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8C1AB32-BD66-473F-ACBD-4AAA25B2134D}" xr6:coauthVersionLast="47" xr6:coauthVersionMax="47" xr10:uidLastSave="{00000000-0000-0000-0000-000000000000}"/>
  <bookViews>
    <workbookView xWindow="-120" yWindow="-120" windowWidth="29040" windowHeight="15720" firstSheet="11" activeTab="14" xr2:uid="{0F630B0C-FFA2-4E8E-8024-EA09D6AC3AF9}"/>
  </bookViews>
  <sheets>
    <sheet name="Master_สายพาน" sheetId="18" r:id="rId1"/>
    <sheet name="0010" sheetId="1" r:id="rId2"/>
    <sheet name="20" sheetId="2" state="hidden" r:id="rId3"/>
    <sheet name="ตลาด 11.00" sheetId="3" state="hidden" r:id="rId4"/>
    <sheet name="ตลาด 12.00" sheetId="4" state="hidden" r:id="rId5"/>
    <sheet name="ตลาด 13.00" sheetId="6" r:id="rId6"/>
    <sheet name="LOTUS 11.00" sheetId="7" state="hidden" r:id="rId7"/>
    <sheet name="LOTUS 12.00" sheetId="8" state="hidden" r:id="rId8"/>
    <sheet name="LOTUS 13.00" sheetId="9" r:id="rId9"/>
    <sheet name="แผนผลิตตลาด" sheetId="5" r:id="rId10"/>
    <sheet name="แผนผลิต LOTUS" sheetId="10" r:id="rId11"/>
    <sheet name="แผน 13.00" sheetId="11" r:id="rId12"/>
    <sheet name="สรุปยอดปัน 90%" sheetId="19" r:id="rId13"/>
    <sheet name="แผน 90%" sheetId="20" r:id="rId14"/>
    <sheet name="สรุปยอดปัน" sheetId="16" r:id="rId15"/>
    <sheet name="แผน 100%" sheetId="17" r:id="rId16"/>
  </sheets>
  <externalReferences>
    <externalReference r:id="rId17"/>
  </externalReferences>
  <definedNames>
    <definedName name="_xlnm._FilterDatabase" localSheetId="1" hidden="1">'0010'!$A$1:$V$130</definedName>
    <definedName name="_xlnm._FilterDatabase" localSheetId="8" hidden="1">'LOTUS 13.00'!$A$2:$BN$1193</definedName>
    <definedName name="_xlnm._FilterDatabase" localSheetId="0" hidden="1">Master_สายพาน!$B$1:$E$462</definedName>
    <definedName name="_xlnm._FilterDatabase" localSheetId="5" hidden="1">'ตลาด 13.00'!$A$1:$BN$1237</definedName>
    <definedName name="_xlnm._FilterDatabase" localSheetId="11" hidden="1">'แผน 13.00'!$A$5:$K$280</definedName>
    <definedName name="_xlnm._FilterDatabase" localSheetId="13" hidden="1">'แผน 90%'!$A$5:$G$211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6" l="1"/>
  <c r="K50" i="16"/>
  <c r="K41" i="16"/>
  <c r="K61" i="16"/>
  <c r="K42" i="16"/>
  <c r="K45" i="16"/>
  <c r="K107" i="16"/>
  <c r="K58" i="16"/>
  <c r="K20" i="16"/>
  <c r="K106" i="16"/>
  <c r="K36" i="16"/>
  <c r="K4" i="16"/>
  <c r="K43" i="16"/>
  <c r="Q80" i="17"/>
  <c r="Q137" i="17"/>
  <c r="Q146" i="17"/>
  <c r="Q132" i="17"/>
  <c r="Q10" i="17"/>
  <c r="Q13" i="17"/>
  <c r="Q88" i="17"/>
  <c r="Q68" i="17"/>
  <c r="Q84" i="17"/>
  <c r="Q154" i="17"/>
  <c r="Q151" i="17"/>
  <c r="Q144" i="17"/>
  <c r="Q8" i="17"/>
  <c r="Q7" i="17"/>
  <c r="Q82" i="17"/>
  <c r="Q6" i="17"/>
  <c r="Q59" i="17"/>
  <c r="Q37" i="17"/>
  <c r="Q40" i="17"/>
  <c r="Q44" i="17"/>
  <c r="Q99" i="17"/>
  <c r="J70" i="17"/>
  <c r="I70" i="17" s="1"/>
  <c r="L70" i="17"/>
  <c r="N70" i="17"/>
  <c r="M70" i="17" s="1"/>
  <c r="P70" i="17"/>
  <c r="G2" i="20"/>
  <c r="D2" i="10"/>
  <c r="D2" i="5"/>
  <c r="D6" i="20" a="1"/>
  <c r="D6" i="20"/>
  <c r="A201" i="20"/>
  <c r="B201" i="20"/>
  <c r="C201" i="20"/>
  <c r="A202" i="20"/>
  <c r="B202" i="20"/>
  <c r="C202" i="20"/>
  <c r="A203" i="20"/>
  <c r="B203" i="20"/>
  <c r="C203" i="20"/>
  <c r="A204" i="20"/>
  <c r="B204" i="20"/>
  <c r="C204" i="20"/>
  <c r="A205" i="20"/>
  <c r="B205" i="20"/>
  <c r="C205" i="20"/>
  <c r="A206" i="20"/>
  <c r="B206" i="20"/>
  <c r="C206" i="20"/>
  <c r="A207" i="20"/>
  <c r="B207" i="20"/>
  <c r="C207" i="20"/>
  <c r="A208" i="20"/>
  <c r="B208" i="20"/>
  <c r="C208" i="20"/>
  <c r="A209" i="20"/>
  <c r="B209" i="20"/>
  <c r="C209" i="20"/>
  <c r="A210" i="20"/>
  <c r="B210" i="20"/>
  <c r="C210" i="20"/>
  <c r="A211" i="20"/>
  <c r="B211" i="20"/>
  <c r="C211" i="20"/>
  <c r="A150" i="20"/>
  <c r="B150" i="20"/>
  <c r="C150" i="20"/>
  <c r="A151" i="20"/>
  <c r="B151" i="20"/>
  <c r="C151" i="20"/>
  <c r="A152" i="20"/>
  <c r="B152" i="20"/>
  <c r="C152" i="20"/>
  <c r="A153" i="20"/>
  <c r="B153" i="20"/>
  <c r="C153" i="20"/>
  <c r="A154" i="20"/>
  <c r="B154" i="20"/>
  <c r="C154" i="20"/>
  <c r="A155" i="20"/>
  <c r="B155" i="20"/>
  <c r="C155" i="20"/>
  <c r="A156" i="20"/>
  <c r="B156" i="20"/>
  <c r="C156" i="20"/>
  <c r="A157" i="20"/>
  <c r="B157" i="20"/>
  <c r="C157" i="20"/>
  <c r="A158" i="20"/>
  <c r="B158" i="20"/>
  <c r="C158" i="20"/>
  <c r="A159" i="20"/>
  <c r="B159" i="20"/>
  <c r="C159" i="20"/>
  <c r="A160" i="20"/>
  <c r="B160" i="20"/>
  <c r="C160" i="20"/>
  <c r="A161" i="20"/>
  <c r="B161" i="20"/>
  <c r="C161" i="20"/>
  <c r="A162" i="20"/>
  <c r="B162" i="20"/>
  <c r="C162" i="20"/>
  <c r="A163" i="20"/>
  <c r="B163" i="20"/>
  <c r="C163" i="20"/>
  <c r="A164" i="20"/>
  <c r="B164" i="20"/>
  <c r="C164" i="20"/>
  <c r="A165" i="20"/>
  <c r="B165" i="20"/>
  <c r="C165" i="20"/>
  <c r="A166" i="20"/>
  <c r="B166" i="20"/>
  <c r="C166" i="20"/>
  <c r="A167" i="20"/>
  <c r="B167" i="20"/>
  <c r="C167" i="20"/>
  <c r="A168" i="20"/>
  <c r="B168" i="20"/>
  <c r="C168" i="20"/>
  <c r="A169" i="20"/>
  <c r="B169" i="20"/>
  <c r="C169" i="20"/>
  <c r="A170" i="20"/>
  <c r="B170" i="20"/>
  <c r="C170" i="20"/>
  <c r="A171" i="20"/>
  <c r="B171" i="20"/>
  <c r="C171" i="20"/>
  <c r="A172" i="20"/>
  <c r="B172" i="20"/>
  <c r="C172" i="20"/>
  <c r="A173" i="20"/>
  <c r="B173" i="20"/>
  <c r="C173" i="20"/>
  <c r="A174" i="20"/>
  <c r="B174" i="20"/>
  <c r="C174" i="20"/>
  <c r="A175" i="20"/>
  <c r="B175" i="20"/>
  <c r="C175" i="20"/>
  <c r="A176" i="20"/>
  <c r="B176" i="20"/>
  <c r="C176" i="20"/>
  <c r="A177" i="20"/>
  <c r="B177" i="20"/>
  <c r="C177" i="20"/>
  <c r="A178" i="20"/>
  <c r="B178" i="20"/>
  <c r="C178" i="20"/>
  <c r="A179" i="20"/>
  <c r="B179" i="20"/>
  <c r="C179" i="20"/>
  <c r="A180" i="20"/>
  <c r="B180" i="20"/>
  <c r="C180" i="20"/>
  <c r="A181" i="20"/>
  <c r="B181" i="20"/>
  <c r="C181" i="20"/>
  <c r="A182" i="20"/>
  <c r="B182" i="20"/>
  <c r="C182" i="20"/>
  <c r="A183" i="20"/>
  <c r="B183" i="20"/>
  <c r="C183" i="20"/>
  <c r="A184" i="20"/>
  <c r="B184" i="20"/>
  <c r="C184" i="20"/>
  <c r="A185" i="20"/>
  <c r="B185" i="20"/>
  <c r="C185" i="20"/>
  <c r="A186" i="20"/>
  <c r="B186" i="20"/>
  <c r="C186" i="20"/>
  <c r="A187" i="20"/>
  <c r="B187" i="20"/>
  <c r="C187" i="20"/>
  <c r="A188" i="20"/>
  <c r="B188" i="20"/>
  <c r="C188" i="20"/>
  <c r="A189" i="20"/>
  <c r="B189" i="20"/>
  <c r="C189" i="20"/>
  <c r="A190" i="20"/>
  <c r="B190" i="20"/>
  <c r="C190" i="20"/>
  <c r="A191" i="20"/>
  <c r="B191" i="20"/>
  <c r="C191" i="20"/>
  <c r="A192" i="20"/>
  <c r="B192" i="20"/>
  <c r="C192" i="20"/>
  <c r="A193" i="20"/>
  <c r="B193" i="20"/>
  <c r="C193" i="20"/>
  <c r="A194" i="20"/>
  <c r="B194" i="20"/>
  <c r="C194" i="20"/>
  <c r="A195" i="20"/>
  <c r="B195" i="20"/>
  <c r="C195" i="20"/>
  <c r="A196" i="20"/>
  <c r="B196" i="20"/>
  <c r="C196" i="20"/>
  <c r="A197" i="20"/>
  <c r="B197" i="20"/>
  <c r="C197" i="20"/>
  <c r="A198" i="20"/>
  <c r="B198" i="20"/>
  <c r="C198" i="20"/>
  <c r="A199" i="20"/>
  <c r="B199" i="20"/>
  <c r="C199" i="20"/>
  <c r="A200" i="20"/>
  <c r="B200" i="20"/>
  <c r="C200" i="20"/>
  <c r="C139" i="20"/>
  <c r="B139" i="20"/>
  <c r="A139" i="20"/>
  <c r="C138" i="20"/>
  <c r="B138" i="20"/>
  <c r="A138" i="20"/>
  <c r="C137" i="20"/>
  <c r="B137" i="20"/>
  <c r="A137" i="20"/>
  <c r="C136" i="20"/>
  <c r="B136" i="20"/>
  <c r="A136" i="20"/>
  <c r="C135" i="20"/>
  <c r="B135" i="20"/>
  <c r="A135" i="20"/>
  <c r="C134" i="20"/>
  <c r="B134" i="20"/>
  <c r="A134" i="20"/>
  <c r="C133" i="20"/>
  <c r="B133" i="20"/>
  <c r="A133" i="20"/>
  <c r="C132" i="20"/>
  <c r="B132" i="20"/>
  <c r="A132" i="20"/>
  <c r="C131" i="20"/>
  <c r="B131" i="20"/>
  <c r="A131" i="20"/>
  <c r="C130" i="20"/>
  <c r="B130" i="20"/>
  <c r="A130" i="20"/>
  <c r="C129" i="20"/>
  <c r="B129" i="20"/>
  <c r="A129" i="20"/>
  <c r="C128" i="20"/>
  <c r="B128" i="20"/>
  <c r="A128" i="20"/>
  <c r="C127" i="20"/>
  <c r="B127" i="20"/>
  <c r="A127" i="20"/>
  <c r="C126" i="20"/>
  <c r="B126" i="20"/>
  <c r="A126" i="20"/>
  <c r="C125" i="20"/>
  <c r="B125" i="20"/>
  <c r="A125" i="20"/>
  <c r="C124" i="20"/>
  <c r="B124" i="20"/>
  <c r="A124" i="20"/>
  <c r="C123" i="20"/>
  <c r="B123" i="20"/>
  <c r="A123" i="20"/>
  <c r="C122" i="20"/>
  <c r="B122" i="20"/>
  <c r="A122" i="20"/>
  <c r="C121" i="20"/>
  <c r="B121" i="20"/>
  <c r="A121" i="20"/>
  <c r="C120" i="20"/>
  <c r="B120" i="20"/>
  <c r="A120" i="20"/>
  <c r="C119" i="20"/>
  <c r="B119" i="20"/>
  <c r="A119" i="20"/>
  <c r="C118" i="20"/>
  <c r="B118" i="20"/>
  <c r="A118" i="20"/>
  <c r="C117" i="20"/>
  <c r="B117" i="20"/>
  <c r="A117" i="20"/>
  <c r="C116" i="20"/>
  <c r="B116" i="20"/>
  <c r="A116" i="20"/>
  <c r="C115" i="20"/>
  <c r="B115" i="20"/>
  <c r="A115" i="20"/>
  <c r="C114" i="20"/>
  <c r="B114" i="20"/>
  <c r="A114" i="20"/>
  <c r="C113" i="20"/>
  <c r="B113" i="20"/>
  <c r="A113" i="20"/>
  <c r="C112" i="20"/>
  <c r="B112" i="20"/>
  <c r="A112" i="20"/>
  <c r="C111" i="20"/>
  <c r="B111" i="20"/>
  <c r="A111" i="20"/>
  <c r="C110" i="20"/>
  <c r="B110" i="20"/>
  <c r="A110" i="20"/>
  <c r="C109" i="20"/>
  <c r="B109" i="20"/>
  <c r="A109" i="20"/>
  <c r="C108" i="20"/>
  <c r="B108" i="20"/>
  <c r="A108" i="20"/>
  <c r="C107" i="20"/>
  <c r="B107" i="20"/>
  <c r="A107" i="20"/>
  <c r="C106" i="20"/>
  <c r="B106" i="20"/>
  <c r="A106" i="20"/>
  <c r="C105" i="20"/>
  <c r="B105" i="20"/>
  <c r="A105" i="20"/>
  <c r="C104" i="20"/>
  <c r="B104" i="20"/>
  <c r="A104" i="20"/>
  <c r="C103" i="20"/>
  <c r="B103" i="20"/>
  <c r="A103" i="20"/>
  <c r="C102" i="20"/>
  <c r="B102" i="20"/>
  <c r="A102" i="20"/>
  <c r="C101" i="20"/>
  <c r="B101" i="20"/>
  <c r="A101" i="20"/>
  <c r="C100" i="20"/>
  <c r="B100" i="20"/>
  <c r="A100" i="20"/>
  <c r="C99" i="20"/>
  <c r="B99" i="20"/>
  <c r="A99" i="20"/>
  <c r="C98" i="20"/>
  <c r="B98" i="20"/>
  <c r="A98" i="20"/>
  <c r="C97" i="20"/>
  <c r="B97" i="20"/>
  <c r="A97" i="20"/>
  <c r="C96" i="20"/>
  <c r="B96" i="20"/>
  <c r="A96" i="20"/>
  <c r="C95" i="20"/>
  <c r="B95" i="20"/>
  <c r="A95" i="20"/>
  <c r="C94" i="20"/>
  <c r="B94" i="20"/>
  <c r="A94" i="20"/>
  <c r="C93" i="20"/>
  <c r="B93" i="20"/>
  <c r="A93" i="20"/>
  <c r="C92" i="20"/>
  <c r="B92" i="20"/>
  <c r="A92" i="20"/>
  <c r="C91" i="20"/>
  <c r="B91" i="20"/>
  <c r="A91" i="20"/>
  <c r="C90" i="20"/>
  <c r="B90" i="20"/>
  <c r="A90" i="20"/>
  <c r="C89" i="20"/>
  <c r="B89" i="20"/>
  <c r="A89" i="20"/>
  <c r="C88" i="20"/>
  <c r="B88" i="20"/>
  <c r="A88" i="20"/>
  <c r="C87" i="20"/>
  <c r="B87" i="20"/>
  <c r="A87" i="20"/>
  <c r="C86" i="20"/>
  <c r="B86" i="20"/>
  <c r="A86" i="20"/>
  <c r="C85" i="20"/>
  <c r="B85" i="20"/>
  <c r="A85" i="20"/>
  <c r="C84" i="20"/>
  <c r="B84" i="20"/>
  <c r="A84" i="20"/>
  <c r="C83" i="20"/>
  <c r="B83" i="20"/>
  <c r="A83" i="20"/>
  <c r="C82" i="20"/>
  <c r="B82" i="20"/>
  <c r="A82" i="20"/>
  <c r="C81" i="20"/>
  <c r="B81" i="20"/>
  <c r="A81" i="20"/>
  <c r="C80" i="20"/>
  <c r="B80" i="20"/>
  <c r="A80" i="20"/>
  <c r="C79" i="20"/>
  <c r="B79" i="20"/>
  <c r="A79" i="20"/>
  <c r="C78" i="20"/>
  <c r="B78" i="20"/>
  <c r="A78" i="20"/>
  <c r="C77" i="20"/>
  <c r="B77" i="20"/>
  <c r="A77" i="20"/>
  <c r="C76" i="20"/>
  <c r="B76" i="20"/>
  <c r="A76" i="20"/>
  <c r="C75" i="20"/>
  <c r="B75" i="20"/>
  <c r="A75" i="20"/>
  <c r="C74" i="20"/>
  <c r="B74" i="20"/>
  <c r="A74" i="20"/>
  <c r="C73" i="20"/>
  <c r="B73" i="20"/>
  <c r="A73" i="20"/>
  <c r="C72" i="20"/>
  <c r="B72" i="20"/>
  <c r="A72" i="20"/>
  <c r="C71" i="20"/>
  <c r="B71" i="20"/>
  <c r="A71" i="20"/>
  <c r="C70" i="20"/>
  <c r="B70" i="20"/>
  <c r="A70" i="20"/>
  <c r="C69" i="20"/>
  <c r="B69" i="20"/>
  <c r="A69" i="20"/>
  <c r="C68" i="20"/>
  <c r="B68" i="20"/>
  <c r="A68" i="20"/>
  <c r="C67" i="20"/>
  <c r="B67" i="20"/>
  <c r="A67" i="20"/>
  <c r="C66" i="20"/>
  <c r="B66" i="20"/>
  <c r="A66" i="20"/>
  <c r="C65" i="20"/>
  <c r="B65" i="20"/>
  <c r="A65" i="20"/>
  <c r="C64" i="20"/>
  <c r="B64" i="20"/>
  <c r="A64" i="20"/>
  <c r="C63" i="20"/>
  <c r="B63" i="20"/>
  <c r="A63" i="20"/>
  <c r="C62" i="20"/>
  <c r="B62" i="20"/>
  <c r="A62" i="20"/>
  <c r="C61" i="20"/>
  <c r="B61" i="20"/>
  <c r="A61" i="20"/>
  <c r="C60" i="20"/>
  <c r="B60" i="20"/>
  <c r="A60" i="20"/>
  <c r="C59" i="20"/>
  <c r="B59" i="20"/>
  <c r="A59" i="20"/>
  <c r="C58" i="20"/>
  <c r="B58" i="20"/>
  <c r="A58" i="20"/>
  <c r="C57" i="20"/>
  <c r="B57" i="20"/>
  <c r="A57" i="20"/>
  <c r="C56" i="20"/>
  <c r="B56" i="20"/>
  <c r="A56" i="20"/>
  <c r="C55" i="20"/>
  <c r="B55" i="20"/>
  <c r="A55" i="20"/>
  <c r="C54" i="20"/>
  <c r="B54" i="20"/>
  <c r="A54" i="20"/>
  <c r="C53" i="20"/>
  <c r="B53" i="20"/>
  <c r="A53" i="20"/>
  <c r="C52" i="20"/>
  <c r="B52" i="20"/>
  <c r="A52" i="20"/>
  <c r="C51" i="20"/>
  <c r="B51" i="20"/>
  <c r="A51" i="20"/>
  <c r="C50" i="20"/>
  <c r="B50" i="20"/>
  <c r="A50" i="20"/>
  <c r="C49" i="20"/>
  <c r="B49" i="20"/>
  <c r="A49" i="20"/>
  <c r="C48" i="20"/>
  <c r="B48" i="20"/>
  <c r="A48" i="20"/>
  <c r="C47" i="20"/>
  <c r="B47" i="20"/>
  <c r="A47" i="20"/>
  <c r="C46" i="20"/>
  <c r="B46" i="20"/>
  <c r="A46" i="20"/>
  <c r="C45" i="20"/>
  <c r="B45" i="20"/>
  <c r="A45" i="20"/>
  <c r="C44" i="20"/>
  <c r="B44" i="20"/>
  <c r="A44" i="20"/>
  <c r="C43" i="20"/>
  <c r="B43" i="20"/>
  <c r="A43" i="20"/>
  <c r="C42" i="20"/>
  <c r="B42" i="20"/>
  <c r="A42" i="20"/>
  <c r="C41" i="20"/>
  <c r="B41" i="20"/>
  <c r="A41" i="20"/>
  <c r="C40" i="20"/>
  <c r="B40" i="20"/>
  <c r="A40" i="20"/>
  <c r="C39" i="20"/>
  <c r="B39" i="20"/>
  <c r="A39" i="20"/>
  <c r="C38" i="20"/>
  <c r="B38" i="20"/>
  <c r="A38" i="20"/>
  <c r="C37" i="20"/>
  <c r="B37" i="20"/>
  <c r="A37" i="20"/>
  <c r="C36" i="20"/>
  <c r="B36" i="20"/>
  <c r="A36" i="20"/>
  <c r="C35" i="20"/>
  <c r="B35" i="20"/>
  <c r="A35" i="20"/>
  <c r="C34" i="20"/>
  <c r="B34" i="20"/>
  <c r="A34" i="20"/>
  <c r="C33" i="20"/>
  <c r="B33" i="20"/>
  <c r="A33" i="20"/>
  <c r="C32" i="20"/>
  <c r="B32" i="20"/>
  <c r="A32" i="20"/>
  <c r="C31" i="20"/>
  <c r="B31" i="20"/>
  <c r="A31" i="20"/>
  <c r="C30" i="20"/>
  <c r="B30" i="20"/>
  <c r="A30" i="20"/>
  <c r="C29" i="20"/>
  <c r="B29" i="20"/>
  <c r="A29" i="20"/>
  <c r="C28" i="20"/>
  <c r="B28" i="20"/>
  <c r="A28" i="20"/>
  <c r="C27" i="20"/>
  <c r="B27" i="20"/>
  <c r="A27" i="20"/>
  <c r="C26" i="20"/>
  <c r="B26" i="20"/>
  <c r="A26" i="20"/>
  <c r="C25" i="20"/>
  <c r="B25" i="20"/>
  <c r="A25" i="20"/>
  <c r="C24" i="20"/>
  <c r="B24" i="20"/>
  <c r="A24" i="20"/>
  <c r="C23" i="20"/>
  <c r="B23" i="20"/>
  <c r="A23" i="20"/>
  <c r="C22" i="20"/>
  <c r="B22" i="20"/>
  <c r="A22" i="20"/>
  <c r="C21" i="20"/>
  <c r="B21" i="20"/>
  <c r="A21" i="20"/>
  <c r="C20" i="20"/>
  <c r="B20" i="20"/>
  <c r="A20" i="20"/>
  <c r="C19" i="20"/>
  <c r="B19" i="20"/>
  <c r="A19" i="20"/>
  <c r="C18" i="20"/>
  <c r="B18" i="20"/>
  <c r="A18" i="20"/>
  <c r="C17" i="20"/>
  <c r="B17" i="20"/>
  <c r="A17" i="20"/>
  <c r="C16" i="20"/>
  <c r="B16" i="20"/>
  <c r="A16" i="20"/>
  <c r="C15" i="20"/>
  <c r="B15" i="20"/>
  <c r="A15" i="20"/>
  <c r="C14" i="20"/>
  <c r="B14" i="20"/>
  <c r="A14" i="20"/>
  <c r="C13" i="20"/>
  <c r="B13" i="20"/>
  <c r="A13" i="20"/>
  <c r="C12" i="20"/>
  <c r="B12" i="20"/>
  <c r="A12" i="20"/>
  <c r="C2" i="20"/>
  <c r="C3" i="20" s="1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K103" i="19"/>
  <c r="K102" i="19"/>
  <c r="K99" i="19"/>
  <c r="K83" i="19"/>
  <c r="K80" i="19"/>
  <c r="K69" i="19"/>
  <c r="K68" i="19"/>
  <c r="K62" i="19"/>
  <c r="K61" i="19"/>
  <c r="K60" i="19"/>
  <c r="K58" i="19"/>
  <c r="K53" i="19"/>
  <c r="K51" i="19"/>
  <c r="K45" i="19"/>
  <c r="K42" i="19"/>
  <c r="K41" i="19"/>
  <c r="K5" i="19"/>
  <c r="K4" i="19"/>
  <c r="K3" i="19"/>
  <c r="C2" i="11"/>
  <c r="D3" i="10" a="1"/>
  <c r="D3" i="10"/>
  <c r="A165" i="11"/>
  <c r="B165" i="11"/>
  <c r="C165" i="11"/>
  <c r="A166" i="11"/>
  <c r="B166" i="11"/>
  <c r="C166" i="11"/>
  <c r="A167" i="11"/>
  <c r="B167" i="11"/>
  <c r="C167" i="11"/>
  <c r="A168" i="11"/>
  <c r="B168" i="11"/>
  <c r="C168" i="11"/>
  <c r="A169" i="11"/>
  <c r="B169" i="11"/>
  <c r="C169" i="11"/>
  <c r="A170" i="11"/>
  <c r="B170" i="11"/>
  <c r="C170" i="11"/>
  <c r="A171" i="11"/>
  <c r="B171" i="11"/>
  <c r="C171" i="11"/>
  <c r="A172" i="11"/>
  <c r="B172" i="11"/>
  <c r="C172" i="11"/>
  <c r="A173" i="11"/>
  <c r="B173" i="11"/>
  <c r="C173" i="11"/>
  <c r="A174" i="11"/>
  <c r="B174" i="11"/>
  <c r="C174" i="11"/>
  <c r="A175" i="11"/>
  <c r="B175" i="11"/>
  <c r="C175" i="11"/>
  <c r="A176" i="11"/>
  <c r="B176" i="11"/>
  <c r="C176" i="11"/>
  <c r="A177" i="11"/>
  <c r="B177" i="11"/>
  <c r="C177" i="11"/>
  <c r="A178" i="11"/>
  <c r="B178" i="11"/>
  <c r="C178" i="11"/>
  <c r="A179" i="11"/>
  <c r="B179" i="11"/>
  <c r="C179" i="11"/>
  <c r="A180" i="11"/>
  <c r="B180" i="11"/>
  <c r="C180" i="11"/>
  <c r="A181" i="11"/>
  <c r="B181" i="11"/>
  <c r="C181" i="11"/>
  <c r="A182" i="11"/>
  <c r="B182" i="11"/>
  <c r="C182" i="11"/>
  <c r="A183" i="11"/>
  <c r="B183" i="11"/>
  <c r="C183" i="11"/>
  <c r="A184" i="11"/>
  <c r="B184" i="11"/>
  <c r="C184" i="11"/>
  <c r="A185" i="11"/>
  <c r="B185" i="11"/>
  <c r="C185" i="11"/>
  <c r="A186" i="11"/>
  <c r="B186" i="11"/>
  <c r="C186" i="11"/>
  <c r="A187" i="11"/>
  <c r="B187" i="11"/>
  <c r="C187" i="11"/>
  <c r="A188" i="11"/>
  <c r="B188" i="11"/>
  <c r="C188" i="11"/>
  <c r="A189" i="11"/>
  <c r="B189" i="11"/>
  <c r="C189" i="11"/>
  <c r="A190" i="11"/>
  <c r="B190" i="11"/>
  <c r="C190" i="11"/>
  <c r="A191" i="11"/>
  <c r="B191" i="11"/>
  <c r="C191" i="11"/>
  <c r="A192" i="11"/>
  <c r="B192" i="11"/>
  <c r="C192" i="11"/>
  <c r="A193" i="11"/>
  <c r="B193" i="11"/>
  <c r="C193" i="11"/>
  <c r="A194" i="11"/>
  <c r="B194" i="11"/>
  <c r="C194" i="11"/>
  <c r="A195" i="11"/>
  <c r="B195" i="11"/>
  <c r="C195" i="11"/>
  <c r="A196" i="11"/>
  <c r="B196" i="11"/>
  <c r="C196" i="11"/>
  <c r="A197" i="11"/>
  <c r="B197" i="11"/>
  <c r="C197" i="11"/>
  <c r="A198" i="11"/>
  <c r="B198" i="11"/>
  <c r="C198" i="11"/>
  <c r="A199" i="11"/>
  <c r="B199" i="11"/>
  <c r="C199" i="11"/>
  <c r="A200" i="11"/>
  <c r="B200" i="11"/>
  <c r="C200" i="11"/>
  <c r="C101" i="10"/>
  <c r="C102" i="10"/>
  <c r="G102" i="10" s="1"/>
  <c r="C103" i="10"/>
  <c r="C104" i="10"/>
  <c r="C105" i="10"/>
  <c r="G105" i="10" s="1"/>
  <c r="C106" i="10"/>
  <c r="C107" i="10"/>
  <c r="C108" i="10"/>
  <c r="G108" i="10" s="1"/>
  <c r="C109" i="10"/>
  <c r="C110" i="10"/>
  <c r="C111" i="10"/>
  <c r="G111" i="10" s="1"/>
  <c r="C112" i="10"/>
  <c r="C113" i="10"/>
  <c r="C114" i="10"/>
  <c r="G114" i="10" s="1"/>
  <c r="C115" i="10"/>
  <c r="C116" i="10"/>
  <c r="C117" i="10"/>
  <c r="G117" i="10" s="1"/>
  <c r="C118" i="10"/>
  <c r="C119" i="10"/>
  <c r="C120" i="10"/>
  <c r="G120" i="10" s="1"/>
  <c r="C83" i="10"/>
  <c r="G83" i="10" s="1"/>
  <c r="C84" i="10"/>
  <c r="G84" i="10" s="1"/>
  <c r="C85" i="10"/>
  <c r="G85" i="10" s="1"/>
  <c r="C86" i="10"/>
  <c r="G86" i="10" s="1"/>
  <c r="C87" i="10"/>
  <c r="G87" i="10" s="1"/>
  <c r="C88" i="10"/>
  <c r="G88" i="10" s="1"/>
  <c r="C89" i="10"/>
  <c r="G89" i="10" s="1"/>
  <c r="C90" i="10"/>
  <c r="G90" i="10" s="1"/>
  <c r="C91" i="10"/>
  <c r="G91" i="10" s="1"/>
  <c r="C92" i="10"/>
  <c r="G92" i="10" s="1"/>
  <c r="C93" i="10"/>
  <c r="G93" i="10" s="1"/>
  <c r="C94" i="10"/>
  <c r="G94" i="10" s="1"/>
  <c r="C95" i="10"/>
  <c r="G95" i="10" s="1"/>
  <c r="C96" i="10"/>
  <c r="G96" i="10" s="1"/>
  <c r="C97" i="10"/>
  <c r="G97" i="10" s="1"/>
  <c r="C98" i="10"/>
  <c r="G98" i="10" s="1"/>
  <c r="C99" i="10"/>
  <c r="G99" i="10" s="1"/>
  <c r="C100" i="10"/>
  <c r="G100" i="10" s="1"/>
  <c r="D3" i="5" a="1"/>
  <c r="D111" i="11" s="1" a="1"/>
  <c r="D111" i="11" s="1"/>
  <c r="F7" i="20" l="1"/>
  <c r="G7" i="20"/>
  <c r="F8" i="20"/>
  <c r="G8" i="20"/>
  <c r="F9" i="20"/>
  <c r="G9" i="20"/>
  <c r="F10" i="20"/>
  <c r="G10" i="20"/>
  <c r="F11" i="20"/>
  <c r="G11" i="20"/>
  <c r="F149" i="20"/>
  <c r="G149" i="20"/>
  <c r="F148" i="20"/>
  <c r="G148" i="20"/>
  <c r="F147" i="20"/>
  <c r="G147" i="20"/>
  <c r="F146" i="20"/>
  <c r="G146" i="20"/>
  <c r="F145" i="20"/>
  <c r="G145" i="20"/>
  <c r="F144" i="20"/>
  <c r="G144" i="20"/>
  <c r="F143" i="20"/>
  <c r="G143" i="20"/>
  <c r="F142" i="20"/>
  <c r="G142" i="20"/>
  <c r="F141" i="20"/>
  <c r="G141" i="20"/>
  <c r="F140" i="20"/>
  <c r="G140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200" i="20"/>
  <c r="G200" i="20"/>
  <c r="F199" i="20"/>
  <c r="G199" i="20"/>
  <c r="F198" i="20"/>
  <c r="G198" i="20"/>
  <c r="F197" i="20"/>
  <c r="G197" i="20"/>
  <c r="F196" i="20"/>
  <c r="G196" i="20"/>
  <c r="F195" i="20"/>
  <c r="G195" i="20"/>
  <c r="F194" i="20"/>
  <c r="G194" i="20"/>
  <c r="F193" i="20"/>
  <c r="G193" i="20"/>
  <c r="F192" i="20"/>
  <c r="G192" i="20"/>
  <c r="F191" i="20"/>
  <c r="G191" i="20"/>
  <c r="F190" i="20"/>
  <c r="G190" i="20"/>
  <c r="F189" i="20"/>
  <c r="G189" i="20"/>
  <c r="F188" i="20"/>
  <c r="G188" i="20"/>
  <c r="F187" i="20"/>
  <c r="G187" i="20"/>
  <c r="F186" i="20"/>
  <c r="G186" i="20"/>
  <c r="F185" i="20"/>
  <c r="G185" i="20"/>
  <c r="F184" i="20"/>
  <c r="G184" i="20"/>
  <c r="F183" i="20"/>
  <c r="G183" i="20"/>
  <c r="F182" i="20"/>
  <c r="G182" i="20"/>
  <c r="F181" i="20"/>
  <c r="G181" i="20"/>
  <c r="F180" i="20"/>
  <c r="G180" i="20"/>
  <c r="F179" i="20"/>
  <c r="G179" i="20"/>
  <c r="F178" i="20"/>
  <c r="G178" i="20"/>
  <c r="F177" i="20"/>
  <c r="G177" i="20"/>
  <c r="F176" i="20"/>
  <c r="G176" i="20"/>
  <c r="F175" i="20"/>
  <c r="G175" i="20"/>
  <c r="F174" i="20"/>
  <c r="G174" i="20"/>
  <c r="F173" i="20"/>
  <c r="G173" i="20"/>
  <c r="F172" i="20"/>
  <c r="G172" i="20"/>
  <c r="F171" i="20"/>
  <c r="G171" i="20"/>
  <c r="F170" i="20"/>
  <c r="G170" i="20"/>
  <c r="F169" i="20"/>
  <c r="G169" i="20"/>
  <c r="F168" i="20"/>
  <c r="G168" i="20"/>
  <c r="F167" i="20"/>
  <c r="G167" i="20"/>
  <c r="F166" i="20"/>
  <c r="G166" i="20"/>
  <c r="F165" i="20"/>
  <c r="G165" i="20"/>
  <c r="F164" i="20"/>
  <c r="G164" i="20"/>
  <c r="F163" i="20"/>
  <c r="G163" i="20"/>
  <c r="F162" i="20"/>
  <c r="G162" i="20"/>
  <c r="F161" i="20"/>
  <c r="G161" i="20"/>
  <c r="F160" i="20"/>
  <c r="G160" i="20"/>
  <c r="F159" i="20"/>
  <c r="G159" i="20"/>
  <c r="F158" i="20"/>
  <c r="G158" i="20"/>
  <c r="F157" i="20"/>
  <c r="G157" i="20"/>
  <c r="F156" i="20"/>
  <c r="G156" i="20"/>
  <c r="F155" i="20"/>
  <c r="G155" i="20"/>
  <c r="F154" i="20"/>
  <c r="G154" i="20"/>
  <c r="F153" i="20"/>
  <c r="G153" i="20"/>
  <c r="F152" i="20"/>
  <c r="G152" i="20"/>
  <c r="F151" i="20"/>
  <c r="G151" i="20"/>
  <c r="F150" i="20"/>
  <c r="G150" i="20"/>
  <c r="F211" i="20"/>
  <c r="G211" i="20"/>
  <c r="F210" i="20"/>
  <c r="G210" i="20"/>
  <c r="F209" i="20"/>
  <c r="G209" i="20"/>
  <c r="F208" i="20"/>
  <c r="G208" i="20"/>
  <c r="F207" i="20"/>
  <c r="G207" i="20"/>
  <c r="F206" i="20"/>
  <c r="G206" i="20"/>
  <c r="F205" i="20"/>
  <c r="G205" i="20"/>
  <c r="F204" i="20"/>
  <c r="G204" i="20"/>
  <c r="F203" i="20"/>
  <c r="G203" i="20"/>
  <c r="F202" i="20"/>
  <c r="G202" i="20"/>
  <c r="F201" i="20"/>
  <c r="G201" i="20"/>
  <c r="H70" i="17"/>
  <c r="G70" i="17" s="1"/>
  <c r="K70" i="17"/>
  <c r="A140" i="20"/>
  <c r="B140" i="20"/>
  <c r="C140" i="20"/>
  <c r="A141" i="20"/>
  <c r="B141" i="20"/>
  <c r="C141" i="20"/>
  <c r="A142" i="20"/>
  <c r="B142" i="20"/>
  <c r="C142" i="20"/>
  <c r="A143" i="20"/>
  <c r="B143" i="20"/>
  <c r="C143" i="20"/>
  <c r="A144" i="20"/>
  <c r="B144" i="20"/>
  <c r="C144" i="20"/>
  <c r="A145" i="20"/>
  <c r="B145" i="20"/>
  <c r="C145" i="20"/>
  <c r="A146" i="20"/>
  <c r="B146" i="20"/>
  <c r="C146" i="20"/>
  <c r="A147" i="20"/>
  <c r="B147" i="20"/>
  <c r="C147" i="20"/>
  <c r="A148" i="20"/>
  <c r="B148" i="20"/>
  <c r="C148" i="20"/>
  <c r="A149" i="20"/>
  <c r="B149" i="20"/>
  <c r="C149" i="20"/>
  <c r="E200" i="20"/>
  <c r="E199" i="20"/>
  <c r="E198" i="20"/>
  <c r="E197" i="20"/>
  <c r="E196" i="20"/>
  <c r="E195" i="20"/>
  <c r="E194" i="20"/>
  <c r="E193" i="20"/>
  <c r="E192" i="20"/>
  <c r="E191" i="20"/>
  <c r="E190" i="20"/>
  <c r="E189" i="20"/>
  <c r="E188" i="20"/>
  <c r="E187" i="20"/>
  <c r="E186" i="20"/>
  <c r="E185" i="20"/>
  <c r="E184" i="20"/>
  <c r="E183" i="20"/>
  <c r="E182" i="20"/>
  <c r="E181" i="20"/>
  <c r="E180" i="20"/>
  <c r="E179" i="20"/>
  <c r="E178" i="20"/>
  <c r="E177" i="20"/>
  <c r="E176" i="20"/>
  <c r="E175" i="20"/>
  <c r="E174" i="20"/>
  <c r="E173" i="20"/>
  <c r="E172" i="20"/>
  <c r="E171" i="20"/>
  <c r="E170" i="20"/>
  <c r="E169" i="20"/>
  <c r="E168" i="20"/>
  <c r="E167" i="20"/>
  <c r="E166" i="20"/>
  <c r="E165" i="20"/>
  <c r="E164" i="20"/>
  <c r="E163" i="20"/>
  <c r="E162" i="20"/>
  <c r="E161" i="20"/>
  <c r="E160" i="20"/>
  <c r="E159" i="20"/>
  <c r="E158" i="20"/>
  <c r="E157" i="20"/>
  <c r="E156" i="20"/>
  <c r="E155" i="20"/>
  <c r="E154" i="20"/>
  <c r="E153" i="20"/>
  <c r="E152" i="20"/>
  <c r="E151" i="20"/>
  <c r="E150" i="20"/>
  <c r="E211" i="20"/>
  <c r="E210" i="20"/>
  <c r="E209" i="20"/>
  <c r="E208" i="20"/>
  <c r="E207" i="20"/>
  <c r="E206" i="20"/>
  <c r="E205" i="20"/>
  <c r="E204" i="20"/>
  <c r="E203" i="20"/>
  <c r="E202" i="20"/>
  <c r="E20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C11" i="20"/>
  <c r="B11" i="20"/>
  <c r="A11" i="20"/>
  <c r="C10" i="20"/>
  <c r="B10" i="20"/>
  <c r="A10" i="20"/>
  <c r="C9" i="20"/>
  <c r="B9" i="20"/>
  <c r="A9" i="20"/>
  <c r="C8" i="20"/>
  <c r="B8" i="20"/>
  <c r="A8" i="20"/>
  <c r="C7" i="20"/>
  <c r="B7" i="20"/>
  <c r="A7" i="20"/>
  <c r="C3" i="11"/>
  <c r="A119" i="10"/>
  <c r="G119" i="10"/>
  <c r="B118" i="10"/>
  <c r="G118" i="10"/>
  <c r="A116" i="10"/>
  <c r="G116" i="10"/>
  <c r="B115" i="10"/>
  <c r="G115" i="10"/>
  <c r="A113" i="10"/>
  <c r="G113" i="10"/>
  <c r="B112" i="10"/>
  <c r="G112" i="10"/>
  <c r="A110" i="10"/>
  <c r="G110" i="10"/>
  <c r="B109" i="10"/>
  <c r="G109" i="10"/>
  <c r="A107" i="10"/>
  <c r="G107" i="10"/>
  <c r="A106" i="10"/>
  <c r="G106" i="10"/>
  <c r="A104" i="10"/>
  <c r="G104" i="10"/>
  <c r="B103" i="10"/>
  <c r="G103" i="10"/>
  <c r="A101" i="10"/>
  <c r="G101" i="10"/>
  <c r="D3" i="5"/>
  <c r="B153" i="11"/>
  <c r="B111" i="11"/>
  <c r="C136" i="11"/>
  <c r="C120" i="11"/>
  <c r="C141" i="11"/>
  <c r="B159" i="11"/>
  <c r="B155" i="11"/>
  <c r="B146" i="11"/>
  <c r="B144" i="11"/>
  <c r="B133" i="11"/>
  <c r="A155" i="11"/>
  <c r="A146" i="11"/>
  <c r="A131" i="11"/>
  <c r="A113" i="11"/>
  <c r="A133" i="11"/>
  <c r="C154" i="11"/>
  <c r="C128" i="11"/>
  <c r="C149" i="11"/>
  <c r="B154" i="11"/>
  <c r="B128" i="11"/>
  <c r="B149" i="11"/>
  <c r="A154" i="11"/>
  <c r="A128" i="11"/>
  <c r="A112" i="11"/>
  <c r="A151" i="11"/>
  <c r="A126" i="11"/>
  <c r="A139" i="11"/>
  <c r="A149" i="11"/>
  <c r="C161" i="11"/>
  <c r="C157" i="11"/>
  <c r="C135" i="11"/>
  <c r="C115" i="11"/>
  <c r="C145" i="11"/>
  <c r="C114" i="11"/>
  <c r="C142" i="11"/>
  <c r="C150" i="11"/>
  <c r="C124" i="11"/>
  <c r="C119" i="11"/>
  <c r="B161" i="11"/>
  <c r="B157" i="11"/>
  <c r="B135" i="11"/>
  <c r="B115" i="11"/>
  <c r="B145" i="11"/>
  <c r="B114" i="11"/>
  <c r="B142" i="11"/>
  <c r="B150" i="11"/>
  <c r="B124" i="11"/>
  <c r="B119" i="11"/>
  <c r="A161" i="11"/>
  <c r="A157" i="11"/>
  <c r="A135" i="11"/>
  <c r="A115" i="11"/>
  <c r="A145" i="11"/>
  <c r="A114" i="11"/>
  <c r="A142" i="11"/>
  <c r="A150" i="11"/>
  <c r="A124" i="11"/>
  <c r="A119" i="11"/>
  <c r="B114" i="10"/>
  <c r="B111" i="10"/>
  <c r="B108" i="10"/>
  <c r="B105" i="10"/>
  <c r="B102" i="10"/>
  <c r="B120" i="10"/>
  <c r="B117" i="10"/>
  <c r="A120" i="10"/>
  <c r="A117" i="10"/>
  <c r="A108" i="10"/>
  <c r="A102" i="10"/>
  <c r="A114" i="10"/>
  <c r="A111" i="10"/>
  <c r="A105" i="10"/>
  <c r="B106" i="10"/>
  <c r="A118" i="10"/>
  <c r="A115" i="10"/>
  <c r="A112" i="10"/>
  <c r="A109" i="10"/>
  <c r="A103" i="10"/>
  <c r="B119" i="10"/>
  <c r="B116" i="10"/>
  <c r="B113" i="10"/>
  <c r="B110" i="10"/>
  <c r="B107" i="10"/>
  <c r="B104" i="10"/>
  <c r="B101" i="10"/>
  <c r="C6" i="10"/>
  <c r="G6" i="10" s="1"/>
  <c r="C18" i="10"/>
  <c r="G18" i="10" s="1"/>
  <c r="C30" i="10"/>
  <c r="G30" i="10" s="1"/>
  <c r="C42" i="10"/>
  <c r="G42" i="10" s="1"/>
  <c r="C54" i="10"/>
  <c r="G54" i="10" s="1"/>
  <c r="C66" i="10"/>
  <c r="G66" i="10" s="1"/>
  <c r="C78" i="10"/>
  <c r="G78" i="10" s="1"/>
  <c r="C65" i="10"/>
  <c r="G65" i="10" s="1"/>
  <c r="C17" i="10"/>
  <c r="G17" i="10" s="1"/>
  <c r="C64" i="10"/>
  <c r="G64" i="10" s="1"/>
  <c r="C16" i="10"/>
  <c r="G16" i="10" s="1"/>
  <c r="C63" i="10"/>
  <c r="G63" i="10" s="1"/>
  <c r="C15" i="10"/>
  <c r="G15" i="10" s="1"/>
  <c r="C74" i="10"/>
  <c r="G74" i="10" s="1"/>
  <c r="C50" i="10"/>
  <c r="G50" i="10" s="1"/>
  <c r="C26" i="10"/>
  <c r="G26" i="10" s="1"/>
  <c r="C73" i="10"/>
  <c r="G73" i="10" s="1"/>
  <c r="C37" i="10"/>
  <c r="G37" i="10" s="1"/>
  <c r="C25" i="10"/>
  <c r="G25" i="10" s="1"/>
  <c r="C72" i="10"/>
  <c r="G72" i="10" s="1"/>
  <c r="C60" i="10"/>
  <c r="G60" i="10" s="1"/>
  <c r="C24" i="10"/>
  <c r="G24" i="10" s="1"/>
  <c r="C71" i="10"/>
  <c r="G71" i="10" s="1"/>
  <c r="C11" i="10"/>
  <c r="G11" i="10" s="1"/>
  <c r="C82" i="10"/>
  <c r="G82" i="10" s="1"/>
  <c r="C70" i="10"/>
  <c r="G70" i="10" s="1"/>
  <c r="C58" i="10"/>
  <c r="G58" i="10" s="1"/>
  <c r="C46" i="10"/>
  <c r="G46" i="10" s="1"/>
  <c r="C34" i="10"/>
  <c r="G34" i="10" s="1"/>
  <c r="C22" i="10"/>
  <c r="G22" i="10" s="1"/>
  <c r="C10" i="10"/>
  <c r="G10" i="10" s="1"/>
  <c r="C41" i="10"/>
  <c r="G41" i="10" s="1"/>
  <c r="C40" i="10"/>
  <c r="G40" i="10" s="1"/>
  <c r="C39" i="10"/>
  <c r="G39" i="10" s="1"/>
  <c r="C61" i="10"/>
  <c r="G61" i="10" s="1"/>
  <c r="C36" i="10"/>
  <c r="G36" i="10" s="1"/>
  <c r="C35" i="10"/>
  <c r="G35" i="10" s="1"/>
  <c r="C81" i="10"/>
  <c r="G81" i="10" s="1"/>
  <c r="C69" i="10"/>
  <c r="G69" i="10" s="1"/>
  <c r="C57" i="10"/>
  <c r="G57" i="10" s="1"/>
  <c r="C45" i="10"/>
  <c r="G45" i="10" s="1"/>
  <c r="C33" i="10"/>
  <c r="G33" i="10" s="1"/>
  <c r="C21" i="10"/>
  <c r="G21" i="10" s="1"/>
  <c r="C9" i="10"/>
  <c r="G9" i="10" s="1"/>
  <c r="C48" i="10"/>
  <c r="G48" i="10" s="1"/>
  <c r="C47" i="10"/>
  <c r="G47" i="10" s="1"/>
  <c r="C80" i="10"/>
  <c r="G80" i="10" s="1"/>
  <c r="C68" i="10"/>
  <c r="G68" i="10" s="1"/>
  <c r="C56" i="10"/>
  <c r="G56" i="10" s="1"/>
  <c r="C44" i="10"/>
  <c r="G44" i="10" s="1"/>
  <c r="C32" i="10"/>
  <c r="G32" i="10" s="1"/>
  <c r="C20" i="10"/>
  <c r="G20" i="10" s="1"/>
  <c r="C8" i="10"/>
  <c r="G8" i="10" s="1"/>
  <c r="C5" i="10"/>
  <c r="C77" i="10"/>
  <c r="G77" i="10" s="1"/>
  <c r="C53" i="10"/>
  <c r="G53" i="10" s="1"/>
  <c r="C29" i="10"/>
  <c r="G29" i="10" s="1"/>
  <c r="C76" i="10"/>
  <c r="G76" i="10" s="1"/>
  <c r="C52" i="10"/>
  <c r="G52" i="10" s="1"/>
  <c r="C28" i="10"/>
  <c r="G28" i="10" s="1"/>
  <c r="C75" i="10"/>
  <c r="G75" i="10" s="1"/>
  <c r="C51" i="10"/>
  <c r="G51" i="10" s="1"/>
  <c r="C27" i="10"/>
  <c r="G27" i="10" s="1"/>
  <c r="C62" i="10"/>
  <c r="G62" i="10" s="1"/>
  <c r="C38" i="10"/>
  <c r="G38" i="10" s="1"/>
  <c r="C14" i="10"/>
  <c r="G14" i="10" s="1"/>
  <c r="C49" i="10"/>
  <c r="G49" i="10" s="1"/>
  <c r="C13" i="10"/>
  <c r="G13" i="10" s="1"/>
  <c r="C12" i="10"/>
  <c r="G12" i="10" s="1"/>
  <c r="C59" i="10"/>
  <c r="G59" i="10" s="1"/>
  <c r="C23" i="10"/>
  <c r="G23" i="10" s="1"/>
  <c r="C79" i="10"/>
  <c r="G79" i="10" s="1"/>
  <c r="C67" i="10"/>
  <c r="G67" i="10" s="1"/>
  <c r="C55" i="10"/>
  <c r="G55" i="10" s="1"/>
  <c r="C43" i="10"/>
  <c r="G43" i="10" s="1"/>
  <c r="C31" i="10"/>
  <c r="G31" i="10" s="1"/>
  <c r="C19" i="10"/>
  <c r="G19" i="10" s="1"/>
  <c r="C7" i="10"/>
  <c r="G7" i="10" s="1"/>
  <c r="G5" i="10" l="1"/>
  <c r="E7" i="20"/>
  <c r="E8" i="20"/>
  <c r="E9" i="20"/>
  <c r="E10" i="20"/>
  <c r="E11" i="20"/>
  <c r="E149" i="20"/>
  <c r="E148" i="20"/>
  <c r="E147" i="20"/>
  <c r="E146" i="20"/>
  <c r="E145" i="20"/>
  <c r="E144" i="20"/>
  <c r="E143" i="20"/>
  <c r="E142" i="20"/>
  <c r="E141" i="20"/>
  <c r="E140" i="20"/>
  <c r="C6" i="20"/>
  <c r="G6" i="20" s="1"/>
  <c r="B6" i="20"/>
  <c r="A6" i="20"/>
  <c r="B118" i="11"/>
  <c r="B129" i="11"/>
  <c r="B132" i="11"/>
  <c r="C143" i="11"/>
  <c r="B143" i="11"/>
  <c r="A143" i="11"/>
  <c r="C138" i="11"/>
  <c r="C116" i="11"/>
  <c r="B138" i="11"/>
  <c r="B116" i="11"/>
  <c r="A138" i="11"/>
  <c r="A116" i="11"/>
  <c r="B122" i="11"/>
  <c r="A121" i="11"/>
  <c r="A122" i="11"/>
  <c r="B117" i="11"/>
  <c r="C132" i="11"/>
  <c r="C122" i="11"/>
  <c r="B121" i="11"/>
  <c r="A134" i="11"/>
  <c r="B134" i="11"/>
  <c r="C134" i="11"/>
  <c r="A132" i="11"/>
  <c r="B137" i="11"/>
  <c r="C121" i="11"/>
  <c r="A137" i="11"/>
  <c r="C137" i="11"/>
  <c r="A129" i="11"/>
  <c r="C129" i="11"/>
  <c r="A117" i="11"/>
  <c r="C117" i="11"/>
  <c r="A118" i="11"/>
  <c r="C118" i="11"/>
  <c r="A148" i="11"/>
  <c r="B148" i="11"/>
  <c r="C148" i="11"/>
  <c r="A164" i="11"/>
  <c r="B164" i="11"/>
  <c r="C164" i="11"/>
  <c r="C162" i="11"/>
  <c r="A162" i="11"/>
  <c r="A127" i="11"/>
  <c r="A163" i="11"/>
  <c r="B160" i="11"/>
  <c r="B156" i="11"/>
  <c r="B152" i="11"/>
  <c r="C155" i="11"/>
  <c r="C146" i="11"/>
  <c r="C113" i="11"/>
  <c r="C133" i="11"/>
  <c r="B136" i="11"/>
  <c r="B131" i="11"/>
  <c r="A159" i="11"/>
  <c r="A120" i="11"/>
  <c r="A144" i="11"/>
  <c r="A141" i="11"/>
  <c r="C158" i="11"/>
  <c r="C112" i="11"/>
  <c r="C151" i="11"/>
  <c r="C126" i="11"/>
  <c r="C139" i="11"/>
  <c r="B158" i="11"/>
  <c r="B112" i="11"/>
  <c r="B151" i="11"/>
  <c r="B126" i="11"/>
  <c r="B139" i="11"/>
  <c r="A158" i="11"/>
  <c r="B163" i="11"/>
  <c r="B127" i="11"/>
  <c r="A140" i="11"/>
  <c r="A125" i="11"/>
  <c r="A130" i="11"/>
  <c r="B140" i="11"/>
  <c r="B125" i="11"/>
  <c r="B130" i="11"/>
  <c r="C140" i="11"/>
  <c r="C125" i="11"/>
  <c r="C130" i="11"/>
  <c r="A136" i="11"/>
  <c r="B141" i="11"/>
  <c r="B113" i="11"/>
  <c r="B120" i="11"/>
  <c r="C144" i="11"/>
  <c r="C131" i="11"/>
  <c r="C159" i="11"/>
  <c r="B123" i="11"/>
  <c r="B147" i="11"/>
  <c r="C163" i="11"/>
  <c r="C127" i="11"/>
  <c r="B162" i="11"/>
  <c r="A123" i="11"/>
  <c r="C123" i="11"/>
  <c r="A111" i="11"/>
  <c r="C111" i="11"/>
  <c r="A152" i="11"/>
  <c r="C152" i="11"/>
  <c r="A153" i="11"/>
  <c r="C153" i="11"/>
  <c r="A147" i="11"/>
  <c r="C147" i="11"/>
  <c r="A156" i="11"/>
  <c r="C156" i="11"/>
  <c r="A160" i="11"/>
  <c r="C160" i="11"/>
  <c r="C6" i="5"/>
  <c r="G6" i="5" s="1"/>
  <c r="C7" i="5"/>
  <c r="G7" i="5" s="1"/>
  <c r="C8" i="5"/>
  <c r="G8" i="5" s="1"/>
  <c r="C9" i="5"/>
  <c r="G9" i="5" s="1"/>
  <c r="C10" i="5"/>
  <c r="G10" i="5" s="1"/>
  <c r="C11" i="5"/>
  <c r="G11" i="5" s="1"/>
  <c r="C12" i="5"/>
  <c r="G12" i="5" s="1"/>
  <c r="C13" i="5"/>
  <c r="G13" i="5" s="1"/>
  <c r="C14" i="5"/>
  <c r="G14" i="5" s="1"/>
  <c r="C15" i="5"/>
  <c r="G15" i="5" s="1"/>
  <c r="C16" i="5"/>
  <c r="G16" i="5" s="1"/>
  <c r="C17" i="5"/>
  <c r="G17" i="5" s="1"/>
  <c r="C18" i="5"/>
  <c r="G18" i="5" s="1"/>
  <c r="C19" i="5"/>
  <c r="G19" i="5" s="1"/>
  <c r="C20" i="5"/>
  <c r="G20" i="5" s="1"/>
  <c r="C21" i="5"/>
  <c r="G21" i="5" s="1"/>
  <c r="C22" i="5"/>
  <c r="G22" i="5" s="1"/>
  <c r="C23" i="5"/>
  <c r="G23" i="5" s="1"/>
  <c r="C24" i="5"/>
  <c r="G24" i="5" s="1"/>
  <c r="C25" i="5"/>
  <c r="G25" i="5" s="1"/>
  <c r="C26" i="5"/>
  <c r="G26" i="5" s="1"/>
  <c r="C27" i="5"/>
  <c r="G27" i="5" s="1"/>
  <c r="C28" i="5"/>
  <c r="G28" i="5" s="1"/>
  <c r="C29" i="5"/>
  <c r="G29" i="5" s="1"/>
  <c r="C30" i="5"/>
  <c r="G30" i="5" s="1"/>
  <c r="C31" i="5"/>
  <c r="G31" i="5" s="1"/>
  <c r="C32" i="5"/>
  <c r="G32" i="5" s="1"/>
  <c r="C33" i="5"/>
  <c r="G33" i="5" s="1"/>
  <c r="C34" i="5"/>
  <c r="G34" i="5" s="1"/>
  <c r="C35" i="5"/>
  <c r="G35" i="5" s="1"/>
  <c r="C36" i="5"/>
  <c r="G36" i="5" s="1"/>
  <c r="C37" i="5"/>
  <c r="G37" i="5" s="1"/>
  <c r="C38" i="5"/>
  <c r="G38" i="5" s="1"/>
  <c r="C39" i="5"/>
  <c r="G39" i="5" s="1"/>
  <c r="C40" i="5"/>
  <c r="G40" i="5" s="1"/>
  <c r="C41" i="5"/>
  <c r="G41" i="5" s="1"/>
  <c r="C42" i="5"/>
  <c r="G42" i="5" s="1"/>
  <c r="C43" i="5"/>
  <c r="G43" i="5" s="1"/>
  <c r="C44" i="5"/>
  <c r="G44" i="5" s="1"/>
  <c r="C45" i="5"/>
  <c r="G45" i="5" s="1"/>
  <c r="C46" i="5"/>
  <c r="G46" i="5" s="1"/>
  <c r="C47" i="5"/>
  <c r="G47" i="5" s="1"/>
  <c r="C48" i="5"/>
  <c r="G48" i="5" s="1"/>
  <c r="C49" i="5"/>
  <c r="G49" i="5" s="1"/>
  <c r="C50" i="5"/>
  <c r="G50" i="5" s="1"/>
  <c r="C51" i="5"/>
  <c r="G51" i="5" s="1"/>
  <c r="C52" i="5"/>
  <c r="G52" i="5" s="1"/>
  <c r="C53" i="5"/>
  <c r="G53" i="5" s="1"/>
  <c r="C54" i="5"/>
  <c r="G54" i="5" s="1"/>
  <c r="C55" i="5"/>
  <c r="G55" i="5" s="1"/>
  <c r="C56" i="5"/>
  <c r="G56" i="5" s="1"/>
  <c r="C57" i="5"/>
  <c r="G57" i="5" s="1"/>
  <c r="C58" i="5"/>
  <c r="G58" i="5" s="1"/>
  <c r="C59" i="5"/>
  <c r="G59" i="5" s="1"/>
  <c r="C60" i="5"/>
  <c r="G60" i="5" s="1"/>
  <c r="C61" i="5"/>
  <c r="G61" i="5" s="1"/>
  <c r="C62" i="5"/>
  <c r="G62" i="5" s="1"/>
  <c r="C63" i="5"/>
  <c r="G63" i="5" s="1"/>
  <c r="C64" i="5"/>
  <c r="G64" i="5" s="1"/>
  <c r="C65" i="5"/>
  <c r="G65" i="5" s="1"/>
  <c r="C66" i="5"/>
  <c r="G66" i="5" s="1"/>
  <c r="C67" i="5"/>
  <c r="G67" i="5" s="1"/>
  <c r="C68" i="5"/>
  <c r="G68" i="5" s="1"/>
  <c r="C69" i="5"/>
  <c r="G69" i="5" s="1"/>
  <c r="C70" i="5"/>
  <c r="G70" i="5" s="1"/>
  <c r="C71" i="5"/>
  <c r="G71" i="5" s="1"/>
  <c r="C72" i="5"/>
  <c r="G72" i="5" s="1"/>
  <c r="C73" i="5"/>
  <c r="G73" i="5" s="1"/>
  <c r="C74" i="5"/>
  <c r="G74" i="5" s="1"/>
  <c r="C75" i="5"/>
  <c r="G75" i="5" s="1"/>
  <c r="C76" i="5"/>
  <c r="G76" i="5" s="1"/>
  <c r="C77" i="5"/>
  <c r="G77" i="5" s="1"/>
  <c r="C78" i="5"/>
  <c r="G78" i="5" s="1"/>
  <c r="C79" i="5"/>
  <c r="G79" i="5" s="1"/>
  <c r="C80" i="5"/>
  <c r="G80" i="5" s="1"/>
  <c r="C81" i="5"/>
  <c r="G81" i="5" s="1"/>
  <c r="C82" i="5"/>
  <c r="G82" i="5" s="1"/>
  <c r="C83" i="5"/>
  <c r="G83" i="5" s="1"/>
  <c r="C84" i="5"/>
  <c r="G84" i="5" s="1"/>
  <c r="C85" i="5"/>
  <c r="G85" i="5" s="1"/>
  <c r="C86" i="5"/>
  <c r="G86" i="5" s="1"/>
  <c r="C87" i="5"/>
  <c r="G87" i="5" s="1"/>
  <c r="C88" i="5"/>
  <c r="G88" i="5" s="1"/>
  <c r="C89" i="5"/>
  <c r="G89" i="5" s="1"/>
  <c r="C90" i="5"/>
  <c r="G90" i="5" s="1"/>
  <c r="C91" i="5"/>
  <c r="G91" i="5" s="1"/>
  <c r="C92" i="5"/>
  <c r="G92" i="5" s="1"/>
  <c r="C93" i="5"/>
  <c r="G93" i="5" s="1"/>
  <c r="C94" i="5"/>
  <c r="G94" i="5" s="1"/>
  <c r="C95" i="5"/>
  <c r="G95" i="5" s="1"/>
  <c r="C96" i="5"/>
  <c r="G96" i="5" s="1"/>
  <c r="C97" i="5"/>
  <c r="G97" i="5" s="1"/>
  <c r="C98" i="5"/>
  <c r="G98" i="5" s="1"/>
  <c r="C99" i="5"/>
  <c r="G99" i="5" s="1"/>
  <c r="C100" i="5"/>
  <c r="G100" i="5" s="1"/>
  <c r="C101" i="5"/>
  <c r="G101" i="5" s="1"/>
  <c r="C102" i="5"/>
  <c r="G102" i="5" s="1"/>
  <c r="C103" i="5"/>
  <c r="G103" i="5" s="1"/>
  <c r="C104" i="5"/>
  <c r="G104" i="5" s="1"/>
  <c r="C105" i="5"/>
  <c r="G105" i="5" s="1"/>
  <c r="C106" i="5"/>
  <c r="G106" i="5" s="1"/>
  <c r="C107" i="5"/>
  <c r="G107" i="5" s="1"/>
  <c r="C108" i="5"/>
  <c r="G108" i="5" s="1"/>
  <c r="C109" i="5"/>
  <c r="G109" i="5" s="1"/>
  <c r="C110" i="5"/>
  <c r="G110" i="5" s="1"/>
  <c r="C111" i="5"/>
  <c r="G111" i="5" s="1"/>
  <c r="C112" i="5"/>
  <c r="G112" i="5" s="1"/>
  <c r="C113" i="5"/>
  <c r="G113" i="5" s="1"/>
  <c r="C114" i="5"/>
  <c r="G114" i="5" s="1"/>
  <c r="C115" i="5"/>
  <c r="G115" i="5" s="1"/>
  <c r="C116" i="5"/>
  <c r="G116" i="5" s="1"/>
  <c r="C117" i="5"/>
  <c r="G117" i="5" s="1"/>
  <c r="C118" i="5"/>
  <c r="G118" i="5" s="1"/>
  <c r="C119" i="5"/>
  <c r="G119" i="5" s="1"/>
  <c r="C120" i="5"/>
  <c r="G120" i="5" s="1"/>
  <c r="C121" i="5"/>
  <c r="G121" i="5" s="1"/>
  <c r="C122" i="5"/>
  <c r="G122" i="5" s="1"/>
  <c r="C123" i="5"/>
  <c r="G123" i="5" s="1"/>
  <c r="C124" i="5"/>
  <c r="G124" i="5" s="1"/>
  <c r="C125" i="5"/>
  <c r="G125" i="5" s="1"/>
  <c r="C126" i="5"/>
  <c r="G126" i="5" s="1"/>
  <c r="C127" i="5"/>
  <c r="G127" i="5" s="1"/>
  <c r="C128" i="5"/>
  <c r="G128" i="5" s="1"/>
  <c r="C129" i="5"/>
  <c r="G129" i="5" s="1"/>
  <c r="C130" i="5"/>
  <c r="G130" i="5" s="1"/>
  <c r="C131" i="5"/>
  <c r="G131" i="5" s="1"/>
  <c r="C5" i="5"/>
  <c r="G5" i="5" l="1"/>
  <c r="F6" i="20"/>
  <c r="E6" i="20"/>
  <c r="G4" i="20"/>
  <c r="F4" i="20"/>
  <c r="E143" i="11"/>
  <c r="F143" i="11"/>
  <c r="F138" i="11"/>
  <c r="E138" i="11"/>
  <c r="F116" i="11"/>
  <c r="E116" i="11"/>
  <c r="F132" i="11"/>
  <c r="E132" i="11"/>
  <c r="F122" i="11"/>
  <c r="E122" i="11"/>
  <c r="F134" i="11"/>
  <c r="E134" i="11"/>
  <c r="E121" i="11"/>
  <c r="F121" i="11"/>
  <c r="E137" i="11"/>
  <c r="F137" i="11"/>
  <c r="E129" i="11"/>
  <c r="F129" i="11"/>
  <c r="E117" i="11"/>
  <c r="F117" i="11"/>
  <c r="F118" i="11"/>
  <c r="E118" i="11"/>
  <c r="H128" i="5"/>
  <c r="I128" i="5"/>
  <c r="J128" i="5"/>
  <c r="H129" i="5"/>
  <c r="I129" i="5"/>
  <c r="J129" i="5"/>
  <c r="H130" i="5"/>
  <c r="I130" i="5"/>
  <c r="J130" i="5"/>
  <c r="H131" i="5"/>
  <c r="I131" i="5"/>
  <c r="J131" i="5"/>
  <c r="H116" i="5"/>
  <c r="I116" i="5"/>
  <c r="J116" i="5"/>
  <c r="H117" i="5"/>
  <c r="I117" i="5"/>
  <c r="J117" i="5"/>
  <c r="H118" i="5"/>
  <c r="I118" i="5"/>
  <c r="J118" i="5"/>
  <c r="H119" i="5"/>
  <c r="I119" i="5"/>
  <c r="J119" i="5"/>
  <c r="H120" i="5"/>
  <c r="I120" i="5"/>
  <c r="J120" i="5"/>
  <c r="H121" i="5"/>
  <c r="I121" i="5"/>
  <c r="J121" i="5"/>
  <c r="H122" i="5"/>
  <c r="I122" i="5"/>
  <c r="J122" i="5"/>
  <c r="H123" i="5"/>
  <c r="I123" i="5"/>
  <c r="J123" i="5"/>
  <c r="H124" i="5"/>
  <c r="I124" i="5"/>
  <c r="J124" i="5"/>
  <c r="H125" i="5"/>
  <c r="I125" i="5"/>
  <c r="J125" i="5"/>
  <c r="H126" i="5"/>
  <c r="I126" i="5"/>
  <c r="J126" i="5"/>
  <c r="H127" i="5"/>
  <c r="I127" i="5"/>
  <c r="J127" i="5"/>
  <c r="A83" i="10"/>
  <c r="B83" i="10"/>
  <c r="A84" i="10"/>
  <c r="B84" i="10"/>
  <c r="A85" i="10"/>
  <c r="B85" i="10"/>
  <c r="A86" i="10"/>
  <c r="B86" i="10"/>
  <c r="A87" i="10"/>
  <c r="B87" i="10"/>
  <c r="A88" i="10"/>
  <c r="B88" i="10"/>
  <c r="A89" i="10"/>
  <c r="B89" i="10"/>
  <c r="A90" i="10"/>
  <c r="B90" i="10"/>
  <c r="A91" i="10"/>
  <c r="B91" i="10"/>
  <c r="A92" i="10"/>
  <c r="B92" i="10"/>
  <c r="A93" i="10"/>
  <c r="B93" i="10"/>
  <c r="A94" i="10"/>
  <c r="B94" i="10"/>
  <c r="A95" i="10"/>
  <c r="B95" i="10"/>
  <c r="A96" i="10"/>
  <c r="B96" i="10"/>
  <c r="A97" i="10"/>
  <c r="B97" i="10"/>
  <c r="A98" i="10"/>
  <c r="B98" i="10"/>
  <c r="A99" i="10"/>
  <c r="B99" i="10"/>
  <c r="A100" i="10"/>
  <c r="B100" i="10"/>
  <c r="J131" i="17"/>
  <c r="I131" i="17" s="1"/>
  <c r="L131" i="17"/>
  <c r="J132" i="17"/>
  <c r="I132" i="17" s="1"/>
  <c r="L132" i="17"/>
  <c r="J133" i="17"/>
  <c r="I133" i="17" s="1"/>
  <c r="L133" i="17"/>
  <c r="J134" i="17"/>
  <c r="I134" i="17" s="1"/>
  <c r="L134" i="17"/>
  <c r="J97" i="17"/>
  <c r="I97" i="17" s="1"/>
  <c r="L97" i="17"/>
  <c r="K97" i="17" s="1"/>
  <c r="J82" i="17"/>
  <c r="I82" i="17" s="1"/>
  <c r="L82" i="17"/>
  <c r="K82" i="17" s="1"/>
  <c r="J50" i="17"/>
  <c r="I50" i="17" s="1"/>
  <c r="L50" i="17"/>
  <c r="K50" i="17" s="1"/>
  <c r="J19" i="17"/>
  <c r="I19" i="17" s="1"/>
  <c r="L19" i="17"/>
  <c r="K19" i="17" s="1"/>
  <c r="L110" i="17"/>
  <c r="K110" i="17" s="1"/>
  <c r="H97" i="17"/>
  <c r="H50" i="17"/>
  <c r="G50" i="17" s="1"/>
  <c r="H19" i="17"/>
  <c r="J12" i="17"/>
  <c r="L12" i="17"/>
  <c r="K12" i="17" s="1"/>
  <c r="G97" i="17"/>
  <c r="G19" i="17"/>
  <c r="J61" i="17"/>
  <c r="L61" i="17"/>
  <c r="K61" i="17" s="1"/>
  <c r="N61" i="17"/>
  <c r="M61" i="17" s="1"/>
  <c r="P61" i="17"/>
  <c r="J38" i="17"/>
  <c r="L38" i="17"/>
  <c r="K38" i="17" s="1"/>
  <c r="N38" i="17"/>
  <c r="M38" i="17" s="1"/>
  <c r="P38" i="17"/>
  <c r="J10" i="17"/>
  <c r="L10" i="17"/>
  <c r="K10" i="17" s="1"/>
  <c r="N10" i="17"/>
  <c r="M10" i="17" s="1"/>
  <c r="P10" i="17"/>
  <c r="J181" i="17"/>
  <c r="J64" i="17"/>
  <c r="L64" i="17"/>
  <c r="K64" i="17" s="1"/>
  <c r="N64" i="17"/>
  <c r="M64" i="17" s="1"/>
  <c r="P64" i="17"/>
  <c r="P96" i="17"/>
  <c r="N96" i="17"/>
  <c r="M96" i="17" s="1"/>
  <c r="L96" i="17"/>
  <c r="K96" i="17"/>
  <c r="J96" i="17"/>
  <c r="H96" i="17" s="1"/>
  <c r="G96" i="17" s="1"/>
  <c r="I96" i="17"/>
  <c r="J178" i="17"/>
  <c r="N217" i="16"/>
  <c r="N216" i="16"/>
  <c r="N215" i="16"/>
  <c r="N214" i="16"/>
  <c r="N213" i="16"/>
  <c r="N212" i="16"/>
  <c r="N211" i="16"/>
  <c r="N210" i="16"/>
  <c r="N209" i="16"/>
  <c r="N208" i="16"/>
  <c r="N207" i="16"/>
  <c r="N206" i="16"/>
  <c r="N205" i="16"/>
  <c r="N204" i="16"/>
  <c r="N203" i="16"/>
  <c r="N202" i="16"/>
  <c r="N201" i="16"/>
  <c r="N200" i="16"/>
  <c r="N199" i="16"/>
  <c r="N198" i="16"/>
  <c r="N197" i="16"/>
  <c r="N196" i="16"/>
  <c r="N195" i="16"/>
  <c r="N194" i="16"/>
  <c r="N193" i="16"/>
  <c r="N192" i="16"/>
  <c r="N191" i="16"/>
  <c r="N190" i="16"/>
  <c r="E198" i="11"/>
  <c r="F198" i="11"/>
  <c r="E199" i="11"/>
  <c r="F199" i="11"/>
  <c r="E200" i="11"/>
  <c r="F200" i="11"/>
  <c r="L179" i="17"/>
  <c r="K179" i="17" s="1"/>
  <c r="L180" i="17"/>
  <c r="K180" i="17" s="1"/>
  <c r="L181" i="17"/>
  <c r="L182" i="17"/>
  <c r="L183" i="17"/>
  <c r="L184" i="17"/>
  <c r="L185" i="17"/>
  <c r="L186" i="17"/>
  <c r="K186" i="17" s="1"/>
  <c r="L187" i="17"/>
  <c r="L188" i="17"/>
  <c r="K188" i="17" s="1"/>
  <c r="L189" i="17"/>
  <c r="K189" i="17" s="1"/>
  <c r="L190" i="17"/>
  <c r="K190" i="17" s="1"/>
  <c r="L191" i="17"/>
  <c r="K191" i="17" s="1"/>
  <c r="L192" i="17"/>
  <c r="K192" i="17" s="1"/>
  <c r="L193" i="17"/>
  <c r="K193" i="17" s="1"/>
  <c r="L194" i="17"/>
  <c r="L195" i="17"/>
  <c r="K195" i="17" s="1"/>
  <c r="L196" i="17"/>
  <c r="K196" i="17" s="1"/>
  <c r="L197" i="17"/>
  <c r="L198" i="17"/>
  <c r="K198" i="17" s="1"/>
  <c r="L199" i="17"/>
  <c r="K199" i="17" s="1"/>
  <c r="L200" i="17"/>
  <c r="L201" i="17"/>
  <c r="K201" i="17" s="1"/>
  <c r="L202" i="17"/>
  <c r="K202" i="17" s="1"/>
  <c r="L203" i="17"/>
  <c r="L204" i="17"/>
  <c r="L205" i="17"/>
  <c r="L206" i="17"/>
  <c r="K206" i="17" s="1"/>
  <c r="L207" i="17"/>
  <c r="L208" i="17"/>
  <c r="L209" i="17"/>
  <c r="K209" i="17" s="1"/>
  <c r="L210" i="17"/>
  <c r="K210" i="17" s="1"/>
  <c r="L211" i="17"/>
  <c r="K211" i="17" s="1"/>
  <c r="L212" i="17"/>
  <c r="K212" i="17" s="1"/>
  <c r="L213" i="17"/>
  <c r="K213" i="17" s="1"/>
  <c r="L214" i="17"/>
  <c r="L215" i="17"/>
  <c r="L216" i="17"/>
  <c r="L217" i="17"/>
  <c r="L218" i="17"/>
  <c r="L219" i="17"/>
  <c r="L220" i="17"/>
  <c r="L221" i="17"/>
  <c r="L222" i="17"/>
  <c r="K222" i="17" s="1"/>
  <c r="L223" i="17"/>
  <c r="K223" i="17" s="1"/>
  <c r="L224" i="17"/>
  <c r="L225" i="17"/>
  <c r="K225" i="17" s="1"/>
  <c r="L226" i="17"/>
  <c r="L227" i="17"/>
  <c r="K227" i="17" s="1"/>
  <c r="L228" i="17"/>
  <c r="K228" i="17" s="1"/>
  <c r="L229" i="17"/>
  <c r="K229" i="17" s="1"/>
  <c r="L230" i="17"/>
  <c r="L231" i="17"/>
  <c r="L232" i="17"/>
  <c r="L233" i="17"/>
  <c r="K232" i="17"/>
  <c r="L163" i="17"/>
  <c r="L164" i="17"/>
  <c r="L165" i="17"/>
  <c r="K165" i="17" s="1"/>
  <c r="L166" i="17"/>
  <c r="K166" i="17" s="1"/>
  <c r="L167" i="17"/>
  <c r="L168" i="17"/>
  <c r="K168" i="17" s="1"/>
  <c r="L169" i="17"/>
  <c r="L170" i="17"/>
  <c r="K170" i="17" s="1"/>
  <c r="L171" i="17"/>
  <c r="K171" i="17" s="1"/>
  <c r="L172" i="17"/>
  <c r="L173" i="17"/>
  <c r="K173" i="17" s="1"/>
  <c r="L174" i="17"/>
  <c r="L125" i="17"/>
  <c r="K125" i="17" s="1"/>
  <c r="L126" i="17"/>
  <c r="L127" i="17"/>
  <c r="L128" i="17"/>
  <c r="L129" i="17"/>
  <c r="L130" i="17"/>
  <c r="K130" i="17" s="1"/>
  <c r="L135" i="17"/>
  <c r="L136" i="17"/>
  <c r="K136" i="17" s="1"/>
  <c r="L137" i="17"/>
  <c r="K137" i="17" s="1"/>
  <c r="L138" i="17"/>
  <c r="L139" i="17"/>
  <c r="K139" i="17" s="1"/>
  <c r="L140" i="17"/>
  <c r="L141" i="17"/>
  <c r="L142" i="17"/>
  <c r="K142" i="17" s="1"/>
  <c r="L143" i="17"/>
  <c r="L144" i="17"/>
  <c r="K144" i="17" s="1"/>
  <c r="L145" i="17"/>
  <c r="K145" i="17" s="1"/>
  <c r="L146" i="17"/>
  <c r="L147" i="17"/>
  <c r="L148" i="17"/>
  <c r="K148" i="17" s="1"/>
  <c r="L149" i="17"/>
  <c r="K149" i="17" s="1"/>
  <c r="L150" i="17"/>
  <c r="L151" i="17"/>
  <c r="L152" i="17"/>
  <c r="K152" i="17" s="1"/>
  <c r="L153" i="17"/>
  <c r="K153" i="17" s="1"/>
  <c r="L154" i="17"/>
  <c r="K154" i="17" s="1"/>
  <c r="L155" i="17"/>
  <c r="L156" i="17"/>
  <c r="L157" i="17"/>
  <c r="L109" i="17"/>
  <c r="K109" i="17" s="1"/>
  <c r="L111" i="17"/>
  <c r="K111" i="17" s="1"/>
  <c r="L112" i="17"/>
  <c r="K112" i="17" s="1"/>
  <c r="L113" i="17"/>
  <c r="K113" i="17" s="1"/>
  <c r="L114" i="17"/>
  <c r="K114" i="17" s="1"/>
  <c r="L115" i="17"/>
  <c r="K115" i="17" s="1"/>
  <c r="L116" i="17"/>
  <c r="K116" i="17" s="1"/>
  <c r="L117" i="17"/>
  <c r="K117" i="17" s="1"/>
  <c r="L118" i="17"/>
  <c r="K118" i="17" s="1"/>
  <c r="L119" i="17"/>
  <c r="L76" i="17"/>
  <c r="K76" i="17" s="1"/>
  <c r="L77" i="17"/>
  <c r="K77" i="17" s="1"/>
  <c r="L78" i="17"/>
  <c r="K78" i="17" s="1"/>
  <c r="L79" i="17"/>
  <c r="K79" i="17" s="1"/>
  <c r="L80" i="17"/>
  <c r="K80" i="17" s="1"/>
  <c r="L81" i="17"/>
  <c r="K81" i="17" s="1"/>
  <c r="L83" i="17"/>
  <c r="K83" i="17" s="1"/>
  <c r="L84" i="17"/>
  <c r="K84" i="17" s="1"/>
  <c r="L85" i="17"/>
  <c r="K85" i="17" s="1"/>
  <c r="L86" i="17"/>
  <c r="K86" i="17" s="1"/>
  <c r="L87" i="17"/>
  <c r="L88" i="17"/>
  <c r="L91" i="17"/>
  <c r="L92" i="17"/>
  <c r="L93" i="17"/>
  <c r="K93" i="17" s="1"/>
  <c r="L94" i="17"/>
  <c r="K94" i="17" s="1"/>
  <c r="L95" i="17"/>
  <c r="K95" i="17" s="1"/>
  <c r="L98" i="17"/>
  <c r="K98" i="17" s="1"/>
  <c r="L99" i="17"/>
  <c r="K99" i="17" s="1"/>
  <c r="L100" i="17"/>
  <c r="K100" i="17" s="1"/>
  <c r="L101" i="17"/>
  <c r="K101" i="17" s="1"/>
  <c r="L102" i="17"/>
  <c r="L103" i="17"/>
  <c r="L36" i="17"/>
  <c r="K36" i="17" s="1"/>
  <c r="L37" i="17"/>
  <c r="K37" i="17" s="1"/>
  <c r="L39" i="17"/>
  <c r="K39" i="17" s="1"/>
  <c r="L40" i="17"/>
  <c r="L41" i="17"/>
  <c r="K41" i="17" s="1"/>
  <c r="L42" i="17"/>
  <c r="K42" i="17" s="1"/>
  <c r="L43" i="17"/>
  <c r="L44" i="17"/>
  <c r="K44" i="17" s="1"/>
  <c r="L45" i="17"/>
  <c r="L48" i="17"/>
  <c r="K48" i="17" s="1"/>
  <c r="L49" i="17"/>
  <c r="L51" i="17"/>
  <c r="L52" i="17"/>
  <c r="L53" i="17"/>
  <c r="K53" i="17" s="1"/>
  <c r="L54" i="17"/>
  <c r="L55" i="17"/>
  <c r="K55" i="17" s="1"/>
  <c r="L56" i="17"/>
  <c r="K56" i="17" s="1"/>
  <c r="L57" i="17"/>
  <c r="L58" i="17"/>
  <c r="L59" i="17"/>
  <c r="K59" i="17" s="1"/>
  <c r="L60" i="17"/>
  <c r="L62" i="17"/>
  <c r="K62" i="17" s="1"/>
  <c r="L63" i="17"/>
  <c r="K63" i="17" s="1"/>
  <c r="L65" i="17"/>
  <c r="L66" i="17"/>
  <c r="K66" i="17" s="1"/>
  <c r="L67" i="17"/>
  <c r="L68" i="17"/>
  <c r="L69" i="17"/>
  <c r="K69" i="17" s="1"/>
  <c r="L71" i="17"/>
  <c r="K71" i="17" s="1"/>
  <c r="L4" i="17"/>
  <c r="K4" i="17" s="1"/>
  <c r="L5" i="17"/>
  <c r="L6" i="17"/>
  <c r="L7" i="17"/>
  <c r="K7" i="17" s="1"/>
  <c r="L8" i="17"/>
  <c r="L9" i="17"/>
  <c r="K9" i="17" s="1"/>
  <c r="L11" i="17"/>
  <c r="K11" i="17" s="1"/>
  <c r="L13" i="17"/>
  <c r="K13" i="17" s="1"/>
  <c r="L14" i="17"/>
  <c r="L15" i="17"/>
  <c r="K15" i="17" s="1"/>
  <c r="L18" i="17"/>
  <c r="K18" i="17" s="1"/>
  <c r="L20" i="17"/>
  <c r="L21" i="17"/>
  <c r="K21" i="17" s="1"/>
  <c r="L22" i="17"/>
  <c r="K22" i="17" s="1"/>
  <c r="L23" i="17"/>
  <c r="L24" i="17"/>
  <c r="K24" i="17" s="1"/>
  <c r="L25" i="17"/>
  <c r="L26" i="17"/>
  <c r="L27" i="17"/>
  <c r="K27" i="17" s="1"/>
  <c r="L28" i="17"/>
  <c r="K28" i="17" s="1"/>
  <c r="L29" i="17"/>
  <c r="L30" i="17"/>
  <c r="K30" i="17" s="1"/>
  <c r="L31" i="17"/>
  <c r="K31" i="17" s="1"/>
  <c r="L178" i="17"/>
  <c r="L162" i="17"/>
  <c r="L124" i="17"/>
  <c r="L108" i="17"/>
  <c r="K108" i="17" s="1"/>
  <c r="J179" i="17"/>
  <c r="H179" i="17" s="1"/>
  <c r="J180" i="17"/>
  <c r="J182" i="17"/>
  <c r="H182" i="17" s="1"/>
  <c r="J183" i="17"/>
  <c r="H183" i="17" s="1"/>
  <c r="J184" i="17"/>
  <c r="J185" i="17"/>
  <c r="J186" i="17"/>
  <c r="J187" i="17"/>
  <c r="J188" i="17"/>
  <c r="J189" i="17"/>
  <c r="J190" i="17"/>
  <c r="H190" i="17" s="1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H206" i="17" s="1"/>
  <c r="J207" i="17"/>
  <c r="J208" i="17"/>
  <c r="J209" i="17"/>
  <c r="H209" i="17" s="1"/>
  <c r="J210" i="17"/>
  <c r="H210" i="17" s="1"/>
  <c r="J211" i="17"/>
  <c r="H211" i="17" s="1"/>
  <c r="J212" i="17"/>
  <c r="H212" i="17" s="1"/>
  <c r="J213" i="17"/>
  <c r="J214" i="17"/>
  <c r="H214" i="17" s="1"/>
  <c r="J215" i="17"/>
  <c r="J216" i="17"/>
  <c r="J217" i="17"/>
  <c r="H217" i="17" s="1"/>
  <c r="J218" i="17"/>
  <c r="H218" i="17" s="1"/>
  <c r="J219" i="17"/>
  <c r="J220" i="17"/>
  <c r="J221" i="17"/>
  <c r="J222" i="17"/>
  <c r="J223" i="17"/>
  <c r="J224" i="17"/>
  <c r="J225" i="17"/>
  <c r="J226" i="17"/>
  <c r="J227" i="17"/>
  <c r="J228" i="17"/>
  <c r="H228" i="17" s="1"/>
  <c r="J229" i="17"/>
  <c r="H229" i="17" s="1"/>
  <c r="J230" i="17"/>
  <c r="J231" i="17"/>
  <c r="J232" i="17"/>
  <c r="J233" i="17"/>
  <c r="J163" i="17"/>
  <c r="H163" i="17" s="1"/>
  <c r="J164" i="17"/>
  <c r="H164" i="17" s="1"/>
  <c r="J165" i="17"/>
  <c r="J166" i="17"/>
  <c r="J167" i="17"/>
  <c r="J168" i="17"/>
  <c r="J169" i="17"/>
  <c r="J170" i="17"/>
  <c r="J171" i="17"/>
  <c r="H171" i="17" s="1"/>
  <c r="J172" i="17"/>
  <c r="J173" i="17"/>
  <c r="J174" i="17"/>
  <c r="J125" i="17"/>
  <c r="J126" i="17"/>
  <c r="H126" i="17" s="1"/>
  <c r="J127" i="17"/>
  <c r="H127" i="17" s="1"/>
  <c r="J128" i="17"/>
  <c r="J129" i="17"/>
  <c r="H129" i="17" s="1"/>
  <c r="J130" i="17"/>
  <c r="H130" i="17" s="1"/>
  <c r="J135" i="17"/>
  <c r="J136" i="17"/>
  <c r="J137" i="17"/>
  <c r="J138" i="17"/>
  <c r="J139" i="17"/>
  <c r="J140" i="17"/>
  <c r="J141" i="17"/>
  <c r="H141" i="17" s="1"/>
  <c r="J142" i="17"/>
  <c r="J143" i="17"/>
  <c r="J144" i="17"/>
  <c r="J145" i="17"/>
  <c r="H145" i="17" s="1"/>
  <c r="J146" i="17"/>
  <c r="J147" i="17"/>
  <c r="J148" i="17"/>
  <c r="J149" i="17"/>
  <c r="H149" i="17" s="1"/>
  <c r="J150" i="17"/>
  <c r="J151" i="17"/>
  <c r="J152" i="17"/>
  <c r="J153" i="17"/>
  <c r="H153" i="17" s="1"/>
  <c r="J154" i="17"/>
  <c r="J155" i="17"/>
  <c r="J156" i="17"/>
  <c r="H156" i="17" s="1"/>
  <c r="J157" i="17"/>
  <c r="H157" i="17" s="1"/>
  <c r="J158" i="17"/>
  <c r="J109" i="17"/>
  <c r="J110" i="17"/>
  <c r="J111" i="17"/>
  <c r="J112" i="17"/>
  <c r="H112" i="17" s="1"/>
  <c r="J113" i="17"/>
  <c r="H113" i="17" s="1"/>
  <c r="J114" i="17"/>
  <c r="J115" i="17"/>
  <c r="H115" i="17" s="1"/>
  <c r="J116" i="17"/>
  <c r="H116" i="17" s="1"/>
  <c r="J117" i="17"/>
  <c r="J118" i="17"/>
  <c r="H118" i="17" s="1"/>
  <c r="J119" i="17"/>
  <c r="J120" i="17"/>
  <c r="J76" i="17"/>
  <c r="J77" i="17"/>
  <c r="J78" i="17"/>
  <c r="J79" i="17"/>
  <c r="J80" i="17"/>
  <c r="J81" i="17"/>
  <c r="J83" i="17"/>
  <c r="H83" i="17" s="1"/>
  <c r="G83" i="17" s="1"/>
  <c r="J84" i="17"/>
  <c r="J85" i="17"/>
  <c r="J86" i="17"/>
  <c r="J87" i="17"/>
  <c r="H87" i="17" s="1"/>
  <c r="G87" i="17" s="1"/>
  <c r="J88" i="17"/>
  <c r="J91" i="17"/>
  <c r="H91" i="17" s="1"/>
  <c r="G91" i="17" s="1"/>
  <c r="J92" i="17"/>
  <c r="H92" i="17" s="1"/>
  <c r="G92" i="17" s="1"/>
  <c r="J93" i="17"/>
  <c r="J94" i="17"/>
  <c r="H94" i="17" s="1"/>
  <c r="G94" i="17" s="1"/>
  <c r="J95" i="17"/>
  <c r="H95" i="17" s="1"/>
  <c r="G95" i="17" s="1"/>
  <c r="J98" i="17"/>
  <c r="J99" i="17"/>
  <c r="J100" i="17"/>
  <c r="J101" i="17"/>
  <c r="J102" i="17"/>
  <c r="J103" i="17"/>
  <c r="J36" i="17"/>
  <c r="J37" i="17"/>
  <c r="H37" i="17" s="1"/>
  <c r="J39" i="17"/>
  <c r="H39" i="17" s="1"/>
  <c r="G39" i="17" s="1"/>
  <c r="J40" i="17"/>
  <c r="J41" i="17"/>
  <c r="J42" i="17"/>
  <c r="J43" i="17"/>
  <c r="H43" i="17" s="1"/>
  <c r="G43" i="17" s="1"/>
  <c r="J44" i="17"/>
  <c r="J45" i="17"/>
  <c r="H45" i="17" s="1"/>
  <c r="G45" i="17" s="1"/>
  <c r="J48" i="17"/>
  <c r="J49" i="17"/>
  <c r="H49" i="17" s="1"/>
  <c r="G49" i="17" s="1"/>
  <c r="J51" i="17"/>
  <c r="J52" i="17"/>
  <c r="J53" i="17"/>
  <c r="J54" i="17"/>
  <c r="J55" i="17"/>
  <c r="J56" i="17"/>
  <c r="H56" i="17" s="1"/>
  <c r="G56" i="17" s="1"/>
  <c r="J57" i="17"/>
  <c r="J58" i="17"/>
  <c r="J59" i="17"/>
  <c r="J60" i="17"/>
  <c r="J62" i="17"/>
  <c r="J63" i="17"/>
  <c r="J65" i="17"/>
  <c r="H65" i="17" s="1"/>
  <c r="G65" i="17" s="1"/>
  <c r="J66" i="17"/>
  <c r="J67" i="17"/>
  <c r="J68" i="17"/>
  <c r="J69" i="17"/>
  <c r="H69" i="17" s="1"/>
  <c r="G69" i="17" s="1"/>
  <c r="J71" i="17"/>
  <c r="H71" i="17" s="1"/>
  <c r="G71" i="17" s="1"/>
  <c r="J162" i="17"/>
  <c r="J124" i="17"/>
  <c r="H124" i="17" s="1"/>
  <c r="J108" i="17"/>
  <c r="J13" i="17"/>
  <c r="J14" i="17"/>
  <c r="J15" i="17"/>
  <c r="J18" i="17"/>
  <c r="J20" i="17"/>
  <c r="H20" i="17" s="1"/>
  <c r="G20" i="17" s="1"/>
  <c r="J21" i="17"/>
  <c r="J22" i="17"/>
  <c r="H22" i="17" s="1"/>
  <c r="G22" i="17" s="1"/>
  <c r="J23" i="17"/>
  <c r="J24" i="17"/>
  <c r="J25" i="17"/>
  <c r="H25" i="17" s="1"/>
  <c r="G25" i="17" s="1"/>
  <c r="J26" i="17"/>
  <c r="J27" i="17"/>
  <c r="J28" i="17"/>
  <c r="J29" i="17"/>
  <c r="I29" i="17" s="1"/>
  <c r="J30" i="17"/>
  <c r="J31" i="17"/>
  <c r="J4" i="17"/>
  <c r="J5" i="17"/>
  <c r="J6" i="17"/>
  <c r="J7" i="17"/>
  <c r="J8" i="17"/>
  <c r="J9" i="17"/>
  <c r="J11" i="17"/>
  <c r="K221" i="17"/>
  <c r="K45" i="17"/>
  <c r="K58" i="17"/>
  <c r="K67" i="17"/>
  <c r="I202" i="17"/>
  <c r="I217" i="17"/>
  <c r="I49" i="17"/>
  <c r="I69" i="17"/>
  <c r="I25" i="17"/>
  <c r="F1" i="17"/>
  <c r="N4" i="17"/>
  <c r="N5" i="17"/>
  <c r="I6" i="17"/>
  <c r="N6" i="17"/>
  <c r="M6" i="17" s="1"/>
  <c r="I7" i="17"/>
  <c r="N7" i="17"/>
  <c r="N8" i="17"/>
  <c r="M8" i="17" s="1"/>
  <c r="N9" i="17"/>
  <c r="M9" i="17" s="1"/>
  <c r="N11" i="17"/>
  <c r="M11" i="17" s="1"/>
  <c r="N12" i="17"/>
  <c r="N13" i="17"/>
  <c r="M13" i="17" s="1"/>
  <c r="N14" i="17"/>
  <c r="M14" i="17" s="1"/>
  <c r="N15" i="17"/>
  <c r="M15" i="17" s="1"/>
  <c r="N18" i="17"/>
  <c r="M18" i="17" s="1"/>
  <c r="I20" i="17"/>
  <c r="N20" i="17"/>
  <c r="M20" i="17" s="1"/>
  <c r="N21" i="17"/>
  <c r="M21" i="17" s="1"/>
  <c r="N22" i="17"/>
  <c r="M22" i="17" s="1"/>
  <c r="N23" i="17"/>
  <c r="M23" i="17" s="1"/>
  <c r="N24" i="17"/>
  <c r="M24" i="17" s="1"/>
  <c r="N25" i="17"/>
  <c r="M25" i="17" s="1"/>
  <c r="N26" i="17"/>
  <c r="M26" i="17" s="1"/>
  <c r="N27" i="17"/>
  <c r="M27" i="17" s="1"/>
  <c r="N28" i="17"/>
  <c r="M28" i="17" s="1"/>
  <c r="N29" i="17"/>
  <c r="M29" i="17" s="1"/>
  <c r="N30" i="17"/>
  <c r="M30" i="17" s="1"/>
  <c r="N31" i="17"/>
  <c r="M31" i="17" s="1"/>
  <c r="N32" i="17"/>
  <c r="F33" i="17"/>
  <c r="N36" i="17"/>
  <c r="M36" i="17" s="1"/>
  <c r="N37" i="17"/>
  <c r="M37" i="17" s="1"/>
  <c r="N39" i="17"/>
  <c r="K40" i="17"/>
  <c r="N40" i="17"/>
  <c r="M40" i="17" s="1"/>
  <c r="N41" i="17"/>
  <c r="M41" i="17" s="1"/>
  <c r="N42" i="17"/>
  <c r="M42" i="17" s="1"/>
  <c r="K43" i="17"/>
  <c r="M43" i="17"/>
  <c r="N44" i="17"/>
  <c r="M44" i="17" s="1"/>
  <c r="N45" i="17"/>
  <c r="M45" i="17" s="1"/>
  <c r="N48" i="17"/>
  <c r="N49" i="17"/>
  <c r="M49" i="17" s="1"/>
  <c r="N50" i="17"/>
  <c r="N51" i="17"/>
  <c r="M51" i="17" s="1"/>
  <c r="N52" i="17"/>
  <c r="M52" i="17" s="1"/>
  <c r="N53" i="17"/>
  <c r="N54" i="17"/>
  <c r="M54" i="17" s="1"/>
  <c r="N55" i="17"/>
  <c r="N56" i="17"/>
  <c r="M56" i="17" s="1"/>
  <c r="N57" i="17"/>
  <c r="M57" i="17" s="1"/>
  <c r="N58" i="17"/>
  <c r="M58" i="17" s="1"/>
  <c r="N59" i="17"/>
  <c r="M59" i="17" s="1"/>
  <c r="N60" i="17"/>
  <c r="M60" i="17" s="1"/>
  <c r="N62" i="17"/>
  <c r="M62" i="17" s="1"/>
  <c r="N63" i="17"/>
  <c r="M63" i="17" s="1"/>
  <c r="I65" i="17"/>
  <c r="N65" i="17"/>
  <c r="M65" i="17" s="1"/>
  <c r="N66" i="17"/>
  <c r="M66" i="17" s="1"/>
  <c r="N67" i="17"/>
  <c r="M67" i="17" s="1"/>
  <c r="N68" i="17"/>
  <c r="M68" i="17" s="1"/>
  <c r="N69" i="17"/>
  <c r="M69" i="17" s="1"/>
  <c r="N71" i="17"/>
  <c r="M71" i="17" s="1"/>
  <c r="N72" i="17"/>
  <c r="F73" i="17"/>
  <c r="N76" i="17"/>
  <c r="M76" i="17" s="1"/>
  <c r="N77" i="17"/>
  <c r="M77" i="17" s="1"/>
  <c r="N78" i="17"/>
  <c r="M78" i="17" s="1"/>
  <c r="N79" i="17"/>
  <c r="M79" i="17" s="1"/>
  <c r="I80" i="17"/>
  <c r="N80" i="17"/>
  <c r="M80" i="17" s="1"/>
  <c r="N81" i="17"/>
  <c r="M81" i="17" s="1"/>
  <c r="N82" i="17"/>
  <c r="H82" i="17" s="1"/>
  <c r="G82" i="17" s="1"/>
  <c r="N83" i="17"/>
  <c r="M83" i="17" s="1"/>
  <c r="N84" i="17"/>
  <c r="M84" i="17" s="1"/>
  <c r="I85" i="17"/>
  <c r="N85" i="17"/>
  <c r="M85" i="17" s="1"/>
  <c r="N86" i="17"/>
  <c r="M86" i="17" s="1"/>
  <c r="N87" i="17"/>
  <c r="K88" i="17"/>
  <c r="N88" i="17"/>
  <c r="M88" i="17" s="1"/>
  <c r="K91" i="17"/>
  <c r="N91" i="17"/>
  <c r="M91" i="17" s="1"/>
  <c r="K92" i="17"/>
  <c r="N92" i="17"/>
  <c r="M92" i="17" s="1"/>
  <c r="N93" i="17"/>
  <c r="M93" i="17" s="1"/>
  <c r="N94" i="17"/>
  <c r="M94" i="17" s="1"/>
  <c r="N95" i="17"/>
  <c r="M95" i="17" s="1"/>
  <c r="N97" i="17"/>
  <c r="N98" i="17"/>
  <c r="M98" i="17" s="1"/>
  <c r="N99" i="17"/>
  <c r="M99" i="17" s="1"/>
  <c r="N100" i="17"/>
  <c r="N101" i="17"/>
  <c r="M101" i="17" s="1"/>
  <c r="N102" i="17"/>
  <c r="M102" i="17" s="1"/>
  <c r="K103" i="17"/>
  <c r="N103" i="17"/>
  <c r="M103" i="17" s="1"/>
  <c r="N104" i="17"/>
  <c r="F105" i="17"/>
  <c r="N108" i="17"/>
  <c r="M108" i="17" s="1"/>
  <c r="N109" i="17"/>
  <c r="N110" i="17"/>
  <c r="M110" i="17" s="1"/>
  <c r="I111" i="17"/>
  <c r="N111" i="17"/>
  <c r="M111" i="17" s="1"/>
  <c r="N112" i="17"/>
  <c r="N113" i="17"/>
  <c r="M113" i="17" s="1"/>
  <c r="N114" i="17"/>
  <c r="M114" i="17" s="1"/>
  <c r="N115" i="17"/>
  <c r="M115" i="17" s="1"/>
  <c r="N116" i="17"/>
  <c r="M116" i="17" s="1"/>
  <c r="N117" i="17"/>
  <c r="M117" i="17" s="1"/>
  <c r="N118" i="17"/>
  <c r="M118" i="17" s="1"/>
  <c r="N119" i="17"/>
  <c r="N120" i="17"/>
  <c r="F121" i="17"/>
  <c r="N124" i="17"/>
  <c r="M124" i="17" s="1"/>
  <c r="N125" i="17"/>
  <c r="M125" i="17" s="1"/>
  <c r="K126" i="17"/>
  <c r="N126" i="17"/>
  <c r="K127" i="17"/>
  <c r="N127" i="17"/>
  <c r="M127" i="17" s="1"/>
  <c r="K128" i="17"/>
  <c r="N128" i="17"/>
  <c r="M128" i="17" s="1"/>
  <c r="K129" i="17"/>
  <c r="N129" i="17"/>
  <c r="M129" i="17" s="1"/>
  <c r="N130" i="17"/>
  <c r="N131" i="17"/>
  <c r="N132" i="17"/>
  <c r="M132" i="17" s="1"/>
  <c r="N133" i="17"/>
  <c r="M133" i="17" s="1"/>
  <c r="N134" i="17"/>
  <c r="M134" i="17" s="1"/>
  <c r="N135" i="17"/>
  <c r="N136" i="17"/>
  <c r="M136" i="17" s="1"/>
  <c r="N137" i="17"/>
  <c r="M137" i="17" s="1"/>
  <c r="N138" i="17"/>
  <c r="N139" i="17"/>
  <c r="M139" i="17" s="1"/>
  <c r="N140" i="17"/>
  <c r="M140" i="17" s="1"/>
  <c r="I141" i="17"/>
  <c r="K141" i="17"/>
  <c r="N141" i="17"/>
  <c r="M141" i="17" s="1"/>
  <c r="N142" i="17"/>
  <c r="M142" i="17" s="1"/>
  <c r="N143" i="17"/>
  <c r="N144" i="17"/>
  <c r="M144" i="17" s="1"/>
  <c r="I145" i="17"/>
  <c r="N145" i="17"/>
  <c r="M145" i="17" s="1"/>
  <c r="I146" i="17"/>
  <c r="N146" i="17"/>
  <c r="M146" i="17" s="1"/>
  <c r="N147" i="17"/>
  <c r="N148" i="17"/>
  <c r="M148" i="17" s="1"/>
  <c r="N149" i="17"/>
  <c r="M149" i="17" s="1"/>
  <c r="K150" i="17"/>
  <c r="N150" i="17"/>
  <c r="M150" i="17" s="1"/>
  <c r="K151" i="17"/>
  <c r="N151" i="17"/>
  <c r="M151" i="17" s="1"/>
  <c r="N152" i="17"/>
  <c r="M152" i="17" s="1"/>
  <c r="N153" i="17"/>
  <c r="M153" i="17" s="1"/>
  <c r="N154" i="17"/>
  <c r="M154" i="17" s="1"/>
  <c r="N156" i="17"/>
  <c r="M156" i="17" s="1"/>
  <c r="N157" i="17"/>
  <c r="M157" i="17" s="1"/>
  <c r="N158" i="17"/>
  <c r="F159" i="17"/>
  <c r="N162" i="17"/>
  <c r="M162" i="17" s="1"/>
  <c r="I163" i="17"/>
  <c r="K163" i="17"/>
  <c r="N163" i="17"/>
  <c r="I164" i="17"/>
  <c r="K164" i="17"/>
  <c r="N164" i="17"/>
  <c r="G164" i="17" s="1"/>
  <c r="N165" i="17"/>
  <c r="M165" i="17" s="1"/>
  <c r="N166" i="17"/>
  <c r="M166" i="17" s="1"/>
  <c r="N167" i="17"/>
  <c r="N168" i="17"/>
  <c r="M168" i="17" s="1"/>
  <c r="N169" i="17"/>
  <c r="M169" i="17" s="1"/>
  <c r="N170" i="17"/>
  <c r="M170" i="17" s="1"/>
  <c r="N171" i="17"/>
  <c r="M171" i="17" s="1"/>
  <c r="N172" i="17"/>
  <c r="N173" i="17"/>
  <c r="M173" i="17" s="1"/>
  <c r="N174" i="17"/>
  <c r="F175" i="17"/>
  <c r="N178" i="17"/>
  <c r="M178" i="17" s="1"/>
  <c r="N179" i="17"/>
  <c r="M179" i="17" s="1"/>
  <c r="N180" i="17"/>
  <c r="M180" i="17" s="1"/>
  <c r="N181" i="17"/>
  <c r="M181" i="17" s="1"/>
  <c r="K182" i="17"/>
  <c r="N182" i="17"/>
  <c r="M182" i="17" s="1"/>
  <c r="N183" i="17"/>
  <c r="M183" i="17" s="1"/>
  <c r="I184" i="17"/>
  <c r="N184" i="17"/>
  <c r="M184" i="17" s="1"/>
  <c r="N185" i="17"/>
  <c r="N186" i="17"/>
  <c r="M186" i="17" s="1"/>
  <c r="N187" i="17"/>
  <c r="M187" i="17" s="1"/>
  <c r="N188" i="17"/>
  <c r="M188" i="17" s="1"/>
  <c r="N189" i="17"/>
  <c r="M189" i="17" s="1"/>
  <c r="N190" i="17"/>
  <c r="M190" i="17" s="1"/>
  <c r="N191" i="17"/>
  <c r="M191" i="17" s="1"/>
  <c r="N192" i="17"/>
  <c r="N193" i="17"/>
  <c r="N194" i="17"/>
  <c r="N195" i="17"/>
  <c r="M195" i="17" s="1"/>
  <c r="I196" i="17"/>
  <c r="N196" i="17"/>
  <c r="M196" i="17" s="1"/>
  <c r="N197" i="17"/>
  <c r="M197" i="17" s="1"/>
  <c r="N198" i="17"/>
  <c r="M198" i="17" s="1"/>
  <c r="N199" i="17"/>
  <c r="M199" i="17" s="1"/>
  <c r="N200" i="17"/>
  <c r="M200" i="17" s="1"/>
  <c r="N201" i="17"/>
  <c r="M201" i="17" s="1"/>
  <c r="N202" i="17"/>
  <c r="M202" i="17" s="1"/>
  <c r="I203" i="17"/>
  <c r="N203" i="17"/>
  <c r="M203" i="17" s="1"/>
  <c r="K204" i="17"/>
  <c r="N204" i="17"/>
  <c r="M204" i="17" s="1"/>
  <c r="I205" i="17"/>
  <c r="K205" i="17"/>
  <c r="N205" i="17"/>
  <c r="M205" i="17" s="1"/>
  <c r="N206" i="17"/>
  <c r="N207" i="17"/>
  <c r="N208" i="17"/>
  <c r="M208" i="17" s="1"/>
  <c r="N209" i="17"/>
  <c r="M209" i="17" s="1"/>
  <c r="N210" i="17"/>
  <c r="M210" i="17" s="1"/>
  <c r="N211" i="17"/>
  <c r="M211" i="17" s="1"/>
  <c r="N212" i="17"/>
  <c r="M212" i="17" s="1"/>
  <c r="N213" i="17"/>
  <c r="M213" i="17" s="1"/>
  <c r="N214" i="17"/>
  <c r="M214" i="17" s="1"/>
  <c r="N215" i="17"/>
  <c r="N216" i="17"/>
  <c r="K217" i="17"/>
  <c r="N217" i="17"/>
  <c r="K218" i="17"/>
  <c r="N218" i="17"/>
  <c r="M218" i="17" s="1"/>
  <c r="N219" i="17"/>
  <c r="M219" i="17" s="1"/>
  <c r="N220" i="17"/>
  <c r="N221" i="17"/>
  <c r="M221" i="17" s="1"/>
  <c r="N222" i="17"/>
  <c r="M222" i="17" s="1"/>
  <c r="N223" i="17"/>
  <c r="M223" i="17" s="1"/>
  <c r="N224" i="17"/>
  <c r="N225" i="17"/>
  <c r="M225" i="17" s="1"/>
  <c r="N226" i="17"/>
  <c r="N227" i="17"/>
  <c r="M227" i="17" s="1"/>
  <c r="N228" i="17"/>
  <c r="M228" i="17" s="1"/>
  <c r="N229" i="17"/>
  <c r="M229" i="17" s="1"/>
  <c r="N230" i="17"/>
  <c r="N231" i="17"/>
  <c r="M231" i="17" s="1"/>
  <c r="N232" i="17"/>
  <c r="M232" i="17" s="1"/>
  <c r="N233" i="17"/>
  <c r="M233" i="17" s="1"/>
  <c r="N234" i="17"/>
  <c r="R235" i="17"/>
  <c r="P235" i="17"/>
  <c r="P234" i="17"/>
  <c r="P233" i="17"/>
  <c r="P232" i="17"/>
  <c r="P231" i="17"/>
  <c r="P230" i="17"/>
  <c r="P229" i="17"/>
  <c r="P228" i="17"/>
  <c r="P227" i="17"/>
  <c r="P226" i="17"/>
  <c r="P225" i="17"/>
  <c r="P224" i="17"/>
  <c r="P223" i="17"/>
  <c r="P222" i="17"/>
  <c r="P221" i="17"/>
  <c r="P220" i="17"/>
  <c r="P219" i="17"/>
  <c r="P218" i="17"/>
  <c r="P217" i="17"/>
  <c r="P216" i="17"/>
  <c r="P214" i="17"/>
  <c r="P213" i="17"/>
  <c r="P212" i="17"/>
  <c r="P211" i="17"/>
  <c r="P210" i="17"/>
  <c r="P209" i="17"/>
  <c r="P208" i="17"/>
  <c r="P206" i="17"/>
  <c r="P205" i="17"/>
  <c r="P204" i="17"/>
  <c r="P203" i="17"/>
  <c r="P202" i="17"/>
  <c r="P201" i="17"/>
  <c r="P200" i="17"/>
  <c r="P199" i="17"/>
  <c r="P198" i="17"/>
  <c r="P197" i="17"/>
  <c r="P196" i="17"/>
  <c r="P195" i="17"/>
  <c r="P194" i="17"/>
  <c r="P193" i="17"/>
  <c r="P192" i="17"/>
  <c r="P191" i="17"/>
  <c r="P190" i="17"/>
  <c r="P189" i="17"/>
  <c r="P188" i="17"/>
  <c r="P187" i="17"/>
  <c r="P186" i="17"/>
  <c r="P185" i="17"/>
  <c r="P184" i="17"/>
  <c r="P183" i="17"/>
  <c r="P182" i="17"/>
  <c r="P181" i="17"/>
  <c r="P180" i="17"/>
  <c r="P179" i="17"/>
  <c r="P178" i="17"/>
  <c r="P174" i="17"/>
  <c r="P173" i="17"/>
  <c r="P172" i="17"/>
  <c r="P171" i="17"/>
  <c r="P170" i="17"/>
  <c r="P169" i="17"/>
  <c r="P168" i="17"/>
  <c r="P167" i="17"/>
  <c r="P166" i="17"/>
  <c r="P165" i="17"/>
  <c r="P164" i="17"/>
  <c r="P163" i="17"/>
  <c r="P162" i="17"/>
  <c r="P157" i="17"/>
  <c r="P156" i="17"/>
  <c r="P154" i="17"/>
  <c r="P153" i="17"/>
  <c r="P152" i="17"/>
  <c r="P151" i="17"/>
  <c r="P150" i="17"/>
  <c r="P149" i="17"/>
  <c r="P148" i="17"/>
  <c r="P147" i="17"/>
  <c r="P146" i="17"/>
  <c r="P145" i="17"/>
  <c r="P144" i="17"/>
  <c r="P143" i="17"/>
  <c r="P142" i="17"/>
  <c r="P141" i="17"/>
  <c r="P140" i="17"/>
  <c r="P139" i="17"/>
  <c r="P138" i="17"/>
  <c r="P137" i="17"/>
  <c r="P136" i="17"/>
  <c r="P135" i="17"/>
  <c r="P134" i="17"/>
  <c r="P133" i="17"/>
  <c r="P132" i="17"/>
  <c r="P131" i="17"/>
  <c r="P130" i="17"/>
  <c r="P129" i="17"/>
  <c r="P128" i="17"/>
  <c r="P127" i="17"/>
  <c r="P126" i="17"/>
  <c r="P125" i="17"/>
  <c r="P124" i="17"/>
  <c r="P118" i="17"/>
  <c r="P117" i="17"/>
  <c r="P116" i="17"/>
  <c r="P115" i="17"/>
  <c r="P114" i="17"/>
  <c r="P113" i="17"/>
  <c r="P112" i="17"/>
  <c r="P111" i="17"/>
  <c r="P110" i="17"/>
  <c r="P109" i="17"/>
  <c r="P108" i="17"/>
  <c r="P103" i="17"/>
  <c r="P102" i="17"/>
  <c r="P101" i="17"/>
  <c r="P100" i="17"/>
  <c r="P99" i="17"/>
  <c r="P98" i="17"/>
  <c r="P97" i="17"/>
  <c r="P95" i="17"/>
  <c r="P94" i="17"/>
  <c r="P93" i="17"/>
  <c r="P92" i="17"/>
  <c r="P91" i="17"/>
  <c r="P88" i="17"/>
  <c r="P87" i="17"/>
  <c r="P86" i="17"/>
  <c r="P85" i="17"/>
  <c r="P84" i="17"/>
  <c r="P83" i="17"/>
  <c r="P82" i="17"/>
  <c r="P81" i="17"/>
  <c r="P80" i="17"/>
  <c r="P79" i="17"/>
  <c r="P78" i="17"/>
  <c r="P77" i="17"/>
  <c r="P76" i="17"/>
  <c r="P71" i="17"/>
  <c r="P69" i="17"/>
  <c r="P68" i="17"/>
  <c r="P67" i="17"/>
  <c r="P66" i="17"/>
  <c r="P65" i="17"/>
  <c r="P63" i="17"/>
  <c r="P62" i="17"/>
  <c r="P60" i="17"/>
  <c r="P59" i="17"/>
  <c r="P58" i="17"/>
  <c r="P57" i="17"/>
  <c r="P56" i="17"/>
  <c r="P55" i="17"/>
  <c r="P54" i="17"/>
  <c r="P53" i="17"/>
  <c r="P52" i="17"/>
  <c r="P51" i="17"/>
  <c r="P50" i="17"/>
  <c r="P49" i="17"/>
  <c r="P48" i="17"/>
  <c r="P45" i="17"/>
  <c r="P44" i="17"/>
  <c r="P43" i="17"/>
  <c r="P42" i="17"/>
  <c r="P41" i="17"/>
  <c r="P40" i="17"/>
  <c r="P39" i="17"/>
  <c r="P37" i="17"/>
  <c r="P36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5" i="17"/>
  <c r="P14" i="17"/>
  <c r="P13" i="17"/>
  <c r="P12" i="17"/>
  <c r="P11" i="17"/>
  <c r="P9" i="17"/>
  <c r="P8" i="17"/>
  <c r="P7" i="17"/>
  <c r="P6" i="17"/>
  <c r="P5" i="17"/>
  <c r="P4" i="17"/>
  <c r="H13" i="17" l="1"/>
  <c r="G13" i="17" s="1"/>
  <c r="H99" i="17"/>
  <c r="G99" i="17" s="1"/>
  <c r="H85" i="17"/>
  <c r="G85" i="17" s="1"/>
  <c r="H80" i="17"/>
  <c r="G80" i="17" s="1"/>
  <c r="H79" i="17"/>
  <c r="G79" i="17" s="1"/>
  <c r="H78" i="17"/>
  <c r="G78" i="17" s="1"/>
  <c r="H76" i="17"/>
  <c r="G76" i="17" s="1"/>
  <c r="H6" i="17"/>
  <c r="G6" i="17" s="1"/>
  <c r="G163" i="17"/>
  <c r="H110" i="17"/>
  <c r="G110" i="17" s="1"/>
  <c r="H205" i="17"/>
  <c r="G205" i="17" s="1"/>
  <c r="H67" i="17"/>
  <c r="G67" i="17" s="1"/>
  <c r="H53" i="17"/>
  <c r="G53" i="17" s="1"/>
  <c r="H109" i="17"/>
  <c r="H204" i="17"/>
  <c r="H36" i="17"/>
  <c r="G36" i="17" s="1"/>
  <c r="H146" i="17"/>
  <c r="H168" i="17"/>
  <c r="G168" i="17" s="1"/>
  <c r="H203" i="17"/>
  <c r="G203" i="17" s="1"/>
  <c r="H18" i="17"/>
  <c r="G18" i="17" s="1"/>
  <c r="H202" i="17"/>
  <c r="H86" i="17"/>
  <c r="G86" i="17" s="1"/>
  <c r="H201" i="17"/>
  <c r="G201" i="17" s="1"/>
  <c r="H48" i="17"/>
  <c r="G48" i="17" s="1"/>
  <c r="H117" i="17"/>
  <c r="H28" i="17"/>
  <c r="G28" i="17" s="1"/>
  <c r="H84" i="17"/>
  <c r="G84" i="17" s="1"/>
  <c r="H223" i="17"/>
  <c r="H199" i="17"/>
  <c r="H198" i="17"/>
  <c r="G198" i="17" s="1"/>
  <c r="H81" i="17"/>
  <c r="G81" i="17" s="1"/>
  <c r="H152" i="17"/>
  <c r="H221" i="17"/>
  <c r="H9" i="17"/>
  <c r="G9" i="17" s="1"/>
  <c r="H42" i="17"/>
  <c r="G42" i="17" s="1"/>
  <c r="H173" i="17"/>
  <c r="H196" i="17"/>
  <c r="G196" i="17" s="1"/>
  <c r="H184" i="17"/>
  <c r="H150" i="17"/>
  <c r="H195" i="17"/>
  <c r="H7" i="17"/>
  <c r="G7" i="17" s="1"/>
  <c r="H40" i="17"/>
  <c r="G40" i="17" s="1"/>
  <c r="H111" i="17"/>
  <c r="G111" i="17" s="1"/>
  <c r="H137" i="17"/>
  <c r="H178" i="17"/>
  <c r="H64" i="17"/>
  <c r="G64" i="17" s="1"/>
  <c r="H10" i="17"/>
  <c r="G10" i="17" s="1"/>
  <c r="H38" i="17"/>
  <c r="G38" i="17" s="1"/>
  <c r="H61" i="17"/>
  <c r="G61" i="17" s="1"/>
  <c r="I11" i="17"/>
  <c r="H11" i="17"/>
  <c r="G11" i="17" s="1"/>
  <c r="I8" i="17"/>
  <c r="H8" i="17"/>
  <c r="G8" i="17" s="1"/>
  <c r="I5" i="17"/>
  <c r="H5" i="17"/>
  <c r="G5" i="17" s="1"/>
  <c r="I4" i="17"/>
  <c r="H4" i="17"/>
  <c r="G4" i="17" s="1"/>
  <c r="I31" i="17"/>
  <c r="H31" i="17"/>
  <c r="G31" i="17" s="1"/>
  <c r="I30" i="17"/>
  <c r="H30" i="17"/>
  <c r="G30" i="17" s="1"/>
  <c r="I27" i="17"/>
  <c r="H27" i="17"/>
  <c r="G27" i="17" s="1"/>
  <c r="I26" i="17"/>
  <c r="H26" i="17"/>
  <c r="G26" i="17" s="1"/>
  <c r="I24" i="17"/>
  <c r="H24" i="17"/>
  <c r="G24" i="17" s="1"/>
  <c r="I23" i="17"/>
  <c r="H23" i="17"/>
  <c r="G23" i="17" s="1"/>
  <c r="I21" i="17"/>
  <c r="H21" i="17"/>
  <c r="G21" i="17" s="1"/>
  <c r="I15" i="17"/>
  <c r="H15" i="17"/>
  <c r="G15" i="17" s="1"/>
  <c r="I14" i="17"/>
  <c r="H14" i="17"/>
  <c r="G14" i="17" s="1"/>
  <c r="I108" i="17"/>
  <c r="H108" i="17"/>
  <c r="G108" i="17" s="1"/>
  <c r="I162" i="17"/>
  <c r="H162" i="17"/>
  <c r="I68" i="17"/>
  <c r="H68" i="17"/>
  <c r="G68" i="17" s="1"/>
  <c r="I66" i="17"/>
  <c r="H66" i="17"/>
  <c r="G66" i="17" s="1"/>
  <c r="I63" i="17"/>
  <c r="H63" i="17"/>
  <c r="G63" i="17" s="1"/>
  <c r="I62" i="17"/>
  <c r="H62" i="17"/>
  <c r="G62" i="17" s="1"/>
  <c r="I60" i="17"/>
  <c r="H60" i="17"/>
  <c r="G60" i="17" s="1"/>
  <c r="I59" i="17"/>
  <c r="H59" i="17"/>
  <c r="G59" i="17" s="1"/>
  <c r="I58" i="17"/>
  <c r="H58" i="17"/>
  <c r="G58" i="17" s="1"/>
  <c r="I57" i="17"/>
  <c r="H57" i="17"/>
  <c r="G57" i="17" s="1"/>
  <c r="I55" i="17"/>
  <c r="H55" i="17"/>
  <c r="G55" i="17" s="1"/>
  <c r="I54" i="17"/>
  <c r="H54" i="17"/>
  <c r="G54" i="17" s="1"/>
  <c r="I52" i="17"/>
  <c r="H52" i="17"/>
  <c r="G52" i="17" s="1"/>
  <c r="I51" i="17"/>
  <c r="H51" i="17"/>
  <c r="G51" i="17" s="1"/>
  <c r="I44" i="17"/>
  <c r="H44" i="17"/>
  <c r="G44" i="17" s="1"/>
  <c r="I41" i="17"/>
  <c r="H41" i="17"/>
  <c r="G41" i="17" s="1"/>
  <c r="I37" i="17"/>
  <c r="G37" i="17"/>
  <c r="I103" i="17"/>
  <c r="H103" i="17"/>
  <c r="G103" i="17" s="1"/>
  <c r="I102" i="17"/>
  <c r="H102" i="17"/>
  <c r="G102" i="17" s="1"/>
  <c r="I101" i="17"/>
  <c r="H101" i="17"/>
  <c r="G101" i="17" s="1"/>
  <c r="I100" i="17"/>
  <c r="H100" i="17"/>
  <c r="G100" i="17" s="1"/>
  <c r="I98" i="17"/>
  <c r="H98" i="17"/>
  <c r="G98" i="17" s="1"/>
  <c r="I93" i="17"/>
  <c r="H93" i="17"/>
  <c r="G93" i="17" s="1"/>
  <c r="I88" i="17"/>
  <c r="H88" i="17"/>
  <c r="G88" i="17" s="1"/>
  <c r="I77" i="17"/>
  <c r="H77" i="17"/>
  <c r="G77" i="17" s="1"/>
  <c r="I119" i="17"/>
  <c r="H119" i="17"/>
  <c r="G119" i="17" s="1"/>
  <c r="I114" i="17"/>
  <c r="H114" i="17"/>
  <c r="G114" i="17" s="1"/>
  <c r="I154" i="17"/>
  <c r="H154" i="17"/>
  <c r="G154" i="17" s="1"/>
  <c r="I151" i="17"/>
  <c r="H151" i="17"/>
  <c r="I148" i="17"/>
  <c r="H148" i="17"/>
  <c r="G148" i="17" s="1"/>
  <c r="I144" i="17"/>
  <c r="H144" i="17"/>
  <c r="G144" i="17" s="1"/>
  <c r="I143" i="17"/>
  <c r="H143" i="17"/>
  <c r="G143" i="17" s="1"/>
  <c r="I142" i="17"/>
  <c r="H142" i="17"/>
  <c r="I140" i="17"/>
  <c r="H140" i="17"/>
  <c r="G140" i="17" s="1"/>
  <c r="I139" i="17"/>
  <c r="H139" i="17"/>
  <c r="G139" i="17" s="1"/>
  <c r="I136" i="17"/>
  <c r="H136" i="17"/>
  <c r="G136" i="17" s="1"/>
  <c r="I128" i="17"/>
  <c r="H128" i="17"/>
  <c r="G128" i="17" s="1"/>
  <c r="I125" i="17"/>
  <c r="H125" i="17"/>
  <c r="G125" i="17" s="1"/>
  <c r="I170" i="17"/>
  <c r="H170" i="17"/>
  <c r="I169" i="17"/>
  <c r="H169" i="17"/>
  <c r="G169" i="17" s="1"/>
  <c r="I166" i="17"/>
  <c r="H166" i="17"/>
  <c r="I165" i="17"/>
  <c r="H165" i="17"/>
  <c r="G165" i="17" s="1"/>
  <c r="I233" i="17"/>
  <c r="H233" i="17"/>
  <c r="G233" i="17" s="1"/>
  <c r="I232" i="17"/>
  <c r="H232" i="17"/>
  <c r="G232" i="17" s="1"/>
  <c r="I231" i="17"/>
  <c r="H231" i="17"/>
  <c r="G231" i="17" s="1"/>
  <c r="I227" i="17"/>
  <c r="H227" i="17"/>
  <c r="G227" i="17" s="1"/>
  <c r="I225" i="17"/>
  <c r="H225" i="17"/>
  <c r="G225" i="17" s="1"/>
  <c r="I222" i="17"/>
  <c r="H222" i="17"/>
  <c r="G222" i="17" s="1"/>
  <c r="I219" i="17"/>
  <c r="H219" i="17"/>
  <c r="G219" i="17" s="1"/>
  <c r="I213" i="17"/>
  <c r="H213" i="17"/>
  <c r="G213" i="17" s="1"/>
  <c r="I208" i="17"/>
  <c r="H208" i="17"/>
  <c r="G208" i="17" s="1"/>
  <c r="I200" i="17"/>
  <c r="H200" i="17"/>
  <c r="G200" i="17" s="1"/>
  <c r="I197" i="17"/>
  <c r="H197" i="17"/>
  <c r="I193" i="17"/>
  <c r="H193" i="17"/>
  <c r="I192" i="17"/>
  <c r="H192" i="17"/>
  <c r="G192" i="17" s="1"/>
  <c r="I191" i="17"/>
  <c r="H191" i="17"/>
  <c r="G191" i="17" s="1"/>
  <c r="I189" i="17"/>
  <c r="H189" i="17"/>
  <c r="G189" i="17" s="1"/>
  <c r="I188" i="17"/>
  <c r="H188" i="17"/>
  <c r="G188" i="17" s="1"/>
  <c r="I187" i="17"/>
  <c r="H187" i="17"/>
  <c r="G187" i="17" s="1"/>
  <c r="I186" i="17"/>
  <c r="H186" i="17"/>
  <c r="G186" i="17" s="1"/>
  <c r="I180" i="17"/>
  <c r="H180" i="17"/>
  <c r="G180" i="17" s="1"/>
  <c r="I181" i="17"/>
  <c r="H181" i="17"/>
  <c r="I12" i="17"/>
  <c r="H12" i="17"/>
  <c r="G12" i="17" s="1"/>
  <c r="E128" i="5"/>
  <c r="F128" i="5"/>
  <c r="K128" i="5"/>
  <c r="E129" i="5"/>
  <c r="F129" i="5"/>
  <c r="K129" i="5"/>
  <c r="E130" i="5"/>
  <c r="F130" i="5"/>
  <c r="K130" i="5"/>
  <c r="E131" i="5"/>
  <c r="F131" i="5"/>
  <c r="K131" i="5"/>
  <c r="E116" i="5"/>
  <c r="F116" i="5"/>
  <c r="K116" i="5"/>
  <c r="E117" i="5"/>
  <c r="F117" i="5"/>
  <c r="K117" i="5"/>
  <c r="E118" i="5"/>
  <c r="F118" i="5"/>
  <c r="K118" i="5"/>
  <c r="E119" i="5"/>
  <c r="F119" i="5"/>
  <c r="K119" i="5"/>
  <c r="E120" i="5"/>
  <c r="F120" i="5"/>
  <c r="K120" i="5"/>
  <c r="E121" i="5"/>
  <c r="F121" i="5"/>
  <c r="K121" i="5"/>
  <c r="E122" i="5"/>
  <c r="F122" i="5"/>
  <c r="K122" i="5"/>
  <c r="E123" i="5"/>
  <c r="F123" i="5"/>
  <c r="K123" i="5"/>
  <c r="E124" i="5"/>
  <c r="F124" i="5"/>
  <c r="K124" i="5"/>
  <c r="E125" i="5"/>
  <c r="F125" i="5"/>
  <c r="K125" i="5"/>
  <c r="E126" i="5"/>
  <c r="F126" i="5"/>
  <c r="K126" i="5"/>
  <c r="E127" i="5"/>
  <c r="F127" i="5"/>
  <c r="K127" i="5"/>
  <c r="H134" i="17"/>
  <c r="G134" i="17" s="1"/>
  <c r="K134" i="17"/>
  <c r="H133" i="17"/>
  <c r="G133" i="17" s="1"/>
  <c r="K133" i="17"/>
  <c r="H132" i="17"/>
  <c r="G132" i="17" s="1"/>
  <c r="K132" i="17"/>
  <c r="H131" i="17"/>
  <c r="G131" i="17" s="1"/>
  <c r="K131" i="17"/>
  <c r="G204" i="17"/>
  <c r="G193" i="17"/>
  <c r="G126" i="17"/>
  <c r="G217" i="17"/>
  <c r="G112" i="17"/>
  <c r="G109" i="17"/>
  <c r="I61" i="17"/>
  <c r="I38" i="17"/>
  <c r="I10" i="17"/>
  <c r="M143" i="17"/>
  <c r="I64" i="17"/>
  <c r="G181" i="17"/>
  <c r="M163" i="17"/>
  <c r="M100" i="17"/>
  <c r="M217" i="17"/>
  <c r="M192" i="17"/>
  <c r="G229" i="17"/>
  <c r="G228" i="17"/>
  <c r="M126" i="17"/>
  <c r="M112" i="17"/>
  <c r="M130" i="17"/>
  <c r="G130" i="17"/>
  <c r="G195" i="17"/>
  <c r="M193" i="17"/>
  <c r="M164" i="17"/>
  <c r="G129" i="17"/>
  <c r="M109" i="17"/>
  <c r="M48" i="17"/>
  <c r="M206" i="17"/>
  <c r="G206" i="17"/>
  <c r="G179" i="17"/>
  <c r="M119" i="17"/>
  <c r="M87" i="17"/>
  <c r="M55" i="17"/>
  <c r="M53" i="17"/>
  <c r="M39" i="17"/>
  <c r="M7" i="17"/>
  <c r="M5" i="17"/>
  <c r="M4" i="17"/>
  <c r="G113" i="17"/>
  <c r="G156" i="17"/>
  <c r="G153" i="17"/>
  <c r="G150" i="17"/>
  <c r="G127" i="17"/>
  <c r="G182" i="17"/>
  <c r="G152" i="17"/>
  <c r="G149" i="17"/>
  <c r="G146" i="17"/>
  <c r="G214" i="17"/>
  <c r="G190" i="17"/>
  <c r="G183" i="17"/>
  <c r="K233" i="17"/>
  <c r="K183" i="17"/>
  <c r="G218" i="17"/>
  <c r="K214" i="17"/>
  <c r="K208" i="17"/>
  <c r="G137" i="17"/>
  <c r="G118" i="17"/>
  <c r="K49" i="17"/>
  <c r="I218" i="17"/>
  <c r="G151" i="17"/>
  <c r="G157" i="17"/>
  <c r="I118" i="17"/>
  <c r="G178" i="17"/>
  <c r="G162" i="17"/>
  <c r="G124" i="17"/>
  <c r="K6" i="17"/>
  <c r="K25" i="17"/>
  <c r="K231" i="17"/>
  <c r="K187" i="17"/>
  <c r="G223" i="17"/>
  <c r="G211" i="17"/>
  <c r="G199" i="17"/>
  <c r="G221" i="17"/>
  <c r="G209" i="17"/>
  <c r="G210" i="17"/>
  <c r="G212" i="17"/>
  <c r="K178" i="17"/>
  <c r="G173" i="17"/>
  <c r="G171" i="17"/>
  <c r="K162" i="17"/>
  <c r="G145" i="17"/>
  <c r="K157" i="17"/>
  <c r="K156" i="17"/>
  <c r="K124" i="17"/>
  <c r="G117" i="17"/>
  <c r="G115" i="17"/>
  <c r="G116" i="17"/>
  <c r="K119" i="17"/>
  <c r="K102" i="17"/>
  <c r="K87" i="17"/>
  <c r="K52" i="17"/>
  <c r="I211" i="17"/>
  <c r="I209" i="17"/>
  <c r="G197" i="17"/>
  <c r="I214" i="17"/>
  <c r="I212" i="17"/>
  <c r="I210" i="17"/>
  <c r="I199" i="17"/>
  <c r="I190" i="17"/>
  <c r="G184" i="17"/>
  <c r="I171" i="17"/>
  <c r="I168" i="17"/>
  <c r="I137" i="17"/>
  <c r="G142" i="17"/>
  <c r="I117" i="17"/>
  <c r="I99" i="17"/>
  <c r="I71" i="17"/>
  <c r="I67" i="17"/>
  <c r="I56" i="17"/>
  <c r="I53" i="17"/>
  <c r="I9" i="17"/>
  <c r="I22" i="17"/>
  <c r="I28" i="17"/>
  <c r="I18" i="17"/>
  <c r="I13" i="17"/>
  <c r="I228" i="17"/>
  <c r="K203" i="17"/>
  <c r="K200" i="17"/>
  <c r="K197" i="17"/>
  <c r="I182" i="17"/>
  <c r="I179" i="17"/>
  <c r="G170" i="17"/>
  <c r="G141" i="17"/>
  <c r="G166" i="17"/>
  <c r="K219" i="17"/>
  <c r="I223" i="17"/>
  <c r="I206" i="17"/>
  <c r="I156" i="17"/>
  <c r="I152" i="17"/>
  <c r="I149" i="17"/>
  <c r="I129" i="17"/>
  <c r="I126" i="17"/>
  <c r="I115" i="17"/>
  <c r="I112" i="17"/>
  <c r="I109" i="17"/>
  <c r="I81" i="17"/>
  <c r="I78" i="17"/>
  <c r="K68" i="17"/>
  <c r="K65" i="17"/>
  <c r="K60" i="17"/>
  <c r="K57" i="17"/>
  <c r="K54" i="17"/>
  <c r="K51" i="17"/>
  <c r="K8" i="17"/>
  <c r="K5" i="17"/>
  <c r="G202" i="17"/>
  <c r="I229" i="17"/>
  <c r="I183" i="17"/>
  <c r="K169" i="17"/>
  <c r="K146" i="17"/>
  <c r="K143" i="17"/>
  <c r="K140" i="17"/>
  <c r="I116" i="17"/>
  <c r="I94" i="17"/>
  <c r="I91" i="17"/>
  <c r="I86" i="17"/>
  <c r="I83" i="17"/>
  <c r="I45" i="17"/>
  <c r="I42" i="17"/>
  <c r="I39" i="17"/>
  <c r="K29" i="17"/>
  <c r="K26" i="17"/>
  <c r="K23" i="17"/>
  <c r="K20" i="17"/>
  <c r="K14" i="17"/>
  <c r="I221" i="17"/>
  <c r="I204" i="17"/>
  <c r="I201" i="17"/>
  <c r="I198" i="17"/>
  <c r="I195" i="17"/>
  <c r="K184" i="17"/>
  <c r="K181" i="17"/>
  <c r="I173" i="17"/>
  <c r="I157" i="17"/>
  <c r="I153" i="17"/>
  <c r="I150" i="17"/>
  <c r="I130" i="17"/>
  <c r="I127" i="17"/>
  <c r="I124" i="17"/>
  <c r="I113" i="17"/>
  <c r="I110" i="17"/>
  <c r="I79" i="17"/>
  <c r="I76" i="17"/>
  <c r="I178" i="17"/>
  <c r="I95" i="17"/>
  <c r="I92" i="17"/>
  <c r="I87" i="17"/>
  <c r="I84" i="17"/>
  <c r="I48" i="17"/>
  <c r="I43" i="17"/>
  <c r="I40" i="17"/>
  <c r="I36" i="17"/>
  <c r="H106" i="10" l="1"/>
  <c r="E111" i="10"/>
  <c r="F120" i="10"/>
  <c r="F117" i="10"/>
  <c r="F114" i="10"/>
  <c r="F111" i="10"/>
  <c r="F108" i="10"/>
  <c r="F105" i="10"/>
  <c r="F102" i="10"/>
  <c r="H118" i="10"/>
  <c r="F118" i="10"/>
  <c r="H103" i="10"/>
  <c r="E103" i="10"/>
  <c r="H119" i="10"/>
  <c r="K103" i="10"/>
  <c r="F103" i="10"/>
  <c r="H115" i="10"/>
  <c r="F115" i="10"/>
  <c r="E120" i="10"/>
  <c r="E115" i="10"/>
  <c r="H107" i="10"/>
  <c r="H113" i="10"/>
  <c r="K106" i="10"/>
  <c r="K118" i="10"/>
  <c r="F112" i="10"/>
  <c r="K115" i="10"/>
  <c r="E112" i="10"/>
  <c r="E108" i="10"/>
  <c r="H104" i="10"/>
  <c r="E118" i="10"/>
  <c r="E114" i="10"/>
  <c r="H110" i="10"/>
  <c r="E117" i="10"/>
  <c r="H109" i="10"/>
  <c r="F106" i="10"/>
  <c r="H116" i="10"/>
  <c r="K109" i="10"/>
  <c r="E106" i="10"/>
  <c r="E102" i="10"/>
  <c r="H112" i="10"/>
  <c r="F109" i="10"/>
  <c r="K112" i="10"/>
  <c r="E109" i="10"/>
  <c r="E105" i="10"/>
  <c r="H101" i="10"/>
  <c r="K119" i="10"/>
  <c r="K116" i="10"/>
  <c r="K113" i="10"/>
  <c r="K110" i="10"/>
  <c r="K107" i="10"/>
  <c r="K104" i="10"/>
  <c r="K101" i="10"/>
  <c r="F119" i="10"/>
  <c r="F116" i="10"/>
  <c r="F113" i="10"/>
  <c r="F110" i="10"/>
  <c r="F107" i="10"/>
  <c r="F104" i="10"/>
  <c r="F101" i="10"/>
  <c r="E119" i="10"/>
  <c r="E116" i="10"/>
  <c r="E113" i="10"/>
  <c r="E110" i="10"/>
  <c r="E107" i="10"/>
  <c r="E104" i="10"/>
  <c r="E101" i="10"/>
  <c r="H120" i="10"/>
  <c r="H111" i="10"/>
  <c r="H108" i="10"/>
  <c r="H114" i="10"/>
  <c r="K120" i="10"/>
  <c r="K117" i="10"/>
  <c r="K114" i="10"/>
  <c r="K111" i="10"/>
  <c r="K108" i="10"/>
  <c r="K105" i="10"/>
  <c r="K102" i="10"/>
  <c r="H117" i="10"/>
  <c r="H105" i="10"/>
  <c r="H102" i="10"/>
  <c r="A6" i="10"/>
  <c r="B6" i="10"/>
  <c r="A7" i="10"/>
  <c r="B7" i="10"/>
  <c r="A8" i="10"/>
  <c r="B8" i="10"/>
  <c r="A9" i="10"/>
  <c r="B9" i="10"/>
  <c r="A10" i="10"/>
  <c r="B10" i="10"/>
  <c r="A11" i="10"/>
  <c r="B11" i="10"/>
  <c r="A12" i="10"/>
  <c r="B12" i="10"/>
  <c r="A13" i="10"/>
  <c r="B13" i="10"/>
  <c r="A14" i="10"/>
  <c r="B14" i="10"/>
  <c r="A15" i="10"/>
  <c r="B15" i="10"/>
  <c r="A16" i="10"/>
  <c r="B16" i="10"/>
  <c r="A17" i="10"/>
  <c r="B17" i="10"/>
  <c r="A18" i="10"/>
  <c r="B18" i="10"/>
  <c r="A19" i="10"/>
  <c r="B19" i="10"/>
  <c r="A20" i="10"/>
  <c r="B20" i="10"/>
  <c r="A21" i="10"/>
  <c r="B21" i="10"/>
  <c r="A22" i="10"/>
  <c r="B22" i="10"/>
  <c r="A23" i="10"/>
  <c r="B23" i="10"/>
  <c r="A24" i="10"/>
  <c r="B24" i="10"/>
  <c r="A25" i="10"/>
  <c r="B25" i="10"/>
  <c r="A26" i="10"/>
  <c r="B26" i="10"/>
  <c r="A27" i="10"/>
  <c r="B27" i="10"/>
  <c r="A28" i="10"/>
  <c r="B28" i="10"/>
  <c r="A29" i="10"/>
  <c r="B29" i="10"/>
  <c r="A30" i="10"/>
  <c r="B30" i="10"/>
  <c r="A31" i="10"/>
  <c r="B31" i="10"/>
  <c r="A32" i="10"/>
  <c r="B32" i="10"/>
  <c r="A33" i="10"/>
  <c r="B33" i="10"/>
  <c r="A34" i="10"/>
  <c r="B34" i="10"/>
  <c r="A35" i="10"/>
  <c r="B35" i="10"/>
  <c r="A36" i="10"/>
  <c r="B36" i="10"/>
  <c r="A37" i="10"/>
  <c r="B37" i="10"/>
  <c r="A38" i="10"/>
  <c r="B38" i="10"/>
  <c r="A39" i="10"/>
  <c r="B39" i="10"/>
  <c r="A40" i="10"/>
  <c r="B40" i="10"/>
  <c r="A41" i="10"/>
  <c r="B41" i="10"/>
  <c r="A42" i="10"/>
  <c r="B42" i="10"/>
  <c r="A43" i="10"/>
  <c r="B43" i="10"/>
  <c r="A44" i="10"/>
  <c r="B44" i="10"/>
  <c r="A45" i="10"/>
  <c r="B45" i="10"/>
  <c r="A46" i="10"/>
  <c r="B46" i="10"/>
  <c r="A47" i="10"/>
  <c r="B47" i="10"/>
  <c r="A48" i="10"/>
  <c r="B48" i="10"/>
  <c r="A49" i="10"/>
  <c r="B49" i="10"/>
  <c r="A50" i="10"/>
  <c r="B50" i="10"/>
  <c r="A51" i="10"/>
  <c r="B51" i="10"/>
  <c r="A52" i="10"/>
  <c r="B52" i="10"/>
  <c r="A53" i="10"/>
  <c r="B53" i="10"/>
  <c r="A54" i="10"/>
  <c r="B54" i="10"/>
  <c r="A55" i="10"/>
  <c r="B55" i="10"/>
  <c r="A56" i="10"/>
  <c r="B56" i="10"/>
  <c r="A57" i="10"/>
  <c r="B57" i="10"/>
  <c r="A58" i="10"/>
  <c r="B58" i="10"/>
  <c r="A59" i="10"/>
  <c r="B59" i="10"/>
  <c r="A60" i="10"/>
  <c r="B60" i="10"/>
  <c r="A61" i="10"/>
  <c r="B61" i="10"/>
  <c r="A62" i="10"/>
  <c r="B62" i="10"/>
  <c r="A63" i="10"/>
  <c r="B63" i="10"/>
  <c r="A64" i="10"/>
  <c r="B64" i="10"/>
  <c r="A65" i="10"/>
  <c r="B65" i="10"/>
  <c r="A66" i="10"/>
  <c r="B66" i="10"/>
  <c r="A67" i="10"/>
  <c r="B67" i="10"/>
  <c r="A68" i="10"/>
  <c r="B68" i="10"/>
  <c r="A69" i="10"/>
  <c r="B69" i="10"/>
  <c r="A70" i="10"/>
  <c r="B70" i="10"/>
  <c r="A71" i="10"/>
  <c r="B71" i="10"/>
  <c r="A72" i="10"/>
  <c r="B72" i="10"/>
  <c r="A73" i="10"/>
  <c r="B73" i="10"/>
  <c r="A74" i="10"/>
  <c r="B74" i="10"/>
  <c r="A75" i="10"/>
  <c r="B75" i="10"/>
  <c r="A76" i="10"/>
  <c r="B76" i="10"/>
  <c r="A77" i="10"/>
  <c r="B77" i="10"/>
  <c r="A78" i="10"/>
  <c r="B78" i="10"/>
  <c r="A79" i="10"/>
  <c r="B79" i="10"/>
  <c r="A80" i="10"/>
  <c r="B80" i="10"/>
  <c r="A81" i="10"/>
  <c r="B81" i="10"/>
  <c r="A82" i="10"/>
  <c r="B82" i="10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E108" i="5"/>
  <c r="F108" i="5"/>
  <c r="I108" i="5"/>
  <c r="J108" i="5"/>
  <c r="E109" i="5"/>
  <c r="F109" i="5"/>
  <c r="I109" i="5"/>
  <c r="J109" i="5"/>
  <c r="E110" i="5"/>
  <c r="F110" i="5"/>
  <c r="I110" i="5"/>
  <c r="J110" i="5"/>
  <c r="E111" i="5"/>
  <c r="F111" i="5"/>
  <c r="I111" i="5"/>
  <c r="J111" i="5"/>
  <c r="E112" i="5"/>
  <c r="F112" i="5"/>
  <c r="I112" i="5"/>
  <c r="J112" i="5"/>
  <c r="E113" i="5"/>
  <c r="F113" i="5"/>
  <c r="I113" i="5"/>
  <c r="J113" i="5"/>
  <c r="E114" i="5"/>
  <c r="F114" i="5"/>
  <c r="I114" i="5"/>
  <c r="J114" i="5"/>
  <c r="E115" i="5"/>
  <c r="F115" i="5"/>
  <c r="I115" i="5"/>
  <c r="J11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I6" i="5"/>
  <c r="K6" i="5" s="1"/>
  <c r="I7" i="5"/>
  <c r="I8" i="5"/>
  <c r="K75" i="10"/>
  <c r="F75" i="10"/>
  <c r="E75" i="10"/>
  <c r="K74" i="10"/>
  <c r="F74" i="10"/>
  <c r="E74" i="10"/>
  <c r="K73" i="10"/>
  <c r="F73" i="10"/>
  <c r="E73" i="10"/>
  <c r="K100" i="10"/>
  <c r="F100" i="10"/>
  <c r="E100" i="10"/>
  <c r="K99" i="10"/>
  <c r="F99" i="10"/>
  <c r="E99" i="10"/>
  <c r="K98" i="10"/>
  <c r="F98" i="10"/>
  <c r="E98" i="10"/>
  <c r="K97" i="10"/>
  <c r="F97" i="10"/>
  <c r="E97" i="10"/>
  <c r="K96" i="10"/>
  <c r="F96" i="10"/>
  <c r="E96" i="10"/>
  <c r="K95" i="10"/>
  <c r="F95" i="10"/>
  <c r="E95" i="10"/>
  <c r="K94" i="10"/>
  <c r="F94" i="10"/>
  <c r="E94" i="10"/>
  <c r="K93" i="10"/>
  <c r="F93" i="10"/>
  <c r="E93" i="10"/>
  <c r="K92" i="10"/>
  <c r="F92" i="10"/>
  <c r="E92" i="10"/>
  <c r="K91" i="10"/>
  <c r="F91" i="10"/>
  <c r="E91" i="10"/>
  <c r="K90" i="10"/>
  <c r="F90" i="10"/>
  <c r="E90" i="10"/>
  <c r="K89" i="10"/>
  <c r="F89" i="10"/>
  <c r="E89" i="10"/>
  <c r="K88" i="10"/>
  <c r="F88" i="10"/>
  <c r="E88" i="10"/>
  <c r="K87" i="10"/>
  <c r="F87" i="10"/>
  <c r="E87" i="10"/>
  <c r="K86" i="10"/>
  <c r="F86" i="10"/>
  <c r="E86" i="10"/>
  <c r="K85" i="10"/>
  <c r="F85" i="10"/>
  <c r="E85" i="10"/>
  <c r="K84" i="10"/>
  <c r="F84" i="10"/>
  <c r="E84" i="10"/>
  <c r="K83" i="10"/>
  <c r="F83" i="10"/>
  <c r="E83" i="10"/>
  <c r="K82" i="10"/>
  <c r="G111" i="11" s="1"/>
  <c r="F82" i="10"/>
  <c r="E82" i="10"/>
  <c r="K81" i="10"/>
  <c r="F81" i="10"/>
  <c r="E81" i="10"/>
  <c r="K80" i="10"/>
  <c r="F80" i="10"/>
  <c r="E80" i="10"/>
  <c r="K79" i="10"/>
  <c r="F79" i="10"/>
  <c r="E79" i="10"/>
  <c r="K78" i="10"/>
  <c r="F78" i="10"/>
  <c r="E78" i="10"/>
  <c r="K77" i="10"/>
  <c r="F77" i="10"/>
  <c r="E77" i="10"/>
  <c r="K76" i="10"/>
  <c r="F76" i="10"/>
  <c r="E76" i="10"/>
  <c r="J8" i="5"/>
  <c r="J12" i="5"/>
  <c r="J16" i="5"/>
  <c r="J20" i="5"/>
  <c r="J24" i="5"/>
  <c r="J28" i="5"/>
  <c r="J32" i="5"/>
  <c r="J36" i="5"/>
  <c r="J40" i="5"/>
  <c r="J44" i="5"/>
  <c r="J48" i="5"/>
  <c r="J52" i="5"/>
  <c r="J56" i="5"/>
  <c r="J60" i="5"/>
  <c r="J64" i="5"/>
  <c r="J68" i="5"/>
  <c r="J72" i="5"/>
  <c r="J76" i="5"/>
  <c r="J80" i="5"/>
  <c r="J84" i="5"/>
  <c r="J88" i="5"/>
  <c r="J92" i="5"/>
  <c r="J96" i="5"/>
  <c r="J100" i="5"/>
  <c r="J104" i="5"/>
  <c r="J9" i="5"/>
  <c r="J13" i="5"/>
  <c r="J17" i="5"/>
  <c r="J21" i="5"/>
  <c r="J25" i="5"/>
  <c r="J29" i="5"/>
  <c r="J33" i="5"/>
  <c r="J41" i="5"/>
  <c r="J45" i="5"/>
  <c r="J57" i="5"/>
  <c r="J65" i="5"/>
  <c r="J73" i="5"/>
  <c r="J81" i="5"/>
  <c r="J89" i="5"/>
  <c r="J97" i="5"/>
  <c r="J105" i="5"/>
  <c r="J11" i="5"/>
  <c r="J27" i="5"/>
  <c r="J43" i="5"/>
  <c r="J63" i="5"/>
  <c r="J83" i="5"/>
  <c r="I9" i="5"/>
  <c r="I13" i="5"/>
  <c r="I17" i="5"/>
  <c r="I21" i="5"/>
  <c r="K21" i="5" s="1"/>
  <c r="I25" i="5"/>
  <c r="K25" i="5" s="1"/>
  <c r="I29" i="5"/>
  <c r="I33" i="5"/>
  <c r="I37" i="5"/>
  <c r="I41" i="5"/>
  <c r="I45" i="5"/>
  <c r="K45" i="5" s="1"/>
  <c r="I49" i="5"/>
  <c r="I53" i="5"/>
  <c r="I57" i="5"/>
  <c r="I61" i="5"/>
  <c r="I65" i="5"/>
  <c r="I69" i="5"/>
  <c r="K69" i="5" s="1"/>
  <c r="I73" i="5"/>
  <c r="I77" i="5"/>
  <c r="I81" i="5"/>
  <c r="I85" i="5"/>
  <c r="I89" i="5"/>
  <c r="I93" i="5"/>
  <c r="K93" i="5" s="1"/>
  <c r="I97" i="5"/>
  <c r="K97" i="5" s="1"/>
  <c r="I101" i="5"/>
  <c r="I105" i="5"/>
  <c r="J51" i="5"/>
  <c r="J91" i="5"/>
  <c r="J49" i="5"/>
  <c r="J47" i="5"/>
  <c r="J75" i="5"/>
  <c r="J103" i="5"/>
  <c r="I10" i="5"/>
  <c r="K10" i="5" s="1"/>
  <c r="I14" i="5"/>
  <c r="I18" i="5"/>
  <c r="I22" i="5"/>
  <c r="I26" i="5"/>
  <c r="I30" i="5"/>
  <c r="K30" i="5" s="1"/>
  <c r="I34" i="5"/>
  <c r="I38" i="5"/>
  <c r="I42" i="5"/>
  <c r="I46" i="5"/>
  <c r="K46" i="5" s="1"/>
  <c r="I50" i="5"/>
  <c r="I54" i="5"/>
  <c r="I58" i="5"/>
  <c r="I62" i="5"/>
  <c r="K62" i="5" s="1"/>
  <c r="I66" i="5"/>
  <c r="K66" i="5" s="1"/>
  <c r="I70" i="5"/>
  <c r="I74" i="5"/>
  <c r="K74" i="5" s="1"/>
  <c r="I78" i="5"/>
  <c r="I82" i="5"/>
  <c r="I86" i="5"/>
  <c r="I90" i="5"/>
  <c r="I94" i="5"/>
  <c r="K94" i="5" s="1"/>
  <c r="I98" i="5"/>
  <c r="I102" i="5"/>
  <c r="I106" i="5"/>
  <c r="K106" i="5" s="1"/>
  <c r="I11" i="5"/>
  <c r="K11" i="5" s="1"/>
  <c r="I19" i="5"/>
  <c r="K19" i="5" s="1"/>
  <c r="I23" i="5"/>
  <c r="I31" i="5"/>
  <c r="K31" i="5" s="1"/>
  <c r="I39" i="5"/>
  <c r="I47" i="5"/>
  <c r="K47" i="5" s="1"/>
  <c r="I55" i="5"/>
  <c r="I63" i="5"/>
  <c r="K63" i="5" s="1"/>
  <c r="I71" i="5"/>
  <c r="K71" i="5" s="1"/>
  <c r="I79" i="5"/>
  <c r="I87" i="5"/>
  <c r="I95" i="5"/>
  <c r="I99" i="5"/>
  <c r="I107" i="5"/>
  <c r="K107" i="5" s="1"/>
  <c r="J19" i="5"/>
  <c r="J31" i="5"/>
  <c r="J55" i="5"/>
  <c r="J71" i="5"/>
  <c r="J95" i="5"/>
  <c r="J6" i="5"/>
  <c r="J10" i="5"/>
  <c r="J14" i="5"/>
  <c r="J18" i="5"/>
  <c r="J22" i="5"/>
  <c r="J26" i="5"/>
  <c r="J30" i="5"/>
  <c r="J34" i="5"/>
  <c r="J38" i="5"/>
  <c r="J42" i="5"/>
  <c r="J46" i="5"/>
  <c r="J50" i="5"/>
  <c r="J54" i="5"/>
  <c r="J58" i="5"/>
  <c r="J62" i="5"/>
  <c r="J66" i="5"/>
  <c r="J70" i="5"/>
  <c r="J74" i="5"/>
  <c r="J78" i="5"/>
  <c r="J82" i="5"/>
  <c r="J86" i="5"/>
  <c r="J90" i="5"/>
  <c r="J94" i="5"/>
  <c r="J98" i="5"/>
  <c r="J102" i="5"/>
  <c r="J106" i="5"/>
  <c r="I15" i="5"/>
  <c r="I27" i="5"/>
  <c r="K27" i="5" s="1"/>
  <c r="I35" i="5"/>
  <c r="K35" i="5" s="1"/>
  <c r="I43" i="5"/>
  <c r="I51" i="5"/>
  <c r="K51" i="5" s="1"/>
  <c r="I59" i="5"/>
  <c r="K59" i="5" s="1"/>
  <c r="I67" i="5"/>
  <c r="I75" i="5"/>
  <c r="K75" i="5" s="1"/>
  <c r="I83" i="5"/>
  <c r="K83" i="5" s="1"/>
  <c r="I91" i="5"/>
  <c r="I103" i="5"/>
  <c r="J7" i="5"/>
  <c r="J35" i="5"/>
  <c r="J59" i="5"/>
  <c r="J79" i="5"/>
  <c r="J99" i="5"/>
  <c r="I12" i="5"/>
  <c r="K12" i="5" s="1"/>
  <c r="I16" i="5"/>
  <c r="K16" i="5" s="1"/>
  <c r="I20" i="5"/>
  <c r="I24" i="5"/>
  <c r="I28" i="5"/>
  <c r="K28" i="5" s="1"/>
  <c r="I32" i="5"/>
  <c r="I36" i="5"/>
  <c r="K36" i="5" s="1"/>
  <c r="I40" i="5"/>
  <c r="I44" i="5"/>
  <c r="I48" i="5"/>
  <c r="I52" i="5"/>
  <c r="K52" i="5" s="1"/>
  <c r="I56" i="5"/>
  <c r="I60" i="5"/>
  <c r="K60" i="5" s="1"/>
  <c r="I64" i="5"/>
  <c r="I68" i="5"/>
  <c r="I72" i="5"/>
  <c r="I76" i="5"/>
  <c r="K76" i="5" s="1"/>
  <c r="I80" i="5"/>
  <c r="K80" i="5" s="1"/>
  <c r="I84" i="5"/>
  <c r="K84" i="5" s="1"/>
  <c r="I88" i="5"/>
  <c r="I92" i="5"/>
  <c r="I96" i="5"/>
  <c r="I100" i="5"/>
  <c r="K100" i="5" s="1"/>
  <c r="I104" i="5"/>
  <c r="J37" i="5"/>
  <c r="J53" i="5"/>
  <c r="J61" i="5"/>
  <c r="J69" i="5"/>
  <c r="J77" i="5"/>
  <c r="J85" i="5"/>
  <c r="J93" i="5"/>
  <c r="J101" i="5"/>
  <c r="J15" i="5"/>
  <c r="J23" i="5"/>
  <c r="J39" i="5"/>
  <c r="J67" i="5"/>
  <c r="J87" i="5"/>
  <c r="J107" i="5"/>
  <c r="F9" i="5"/>
  <c r="F27" i="5"/>
  <c r="F50" i="5"/>
  <c r="F73" i="5"/>
  <c r="F91" i="5"/>
  <c r="E32" i="5"/>
  <c r="E68" i="5"/>
  <c r="E100" i="5"/>
  <c r="F33" i="5"/>
  <c r="F74" i="5"/>
  <c r="F97" i="5"/>
  <c r="E77" i="5"/>
  <c r="F81" i="5"/>
  <c r="E13" i="5"/>
  <c r="F89" i="5"/>
  <c r="E105" i="5"/>
  <c r="K18" i="5"/>
  <c r="F10" i="5"/>
  <c r="F51" i="5"/>
  <c r="E35" i="5"/>
  <c r="F58" i="5"/>
  <c r="E83" i="5"/>
  <c r="E51" i="5"/>
  <c r="E19" i="5"/>
  <c r="F105" i="5"/>
  <c r="F11" i="5"/>
  <c r="F34" i="5"/>
  <c r="F57" i="5"/>
  <c r="F75" i="5"/>
  <c r="F98" i="5"/>
  <c r="E36" i="5"/>
  <c r="E80" i="5"/>
  <c r="F35" i="5"/>
  <c r="F99" i="5"/>
  <c r="E84" i="5"/>
  <c r="E96" i="5"/>
  <c r="F66" i="5"/>
  <c r="E48" i="5"/>
  <c r="F17" i="5"/>
  <c r="E99" i="5"/>
  <c r="E67" i="5"/>
  <c r="E20" i="5"/>
  <c r="F90" i="5"/>
  <c r="F67" i="5"/>
  <c r="F49" i="5"/>
  <c r="F26" i="5"/>
  <c r="E102" i="5"/>
  <c r="E64" i="5"/>
  <c r="F43" i="5"/>
  <c r="F25" i="5"/>
  <c r="E93" i="5"/>
  <c r="E52" i="5"/>
  <c r="E16" i="5"/>
  <c r="F83" i="5"/>
  <c r="F65" i="5"/>
  <c r="F42" i="5"/>
  <c r="F19" i="5"/>
  <c r="F82" i="5"/>
  <c r="F59" i="5"/>
  <c r="F41" i="5"/>
  <c r="F18" i="5"/>
  <c r="K71" i="10"/>
  <c r="E69" i="10"/>
  <c r="F66" i="10"/>
  <c r="K63" i="10"/>
  <c r="E61" i="10"/>
  <c r="F58" i="10"/>
  <c r="K55" i="10"/>
  <c r="E53" i="10"/>
  <c r="F50" i="10"/>
  <c r="K47" i="10"/>
  <c r="E45" i="10"/>
  <c r="F42" i="10"/>
  <c r="K39" i="10"/>
  <c r="E37" i="10"/>
  <c r="F34" i="10"/>
  <c r="K31" i="10"/>
  <c r="E29" i="10"/>
  <c r="F26" i="10"/>
  <c r="K23" i="10"/>
  <c r="E21" i="10"/>
  <c r="F18" i="10"/>
  <c r="K15" i="10"/>
  <c r="E13" i="10"/>
  <c r="F10" i="10"/>
  <c r="K7" i="10"/>
  <c r="E66" i="10"/>
  <c r="K60" i="10"/>
  <c r="K52" i="10"/>
  <c r="F47" i="10"/>
  <c r="F39" i="10"/>
  <c r="E34" i="10"/>
  <c r="E26" i="10"/>
  <c r="K20" i="10"/>
  <c r="K12" i="10"/>
  <c r="F7" i="10"/>
  <c r="F68" i="10"/>
  <c r="K49" i="10"/>
  <c r="E39" i="10"/>
  <c r="F28" i="10"/>
  <c r="E15" i="10"/>
  <c r="K9" i="10"/>
  <c r="K17" i="10"/>
  <c r="E23" i="10"/>
  <c r="E31" i="10"/>
  <c r="F36" i="10"/>
  <c r="F44" i="10"/>
  <c r="F52" i="10"/>
  <c r="F60" i="10"/>
  <c r="E63" i="10"/>
  <c r="E71" i="10"/>
  <c r="E10" i="10"/>
  <c r="F15" i="10"/>
  <c r="E18" i="10"/>
  <c r="F23" i="10"/>
  <c r="K28" i="10"/>
  <c r="F31" i="10"/>
  <c r="K36" i="10"/>
  <c r="E42" i="10"/>
  <c r="K44" i="10"/>
  <c r="E50" i="10"/>
  <c r="F55" i="10"/>
  <c r="E58" i="10"/>
  <c r="F63" i="10"/>
  <c r="K68" i="10"/>
  <c r="F71" i="10"/>
  <c r="E8" i="10"/>
  <c r="K10" i="10"/>
  <c r="F13" i="10"/>
  <c r="E16" i="10"/>
  <c r="K18" i="10"/>
  <c r="F21" i="10"/>
  <c r="E24" i="10"/>
  <c r="K26" i="10"/>
  <c r="F29" i="10"/>
  <c r="E32" i="10"/>
  <c r="K34" i="10"/>
  <c r="F37" i="10"/>
  <c r="E40" i="10"/>
  <c r="K42" i="10"/>
  <c r="F45" i="10"/>
  <c r="E48" i="10"/>
  <c r="K50" i="10"/>
  <c r="F53" i="10"/>
  <c r="E56" i="10"/>
  <c r="K58" i="10"/>
  <c r="F61" i="10"/>
  <c r="E64" i="10"/>
  <c r="K66" i="10"/>
  <c r="F69" i="10"/>
  <c r="E72" i="10"/>
  <c r="E7" i="10"/>
  <c r="F12" i="10"/>
  <c r="F20" i="10"/>
  <c r="K25" i="10"/>
  <c r="K33" i="10"/>
  <c r="K41" i="10"/>
  <c r="E47" i="10"/>
  <c r="E55" i="10"/>
  <c r="K57" i="10"/>
  <c r="K65" i="10"/>
  <c r="F8" i="10"/>
  <c r="E11" i="10"/>
  <c r="F16" i="10"/>
  <c r="K21" i="10"/>
  <c r="E27" i="10"/>
  <c r="F32" i="10"/>
  <c r="K37" i="10"/>
  <c r="E43" i="10"/>
  <c r="F48" i="10"/>
  <c r="K53" i="10"/>
  <c r="E59" i="10"/>
  <c r="F64" i="10"/>
  <c r="F72" i="10"/>
  <c r="E6" i="10"/>
  <c r="F11" i="10"/>
  <c r="K16" i="10"/>
  <c r="E22" i="10"/>
  <c r="F27" i="10"/>
  <c r="K32" i="10"/>
  <c r="K40" i="10"/>
  <c r="E46" i="10"/>
  <c r="F59" i="10"/>
  <c r="E9" i="10"/>
  <c r="E17" i="10"/>
  <c r="K35" i="10"/>
  <c r="K13" i="10"/>
  <c r="E19" i="10"/>
  <c r="F24" i="10"/>
  <c r="K29" i="10"/>
  <c r="E35" i="10"/>
  <c r="F40" i="10"/>
  <c r="K45" i="10"/>
  <c r="E51" i="10"/>
  <c r="F56" i="10"/>
  <c r="K61" i="10"/>
  <c r="E67" i="10"/>
  <c r="K69" i="10"/>
  <c r="K8" i="10"/>
  <c r="E14" i="10"/>
  <c r="F19" i="10"/>
  <c r="K24" i="10"/>
  <c r="E30" i="10"/>
  <c r="F35" i="10"/>
  <c r="E38" i="10"/>
  <c r="F43" i="10"/>
  <c r="K48" i="10"/>
  <c r="F51" i="10"/>
  <c r="E54" i="10"/>
  <c r="K56" i="10"/>
  <c r="E62" i="10"/>
  <c r="K64" i="10"/>
  <c r="F67" i="10"/>
  <c r="E70" i="10"/>
  <c r="K72" i="10"/>
  <c r="F6" i="10"/>
  <c r="K11" i="10"/>
  <c r="F14" i="10"/>
  <c r="K19" i="10"/>
  <c r="F22" i="10"/>
  <c r="E25" i="10"/>
  <c r="K27" i="10"/>
  <c r="F30" i="10"/>
  <c r="E33" i="10"/>
  <c r="F38" i="10"/>
  <c r="E41" i="10"/>
  <c r="K43" i="10"/>
  <c r="F46" i="10"/>
  <c r="E49" i="10"/>
  <c r="K51" i="10"/>
  <c r="F54" i="10"/>
  <c r="E57" i="10"/>
  <c r="K59" i="10"/>
  <c r="F62" i="10"/>
  <c r="E65" i="10"/>
  <c r="K67" i="10"/>
  <c r="F70" i="10"/>
  <c r="K6" i="10"/>
  <c r="F9" i="10"/>
  <c r="E12" i="10"/>
  <c r="K14" i="10"/>
  <c r="F17" i="10"/>
  <c r="E20" i="10"/>
  <c r="K22" i="10"/>
  <c r="F25" i="10"/>
  <c r="E28" i="10"/>
  <c r="K30" i="10"/>
  <c r="F33" i="10"/>
  <c r="E36" i="10"/>
  <c r="K38" i="10"/>
  <c r="F41" i="10"/>
  <c r="E44" i="10"/>
  <c r="K46" i="10"/>
  <c r="F49" i="10"/>
  <c r="E52" i="10"/>
  <c r="K54" i="10"/>
  <c r="F57" i="10"/>
  <c r="E60" i="10"/>
  <c r="K62" i="10"/>
  <c r="F65" i="10"/>
  <c r="E68" i="10"/>
  <c r="K70" i="10"/>
  <c r="F103" i="5"/>
  <c r="E61" i="5"/>
  <c r="F80" i="5"/>
  <c r="F40" i="5"/>
  <c r="F106" i="5"/>
  <c r="E29" i="5"/>
  <c r="F96" i="5"/>
  <c r="F48" i="5"/>
  <c r="F87" i="5"/>
  <c r="F88" i="5"/>
  <c r="F56" i="5"/>
  <c r="F16" i="5"/>
  <c r="E92" i="5"/>
  <c r="E44" i="5"/>
  <c r="F71" i="5"/>
  <c r="F55" i="5"/>
  <c r="F39" i="5"/>
  <c r="F15" i="5"/>
  <c r="E91" i="5"/>
  <c r="E75" i="5"/>
  <c r="E59" i="5"/>
  <c r="E43" i="5"/>
  <c r="E27" i="5"/>
  <c r="E11" i="5"/>
  <c r="F94" i="5"/>
  <c r="F86" i="5"/>
  <c r="F78" i="5"/>
  <c r="F70" i="5"/>
  <c r="F62" i="5"/>
  <c r="F54" i="5"/>
  <c r="F46" i="5"/>
  <c r="F38" i="5"/>
  <c r="F30" i="5"/>
  <c r="F22" i="5"/>
  <c r="F14" i="5"/>
  <c r="F6" i="5"/>
  <c r="F104" i="5"/>
  <c r="E101" i="5"/>
  <c r="E45" i="5"/>
  <c r="F64" i="5"/>
  <c r="F32" i="5"/>
  <c r="F8" i="5"/>
  <c r="E103" i="5"/>
  <c r="E76" i="5"/>
  <c r="E60" i="5"/>
  <c r="E12" i="5"/>
  <c r="F79" i="5"/>
  <c r="F47" i="5"/>
  <c r="F23" i="5"/>
  <c r="F7" i="5"/>
  <c r="E106" i="5"/>
  <c r="F101" i="5"/>
  <c r="E88" i="5"/>
  <c r="E72" i="5"/>
  <c r="E56" i="5"/>
  <c r="E40" i="5"/>
  <c r="E24" i="5"/>
  <c r="F93" i="5"/>
  <c r="F85" i="5"/>
  <c r="F77" i="5"/>
  <c r="F69" i="5"/>
  <c r="F61" i="5"/>
  <c r="F53" i="5"/>
  <c r="F45" i="5"/>
  <c r="F37" i="5"/>
  <c r="F29" i="5"/>
  <c r="F21" i="5"/>
  <c r="F13" i="5"/>
  <c r="F107" i="5"/>
  <c r="E104" i="5"/>
  <c r="F72" i="5"/>
  <c r="F24" i="5"/>
  <c r="E28" i="5"/>
  <c r="F95" i="5"/>
  <c r="F63" i="5"/>
  <c r="F31" i="5"/>
  <c r="E85" i="5"/>
  <c r="E69" i="5"/>
  <c r="E53" i="5"/>
  <c r="E37" i="5"/>
  <c r="E21" i="5"/>
  <c r="F100" i="5"/>
  <c r="F92" i="5"/>
  <c r="F84" i="5"/>
  <c r="F76" i="5"/>
  <c r="F68" i="5"/>
  <c r="F60" i="5"/>
  <c r="F52" i="5"/>
  <c r="F44" i="5"/>
  <c r="F36" i="5"/>
  <c r="F28" i="5"/>
  <c r="F20" i="5"/>
  <c r="F12" i="5"/>
  <c r="E107" i="5"/>
  <c r="F102" i="5"/>
  <c r="E98" i="5"/>
  <c r="E90" i="5"/>
  <c r="E82" i="5"/>
  <c r="E74" i="5"/>
  <c r="E66" i="5"/>
  <c r="E58" i="5"/>
  <c r="E50" i="5"/>
  <c r="E42" i="5"/>
  <c r="E34" i="5"/>
  <c r="E26" i="5"/>
  <c r="E18" i="5"/>
  <c r="E10" i="5"/>
  <c r="E97" i="5"/>
  <c r="E89" i="5"/>
  <c r="E81" i="5"/>
  <c r="E73" i="5"/>
  <c r="E65" i="5"/>
  <c r="E57" i="5"/>
  <c r="E49" i="5"/>
  <c r="E41" i="5"/>
  <c r="E33" i="5"/>
  <c r="E25" i="5"/>
  <c r="E17" i="5"/>
  <c r="E9" i="5"/>
  <c r="E8" i="5"/>
  <c r="E95" i="5"/>
  <c r="E87" i="5"/>
  <c r="E79" i="5"/>
  <c r="E71" i="5"/>
  <c r="E63" i="5"/>
  <c r="E55" i="5"/>
  <c r="E47" i="5"/>
  <c r="E39" i="5"/>
  <c r="E31" i="5"/>
  <c r="E23" i="5"/>
  <c r="E15" i="5"/>
  <c r="E7" i="5"/>
  <c r="E94" i="5"/>
  <c r="E86" i="5"/>
  <c r="E78" i="5"/>
  <c r="E70" i="5"/>
  <c r="E62" i="5"/>
  <c r="E54" i="5"/>
  <c r="E46" i="5"/>
  <c r="E38" i="5"/>
  <c r="E30" i="5"/>
  <c r="E22" i="5"/>
  <c r="E14" i="5"/>
  <c r="E6" i="5"/>
  <c r="K43" i="5" l="1"/>
  <c r="K67" i="5"/>
  <c r="K53" i="5"/>
  <c r="K104" i="5"/>
  <c r="K101" i="5"/>
  <c r="K26" i="5"/>
  <c r="K89" i="5"/>
  <c r="K41" i="5"/>
  <c r="K99" i="5"/>
  <c r="K22" i="5"/>
  <c r="K20" i="5"/>
  <c r="K68" i="5"/>
  <c r="K38" i="5"/>
  <c r="K55" i="5"/>
  <c r="K13" i="5"/>
  <c r="K37" i="5"/>
  <c r="K61" i="5"/>
  <c r="K85" i="5"/>
  <c r="K14" i="5"/>
  <c r="K70" i="5"/>
  <c r="K95" i="5"/>
  <c r="K56" i="5"/>
  <c r="K82" i="5"/>
  <c r="K17" i="5"/>
  <c r="K8" i="5"/>
  <c r="H111" i="11" s="1"/>
  <c r="K109" i="5"/>
  <c r="K108" i="5"/>
  <c r="K44" i="5"/>
  <c r="K49" i="5"/>
  <c r="K42" i="5"/>
  <c r="K79" i="5"/>
  <c r="K90" i="5"/>
  <c r="K23" i="5"/>
  <c r="K29" i="5"/>
  <c r="K114" i="5"/>
  <c r="K34" i="5"/>
  <c r="K92" i="5"/>
  <c r="K7" i="5"/>
  <c r="K58" i="5"/>
  <c r="K15" i="5"/>
  <c r="K77" i="5"/>
  <c r="K98" i="5"/>
  <c r="K50" i="5"/>
  <c r="K103" i="5"/>
  <c r="K110" i="5"/>
  <c r="K39" i="5"/>
  <c r="K72" i="5"/>
  <c r="K48" i="5"/>
  <c r="K24" i="5"/>
  <c r="K112" i="5"/>
  <c r="K54" i="5"/>
  <c r="K102" i="5"/>
  <c r="K78" i="5"/>
  <c r="K57" i="5"/>
  <c r="K81" i="5"/>
  <c r="K111" i="5"/>
  <c r="K9" i="5"/>
  <c r="K87" i="5"/>
  <c r="K32" i="5"/>
  <c r="K33" i="5"/>
  <c r="K40" i="5"/>
  <c r="K113" i="5"/>
  <c r="K86" i="5"/>
  <c r="K73" i="5"/>
  <c r="K88" i="5"/>
  <c r="K64" i="5"/>
  <c r="K115" i="5"/>
  <c r="K105" i="5"/>
  <c r="K91" i="5"/>
  <c r="K96" i="5"/>
  <c r="K65" i="5"/>
  <c r="B5" i="10"/>
  <c r="A5" i="10"/>
  <c r="H5" i="5"/>
  <c r="A5" i="5"/>
  <c r="E5" i="5"/>
  <c r="F5" i="5"/>
  <c r="B5" i="5"/>
  <c r="H5" i="10"/>
  <c r="I5" i="5"/>
  <c r="K5" i="5" s="1"/>
  <c r="H164" i="11" s="1"/>
  <c r="J5" i="5"/>
  <c r="E5" i="10"/>
  <c r="K5" i="10"/>
  <c r="G164" i="11" s="1"/>
  <c r="F5" i="10"/>
  <c r="H142" i="11" l="1"/>
  <c r="H119" i="11"/>
  <c r="H115" i="11"/>
  <c r="H124" i="11"/>
  <c r="H135" i="11"/>
  <c r="H120" i="11"/>
  <c r="H128" i="11"/>
  <c r="H136" i="11"/>
  <c r="H114" i="11"/>
  <c r="H141" i="11"/>
  <c r="H116" i="11"/>
  <c r="H112" i="11"/>
  <c r="H138" i="11"/>
  <c r="H139" i="11"/>
  <c r="H125" i="11"/>
  <c r="H133" i="11"/>
  <c r="H122" i="11"/>
  <c r="H123" i="11"/>
  <c r="H140" i="11"/>
  <c r="H118" i="11"/>
  <c r="H130" i="11"/>
  <c r="H126" i="11"/>
  <c r="H113" i="11"/>
  <c r="H117" i="11"/>
  <c r="H134" i="11"/>
  <c r="H121" i="11"/>
  <c r="H132" i="11"/>
  <c r="H129" i="11"/>
  <c r="H131" i="11"/>
  <c r="H137" i="11"/>
  <c r="G199" i="11"/>
  <c r="G197" i="11"/>
  <c r="G195" i="11"/>
  <c r="G194" i="11"/>
  <c r="G193" i="11"/>
  <c r="G190" i="11"/>
  <c r="G187" i="11"/>
  <c r="G183" i="11"/>
  <c r="G182" i="11"/>
  <c r="G181" i="11"/>
  <c r="G179" i="11"/>
  <c r="G178" i="11"/>
  <c r="G175" i="11"/>
  <c r="G170" i="11"/>
  <c r="G169" i="11"/>
  <c r="G167" i="11"/>
  <c r="G166" i="11"/>
  <c r="G165" i="11"/>
  <c r="G186" i="11"/>
  <c r="G174" i="11"/>
  <c r="G191" i="11"/>
  <c r="G177" i="11"/>
  <c r="G185" i="11"/>
  <c r="G189" i="11"/>
  <c r="G173" i="11"/>
  <c r="G198" i="11"/>
  <c r="G188" i="11"/>
  <c r="G200" i="11"/>
  <c r="G172" i="11"/>
  <c r="G168" i="11"/>
  <c r="G196" i="11"/>
  <c r="G180" i="11"/>
  <c r="G176" i="11"/>
  <c r="G184" i="11"/>
  <c r="G192" i="11"/>
  <c r="G171" i="11"/>
  <c r="G142" i="11"/>
  <c r="G119" i="11"/>
  <c r="G115" i="11"/>
  <c r="G124" i="11"/>
  <c r="G135" i="11"/>
  <c r="G150" i="11"/>
  <c r="G157" i="11"/>
  <c r="G161" i="11"/>
  <c r="G120" i="11"/>
  <c r="G128" i="11"/>
  <c r="G154" i="11"/>
  <c r="G136" i="11"/>
  <c r="G114" i="11"/>
  <c r="G145" i="11"/>
  <c r="G149" i="11"/>
  <c r="G141" i="11"/>
  <c r="G116" i="11"/>
  <c r="G127" i="11"/>
  <c r="G112" i="11"/>
  <c r="G138" i="11"/>
  <c r="G139" i="11"/>
  <c r="G163" i="11"/>
  <c r="G125" i="11"/>
  <c r="G151" i="11"/>
  <c r="G133" i="11"/>
  <c r="G162" i="11"/>
  <c r="G122" i="11"/>
  <c r="G147" i="11"/>
  <c r="G123" i="11"/>
  <c r="G140" i="11"/>
  <c r="G118" i="11"/>
  <c r="G143" i="11"/>
  <c r="G160" i="11"/>
  <c r="G156" i="11"/>
  <c r="G144" i="11"/>
  <c r="G130" i="11"/>
  <c r="G126" i="11"/>
  <c r="G153" i="11"/>
  <c r="G158" i="11"/>
  <c r="G113" i="11"/>
  <c r="G117" i="11"/>
  <c r="G134" i="11"/>
  <c r="G148" i="11"/>
  <c r="G121" i="11"/>
  <c r="G132" i="11"/>
  <c r="G152" i="11"/>
  <c r="G159" i="11"/>
  <c r="G146" i="11"/>
  <c r="G129" i="11"/>
  <c r="G131" i="11"/>
  <c r="G155" i="11"/>
  <c r="G137" i="11"/>
  <c r="H198" i="11"/>
  <c r="H192" i="11"/>
  <c r="H191" i="11"/>
  <c r="H189" i="11"/>
  <c r="H186" i="11"/>
  <c r="H185" i="11"/>
  <c r="H180" i="11"/>
  <c r="H177" i="11"/>
  <c r="H174" i="11"/>
  <c r="H173" i="11"/>
  <c r="H171" i="11"/>
  <c r="H190" i="11"/>
  <c r="H167" i="11"/>
  <c r="H166" i="11"/>
  <c r="H179" i="11"/>
  <c r="H165" i="11"/>
  <c r="H197" i="11"/>
  <c r="H178" i="11"/>
  <c r="H188" i="11"/>
  <c r="H200" i="11"/>
  <c r="H172" i="11"/>
  <c r="H168" i="11"/>
  <c r="H196" i="11"/>
  <c r="H176" i="11"/>
  <c r="H184" i="11"/>
  <c r="H195" i="11"/>
  <c r="H183" i="11"/>
  <c r="H194" i="11"/>
  <c r="H182" i="11"/>
  <c r="H170" i="11"/>
  <c r="H199" i="11"/>
  <c r="H193" i="11"/>
  <c r="H187" i="11"/>
  <c r="H181" i="11"/>
  <c r="H175" i="11"/>
  <c r="H169" i="11"/>
  <c r="H150" i="11"/>
  <c r="H157" i="11"/>
  <c r="H161" i="11"/>
  <c r="H154" i="11"/>
  <c r="H145" i="11"/>
  <c r="H149" i="11"/>
  <c r="H127" i="11"/>
  <c r="H163" i="11"/>
  <c r="H151" i="11"/>
  <c r="H162" i="11"/>
  <c r="H147" i="11"/>
  <c r="H143" i="11"/>
  <c r="H160" i="11"/>
  <c r="H156" i="11"/>
  <c r="H144" i="11"/>
  <c r="H153" i="11"/>
  <c r="H158" i="11"/>
  <c r="H148" i="11"/>
  <c r="H152" i="11"/>
  <c r="H159" i="11"/>
  <c r="H146" i="11"/>
  <c r="H155" i="11"/>
  <c r="E148" i="11"/>
  <c r="F148" i="11"/>
  <c r="E164" i="11"/>
  <c r="F164" i="11"/>
  <c r="E165" i="11"/>
  <c r="F165" i="11"/>
  <c r="E166" i="11"/>
  <c r="F166" i="11"/>
  <c r="E167" i="11"/>
  <c r="F167" i="11"/>
  <c r="E168" i="11"/>
  <c r="F168" i="11"/>
  <c r="E169" i="11"/>
  <c r="F169" i="11"/>
  <c r="E170" i="11"/>
  <c r="F170" i="11"/>
  <c r="E171" i="11"/>
  <c r="F171" i="11"/>
  <c r="E172" i="11"/>
  <c r="F172" i="11"/>
  <c r="E173" i="11"/>
  <c r="F173" i="11"/>
  <c r="E174" i="11"/>
  <c r="F174" i="11"/>
  <c r="E175" i="11"/>
  <c r="F175" i="11"/>
  <c r="E176" i="11"/>
  <c r="F176" i="11"/>
  <c r="E177" i="11"/>
  <c r="F177" i="11"/>
  <c r="E178" i="11"/>
  <c r="F178" i="11"/>
  <c r="E179" i="11"/>
  <c r="F179" i="11"/>
  <c r="E180" i="11"/>
  <c r="F180" i="11"/>
  <c r="E181" i="11"/>
  <c r="F181" i="11"/>
  <c r="E182" i="11"/>
  <c r="F182" i="11"/>
  <c r="E183" i="11"/>
  <c r="F183" i="11"/>
  <c r="E184" i="11"/>
  <c r="F184" i="11"/>
  <c r="E185" i="11"/>
  <c r="F185" i="11"/>
  <c r="E186" i="11"/>
  <c r="F186" i="11"/>
  <c r="E187" i="11"/>
  <c r="F187" i="11"/>
  <c r="E188" i="11"/>
  <c r="F188" i="11"/>
  <c r="E189" i="11"/>
  <c r="F189" i="11"/>
  <c r="E190" i="11"/>
  <c r="F190" i="11"/>
  <c r="E191" i="11"/>
  <c r="F191" i="11"/>
  <c r="E192" i="11"/>
  <c r="F192" i="11"/>
  <c r="E193" i="11"/>
  <c r="F193" i="11"/>
  <c r="E194" i="11"/>
  <c r="F194" i="11"/>
  <c r="E195" i="11"/>
  <c r="F195" i="11"/>
  <c r="E196" i="11"/>
  <c r="F196" i="11"/>
  <c r="E197" i="11"/>
  <c r="F197" i="11"/>
  <c r="E128" i="11"/>
  <c r="F135" i="11"/>
  <c r="E124" i="11"/>
  <c r="F156" i="11"/>
  <c r="E141" i="11"/>
  <c r="F141" i="11"/>
  <c r="E161" i="11"/>
  <c r="E142" i="11"/>
  <c r="F130" i="11"/>
  <c r="F133" i="11"/>
  <c r="E152" i="11"/>
  <c r="E126" i="11"/>
  <c r="F162" i="11"/>
  <c r="E144" i="11"/>
  <c r="F154" i="11"/>
  <c r="E146" i="11"/>
  <c r="E135" i="11"/>
  <c r="F120" i="11"/>
  <c r="E130" i="11"/>
  <c r="F127" i="11"/>
  <c r="E111" i="11"/>
  <c r="E136" i="11"/>
  <c r="F114" i="11"/>
  <c r="F147" i="11"/>
  <c r="F150" i="11"/>
  <c r="F152" i="11"/>
  <c r="F151" i="11"/>
  <c r="E154" i="11"/>
  <c r="F125" i="11"/>
  <c r="F119" i="11"/>
  <c r="F159" i="11"/>
  <c r="E149" i="11"/>
  <c r="F113" i="11"/>
  <c r="E156" i="11"/>
  <c r="E113" i="11"/>
  <c r="E147" i="11"/>
  <c r="E112" i="11"/>
  <c r="E155" i="11"/>
  <c r="F155" i="11"/>
  <c r="F123" i="11"/>
  <c r="F136" i="11"/>
  <c r="E125" i="11"/>
  <c r="E115" i="11"/>
  <c r="E150" i="11"/>
  <c r="E133" i="11"/>
  <c r="F124" i="11"/>
  <c r="E151" i="11"/>
  <c r="E158" i="11"/>
  <c r="F163" i="11"/>
  <c r="F131" i="11"/>
  <c r="E153" i="11"/>
  <c r="F111" i="11"/>
  <c r="E120" i="11"/>
  <c r="F115" i="11"/>
  <c r="E114" i="11"/>
  <c r="E145" i="11"/>
  <c r="F153" i="11"/>
  <c r="F149" i="11"/>
  <c r="F146" i="11"/>
  <c r="E139" i="11"/>
  <c r="F112" i="11"/>
  <c r="F144" i="11"/>
  <c r="F157" i="11"/>
  <c r="F160" i="11"/>
  <c r="E159" i="11"/>
  <c r="E162" i="11"/>
  <c r="E127" i="11"/>
  <c r="E163" i="11"/>
  <c r="E131" i="11"/>
  <c r="F139" i="11"/>
  <c r="F140" i="11"/>
  <c r="E119" i="11"/>
  <c r="E123" i="11"/>
  <c r="F126" i="11"/>
  <c r="E140" i="11"/>
  <c r="F145" i="11"/>
  <c r="F142" i="11"/>
  <c r="F128" i="11"/>
  <c r="F158" i="11"/>
  <c r="E157" i="11"/>
  <c r="F161" i="11"/>
  <c r="E160" i="11"/>
  <c r="C16" i="11" l="1"/>
  <c r="C102" i="11"/>
  <c r="B45" i="11"/>
  <c r="C56" i="11"/>
  <c r="A100" i="11"/>
  <c r="C47" i="11"/>
  <c r="B62" i="11"/>
  <c r="A56" i="11"/>
  <c r="A64" i="11"/>
  <c r="A67" i="11"/>
  <c r="A80" i="11"/>
  <c r="C42" i="11"/>
  <c r="A45" i="11"/>
  <c r="C62" i="11"/>
  <c r="C25" i="11"/>
  <c r="A61" i="11"/>
  <c r="A71" i="11"/>
  <c r="B61" i="11"/>
  <c r="B24" i="11"/>
  <c r="C100" i="11"/>
  <c r="C10" i="11"/>
  <c r="A18" i="11"/>
  <c r="B72" i="11"/>
  <c r="C41" i="11"/>
  <c r="B40" i="11"/>
  <c r="C96" i="11"/>
  <c r="C32" i="11"/>
  <c r="B56" i="11"/>
  <c r="A68" i="11"/>
  <c r="A83" i="11"/>
  <c r="B54" i="11"/>
  <c r="B86" i="11"/>
  <c r="A76" i="11"/>
  <c r="A44" i="11"/>
  <c r="A110" i="11"/>
  <c r="B64" i="11"/>
  <c r="B14" i="11"/>
  <c r="B71" i="11"/>
  <c r="C105" i="11"/>
  <c r="C66" i="11"/>
  <c r="B57" i="11"/>
  <c r="A24" i="11"/>
  <c r="B7" i="11"/>
  <c r="C58" i="11"/>
  <c r="C76" i="11"/>
  <c r="C84" i="11"/>
  <c r="A85" i="11"/>
  <c r="A65" i="11"/>
  <c r="A94" i="11"/>
  <c r="A69" i="11"/>
  <c r="A79" i="11"/>
  <c r="C59" i="11"/>
  <c r="B91" i="11"/>
  <c r="C18" i="11"/>
  <c r="B92" i="11"/>
  <c r="A82" i="11"/>
  <c r="C20" i="11"/>
  <c r="B79" i="11"/>
  <c r="A99" i="11"/>
  <c r="A70" i="11"/>
  <c r="C44" i="11"/>
  <c r="A53" i="11"/>
  <c r="B63" i="11"/>
  <c r="C40" i="11"/>
  <c r="A58" i="11"/>
  <c r="C24" i="11"/>
  <c r="A91" i="11"/>
  <c r="C14" i="11"/>
  <c r="C6" i="11"/>
  <c r="B77" i="11"/>
  <c r="C110" i="11"/>
  <c r="C108" i="11"/>
  <c r="A98" i="11"/>
  <c r="B83" i="11"/>
  <c r="A11" i="11"/>
  <c r="C15" i="11"/>
  <c r="A49" i="11"/>
  <c r="A22" i="11"/>
  <c r="B34" i="11"/>
  <c r="A9" i="11"/>
  <c r="A103" i="11"/>
  <c r="A48" i="11"/>
  <c r="C95" i="11"/>
  <c r="C92" i="11"/>
  <c r="B107" i="11"/>
  <c r="B37" i="11"/>
  <c r="C85" i="11"/>
  <c r="C107" i="11"/>
  <c r="A33" i="11"/>
  <c r="C51" i="11"/>
  <c r="B42" i="11"/>
  <c r="B60" i="11"/>
  <c r="C12" i="11"/>
  <c r="A87" i="11"/>
  <c r="C55" i="11"/>
  <c r="A52" i="11"/>
  <c r="A86" i="11"/>
  <c r="A84" i="11"/>
  <c r="C87" i="11"/>
  <c r="B69" i="11"/>
  <c r="B74" i="11"/>
  <c r="B27" i="11"/>
  <c r="C17" i="11"/>
  <c r="A21" i="11"/>
  <c r="C90" i="11"/>
  <c r="B101" i="11"/>
  <c r="C26" i="11"/>
  <c r="C38" i="11"/>
  <c r="B17" i="11"/>
  <c r="B73" i="11"/>
  <c r="A72" i="11"/>
  <c r="B13" i="11"/>
  <c r="B103" i="11"/>
  <c r="B76" i="11"/>
  <c r="B47" i="11"/>
  <c r="C49" i="11"/>
  <c r="C13" i="11"/>
  <c r="A74" i="11"/>
  <c r="C37" i="11"/>
  <c r="B65" i="11"/>
  <c r="B35" i="11"/>
  <c r="C61" i="11"/>
  <c r="A104" i="11"/>
  <c r="A43" i="11"/>
  <c r="A32" i="11"/>
  <c r="A25" i="11"/>
  <c r="C82" i="11"/>
  <c r="A40" i="11"/>
  <c r="C65" i="11"/>
  <c r="A88" i="11"/>
  <c r="B16" i="11"/>
  <c r="B90" i="11"/>
  <c r="B85" i="11"/>
  <c r="A42" i="11"/>
  <c r="C45" i="11"/>
  <c r="B49" i="11"/>
  <c r="A31" i="11"/>
  <c r="A47" i="11"/>
  <c r="A93" i="11"/>
  <c r="B95" i="11"/>
  <c r="C46" i="11"/>
  <c r="C81" i="11"/>
  <c r="C63" i="11"/>
  <c r="C69" i="11"/>
  <c r="A78" i="11"/>
  <c r="A8" i="11"/>
  <c r="C28" i="11"/>
  <c r="B59" i="11"/>
  <c r="C22" i="11"/>
  <c r="A12" i="11"/>
  <c r="B97" i="11"/>
  <c r="A41" i="11"/>
  <c r="B98" i="11"/>
  <c r="A20" i="11"/>
  <c r="C98" i="11"/>
  <c r="A75" i="11"/>
  <c r="B67" i="11"/>
  <c r="C68" i="11"/>
  <c r="B55" i="11"/>
  <c r="A101" i="11"/>
  <c r="C53" i="11"/>
  <c r="A55" i="11"/>
  <c r="B32" i="11"/>
  <c r="B82" i="11"/>
  <c r="B12" i="11"/>
  <c r="A95" i="11"/>
  <c r="A35" i="11"/>
  <c r="B52" i="11"/>
  <c r="A34" i="11"/>
  <c r="A102" i="11"/>
  <c r="A7" i="11"/>
  <c r="A6" i="11"/>
  <c r="A36" i="11"/>
  <c r="B6" i="11"/>
  <c r="A50" i="11"/>
  <c r="C60" i="11"/>
  <c r="A96" i="11"/>
  <c r="B53" i="11"/>
  <c r="B41" i="11"/>
  <c r="C94" i="11"/>
  <c r="B43" i="11"/>
  <c r="A89" i="11"/>
  <c r="C21" i="11"/>
  <c r="A14" i="11"/>
  <c r="B102" i="11"/>
  <c r="B106" i="11"/>
  <c r="B30" i="11"/>
  <c r="B9" i="11"/>
  <c r="A105" i="11"/>
  <c r="B18" i="11"/>
  <c r="C89" i="11"/>
  <c r="C104" i="11"/>
  <c r="C29" i="11"/>
  <c r="B100" i="11"/>
  <c r="B80" i="11"/>
  <c r="B26" i="11"/>
  <c r="C33" i="11"/>
  <c r="B29" i="11"/>
  <c r="C73" i="11"/>
  <c r="B110" i="11"/>
  <c r="A16" i="11"/>
  <c r="A39" i="11"/>
  <c r="C109" i="11"/>
  <c r="A19" i="11"/>
  <c r="B39" i="11"/>
  <c r="C43" i="11"/>
  <c r="B84" i="11"/>
  <c r="C8" i="11"/>
  <c r="A109" i="11"/>
  <c r="C86" i="11"/>
  <c r="B51" i="11"/>
  <c r="C80" i="11"/>
  <c r="C19" i="11"/>
  <c r="A54" i="11"/>
  <c r="A63" i="11"/>
  <c r="B44" i="11"/>
  <c r="B21" i="11"/>
  <c r="B78" i="11"/>
  <c r="C11" i="11"/>
  <c r="C54" i="11"/>
  <c r="A62" i="11"/>
  <c r="C7" i="11"/>
  <c r="B99" i="11"/>
  <c r="C101" i="11"/>
  <c r="B75" i="11"/>
  <c r="C103" i="11"/>
  <c r="B94" i="11"/>
  <c r="C48" i="11"/>
  <c r="A60" i="11"/>
  <c r="C35" i="11"/>
  <c r="A106" i="11"/>
  <c r="A57" i="11"/>
  <c r="B28" i="11"/>
  <c r="C71" i="11"/>
  <c r="A59" i="11"/>
  <c r="B23" i="11"/>
  <c r="B88" i="11"/>
  <c r="A13" i="11"/>
  <c r="C57" i="11"/>
  <c r="B81" i="11"/>
  <c r="C99" i="11"/>
  <c r="C9" i="11"/>
  <c r="B108" i="11"/>
  <c r="B68" i="11"/>
  <c r="C106" i="11"/>
  <c r="B93" i="11"/>
  <c r="A26" i="11"/>
  <c r="B19" i="11"/>
  <c r="A46" i="11"/>
  <c r="A17" i="11"/>
  <c r="C36" i="11"/>
  <c r="A23" i="11"/>
  <c r="B38" i="11"/>
  <c r="B89" i="11"/>
  <c r="C83" i="11"/>
  <c r="C91" i="11"/>
  <c r="C77" i="11"/>
  <c r="B66" i="11"/>
  <c r="C34" i="11"/>
  <c r="A97" i="11"/>
  <c r="B87" i="11"/>
  <c r="A90" i="11"/>
  <c r="A30" i="11"/>
  <c r="B70" i="11"/>
  <c r="C70" i="11"/>
  <c r="B25" i="11"/>
  <c r="A15" i="11"/>
  <c r="C31" i="11"/>
  <c r="B11" i="11"/>
  <c r="C30" i="11"/>
  <c r="A10" i="11"/>
  <c r="C97" i="11"/>
  <c r="C67" i="11"/>
  <c r="C50" i="11"/>
  <c r="C93" i="11"/>
  <c r="C88" i="11"/>
  <c r="B10" i="11"/>
  <c r="B31" i="11"/>
  <c r="C78" i="11"/>
  <c r="B105" i="11"/>
  <c r="B15" i="11"/>
  <c r="C79" i="11"/>
  <c r="C39" i="11"/>
  <c r="A38" i="11"/>
  <c r="A66" i="11"/>
  <c r="C74" i="11"/>
  <c r="A37" i="11"/>
  <c r="A51" i="11"/>
  <c r="B48" i="11"/>
  <c r="B104" i="11"/>
  <c r="B36" i="11"/>
  <c r="A107" i="11"/>
  <c r="C72" i="11"/>
  <c r="C64" i="11"/>
  <c r="B109" i="11"/>
  <c r="B46" i="11"/>
  <c r="A27" i="11"/>
  <c r="C75" i="11"/>
  <c r="B96" i="11"/>
  <c r="A92" i="11"/>
  <c r="A108" i="11"/>
  <c r="C27" i="11"/>
  <c r="C23" i="11"/>
  <c r="B33" i="11"/>
  <c r="A77" i="11"/>
  <c r="A73" i="11"/>
  <c r="B22" i="11"/>
  <c r="A28" i="11"/>
  <c r="B50" i="11"/>
  <c r="C52" i="11"/>
  <c r="B20" i="11"/>
  <c r="B8" i="11"/>
  <c r="A81" i="11"/>
  <c r="A29" i="11"/>
  <c r="B58" i="11"/>
  <c r="G52" i="11" l="1"/>
  <c r="H52" i="11"/>
  <c r="F52" i="11"/>
  <c r="E52" i="11"/>
  <c r="H23" i="11"/>
  <c r="G23" i="11"/>
  <c r="F23" i="11"/>
  <c r="E23" i="11"/>
  <c r="H27" i="11"/>
  <c r="G27" i="11"/>
  <c r="E27" i="11"/>
  <c r="F27" i="11"/>
  <c r="H75" i="11"/>
  <c r="F75" i="11"/>
  <c r="E75" i="11"/>
  <c r="G75" i="11"/>
  <c r="G64" i="11"/>
  <c r="F64" i="11"/>
  <c r="E64" i="11"/>
  <c r="H64" i="11"/>
  <c r="F72" i="11"/>
  <c r="E72" i="11"/>
  <c r="H72" i="11"/>
  <c r="G72" i="11"/>
  <c r="F74" i="11"/>
  <c r="E74" i="11"/>
  <c r="H74" i="11"/>
  <c r="G74" i="11"/>
  <c r="G39" i="11"/>
  <c r="H39" i="11"/>
  <c r="F39" i="11"/>
  <c r="E39" i="11"/>
  <c r="G79" i="11"/>
  <c r="H79" i="11"/>
  <c r="E79" i="11"/>
  <c r="F79" i="11"/>
  <c r="E78" i="11"/>
  <c r="F78" i="11"/>
  <c r="G78" i="11"/>
  <c r="H78" i="11"/>
  <c r="G88" i="11"/>
  <c r="H88" i="11"/>
  <c r="E88" i="11"/>
  <c r="F88" i="11"/>
  <c r="F93" i="11"/>
  <c r="E93" i="11"/>
  <c r="H93" i="11"/>
  <c r="G93" i="11"/>
  <c r="G50" i="11"/>
  <c r="F50" i="11"/>
  <c r="H50" i="11"/>
  <c r="E50" i="11"/>
  <c r="G67" i="11"/>
  <c r="E67" i="11"/>
  <c r="F67" i="11"/>
  <c r="H67" i="11"/>
  <c r="G97" i="11"/>
  <c r="H97" i="11"/>
  <c r="F97" i="11"/>
  <c r="E97" i="11"/>
  <c r="E30" i="11"/>
  <c r="F30" i="11"/>
  <c r="G30" i="11"/>
  <c r="H30" i="11"/>
  <c r="F31" i="11"/>
  <c r="E31" i="11"/>
  <c r="G31" i="11"/>
  <c r="H31" i="11"/>
  <c r="G70" i="11"/>
  <c r="E70" i="11"/>
  <c r="H70" i="11"/>
  <c r="F70" i="11"/>
  <c r="H34" i="11"/>
  <c r="G34" i="11"/>
  <c r="E34" i="11"/>
  <c r="F34" i="11"/>
  <c r="H77" i="11"/>
  <c r="G77" i="11"/>
  <c r="E77" i="11"/>
  <c r="F77" i="11"/>
  <c r="G91" i="11"/>
  <c r="F91" i="11"/>
  <c r="H91" i="11"/>
  <c r="E91" i="11"/>
  <c r="H83" i="11"/>
  <c r="G83" i="11"/>
  <c r="F83" i="11"/>
  <c r="E83" i="11"/>
  <c r="G36" i="11"/>
  <c r="F36" i="11"/>
  <c r="H36" i="11"/>
  <c r="E36" i="11"/>
  <c r="E106" i="11"/>
  <c r="F106" i="11"/>
  <c r="H106" i="11"/>
  <c r="G106" i="11"/>
  <c r="E9" i="11"/>
  <c r="F9" i="11"/>
  <c r="G9" i="11"/>
  <c r="H9" i="11"/>
  <c r="E99" i="11"/>
  <c r="F99" i="11"/>
  <c r="G99" i="11"/>
  <c r="H99" i="11"/>
  <c r="G57" i="11"/>
  <c r="E57" i="11"/>
  <c r="F57" i="11"/>
  <c r="H57" i="11"/>
  <c r="G71" i="11"/>
  <c r="H71" i="11"/>
  <c r="F71" i="11"/>
  <c r="E71" i="11"/>
  <c r="F35" i="11"/>
  <c r="E35" i="11"/>
  <c r="G35" i="11"/>
  <c r="H35" i="11"/>
  <c r="G48" i="11"/>
  <c r="F48" i="11"/>
  <c r="E48" i="11"/>
  <c r="H48" i="11"/>
  <c r="E103" i="11"/>
  <c r="F103" i="11"/>
  <c r="G103" i="11"/>
  <c r="H103" i="11"/>
  <c r="G101" i="11"/>
  <c r="H101" i="11"/>
  <c r="F101" i="11"/>
  <c r="E101" i="11"/>
  <c r="G7" i="11"/>
  <c r="H7" i="11"/>
  <c r="E7" i="11"/>
  <c r="F7" i="11"/>
  <c r="G54" i="11"/>
  <c r="H54" i="11"/>
  <c r="F54" i="11"/>
  <c r="E54" i="11"/>
  <c r="G11" i="11"/>
  <c r="H11" i="11"/>
  <c r="E11" i="11"/>
  <c r="F11" i="11"/>
  <c r="F19" i="11"/>
  <c r="E19" i="11"/>
  <c r="H19" i="11"/>
  <c r="G19" i="11"/>
  <c r="G80" i="11"/>
  <c r="H80" i="11"/>
  <c r="F80" i="11"/>
  <c r="E80" i="11"/>
  <c r="H86" i="11"/>
  <c r="G86" i="11"/>
  <c r="F86" i="11"/>
  <c r="E86" i="11"/>
  <c r="F8" i="11"/>
  <c r="E8" i="11"/>
  <c r="H8" i="11"/>
  <c r="G8" i="11"/>
  <c r="E43" i="11"/>
  <c r="F43" i="11"/>
  <c r="H43" i="11"/>
  <c r="G43" i="11"/>
  <c r="G109" i="11"/>
  <c r="H109" i="11"/>
  <c r="F109" i="11"/>
  <c r="E109" i="11"/>
  <c r="E73" i="11"/>
  <c r="F73" i="11"/>
  <c r="G73" i="11"/>
  <c r="H73" i="11"/>
  <c r="G33" i="11"/>
  <c r="H33" i="11"/>
  <c r="E33" i="11"/>
  <c r="F33" i="11"/>
  <c r="G29" i="11"/>
  <c r="H29" i="11"/>
  <c r="F29" i="11"/>
  <c r="E29" i="11"/>
  <c r="E104" i="11"/>
  <c r="F104" i="11"/>
  <c r="H104" i="11"/>
  <c r="G104" i="11"/>
  <c r="E89" i="11"/>
  <c r="F89" i="11"/>
  <c r="H89" i="11"/>
  <c r="G89" i="11"/>
  <c r="F21" i="11"/>
  <c r="E21" i="11"/>
  <c r="H21" i="11"/>
  <c r="G21" i="11"/>
  <c r="F94" i="11"/>
  <c r="E94" i="11"/>
  <c r="H94" i="11"/>
  <c r="G94" i="11"/>
  <c r="G60" i="11"/>
  <c r="E60" i="11"/>
  <c r="F60" i="11"/>
  <c r="H60" i="11"/>
  <c r="G53" i="11"/>
  <c r="H53" i="11"/>
  <c r="F53" i="11"/>
  <c r="E53" i="11"/>
  <c r="G68" i="11"/>
  <c r="H68" i="11"/>
  <c r="F68" i="11"/>
  <c r="E68" i="11"/>
  <c r="H98" i="11"/>
  <c r="G98" i="11"/>
  <c r="E98" i="11"/>
  <c r="F98" i="11"/>
  <c r="H22" i="11"/>
  <c r="G22" i="11"/>
  <c r="F22" i="11"/>
  <c r="E22" i="11"/>
  <c r="F28" i="11"/>
  <c r="E28" i="11"/>
  <c r="G28" i="11"/>
  <c r="H28" i="11"/>
  <c r="G69" i="11"/>
  <c r="H69" i="11"/>
  <c r="F69" i="11"/>
  <c r="E69" i="11"/>
  <c r="G63" i="11"/>
  <c r="H63" i="11"/>
  <c r="E63" i="11"/>
  <c r="F63" i="11"/>
  <c r="E81" i="11"/>
  <c r="F81" i="11"/>
  <c r="G81" i="11"/>
  <c r="H81" i="11"/>
  <c r="H46" i="11"/>
  <c r="G46" i="11"/>
  <c r="E46" i="11"/>
  <c r="F46" i="11"/>
  <c r="H45" i="11"/>
  <c r="G45" i="11"/>
  <c r="E45" i="11"/>
  <c r="F45" i="11"/>
  <c r="E65" i="11"/>
  <c r="F65" i="11"/>
  <c r="G65" i="11"/>
  <c r="H65" i="11"/>
  <c r="H82" i="11"/>
  <c r="G82" i="11"/>
  <c r="E82" i="11"/>
  <c r="F82" i="11"/>
  <c r="G61" i="11"/>
  <c r="F61" i="11"/>
  <c r="E61" i="11"/>
  <c r="H61" i="11"/>
  <c r="G37" i="11"/>
  <c r="H37" i="11"/>
  <c r="E37" i="11"/>
  <c r="F37" i="11"/>
  <c r="F13" i="11"/>
  <c r="E13" i="11"/>
  <c r="G13" i="11"/>
  <c r="H13" i="11"/>
  <c r="H49" i="11"/>
  <c r="G49" i="11"/>
  <c r="F49" i="11"/>
  <c r="E49" i="11"/>
  <c r="G38" i="11"/>
  <c r="H38" i="11"/>
  <c r="F38" i="11"/>
  <c r="E38" i="11"/>
  <c r="H26" i="11"/>
  <c r="G26" i="11"/>
  <c r="F26" i="11"/>
  <c r="E26" i="11"/>
  <c r="E90" i="11"/>
  <c r="F90" i="11"/>
  <c r="H90" i="11"/>
  <c r="G90" i="11"/>
  <c r="G17" i="11"/>
  <c r="H17" i="11"/>
  <c r="F17" i="11"/>
  <c r="E17" i="11"/>
  <c r="G87" i="11"/>
  <c r="H87" i="11"/>
  <c r="E87" i="11"/>
  <c r="F87" i="11"/>
  <c r="H55" i="11"/>
  <c r="F55" i="11"/>
  <c r="G55" i="11"/>
  <c r="E55" i="11"/>
  <c r="G12" i="11"/>
  <c r="H12" i="11"/>
  <c r="F12" i="11"/>
  <c r="E12" i="11"/>
  <c r="E51" i="11"/>
  <c r="F51" i="11"/>
  <c r="G51" i="11"/>
  <c r="H51" i="11"/>
  <c r="E107" i="11"/>
  <c r="F107" i="11"/>
  <c r="H107" i="11"/>
  <c r="G107" i="11"/>
  <c r="H85" i="11"/>
  <c r="G85" i="11"/>
  <c r="F85" i="11"/>
  <c r="E85" i="11"/>
  <c r="F92" i="11"/>
  <c r="E92" i="11"/>
  <c r="G92" i="11"/>
  <c r="H92" i="11"/>
  <c r="F95" i="11"/>
  <c r="E95" i="11"/>
  <c r="H95" i="11"/>
  <c r="G95" i="11"/>
  <c r="G15" i="11"/>
  <c r="H15" i="11"/>
  <c r="E15" i="11"/>
  <c r="F15" i="11"/>
  <c r="H108" i="11"/>
  <c r="G108" i="11"/>
  <c r="E108" i="11"/>
  <c r="F108" i="11"/>
  <c r="G110" i="11"/>
  <c r="H110" i="11"/>
  <c r="E110" i="11"/>
  <c r="F110" i="11"/>
  <c r="H6" i="11"/>
  <c r="E6" i="11"/>
  <c r="F6" i="11"/>
  <c r="G6" i="11"/>
  <c r="G14" i="11"/>
  <c r="H14" i="11"/>
  <c r="E14" i="11"/>
  <c r="F14" i="11"/>
  <c r="H24" i="11"/>
  <c r="G24" i="11"/>
  <c r="E24" i="11"/>
  <c r="F24" i="11"/>
  <c r="G40" i="11"/>
  <c r="F40" i="11"/>
  <c r="E40" i="11"/>
  <c r="H40" i="11"/>
  <c r="H44" i="11"/>
  <c r="G44" i="11"/>
  <c r="F44" i="11"/>
  <c r="E44" i="11"/>
  <c r="E20" i="11"/>
  <c r="F20" i="11"/>
  <c r="H20" i="11"/>
  <c r="G20" i="11"/>
  <c r="E18" i="11"/>
  <c r="F18" i="11"/>
  <c r="H18" i="11"/>
  <c r="G18" i="11"/>
  <c r="G59" i="11"/>
  <c r="H59" i="11"/>
  <c r="F59" i="11"/>
  <c r="E59" i="11"/>
  <c r="F84" i="11"/>
  <c r="E84" i="11"/>
  <c r="H84" i="11"/>
  <c r="G84" i="11"/>
  <c r="G76" i="11"/>
  <c r="H76" i="11"/>
  <c r="F76" i="11"/>
  <c r="E76" i="11"/>
  <c r="G58" i="11"/>
  <c r="H58" i="11"/>
  <c r="F58" i="11"/>
  <c r="E58" i="11"/>
  <c r="E66" i="11"/>
  <c r="F66" i="11"/>
  <c r="H66" i="11"/>
  <c r="G66" i="11"/>
  <c r="E105" i="11"/>
  <c r="F105" i="11"/>
  <c r="G105" i="11"/>
  <c r="H105" i="11"/>
  <c r="G32" i="11"/>
  <c r="E32" i="11"/>
  <c r="H32" i="11"/>
  <c r="F32" i="11"/>
  <c r="H96" i="11"/>
  <c r="F96" i="11"/>
  <c r="E96" i="11"/>
  <c r="G96" i="11"/>
  <c r="G41" i="11"/>
  <c r="F41" i="11"/>
  <c r="H41" i="11"/>
  <c r="E41" i="11"/>
  <c r="F10" i="11"/>
  <c r="E10" i="11"/>
  <c r="H10" i="11"/>
  <c r="G10" i="11"/>
  <c r="E100" i="11"/>
  <c r="F100" i="11"/>
  <c r="G100" i="11"/>
  <c r="H100" i="11"/>
  <c r="H25" i="11"/>
  <c r="G25" i="11"/>
  <c r="F25" i="11"/>
  <c r="E25" i="11"/>
  <c r="G62" i="11"/>
  <c r="H62" i="11"/>
  <c r="E62" i="11"/>
  <c r="F62" i="11"/>
  <c r="H42" i="11"/>
  <c r="F42" i="11"/>
  <c r="G42" i="11"/>
  <c r="E42" i="11"/>
  <c r="E47" i="11"/>
  <c r="F47" i="11"/>
  <c r="G47" i="11"/>
  <c r="H47" i="11"/>
  <c r="H56" i="11"/>
  <c r="F56" i="11"/>
  <c r="G56" i="11"/>
  <c r="E56" i="11"/>
  <c r="F102" i="11"/>
  <c r="E102" i="11"/>
  <c r="H102" i="11"/>
  <c r="G102" i="11"/>
  <c r="G16" i="11"/>
  <c r="H16" i="11"/>
  <c r="F16" i="11"/>
  <c r="E16" i="11"/>
  <c r="G4" i="11" l="1"/>
  <c r="H4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<sst xmlns="http://schemas.openxmlformats.org/spreadsheetml/2006/main" count="68652" uniqueCount="3250">
  <si>
    <t>สายพาน</t>
  </si>
  <si>
    <t>SAP</t>
  </si>
  <si>
    <t>ProductNameTha</t>
  </si>
  <si>
    <t>Step</t>
  </si>
  <si>
    <t>ไหล่พิเศษ</t>
  </si>
  <si>
    <t>23108242</t>
  </si>
  <si>
    <t>สันคอหมูแต่งTT Spec-1</t>
  </si>
  <si>
    <t>Step3</t>
  </si>
  <si>
    <t>23015441</t>
  </si>
  <si>
    <t>สันกลมแต่งพิเศษ 1</t>
  </si>
  <si>
    <t>เครื่องใน</t>
  </si>
  <si>
    <t>23000197</t>
  </si>
  <si>
    <t>เครื่องในชุด(หมู)</t>
  </si>
  <si>
    <t>Step1</t>
  </si>
  <si>
    <t>ต้มเลือด</t>
  </si>
  <si>
    <t>23067920</t>
  </si>
  <si>
    <t>เลือดก้อนTT</t>
  </si>
  <si>
    <t>Step2</t>
  </si>
  <si>
    <t>23084674</t>
  </si>
  <si>
    <t>เลือดหมูก้อนปรุงรสพาสเจอร์ไรซ์400กรัม-C</t>
  </si>
  <si>
    <t>ไหล่</t>
  </si>
  <si>
    <t>23057697</t>
  </si>
  <si>
    <t>ชิ้นมันคอTT</t>
  </si>
  <si>
    <t>เศษ</t>
  </si>
  <si>
    <t>23067921</t>
  </si>
  <si>
    <t>เศษมันติดหนังTT</t>
  </si>
  <si>
    <t>23063344</t>
  </si>
  <si>
    <t>เศษหนังTT</t>
  </si>
  <si>
    <t>23000194</t>
  </si>
  <si>
    <t>ไตหมู</t>
  </si>
  <si>
    <t>23095558</t>
  </si>
  <si>
    <t>ไตหมู (SIS) กก. ละ</t>
  </si>
  <si>
    <t>ลวก</t>
  </si>
  <si>
    <t>23000192</t>
  </si>
  <si>
    <t>ไส้ใหญ่(ลวก)</t>
  </si>
  <si>
    <t>23015350</t>
  </si>
  <si>
    <t>ไส้ใหญ่</t>
  </si>
  <si>
    <t>23000181</t>
  </si>
  <si>
    <t>ไส้ขม</t>
  </si>
  <si>
    <t>23014042</t>
  </si>
  <si>
    <t>ไส้ตันลวก</t>
  </si>
  <si>
    <t>23015346</t>
  </si>
  <si>
    <t>ไส้ตัน</t>
  </si>
  <si>
    <t>23000191</t>
  </si>
  <si>
    <t>ไส้อ่อน</t>
  </si>
  <si>
    <t>23000189</t>
  </si>
  <si>
    <t>กระเพาะ</t>
  </si>
  <si>
    <t>23015342</t>
  </si>
  <si>
    <t>กระเพาะลวก</t>
  </si>
  <si>
    <t>สะโพก</t>
  </si>
  <si>
    <t>23057693</t>
  </si>
  <si>
    <t>กระดูกแว่นTT</t>
  </si>
  <si>
    <t>เลาะขา</t>
  </si>
  <si>
    <t>23000167</t>
  </si>
  <si>
    <t>กระดูกขาเลาะ</t>
  </si>
  <si>
    <t>23057689</t>
  </si>
  <si>
    <t>กระดูกข้อTT</t>
  </si>
  <si>
    <t>23090968</t>
  </si>
  <si>
    <t>กระดูกข้อ SIS กก.ละ</t>
  </si>
  <si>
    <t>สามชั้น</t>
  </si>
  <si>
    <t>23057688</t>
  </si>
  <si>
    <t>กระดูกซุปTT</t>
  </si>
  <si>
    <t>23090967</t>
  </si>
  <si>
    <t>กระดูกซุป SIS กก.ละ</t>
  </si>
  <si>
    <t>23057690</t>
  </si>
  <si>
    <t>กระดูกอ่อนTT</t>
  </si>
  <si>
    <t>23095553</t>
  </si>
  <si>
    <t>กระดูกอ่อนใบพาย (SIS) กก. ละ</t>
  </si>
  <si>
    <t>23000186</t>
  </si>
  <si>
    <t>ขั้วตับหมู</t>
  </si>
  <si>
    <t>23000168</t>
  </si>
  <si>
    <t>เนื้อขาเลาะ</t>
  </si>
  <si>
    <t>เผาขา</t>
  </si>
  <si>
    <t>23019171</t>
  </si>
  <si>
    <t>ขาหน้าเผาแบ่งคากิ</t>
  </si>
  <si>
    <t>23072463</t>
  </si>
  <si>
    <t>ขาหมูเลาะติดหนัง</t>
  </si>
  <si>
    <t>23088348</t>
  </si>
  <si>
    <t>ขาหมูเผาเลาะกระดูกหั่นชิ้นSpec-1(M)</t>
  </si>
  <si>
    <t>23095543</t>
  </si>
  <si>
    <t>ซีพี ขาหมูเผาหั่นท่อน กก.ละ</t>
  </si>
  <si>
    <t>23015303</t>
  </si>
  <si>
    <t>ขาหลังเผา ตัดคากิ (Grilled Hock)</t>
  </si>
  <si>
    <t>23019173</t>
  </si>
  <si>
    <t>ขาหลังเผาแบ่งคากิ</t>
  </si>
  <si>
    <t>23057680</t>
  </si>
  <si>
    <t>ขาหลังTT</t>
  </si>
  <si>
    <t>23063197</t>
  </si>
  <si>
    <t>ขาหลังเผาTT</t>
  </si>
  <si>
    <t>23014036</t>
  </si>
  <si>
    <t>คากิเผา</t>
  </si>
  <si>
    <t>23015313</t>
  </si>
  <si>
    <t>คากิ</t>
  </si>
  <si>
    <t>23000188</t>
  </si>
  <si>
    <t>ตับหมู</t>
  </si>
  <si>
    <t>23067919</t>
  </si>
  <si>
    <t>ตับหั่นชิ้นTT</t>
  </si>
  <si>
    <t>23090977</t>
  </si>
  <si>
    <t>ตับหมู SIS กก.ละ</t>
  </si>
  <si>
    <t>23109532</t>
  </si>
  <si>
    <t>ตับหมูชีวา 400 กรัม</t>
  </si>
  <si>
    <t>23000187</t>
  </si>
  <si>
    <t>ปอด</t>
  </si>
  <si>
    <t>23057685</t>
  </si>
  <si>
    <t>มันแข็งTT</t>
  </si>
  <si>
    <t>23000200</t>
  </si>
  <si>
    <t>เศษมันไส้</t>
  </si>
  <si>
    <t>23057695</t>
  </si>
  <si>
    <t>มันท้องTT</t>
  </si>
  <si>
    <t>23000193</t>
  </si>
  <si>
    <t>ม้าม</t>
  </si>
  <si>
    <t>23000172</t>
  </si>
  <si>
    <t>ลิ้นหมู</t>
  </si>
  <si>
    <t>สะโพกพิเศษ</t>
  </si>
  <si>
    <t>23015378</t>
  </si>
  <si>
    <t>หนังสะโพกติดมัน</t>
  </si>
  <si>
    <t>สามชั้นพิเศษ</t>
  </si>
  <si>
    <t>23064091</t>
  </si>
  <si>
    <t>มันแข็งติดหนัง TT</t>
  </si>
  <si>
    <t>23015327</t>
  </si>
  <si>
    <t>หน้ากากหมูเผา</t>
  </si>
  <si>
    <t>สไลด์</t>
  </si>
  <si>
    <t>23095552</t>
  </si>
  <si>
    <t>หน้ากากหมูสไลด์ (SIS) กก. ละ</t>
  </si>
  <si>
    <t>23000190</t>
  </si>
  <si>
    <t>หัวใจหมู</t>
  </si>
  <si>
    <t>เปิดหมู</t>
  </si>
  <si>
    <t>23015321</t>
  </si>
  <si>
    <t>หัวติดลิ้น</t>
  </si>
  <si>
    <t>23057681</t>
  </si>
  <si>
    <t>หางหมูTT</t>
  </si>
  <si>
    <t>23015189</t>
  </si>
  <si>
    <t>เนื้อแดงหั่นชิ้น</t>
  </si>
  <si>
    <t>23025481</t>
  </si>
  <si>
    <t>เนื้อไหล่หมูอนามัยซีพี 1000กร</t>
  </si>
  <si>
    <t>23057672</t>
  </si>
  <si>
    <t>ไหล่TT</t>
  </si>
  <si>
    <t>23057699</t>
  </si>
  <si>
    <t>เนื้อแดงหั่นชิ้นTT</t>
  </si>
  <si>
    <t>23086658</t>
  </si>
  <si>
    <t>เนื้อไหล่ติดหนังสไลด์</t>
  </si>
  <si>
    <t>23086963</t>
  </si>
  <si>
    <t>เนื้อแดงแต่งตัดชิ้น SIS กก.ละ</t>
  </si>
  <si>
    <t>23095547</t>
  </si>
  <si>
    <t>เนื้อหมูหั่นชิ้น (SIS) กก. ละ</t>
  </si>
  <si>
    <t>23000130</t>
  </si>
  <si>
    <t>สะโพกติดหนัง</t>
  </si>
  <si>
    <t>23015177</t>
  </si>
  <si>
    <t>สะโพกแต่ง</t>
  </si>
  <si>
    <t>23025486</t>
  </si>
  <si>
    <t>สะโพกหมูอนามัยซีพี 1000 กรัม</t>
  </si>
  <si>
    <t>23057673</t>
  </si>
  <si>
    <t>สะโพกTT</t>
  </si>
  <si>
    <t>23065140</t>
  </si>
  <si>
    <t>สะโพกสไลด์</t>
  </si>
  <si>
    <t>23086964</t>
  </si>
  <si>
    <t>สะโพกแต่งตัดชิ้น SIS กก.ละ</t>
  </si>
  <si>
    <t>23087034</t>
  </si>
  <si>
    <t>สะโพกหมูตัดเส้น(M)</t>
  </si>
  <si>
    <t>23090983</t>
  </si>
  <si>
    <t>สะโพกสไลซ์ SIS กก.ละ</t>
  </si>
  <si>
    <t>23105753</t>
  </si>
  <si>
    <t>เซพแพ็ค สะโพกหมู กก.ละ</t>
  </si>
  <si>
    <t>23105855</t>
  </si>
  <si>
    <t>สะโพกหมู B2B (Basic)</t>
  </si>
  <si>
    <t>23109357</t>
  </si>
  <si>
    <t>สะโพกหมูชีวา (ตรา ยูฟาร์ม) 400 กรัม</t>
  </si>
  <si>
    <t>บด</t>
  </si>
  <si>
    <t>23109533</t>
  </si>
  <si>
    <t>หมูบดและสะโพกหมูชีวาหั่นชิ้น 350 กรัม</t>
  </si>
  <si>
    <t>23069300</t>
  </si>
  <si>
    <t>ชิ้นเนื้อหมูบดTT</t>
  </si>
  <si>
    <t>23078867</t>
  </si>
  <si>
    <t>เศษสามชั้นสไลด์</t>
  </si>
  <si>
    <t>23028175</t>
  </si>
  <si>
    <t>คอหมูย่างพิเศษ</t>
  </si>
  <si>
    <t>23057671</t>
  </si>
  <si>
    <t>คอหมูย่างTT</t>
  </si>
  <si>
    <t>23086962</t>
  </si>
  <si>
    <t>คอหมูย่างแต่ง SIS กก.ละ</t>
  </si>
  <si>
    <t>23015265</t>
  </si>
  <si>
    <t>ซี่โครงหั่นชิ้น</t>
  </si>
  <si>
    <t>23015267</t>
  </si>
  <si>
    <t>ซี่โครงอ่อนหั่นชิ้น</t>
  </si>
  <si>
    <t>23026100</t>
  </si>
  <si>
    <t>ซี่โครงตัดเส้นอนามัยซีพี 1000g.</t>
  </si>
  <si>
    <t>23057700</t>
  </si>
  <si>
    <t>ซี่โครงTT</t>
  </si>
  <si>
    <t>23086969</t>
  </si>
  <si>
    <t>ซี่โครงแข็งตัดเส้น 2 นิ้ว SIS กก.ละ</t>
  </si>
  <si>
    <t>23086970</t>
  </si>
  <si>
    <t>ซี่โครงอ่อนแผ่น 3 นิ้ว SIS กก.ละ</t>
  </si>
  <si>
    <t>23109355</t>
  </si>
  <si>
    <t>ซี่โครงอ่อนหมูชีวาสไลซ์ตรายูฟาร์ม400กรัม</t>
  </si>
  <si>
    <t>23109356</t>
  </si>
  <si>
    <t>ซี่โครงหมูชีวา (ตรา ยูฟาร์ม) 400 กรัม</t>
  </si>
  <si>
    <t>23057675</t>
  </si>
  <si>
    <t>สันในTT</t>
  </si>
  <si>
    <t>23086966</t>
  </si>
  <si>
    <t>สันในแต่ง SIS กก.ละ</t>
  </si>
  <si>
    <t>23026834</t>
  </si>
  <si>
    <t>สันคอหมูสไลซ์อนามัยซีพี 1000 กรัม</t>
  </si>
  <si>
    <t>23028088</t>
  </si>
  <si>
    <t>สันคอหมูสไลซ์อนามัยซีพี 500 กรัม</t>
  </si>
  <si>
    <t>23057676</t>
  </si>
  <si>
    <t>สันคอTT</t>
  </si>
  <si>
    <t>23065142</t>
  </si>
  <si>
    <t>สันคอสไลด์</t>
  </si>
  <si>
    <t>23086967</t>
  </si>
  <si>
    <t>สันคอแต่งตัดชิ้น SIS กก.ละ</t>
  </si>
  <si>
    <t>23090974</t>
  </si>
  <si>
    <t>สันคอสไลซ์ SIS กก.ละ</t>
  </si>
  <si>
    <t>23105755</t>
  </si>
  <si>
    <t>เซพแพ็ค สันคอหมู กก.ละ</t>
  </si>
  <si>
    <t>23109353</t>
  </si>
  <si>
    <t>สันคอหมูชีวาสไลซ์(ตรา ยูฟาร์ม) 250 กรัม</t>
  </si>
  <si>
    <t>23109535</t>
  </si>
  <si>
    <t>หมูบดและสันคอหมูชีวาหั่นเต๋า  350 กรัม</t>
  </si>
  <si>
    <t>23025505</t>
  </si>
  <si>
    <t>สันนอกหมูอนามัยซีพี 1000 กรัม</t>
  </si>
  <si>
    <t>23028090</t>
  </si>
  <si>
    <t>สันนอกหมูสไลซ์อนามัยซีพี 500 กรัม</t>
  </si>
  <si>
    <t>23057674</t>
  </si>
  <si>
    <t>สันนอกTT</t>
  </si>
  <si>
    <t>23086965</t>
  </si>
  <si>
    <t>สันนอกแต่งตัดชิ้น SIS กก.ละ</t>
  </si>
  <si>
    <t>23090984</t>
  </si>
  <si>
    <t>สันนอกสไลซ์ SIS กก.ละ</t>
  </si>
  <si>
    <t>23105752</t>
  </si>
  <si>
    <t>เซพแพ็ค สันนอกหมู กก. ละ</t>
  </si>
  <si>
    <t>23105856</t>
  </si>
  <si>
    <t>สันนอกหมู B2B (Basic)</t>
  </si>
  <si>
    <t>23109352</t>
  </si>
  <si>
    <t>สันนอกหมูชีวาสไลซ์(ตรา ยูฟาร์ม) 250 กรัม</t>
  </si>
  <si>
    <t>23109354</t>
  </si>
  <si>
    <t>พอร์คช็อปชีวา (ตรา ยูฟาร์ม) 300 กรัม</t>
  </si>
  <si>
    <t>23025529</t>
  </si>
  <si>
    <t>หมูสามชั้นตัดเส้นอนามัยซีพี 1</t>
  </si>
  <si>
    <t>23028072</t>
  </si>
  <si>
    <t>หมูสามชั้นสไลซ์อนามัยซีพี 1000 กรัม</t>
  </si>
  <si>
    <t>23028092</t>
  </si>
  <si>
    <t>หมูสามชั้นสไลซ์อนามัยซีพี 500 กรัม</t>
  </si>
  <si>
    <t>23057677</t>
  </si>
  <si>
    <t>สามชั้นTT</t>
  </si>
  <si>
    <t>23065143</t>
  </si>
  <si>
    <t>สามชั้นสไลด์</t>
  </si>
  <si>
    <t>23086968</t>
  </si>
  <si>
    <t>สามชั้นตัดเส้น SIS กก.ละ</t>
  </si>
  <si>
    <t>23090975</t>
  </si>
  <si>
    <t>สามชั้นสไลซ์ SIS กก.ละ</t>
  </si>
  <si>
    <t>23092558</t>
  </si>
  <si>
    <t>สามชั้นหั่นชิ้น (M)</t>
  </si>
  <si>
    <t>23092652</t>
  </si>
  <si>
    <t>สามชั้นTT-spec 1</t>
  </si>
  <si>
    <t>23096254</t>
  </si>
  <si>
    <t>สามชั้นTT(XL)</t>
  </si>
  <si>
    <t>23105754</t>
  </si>
  <si>
    <t>เซพแพ็ค สามชั้นหมู กก.ละ</t>
  </si>
  <si>
    <t>23109351</t>
  </si>
  <si>
    <t>สามชั้นหมูชีวาสไลซ์(ตรา ยูฟาร์ม)250 กรัม</t>
  </si>
  <si>
    <t>23109358</t>
  </si>
  <si>
    <t>สามชั้นหมูชีวา (ตรา ยูฟาร์ม) 400 กรัม</t>
  </si>
  <si>
    <t>23109534</t>
  </si>
  <si>
    <t>หมูบดและสามชั้นหมูชีวาหั่นชิ้น 350 กรัม</t>
  </si>
  <si>
    <t>23025552</t>
  </si>
  <si>
    <t>หมูบดอนามัยซีพี 500 กรัม</t>
  </si>
  <si>
    <t>23039556</t>
  </si>
  <si>
    <t>หมูบดปนมัน 30 %</t>
  </si>
  <si>
    <t>23047038</t>
  </si>
  <si>
    <t>หมุบดเบอร์ 1</t>
  </si>
  <si>
    <t>23057698</t>
  </si>
  <si>
    <t>หมูบดTT</t>
  </si>
  <si>
    <t>23090969</t>
  </si>
  <si>
    <t>หมูบด SIS กก.ละ</t>
  </si>
  <si>
    <t>23109359</t>
  </si>
  <si>
    <t>หมูชีวาบด (ตรา ยูฟาร์ม) 400 กรัม</t>
  </si>
  <si>
    <t/>
  </si>
  <si>
    <t>23083450</t>
  </si>
  <si>
    <t>น้ำมันหมู (ตรา ซีพี)</t>
  </si>
  <si>
    <t>23088112</t>
  </si>
  <si>
    <t>เครื่องในหมูรวมหั่นชิ้น (M)</t>
  </si>
  <si>
    <t>23062107</t>
  </si>
  <si>
    <t>เลือดก้อน(M)</t>
  </si>
  <si>
    <t>23000206</t>
  </si>
  <si>
    <t>ชิ้นมันคอ</t>
  </si>
  <si>
    <t>23058586</t>
  </si>
  <si>
    <t>ไต (M)</t>
  </si>
  <si>
    <t>23110617</t>
  </si>
  <si>
    <t>เซ่งจี้หมู (ไตหมู) แพ็คถาด กก.ละ</t>
  </si>
  <si>
    <t>23058590</t>
  </si>
  <si>
    <t>ไส้ใหญ่(ลวก) (M)</t>
  </si>
  <si>
    <t>23110621</t>
  </si>
  <si>
    <t>ไส้ใหญ่หมู แพ็คถาด กก.ละ</t>
  </si>
  <si>
    <t>23066875</t>
  </si>
  <si>
    <t>ไส้ขม(M)</t>
  </si>
  <si>
    <t>23062105</t>
  </si>
  <si>
    <t>ไส้ตันลวก(M)</t>
  </si>
  <si>
    <t>23093507</t>
  </si>
  <si>
    <t>ไส้ตันหมู กก.ละ</t>
  </si>
  <si>
    <t>23058589</t>
  </si>
  <si>
    <t>ไส้อ่อน (M)</t>
  </si>
  <si>
    <t>23110620</t>
  </si>
  <si>
    <t>ไส้อ่อนหมู แพ็คถาด กก.ละ</t>
  </si>
  <si>
    <t>23058556</t>
  </si>
  <si>
    <t>กระเพาะลวก (M)</t>
  </si>
  <si>
    <t>23062103</t>
  </si>
  <si>
    <t>กระเพาะหมู(M)</t>
  </si>
  <si>
    <t>23110615</t>
  </si>
  <si>
    <t>กระเพาะหมูลวก แพ็คถาด กก.ละ</t>
  </si>
  <si>
    <t>23110612</t>
  </si>
  <si>
    <t>กระดูกอ่อนใบพาย แพ็คถาด กก.ละ</t>
  </si>
  <si>
    <t>23058591</t>
  </si>
  <si>
    <t>กระดูกข้อ(คาตั๊ง) (M)</t>
  </si>
  <si>
    <t>23058555</t>
  </si>
  <si>
    <t>กระดูกซุป (M)</t>
  </si>
  <si>
    <t>23068390</t>
  </si>
  <si>
    <t>กระดูกซุปติดเนื้อพิเศษ(M)</t>
  </si>
  <si>
    <t>23073188</t>
  </si>
  <si>
    <t>กระดูกอก(M)</t>
  </si>
  <si>
    <t>23110577</t>
  </si>
  <si>
    <t>กระดูกซุปหมู แพ็คถาด กก. ละ</t>
  </si>
  <si>
    <t>23110578</t>
  </si>
  <si>
    <t>กระดูกซุปติดเนื้อพิเศษแพ็คถาด กก.ละ</t>
  </si>
  <si>
    <t>23066879</t>
  </si>
  <si>
    <t>กระดูกอ่อน(M)</t>
  </si>
  <si>
    <t>23058585</t>
  </si>
  <si>
    <t>ขั้วตับ (M)</t>
  </si>
  <si>
    <t>23110622</t>
  </si>
  <si>
    <t>ขั้วตับหมู แพ็คถาด กก.ละ</t>
  </si>
  <si>
    <t>23067590</t>
  </si>
  <si>
    <t>ขาหน้าเผา (M)</t>
  </si>
  <si>
    <t>23098989</t>
  </si>
  <si>
    <t>ขาหมูเผาหั่นชิ้น กก.ละ(M)</t>
  </si>
  <si>
    <t>23109326</t>
  </si>
  <si>
    <t>ขาหมูเผาเลาะติดหนัง กก.ละ</t>
  </si>
  <si>
    <t>23110609</t>
  </si>
  <si>
    <t>ขาหมูหั่นชิ้น แพ็คถาด กก. ละ</t>
  </si>
  <si>
    <t>23110610</t>
  </si>
  <si>
    <t>ขาหมูเลาะกระดูกติดหนัง แพ็ค กก.ละ</t>
  </si>
  <si>
    <t>23110611</t>
  </si>
  <si>
    <t>ขาหมูเลาะกระดูก ตัดชิ้นแพ็ค กก.ละ</t>
  </si>
  <si>
    <t>23063759</t>
  </si>
  <si>
    <t>ขาหลังเผา(M)</t>
  </si>
  <si>
    <t>23058584</t>
  </si>
  <si>
    <t>ตับหมู (M)</t>
  </si>
  <si>
    <t>23071884</t>
  </si>
  <si>
    <t>ตับหมูสไลด์ (M)</t>
  </si>
  <si>
    <t>23097787</t>
  </si>
  <si>
    <t>ตับหมูสไลซ์ 1 กก. (M)</t>
  </si>
  <si>
    <t>23097788</t>
  </si>
  <si>
    <t>ตับหมู 1 กก. (M)</t>
  </si>
  <si>
    <t>23110581</t>
  </si>
  <si>
    <t>ตับหมู แพ็คถาด กก.ละ</t>
  </si>
  <si>
    <t>23062111</t>
  </si>
  <si>
    <t>ปอด(M)</t>
  </si>
  <si>
    <t>23074623</t>
  </si>
  <si>
    <t>มันหมูหั่นชิ้น(M)</t>
  </si>
  <si>
    <t>23075089</t>
  </si>
  <si>
    <t>มันตัดเส้น(M)</t>
  </si>
  <si>
    <t>23098995</t>
  </si>
  <si>
    <t>มันหั่นเต๋า กก ละ</t>
  </si>
  <si>
    <t>23110618</t>
  </si>
  <si>
    <t>มันหมู แพ็คถาด กก.ละ</t>
  </si>
  <si>
    <t>23110619</t>
  </si>
  <si>
    <t>มันหมูหั่นเต๋า แพ็คถาด 500 กรัม</t>
  </si>
  <si>
    <t>23110882</t>
  </si>
  <si>
    <t>มันหมูตัดเส้น แพ็คถาด 1 กก.</t>
  </si>
  <si>
    <t>23111032</t>
  </si>
  <si>
    <t>มันหมูตัดเส้น แพ็คถาด 500 กรัม</t>
  </si>
  <si>
    <t>23058552</t>
  </si>
  <si>
    <t>มันสันหลัง (M)</t>
  </si>
  <si>
    <t>23058588</t>
  </si>
  <si>
    <t>ม้าม (M)</t>
  </si>
  <si>
    <t>23062097</t>
  </si>
  <si>
    <t>ลิ้นหมู(M)</t>
  </si>
  <si>
    <t>23110616</t>
  </si>
  <si>
    <t>ลิ้นหมูสด แพ็คถาด กก.ละ</t>
  </si>
  <si>
    <t>23058553</t>
  </si>
  <si>
    <t>หนังสันหลัง (M)</t>
  </si>
  <si>
    <t>23062095</t>
  </si>
  <si>
    <t>หน้ากากหมูเผา(M)</t>
  </si>
  <si>
    <t>23058587</t>
  </si>
  <si>
    <t>หัวใจหมู (M)</t>
  </si>
  <si>
    <t>23110580</t>
  </si>
  <si>
    <t>หัวใจหมู แพ็คถาด กก.ละ</t>
  </si>
  <si>
    <t>23023991</t>
  </si>
  <si>
    <t>หัวติดลิ้น size M</t>
  </si>
  <si>
    <t>23062101</t>
  </si>
  <si>
    <t>หางหมูเผา(M)</t>
  </si>
  <si>
    <t>23057809</t>
  </si>
  <si>
    <t>เนื้อไหล่(M)</t>
  </si>
  <si>
    <t>23088036</t>
  </si>
  <si>
    <t>เนื้อไหล่หมูติดหนังหั่นชิ้น(M)</t>
  </si>
  <si>
    <t>23097784</t>
  </si>
  <si>
    <t>เนื้อไหล่หมูตัดชิ้น 1 กก. (M)</t>
  </si>
  <si>
    <t>23105751</t>
  </si>
  <si>
    <t>เซพแพ็ค หัวไหล่หมู กก.ละ</t>
  </si>
  <si>
    <t>23108712</t>
  </si>
  <si>
    <t>ไหล่หมูตัดแต่ง แพ็ค กก.ละ</t>
  </si>
  <si>
    <t>23110583</t>
  </si>
  <si>
    <t>หัวไหล่ตัดชิ้น แพ็คถาด กก.ละ</t>
  </si>
  <si>
    <t>23110589</t>
  </si>
  <si>
    <t>เนื้อหมูหั่นแกง แพ็คถาด 1 กก.</t>
  </si>
  <si>
    <t>23110608</t>
  </si>
  <si>
    <t>หัวไหล่หมู เเพ็ค กก.ละ</t>
  </si>
  <si>
    <t>23111029</t>
  </si>
  <si>
    <t>เนื้อหมูหั่นแกง แพ็คถาด 500 กรัม</t>
  </si>
  <si>
    <t>23057812</t>
  </si>
  <si>
    <t>สะโพก(M)</t>
  </si>
  <si>
    <t>23097789</t>
  </si>
  <si>
    <t>สะโพกหมูตัดชิ้น 1 กก. (M)</t>
  </si>
  <si>
    <t>23097790</t>
  </si>
  <si>
    <t>สะโพกหมูสไลซ์ 1 กก. (M)</t>
  </si>
  <si>
    <t>23098986</t>
  </si>
  <si>
    <t>เนื้อหมูหั่นแกง แพ็ค 1 กก.</t>
  </si>
  <si>
    <t>23104868</t>
  </si>
  <si>
    <t>เนื้อหมูตัดชิ้น(M)</t>
  </si>
  <si>
    <t>23105820</t>
  </si>
  <si>
    <t>สะโพกหมูสไลซ์(M)</t>
  </si>
  <si>
    <t>23106549</t>
  </si>
  <si>
    <t>สะโพกหมูแต่งพิเศษ(แยกกล้ามเนื้อ)Spec7(M)</t>
  </si>
  <si>
    <t>23108710</t>
  </si>
  <si>
    <t>สะโพกหมูตัดแต่ง แพ็ค กก.ละ</t>
  </si>
  <si>
    <t>23110586</t>
  </si>
  <si>
    <t>สะโพกหมูตัดชิ้น แพ็คถาด กก. ละ</t>
  </si>
  <si>
    <t>23110587</t>
  </si>
  <si>
    <t>สะโพกหมูสไลซ์ แพ็คถาด 1 กก.</t>
  </si>
  <si>
    <t>23110588</t>
  </si>
  <si>
    <t>สะโพกหมูหั่นแดดเดียว แพ็ค 1 กก.</t>
  </si>
  <si>
    <t>23110876</t>
  </si>
  <si>
    <t>สะโพกหมู แพ็ค กก.ละ</t>
  </si>
  <si>
    <t>23111030</t>
  </si>
  <si>
    <t>สะโพกหมูหั่นแดดเดียวแพ็คถาด 500 กรัม</t>
  </si>
  <si>
    <t>23111036</t>
  </si>
  <si>
    <t>สะโพกหมูสไลซ์ แพ็คถาด 500 กรัม</t>
  </si>
  <si>
    <t>23058551</t>
  </si>
  <si>
    <t>คอหมูย่าง (M)</t>
  </si>
  <si>
    <t>23110601</t>
  </si>
  <si>
    <t>คอหมูสำหรับย่าง แพ็คถาด กก.ละ</t>
  </si>
  <si>
    <t>23015268</t>
  </si>
  <si>
    <t>ซี่โครงอ่อนสไลด์</t>
  </si>
  <si>
    <t>23025320</t>
  </si>
  <si>
    <t>ซี่โครงหมูหั่นชิ้นอนามัยซีพี-W1000กรัม</t>
  </si>
  <si>
    <t>23025323</t>
  </si>
  <si>
    <t>ซี่โครงหมูอ่อนหั่นชิ้นอนามัยซีพี-W1000g</t>
  </si>
  <si>
    <t>23057827</t>
  </si>
  <si>
    <t>ซี่โครง(M)</t>
  </si>
  <si>
    <t>23071882</t>
  </si>
  <si>
    <t>ซี่โครงหมูสไลด์รวม (M)</t>
  </si>
  <si>
    <t>23074622</t>
  </si>
  <si>
    <t>ซี่โครงหมูหั่นชิ้น 2 นิ้ว (M)</t>
  </si>
  <si>
    <t>23097785</t>
  </si>
  <si>
    <t>ซี่โครงหมูตัดเส้น 1 กก. (M)</t>
  </si>
  <si>
    <t>23110603</t>
  </si>
  <si>
    <t>ซี่โครงหมูอ่อนหั่นชิ้น แพ็คถาด กก.ละ</t>
  </si>
  <si>
    <t>23110604</t>
  </si>
  <si>
    <t>ซี่โครงหมูตัดเส้น แพ็คถาด กก.ละ</t>
  </si>
  <si>
    <t>23110605</t>
  </si>
  <si>
    <t>ซี่โครงหมูหั่นชิ้น แพ็คถาด กก.ละ</t>
  </si>
  <si>
    <t>23025303</t>
  </si>
  <si>
    <t>สันในหมูอนามัยซีพี-W1000กรัม</t>
  </si>
  <si>
    <t>23057818</t>
  </si>
  <si>
    <t>สันใน(M)</t>
  </si>
  <si>
    <t>23097791</t>
  </si>
  <si>
    <t>สันในหมู 1 กก. (M)</t>
  </si>
  <si>
    <t>23110576</t>
  </si>
  <si>
    <t>สันในหมู แพ็คถาด กก. ละ</t>
  </si>
  <si>
    <t>23025306</t>
  </si>
  <si>
    <t>สันคอหมูอนามัยซีพี-W1000กรัม</t>
  </si>
  <si>
    <t>23057821</t>
  </si>
  <si>
    <t>สันคอ(M)</t>
  </si>
  <si>
    <t>23097792</t>
  </si>
  <si>
    <t>สันคอหมูตัดชิ้น 1 กก. (M)</t>
  </si>
  <si>
    <t>23097793</t>
  </si>
  <si>
    <t>สันคอหมูสไลซ์ 1 กก. (M)</t>
  </si>
  <si>
    <t>23110598</t>
  </si>
  <si>
    <t>สันคอตัดชิ้น แพ็คถาด กก.ละ</t>
  </si>
  <si>
    <t>23110599</t>
  </si>
  <si>
    <t>สันคอตัดสเต๊ก แพ็คถาด กก.ละ</t>
  </si>
  <si>
    <t>23110600</t>
  </si>
  <si>
    <t>สันคอหมูสดสไลซ์ แพ็คถาด 1 กก.</t>
  </si>
  <si>
    <t>23110873</t>
  </si>
  <si>
    <t>สันคอหมูบั้ง แพ็ค กก.ละ</t>
  </si>
  <si>
    <t>23111034</t>
  </si>
  <si>
    <t>สันคอหมูสดสไลซ์ แพ็คถาด 500 กรัม</t>
  </si>
  <si>
    <t>23015198</t>
  </si>
  <si>
    <t>พอร์คช็อป</t>
  </si>
  <si>
    <t>23025287</t>
  </si>
  <si>
    <t>สันนอกหมูอนามัยซีพี-W1000กรัม</t>
  </si>
  <si>
    <t>23057815</t>
  </si>
  <si>
    <t>สันนอก(M)</t>
  </si>
  <si>
    <t>23065141</t>
  </si>
  <si>
    <t>สันนอกสไลด์</t>
  </si>
  <si>
    <t>23097794</t>
  </si>
  <si>
    <t>สันนอกหมูตัดชิ้น1 กก. (M)</t>
  </si>
  <si>
    <t>23097795</t>
  </si>
  <si>
    <t>สันนอกหมูสไลซ์ 1 กก (M)</t>
  </si>
  <si>
    <t>23098991</t>
  </si>
  <si>
    <t>พอร์คชอพตัดสเต็ก กก.ละ</t>
  </si>
  <si>
    <t>23108715</t>
  </si>
  <si>
    <t>สันนอกหมูห่อชีท กก.ละ</t>
  </si>
  <si>
    <t>23110591</t>
  </si>
  <si>
    <t>สันนอกตัดชิ้น แพ็คถาด กก.ละ</t>
  </si>
  <si>
    <t>23110592</t>
  </si>
  <si>
    <t>สันนอกตัดสเต๊ก แพ็คถาด กก ละ</t>
  </si>
  <si>
    <t>23110593</t>
  </si>
  <si>
    <t>สันนอกหมูสดสไลซ์ แพ็คถาด 1 กก.</t>
  </si>
  <si>
    <t>23110602</t>
  </si>
  <si>
    <t>พอร์คชอพตัดสเต็ก แพ็คถาด กก. ละ</t>
  </si>
  <si>
    <t>23110607</t>
  </si>
  <si>
    <t>สันนอกหมู แพ็ค กก.ละ</t>
  </si>
  <si>
    <t>23111035</t>
  </si>
  <si>
    <t>สันนอกหมูสดสไลซ์ แพ็คถาด 500 กรัม</t>
  </si>
  <si>
    <t>23025313</t>
  </si>
  <si>
    <t>หมูสามชั้นอนามัยซีพี-W1000กรัม</t>
  </si>
  <si>
    <t>23057824</t>
  </si>
  <si>
    <t>สามชั้น(M)</t>
  </si>
  <si>
    <t>23070475</t>
  </si>
  <si>
    <t>สามชั้นหมูตัดเส้น 3-4 นิ้ว</t>
  </si>
  <si>
    <t>23073308</t>
  </si>
  <si>
    <t>สามชั้นหมูตัดเส้น 1-2 นิ้ว(M)</t>
  </si>
  <si>
    <t>23097796</t>
  </si>
  <si>
    <t>สามชั้นหมูตัดเส้น 1 กก. (M)</t>
  </si>
  <si>
    <t>23097797</t>
  </si>
  <si>
    <t>สามชั้นหมูสไลซ์ 1 กก. (M)</t>
  </si>
  <si>
    <t>23098990</t>
  </si>
  <si>
    <t>สามชั้นหั่นพะโล้ กก.ละ</t>
  </si>
  <si>
    <t>23110594</t>
  </si>
  <si>
    <t>สามชั้นหมูตัดเส้น แพ็คถาด กก. ละ</t>
  </si>
  <si>
    <t>23110595</t>
  </si>
  <si>
    <t>สามชั้นหมูสดสไลซ์ แพ็คถาด 1 กก.</t>
  </si>
  <si>
    <t>23110596</t>
  </si>
  <si>
    <t>สามชั้นหมูหั่นแกง แพ็คถาด 1 กก.</t>
  </si>
  <si>
    <t>23110597</t>
  </si>
  <si>
    <t>สามชั้นหั่นพะโล้ แพ็คถาด 1 กก.</t>
  </si>
  <si>
    <t>23111031</t>
  </si>
  <si>
    <t>สามชั้นหั่นพะโล้ แพ็คถาด 500 กรัม</t>
  </si>
  <si>
    <t>23111033</t>
  </si>
  <si>
    <t>สามชั้นหมูสดสไลซ์แพ็คถาด 500 กรัม</t>
  </si>
  <si>
    <t>23111038</t>
  </si>
  <si>
    <t>สามชั้นหมูหั่นแกง แพ็คถาด 500 กรัม</t>
  </si>
  <si>
    <t>23025326</t>
  </si>
  <si>
    <t>หมูบดอนามัยซีพี-W1000กรัม</t>
  </si>
  <si>
    <t>23062967</t>
  </si>
  <si>
    <t>หมูบดเบอร์ 1(1 กก.)</t>
  </si>
  <si>
    <t>23071881</t>
  </si>
  <si>
    <t>หมูบด (M)</t>
  </si>
  <si>
    <t>23097783</t>
  </si>
  <si>
    <t>เนื้อไหล่หมูบด 1 กก. (M)</t>
  </si>
  <si>
    <t>23105702</t>
  </si>
  <si>
    <t>หมูบดปนมัน 30%(M)</t>
  </si>
  <si>
    <t>23108462</t>
  </si>
  <si>
    <t>หมูบดปนมัน 30% แพ็ค กก.(M)</t>
  </si>
  <si>
    <t>23110584</t>
  </si>
  <si>
    <t>หมูบด ผสมมัน 30% แพ็คถาด 1 กก.</t>
  </si>
  <si>
    <t>23110590</t>
  </si>
  <si>
    <t>หมูบด ผสมมัน 10% แพ็คถาด 1 กก.</t>
  </si>
  <si>
    <t>23111028</t>
  </si>
  <si>
    <t>หมูบด ผสมมัน 30% แพ็คถาด 500 กรัม</t>
  </si>
  <si>
    <t>23111037</t>
  </si>
  <si>
    <t>หมูบด ผสมมัน 10% แพ็คถาด 500 กรัม</t>
  </si>
  <si>
    <t>23107368</t>
  </si>
  <si>
    <t>เครื่องในชุด(หมู)แต่ง</t>
  </si>
  <si>
    <t>23015390</t>
  </si>
  <si>
    <t>เลือดหมูสด</t>
  </si>
  <si>
    <t>23015269</t>
  </si>
  <si>
    <t>เศษซี่โครง</t>
  </si>
  <si>
    <t>23057696</t>
  </si>
  <si>
    <t>เศษมันTT</t>
  </si>
  <si>
    <t>23077571</t>
  </si>
  <si>
    <t>ชิ้นมันคอ (Freeze)</t>
  </si>
  <si>
    <t>23096297</t>
  </si>
  <si>
    <t>ไส้ตัน (FREEZE)</t>
  </si>
  <si>
    <t>23016476</t>
  </si>
  <si>
    <t>ไส้อ่อน(หมู) - เสื่อม</t>
  </si>
  <si>
    <t>23075376</t>
  </si>
  <si>
    <t>ไส้อ่อน (Freeze)</t>
  </si>
  <si>
    <t>23071533</t>
  </si>
  <si>
    <t>กระเพาะเล็ก(สด)</t>
  </si>
  <si>
    <t>23066316</t>
  </si>
  <si>
    <t>กระโหลกหมูเลาะ</t>
  </si>
  <si>
    <t>23077540</t>
  </si>
  <si>
    <t>กระดูกข้อ (Freeze)</t>
  </si>
  <si>
    <t>23000215</t>
  </si>
  <si>
    <t>กระดูกซุป</t>
  </si>
  <si>
    <t>23016482</t>
  </si>
  <si>
    <t>กระดูกซุป(หมู)-เสื่อม</t>
  </si>
  <si>
    <t>23057702</t>
  </si>
  <si>
    <t>กระดูกอกTT</t>
  </si>
  <si>
    <t>23077539</t>
  </si>
  <si>
    <t>กระดูกซุป (Freeze)</t>
  </si>
  <si>
    <t>23016483</t>
  </si>
  <si>
    <t>กระดูกอ่อน(หมู) - เสื่อม</t>
  </si>
  <si>
    <t>23063196</t>
  </si>
  <si>
    <t>ขาหน้าเผาTT</t>
  </si>
  <si>
    <t>23057679</t>
  </si>
  <si>
    <t>ขาหน้าTT</t>
  </si>
  <si>
    <t>23095309</t>
  </si>
  <si>
    <t>ขาหมูเผาสไลซ์ SIS กก.ละ</t>
  </si>
  <si>
    <t>คากิTT</t>
  </si>
  <si>
    <t>23016499</t>
  </si>
  <si>
    <t>คากิ - เสื่อม</t>
  </si>
  <si>
    <t>23075365</t>
  </si>
  <si>
    <t>คากิ (Freeze)</t>
  </si>
  <si>
    <t>23000218</t>
  </si>
  <si>
    <t>มันเปลว</t>
  </si>
  <si>
    <t>23016513</t>
  </si>
  <si>
    <t>มันเปลว(หมู) - เสื่อม</t>
  </si>
  <si>
    <t>23045518</t>
  </si>
  <si>
    <t>มันเปลว เบอร์ 1</t>
  </si>
  <si>
    <t>23057691</t>
  </si>
  <si>
    <t>มันเปลวTT</t>
  </si>
  <si>
    <t>23016514</t>
  </si>
  <si>
    <t>มันแข็ง(หมู) - เสื่อม</t>
  </si>
  <si>
    <t>23075361</t>
  </si>
  <si>
    <t>มันแข็ง (Freeze)</t>
  </si>
  <si>
    <t>มันท้อง</t>
  </si>
  <si>
    <t>23075363</t>
  </si>
  <si>
    <t>มันท้อง (Freeze)</t>
  </si>
  <si>
    <t>23057684</t>
  </si>
  <si>
    <t>มันสันหลังTT</t>
  </si>
  <si>
    <t>23000203</t>
  </si>
  <si>
    <t>ชิ้นมันแข็ง</t>
  </si>
  <si>
    <t>23075369</t>
  </si>
  <si>
    <t>ลิ้นหมู (Freeze)</t>
  </si>
  <si>
    <t>23057686</t>
  </si>
  <si>
    <t>หนังสันหลังTT</t>
  </si>
  <si>
    <t>23057687</t>
  </si>
  <si>
    <t>หนังหมูรวมTT</t>
  </si>
  <si>
    <t>23015376</t>
  </si>
  <si>
    <t>หนังไหล่ติดมัน</t>
  </si>
  <si>
    <t>23071823</t>
  </si>
  <si>
    <t>หนังขาหมู</t>
  </si>
  <si>
    <t>23000210</t>
  </si>
  <si>
    <t>หนังสามชั้น</t>
  </si>
  <si>
    <t>23000175</t>
  </si>
  <si>
    <t>หน้ากากหมู</t>
  </si>
  <si>
    <t>23016536</t>
  </si>
  <si>
    <t>หน้ากากหมู - เสื่อม</t>
  </si>
  <si>
    <t>23050485</t>
  </si>
  <si>
    <t>หัวติดลิ้น-K</t>
  </si>
  <si>
    <t>23081187</t>
  </si>
  <si>
    <t>หัวเบอร์ 1</t>
  </si>
  <si>
    <t>23000221</t>
  </si>
  <si>
    <t>เศษเนื้อและเศษมัน (1)</t>
  </si>
  <si>
    <t>23050895</t>
  </si>
  <si>
    <t>ตัวเดียวอันเดียวหมู</t>
  </si>
  <si>
    <t>23053545</t>
  </si>
  <si>
    <t>อวัยวะเพศหมู(ตัวเมีย)</t>
  </si>
  <si>
    <t>23080161</t>
  </si>
  <si>
    <t>อวัยวะเพศหมู(อัณฑะ)</t>
  </si>
  <si>
    <t>23084650</t>
  </si>
  <si>
    <t>ดีหมู</t>
  </si>
  <si>
    <t>23000127</t>
  </si>
  <si>
    <t>เนื้อไหล่ติดหนัง</t>
  </si>
  <si>
    <t>23063342</t>
  </si>
  <si>
    <t>ไหล่บดTT</t>
  </si>
  <si>
    <t>เนื้อไหล่แต่งตัดชิ้น SIS กก.ละ</t>
  </si>
  <si>
    <t>23105854</t>
  </si>
  <si>
    <t>ไหล่หมู B2B (Basic)</t>
  </si>
  <si>
    <t>23063343</t>
  </si>
  <si>
    <t>สะโพกบดTT</t>
  </si>
  <si>
    <t>23089906</t>
  </si>
  <si>
    <t>หมูนุ่มปรุงรสพริกไทยดำ(SPC)_B2C 1 กก.-F</t>
  </si>
  <si>
    <t>23089913</t>
  </si>
  <si>
    <t>หมูนุ่มปรุงรสน้ำมันงา(SPC)_B2C 1 กก.-F</t>
  </si>
  <si>
    <t>23089920</t>
  </si>
  <si>
    <t>หมูนุ่มปรุงรส(SPC)_B2C 1 กก.-F</t>
  </si>
  <si>
    <t>23102566</t>
  </si>
  <si>
    <t>หมูนุ่มปรุงรสน้ำมันงา(SPC) 250 ก.-F</t>
  </si>
  <si>
    <t>23102568</t>
  </si>
  <si>
    <t>หมูนุ่มปรุงรส(SPC) 250ก.-F</t>
  </si>
  <si>
    <t>23102570</t>
  </si>
  <si>
    <t>หมูนุ่มปรุงรสพริกไทยดำ(SPC) 250 ก.-F</t>
  </si>
  <si>
    <t>23103841</t>
  </si>
  <si>
    <t>หมูนุ่มปรุงรสสูตร2(SPC) 1000ก-F</t>
  </si>
  <si>
    <t>23107176</t>
  </si>
  <si>
    <t>หมูเด้งปรุงรสพร้อมปรุง (SPC) 1kg-F</t>
  </si>
  <si>
    <t>23109564</t>
  </si>
  <si>
    <t>เนื้อหมูธงฟ้า</t>
  </si>
  <si>
    <t>ไม่ชัว</t>
  </si>
  <si>
    <t>23000158</t>
  </si>
  <si>
    <t>ชิ้นเนื้อหมูดี</t>
  </si>
  <si>
    <t>23015290</t>
  </si>
  <si>
    <t>ชิ้นเนื้อติดกระดูก</t>
  </si>
  <si>
    <t>23075357</t>
  </si>
  <si>
    <t>คอหมูย่าง (Freeze)</t>
  </si>
  <si>
    <t>23016505</t>
  </si>
  <si>
    <t>ซี่โครงแผ่น(หมู) - เสื่อม</t>
  </si>
  <si>
    <t>23057678</t>
  </si>
  <si>
    <t>ซี่โครงแผ่นTT</t>
  </si>
  <si>
    <t>23057701</t>
  </si>
  <si>
    <t>ซี่โครงอ่อนTT</t>
  </si>
  <si>
    <t>23019139</t>
  </si>
  <si>
    <t>สันนอกติดหนัง</t>
  </si>
  <si>
    <t>23028093</t>
  </si>
  <si>
    <t>หมูสามชั้นสไลซ์อนามัยซีพี 500 กรัม(F)</t>
  </si>
  <si>
    <t>23045011</t>
  </si>
  <si>
    <t>สามชั้นแต่ง(Size S)</t>
  </si>
  <si>
    <t>23089787</t>
  </si>
  <si>
    <t>สามชั้นติดสันนอกติดหนังเลาะซี่โครง</t>
  </si>
  <si>
    <t>23103914</t>
  </si>
  <si>
    <t>สามชั้นลอกหนังสไลซ์ (S) 1 กก.แช่แข็ง</t>
  </si>
  <si>
    <t>23067917</t>
  </si>
  <si>
    <t>หมูซีก (1 ซีก)</t>
  </si>
  <si>
    <t>23068096</t>
  </si>
  <si>
    <t>หมูชำแหละ รวมหัวเครื่องใน</t>
  </si>
  <si>
    <t>23068097</t>
  </si>
  <si>
    <t>หมูชำแหละไม่รวมหัวเครื่องใน</t>
  </si>
  <si>
    <t>23068098</t>
  </si>
  <si>
    <t>หมูชิ้นส่วนรวมหัวเครื่องใน</t>
  </si>
  <si>
    <t>23068099</t>
  </si>
  <si>
    <t>หมูชิ้นส่วนไม่รวมหัวเครื่องใน</t>
  </si>
  <si>
    <t>23068100</t>
  </si>
  <si>
    <t>หมูชิ้นส่วน 18 ชิ้นรวมหัวเครื่องใน</t>
  </si>
  <si>
    <t>23068101</t>
  </si>
  <si>
    <t>หมูชิ้นส่วน 18 ชิ้นไม่รวมหัวเครื่องใน</t>
  </si>
  <si>
    <t>23082156</t>
  </si>
  <si>
    <t>สุกรชำแหละรวมหัวเครื่องใน #3</t>
  </si>
  <si>
    <t>23082162</t>
  </si>
  <si>
    <t>สุกรชำแหละไม่รวมหัวเครื่องใน #3</t>
  </si>
  <si>
    <t>23082275</t>
  </si>
  <si>
    <t>หมูชำแหละซี่โครงรวมหัวเครื่องใน</t>
  </si>
  <si>
    <t>23082276</t>
  </si>
  <si>
    <t>หมูชำแหละซี่โครงไม่รวมหัวเครื่องใน</t>
  </si>
  <si>
    <t>23106505</t>
  </si>
  <si>
    <t>หมูชำแหละ รวมหัวเครื่องใน(P)</t>
  </si>
  <si>
    <t>23106506</t>
  </si>
  <si>
    <t>หมูชำแหละไม่รวมหัวเครื่องใน(P)</t>
  </si>
  <si>
    <t>23106552</t>
  </si>
  <si>
    <t>หมูชิ้นส่วน ไม่รวมหัวเครื่องใน (P)</t>
  </si>
  <si>
    <t>23109455</t>
  </si>
  <si>
    <t>หมูชำแหละซี่โครงไม่รวมหัวเครื่องใน#3</t>
  </si>
  <si>
    <t>23016538</t>
  </si>
  <si>
    <t>หมูบด - เสื่อม</t>
  </si>
  <si>
    <t>23103912</t>
  </si>
  <si>
    <t>หมูบดเกรด AA (S) 1 กก.แช่แข็ง</t>
  </si>
  <si>
    <t>23104896</t>
  </si>
  <si>
    <t>หมูเด้งพร้อมปรุง(SPC)  250ก.-F</t>
  </si>
  <si>
    <t>รหัสและชื่อ</t>
  </si>
  <si>
    <t>โรงงาน</t>
  </si>
  <si>
    <t>คลัง</t>
  </si>
  <si>
    <t>รหัสสินค้า</t>
  </si>
  <si>
    <t>Product Name</t>
  </si>
  <si>
    <t>ว่าง1</t>
  </si>
  <si>
    <t>ปริมาณยกมา</t>
  </si>
  <si>
    <t>น้ำหนักยกมา</t>
  </si>
  <si>
    <t>ว่าง2</t>
  </si>
  <si>
    <t>ปริมาณผลิต</t>
  </si>
  <si>
    <t>น้ำหนักผลิต</t>
  </si>
  <si>
    <t>ว่าง3</t>
  </si>
  <si>
    <t>ปริมาณจ่าย</t>
  </si>
  <si>
    <t>น้ำหนักจ่าย</t>
  </si>
  <si>
    <t>ว่าง4</t>
  </si>
  <si>
    <t>ปริมาณเหลือ</t>
  </si>
  <si>
    <t>น้ำหนักเหลือ</t>
  </si>
  <si>
    <t>W/Q</t>
  </si>
  <si>
    <t>หน่วย</t>
  </si>
  <si>
    <t>Product Code</t>
  </si>
  <si>
    <t>Plant Code</t>
  </si>
  <si>
    <t>รหัสคลังสินค้า</t>
  </si>
  <si>
    <t>23078867&gt;เศษสามชั้นสไลด์</t>
  </si>
  <si>
    <t>410310&gt;โรงชำแหละสุกรพระพุทธบาท</t>
  </si>
  <si>
    <t>0010&gt;คลังสินค้าสำเร็จรูป WIP (00)</t>
  </si>
  <si>
    <t>W</t>
  </si>
  <si>
    <t>ก.ก.</t>
  </si>
  <si>
    <t>90911002&gt;เนื้อไหล่-Raw</t>
  </si>
  <si>
    <t>เนื้อไหล่-Raw</t>
  </si>
  <si>
    <t>90912002&gt;สะโพก-Raw</t>
  </si>
  <si>
    <t>สะโพก-Raw</t>
  </si>
  <si>
    <t>90913001&gt;สันนอก - Raw</t>
  </si>
  <si>
    <t>สันนอก - Raw</t>
  </si>
  <si>
    <t>90914001&gt;สันใน-Raw</t>
  </si>
  <si>
    <t>สันใน-Raw</t>
  </si>
  <si>
    <t>90915001&gt;สันคอ-Raw</t>
  </si>
  <si>
    <t>สันคอ-Raw</t>
  </si>
  <si>
    <t>90916001&gt;สามชั้น-Raw</t>
  </si>
  <si>
    <t>สามชั้น-Raw</t>
  </si>
  <si>
    <t>90917001&gt;ซี่โครงแผ่น-Raw</t>
  </si>
  <si>
    <t>ซี่โครงแผ่น-Raw</t>
  </si>
  <si>
    <t>90920001&gt;ขาหน้า-Raw</t>
  </si>
  <si>
    <t>ขาหน้า-Raw</t>
  </si>
  <si>
    <t>90920002&gt;ขาหลัง-Raw</t>
  </si>
  <si>
    <t>ขาหลัง-Raw</t>
  </si>
  <si>
    <t>91110015&gt;คอหมูย่าง (M)</t>
  </si>
  <si>
    <t>Q</t>
  </si>
  <si>
    <t>91110018&gt;คอหมูย่างTT</t>
  </si>
  <si>
    <t>91110304&gt;คอหมูย่างแต่ง SIS กก.ละ</t>
  </si>
  <si>
    <t>91111001&gt;เนื้อไหล่ติดหนัง</t>
  </si>
  <si>
    <t>91111019&gt;เนื้อไหล่-IN</t>
  </si>
  <si>
    <t>เนื้อไหล่-IN</t>
  </si>
  <si>
    <t>91111027&gt;เนื้อไหล่(M)</t>
  </si>
  <si>
    <t>91111031&gt;ไหล่TT</t>
  </si>
  <si>
    <t>91111049&gt;เนื้อไหล่หมูตัดชิ้น (M)</t>
  </si>
  <si>
    <t>เนื้อไหล่หมูตัดชิ้น (M)</t>
  </si>
  <si>
    <t>91111079&gt;ไหล่หมู B2B (Basic)</t>
  </si>
  <si>
    <t>91111352&gt;เนื้อไหล่ติดหนังสไลด์</t>
  </si>
  <si>
    <t>91111353&gt;เนื้อแดงแต่งตัดชิ้น SIS กก.ละ</t>
  </si>
  <si>
    <t>91112001&gt;สะโพกติดหนัง</t>
  </si>
  <si>
    <t>91112004&gt;สะโพกแต่ง</t>
  </si>
  <si>
    <t>91112043&gt;สะโพก(M)</t>
  </si>
  <si>
    <t>91112049&gt;สะโพกTT</t>
  </si>
  <si>
    <t>91112106&gt;สะโพกสไลซ์ SIS กก.ละ</t>
  </si>
  <si>
    <t>91112119&gt;เนื้อหมูหั่นชิ้น SIS กก. ละ</t>
  </si>
  <si>
    <t>เนื้อหมูหั่นชิ้น SIS กก. ละ</t>
  </si>
  <si>
    <t>91112141&gt;เนื้อหมูตัดชิ้น(M)</t>
  </si>
  <si>
    <t>91112145&gt;สะโพกหมู B2B (Basic)</t>
  </si>
  <si>
    <t>91112436&gt;สะโพกแต่งตัดชิ้น SIS กก.ละ</t>
  </si>
  <si>
    <t>91113040&gt;สันนอกติดหนัง</t>
  </si>
  <si>
    <t>91113086&gt;สันนอก(M)</t>
  </si>
  <si>
    <t>91113092&gt;สันนอกTT</t>
  </si>
  <si>
    <t>91113165&gt;สันนอกสไลซ์ SIS กก.ละ</t>
  </si>
  <si>
    <t>91113200&gt;สันนอกหมู B2B (Basic)</t>
  </si>
  <si>
    <t>91113488&gt;สันนอกแต่งตัดชิ้น SIS กก.ละ</t>
  </si>
  <si>
    <t>91114022&gt;สันใน(M)</t>
  </si>
  <si>
    <t>91114024&gt;สันในTT</t>
  </si>
  <si>
    <t>91115028&gt;สันคอ(M)</t>
  </si>
  <si>
    <t>91115031&gt;สันคอTT</t>
  </si>
  <si>
    <t>91115052&gt;สันคอหมูตัดชิ้น (M)</t>
  </si>
  <si>
    <t>สันคอหมูตัดชิ้น (M)</t>
  </si>
  <si>
    <t>91115071&gt;สันคอสไลซ์ SIS กก.ละ</t>
  </si>
  <si>
    <t>91115099&gt;เซพแพ็ค สันคอหมู กก.ละ</t>
  </si>
  <si>
    <t>91115398&gt;สันคอแต่งตัดชิ้น SIS กก.ละ</t>
  </si>
  <si>
    <t>91116039&gt;สามชั้น(M)</t>
  </si>
  <si>
    <t>91116045&gt;สามชั้นTT</t>
  </si>
  <si>
    <t>91116053&gt;สามชั้นสไลด์</t>
  </si>
  <si>
    <t>91116103&gt;สามชั้นสไลซ์ SIS กก.ละ</t>
  </si>
  <si>
    <t>91116143&gt;เซพแพ็ค สามชั้นหมู กก.ละ</t>
  </si>
  <si>
    <t>91117004&gt;ซี่โครงหั่นชิ้น</t>
  </si>
  <si>
    <t>91117006&gt;ซี่โครงอ่อนหั่นชิ้น</t>
  </si>
  <si>
    <t>91117009&gt;เศษซี่โครง</t>
  </si>
  <si>
    <t>91117045&gt;ซี่โครง(M)</t>
  </si>
  <si>
    <t>91117049&gt;ซี่โครงแผ่นTT</t>
  </si>
  <si>
    <t>91117055&gt;ซี่โครงTT</t>
  </si>
  <si>
    <t>91117345&gt;ซี่โครงแข็งตัดเส้น 2 นิ้ว SIS กก.ละ</t>
  </si>
  <si>
    <t>91117346&gt;ซี่โครงอ่อนแผ่น 3 นิ้ว SIS กก.ละ</t>
  </si>
  <si>
    <t>91119001&gt;เศษเนื้อล้วน</t>
  </si>
  <si>
    <t>เศษเนื้อล้วน</t>
  </si>
  <si>
    <t>91119007&gt;ชิ้นเนื้อติดกระดูก</t>
  </si>
  <si>
    <t>91119053&gt;หมูบดTT</t>
  </si>
  <si>
    <t>91119059&gt;หมูบดเบอร์ 1(1 กก.)</t>
  </si>
  <si>
    <t>91119077&gt;ชิ้นเนื้อหมูบดTT</t>
  </si>
  <si>
    <t>91119119&gt;หมูบดปนมัน 30%(M)</t>
  </si>
  <si>
    <t>91119304&gt;หมูบดปนมัน 30%</t>
  </si>
  <si>
    <t>หมูบดปนมัน 30%</t>
  </si>
  <si>
    <t>91120016&gt;คากิ</t>
  </si>
  <si>
    <t>91120017&gt;คากิเผา</t>
  </si>
  <si>
    <t>91120023&gt;กระดูกขาเลาะ</t>
  </si>
  <si>
    <t>91120055&gt;ขาหลังเผาแบ่งคากิ</t>
  </si>
  <si>
    <t>91120135&gt;ขาหน้าTT</t>
  </si>
  <si>
    <t>91120136&gt;ขาหลังTT</t>
  </si>
  <si>
    <t>91120137&gt;หางหมูTT</t>
  </si>
  <si>
    <t>91120140&gt;หางหมูเผา(M)</t>
  </si>
  <si>
    <t>91120153&gt;ขาหลังเผา(M)</t>
  </si>
  <si>
    <t>91120155&gt;ขาหน้าเผาTT</t>
  </si>
  <si>
    <t>91120156&gt;ขาหลังเผาTT</t>
  </si>
  <si>
    <t>91120198&gt;ขาหมูเลาะติดหนัง</t>
  </si>
  <si>
    <t>91120249&gt;ซีพี ขาหมูเผาหั่นท่อน กก.ละ</t>
  </si>
  <si>
    <t>91120379&gt;ขาหมูเผาเลาะกระดูกหั่นชิ้นSpec-1(M)</t>
  </si>
  <si>
    <t>91121005&gt;หน้ากากหมู</t>
  </si>
  <si>
    <t>91121008&gt;ลิ้นหมู</t>
  </si>
  <si>
    <t>91121063&gt;หน้ากากหมูเผา(M)</t>
  </si>
  <si>
    <t>91121105&gt;หน้ากากหมูหั่นชิ้น(M)</t>
  </si>
  <si>
    <t>หน้ากากหมูหั่นชิ้น(M)</t>
  </si>
  <si>
    <t>91122198&gt;ตับหมู (M)</t>
  </si>
  <si>
    <t>91122217&gt;ไส้ตันลวก(M)</t>
  </si>
  <si>
    <t>91122345&gt;เครื่องในหมูรวมหั่นชิ้น (M)</t>
  </si>
  <si>
    <t>91122610&gt;ตับหมู SIS กก.ละ</t>
  </si>
  <si>
    <t>91122642&gt;ตับหมูสไลซ์ 1 กก. (M)</t>
  </si>
  <si>
    <t>แพ็ค</t>
  </si>
  <si>
    <t>91123023&gt;มันสันหลัง (M)</t>
  </si>
  <si>
    <t>91123024&gt;มันแข็งTT</t>
  </si>
  <si>
    <t>91123027&gt;มันแข็งติดหนัง TT</t>
  </si>
  <si>
    <t>91123028&gt;มันสันหลังTT</t>
  </si>
  <si>
    <t>91123304&gt;มันแข็ง-CP</t>
  </si>
  <si>
    <t>มันแข็ง-CP</t>
  </si>
  <si>
    <t>91124002&gt;ชิ้นมันแข็ง</t>
  </si>
  <si>
    <t>91124027&gt;เศษมันTT</t>
  </si>
  <si>
    <t>91124028&gt;ชิ้นมันคอTT</t>
  </si>
  <si>
    <t>91124033&gt;เศษมันติดหนังTT</t>
  </si>
  <si>
    <t>91125004&gt;หนังสะโพกติดมัน</t>
  </si>
  <si>
    <t>91125007&gt;หนังสามชั้น</t>
  </si>
  <si>
    <t>91125009&gt;เศษหนังTT</t>
  </si>
  <si>
    <t>91125055&gt;หนังหมูรวมTT</t>
  </si>
  <si>
    <t>91126051&gt;กระดูกซุป (M)</t>
  </si>
  <si>
    <t>91126053&gt;กระดูกซุปTT</t>
  </si>
  <si>
    <t>91126054&gt;กระดูกข้อTT</t>
  </si>
  <si>
    <t>91126055&gt;กระดูกอ่อนTT</t>
  </si>
  <si>
    <t>91126056&gt;กระดูกแว่นTT</t>
  </si>
  <si>
    <t>91126057&gt;กระดูกอกTT</t>
  </si>
  <si>
    <t>91126077&gt;กระดูกอ่อน(M)</t>
  </si>
  <si>
    <t>91126082&gt;กระดูกอก(M)</t>
  </si>
  <si>
    <t>91126130&gt;กระดูกอ่อนใบพาย (SIS) กก. ละ</t>
  </si>
  <si>
    <t>91127009&gt;มันเปลว เบอร์ 1</t>
  </si>
  <si>
    <t>91127021&gt;มันเปลวTT</t>
  </si>
  <si>
    <t>91127022&gt;มันท้องTT</t>
  </si>
  <si>
    <t>91128004&gt;เศษเนื้อและเศษมัน (2)</t>
  </si>
  <si>
    <t>เศษเนื้อและเศษมัน (2)</t>
  </si>
  <si>
    <t>91128011&gt;เลือดก้อนTT</t>
  </si>
  <si>
    <t>ก้อน</t>
  </si>
  <si>
    <t>91128020&gt;เศษเนื้อและเศษมัน 4</t>
  </si>
  <si>
    <t>เศษเนื้อและเศษมัน 4</t>
  </si>
  <si>
    <t>91128038&gt;เศษเนื้อและเศษมัน(6)</t>
  </si>
  <si>
    <t>เศษเนื้อและเศษมัน(6)</t>
  </si>
  <si>
    <t>91212409&gt;เนื้อหมูหั่นแกง แพ็คถาด 500 กรัม</t>
  </si>
  <si>
    <t>91215432&gt;สันคอหมูชีวาสไลซ์(ตรา ยูฟาร์ม) 250 กรัม</t>
  </si>
  <si>
    <t>91216399&gt;สามชั้นหมูชีวาสไลซ์(ตรา ยูฟาร์ม)250 กรัม</t>
  </si>
  <si>
    <t>91216403&gt;สามชั้นหมูสดสไลซ์แพ็คถาด 500 กรัม</t>
  </si>
  <si>
    <t>91715361&gt;สันคอหมูสดสไลซ์ แพ็คถาด 1 กก.</t>
  </si>
  <si>
    <t>91715362&gt;ชุดหมูสไลซ์รวม 1500 กรัม</t>
  </si>
  <si>
    <t>ชุดหมูสไลซ์รวม 1500 กรัม</t>
  </si>
  <si>
    <t>94097&gt;เนื้อขาเลาะ</t>
  </si>
  <si>
    <t>94128008&gt;น้ำมันหมู (ตรา ซีพี)</t>
  </si>
  <si>
    <t>94128011&gt;เลือดหมูก้อนปรุงรสพาสเจอร์ไรซ์400กรัม-C</t>
  </si>
  <si>
    <t>ถาด</t>
  </si>
  <si>
    <t>บมจ. ซีพีเอฟ โกลบอล ฟู้ด โซลูชั่น</t>
  </si>
  <si>
    <t>rDate1</t>
  </si>
  <si>
    <t>rDate2</t>
  </si>
  <si>
    <t>rRDate1</t>
  </si>
  <si>
    <t>rRDate2</t>
  </si>
  <si>
    <t>rRDate3</t>
  </si>
  <si>
    <t>rOper_code</t>
  </si>
  <si>
    <t>rOper_name</t>
  </si>
  <si>
    <t>rSub_oper</t>
  </si>
  <si>
    <t>rSub_name</t>
  </si>
  <si>
    <t>rWarehouse</t>
  </si>
  <si>
    <t>rSub_warehouse</t>
  </si>
  <si>
    <t>rBst_code</t>
  </si>
  <si>
    <t>rBst_name</t>
  </si>
  <si>
    <t>rCv_code</t>
  </si>
  <si>
    <t>rCv_name</t>
  </si>
  <si>
    <t>rShip_to</t>
  </si>
  <si>
    <t>rShip_name</t>
  </si>
  <si>
    <t>rDoc_date</t>
  </si>
  <si>
    <t>rReq_date</t>
  </si>
  <si>
    <t>rDoc_number</t>
  </si>
  <si>
    <t>rProduct_code</t>
  </si>
  <si>
    <t>rProduct_name</t>
  </si>
  <si>
    <t>rStock_qty</t>
  </si>
  <si>
    <t>rStock_wgt</t>
  </si>
  <si>
    <t>rPlan_qty</t>
  </si>
  <si>
    <t>rPlan_wgt</t>
  </si>
  <si>
    <t>rDiff_stock_qty_plan</t>
  </si>
  <si>
    <t>rDiff_stock_wgt_plan</t>
  </si>
  <si>
    <t>rAllocate_stock_qty</t>
  </si>
  <si>
    <t>rAllocate_stock_wgt</t>
  </si>
  <si>
    <t>rDiff_stock_qty</t>
  </si>
  <si>
    <t>rDiff_stock_wgt</t>
  </si>
  <si>
    <t>rPlan_byquota_qty</t>
  </si>
  <si>
    <t>rPlan_byquota_wgt</t>
  </si>
  <si>
    <t>rBreak</t>
  </si>
  <si>
    <t>rEntry_type</t>
  </si>
  <si>
    <t>rProduct_group_code1</t>
  </si>
  <si>
    <t>rProduct_group_code2</t>
  </si>
  <si>
    <t>rProduct_group_dim1</t>
  </si>
  <si>
    <t>rCv_channel</t>
  </si>
  <si>
    <t>rCV_FLAG1</t>
  </si>
  <si>
    <t>rCV_FLAG2</t>
  </si>
  <si>
    <t>rCV_FLAG3</t>
  </si>
  <si>
    <t>rCV_FLAG4</t>
  </si>
  <si>
    <t>rCV_FLAG5</t>
  </si>
  <si>
    <t>rOwner_so</t>
  </si>
  <si>
    <t>rCreate_date_so</t>
  </si>
  <si>
    <t>rUm_stock_qty</t>
  </si>
  <si>
    <t>rUm_stock_wgt</t>
  </si>
  <si>
    <t>rArea</t>
  </si>
  <si>
    <t>nShow_area</t>
  </si>
  <si>
    <t>rModel</t>
  </si>
  <si>
    <t>rPO_no</t>
  </si>
  <si>
    <t>rDO_no</t>
  </si>
  <si>
    <t>rINV_no</t>
  </si>
  <si>
    <t>rDoc_issue</t>
  </si>
  <si>
    <t>rPlant_code</t>
  </si>
  <si>
    <t>rAllocate_remark</t>
  </si>
  <si>
    <t>rVendor_code</t>
  </si>
  <si>
    <t>rStatus</t>
  </si>
  <si>
    <t>rStock_qty_pur</t>
  </si>
  <si>
    <t>rStock_wgt_pur</t>
  </si>
  <si>
    <t>rCut_off_time</t>
  </si>
  <si>
    <t>rOwner_create</t>
  </si>
  <si>
    <t>rCo_load</t>
  </si>
  <si>
    <t>rLicense_plate</t>
  </si>
  <si>
    <t>0003TT</t>
  </si>
  <si>
    <t>DMCW-รชล-พระพุทธบาท</t>
  </si>
  <si>
    <t>หน่วยงานกลาง</t>
  </si>
  <si>
    <t>F213  DMCW-รชล-พระพุทธบาท</t>
  </si>
  <si>
    <t>00000  หน่วยงานกลาง</t>
  </si>
  <si>
    <t>FO แปดริ้ว</t>
  </si>
  <si>
    <t>OPRCD0003TTOPRCD00000OPRCDF213OPRCD00000OPRCD027</t>
  </si>
  <si>
    <t>ซื้อ / ขาย</t>
  </si>
  <si>
    <t xml:space="preserve"> </t>
  </si>
  <si>
    <t>TT</t>
  </si>
  <si>
    <t>ตะกร้า</t>
  </si>
  <si>
    <t xml:space="preserve">NA </t>
  </si>
  <si>
    <t>N</t>
  </si>
  <si>
    <t>G</t>
  </si>
  <si>
    <t>TEERANUT.BOO</t>
  </si>
  <si>
    <t>1183TT</t>
  </si>
  <si>
    <t>DMBK- Pork Shopคลองหลวง</t>
  </si>
  <si>
    <t>หมูซาก-RM</t>
  </si>
  <si>
    <t>OPRCD1183TTOPRCD00000OPRCDF213OPRCD00000OPRCD027</t>
  </si>
  <si>
    <t>ตัว</t>
  </si>
  <si>
    <t>คอหมูย่าง-Raw</t>
  </si>
  <si>
    <t>2276ATT</t>
  </si>
  <si>
    <t>2276A</t>
  </si>
  <si>
    <t>CPFTH-โรงเชือดจิตรรุ่งเรือง</t>
  </si>
  <si>
    <t>OPRCD2276ATTOPRCD00000OPRCDF213OPRCD00000OPRCD027</t>
  </si>
  <si>
    <t>By proudct</t>
  </si>
  <si>
    <t>Bulk Normal</t>
  </si>
  <si>
    <t>สุกร</t>
  </si>
  <si>
    <t>ถุง</t>
  </si>
  <si>
    <t>F213</t>
  </si>
  <si>
    <t>2585ATT</t>
  </si>
  <si>
    <t>2585A</t>
  </si>
  <si>
    <t>DMNL-โรงชำแหละและตัดแต่งกำแพงเพชร</t>
  </si>
  <si>
    <t>OPRCD2585ATTOPRCD00000OPRCDF213OPRCD00000OPRCD027</t>
  </si>
  <si>
    <t>CE15</t>
  </si>
  <si>
    <t>TTCW2-นครปฐม</t>
  </si>
  <si>
    <t>บจ. เบสท์ มีท (สำนักงานใหญ่)</t>
  </si>
  <si>
    <t>เบสท์ มีท</t>
  </si>
  <si>
    <t>I69A54NH0016097</t>
  </si>
  <si>
    <t>OPRCDCE15OPRCD00000OPRCDF213OPRCD00000OPRCD250</t>
  </si>
  <si>
    <t>01 ขายเงินสด (POS)</t>
  </si>
  <si>
    <t>2026-05-12-09.59.28.000000</t>
  </si>
  <si>
    <t>บจ. หมูไตเติ้ล</t>
  </si>
  <si>
    <t>หมูไตเติ้ล</t>
  </si>
  <si>
    <t>I69A54NH0016137</t>
  </si>
  <si>
    <t>TT1001 แผงและรถเข็น ตลาดสด</t>
  </si>
  <si>
    <t>2026-05-12-11.33.22.000000</t>
  </si>
  <si>
    <t>CE17</t>
  </si>
  <si>
    <t>TTCW3-ลพบุรี</t>
  </si>
  <si>
    <t>นางสาว สปัญญา เจริญวงษ์</t>
  </si>
  <si>
    <t>I69A54NI0033941</t>
  </si>
  <si>
    <t>OPRCDCE17OPRCD00000OPRCDF213OPRCD00000OPRCD250</t>
  </si>
  <si>
    <t>837 ตลาดสด/ตลาดนัด(CPFM)</t>
  </si>
  <si>
    <t>2026-05-12-07.49.38.000000</t>
  </si>
  <si>
    <t>นางสาว แฉล้ม จันทร์ทองเทศ</t>
  </si>
  <si>
    <t>I69A54NI0033945</t>
  </si>
  <si>
    <t>2026-05-12-08.59.00.000000</t>
  </si>
  <si>
    <t>Main proudct</t>
  </si>
  <si>
    <t>นาง สำอางค์ เหนี่ยงจิตต์</t>
  </si>
  <si>
    <t>I69A54NI0033949</t>
  </si>
  <si>
    <t>CP Brand(ซอง)</t>
  </si>
  <si>
    <t>2026-05-12-09.18.34.000000</t>
  </si>
  <si>
    <t>นางสาว วนิดา วงษ์นรา</t>
  </si>
  <si>
    <t>I69A54NI0033952</t>
  </si>
  <si>
    <t>2026-05-12-09.30.34.000000</t>
  </si>
  <si>
    <t xml:space="preserve">นาย วิษณุ กันคำ </t>
  </si>
  <si>
    <t>วิษณุ กันคำ</t>
  </si>
  <si>
    <t>I69A54NI0033954</t>
  </si>
  <si>
    <t>2026-05-12-09.34.31.000000</t>
  </si>
  <si>
    <t>นาย เจตริน อินทวงษ์</t>
  </si>
  <si>
    <t>I69A54NI0033957</t>
  </si>
  <si>
    <t>2026-05-12-09.39.31.000000</t>
  </si>
  <si>
    <t>นางสาว ภิญญา เคนวงบริบูรณ์</t>
  </si>
  <si>
    <t>I69A54NI0033958</t>
  </si>
  <si>
    <t>2026-05-12-09.41.14.000000</t>
  </si>
  <si>
    <t>นาย ชัยพร บุตรพรม</t>
  </si>
  <si>
    <t>I69A54NI0033963</t>
  </si>
  <si>
    <t>2026-05-12-09.45.51.000000</t>
  </si>
  <si>
    <t>นาย คมป่าน วิกรัยพัฒน์</t>
  </si>
  <si>
    <t>I69A54NI0033964</t>
  </si>
  <si>
    <t>2026-05-12-09.47.10.000000</t>
  </si>
  <si>
    <t>นางสาว เรณู กฤษบุญ</t>
  </si>
  <si>
    <t>เรณู</t>
  </si>
  <si>
    <t>I69A54NI0033965</t>
  </si>
  <si>
    <t>2026-05-12-09.47.48.000000</t>
  </si>
  <si>
    <t>นางสาว สิรินภา ชนะประสพ</t>
  </si>
  <si>
    <t>I69A54NI0033967</t>
  </si>
  <si>
    <t>2026-05-12-09.48.39.000000</t>
  </si>
  <si>
    <t>นาย รัฐพล โตจาด</t>
  </si>
  <si>
    <t>นายรัฐพล โตจาด</t>
  </si>
  <si>
    <t>I69A54NI0033969</t>
  </si>
  <si>
    <t>2026-05-12-09.49.47.000000</t>
  </si>
  <si>
    <t>I69A54NI0033970</t>
  </si>
  <si>
    <t>2026-05-12-09.50.59.000000</t>
  </si>
  <si>
    <t>นาย ภัทรพงษ์ โพธิ์วงศ์</t>
  </si>
  <si>
    <t>I69A54NI0033972</t>
  </si>
  <si>
    <t>2026-05-12-10.00.24.000000</t>
  </si>
  <si>
    <t xml:space="preserve">นางสาว นันทวัลย์ ขันตี </t>
  </si>
  <si>
    <t>นางสาว นันทวัลย์ ขันตี</t>
  </si>
  <si>
    <t>I69A54NI0033973</t>
  </si>
  <si>
    <t>2026-05-12-10.04.11.000000</t>
  </si>
  <si>
    <t>นาย เทพ จันทร์วิเศษ</t>
  </si>
  <si>
    <t>I69A54NI0033975</t>
  </si>
  <si>
    <t>2026-05-12-10.09.44.000000</t>
  </si>
  <si>
    <t>หัว</t>
  </si>
  <si>
    <t>นาง สุดารัตน์ พินแก้ง</t>
  </si>
  <si>
    <t>I69A54NI0033976</t>
  </si>
  <si>
    <t>2026-05-12-10.14.06.000000</t>
  </si>
  <si>
    <t>นางสาว ภรรณพัตธ์ ผิวบาง</t>
  </si>
  <si>
    <t>I69A54NI0033978</t>
  </si>
  <si>
    <t>00 นอกเครือ</t>
  </si>
  <si>
    <t>2026-05-12-10.16.03.000000</t>
  </si>
  <si>
    <t>นาง กฤษณา ชมภูผล</t>
  </si>
  <si>
    <t>กฤษณา ชมภูพล</t>
  </si>
  <si>
    <t>I69A54NI0033982</t>
  </si>
  <si>
    <t>2026-05-12-10.24.00.000000</t>
  </si>
  <si>
    <t xml:space="preserve">นาง ปัญจ์ณภัคศร รุ่งรัชช์ฐณพร </t>
  </si>
  <si>
    <t>นาง ปัญจ์ณภัคศร รุ่งรัชช์ฐณพร</t>
  </si>
  <si>
    <t>I69A54NI0033989</t>
  </si>
  <si>
    <t>2026-05-12-10.34.03.000000</t>
  </si>
  <si>
    <t>I69A54NI0033990</t>
  </si>
  <si>
    <t>2026-05-12-10.34.04.000000</t>
  </si>
  <si>
    <t>;Order from smart order.</t>
  </si>
  <si>
    <t>นาง ศิริพร มุกดารา</t>
  </si>
  <si>
    <t>I69A54NI0033991</t>
  </si>
  <si>
    <t>2026-05-12-10.34.56.000000</t>
  </si>
  <si>
    <t>นาง น้ำค้าง ลาภโชค</t>
  </si>
  <si>
    <t>I69A54NI0033992</t>
  </si>
  <si>
    <t>2026-05-12-10.35.49.000000</t>
  </si>
  <si>
    <t>นาย มีเดช บัวหอม</t>
  </si>
  <si>
    <t>I69A54NI0033993</t>
  </si>
  <si>
    <t>2026-05-12-10.36.08.000000</t>
  </si>
  <si>
    <t>I69A54NI0033994</t>
  </si>
  <si>
    <t>2026-05-12-10.37.10.000000</t>
  </si>
  <si>
    <t>I69A54NI0033997</t>
  </si>
  <si>
    <t>2026-05-12-10.39.45.000000</t>
  </si>
  <si>
    <t>นาง สีนวล มีคะชา</t>
  </si>
  <si>
    <t>I69A54NI0034000</t>
  </si>
  <si>
    <t>2026-05-12-10.42.03.000000</t>
  </si>
  <si>
    <t>นาง ขวัญเรือน นาวิกา</t>
  </si>
  <si>
    <t>I69A54NI0034001</t>
  </si>
  <si>
    <t>2026-05-12-10.43.00.000000</t>
  </si>
  <si>
    <t>นาง ชยุตา เจริญสุข</t>
  </si>
  <si>
    <t>I69A54NI0034007</t>
  </si>
  <si>
    <t>2026-05-12-10.47.06.000000</t>
  </si>
  <si>
    <t>นาง โยษิตา สงฆ์เจริญ</t>
  </si>
  <si>
    <t>I69A54NI0034008</t>
  </si>
  <si>
    <t>2026-05-12-10.48.02.000000</t>
  </si>
  <si>
    <t>นาย อนุรักษ์ เสมือนโพธิ์</t>
  </si>
  <si>
    <t>อนุรักษ์ เสมือนโพธิ์</t>
  </si>
  <si>
    <t>I69A54NI0034009</t>
  </si>
  <si>
    <t>2026-05-12-10.49.39.000000</t>
  </si>
  <si>
    <t>นาง ภาวิดา อิ่มใจ</t>
  </si>
  <si>
    <t>I69A54NI0034012</t>
  </si>
  <si>
    <t>TT2003 ค้าส่งและมีแผงในตลาดสด</t>
  </si>
  <si>
    <t>2026-05-12-10.54.36.000000</t>
  </si>
  <si>
    <t>นางสาว วรัญญา ขาวช่วง</t>
  </si>
  <si>
    <t>I69A54NI0034015</t>
  </si>
  <si>
    <t>2026-05-12-10.56.12.000000</t>
  </si>
  <si>
    <t>I69A54NI0034016</t>
  </si>
  <si>
    <t>2026-05-12-10.56.13.000000</t>
  </si>
  <si>
    <t>นาย กิติศักดิ์ กาญจนะวสิต</t>
  </si>
  <si>
    <t>I69A54NI0034019</t>
  </si>
  <si>
    <t>2026-05-12-10.58.49.000000</t>
  </si>
  <si>
    <t>นางสาว ขนิษฐ์สินี เพลินภูเขียว</t>
  </si>
  <si>
    <t>I69A54NI0034022</t>
  </si>
  <si>
    <t>2026-05-12-11.01.50.000000</t>
  </si>
  <si>
    <t>นางสาว ทิวาวรรณ สีทิม</t>
  </si>
  <si>
    <t>I69A54NI0034023</t>
  </si>
  <si>
    <t>2026-05-12-11.02.35.000000</t>
  </si>
  <si>
    <t>บจ. เพ็ญนภาปัญญา ฟู๊ด</t>
  </si>
  <si>
    <t>บริษัท เพ็ญนภาปัญญาฟู๊ด จำกัด</t>
  </si>
  <si>
    <t>I69A54NI0034024</t>
  </si>
  <si>
    <t>2026-05-12-11.05.25.000000</t>
  </si>
  <si>
    <t>นาง หนามเตย ตะทา</t>
  </si>
  <si>
    <t>หนามเตย ตะทา</t>
  </si>
  <si>
    <t>I69A54NI0034029</t>
  </si>
  <si>
    <t>2026-05-12-11.08.52.000000</t>
  </si>
  <si>
    <t xml:space="preserve">นาย วรชิต หม่องคำเหล็ก </t>
  </si>
  <si>
    <t>นาย วรชิต หม่องคำเหล็ก</t>
  </si>
  <si>
    <t>I69A54NI0034030</t>
  </si>
  <si>
    <t>2026-05-12-11.09.53.000000</t>
  </si>
  <si>
    <t>บริษัท บี.พี.ฟู๊ดส์เซ็นเตอร์ จำกัด</t>
  </si>
  <si>
    <t>บี.พี.ฟู๊ดส์เซ็นเตอร์ จำกัด</t>
  </si>
  <si>
    <t>I69A54NI0034032</t>
  </si>
  <si>
    <t>2026-05-12-11.10.24.000000</t>
  </si>
  <si>
    <t>I69A54NI0034034</t>
  </si>
  <si>
    <t>2026-05-12-11.12.31.000000</t>
  </si>
  <si>
    <t>นางสาว วิมลรัตน์ โสภา</t>
  </si>
  <si>
    <t>I69A54NI0034035</t>
  </si>
  <si>
    <t>2026-05-12-11.12.46.000000</t>
  </si>
  <si>
    <t>นาย สามารถ ดวงเนตร</t>
  </si>
  <si>
    <t>I69A54NI0034037</t>
  </si>
  <si>
    <t>2026-05-12-11.14.43.000000</t>
  </si>
  <si>
    <t>นาง สนอง หอมลา</t>
  </si>
  <si>
    <t>I69A54NI0034038</t>
  </si>
  <si>
    <t>2026-05-12-11.15.16.000000</t>
  </si>
  <si>
    <t>นาย กำพล อิ่มใจ</t>
  </si>
  <si>
    <t>I69A54NI0034043</t>
  </si>
  <si>
    <t>2026-05-12-11.18.49.000000</t>
  </si>
  <si>
    <t>นางสาว วาสนา ศิลปศร</t>
  </si>
  <si>
    <t>ตลาดสดเทศบาลตำบลสระโบสถ์</t>
  </si>
  <si>
    <t>I69A54NI0034049</t>
  </si>
  <si>
    <t>2026-05-12-11.21.52.000000</t>
  </si>
  <si>
    <t>นาย เจษฎา พรมไทย</t>
  </si>
  <si>
    <t>I69A54NI0034050</t>
  </si>
  <si>
    <t>2026-05-12-11.23.34.000000</t>
  </si>
  <si>
    <t>นาง อรกนก รังศาสน์</t>
  </si>
  <si>
    <t>I69A54NI0034052</t>
  </si>
  <si>
    <t>2026-05-12-11.25.28.000000</t>
  </si>
  <si>
    <t>นางสาว กิตติยากรณ์ ครามแสง</t>
  </si>
  <si>
    <t>กิตติยากรณ์ 2</t>
  </si>
  <si>
    <t>I69A54NI0034054</t>
  </si>
  <si>
    <t>2026-05-12-11.27.30.000000</t>
  </si>
  <si>
    <t>I69A54NI0034055</t>
  </si>
  <si>
    <t>นาย อลงกรณ์ ดีผิว</t>
  </si>
  <si>
    <t>I69A54NI0034057</t>
  </si>
  <si>
    <t>2026-05-12-11.28.25.000000</t>
  </si>
  <si>
    <t>นางสาว ธัญญาภรณ์ จันทนะ</t>
  </si>
  <si>
    <t>ธัญญาภรณ์ จันทนะ</t>
  </si>
  <si>
    <t>I69A54NI0034058</t>
  </si>
  <si>
    <t>2026-05-12-11.28.56.000000</t>
  </si>
  <si>
    <t>I69A54NI0034060</t>
  </si>
  <si>
    <t>2026-05-12-11.29.33.000000</t>
  </si>
  <si>
    <t>นาง สมจิตร์ หุมบางลี่</t>
  </si>
  <si>
    <t>สมจิตร์ หุมบางลี่</t>
  </si>
  <si>
    <t>I69A54NI0034061</t>
  </si>
  <si>
    <t>2026-05-12-11.30.09.000000</t>
  </si>
  <si>
    <t>นาย จักรพันธ์ สีสัน</t>
  </si>
  <si>
    <t>I69A54NI0034064</t>
  </si>
  <si>
    <t>2026-05-12-11.32.38.000000</t>
  </si>
  <si>
    <t>นาย ศุภวิชญ์ สุภาพพร</t>
  </si>
  <si>
    <t>ศุภวิชญ์ สุภาพพร</t>
  </si>
  <si>
    <t>I69A54NI0034066</t>
  </si>
  <si>
    <t>2026-05-12-11.36.57.000000</t>
  </si>
  <si>
    <t>สปัญญา เจริญวงษ์</t>
  </si>
  <si>
    <t>I69A54NI0034068</t>
  </si>
  <si>
    <t>2026-05-12-11.40.35.000000</t>
  </si>
  <si>
    <t xml:space="preserve">นาย นราธิป ชมภูผล </t>
  </si>
  <si>
    <t>นราธิป ชมภูผล</t>
  </si>
  <si>
    <t>I69A54NI0034069</t>
  </si>
  <si>
    <t>ไส้ขม (Freeze)</t>
  </si>
  <si>
    <t>2026-05-12-11.40.38.000000</t>
  </si>
  <si>
    <t>นาง พิมพ์ใจ รักวงษ์</t>
  </si>
  <si>
    <t>พิมพ์ใจ รักวงษ์</t>
  </si>
  <si>
    <t>I69A54NI0034073</t>
  </si>
  <si>
    <t>2026-05-12-11.48.15.000000</t>
  </si>
  <si>
    <t>I69A54NI0034074</t>
  </si>
  <si>
    <t>2026-05-12-11.52.57.000000</t>
  </si>
  <si>
    <t xml:space="preserve">นางสาว สมสิน รอบกิจ </t>
  </si>
  <si>
    <t>สมสิน รอบกิจ</t>
  </si>
  <si>
    <t>I69A54NI0034077</t>
  </si>
  <si>
    <t>2026-05-12-11.56.39.000000</t>
  </si>
  <si>
    <t xml:space="preserve">นางสาว ชรินทร์ทิพย์ ศรีบุญเรือง </t>
  </si>
  <si>
    <t>ชรินทร์ทิพย์ ศรีบุญเรือง</t>
  </si>
  <si>
    <t>I69A54NI0034079</t>
  </si>
  <si>
    <t>2026-05-12-11.59.58.000000</t>
  </si>
  <si>
    <t>นางสาว ปรีญาพัชร มั่นใจ</t>
  </si>
  <si>
    <t>I69A54NI0034083</t>
  </si>
  <si>
    <t>2026-05-12-12.01.49.000000</t>
  </si>
  <si>
    <t>นาย สุชาติ เศียรนอก</t>
  </si>
  <si>
    <t>สุชาติ เศียรนอก</t>
  </si>
  <si>
    <t>I69A54NI0034090</t>
  </si>
  <si>
    <t>2026-05-12-12.10.43.000000</t>
  </si>
  <si>
    <t xml:space="preserve">นางสาว บงกช ขมขุนทด </t>
  </si>
  <si>
    <t>บงกช ขมขุนทด</t>
  </si>
  <si>
    <t>I69A54NI0034092</t>
  </si>
  <si>
    <t>2026-05-12-12.12.50.000000</t>
  </si>
  <si>
    <t xml:space="preserve">นางสาว นุชจรินทร์ บุญวัฒนสุนทร </t>
  </si>
  <si>
    <t>I69A54NI0034093</t>
  </si>
  <si>
    <t>2026-05-12-12.14.14.000000</t>
  </si>
  <si>
    <t>นางสาว สิริการย์ บุญชุ่ม</t>
  </si>
  <si>
    <t>สิริการย์ บุญชุ่ม</t>
  </si>
  <si>
    <t>I69A54NI0034097</t>
  </si>
  <si>
    <t>2026-05-12-12.16.12.000000</t>
  </si>
  <si>
    <t>I69A54NI0034099</t>
  </si>
  <si>
    <t>2026-05-12-12.18.24.000000</t>
  </si>
  <si>
    <t>นางสาว รัตนาภรณ์ โพธิ์พันธ์</t>
  </si>
  <si>
    <t>I69A54NI0034106</t>
  </si>
  <si>
    <t>2026-05-12-12.25.00.000000</t>
  </si>
  <si>
    <t xml:space="preserve">นางสาว อัจฉรา จบเจนไพร </t>
  </si>
  <si>
    <t>อัจฉรา  จบเจนไพร</t>
  </si>
  <si>
    <t>I69A54NI0034112</t>
  </si>
  <si>
    <t>2026-05-12-12.35.59.000000</t>
  </si>
  <si>
    <t>นางสาว ดวงจันทร์ เอี่ยมละออ</t>
  </si>
  <si>
    <t>I69A54NI0034113</t>
  </si>
  <si>
    <t>2026-05-12-12.36.49.000000</t>
  </si>
  <si>
    <t>นางสาว รื่นฤดี ขันตี</t>
  </si>
  <si>
    <t>รื่นฤดี ขันตี</t>
  </si>
  <si>
    <t>I69A54NI0034116</t>
  </si>
  <si>
    <t>2026-05-12-12.42.43.000000</t>
  </si>
  <si>
    <t>นาง นันทการ์ เจริญมาก</t>
  </si>
  <si>
    <t>I69A54NI0034118</t>
  </si>
  <si>
    <t>2026-05-12-12.46.54.000000</t>
  </si>
  <si>
    <t>นางสาว รินลญา สิทธิสุวรรณกุล</t>
  </si>
  <si>
    <t>รินลญา สิทธิสุวรรณกุล</t>
  </si>
  <si>
    <t>I69A54NI0034123</t>
  </si>
  <si>
    <t>2026-05-12-12.59.41.000000</t>
  </si>
  <si>
    <t>นาย สุรชัย ศรีวงษ์หัตถ์</t>
  </si>
  <si>
    <t>I69A54NI0034126</t>
  </si>
  <si>
    <t>2026-05-12-13.09.28.000000</t>
  </si>
  <si>
    <t>I69A54NI0034132</t>
  </si>
  <si>
    <t>2026-05-12-13.34.32.000000</t>
  </si>
  <si>
    <t>นาย วสวัตติ์ กองสิน</t>
  </si>
  <si>
    <t>นายวสวัตติ์ กองสิน</t>
  </si>
  <si>
    <t>I69A54NI0034133</t>
  </si>
  <si>
    <t>2026-05-12-13.35.54.000000</t>
  </si>
  <si>
    <t>I69A54NI0034136</t>
  </si>
  <si>
    <t>2026-05-12-13.41.28.000000</t>
  </si>
  <si>
    <t>นางสาว ภัทร์ธมนต์ ทินกร</t>
  </si>
  <si>
    <t>I69A54NI0034145</t>
  </si>
  <si>
    <t>2026-05-12-13.56.59.000000</t>
  </si>
  <si>
    <t>นาย พงศธรณ์ ชฎาจิตร์</t>
  </si>
  <si>
    <t>I69A54NI0034148</t>
  </si>
  <si>
    <t>2026-05-12-14.00.24.000000</t>
  </si>
  <si>
    <t>CE20</t>
  </si>
  <si>
    <t>TTCW3-สิงห์บุรี</t>
  </si>
  <si>
    <t xml:space="preserve">นาย วิรุจน์ ทรัพย์พาลี </t>
  </si>
  <si>
    <t>นาย วิรุจน์ ทรัพย์พาลี</t>
  </si>
  <si>
    <t>I69A54NJ0010527</t>
  </si>
  <si>
    <t>OPRCDCE20OPRCD00000OPRCDF213OPRCD00000OPRCD250</t>
  </si>
  <si>
    <t>2026-05-12-08.07.04.000000</t>
  </si>
  <si>
    <t>นาย สง่า จันทโรทัย</t>
  </si>
  <si>
    <t>อ.ค่ายบางระจัน จ.สิงห์บุรี</t>
  </si>
  <si>
    <t>I69A54NJ0010528</t>
  </si>
  <si>
    <t>2026-05-12-08.07.54.000000</t>
  </si>
  <si>
    <t>I69A54NJ0010529</t>
  </si>
  <si>
    <t>2026-05-12-08.46.43.000000</t>
  </si>
  <si>
    <t>นาย สราวุธ ศรีโตนด</t>
  </si>
  <si>
    <t>I69A54NJ0010530</t>
  </si>
  <si>
    <t>2026-05-12-08.58.34.000000</t>
  </si>
  <si>
    <t>ซีก</t>
  </si>
  <si>
    <t>นาย อนุชิต กลิ่นโต</t>
  </si>
  <si>
    <t>I69A54NJ0010540</t>
  </si>
  <si>
    <t>2026-05-12-10.14.49.000000</t>
  </si>
  <si>
    <t>บจ. มาลัยฟู้ด</t>
  </si>
  <si>
    <t>ตลาดเทศบาลสิงห์บุรี</t>
  </si>
  <si>
    <t>I69A54NJ0010543</t>
  </si>
  <si>
    <t>2026-05-12-10.19.51.000000</t>
  </si>
  <si>
    <t>หจก. หมูทอง 2019</t>
  </si>
  <si>
    <t>หมูทอง 2019</t>
  </si>
  <si>
    <t>I69A54NJ0010544</t>
  </si>
  <si>
    <t>2026-05-12-10.21.50.000000</t>
  </si>
  <si>
    <t>นาย พยงค์ สีม่วง</t>
  </si>
  <si>
    <t>พยงค์ สีม่วง</t>
  </si>
  <si>
    <t>I69A54NJ0010545</t>
  </si>
  <si>
    <t>2026-05-12-10.23.33.000000</t>
  </si>
  <si>
    <t>I69A54NJ0010547</t>
  </si>
  <si>
    <t>2026-05-12-10.24.54.000000</t>
  </si>
  <si>
    <t>บจ. เจ้หม่องมาร์เก็ต 24</t>
  </si>
  <si>
    <t>บจ. บริษัท เจ้หม่องมาร์เก็ต 24 จำกัด</t>
  </si>
  <si>
    <t>I69A54NJ0010552</t>
  </si>
  <si>
    <t>2026-05-12-10.35.06.000000</t>
  </si>
  <si>
    <t>นาง ณัฐรัตน์ ผลสุข</t>
  </si>
  <si>
    <t>I69A54NJ0010555</t>
  </si>
  <si>
    <t>ม้าม (Freeze)</t>
  </si>
  <si>
    <t>2026-05-12-10.47.23.000000</t>
  </si>
  <si>
    <t>ไต (Freeze)</t>
  </si>
  <si>
    <t>นาง สุนีย์ แสงสวย</t>
  </si>
  <si>
    <t>สุนีย์ แสงสวย</t>
  </si>
  <si>
    <t>I69A54NJ0010556</t>
  </si>
  <si>
    <t>2026-05-12-10.48.36.000000</t>
  </si>
  <si>
    <t>I69A54NJ0010557</t>
  </si>
  <si>
    <t>2026-05-12-10.49.16.000000</t>
  </si>
  <si>
    <t>นางสาว สุรินทร์ ร่มจำปา</t>
  </si>
  <si>
    <t>สุรินทร์ ร่มจำปา</t>
  </si>
  <si>
    <t>I69A54NJ0010559</t>
  </si>
  <si>
    <t>2026-05-12-10.52.35.000000</t>
  </si>
  <si>
    <t>นาง สุนารี ทับเหล็ก</t>
  </si>
  <si>
    <t>สุนารี ทับเหล็ก</t>
  </si>
  <si>
    <t>I69A54NJ0010561</t>
  </si>
  <si>
    <t>2026-05-12-10.55.41.000000</t>
  </si>
  <si>
    <t>I69A54NJ0010562</t>
  </si>
  <si>
    <t>2026-05-12-10.56.25.000000</t>
  </si>
  <si>
    <t>นาย นพนิตย์ ดำรง</t>
  </si>
  <si>
    <t>นพนิตย์ ดำรง</t>
  </si>
  <si>
    <t>I69A54NJ0010563</t>
  </si>
  <si>
    <t>2026-05-12-10.57.15.000000</t>
  </si>
  <si>
    <t>นาย พิศฐ์ศักดิ์ ศรีสุธรรม</t>
  </si>
  <si>
    <t>I69A54NJ0010567</t>
  </si>
  <si>
    <t>2026-05-12-11.02.37.000000</t>
  </si>
  <si>
    <t>นาย วรรณ์ชัย ทองช้อย</t>
  </si>
  <si>
    <t>วรรณ์ชัย ทองช้อย</t>
  </si>
  <si>
    <t>I69A54NJ0010569</t>
  </si>
  <si>
    <t>2026-05-12-11.06.28.000000</t>
  </si>
  <si>
    <t>นาย พรภิรมย์ เชื้อรื่น</t>
  </si>
  <si>
    <t>I69A54NJ0010570</t>
  </si>
  <si>
    <t>2026-05-12-11.07.28.000000</t>
  </si>
  <si>
    <t>นาย เก่งกวิน ปิ่นคำ</t>
  </si>
  <si>
    <t>I69A54NJ0010574</t>
  </si>
  <si>
    <t>2026-05-12-11.22.27.000000</t>
  </si>
  <si>
    <t>นาง สัญลักษณ์ ยอดย้อย</t>
  </si>
  <si>
    <t>I69A54NJ0010578</t>
  </si>
  <si>
    <t>2026-05-12-11.25.17.000000</t>
  </si>
  <si>
    <t>นาง รวง ต้นแขม</t>
  </si>
  <si>
    <t>I69A54NJ0010580</t>
  </si>
  <si>
    <t>2026-05-12-11.31.59.000000</t>
  </si>
  <si>
    <t>นางสาว นัยนา ประสงค์</t>
  </si>
  <si>
    <t>I69A54NJ0010581</t>
  </si>
  <si>
    <t>2026-05-12-11.32.32.000000</t>
  </si>
  <si>
    <t>นางสาว วิภาวรรณ ประสงค์</t>
  </si>
  <si>
    <t>วิภาวรรณ ประสงค์</t>
  </si>
  <si>
    <t>I69A54NJ0010583</t>
  </si>
  <si>
    <t>2026-05-12-11.33.40.000000</t>
  </si>
  <si>
    <t>หจก. นีโน่ช็อปซุปเปอร์สโตร์</t>
  </si>
  <si>
    <t>หจก.นีโน่ช็อปซุปเปอร์สโตร์</t>
  </si>
  <si>
    <t>I69A54NJ0010588</t>
  </si>
  <si>
    <t>2026-05-12-11.41.42.000000</t>
  </si>
  <si>
    <t>นาย สมเจตน์ อ่ำจิ๋ว</t>
  </si>
  <si>
    <t>I69A54NJ0010590</t>
  </si>
  <si>
    <t>2026-05-12-11.45.03.000000</t>
  </si>
  <si>
    <t>นาง วริศรา เทียนบุญ</t>
  </si>
  <si>
    <t>I69A54NJ0010591</t>
  </si>
  <si>
    <t>2026-05-12-11.46.08.000000</t>
  </si>
  <si>
    <t>นาย พิชิต อ่ำโพธิ์ทอง</t>
  </si>
  <si>
    <t>พิชิต Ship to 2</t>
  </si>
  <si>
    <t>I69A54NJ0010592</t>
  </si>
  <si>
    <t>2026-05-12-11.48.31.000000</t>
  </si>
  <si>
    <t>หจก. ก้อง สยาม อินเตอร์ฟู้ดส์</t>
  </si>
  <si>
    <t>I69A54NJ0010593</t>
  </si>
  <si>
    <t>2026-05-12-11.50.23.000000</t>
  </si>
  <si>
    <t>I69A54NJ0010596</t>
  </si>
  <si>
    <t>2026-05-12-12.01.15.000000</t>
  </si>
  <si>
    <t>นางสาว วรณันฎา โชควรณันท์</t>
  </si>
  <si>
    <t>โรงงานแคปหมูแม่วันเพ็ญ</t>
  </si>
  <si>
    <t>I69A54NJ0010599</t>
  </si>
  <si>
    <t>2026-05-12-13.27.13.000000</t>
  </si>
  <si>
    <t>CE21</t>
  </si>
  <si>
    <t>TTCW3-ชัยนาท</t>
  </si>
  <si>
    <t>นางสาว มยุรี รักซ้อน</t>
  </si>
  <si>
    <t>I69A54NK0010328</t>
  </si>
  <si>
    <t>OPRCDCE21OPRCD00000OPRCDF213OPRCD00000OPRCD250</t>
  </si>
  <si>
    <t>2026-05-12-08.02.52.000000</t>
  </si>
  <si>
    <t>นาย ปรีชา รุ้งรามา</t>
  </si>
  <si>
    <t>นายปรีชา รุ้งรามา</t>
  </si>
  <si>
    <t>I69A54NK0010333</t>
  </si>
  <si>
    <t>2026-05-12-08.40.32.000000</t>
  </si>
  <si>
    <t>นาง บุษยา ทวีกสิกรรม</t>
  </si>
  <si>
    <t>มโนรมย์ จ.ชัยนาท</t>
  </si>
  <si>
    <t>I69A54NK0010336</t>
  </si>
  <si>
    <t>2026-05-12-08.50.37.000000</t>
  </si>
  <si>
    <t>นาย จตุรงค์ สุขจาด</t>
  </si>
  <si>
    <t>จตุรงค์ สุขจาด</t>
  </si>
  <si>
    <t>I69A54NK0010338</t>
  </si>
  <si>
    <t>2026-05-12-09.09.38.000000</t>
  </si>
  <si>
    <t xml:space="preserve">นาง สมควร พุ่มเงิน </t>
  </si>
  <si>
    <t>สมควร พุ่มเงิน</t>
  </si>
  <si>
    <t>I69A54NK0010347</t>
  </si>
  <si>
    <t>2026-05-12-09.36.57.000000</t>
  </si>
  <si>
    <t xml:space="preserve">นางสาว นฤมล อยู่คง </t>
  </si>
  <si>
    <t>นางสาว นฤมล อยู่คง</t>
  </si>
  <si>
    <t>I69A54NK0010348</t>
  </si>
  <si>
    <t>2026-05-12-10.38.37.000000</t>
  </si>
  <si>
    <t>นางสาว คมคาย ปั้นสน</t>
  </si>
  <si>
    <t>I69A54NK0010349</t>
  </si>
  <si>
    <t>2026-05-12-10.49.28.000000</t>
  </si>
  <si>
    <t>นางสาว นงนุช ชูโพธิ์</t>
  </si>
  <si>
    <t>นงนุช ชูโพธิ์</t>
  </si>
  <si>
    <t>I69A54NK0010350</t>
  </si>
  <si>
    <t>2026-05-12-10.50.28.000000</t>
  </si>
  <si>
    <t xml:space="preserve">นาย รุ้งแสง ภักดีแขก </t>
  </si>
  <si>
    <t>รุ้งแสง ภักดีแขก</t>
  </si>
  <si>
    <t>I69A54NK0010351</t>
  </si>
  <si>
    <t>2026-05-12-11.02.47.000000</t>
  </si>
  <si>
    <t>นางสาว เพชร จันสุด</t>
  </si>
  <si>
    <t>I69A54NK0010355</t>
  </si>
  <si>
    <t>2026-05-12-12.04.06.000000</t>
  </si>
  <si>
    <t>นาย สกลวิทูธ์ สกลกัลยารัตน์</t>
  </si>
  <si>
    <t>สกลวิทูธ์ สกลกัลยารัตน์</t>
  </si>
  <si>
    <t>I69A54NK0010356</t>
  </si>
  <si>
    <t>2026-05-12-12.23.38.000000</t>
  </si>
  <si>
    <t>นางสาว ภัททิรา เมธาวนิช</t>
  </si>
  <si>
    <t>ภัททิรา เมธาวนิช</t>
  </si>
  <si>
    <t>I69A54NK0010361</t>
  </si>
  <si>
    <t>2026-05-12-12.27.51.000000</t>
  </si>
  <si>
    <t xml:space="preserve">นางสาว ชุลีกร ไพรสันติ์ </t>
  </si>
  <si>
    <t>นางสาว ชุลีกร ไพรสันต์</t>
  </si>
  <si>
    <t>I69A54NK0010363</t>
  </si>
  <si>
    <t>2026-05-12-12.29.05.000000</t>
  </si>
  <si>
    <t>นางสาว เกตุแก้ว อินเอี่ยม</t>
  </si>
  <si>
    <t>เกตุแก้ว อินเอี่ยว</t>
  </si>
  <si>
    <t>I69A54NK0010367</t>
  </si>
  <si>
    <t>2026-05-12-12.34.23.000000</t>
  </si>
  <si>
    <t>นาย นัสที มาเทศ</t>
  </si>
  <si>
    <t>นัสที มาเทศ</t>
  </si>
  <si>
    <t>I69A54NK0010369</t>
  </si>
  <si>
    <t>2026-05-12-12.39.41.000000</t>
  </si>
  <si>
    <t>นาย ชัด แสงรัศมี</t>
  </si>
  <si>
    <t>I69A54NK0010372</t>
  </si>
  <si>
    <t>2026-05-12-12.45.15.000000</t>
  </si>
  <si>
    <t>นาง รัตติญา สังเวียนกสิกิจ</t>
  </si>
  <si>
    <t>รัตติญา สังเวียนกสิกิจ</t>
  </si>
  <si>
    <t>I69A54NK0010373</t>
  </si>
  <si>
    <t>2026-05-12-12.48.16.000000</t>
  </si>
  <si>
    <t xml:space="preserve">นางสาว สมควร นวนแดง </t>
  </si>
  <si>
    <t>สมควร นวนแดง</t>
  </si>
  <si>
    <t>I69A54NK0010377</t>
  </si>
  <si>
    <t>2026-05-12-12.53.57.000000</t>
  </si>
  <si>
    <t>นาง อรจิรา เมธีวิวัฒน์</t>
  </si>
  <si>
    <t>I69A54NK0010386</t>
  </si>
  <si>
    <t>2026-05-12-13.38.29.000000</t>
  </si>
  <si>
    <t>I69A54NK0010387</t>
  </si>
  <si>
    <t>Wrap</t>
  </si>
  <si>
    <t>2026-05-12-13.39.03.000000</t>
  </si>
  <si>
    <t>นาง สุพัตรา มีสมชัย</t>
  </si>
  <si>
    <t>ตลาดชัยนาท</t>
  </si>
  <si>
    <t>I69A54NK0010389</t>
  </si>
  <si>
    <t>2026-05-12-13.49.05.000000</t>
  </si>
  <si>
    <t>CE23</t>
  </si>
  <si>
    <t>TTCW3-อุทัยธานี</t>
  </si>
  <si>
    <t>นาย สงบ ศรีสุข</t>
  </si>
  <si>
    <t>I69A54NL0011603</t>
  </si>
  <si>
    <t>OPRCDCE23OPRCD00000OPRCDF213OPRCD00000OPRCD250</t>
  </si>
  <si>
    <t>2026-05-12-07.42.22.000000</t>
  </si>
  <si>
    <t>I69A54NL0011604</t>
  </si>
  <si>
    <t>2026-05-12-07.43.08.000000</t>
  </si>
  <si>
    <t>นาย นพดล สุนทรรัฐกิตต์</t>
  </si>
  <si>
    <t>I69A54NL0011605</t>
  </si>
  <si>
    <t>2026-05-12-07.45.12.000000</t>
  </si>
  <si>
    <t>นาย อังคาร บรุญพันธุ์</t>
  </si>
  <si>
    <t>อังคาร บรุณพันธุ์</t>
  </si>
  <si>
    <t>I69A54NL0011606</t>
  </si>
  <si>
    <t>2026-05-12-07.47.09.000000</t>
  </si>
  <si>
    <t>นางสาว นิชานาถ สิงห์ชัย</t>
  </si>
  <si>
    <t>นิชานาถ สิงห์ชัย</t>
  </si>
  <si>
    <t>I69A54NL0011608</t>
  </si>
  <si>
    <t>2026-05-12-07.49.54.000000</t>
  </si>
  <si>
    <t>นาง จรัญ กุมภาพันธ์</t>
  </si>
  <si>
    <t>จรัญ กุมภาพันธ์</t>
  </si>
  <si>
    <t>I69A54NL0011609</t>
  </si>
  <si>
    <t>2026-05-12-07.50.56.000000</t>
  </si>
  <si>
    <t>นาย ชำนาญ ศรลัมพ์</t>
  </si>
  <si>
    <t>I69A54NL0011610</t>
  </si>
  <si>
    <t>2026-05-12-08.06.27.000000</t>
  </si>
  <si>
    <t>นาง วาสนา ศรลัมพ์</t>
  </si>
  <si>
    <t>I69A54NL0011611</t>
  </si>
  <si>
    <t>2026-05-12-08.14.46.000000</t>
  </si>
  <si>
    <t xml:space="preserve">นาง อัจฉรา สนิทม่วง </t>
  </si>
  <si>
    <t>นาง อัจฉรา สนิทม่วง</t>
  </si>
  <si>
    <t>I69A54NL0011612</t>
  </si>
  <si>
    <t>2026-05-12-08.16.33.000000</t>
  </si>
  <si>
    <t xml:space="preserve">นาย เกริกกฤติ แสงทองรัตนโชติ </t>
  </si>
  <si>
    <t>เกริกกฤติ แสงทองรัตนโชติ</t>
  </si>
  <si>
    <t>I69A54NL0011613</t>
  </si>
  <si>
    <t>2026-05-12-08.29.54.000000</t>
  </si>
  <si>
    <t>นางสาว ระวีวรรณ บูรณานนท์</t>
  </si>
  <si>
    <t>I69A54NL0011616</t>
  </si>
  <si>
    <t>2026-05-12-08.44.00.000000</t>
  </si>
  <si>
    <t>นาง อำภา สิงห์ชัย</t>
  </si>
  <si>
    <t>อำภา สิงห์ชัย</t>
  </si>
  <si>
    <t>I69A54NL0011617</t>
  </si>
  <si>
    <t>2026-05-12-09.19.12.000000</t>
  </si>
  <si>
    <t>นาง เกษร ม่วงงาม</t>
  </si>
  <si>
    <t>เกษร ม่วงงาม</t>
  </si>
  <si>
    <t>I69A54NL0011618</t>
  </si>
  <si>
    <t>2026-05-12-09.25.33.000000</t>
  </si>
  <si>
    <t xml:space="preserve">นาย เวชสุวรรณ โยชนา </t>
  </si>
  <si>
    <t>นาย เวชสุวรรณ โยชนา</t>
  </si>
  <si>
    <t>I69A54NL0011620</t>
  </si>
  <si>
    <t>2026-05-12-09.40.27.000000</t>
  </si>
  <si>
    <t>I69A54NL0011621</t>
  </si>
  <si>
    <t>2026-05-12-09.43.01.000000</t>
  </si>
  <si>
    <t>นาย เอนก กล้าธัญกรณ์</t>
  </si>
  <si>
    <t>เอนก กล้าธัญกรณ์</t>
  </si>
  <si>
    <t>I69A54NL0011622</t>
  </si>
  <si>
    <t>2026-05-12-09.45.25.000000</t>
  </si>
  <si>
    <t xml:space="preserve">นาย เสรี คงสนุ่น </t>
  </si>
  <si>
    <t>นาย เสรี คงสนุ่น</t>
  </si>
  <si>
    <t>I69A54NL0011625</t>
  </si>
  <si>
    <t>2026-05-12-09.52.46.000000</t>
  </si>
  <si>
    <t>I69A54NL0011626</t>
  </si>
  <si>
    <t>2026-05-12-09.53.47.000000</t>
  </si>
  <si>
    <t>นางสาว ศรีรักษ์ รำประโคน</t>
  </si>
  <si>
    <t>I69A54NL0011629</t>
  </si>
  <si>
    <t>2026-05-12-10.30.51.000000</t>
  </si>
  <si>
    <t>I69A54NL0011630</t>
  </si>
  <si>
    <t>2026-05-12-10.33.09.000000</t>
  </si>
  <si>
    <t>I69A54NL0011631</t>
  </si>
  <si>
    <t>นางสาว กฤษญารัตน์ อบเชย</t>
  </si>
  <si>
    <t>I69A54NL0011632</t>
  </si>
  <si>
    <t>2026-05-12-10.33.30.000000</t>
  </si>
  <si>
    <t>I69A54NL0011633</t>
  </si>
  <si>
    <t>2026-05-12-10.34.48.000000</t>
  </si>
  <si>
    <t xml:space="preserve">นาง จรรยา ศิริโยธา </t>
  </si>
  <si>
    <t>นาง จรรยา ศิริโยธา</t>
  </si>
  <si>
    <t>I69A54NL0011634</t>
  </si>
  <si>
    <t>2026-05-12-10.35.04.000000</t>
  </si>
  <si>
    <t>I69A54NL0011635</t>
  </si>
  <si>
    <t>2026-05-12-10.35.05.000000</t>
  </si>
  <si>
    <t>นาง ขนิษฐา ประเสริฐกุลศักดิ์</t>
  </si>
  <si>
    <t>I69A54NL0011636</t>
  </si>
  <si>
    <t>2026-05-12-10.36.03.000000</t>
  </si>
  <si>
    <t>I69A54NL0011637</t>
  </si>
  <si>
    <t>2026-05-12-10.36.04.000000</t>
  </si>
  <si>
    <t>นาง มาลัย อิ่มพันธ์</t>
  </si>
  <si>
    <t>I69A54NL0011638</t>
  </si>
  <si>
    <t>2026-05-12-10.37.42.000000</t>
  </si>
  <si>
    <t>นาย ธีระยุทธ จันทร์เขียว</t>
  </si>
  <si>
    <t>I69A54NL0011639</t>
  </si>
  <si>
    <t>2026-05-12-10.37.35.000000</t>
  </si>
  <si>
    <t>I69A54NL0011641</t>
  </si>
  <si>
    <t>2026-05-12-10.39.02.000000</t>
  </si>
  <si>
    <t>นาย ธนันท์ทัศน์ โค้ววิลัยแสง</t>
  </si>
  <si>
    <t>I69A54NL0011643</t>
  </si>
  <si>
    <t>2026-05-12-10.43.17.000000</t>
  </si>
  <si>
    <t>นาย พินโย ว่องเชิงค้า</t>
  </si>
  <si>
    <t>I69A54NL0011644</t>
  </si>
  <si>
    <t>2026-05-12-10.43.55.000000</t>
  </si>
  <si>
    <t>I69A54NL0011645</t>
  </si>
  <si>
    <t>ไส้ใหญ่ (Freeze)</t>
  </si>
  <si>
    <t>2026-05-12-10.45.20.000000</t>
  </si>
  <si>
    <t>ปอด (Freeze)</t>
  </si>
  <si>
    <t>กระเพาะ (Freeze)</t>
  </si>
  <si>
    <t>หัวใจ (Freeze)</t>
  </si>
  <si>
    <t>นาย เฉลิมพร ขุนศรี</t>
  </si>
  <si>
    <t>I69A54NL0011646</t>
  </si>
  <si>
    <t>2026-05-12-10.46.39.000000</t>
  </si>
  <si>
    <t>นาย สาคร พลนาค</t>
  </si>
  <si>
    <t>I69A54NL0011647</t>
  </si>
  <si>
    <t>2026-05-12-10.47.17.000000</t>
  </si>
  <si>
    <t>I69A54NL0011648</t>
  </si>
  <si>
    <t xml:space="preserve">นาง พัทยา สัมพันธ์ภัย </t>
  </si>
  <si>
    <t>นาง พัทยา สัมพันธ์ภัย</t>
  </si>
  <si>
    <t>I69A54NL0011651</t>
  </si>
  <si>
    <t>2026-05-12-10.53.25.000000</t>
  </si>
  <si>
    <t>นาย สหรัฐ อำนวยผล</t>
  </si>
  <si>
    <t>I69A54NL0011653</t>
  </si>
  <si>
    <t>2026-05-12-10.54.39.000000</t>
  </si>
  <si>
    <t xml:space="preserve">นางสาว จินตหรา บัวผัน </t>
  </si>
  <si>
    <t>จินตหรา บัวผัน</t>
  </si>
  <si>
    <t>I69A54NL0011655</t>
  </si>
  <si>
    <t>2026-05-12-11.00.53.000000</t>
  </si>
  <si>
    <t>I69A54NL0011658</t>
  </si>
  <si>
    <t>2026-05-12-11.07.34.000000</t>
  </si>
  <si>
    <t>นางสาว วรรณภา มากผ่อง</t>
  </si>
  <si>
    <t>I69A54NL0011659</t>
  </si>
  <si>
    <t>2026-05-12-11.09.57.000000</t>
  </si>
  <si>
    <t>I69A54NL0011660</t>
  </si>
  <si>
    <t>2026-05-12-11.09.58.000000</t>
  </si>
  <si>
    <t>นาง สมคิด สังขิณท์</t>
  </si>
  <si>
    <t>I69A54NL0011661</t>
  </si>
  <si>
    <t>2026-05-12-11.10.43.000000</t>
  </si>
  <si>
    <t>นาง ทองหยิบ เมืองเงิน</t>
  </si>
  <si>
    <t>I69A54NL0011662</t>
  </si>
  <si>
    <t>2026-05-12-11.10.42.000000</t>
  </si>
  <si>
    <t>นางสาว วรรณิษา ทองสุ่ม</t>
  </si>
  <si>
    <t>I69A54NL0011663</t>
  </si>
  <si>
    <t>2026-05-12-11.12.51.000000</t>
  </si>
  <si>
    <t>I69A54NL0011664</t>
  </si>
  <si>
    <t>2026-05-12-11.13.44.000000</t>
  </si>
  <si>
    <t>นางสาว แพวนภา อ่องเทศ</t>
  </si>
  <si>
    <t>แพวนภา อ่องเทศ</t>
  </si>
  <si>
    <t>I69A54NL0011665</t>
  </si>
  <si>
    <t>2026-05-12-11.14.37.000000</t>
  </si>
  <si>
    <t>I69A54NL0011666</t>
  </si>
  <si>
    <t>2026-05-12-11.15.50.000000</t>
  </si>
  <si>
    <t>I69A54NL0011667</t>
  </si>
  <si>
    <t xml:space="preserve">นาง สมพิศ เสมอภาค </t>
  </si>
  <si>
    <t>สมพิศ เสมอภาค</t>
  </si>
  <si>
    <t>I69A54NL0011668</t>
  </si>
  <si>
    <t>2026-05-12-11.16.44.000000</t>
  </si>
  <si>
    <t xml:space="preserve">นางสาว ณาฏนรี เครืออินทร์ </t>
  </si>
  <si>
    <t>ณาฏนรี เครืออินทร์</t>
  </si>
  <si>
    <t>I69A54NL0011670</t>
  </si>
  <si>
    <t>2026-05-12-11.18.56.000000</t>
  </si>
  <si>
    <t>นาย อุทิศ สีสด</t>
  </si>
  <si>
    <t>อุทิศ สีสด</t>
  </si>
  <si>
    <t>I69A54NL0011672</t>
  </si>
  <si>
    <t>2026-05-12-11.20.01.000000</t>
  </si>
  <si>
    <t>นาย สำเนา จันทร์เจริญ</t>
  </si>
  <si>
    <t>สำเนา จันทร์เจริญ</t>
  </si>
  <si>
    <t>I69A54NL0011673</t>
  </si>
  <si>
    <t>2026-05-12-11.20.40.000000</t>
  </si>
  <si>
    <t>I69A54NL0011674</t>
  </si>
  <si>
    <t>2026-05-12-11.22.44.000000</t>
  </si>
  <si>
    <t>นาย สุวโรจน์ บุญมา</t>
  </si>
  <si>
    <t>I69A54NL0011675</t>
  </si>
  <si>
    <t>2026-05-12-11.23.25.000000</t>
  </si>
  <si>
    <t>นางสาว เพชรี อินทชัย</t>
  </si>
  <si>
    <t>I69A54NL0011676</t>
  </si>
  <si>
    <t>2026-05-12-11.22.36.000000</t>
  </si>
  <si>
    <t>นางสาว สรัญญา ประสานสุข</t>
  </si>
  <si>
    <t>สรัญญา ประสานสุข</t>
  </si>
  <si>
    <t>I69A54NL0011677</t>
  </si>
  <si>
    <t>2026-05-12-11.26.48.000000</t>
  </si>
  <si>
    <t>I69A54NL0011678</t>
  </si>
  <si>
    <t>2026-05-12-11.26.49.000000</t>
  </si>
  <si>
    <t xml:space="preserve">นางสาว นิภาพร กาญจนอุทัย </t>
  </si>
  <si>
    <t>นิภาพร กาญจนอุทัย</t>
  </si>
  <si>
    <t>I69A54NL0011679</t>
  </si>
  <si>
    <t>2026-05-12-11.26.55.000000</t>
  </si>
  <si>
    <t>นาย ตัน ภู่เจริญ</t>
  </si>
  <si>
    <t>I69A54NL0011681</t>
  </si>
  <si>
    <t>2026-05-12-11.28.09.000000</t>
  </si>
  <si>
    <t>I69A54NL0011682</t>
  </si>
  <si>
    <t>2026-05-12-11.29.36.000000</t>
  </si>
  <si>
    <t>นาย อุทัย โทแสง</t>
  </si>
  <si>
    <t>I69A54NL0011684</t>
  </si>
  <si>
    <t>2026-05-12-11.31.22.000000</t>
  </si>
  <si>
    <t>I69A54NL0011685</t>
  </si>
  <si>
    <t>นางสาว อุมาพร ยงศาริ</t>
  </si>
  <si>
    <t>อุมาพร ยงศาริ</t>
  </si>
  <si>
    <t>I69A54NL0011687</t>
  </si>
  <si>
    <t>2026-05-12-11.36.49.000000</t>
  </si>
  <si>
    <t>นาย อนุชา รักสัตย์</t>
  </si>
  <si>
    <t>ตลาดสดเทศบาลเมืองอุทัยธานี</t>
  </si>
  <si>
    <t>I69A54NL0011690</t>
  </si>
  <si>
    <t>2026-05-12-11.47.50.000000</t>
  </si>
  <si>
    <t>I69A54NL0011692</t>
  </si>
  <si>
    <t>2026-05-12-11.52.10.000000</t>
  </si>
  <si>
    <t xml:space="preserve">นางสาว นิชาพัฒน์ คงไทย </t>
  </si>
  <si>
    <t>Ms. นิชาพัฒน์ คงไทย</t>
  </si>
  <si>
    <t>I69A54NL0011694</t>
  </si>
  <si>
    <t>2026-05-12-11.54.03.000000</t>
  </si>
  <si>
    <t>I69A54NL0011695</t>
  </si>
  <si>
    <t>2026-05-12-11.55.37.000000</t>
  </si>
  <si>
    <t>นาง มานะ พงษ์อายุกุล</t>
  </si>
  <si>
    <t>นาย มานะ พงษ์อายุกุล</t>
  </si>
  <si>
    <t>I69A54NL0011696</t>
  </si>
  <si>
    <t>2026-05-12-11.59.53.000000</t>
  </si>
  <si>
    <t>นางสาว ชลธิชา พูลสาริกิจ</t>
  </si>
  <si>
    <t>I69A54NL0011697</t>
  </si>
  <si>
    <t>2026-05-12-12.04.31.000000</t>
  </si>
  <si>
    <t>นาย ธนภัทร น้อยหวอย</t>
  </si>
  <si>
    <t>I69A54NL0011699</t>
  </si>
  <si>
    <t>2026-05-12-12.13.12.000000</t>
  </si>
  <si>
    <t>CE25</t>
  </si>
  <si>
    <t>TTCW4-สระบุรี</t>
  </si>
  <si>
    <t>นาง นภาพร พานทอง</t>
  </si>
  <si>
    <t>นภาพร พานทอง</t>
  </si>
  <si>
    <t>I69A54NM0041745</t>
  </si>
  <si>
    <t>OPRCDCE25OPRCD00000OPRCDF213OPRCD00000OPRCD250</t>
  </si>
  <si>
    <t>2026-05-12-08.43.53.000000</t>
  </si>
  <si>
    <t>นางสาว ปภัส์รสิดา นามม่วง</t>
  </si>
  <si>
    <t>I69A54NM0041746</t>
  </si>
  <si>
    <t>2026-05-12-08.50.33.000000</t>
  </si>
  <si>
    <t>นางสาว วันทิพย์ ภูริศพานิชย์</t>
  </si>
  <si>
    <t>I69A54NM0041748</t>
  </si>
  <si>
    <t>2026-05-12-09.00.50.000000</t>
  </si>
  <si>
    <t>I69A54NM0041749</t>
  </si>
  <si>
    <t>2026-05-12-09.01.33.000000</t>
  </si>
  <si>
    <t>นาง สมจิตร์ สัจจามิตร</t>
  </si>
  <si>
    <t>I69A54NM0041751</t>
  </si>
  <si>
    <t>2026-05-12-09.07.03.000000</t>
  </si>
  <si>
    <t>นางสาว จันทร์ทิพย์ กิ่งป้อง</t>
  </si>
  <si>
    <t>I69A54NM0041758</t>
  </si>
  <si>
    <t>2026-05-12-09.22.00.000000</t>
  </si>
  <si>
    <t xml:space="preserve">นางสาว อัจฉรา สุขวารี </t>
  </si>
  <si>
    <t>อัจฉรา สุขวารี</t>
  </si>
  <si>
    <t>I69A54NM0041760</t>
  </si>
  <si>
    <t>2026-05-12-09.22.13.000000</t>
  </si>
  <si>
    <t>นาง โสภา คัมภีระ</t>
  </si>
  <si>
    <t>I69A54NM0041767</t>
  </si>
  <si>
    <t>2026-05-12-10.16.18.000000</t>
  </si>
  <si>
    <t>นาย บุญมาก อังคณา</t>
  </si>
  <si>
    <t>I69A54NM0041770</t>
  </si>
  <si>
    <t>2026-05-12-10.21.53.000000</t>
  </si>
  <si>
    <t xml:space="preserve">นาง สมหมาย นันอำไพ </t>
  </si>
  <si>
    <t>หนองโดน</t>
  </si>
  <si>
    <t>I69A54NM0041777</t>
  </si>
  <si>
    <t>2026-05-12-10.27.14.000000</t>
  </si>
  <si>
    <t>นางสาว พิมพ์ขวัญ ก้านพร้าว</t>
  </si>
  <si>
    <t>I69A54NM0041778</t>
  </si>
  <si>
    <t>2026-05-12-10.28.10.000000</t>
  </si>
  <si>
    <t xml:space="preserve">นาง ประหยัด อินแปลง </t>
  </si>
  <si>
    <t>ประหยัด อินแปลง</t>
  </si>
  <si>
    <t>I69A54NM0041781</t>
  </si>
  <si>
    <t>2026-05-12-10.30.49.000000</t>
  </si>
  <si>
    <t>นางสาว ชนาภา ไชยทัยสงค์</t>
  </si>
  <si>
    <t>I69A54NM0041785</t>
  </si>
  <si>
    <t>2026-05-12-10.35.46.000000</t>
  </si>
  <si>
    <t>นางสาว สุภณิชา มังอุ่ม</t>
  </si>
  <si>
    <t>I69A54NM0041786</t>
  </si>
  <si>
    <t>2026-05-12-10.36.32.000000</t>
  </si>
  <si>
    <t>นาง กิ่งแก้ว กิจทวีประดิษฐ์</t>
  </si>
  <si>
    <t>I69A54NM0041787</t>
  </si>
  <si>
    <t>2026-05-12-10.36.18.000000</t>
  </si>
  <si>
    <t>นาง บุญธรรม คชารัตน์</t>
  </si>
  <si>
    <t>I69A54NM0041790</t>
  </si>
  <si>
    <t>2026-05-12-10.38.52.000000</t>
  </si>
  <si>
    <t xml:space="preserve">;ขอสวยๆ ไม่มันหนา </t>
  </si>
  <si>
    <t>นางสาว สุมลรัตน์ จันทร์นวล</t>
  </si>
  <si>
    <t>I69A54NM0041791</t>
  </si>
  <si>
    <t>2026-05-12-10.39.28.000000</t>
  </si>
  <si>
    <t>นางสาว ปณิตา ศรีสินธุ์</t>
  </si>
  <si>
    <t>ปณิตา ศรีสินธุ์</t>
  </si>
  <si>
    <t>I69A54NM0041796</t>
  </si>
  <si>
    <t>2026-05-12-10.43.43.000000</t>
  </si>
  <si>
    <t xml:space="preserve">นาง ชนิกานต์ ทองคง </t>
  </si>
  <si>
    <t>นาง ชนิกานต์ ทองคง</t>
  </si>
  <si>
    <t>I69A54NM0041799</t>
  </si>
  <si>
    <t>2026-05-12-10.52.21.000000</t>
  </si>
  <si>
    <t>นางสาว สายฝน ทองอ่อน</t>
  </si>
  <si>
    <t>สายฝน ทองอ่อน</t>
  </si>
  <si>
    <t>I69A54NM0041800</t>
  </si>
  <si>
    <t>2026-05-12-10.52.31.000000</t>
  </si>
  <si>
    <t>นางสาว เตือนใจ แขมพิมาย</t>
  </si>
  <si>
    <t>I69A54NM0041802</t>
  </si>
  <si>
    <t>2026-05-12-10.57.10.000000</t>
  </si>
  <si>
    <t>นางสาว สุวะดี มะโนภินิเวชช์</t>
  </si>
  <si>
    <t>I69A54NM0041804</t>
  </si>
  <si>
    <t>2026-05-12-10.59.00.000000</t>
  </si>
  <si>
    <t xml:space="preserve">นาย สุนทร โต๊ะสัมฤทธิ์ </t>
  </si>
  <si>
    <t>นาย สุนทร โต๊ะสัมฤทธิ์</t>
  </si>
  <si>
    <t>I69A54NM0041812</t>
  </si>
  <si>
    <t>2026-05-12-11.04.03.000000</t>
  </si>
  <si>
    <t xml:space="preserve">นาง อรทัย เชื้ออินทร์ </t>
  </si>
  <si>
    <t>ตลาดสืบสิริ</t>
  </si>
  <si>
    <t>I69A54NM0041813</t>
  </si>
  <si>
    <t>2026-05-12-11.07.37.000000</t>
  </si>
  <si>
    <t>นาย วรวุฒิ เสงี่ยมวรกุล</t>
  </si>
  <si>
    <t>I69A54NM0041816</t>
  </si>
  <si>
    <t>10 FOOD SERVICE</t>
  </si>
  <si>
    <t>2026-05-12-11.14.08.000000</t>
  </si>
  <si>
    <t xml:space="preserve">นาย ทักษิณ สาระรัมย์ </t>
  </si>
  <si>
    <t>ทักษิณ สาระรัมย์</t>
  </si>
  <si>
    <t>I69A54NM0041822</t>
  </si>
  <si>
    <t>2026-05-12-11.18.29.000000</t>
  </si>
  <si>
    <t>I69A54NM0041824</t>
  </si>
  <si>
    <t>2026-05-12-11.18.58.000000</t>
  </si>
  <si>
    <t>นาย สุรเชษฐ์ ไม่แพ้</t>
  </si>
  <si>
    <t>I69A54NM0041825</t>
  </si>
  <si>
    <t>2026-05-12-11.18.42.000000</t>
  </si>
  <si>
    <t>นาย วิชัย บุญชาลี</t>
  </si>
  <si>
    <t>วิชัย บุญชาลี</t>
  </si>
  <si>
    <t>I69A54NM0041831</t>
  </si>
  <si>
    <t>2026-05-12-11.23.11.000000</t>
  </si>
  <si>
    <t>นาย เพทาย โก่งศร</t>
  </si>
  <si>
    <t>เพทาย โก่งศร</t>
  </si>
  <si>
    <t>I69A54NM0041833</t>
  </si>
  <si>
    <t>2026-05-12-11.23.17.000000</t>
  </si>
  <si>
    <t>นาง อทิตา ทามาลี</t>
  </si>
  <si>
    <t>ตลาดสดเทศบาลวิหารแดง</t>
  </si>
  <si>
    <t>I69A54NM0041834</t>
  </si>
  <si>
    <t>I69A54NM0041835</t>
  </si>
  <si>
    <t>2026-05-12-11.23.44.000000</t>
  </si>
  <si>
    <t xml:space="preserve">นาย ศุภณัฐ ตุ่นคำ </t>
  </si>
  <si>
    <t>นาย ศุภณัฐ ตุ่นคำ</t>
  </si>
  <si>
    <t>I69A54NM0041839</t>
  </si>
  <si>
    <t>2026-05-12-11.26.24.000000</t>
  </si>
  <si>
    <t>นาง ดวงพร ร้อยพิมพ์</t>
  </si>
  <si>
    <t>I69A54NM0041842</t>
  </si>
  <si>
    <t>2026-05-12-11.28.22.000000</t>
  </si>
  <si>
    <t>I69A54NM0041843</t>
  </si>
  <si>
    <t>2026-05-12-11.29.21.000000</t>
  </si>
  <si>
    <t>นาย กิตติภพ วิจิตไทย</t>
  </si>
  <si>
    <t>I69A54NM0041844</t>
  </si>
  <si>
    <t>2026-05-12-11.29.34.000000</t>
  </si>
  <si>
    <t>I69A54NM0041846</t>
  </si>
  <si>
    <t>2026-05-12-11.30.22.000000</t>
  </si>
  <si>
    <t xml:space="preserve">นาง พรประภา จังก๋า </t>
  </si>
  <si>
    <t>พรประภา จังก๋า</t>
  </si>
  <si>
    <t>I69A54NM0041854</t>
  </si>
  <si>
    <t>2026-05-12-11.35.03.000000</t>
  </si>
  <si>
    <t xml:space="preserve">นางสาว วริทธิ์อร เจียงพัฒนากิจ </t>
  </si>
  <si>
    <t>ตลาดสืบศิริ</t>
  </si>
  <si>
    <t>I69A54NM0041857</t>
  </si>
  <si>
    <t>2026-05-12-11.36.05.000000</t>
  </si>
  <si>
    <t xml:space="preserve">นาย ชินวัตร เลี่ยงสุวรรณ์ </t>
  </si>
  <si>
    <t>ชินวัตร เลี่ยงสุวรรณ์</t>
  </si>
  <si>
    <t>I69A54NM0041858</t>
  </si>
  <si>
    <t>2026-05-12-11.37.36.000000</t>
  </si>
  <si>
    <t>I69A54NM0041859</t>
  </si>
  <si>
    <t>2026-05-12-11.38.19.000000</t>
  </si>
  <si>
    <t xml:space="preserve">นาย เกรียงศักดิ์ โก่งศร </t>
  </si>
  <si>
    <t>I69A54NM0041861</t>
  </si>
  <si>
    <t>2026-05-12-11.39.47.000000</t>
  </si>
  <si>
    <t xml:space="preserve">นางสาว หนูจัน ชัยวันนู </t>
  </si>
  <si>
    <t>หนูจัน ชัยวันนู</t>
  </si>
  <si>
    <t>I69A54NM0041862</t>
  </si>
  <si>
    <t>2026-05-12-11.40.13.000000</t>
  </si>
  <si>
    <t>นางสาว ธมลภัค ชญาวรรณสกุล</t>
  </si>
  <si>
    <t>ธมลภัค ชญาวรรณสกุล</t>
  </si>
  <si>
    <t>I69A54NM0041863</t>
  </si>
  <si>
    <t>2026-05-12-11.42.31.000000</t>
  </si>
  <si>
    <t xml:space="preserve">นาย ศักนรินทร์ ศรีพิทักษ์ </t>
  </si>
  <si>
    <t>ศักนรินทร์ ศรีพิทักษ์</t>
  </si>
  <si>
    <t>I69A54NM0041865</t>
  </si>
  <si>
    <t>2026-05-12-11.43.55.000000</t>
  </si>
  <si>
    <t xml:space="preserve">นาย เจริญศักดิ์ ยุรชาติ </t>
  </si>
  <si>
    <t>เจริญศักดิ์ ยุรชาติ</t>
  </si>
  <si>
    <t>I69A54NM0041869</t>
  </si>
  <si>
    <t>นาย ถวิล พ่อปัญญา</t>
  </si>
  <si>
    <t>I69A54NM0041872</t>
  </si>
  <si>
    <t>2026-05-12-11.51.11.000000</t>
  </si>
  <si>
    <t xml:space="preserve">;มันน้อย ไม่มันหนา </t>
  </si>
  <si>
    <t>นาย นพรุจ แสงชาตรี</t>
  </si>
  <si>
    <t>I69A54NM0041873</t>
  </si>
  <si>
    <t>2026-05-12-11.51.14.000000</t>
  </si>
  <si>
    <t>I69A54NM0041874</t>
  </si>
  <si>
    <t>2026-05-12-11.51.15.000000</t>
  </si>
  <si>
    <t>I69A54NM0041875</t>
  </si>
  <si>
    <t>2026-05-12-11.52.02.000000</t>
  </si>
  <si>
    <t>I69A54NM0041876</t>
  </si>
  <si>
    <t>2026-05-12-11.52.30.000000</t>
  </si>
  <si>
    <t>นาย กิตติพงษ์ แก้วจีน</t>
  </si>
  <si>
    <t>กิตติพงษ์ แก้วจีน</t>
  </si>
  <si>
    <t>I69A54NM0041877</t>
  </si>
  <si>
    <t>2026-05-12-11.52.12.000000</t>
  </si>
  <si>
    <t>นาง ประภาดา ทับทิม</t>
  </si>
  <si>
    <t>I69A54NM0041879</t>
  </si>
  <si>
    <t>2026-05-12-11.54.02.000000</t>
  </si>
  <si>
    <t>นาง ศิรินทรา มั่นเจริญ</t>
  </si>
  <si>
    <t>I69A54NM0041880</t>
  </si>
  <si>
    <t>2026-05-12-11.57.17.000000</t>
  </si>
  <si>
    <t>นางสาว นวลละออง พิลาแดง</t>
  </si>
  <si>
    <t>I69A54NM0041885</t>
  </si>
  <si>
    <t>2026-05-12-12.01.52.000000</t>
  </si>
  <si>
    <t xml:space="preserve">นาย วทัญญู ม่วงมะเริง </t>
  </si>
  <si>
    <t>วทัญญู ม่วงมะเริง</t>
  </si>
  <si>
    <t>I69A54NM0041887</t>
  </si>
  <si>
    <t>2026-05-12-12.03.58.000000</t>
  </si>
  <si>
    <t>I69A54NM0041888</t>
  </si>
  <si>
    <t>2026-05-12-12.03.59.000000</t>
  </si>
  <si>
    <t>นางสาว จำเนียร ภูเขียว</t>
  </si>
  <si>
    <t>I69A54NM0041890</t>
  </si>
  <si>
    <t>2026-05-12-12.05.30.000000</t>
  </si>
  <si>
    <t>นางสาว ศิริพันธุ์ บุญรัตน์</t>
  </si>
  <si>
    <t>ศิริพันธุ์ บุญรัตน์</t>
  </si>
  <si>
    <t>I69A54NM0041891</t>
  </si>
  <si>
    <t>2026-05-12-12.04.00.000000</t>
  </si>
  <si>
    <t>นาง กรองแก้ว แสนสำราญ</t>
  </si>
  <si>
    <t>I69A54NM0041893</t>
  </si>
  <si>
    <t>2026-05-12-12.06.55.000000</t>
  </si>
  <si>
    <t>;ไซส์ 45 กก. ขอไม่แฉะ</t>
  </si>
  <si>
    <t>I69A54NM0041895</t>
  </si>
  <si>
    <t>2026-05-12-12.07.40.000000</t>
  </si>
  <si>
    <t>นาง มณเฑียร สังกิตติวรรณ</t>
  </si>
  <si>
    <t>I69A54NM0041908</t>
  </si>
  <si>
    <t>2026-05-12-12.15.40.000000</t>
  </si>
  <si>
    <t>นางสาว อุษา บัวขาว</t>
  </si>
  <si>
    <t>I69A54NM0041911</t>
  </si>
  <si>
    <t>2026-05-12-12.17.25.000000</t>
  </si>
  <si>
    <t>นาง คำพลอย ไวยุทธ์</t>
  </si>
  <si>
    <t>I69A54NM0041912</t>
  </si>
  <si>
    <t>2026-05-12-12.18.12.000000</t>
  </si>
  <si>
    <t>นางสาว ปัทมา บัวขาว</t>
  </si>
  <si>
    <t>I69A54NM0041914</t>
  </si>
  <si>
    <t>2026-05-12-12.18.50.000000</t>
  </si>
  <si>
    <t>นางสาว ณฐิกา สารคำ</t>
  </si>
  <si>
    <t>ณฐิกา สารคำ</t>
  </si>
  <si>
    <t>I69A54NM0041916</t>
  </si>
  <si>
    <t>2026-05-12-12.20.01.000000</t>
  </si>
  <si>
    <t>I69A54NM0041917</t>
  </si>
  <si>
    <t>2026-05-12-12.20.15.000000</t>
  </si>
  <si>
    <t>นาง กรรณิกา เพ็ญเภา</t>
  </si>
  <si>
    <t>I69A54NM0041920</t>
  </si>
  <si>
    <t>2026-05-12-12.21.10.000000</t>
  </si>
  <si>
    <t>I69A54NM0041921</t>
  </si>
  <si>
    <t>2026-05-12-12.21.23.000000</t>
  </si>
  <si>
    <t xml:space="preserve">นาย วรวุฒิ บัวขาว </t>
  </si>
  <si>
    <t>วรวุฒิ บัวขาว</t>
  </si>
  <si>
    <t>I69A54NM0041922</t>
  </si>
  <si>
    <t>2026-05-12-12.22.17.000000</t>
  </si>
  <si>
    <t>นางสาว นฤมล เลี้ยงเจริญ</t>
  </si>
  <si>
    <t>I69A54NM0041923</t>
  </si>
  <si>
    <t>2026-05-12-12.23.10.000000</t>
  </si>
  <si>
    <t>นาย สัมพันธ์ ผิวอ่อน</t>
  </si>
  <si>
    <t>I69A54NM0041925</t>
  </si>
  <si>
    <t>2026-05-12-12.23.54.000000</t>
  </si>
  <si>
    <t>นาง ญาณิการ์ มะลิทอง</t>
  </si>
  <si>
    <t>I69A54NM0041928</t>
  </si>
  <si>
    <t>2026-05-12-12.26.13.000000</t>
  </si>
  <si>
    <t>นางสาว นิตยา รถหวั่น</t>
  </si>
  <si>
    <t>I69A54NM0041931</t>
  </si>
  <si>
    <t>2026-05-12-12.27.47.000000</t>
  </si>
  <si>
    <t>นางสาว กันตนัท แซ่เฮง</t>
  </si>
  <si>
    <t>กันตนัท แซ่เฮง</t>
  </si>
  <si>
    <t>I69A54NM0041932</t>
  </si>
  <si>
    <t>2026-05-12-12.28.04.000000</t>
  </si>
  <si>
    <t>นาง สุธาสินี ฉิมเชิด</t>
  </si>
  <si>
    <t>นาง  สุธาสินี ฉิมเชิด</t>
  </si>
  <si>
    <t>I69A54NM0041938</t>
  </si>
  <si>
    <t>2026-05-12-12.33.32.000000</t>
  </si>
  <si>
    <t>I69A54NM0041939</t>
  </si>
  <si>
    <t>I69A54NM0041941</t>
  </si>
  <si>
    <t>2026-05-12-12.38.56.000000</t>
  </si>
  <si>
    <t>นางสาว รัตดา สีเตาปูน</t>
  </si>
  <si>
    <t>รัตดา สีเตาปูน</t>
  </si>
  <si>
    <t>I69A54NM0041943</t>
  </si>
  <si>
    <t>331 ค้าส่ง/เอเย่นต์</t>
  </si>
  <si>
    <t>2026-05-12-12.40.11.000000</t>
  </si>
  <si>
    <t xml:space="preserve">นางสาว ศศิธร เอื้อจิระพงษ์พันธ์ </t>
  </si>
  <si>
    <t>ศศิธร เอื้อจิระพงษ์พันธ์ (Ship to 2)</t>
  </si>
  <si>
    <t>I69A54NM0041947</t>
  </si>
  <si>
    <t>2026-05-12-12.42.31.000000</t>
  </si>
  <si>
    <t>นาย เอกมนัส ประดิษฐ์ศรี</t>
  </si>
  <si>
    <t>เอกมนัส ประดิษฐ์ศรี</t>
  </si>
  <si>
    <t>I69A54NM0041948</t>
  </si>
  <si>
    <t>2026-05-12-12.44.21.000000</t>
  </si>
  <si>
    <t>นาย ชาญวิทย์ กมลเลิศ</t>
  </si>
  <si>
    <t>ชาญวิทย์ กมลเลิศ</t>
  </si>
  <si>
    <t>I69A54NM0041949</t>
  </si>
  <si>
    <t>2026-05-12-12.44.44.000000</t>
  </si>
  <si>
    <t>I69A54NM0041950</t>
  </si>
  <si>
    <t>2026-05-12-12.44.45.000000</t>
  </si>
  <si>
    <t>I69A54NM0041952</t>
  </si>
  <si>
    <t>2026-05-12-12.46.22.000000</t>
  </si>
  <si>
    <t>นางสาว ธนภร สาระวงษ์</t>
  </si>
  <si>
    <t>ธนภร สาระวงษ์</t>
  </si>
  <si>
    <t>I69A54NM0041958</t>
  </si>
  <si>
    <t>2026-05-12-12.52.25.000000</t>
  </si>
  <si>
    <t xml:space="preserve">นาง สมบัติ แหยมไทย </t>
  </si>
  <si>
    <t>สมบัติ แหยมไทย</t>
  </si>
  <si>
    <t>I69A54NM0041964</t>
  </si>
  <si>
    <t>2026-05-12-12.55.42.000000</t>
  </si>
  <si>
    <t>นาย ภาคภูมิ ชื่นสว่าง</t>
  </si>
  <si>
    <t>I69A54NM0041967</t>
  </si>
  <si>
    <t>2026-05-12-12.57.26.000000</t>
  </si>
  <si>
    <t>นาย สุทธิพงศ์ กองพูล</t>
  </si>
  <si>
    <t>สุทธิพงศ์ กองพูล</t>
  </si>
  <si>
    <t>I69A54NM0041968</t>
  </si>
  <si>
    <t>2026-05-12-12.58.29.000000</t>
  </si>
  <si>
    <t>นางสาว สาวิภา เนตรสว่าง</t>
  </si>
  <si>
    <t>I69A54NM0041974</t>
  </si>
  <si>
    <t>2026-05-12-13.07.29.000000</t>
  </si>
  <si>
    <t>นาย วรวุฒิ บัวขาว</t>
  </si>
  <si>
    <t>I69A54NM0041976</t>
  </si>
  <si>
    <t>2026-05-12-13.08.50.000000</t>
  </si>
  <si>
    <t>I69A54NM0041977</t>
  </si>
  <si>
    <t>2026-05-12-13.09.48.000000</t>
  </si>
  <si>
    <t>I69A54NM0041978</t>
  </si>
  <si>
    <t>2026-05-12-13.10.53.000000</t>
  </si>
  <si>
    <t>นางสาว แสงเดือน ทองเหลืองสุข</t>
  </si>
  <si>
    <t>I69A54NM0041980</t>
  </si>
  <si>
    <t>2026-05-12-13.11.49.000000</t>
  </si>
  <si>
    <t xml:space="preserve">นาย รัชเดช ธีราทรธัญธร </t>
  </si>
  <si>
    <t>นาย รัชเดช ธีราทรธัญธร</t>
  </si>
  <si>
    <t>I69A54NM0041981</t>
  </si>
  <si>
    <t>2026-05-12-13.12.35.000000</t>
  </si>
  <si>
    <t>นางสาว สุนิสา เติมใจ</t>
  </si>
  <si>
    <t>I69A54NM0041983</t>
  </si>
  <si>
    <t>2026-05-12-13.17.24.000000</t>
  </si>
  <si>
    <t>I69A54NM0041984</t>
  </si>
  <si>
    <t>2026-05-12-13.19.21.000000</t>
  </si>
  <si>
    <t>นางสาว กนกพร สุขศิลา</t>
  </si>
  <si>
    <t>กนกพร สุขศิลา</t>
  </si>
  <si>
    <t>I69A54NM0041985</t>
  </si>
  <si>
    <t>2026-05-12-13.20.17.000000</t>
  </si>
  <si>
    <t>นาย เกรียงไกร จอมวงษ์</t>
  </si>
  <si>
    <t>เกรียงไกร จอมวงษ์</t>
  </si>
  <si>
    <t>I69A54NM0041986</t>
  </si>
  <si>
    <t>2026-05-12-13.23.29.000000</t>
  </si>
  <si>
    <t>นาง วไลพร อนิวัฒนานนท์</t>
  </si>
  <si>
    <t>I69A54NM0041987</t>
  </si>
  <si>
    <t>2026-05-12-13.25.16.000000</t>
  </si>
  <si>
    <t>I69A54NM0041989</t>
  </si>
  <si>
    <t>2026-05-12-13.48.46.000000</t>
  </si>
  <si>
    <t>I69A54NM0041990</t>
  </si>
  <si>
    <t>CE29</t>
  </si>
  <si>
    <t>TTCW4-อยุธยา</t>
  </si>
  <si>
    <t>นางสาว ณัฐการณ์ รุนจำรัส</t>
  </si>
  <si>
    <t>ณัฐการณ์ รุนจำรัส</t>
  </si>
  <si>
    <t>I69A54NN0018069</t>
  </si>
  <si>
    <t>OPRCDCE29OPRCD00000OPRCDF213OPRCD00000OPRCD250</t>
  </si>
  <si>
    <t>2026-05-12-08.07.03.000000</t>
  </si>
  <si>
    <t>นาง รัตนาภรณ์ เกษรประทุม</t>
  </si>
  <si>
    <t>รัตนาภรณ์ เกษรประทุม</t>
  </si>
  <si>
    <t>I69A54NN0018070</t>
  </si>
  <si>
    <t>2026-05-12-08.11.33.000000</t>
  </si>
  <si>
    <t xml:space="preserve">นาย อนันต์ วงษ์พิทักษ์ </t>
  </si>
  <si>
    <t>อนันต์ วงษ์พิทักษ์</t>
  </si>
  <si>
    <t>I69A54NN0018071</t>
  </si>
  <si>
    <t>2026-05-12-08.13.49.000000</t>
  </si>
  <si>
    <t>บจ. เกษลดา มีท ช็อป</t>
  </si>
  <si>
    <t xml:space="preserve">เกษลดา มีท ช็อป </t>
  </si>
  <si>
    <t>I69A54NN0018073</t>
  </si>
  <si>
    <t>2026-05-12-08.40.21.000000</t>
  </si>
  <si>
    <t>นาง ธนิดา คชวิเชียร</t>
  </si>
  <si>
    <t>ธนิดา คชวิเชียร</t>
  </si>
  <si>
    <t>I69A54NN0018074</t>
  </si>
  <si>
    <t>2026-05-12-08.40.49.000000</t>
  </si>
  <si>
    <t>นางสาว จันทร์จิรา อินปลัด</t>
  </si>
  <si>
    <t>I69A54NN0018077</t>
  </si>
  <si>
    <t>2026-05-12-08.43.19.000000</t>
  </si>
  <si>
    <t>นาย สมบูรณ์ เลิศพงษ์กุล</t>
  </si>
  <si>
    <t>I69A54NN0018078</t>
  </si>
  <si>
    <t>2026-05-12-08.53.46.000000</t>
  </si>
  <si>
    <t>นางสาว มาลินี หงษ์วิจิตร</t>
  </si>
  <si>
    <t>I69A54NN0018080</t>
  </si>
  <si>
    <t>2026-05-12-08.58.20.000000</t>
  </si>
  <si>
    <t>นาย ชนะโชติ สัมพันธ์พานิช</t>
  </si>
  <si>
    <t>ชนะโชติ สัมพันธ์พานิช</t>
  </si>
  <si>
    <t>I69A54NN0018081</t>
  </si>
  <si>
    <t>2026-05-12-09.02.32.000000</t>
  </si>
  <si>
    <t>I69A54NN0018082</t>
  </si>
  <si>
    <t>2026-05-12-09.03.21.000000</t>
  </si>
  <si>
    <t>นาย สุริยา บุญนิยม</t>
  </si>
  <si>
    <t>สุริยา บุญนิยม</t>
  </si>
  <si>
    <t>I69A54NN0018087</t>
  </si>
  <si>
    <t>2026-05-12-09.27.52.000000</t>
  </si>
  <si>
    <t>นางสาว ภูสุดา สุขเกษม</t>
  </si>
  <si>
    <t>I69A54NN0018093</t>
  </si>
  <si>
    <t>2026-05-12-09.33.35.000000</t>
  </si>
  <si>
    <t>นางสาว วิชาญา มะหิงสิบ</t>
  </si>
  <si>
    <t>วิชาญา(ท่าเรือ)</t>
  </si>
  <si>
    <t>I69A54NN0018095</t>
  </si>
  <si>
    <t>2026-05-12-09.54.30.000000</t>
  </si>
  <si>
    <t>นางสาว อรรวิสา วรหาร</t>
  </si>
  <si>
    <t>อรรวิสา วรหาร</t>
  </si>
  <si>
    <t>I69A54NN0018099</t>
  </si>
  <si>
    <t>2026-05-12-09.59.53.000000</t>
  </si>
  <si>
    <t>นางสาว ชลพิชฌาย์ รุ่งรัตน์ณัฐกุล</t>
  </si>
  <si>
    <t>I69A54NN0018100</t>
  </si>
  <si>
    <t>2026-05-12-10.01.52.000000</t>
  </si>
  <si>
    <t>นางสาว ก้อย รัตนะ</t>
  </si>
  <si>
    <t>I69A54NN0018109</t>
  </si>
  <si>
    <t>2026-05-12-10.21.01.000000</t>
  </si>
  <si>
    <t>นาย จักรภพ พุฒิตรีภูมิ</t>
  </si>
  <si>
    <t>I69A54NN0018110</t>
  </si>
  <si>
    <t>2026-05-12-10.23.21.000000</t>
  </si>
  <si>
    <t>นาย อุดมฤกษ์ พรหมมินทร์</t>
  </si>
  <si>
    <t>อุดมฤกษ์ พรหมมินทร์</t>
  </si>
  <si>
    <t>I69A54NN0018111</t>
  </si>
  <si>
    <t>2026-05-12-10.25.16.000000</t>
  </si>
  <si>
    <t>I69A54NN0018112</t>
  </si>
  <si>
    <t>2026-05-12-10.26.45.000000</t>
  </si>
  <si>
    <t>นาย ณรงค์ ฤกษ์ทิพย์ศรี</t>
  </si>
  <si>
    <t>I69A54NN0018113</t>
  </si>
  <si>
    <t>2026-05-12-10.29.14.000000</t>
  </si>
  <si>
    <t>I69A54NN0018114</t>
  </si>
  <si>
    <t>2026-05-12-10.30.10.000000</t>
  </si>
  <si>
    <t>I69A54NN0018115</t>
  </si>
  <si>
    <t>2026-05-12-10.30.11.000000</t>
  </si>
  <si>
    <t>นางสาว พิชญาภา โภคผล</t>
  </si>
  <si>
    <t>I69A54NN0018118</t>
  </si>
  <si>
    <t>2026-05-12-10.34.30.000000</t>
  </si>
  <si>
    <t>นาย บุญส่ง เอี่ยมอุบล</t>
  </si>
  <si>
    <t>I69A54NN0018119</t>
  </si>
  <si>
    <t>2026-05-12-10.35.39.000000</t>
  </si>
  <si>
    <t>นางสาว จิราภา ภาคทรัพย์ศรี</t>
  </si>
  <si>
    <t>I69A54NN0018121</t>
  </si>
  <si>
    <t>2026-05-12-10.37.45.000000</t>
  </si>
  <si>
    <t>นาย บัญชา แสนศักดิ์</t>
  </si>
  <si>
    <t>I69A54NN0018124</t>
  </si>
  <si>
    <t>2026-05-12-10.39.27.000000</t>
  </si>
  <si>
    <t>นาย ณรงค์ เอี่ยมสะอาด</t>
  </si>
  <si>
    <t>I69A54NN0018128</t>
  </si>
  <si>
    <t>2026-05-12-10.44.47.000000</t>
  </si>
  <si>
    <t>นาย ปุณณรัตน์ ตรีเดช</t>
  </si>
  <si>
    <t>ปุณณรัตน์ ตรีเดช</t>
  </si>
  <si>
    <t>I69A54NN0018130</t>
  </si>
  <si>
    <t>2026-05-12-10.47.02.000000</t>
  </si>
  <si>
    <t xml:space="preserve">บจ.เกษลดา มีท ช็อป </t>
  </si>
  <si>
    <t>I69A54NN0018131</t>
  </si>
  <si>
    <t>นาง เอื้อย มิติพรหม</t>
  </si>
  <si>
    <t>I69A54NN0018132</t>
  </si>
  <si>
    <t>2026-05-12-10.49.25.000000</t>
  </si>
  <si>
    <t>นาย เทพฤทธิ์ นภรัตน์ไพบูลย์</t>
  </si>
  <si>
    <t>เทพฤทธิ์ นภรัตน์ไพบูลย์</t>
  </si>
  <si>
    <t>I69A54NN0018134</t>
  </si>
  <si>
    <t>2026-05-12-10.51.25.000000</t>
  </si>
  <si>
    <t>I69A54NN0018136</t>
  </si>
  <si>
    <t>2026-05-12-10.52.28.000000</t>
  </si>
  <si>
    <t>นางสาว วลัยภรณ์ เอี่ยมสะอาด</t>
  </si>
  <si>
    <t>วลัยภรณ์ เอี่ยมสะอาด</t>
  </si>
  <si>
    <t>I69A54NN0018139</t>
  </si>
  <si>
    <t>2026-05-12-10.54.59.000000</t>
  </si>
  <si>
    <t>นาย ประจักร์ ผมแพง</t>
  </si>
  <si>
    <t>ประจักร์ ผมแพง</t>
  </si>
  <si>
    <t>I69A54NN0018140</t>
  </si>
  <si>
    <t>2026-05-12-10.58.36.000000</t>
  </si>
  <si>
    <t>I69A54NN0018141</t>
  </si>
  <si>
    <t>นาง อุไรวรรณ แสงทอง</t>
  </si>
  <si>
    <t>I69A54NN0018142</t>
  </si>
  <si>
    <t>2026-05-12-11.00.21.000000</t>
  </si>
  <si>
    <t>นาง จินดารัตน์ ลอยพิมาย</t>
  </si>
  <si>
    <t>จินดารัตน์ ลอยพิมาย</t>
  </si>
  <si>
    <t>I69A54NN0018143</t>
  </si>
  <si>
    <t>2026-05-12-11.01.27.000000</t>
  </si>
  <si>
    <t>นาย พงษ์ศักดิ์ พบทรัพย์</t>
  </si>
  <si>
    <t>พงษ์ศักดิ์ พบทรัพย์</t>
  </si>
  <si>
    <t>I69A54NN0018144</t>
  </si>
  <si>
    <t>2026-05-12-11.03.31.000000</t>
  </si>
  <si>
    <t>นางสาว ศศิพิมพ์ โพธิ์ศรี</t>
  </si>
  <si>
    <t>I69A54NN0018145</t>
  </si>
  <si>
    <t>2026-05-12-11.09.23.000000</t>
  </si>
  <si>
    <t>I69A54NN0018146</t>
  </si>
  <si>
    <t>2026-05-12-11.10.56.000000</t>
  </si>
  <si>
    <t>นางสาว บุญเตือน เปี่ยมพิชัย</t>
  </si>
  <si>
    <t>บุญเตือน</t>
  </si>
  <si>
    <t>I69A54NN0018147</t>
  </si>
  <si>
    <t>2026-05-12-11.14.53.000000</t>
  </si>
  <si>
    <t>นางสาว ณัฐชาวีณ์ เทพราชา</t>
  </si>
  <si>
    <t>ณัฐชาวีณ์ เทพราชา</t>
  </si>
  <si>
    <t>I69A54NN0018149</t>
  </si>
  <si>
    <t>2026-05-12-11.22.45.000000</t>
  </si>
  <si>
    <t>I69A54NN0018150</t>
  </si>
  <si>
    <t xml:space="preserve">นางสาว นงค์นุช ชัชวาลย์ </t>
  </si>
  <si>
    <t>นงค์นุช ชัชวาลย์</t>
  </si>
  <si>
    <t>I69A54NN0018151</t>
  </si>
  <si>
    <t>2026-05-12-11.22.53.000000</t>
  </si>
  <si>
    <t>นางสาว พัชรี เปรมพงศ์</t>
  </si>
  <si>
    <t>I69A54NN0018152</t>
  </si>
  <si>
    <t>2026-05-12-11.24.36.000000</t>
  </si>
  <si>
    <t>I69A54NN0018153</t>
  </si>
  <si>
    <t>2026-05-12-11.26.23.000000</t>
  </si>
  <si>
    <t>บจ. พี.เอ็น.อาร์. ฟู๊ด มาเก็ตติ้ง</t>
  </si>
  <si>
    <t>I69A54NN0018158</t>
  </si>
  <si>
    <t>2026-05-12-11.29.54.000000</t>
  </si>
  <si>
    <t>นางสาว สุภารัตน์ มีทอง</t>
  </si>
  <si>
    <t>นางสาว สุภารัตน มีทอง</t>
  </si>
  <si>
    <t>I69A54NN0018167</t>
  </si>
  <si>
    <t>2026-05-12-11.41.05.000000</t>
  </si>
  <si>
    <t>I69A54NN0018169</t>
  </si>
  <si>
    <t>2026-05-12-11.46.36.000000</t>
  </si>
  <si>
    <t>I69A54NN0018170</t>
  </si>
  <si>
    <t>2026-05-12-11.59.49.000000</t>
  </si>
  <si>
    <t>นางสาว เกศิณี ฐิตะสุต</t>
  </si>
  <si>
    <t>I69A54NN0018172</t>
  </si>
  <si>
    <t>2026-05-12-12.07.33.000000</t>
  </si>
  <si>
    <t>นางสาว สุพัตรา เรืองศรี</t>
  </si>
  <si>
    <t>สุพัตรา เรืองศรี</t>
  </si>
  <si>
    <t>I69A54NN0018173</t>
  </si>
  <si>
    <t>2026-05-12-12.09.36.000000</t>
  </si>
  <si>
    <t>I69A54NN0018174</t>
  </si>
  <si>
    <t>2026-05-12-12.10.59.000000</t>
  </si>
  <si>
    <t>นาง สะสม บัวหลวง</t>
  </si>
  <si>
    <t>I69A54NN0018178</t>
  </si>
  <si>
    <t>2026-05-12-12.28.43.000000</t>
  </si>
  <si>
    <t>I69A54NN0018182</t>
  </si>
  <si>
    <t>2026-05-12-12.42.21.000000</t>
  </si>
  <si>
    <t>บจ. กรุงเก่า</t>
  </si>
  <si>
    <t>I69A54NN0018184</t>
  </si>
  <si>
    <t>2026-05-12-12.57.12.000000</t>
  </si>
  <si>
    <t>I69A54NN0018188</t>
  </si>
  <si>
    <t>2026-05-12-13.09.20.000000</t>
  </si>
  <si>
    <t>I69A54NN0018189</t>
  </si>
  <si>
    <t xml:space="preserve">นางสาว ฐิศิรักน์ ลำใยผล </t>
  </si>
  <si>
    <t>ฐิศิรักน์ ลำใยผล</t>
  </si>
  <si>
    <t>I69A54NN0018193</t>
  </si>
  <si>
    <t>2026-05-12-13.21.03.000000</t>
  </si>
  <si>
    <t>นาง สายสมร หล่ำศรี</t>
  </si>
  <si>
    <t>สายสมร หล่ำศรี</t>
  </si>
  <si>
    <t>I69A54NN0018197</t>
  </si>
  <si>
    <t>2026-05-12-13.52.34.000000</t>
  </si>
  <si>
    <t>นางสาว ธารใส ศรีทะลัง</t>
  </si>
  <si>
    <t>I69A54NN0018198</t>
  </si>
  <si>
    <t>2026-05-12-13.55.53.000000</t>
  </si>
  <si>
    <t>CPFT ภาคกลาง ตะวันตก</t>
  </si>
  <si>
    <t>นาย ธฤตภพภัต จิระชนากุล</t>
  </si>
  <si>
    <t>ตลาดดีดีแลนด์  ต.ธนู จ.อยุธยา</t>
  </si>
  <si>
    <t>CE29A05302</t>
  </si>
  <si>
    <t>OPRCDCE29OPRCD02928OPRCDF213OPRCD00000OPRCD250</t>
  </si>
  <si>
    <t>2026-05-12-11.36.50.000000</t>
  </si>
  <si>
    <t>ตลาดสุวรรณเกลียวทอง  ต.บ่อโพง จ.อยุธยา</t>
  </si>
  <si>
    <t>CE29A05303</t>
  </si>
  <si>
    <t>2026-05-12-11.53.23.000000</t>
  </si>
  <si>
    <t>ตลาดโคกมะลิ  33 ต.นครหลวง จ.อยุธยา</t>
  </si>
  <si>
    <t>CE29A05304</t>
  </si>
  <si>
    <t>2026-05-12-12.35.53.000000</t>
  </si>
  <si>
    <t>ตลาดสี่ขวาพัฒนา  ต.ลำตาเสา จ.อยุธยา</t>
  </si>
  <si>
    <t>CE29A05305</t>
  </si>
  <si>
    <t>2026-05-12-12.39.01.000000</t>
  </si>
  <si>
    <t>ธฤตภพภัต จิระชนากุล</t>
  </si>
  <si>
    <t>CE29A05306</t>
  </si>
  <si>
    <t>2026-05-12-12.56.06.000000</t>
  </si>
  <si>
    <t>CE32</t>
  </si>
  <si>
    <t>TTCW5-อ่างทอง</t>
  </si>
  <si>
    <t>นางสาว กนกวรรณ ชื่นนิยม</t>
  </si>
  <si>
    <t>I69A54NO0008639</t>
  </si>
  <si>
    <t>OPRCDCE32OPRCD00000OPRCDF213OPRCD00000OPRCD250</t>
  </si>
  <si>
    <t>2026-05-12-09.14.16.000000</t>
  </si>
  <si>
    <t>นางสาว ทชา  ชนะอุตสาหะ</t>
  </si>
  <si>
    <t>ทชา  ชนะอุตสาหะ</t>
  </si>
  <si>
    <t>I69A54NO0008640</t>
  </si>
  <si>
    <t>2026-05-12-09.28.12.000000</t>
  </si>
  <si>
    <t>I69A54NO0008642</t>
  </si>
  <si>
    <t>2026-05-12-09.35.07.000000</t>
  </si>
  <si>
    <t>นาย สิริชัย สีนิล</t>
  </si>
  <si>
    <t>2000236282 ชิปทู 1</t>
  </si>
  <si>
    <t>I69A54NO0008645</t>
  </si>
  <si>
    <t>2026-05-12-09.39.24.000000</t>
  </si>
  <si>
    <t>นาง กัญญา ศรีดำรงพันธุ์</t>
  </si>
  <si>
    <t>กัญญา ศรีดำรงพันธุ์</t>
  </si>
  <si>
    <t>I69A54NO0008647</t>
  </si>
  <si>
    <t>2026-05-12-10.31.15.000000</t>
  </si>
  <si>
    <t>นางสาว สุดารัตน์ ขำเครือ</t>
  </si>
  <si>
    <t>I69A54NO0008648</t>
  </si>
  <si>
    <t>2026-05-12-10.34.38.000000</t>
  </si>
  <si>
    <t>นางสาว กัญจน์สุรีย์ ผลพิกุล</t>
  </si>
  <si>
    <t>กัญจน์สุรีย์ ผลพิกุล</t>
  </si>
  <si>
    <t>I69A54NO0008652</t>
  </si>
  <si>
    <t>2026-05-12-10.40.06.000000</t>
  </si>
  <si>
    <t>นางสาว สุภาวดี มธุรมน</t>
  </si>
  <si>
    <t>สุภาวดี มธุรมน</t>
  </si>
  <si>
    <t>I69A54NO0008656</t>
  </si>
  <si>
    <t>2026-05-12-11.09.03.000000</t>
  </si>
  <si>
    <t>นางสาว บุษบา เอกโอภาส</t>
  </si>
  <si>
    <t>I69A54NO0008661</t>
  </si>
  <si>
    <t>2026-05-12-11.12.29.000000</t>
  </si>
  <si>
    <t>นาย นิรันดร์ ไม่พรั่นใจ</t>
  </si>
  <si>
    <t>นิรันดร์ ไม่พรั่นใจ</t>
  </si>
  <si>
    <t>I69A54NO0008665</t>
  </si>
  <si>
    <t>2026-05-12-11.17.04.000000</t>
  </si>
  <si>
    <t>นางสาว สุชาดา ล่อกิม</t>
  </si>
  <si>
    <t>สุชาดา ล่อกิม</t>
  </si>
  <si>
    <t>I69A54NO0008672</t>
  </si>
  <si>
    <t>2026-05-12-11.32.00.000000</t>
  </si>
  <si>
    <t xml:space="preserve">นาย ยงยุทธ ทิพย์อารักษ์วงศ์ </t>
  </si>
  <si>
    <t>นาย ยงยุทธ ทิพย์อารักษ์วงศ์</t>
  </si>
  <si>
    <t>I69A54NO0008679</t>
  </si>
  <si>
    <t>2026-05-12-11.46.09.000000</t>
  </si>
  <si>
    <t>นาย ประเวช หาพิพัฒน์</t>
  </si>
  <si>
    <t>I69A54NO0008680</t>
  </si>
  <si>
    <t>2026-05-12-11.48.58.000000</t>
  </si>
  <si>
    <t>นาง มณี ฉิมอำพัน</t>
  </si>
  <si>
    <t>I69A54NO0008685</t>
  </si>
  <si>
    <t>2026-05-12-12.08.19.000000</t>
  </si>
  <si>
    <t>นางสาว โนรี อ้นพา</t>
  </si>
  <si>
    <t>นางสาว โนรี อ้นพาโนรี อ้นพา</t>
  </si>
  <si>
    <t>I69A54NO0008691</t>
  </si>
  <si>
    <t>2026-05-12-12.21.35.000000</t>
  </si>
  <si>
    <t>I69A54NO0008692</t>
  </si>
  <si>
    <t>2026-05-12-12.36.02.000000</t>
  </si>
  <si>
    <t>CE58</t>
  </si>
  <si>
    <t>TTCW3-Freshshop3</t>
  </si>
  <si>
    <t xml:space="preserve">หจก. พงศธร พานิช8888 </t>
  </si>
  <si>
    <t>พงศธร พานิช8888</t>
  </si>
  <si>
    <t>I69A54NW0000470</t>
  </si>
  <si>
    <t>OPRCDCE58OPRCD00000OPRCDF213OPRCD00000OPRCD250</t>
  </si>
  <si>
    <t>2026-05-12-09.00.12.000000</t>
  </si>
  <si>
    <t>นาย นิรันดร์ ขยันเกตุแก้ว</t>
  </si>
  <si>
    <t>I69A54NW0000474</t>
  </si>
  <si>
    <t>2026-05-12-09.09.45.000000</t>
  </si>
  <si>
    <t>นาย ณรงศักดิ์ จันทร์สร</t>
  </si>
  <si>
    <t>ณรงศักดิ์ จันทร์สร</t>
  </si>
  <si>
    <t>I69A54NW0000476</t>
  </si>
  <si>
    <t>2026-05-12-09.20.15.000000</t>
  </si>
  <si>
    <t xml:space="preserve">นาย สรพฤทธ์ นามประเสริฐ </t>
  </si>
  <si>
    <t>นาย สรพฤทธ์ นามประเสริฐ</t>
  </si>
  <si>
    <t>I69A54NW0000479</t>
  </si>
  <si>
    <t>2026-05-12-09.26.10.000000</t>
  </si>
  <si>
    <t>นางสาว นิกุล เภาเปรม</t>
  </si>
  <si>
    <t>I69A54NW0000480</t>
  </si>
  <si>
    <t>2026-05-12-09.27.58.000000</t>
  </si>
  <si>
    <t>I69A54NW0000481</t>
  </si>
  <si>
    <t>2026-05-12-09.28.29.000000</t>
  </si>
  <si>
    <t xml:space="preserve">นาง นิสา อินทร์จันทร์ </t>
  </si>
  <si>
    <t>นิสา อินทร์จันทร์</t>
  </si>
  <si>
    <t>I69A54NW0000486</t>
  </si>
  <si>
    <t>2026-05-12-09.58.23.000000</t>
  </si>
  <si>
    <t xml:space="preserve">นางสาว รัชนี เพิ่มพูล </t>
  </si>
  <si>
    <t>รัชนี เพิ่มพูล</t>
  </si>
  <si>
    <t>I69A54NW0000489</t>
  </si>
  <si>
    <t>2026-05-12-10.37.23.000000</t>
  </si>
  <si>
    <t>I69A54NW0000490</t>
  </si>
  <si>
    <t>2026-05-12-10.38.00.000000</t>
  </si>
  <si>
    <t>I69A54NW0000491</t>
  </si>
  <si>
    <t>2026-05-12-10.46.01.000000</t>
  </si>
  <si>
    <t xml:space="preserve">นางสาว เสาวนิต ทองขาว </t>
  </si>
  <si>
    <t>เสาวนิต ทองขาว</t>
  </si>
  <si>
    <t>I69A54NW0000496</t>
  </si>
  <si>
    <t>2026-05-12-11.01.39.000000</t>
  </si>
  <si>
    <t>นางสาว เสาวณีย์ เซขุนทด</t>
  </si>
  <si>
    <t>เสาวณีย์ เซขุนทด</t>
  </si>
  <si>
    <t>I69A54NW0000499</t>
  </si>
  <si>
    <t>2026-05-12-11.08.58.000000</t>
  </si>
  <si>
    <t>นางสาว ปภาวรินทร์ ตั้งสลุง</t>
  </si>
  <si>
    <t>I69A54NW0000502</t>
  </si>
  <si>
    <t>2026-05-12-11.19.41.000000</t>
  </si>
  <si>
    <t>นาย ชาลี ศรีนวมะ</t>
  </si>
  <si>
    <t>I69A54NW0000504</t>
  </si>
  <si>
    <t>2026-05-12-11.31.30.000000</t>
  </si>
  <si>
    <t>นาง พูลพัชรศรี ณุวงษ์ศรี</t>
  </si>
  <si>
    <t>I69A54NW0000505</t>
  </si>
  <si>
    <t>2026-05-12-11.38.11.000000</t>
  </si>
  <si>
    <t>นาย สุทธิชัย เฉลิมบุญ</t>
  </si>
  <si>
    <t>I69A54NW0000506</t>
  </si>
  <si>
    <t>2026-05-12-11.53.52.000000</t>
  </si>
  <si>
    <t>บจ. มิสเตอร์กุ๊ก</t>
  </si>
  <si>
    <t>บริษัท บริษัท มิสเตอร์กุ๊ก จำกัด</t>
  </si>
  <si>
    <t>I69A54NW0000508</t>
  </si>
  <si>
    <t>2026-05-12-12.41.14.000000</t>
  </si>
  <si>
    <t>นาย นิกร ใจเหี้ยม</t>
  </si>
  <si>
    <t>นิกร</t>
  </si>
  <si>
    <t>I69A54NW0000512</t>
  </si>
  <si>
    <t>2026-05-12-13.23.26.000000</t>
  </si>
  <si>
    <t>CE59</t>
  </si>
  <si>
    <t>TTCW4-Freshshop4</t>
  </si>
  <si>
    <t>บจ. ธนวัฒน์ฟู้ดส์</t>
  </si>
  <si>
    <t>บจ.ธนวัฒน์</t>
  </si>
  <si>
    <t>I69A54NX0000639</t>
  </si>
  <si>
    <t>OPRCDCE59OPRCD00000OPRCDF213OPRCD00000OPRCD250</t>
  </si>
  <si>
    <t>2026-05-12-08.09.26.000000</t>
  </si>
  <si>
    <t>I69A54NX0000640</t>
  </si>
  <si>
    <t>2026-05-12-09.00.32.000000</t>
  </si>
  <si>
    <t>นาย วัชรพงค์ ฉิมพาลี</t>
  </si>
  <si>
    <t>I69A54NX0000643</t>
  </si>
  <si>
    <t>2026-05-12-10.09.56.000000</t>
  </si>
  <si>
    <t>นางสาว พลอยไพลิน ประโคม</t>
  </si>
  <si>
    <t>พลอยไพลิน ประโคม</t>
  </si>
  <si>
    <t>I69A54NX0000648</t>
  </si>
  <si>
    <t>2026-05-12-10.17.16.000000</t>
  </si>
  <si>
    <t>นางสาว วิราภร โพธิ์ประจักษ์</t>
  </si>
  <si>
    <t>I69A54NX0000652</t>
  </si>
  <si>
    <t>2026-05-12-10.21.06.000000</t>
  </si>
  <si>
    <t>นางสาว วิภาดา เฮงสิงโต</t>
  </si>
  <si>
    <t>I69A54NX0000653</t>
  </si>
  <si>
    <t>2026-05-12-10.32.04.000000</t>
  </si>
  <si>
    <t>I69A54NX0000654</t>
  </si>
  <si>
    <t>2026-05-12-10.33.10.000000</t>
  </si>
  <si>
    <t>นาย สุรเดช จันตรา</t>
  </si>
  <si>
    <t>นายสุรเดช จันตรา</t>
  </si>
  <si>
    <t>I69A54NX0000658</t>
  </si>
  <si>
    <t>2026-05-12-11.03.23.000000</t>
  </si>
  <si>
    <t>นางสาว สุนิษา จารุกิจเจริญกุล</t>
  </si>
  <si>
    <t>I69A54NX0000663</t>
  </si>
  <si>
    <t>2026-05-12-11.09.55.000000</t>
  </si>
  <si>
    <t>นางสาว อัจฉะลา จันทร์สิงห์ขรณ์</t>
  </si>
  <si>
    <t xml:space="preserve">นางสาว อัจฉะลา จันทร์สิงห์ขรณ์ </t>
  </si>
  <si>
    <t>I69A54NX0000666</t>
  </si>
  <si>
    <t>2026-05-12-11.11.46.000000</t>
  </si>
  <si>
    <t>นาง ลัดดา พงษ์แก้ว</t>
  </si>
  <si>
    <t>I69A54NX0000668</t>
  </si>
  <si>
    <t>2026-05-12-11.28.21.000000</t>
  </si>
  <si>
    <t>I69A54NX0000669</t>
  </si>
  <si>
    <t>2026-05-12-11.28.52.000000</t>
  </si>
  <si>
    <t>บจ. จอย แพชชั่น กรุ๊ป</t>
  </si>
  <si>
    <t>I69A54NX0000671</t>
  </si>
  <si>
    <t>FS302011 Industry-Industry 2-South xx</t>
  </si>
  <si>
    <t>FS</t>
  </si>
  <si>
    <t>2026-05-12-11.30.44.000000</t>
  </si>
  <si>
    <t>นาย คมกริช คำพะทา</t>
  </si>
  <si>
    <t>คมกริิช คำพะทา</t>
  </si>
  <si>
    <t>I69A54NX0000672</t>
  </si>
  <si>
    <t>2026-05-12-11.35.48.000000</t>
  </si>
  <si>
    <t>I69A54NX0000673</t>
  </si>
  <si>
    <t>2026-05-12-11.36.45.000000</t>
  </si>
  <si>
    <t xml:space="preserve">นาง สมฤดี เกตุสุวรรณ </t>
  </si>
  <si>
    <t>สมฤดี เกตุสุวรรณ</t>
  </si>
  <si>
    <t>I69A54NX0000674</t>
  </si>
  <si>
    <t>2026-05-12-11.39.57.000000</t>
  </si>
  <si>
    <t>นางสาว อริญรดา นักขะฤกษ์</t>
  </si>
  <si>
    <t>I69A54NX0000675</t>
  </si>
  <si>
    <t>2026-05-12-11.41.07.000000</t>
  </si>
  <si>
    <t>นางสาว กนกอร สุพรรณกลาง</t>
  </si>
  <si>
    <t>I69A54NX0000680</t>
  </si>
  <si>
    <t>2026-05-12-11.56.04.000000</t>
  </si>
  <si>
    <t>I69A54NX0000682</t>
  </si>
  <si>
    <t>2026-05-12-11.58.51.000000</t>
  </si>
  <si>
    <t>นางสาว นิภาพรรณ ยืนยง</t>
  </si>
  <si>
    <t>I69A54NX0000685</t>
  </si>
  <si>
    <t>2026-05-12-12.01.38.000000</t>
  </si>
  <si>
    <t>I69A54NX0000688</t>
  </si>
  <si>
    <t>2026-05-12-12.28.10.000000</t>
  </si>
  <si>
    <t>บจ. บิ๊กเฮงฟู๊ดส์ 88</t>
  </si>
  <si>
    <t>I69A54NX0000690</t>
  </si>
  <si>
    <t>2026-05-12-13.00.13.000000</t>
  </si>
  <si>
    <t>นาย อนุพงศ์ หงษ์ทอง</t>
  </si>
  <si>
    <t>I69A54NX0000693</t>
  </si>
  <si>
    <t>2026-05-12-13.23.20.000000</t>
  </si>
  <si>
    <t xml:space="preserve">นางสาว ชลธิชา ชมภูผล </t>
  </si>
  <si>
    <t>ชลธิชา ชมภูผล</t>
  </si>
  <si>
    <t>I69A54NX0000695</t>
  </si>
  <si>
    <t>2026-05-12-13.25.39.000000</t>
  </si>
  <si>
    <t>นาย บุรินทร์ ปิ่นเปีย</t>
  </si>
  <si>
    <t>บุรินทร์ ปิ่นเปีย</t>
  </si>
  <si>
    <t>I69A54NX0000697</t>
  </si>
  <si>
    <t>2026-05-12-13.28.13.000000</t>
  </si>
  <si>
    <t>CE60</t>
  </si>
  <si>
    <t>TTCW5-Freshshop5</t>
  </si>
  <si>
    <t>บจ. บ้านแห ช็อป</t>
  </si>
  <si>
    <t>บ้านแห ช็อป</t>
  </si>
  <si>
    <t>I69A54NY0000322</t>
  </si>
  <si>
    <t>OPRCDCE60OPRCD00000OPRCDF213OPRCD00000OPRCD250</t>
  </si>
  <si>
    <t>2026-05-12-10.13.49.000000</t>
  </si>
  <si>
    <t>นาง ณัฏฐนันท์ ศิรทอนสูงเนิน</t>
  </si>
  <si>
    <t>ณัฏฐนันท์ ศิรทอนสูงเนิน</t>
  </si>
  <si>
    <t>I69A54NY0000331</t>
  </si>
  <si>
    <t>2026-05-12-11.12.25.000000</t>
  </si>
  <si>
    <t>ED55</t>
  </si>
  <si>
    <t>TTEL2-นครราชสีมา 5</t>
  </si>
  <si>
    <t xml:space="preserve">บจ. เจ๊เค็ง ฟู้ดส์ </t>
  </si>
  <si>
    <t>บจ. เจ๊เค็ง ฟู้ดส์</t>
  </si>
  <si>
    <t>I69A54JE0018631</t>
  </si>
  <si>
    <t>OPRCDED55OPRCD00000OPRCDF213OPRCD00000OPRCD250</t>
  </si>
  <si>
    <t>2026-05-12-12.14.47.000000</t>
  </si>
  <si>
    <t>Y</t>
  </si>
  <si>
    <t>F002</t>
  </si>
  <si>
    <t>ศูนย์ตัดแต่งและกระจายสินค้าสมุทรสาคร</t>
  </si>
  <si>
    <t>OPRCDF002OPRCD00000OPRCDF213OPRCD00000OPRCD027</t>
  </si>
  <si>
    <t xml:space="preserve"> DMBK-บางน้ำจืด</t>
  </si>
  <si>
    <t>บจ. ซีพีเอฟ เอ็นเอช ฟู้ดส์</t>
  </si>
  <si>
    <t>คากิเผาข้อสอง Spec1-CP</t>
  </si>
  <si>
    <t>OPRCDF213OPRCD00000OPRCDF213OPRCD00000OPRCD027</t>
  </si>
  <si>
    <t>111 ในเครือ</t>
  </si>
  <si>
    <t>นางสาวประไพ โพศรี</t>
  </si>
  <si>
    <t>2026-05-12-13.26.27.000000</t>
  </si>
  <si>
    <t>;Complete</t>
  </si>
  <si>
    <t>เลือดก้อน(หมู)-CP</t>
  </si>
  <si>
    <t>บจ. ซีพีเอฟ ฟู้ด แอนด์ เบฟเวอร์เรจ (รง.อสร.สระบุรี)</t>
  </si>
  <si>
    <t>242 ในเครือ</t>
  </si>
  <si>
    <t>2026-05-12-09.05.19.000000</t>
  </si>
  <si>
    <t>3ฒม-8177C;</t>
  </si>
  <si>
    <t>F</t>
  </si>
  <si>
    <t>3ฒม-8177C</t>
  </si>
  <si>
    <t>3ฒม-8177C;Complete</t>
  </si>
  <si>
    <t>ND15</t>
  </si>
  <si>
    <t>TTNL4-เพชรบูรณ์ 1</t>
  </si>
  <si>
    <t xml:space="preserve">นาง ศุภหทัย ยิ้มสามเสน </t>
  </si>
  <si>
    <t>ศุภหทัย ยิ้มสามเสน</t>
  </si>
  <si>
    <t>OPRCDND15OPRCD00000OPRCDF213OPRCD00000OPRCD250</t>
  </si>
  <si>
    <t>3020 ตลาดสด</t>
  </si>
  <si>
    <t>2026-05-12-10.29.00.000000</t>
  </si>
  <si>
    <t xml:space="preserve">นางสาว เปลวทอง เทศศรี </t>
  </si>
  <si>
    <t>เปลวทอง เทศศรี</t>
  </si>
  <si>
    <t>2026-05-12-11.03.55.000000</t>
  </si>
  <si>
    <t>นาย ประสิทธิ์ มีรส</t>
  </si>
  <si>
    <t>นางสาว สุภาพร อุ่นสมัย</t>
  </si>
  <si>
    <t>2026-05-12-13.02.56.000000</t>
  </si>
  <si>
    <t xml:space="preserve">นางสาว นันทนา นูแป </t>
  </si>
  <si>
    <t>นันทนา นูแป</t>
  </si>
  <si>
    <t>2026-05-12-13.03.58.000000</t>
  </si>
  <si>
    <t>ND16</t>
  </si>
  <si>
    <t>TTNL4-เพชรบูรณ์ 2</t>
  </si>
  <si>
    <t xml:space="preserve">นาง อุไร สีทอง </t>
  </si>
  <si>
    <t>อุไร สีทอง</t>
  </si>
  <si>
    <t>OPRCDND16OPRCD00000OPRCDF213OPRCD00000OPRCD250</t>
  </si>
  <si>
    <t>2026-05-12-08.29.07.000000</t>
  </si>
  <si>
    <t>WM01</t>
  </si>
  <si>
    <t>TTBK3-บางใหญ่ 1</t>
  </si>
  <si>
    <t>นางสาว อรวรรณ เยือกเย็น</t>
  </si>
  <si>
    <t>ตลาดสดไอยรา</t>
  </si>
  <si>
    <t>I69A54BA0024344</t>
  </si>
  <si>
    <t>OPRCDWM01OPRCD00000OPRCDF213OPRCD00000OPRCD250</t>
  </si>
  <si>
    <t>2026-05-12-13.28.33.000000</t>
  </si>
  <si>
    <t>บห-2281C;</t>
  </si>
  <si>
    <t>S</t>
  </si>
  <si>
    <t>บห-2281C</t>
  </si>
  <si>
    <t>WM06</t>
  </si>
  <si>
    <t>TTBK2-บึงกุ่ม 1</t>
  </si>
  <si>
    <t>บจ. เอส แอล พิทักษ์</t>
  </si>
  <si>
    <t>I69A54BD0025294</t>
  </si>
  <si>
    <t>OPRCDWM06OPRCD00000OPRCDF213OPRCD00000OPRCD250</t>
  </si>
  <si>
    <t>2026-05-12-11.42.26.000000</t>
  </si>
  <si>
    <t>I69A54BD0025295</t>
  </si>
  <si>
    <t>2026-05-12-11.43.05.000000</t>
  </si>
  <si>
    <t>I69A54BD0025303</t>
  </si>
  <si>
    <t>2026-05-12-11.47.48.000000</t>
  </si>
  <si>
    <t>I69A54BD0025304</t>
  </si>
  <si>
    <t>2026-05-12-11.48.20.000000</t>
  </si>
  <si>
    <t>WM11</t>
  </si>
  <si>
    <t>TTBK2-ลำลูกกา 1</t>
  </si>
  <si>
    <t>นางสาว กนกเนตร จียอน</t>
  </si>
  <si>
    <t>ห้องเย็น</t>
  </si>
  <si>
    <t>I69A54BG0020455</t>
  </si>
  <si>
    <t>OPRCDWM11OPRCD00000OPRCDF213OPRCD00000OPRCD250</t>
  </si>
  <si>
    <t>2026-05-12-09.52.05.000000</t>
  </si>
  <si>
    <t>Modern Trade</t>
  </si>
  <si>
    <t>MT Term 30-2</t>
  </si>
  <si>
    <t>1A532857L0</t>
  </si>
  <si>
    <t>บมจ. ซีพี แอ็กซ์ตร้า ลำนารายณ์ (5188)</t>
  </si>
  <si>
    <t>ลำนารายณ์ (5188)</t>
  </si>
  <si>
    <t>H6954RLG0901153</t>
  </si>
  <si>
    <t>OPRCD0489OPRCD00023OPRCDF213OPRCD00000OPRCD923</t>
  </si>
  <si>
    <t>MT1001 HYPER-Lotus</t>
  </si>
  <si>
    <t>MT</t>
  </si>
  <si>
    <t>System Batch</t>
  </si>
  <si>
    <t>2026-05-11-09.40.55.000000</t>
  </si>
  <si>
    <t>;Delivery S</t>
  </si>
  <si>
    <t>INTERFACE</t>
  </si>
  <si>
    <t>1A530181L0</t>
  </si>
  <si>
    <t>บมจ. ซีพี แอ็กซ์ตร้า สระบุรี (5005)</t>
  </si>
  <si>
    <t>LOTUS สระบุรี (5005)</t>
  </si>
  <si>
    <t>H6954RLG0901180</t>
  </si>
  <si>
    <t>Seal Pack</t>
  </si>
  <si>
    <t>1A532209L0</t>
  </si>
  <si>
    <t>บมจ. ซีพี แอ็กซ์ตร้า คงธรรม (4044)</t>
  </si>
  <si>
    <t>LOTUS คงธรรม (4044)</t>
  </si>
  <si>
    <t>H6954RLG0909048</t>
  </si>
  <si>
    <t>2026-05-12-09.40.40.000000</t>
  </si>
  <si>
    <t>1A530439L0</t>
  </si>
  <si>
    <t>บมจ. ซีพี แอ็กซ์ตร้า ลพบุรี อินน์ (5057)</t>
  </si>
  <si>
    <t>LOTUS ลพบุรี อินน์ (5057)</t>
  </si>
  <si>
    <t>H6954RLG0909049</t>
  </si>
  <si>
    <t>1A530491L0</t>
  </si>
  <si>
    <t>บมจ. ซีพี แอ็กซ์ตร้า อุตสาหกรรมวังน้อย (1613)</t>
  </si>
  <si>
    <t>LOTUS อุตสาหกรรมวังน้อย (1613)</t>
  </si>
  <si>
    <t>H6954RLG0914051</t>
  </si>
  <si>
    <t>2026-05-12-12.11.25.000000</t>
  </si>
  <si>
    <t>;INCLUDE_We</t>
  </si>
  <si>
    <t>1A530619L0</t>
  </si>
  <si>
    <t>บมจ. ซีพี แอ็กซ์ตร้า เขาพระงาม (1730)</t>
  </si>
  <si>
    <t>LOTUS เขาพระงาม (1730)</t>
  </si>
  <si>
    <t>H6954RLG0914053</t>
  </si>
  <si>
    <t>1A530811L0</t>
  </si>
  <si>
    <t>บมจ. ซีพี แอ็กซ์ตร้า โคกสำโรง (1937)</t>
  </si>
  <si>
    <t>LOTUS โคกสำโรง (1937)</t>
  </si>
  <si>
    <t>H6954RLG0914054</t>
  </si>
  <si>
    <t>1A531845L0</t>
  </si>
  <si>
    <t>บมจ. ซีพี แอ็กซ์ตร้า พีเอ็มที โรจนะ (3095)</t>
  </si>
  <si>
    <t>LOTUS พีเอ็มที โรจนะ (3095)</t>
  </si>
  <si>
    <t>H6954RLG0914058</t>
  </si>
  <si>
    <t>1A531896L0</t>
  </si>
  <si>
    <t>บมจ. ซีพี แอ็กซ์ตร้า ตลาดคลองถม (3148)</t>
  </si>
  <si>
    <t>LOTUS ตลาดคลองถม (3148)</t>
  </si>
  <si>
    <t>H6954RLG0914059</t>
  </si>
  <si>
    <t>1A532419L0</t>
  </si>
  <si>
    <t>บมจ. ซีพี แอ็กซ์ตร้า นิคมนครหลวง (3360)</t>
  </si>
  <si>
    <t>LOTUS นิคมนครหลวง (3360)</t>
  </si>
  <si>
    <t>H6954RLG0914064</t>
  </si>
  <si>
    <t>1A532469L0</t>
  </si>
  <si>
    <t>บมจ. ซีพี แอ็กซ์ตร้า พิชัยณรงค์สงคราม 1 (3398)</t>
  </si>
  <si>
    <t>LOTUS พิชัยณรงค์สงคราม 1 (3398)</t>
  </si>
  <si>
    <t>H6954RLG0914065</t>
  </si>
  <si>
    <t>1A532468L0</t>
  </si>
  <si>
    <t>บมจ. ซีพี แอ็กซ์ตร้า ตลาดเฉลิมพระเกียรติ (3414)</t>
  </si>
  <si>
    <t>LOTUS ตลาดเฉลิมพระเกียรติ (3414)</t>
  </si>
  <si>
    <t>H6954RLG0914066</t>
  </si>
  <si>
    <t>1A532358L0</t>
  </si>
  <si>
    <t>บมจ. ซีพี แอ็กซ์ตร้า เดชาวุธ (4046)</t>
  </si>
  <si>
    <t>LOTUS เดชาวุธ (4046)</t>
  </si>
  <si>
    <t>H6954RLG0914068</t>
  </si>
  <si>
    <t>1A530393L0</t>
  </si>
  <si>
    <t>บมจ. ซีพี แอ็กซ์ตร้า วัดคานหาม-อยุธยา (1324)</t>
  </si>
  <si>
    <t>LOTUS วัดคานหาม-อยุธยา (1324)</t>
  </si>
  <si>
    <t>H6954RLG0914070</t>
  </si>
  <si>
    <t>1A530611L0</t>
  </si>
  <si>
    <t>บมจ. ซีพี แอ็กซ์ตร้า ภาชี (1715)</t>
  </si>
  <si>
    <t>LOTUS ภาชี (1715)</t>
  </si>
  <si>
    <t>H6954RLG0914071</t>
  </si>
  <si>
    <t>1A530627L0</t>
  </si>
  <si>
    <t>บมจ. ซีพี แอ็กซ์ตร้า บางระจัน (1723)</t>
  </si>
  <si>
    <t>LOTUS บางระจัน (1723)</t>
  </si>
  <si>
    <t>H6954RLG0914072</t>
  </si>
  <si>
    <t>1A531045L0</t>
  </si>
  <si>
    <t>บมจ. ซีพี แอ็กซ์ตร้า บ้านกรด วัดสุทธิ (2215)</t>
  </si>
  <si>
    <t>LOTUS บ้านกรด วัดสุทธิ (2215)</t>
  </si>
  <si>
    <t>H6954RLG0914077</t>
  </si>
  <si>
    <t>1A531320L0</t>
  </si>
  <si>
    <t>บมจ. ซีพี แอ็กซ์ตร้า ป่าหวาย (2544)</t>
  </si>
  <si>
    <t>LOTUS ป่าหวาย (2544)</t>
  </si>
  <si>
    <t>H6954RLG0914078</t>
  </si>
  <si>
    <t>1A531340L0</t>
  </si>
  <si>
    <t>บมจ. ซีพี แอ็กซ์ตร้า ทะเลชุบศร (2548)</t>
  </si>
  <si>
    <t>LOTUS ทะเลชุบศร (2548)</t>
  </si>
  <si>
    <t>H6954RLG0914079</t>
  </si>
  <si>
    <t>1A531409L0</t>
  </si>
  <si>
    <t>บมจ. ซีพี แอ็กซ์ตร้า รามเดโช (2643)</t>
  </si>
  <si>
    <t>LOTUS รามเดโช (2643)</t>
  </si>
  <si>
    <t>H6954RLG0914080</t>
  </si>
  <si>
    <t>1A531449L0</t>
  </si>
  <si>
    <t>บมจ. ซีพี แอ็กซ์ตร้า มหาราช (2663)</t>
  </si>
  <si>
    <t>LOTUS มหาราช (2663)</t>
  </si>
  <si>
    <t>H6954RLG0914081</t>
  </si>
  <si>
    <t>1A531548L0</t>
  </si>
  <si>
    <t>บมจ. ซีพี แอ็กซ์ตร้า บ้านแพรก (2787)</t>
  </si>
  <si>
    <t>LOTUS บ้านแพรก (2787)</t>
  </si>
  <si>
    <t>H6954RLG0914083</t>
  </si>
  <si>
    <t>1A532158L0</t>
  </si>
  <si>
    <t>บมจ. ซีพี แอ็กซ์ตร้า พัฒนานิคม (3281)</t>
  </si>
  <si>
    <t>LOTUS พัฒนานิคม (3281)</t>
  </si>
  <si>
    <t>H6954RLG0914089</t>
  </si>
  <si>
    <t>1A532190L0</t>
  </si>
  <si>
    <t>บมจ. ซีพี แอ็กซ์ตร้า ตลาดนัดพุกร่าง (3311)</t>
  </si>
  <si>
    <t>LOTUS ตลาดนัดพุกร่าง (3311)</t>
  </si>
  <si>
    <t>H6954RLG0914090</t>
  </si>
  <si>
    <t>1A532393L0</t>
  </si>
  <si>
    <t>บมจ. ซีพี แอ็กซ์ตร้า ตลาดเขาวง (3328)</t>
  </si>
  <si>
    <t>LOTUS ตลาดเขาวง (3328)</t>
  </si>
  <si>
    <t>H6954RLG0914091</t>
  </si>
  <si>
    <t>1A530190L0</t>
  </si>
  <si>
    <t>บมจ. ซีพี แอ็กซ์ตร้า อยุธยา (5014)</t>
  </si>
  <si>
    <t>LOTUS อยุธยา (5014)</t>
  </si>
  <si>
    <t>H6954RLG0914095</t>
  </si>
  <si>
    <t>1A531809L0</t>
  </si>
  <si>
    <t>บมจ. ซีพี แอ็กซ์ตร้า อ่างทอง (5171)</t>
  </si>
  <si>
    <t>LOTUS อ่างทอง (5171)</t>
  </si>
  <si>
    <t>H6954RLG0914096</t>
  </si>
  <si>
    <t>1A530426L0</t>
  </si>
  <si>
    <t>บมจ. ซีพี แอ็กซ์ตร้า ประตูน้ำพระอินทร์ (1344)</t>
  </si>
  <si>
    <t>LOTUS ประตูน้ำพระอินทร์ (1344)</t>
  </si>
  <si>
    <t>H6954RLG0914098</t>
  </si>
  <si>
    <t>1A530580L0</t>
  </si>
  <si>
    <t>บมจ. ซีพี แอ็กซ์ตร้า หินกอง (1699)</t>
  </si>
  <si>
    <t>LOTUS หินกอง (1699)</t>
  </si>
  <si>
    <t>H6954RLG0914100</t>
  </si>
  <si>
    <t>1A530752L0</t>
  </si>
  <si>
    <t>บมจ. ซีพี แอ็กซ์ตร้า ถนนเลียบคลอง (1848)</t>
  </si>
  <si>
    <t>LOTUS ถนนเลียบคลอง (1848)</t>
  </si>
  <si>
    <t>H6954RLG0914101</t>
  </si>
  <si>
    <t>1A531331L0</t>
  </si>
  <si>
    <t>บมจ. ซีพี แอ็กซ์ตร้า ร่มไทร (2530)</t>
  </si>
  <si>
    <t>LOTUS ร่มไทร (2530)</t>
  </si>
  <si>
    <t>H6954RLG0914104</t>
  </si>
  <si>
    <t>1A531489L0</t>
  </si>
  <si>
    <t>บมจ. ซีพี แอ็กซ์ตร้า เสาไห้ (2711)</t>
  </si>
  <si>
    <t>LOTUS เสาไห้ (2711)</t>
  </si>
  <si>
    <t>H6954RLG0914105</t>
  </si>
  <si>
    <t>1A531562L0</t>
  </si>
  <si>
    <t>บมจ. ซีพี แอ็กซ์ตร้า ESSO ทีซีซี วังน้อย (2802)</t>
  </si>
  <si>
    <t>LOTUS ESSO ทีซีซี วังน้อย (2802)</t>
  </si>
  <si>
    <t>H6954RLG0914107</t>
  </si>
  <si>
    <t>1A532424L0</t>
  </si>
  <si>
    <t>บมจ. ซีพี แอ็กซ์ตร้า บ้านเบิก (3377)</t>
  </si>
  <si>
    <t>LOTUS บ้านเบิก (3377)</t>
  </si>
  <si>
    <t>H6954RLG0914109</t>
  </si>
  <si>
    <t>1A531389L0</t>
  </si>
  <si>
    <t>บมจ. ซีพี แอ็กซ์ตร้า ลานสัก (3503)</t>
  </si>
  <si>
    <t>LOTUS ลานสัก (3503)</t>
  </si>
  <si>
    <t>H6954RLG0914112</t>
  </si>
  <si>
    <t>1A532860L0</t>
  </si>
  <si>
    <t>บมจ. ซีพี แอ็กซ์ตร้า สามแยกไฟฟ้า แก่งคอย (3755)</t>
  </si>
  <si>
    <t>สามแยกไฟฟ้า แก่งคอย (3755)</t>
  </si>
  <si>
    <t>H6954RLG0914116</t>
  </si>
  <si>
    <t>1A532294L0</t>
  </si>
  <si>
    <t>บมจ. ซีพี แอ็กซ์ตร้า บ้านหมี่-ลพบุรี (4229)</t>
  </si>
  <si>
    <t>LOTUS บ้านหมี่-ลพบุรี (4229)</t>
  </si>
  <si>
    <t>H6954RLG0914117</t>
  </si>
  <si>
    <t>1A532347L0</t>
  </si>
  <si>
    <t>บมจ. ซีพี แอ็กซ์ตร้า ห้าแยกวิทยุ (4321)</t>
  </si>
  <si>
    <t>LOTUS ห้าแยกวิทยุ (4321)</t>
  </si>
  <si>
    <t>H6954RLG0914118</t>
  </si>
  <si>
    <t>1A530235L0</t>
  </si>
  <si>
    <t>บมจ. ซีพี แอ็กซ์ตร้า ชัยนาท (5505)</t>
  </si>
  <si>
    <t>LOTUS ชัยนาท (5505)</t>
  </si>
  <si>
    <t>H6954RLG0914119</t>
  </si>
  <si>
    <t>1A530386L0</t>
  </si>
  <si>
    <t>บมจ. ซีพี แอ็กซ์ตร้า เสนา-อยุธยา (1308)</t>
  </si>
  <si>
    <t>LOTUS เสนา-อยุธยา (1308)</t>
  </si>
  <si>
    <t>H6954RLG0914121</t>
  </si>
  <si>
    <t>1A530431L0</t>
  </si>
  <si>
    <t>บมจ. ซีพี แอ็กซ์ตร้า ประตูชัย (1356)</t>
  </si>
  <si>
    <t>LOTUS ประตูชัย (1356)</t>
  </si>
  <si>
    <t>H6954RLG0914122</t>
  </si>
  <si>
    <t>1A530587L0</t>
  </si>
  <si>
    <t>บมจ. ซีพี แอ็กซ์ตร้า ตลาดเกษตรพัฒนานิคม (1700)</t>
  </si>
  <si>
    <t>LOTUS ตลาดเกษตรพัฒนานิคม (1700)</t>
  </si>
  <si>
    <t>H6954RLG0914123</t>
  </si>
  <si>
    <t>1A530588L0</t>
  </si>
  <si>
    <t>บมจ. ซีพี แอ็กซ์ตร้า สรรคบุรี (1701)</t>
  </si>
  <si>
    <t>LOTUS สรรคบุรี (1701)</t>
  </si>
  <si>
    <t>H6954RLG0914124</t>
  </si>
  <si>
    <t>1A530596L0</t>
  </si>
  <si>
    <t>บมจ. ซีพี แอ็กซ์ตร้า ชุมชนวัดบ้านอ้อย (1702)</t>
  </si>
  <si>
    <t>LOTUS ชุมชนวัดบ้านอ้อย (1702)</t>
  </si>
  <si>
    <t>H6954RLG0914125</t>
  </si>
  <si>
    <t>1A531114L0</t>
  </si>
  <si>
    <t>บมจ. ซีพี แอ็กซ์ตร้า ชุมชนสิรัญญา (2299)</t>
  </si>
  <si>
    <t>LOTUS ชุมชนสิรัญญา (2299)</t>
  </si>
  <si>
    <t>H6954RLG0914127</t>
  </si>
  <si>
    <t>1A531213L0</t>
  </si>
  <si>
    <t>บมจ. ซีพี แอ็กซ์ตร้า เขื่อนป่าสักฯ (2389)</t>
  </si>
  <si>
    <t>LOTUS เขื่อนป่าสักฯ (2389)</t>
  </si>
  <si>
    <t>H6954RLG0914128</t>
  </si>
  <si>
    <t>1A531293L0</t>
  </si>
  <si>
    <t>บมจ. ซีพี แอ็กซ์ตร้า ชุมชนนเรศวร (2507)</t>
  </si>
  <si>
    <t>LOTUS ชุมชนนเรศวร (2507)</t>
  </si>
  <si>
    <t>H6954RLG0914129</t>
  </si>
  <si>
    <t>1A531438L0</t>
  </si>
  <si>
    <t>บมจ. ซีพี แอ็กซ์ตร้า โพธิ์ทอง (2649)</t>
  </si>
  <si>
    <t>LOTUS โพธิ์ทอง (2649)</t>
  </si>
  <si>
    <t>H6954RLG0914131</t>
  </si>
  <si>
    <t>1A531900L0</t>
  </si>
  <si>
    <t>บมจ. ซีพี แอ็กซ์ตร้า ชุมชนเขาสามยอด 20 (3155)</t>
  </si>
  <si>
    <t>LOTUS ชุมชนเขาสามยอด 20 (3155)</t>
  </si>
  <si>
    <t>H6954RLG0914133</t>
  </si>
  <si>
    <t>1A531965L0</t>
  </si>
  <si>
    <t>บมจ. ซีพี แอ็กซ์ตร้า สันมะค่า (3215)</t>
  </si>
  <si>
    <t>LOTUS สันมะค่า (3215)</t>
  </si>
  <si>
    <t>H6954RLG0914134</t>
  </si>
  <si>
    <t>1A532535L0</t>
  </si>
  <si>
    <t>บมจ. ซีพี แอ็กซ์ตร้า เทศบาลท่าเรือ (3464)</t>
  </si>
  <si>
    <t>LOTUS เทศบาลท่าเรือ (3464)</t>
  </si>
  <si>
    <t>H6954RLG0914139</t>
  </si>
  <si>
    <t>1A532554L0</t>
  </si>
  <si>
    <t>บมจ. ซีพี แอ็กซ์ตร้า อิตาเลี่ยนฯวิหารแดง (3480)</t>
  </si>
  <si>
    <t>LOTUS อิตาเลี่ยนฯวิหารแดง (3480)</t>
  </si>
  <si>
    <t>H6954RLG0914140</t>
  </si>
  <si>
    <t>1A532863L0</t>
  </si>
  <si>
    <t>บมจ. ซีพี แอ็กซ์ตร้า ชุมชนสวนดอกไม้ (3765)</t>
  </si>
  <si>
    <t>ชุมชนสวนดอกไม้ (3765)</t>
  </si>
  <si>
    <t>H6954RLG0914142</t>
  </si>
  <si>
    <t>1A532943L0</t>
  </si>
  <si>
    <t>บมจ. ซีพี แอ็กซ์ตร้า คชสิทธิ์ (3879)</t>
  </si>
  <si>
    <t>โลตัส คชสิทธิ์ (3879)</t>
  </si>
  <si>
    <t>H6954RLG0914143</t>
  </si>
  <si>
    <t>1A532098L0</t>
  </si>
  <si>
    <t>บมจ. ซีพี แอ็กซ์ตร้า ชัยบาดาล (4042)</t>
  </si>
  <si>
    <t>LOTUS ชัยบาดาล (4042)</t>
  </si>
  <si>
    <t>H6954RLG0914145</t>
  </si>
  <si>
    <t>1A530541L0</t>
  </si>
  <si>
    <t>บมจ. ซีพี แอ็กซ์ตร้า เสนา (5071)</t>
  </si>
  <si>
    <t>LOTUS เสนา (5071)</t>
  </si>
  <si>
    <t>H6954RLG0914149</t>
  </si>
  <si>
    <t>1A531473L0</t>
  </si>
  <si>
    <t>บมจ. ซีพี แอ็กซ์ตร้า โรจนะ (5123)</t>
  </si>
  <si>
    <t>LOTUS โรจนะ (5123)</t>
  </si>
  <si>
    <t>H6954RLG0914151</t>
  </si>
  <si>
    <t>1A530359L0</t>
  </si>
  <si>
    <t>บมจ. ซีพี แอ็กซ์ตร้า คลองพยอม (1264)</t>
  </si>
  <si>
    <t>LOTUS คลองพยอม (1264)</t>
  </si>
  <si>
    <t>H6954RLG0914152</t>
  </si>
  <si>
    <t>1A530573L0</t>
  </si>
  <si>
    <t>บมจ. ซีพี แอ็กซ์ตร้า ตลาดเจ้าพรหม (1676)</t>
  </si>
  <si>
    <t>LOTUS ตลาดเจ้าพรหม (1676)</t>
  </si>
  <si>
    <t>H6954RLG0914154</t>
  </si>
  <si>
    <t>1A530618L0</t>
  </si>
  <si>
    <t>บมจ. ซีพี แอ็กซ์ตร้า อำเภอมวกเหล็ก (1729)</t>
  </si>
  <si>
    <t>LOTUS อำเภอมวกเหล็ก (1729)</t>
  </si>
  <si>
    <t>H6954RLG0914155</t>
  </si>
  <si>
    <t>1A530643L0</t>
  </si>
  <si>
    <t>บมจ. ซีพี แอ็กซ์ตร้า ตลาดตาลทอง (1750)</t>
  </si>
  <si>
    <t>LOTUS ตลาดตาลทอง (1750)</t>
  </si>
  <si>
    <t>H6954RLG0914156</t>
  </si>
  <si>
    <t>1A530861L0</t>
  </si>
  <si>
    <t>บมจ. ซีพี แอ็กซ์ตร้า วัดใหญ่ชัยมงคล (1939)</t>
  </si>
  <si>
    <t>LOTUS วัดใหญ่ชัยมงคล (1939)</t>
  </si>
  <si>
    <t>H6954RLG0914157</t>
  </si>
  <si>
    <t>1A531193L0</t>
  </si>
  <si>
    <t>บมจ. ซีพี แอ็กซ์ตร้า ชุมชนค่ายเอราวัณ (2374)</t>
  </si>
  <si>
    <t>LOTUS ชุมชนค่ายเอราวัณ (2374)</t>
  </si>
  <si>
    <t>H6954RLG0914160</t>
  </si>
  <si>
    <t>1A531254L0</t>
  </si>
  <si>
    <t>บมจ. ซีพี แอ็กซ์ตร้า ช.หลังเกษมราษฎร์ (2432)</t>
  </si>
  <si>
    <t>LOTUS ช.หลังเกษมราษฎร์ (2432)</t>
  </si>
  <si>
    <t>H6954RLG0914161</t>
  </si>
  <si>
    <t>1A531550L0</t>
  </si>
  <si>
    <t>บมจ. ซีพี แอ็กซ์ตร้า ตลาดบางซ้าย (2790)</t>
  </si>
  <si>
    <t>LOTUS ตลาดบางซ้าย (2790)</t>
  </si>
  <si>
    <t>H6954RLG0914163</t>
  </si>
  <si>
    <t>1A532382L0</t>
  </si>
  <si>
    <t>บมจ. ซีพี แอ็กซ์ตร้า สรรพยา (3329)</t>
  </si>
  <si>
    <t>LOTUS สรรพยา (3329)</t>
  </si>
  <si>
    <t>H6954RLG0914167</t>
  </si>
  <si>
    <t>1A530507L0</t>
  </si>
  <si>
    <t>บมจ. ซีพี แอ็กซ์ตร้า บางปะอิน (5067)</t>
  </si>
  <si>
    <t>LOTUS บางปะอิน (5067)</t>
  </si>
  <si>
    <t>H6954RLG0914174</t>
  </si>
  <si>
    <t>H6954RLG0914175</t>
  </si>
  <si>
    <t>1A530424L0</t>
  </si>
  <si>
    <t>บมจ. ซีพี แอ็กซ์ตร้า โรงพยาบาลอยุธยา 1 (1350)</t>
  </si>
  <si>
    <t>LOTUS โรงพยาบาลอยุธยา 1 (1350)</t>
  </si>
  <si>
    <t>H6954RLG0914179</t>
  </si>
  <si>
    <t>1A530464L0</t>
  </si>
  <si>
    <t>บมจ. ซีพี แอ็กซ์ตร้า บางปะหัน-อยุธยา (1388)</t>
  </si>
  <si>
    <t>LOTUS บางปะหัน-อยุธยา (1388)</t>
  </si>
  <si>
    <t>H6954RLG0914180</t>
  </si>
  <si>
    <t>1A530473L0</t>
  </si>
  <si>
    <t>บมจ. ซีพี แอ็กซ์ตร้า บัวหลวงธานี (1399)</t>
  </si>
  <si>
    <t>LOTUS บัวหลวงธานี (1399)</t>
  </si>
  <si>
    <t>H6954RLG0914181</t>
  </si>
  <si>
    <t>1A530550L0</t>
  </si>
  <si>
    <t>บมจ. ซีพี แอ็กซ์ตร้า ผักไห่ (1651)</t>
  </si>
  <si>
    <t>LOTUS ผักไห่ (1651)</t>
  </si>
  <si>
    <t>H6954RLG0914182</t>
  </si>
  <si>
    <t>1A530610L0</t>
  </si>
  <si>
    <t>บมจ. ซีพี แอ็กซ์ตร้า วิหารแดง (1714)</t>
  </si>
  <si>
    <t>LOTUS วิหารแดง (1714)</t>
  </si>
  <si>
    <t>H6954RLG0914183</t>
  </si>
  <si>
    <t>1A530702L0</t>
  </si>
  <si>
    <t>บมจ. ซีพี แอ็กซ์ตร้า หันคา (1809)</t>
  </si>
  <si>
    <t>LOTUS หันคา (1809)</t>
  </si>
  <si>
    <t>H6954RLG0914184</t>
  </si>
  <si>
    <t>1A530832L0</t>
  </si>
  <si>
    <t>บมจ. ซีพี แอ็กซ์ตร้า บางบาล (1974)</t>
  </si>
  <si>
    <t>LOTUS บางบาล (1974)</t>
  </si>
  <si>
    <t>H6954RLG0914185</t>
  </si>
  <si>
    <t>1A531385L0</t>
  </si>
  <si>
    <t>บมจ. ซีพี แอ็กซ์ตร้า พระพุทธฉาย (2598)</t>
  </si>
  <si>
    <t>LOTUS พระพุทธฉาย (2598)</t>
  </si>
  <si>
    <t>H6954RLG0914186</t>
  </si>
  <si>
    <t>1A531504L0</t>
  </si>
  <si>
    <t>บมจ. ซีพี แอ็กซ์ตร้า สามโก้ (2745)</t>
  </si>
  <si>
    <t>LOTUS สามโก้ (2745)</t>
  </si>
  <si>
    <t>H6954RLG0914188</t>
  </si>
  <si>
    <t>1A531530L0</t>
  </si>
  <si>
    <t>บมจ. ซีพี แอ็กซ์ตร้า บางไทร (2767)</t>
  </si>
  <si>
    <t>LOTUS บางไทร (2767)</t>
  </si>
  <si>
    <t>H6954RLG0914189</t>
  </si>
  <si>
    <t>1A531549L0</t>
  </si>
  <si>
    <t>บมจ. ซีพี แอ็กซ์ตร้า ตลาดท่าข้าม (2789)</t>
  </si>
  <si>
    <t>LOTUS ตลาดท่าข้าม (2789)</t>
  </si>
  <si>
    <t>H6954RLG0914190</t>
  </si>
  <si>
    <t>1A531590L0</t>
  </si>
  <si>
    <t>บมจ. ซีพี แอ็กซ์ตร้า ลำนารายณ์ (2833)</t>
  </si>
  <si>
    <t>LOTUS ลำนารายณ์ (2833)</t>
  </si>
  <si>
    <t>H6954RLG0914191</t>
  </si>
  <si>
    <t>1A531596L0</t>
  </si>
  <si>
    <t>บมจ. ซีพี แอ็กซ์ตร้า หน้าพระลาน (2840)</t>
  </si>
  <si>
    <t>LOTUS หน้าพระลาน (2840)</t>
  </si>
  <si>
    <t>H6954RLG0914192</t>
  </si>
  <si>
    <t>1A533039L0</t>
  </si>
  <si>
    <t>บมจ. ซีพี แอ็กซ์ตร้า แก่งคอย (3934)</t>
  </si>
  <si>
    <t>โลตัส แก่งคอย (3934)</t>
  </si>
  <si>
    <t>H6954RLG0914199</t>
  </si>
  <si>
    <t>1A532145L0</t>
  </si>
  <si>
    <t>บมจ. ซีพี แอ็กซ์ตร้า โคกสำโรง2-ลพบุรี (4250)</t>
  </si>
  <si>
    <t>LOTUS โคกสำโรง2-ลพบุรี (4250)</t>
  </si>
  <si>
    <t>H6954RLG0914200</t>
  </si>
  <si>
    <t>1A531954L0</t>
  </si>
  <si>
    <t>บมจ. ซีพี แอ็กซ์ตร้า แก่งคอย (5178)</t>
  </si>
  <si>
    <t>LOTUS แก่งคอย (5178)</t>
  </si>
  <si>
    <t>H6954RLG0914202</t>
  </si>
  <si>
    <t>1A530420L0</t>
  </si>
  <si>
    <t>บมจ. ซีพี แอ็กซ์ตร้า พระญาติ-อยุธยา (1345)</t>
  </si>
  <si>
    <t>LOTUS พระญาติ-อยุธยา (1345)</t>
  </si>
  <si>
    <t>H6954RLG0914204</t>
  </si>
  <si>
    <t>1A530422L0</t>
  </si>
  <si>
    <t>บมจ. ซีพี แอ็กซ์ตร้า สินทิวาธานี (1347)</t>
  </si>
  <si>
    <t>LOTUS สินทิวาธานี (1347)</t>
  </si>
  <si>
    <t>H6954RLG0914205</t>
  </si>
  <si>
    <t>1A530479L0</t>
  </si>
  <si>
    <t>บมจ. ซีพี แอ็กซ์ตร้า ตลาดสี่ขวา (1601)</t>
  </si>
  <si>
    <t>LOTUS ตลาดสี่ขวา (1601)</t>
  </si>
  <si>
    <t>H6954RLG0914206</t>
  </si>
  <si>
    <t>1A530499L0</t>
  </si>
  <si>
    <t>บมจ. ซีพี แอ็กซ์ตร้า อุทัย อยุธยา (1622)</t>
  </si>
  <si>
    <t>LOTUS อุทัย อยุธยา (1622)</t>
  </si>
  <si>
    <t>H6954RLG0914207</t>
  </si>
  <si>
    <t>1A530528L0</t>
  </si>
  <si>
    <t>บมจ. ซีพี แอ็กซ์ตร้า ตลาดแกรนด์ (1644)</t>
  </si>
  <si>
    <t>LOTUS ตลาดแกรนด์ (1644)</t>
  </si>
  <si>
    <t>H6954RLG0914208</t>
  </si>
  <si>
    <t>1A530683L0</t>
  </si>
  <si>
    <t>บมจ. ซีพี แอ็กซ์ตร้า วังม่วง (1784)</t>
  </si>
  <si>
    <t>LOTUS วังม่วง (1784)</t>
  </si>
  <si>
    <t>H6954RLG0914209</t>
  </si>
  <si>
    <t>1A531134L0</t>
  </si>
  <si>
    <t>บมจ. ซีพี แอ็กซ์ตร้า ชุมชนวัดแก่งขนุน (2312)</t>
  </si>
  <si>
    <t>LOTUS ชุมชนวัดแก่งขนุน (2312)</t>
  </si>
  <si>
    <t>H6954RLG0914210</t>
  </si>
  <si>
    <t>1A531217L0</t>
  </si>
  <si>
    <t>บมจ. ซีพี แอ็กซ์ตร้า หินกอง 2 (2395)</t>
  </si>
  <si>
    <t>LOTUS หินกอง 2 (2395)</t>
  </si>
  <si>
    <t>H6954RLG0914211</t>
  </si>
  <si>
    <t>1A531232L0</t>
  </si>
  <si>
    <t>บมจ. ซีพี แอ็กซ์ตร้า ระพีพัฒน์ หนองแค (2428)</t>
  </si>
  <si>
    <t>LOTUS ระพีพัฒน์ หนองแค (2428)</t>
  </si>
  <si>
    <t>H6954RLG0914212</t>
  </si>
  <si>
    <t>1A531328L0</t>
  </si>
  <si>
    <t>บมจ. ซีพี แอ็กซ์ตร้า เขาแก้ว (2529)</t>
  </si>
  <si>
    <t>LOTUS เขาแก้ว (2529)</t>
  </si>
  <si>
    <t>H6954RLG0914213</t>
  </si>
  <si>
    <t>1A531593L0</t>
  </si>
  <si>
    <t>บมจ. ซีพี แอ็กซ์ตร้า เอสโซ่ ทับกวาง (2832)</t>
  </si>
  <si>
    <t>LOTUS เอสโซ่ ทับกวาง (2832)</t>
  </si>
  <si>
    <t>H6954RLG0914215</t>
  </si>
  <si>
    <t>1A531669L0</t>
  </si>
  <si>
    <t>บมจ. ซีพี แอ็กซ์ตร้า บายพาส(ผึ้งรวง) (2926)</t>
  </si>
  <si>
    <t>LOTUS บายพาส(ผึ้งรวง) (2926)</t>
  </si>
  <si>
    <t>H6954RLG0914216</t>
  </si>
  <si>
    <t>1A531858L0</t>
  </si>
  <si>
    <t>บมจ. ซีพี แอ็กซ์ตร้า แยกต้นโพธิ์ (3109)</t>
  </si>
  <si>
    <t>LOTUS แยกต้นโพธิ์ (3109)</t>
  </si>
  <si>
    <t>H6954RLG0914217</t>
  </si>
  <si>
    <t>1A531893L0</t>
  </si>
  <si>
    <t>บมจ. ซีพี แอ็กซ์ตร้า ตลาดหนองแซง (3144)</t>
  </si>
  <si>
    <t>LOTUS ตลาดหนองแซง (3144)</t>
  </si>
  <si>
    <t>H6954RLG0914219</t>
  </si>
  <si>
    <t>1A532512L0</t>
  </si>
  <si>
    <t>บมจ. ซีพี แอ็กซ์ตร้า ตลาดทรัพย์พูลมา (3439)</t>
  </si>
  <si>
    <t>LOTUS ตลาดทรัพย์พูลมา (3439)</t>
  </si>
  <si>
    <t>H6954RLG0914221</t>
  </si>
  <si>
    <t>1A532819L0</t>
  </si>
  <si>
    <t>บมจ. ซีพี แอ็กซ์ตร้า พระพุทธบาท (3721)</t>
  </si>
  <si>
    <t>พระพุทธบาท (3721)</t>
  </si>
  <si>
    <t>H6954RLG0914226</t>
  </si>
  <si>
    <t>1A532823L0</t>
  </si>
  <si>
    <t>บมจ. ซีพี แอ็กซ์ตร้า เมืองสิงห์บุรี (3727)</t>
  </si>
  <si>
    <t>เมืองสิงห์บุรี (3727)</t>
  </si>
  <si>
    <t>H6954RLG0914227</t>
  </si>
  <si>
    <t>1A532962L0</t>
  </si>
  <si>
    <t>บมจ. ซีพี แอ็กซ์ตร้า ท่าเรือ-ท่าลาน (3870)</t>
  </si>
  <si>
    <t>โลตัส ท่าเรือ-ท่าลาน (3870)</t>
  </si>
  <si>
    <t>H6954RLG0914228</t>
  </si>
  <si>
    <t>H6954RLG0914230</t>
  </si>
  <si>
    <t>H6954RLG0914231</t>
  </si>
  <si>
    <t>1A530510L0</t>
  </si>
  <si>
    <t>บมจ. ซีพี แอ็กซ์ตร้า วัดโคกมะยม (1626)</t>
  </si>
  <si>
    <t>LOTUS วัดโคกมะยม (1626)</t>
  </si>
  <si>
    <t>H6954RLG0914232</t>
  </si>
  <si>
    <t>1A530586L0</t>
  </si>
  <si>
    <t>บมจ. ซีพี แอ็กซ์ตร้า วงเวียนสระแก้ว (1687)</t>
  </si>
  <si>
    <t>LOTUS วงเวียนสระแก้ว (1687)</t>
  </si>
  <si>
    <t>H6954RLG0914234</t>
  </si>
  <si>
    <t>1A530648L0</t>
  </si>
  <si>
    <t>บมจ. ซีพี แอ็กซ์ตร้า โพธิ์ทอง (1758)</t>
  </si>
  <si>
    <t>LOTUS โพธิ์ทอง (1758)</t>
  </si>
  <si>
    <t>H6954RLG0914235</t>
  </si>
  <si>
    <t>1A530696L0</t>
  </si>
  <si>
    <t>บมจ. ซีพี แอ็กซ์ตร้า วัดสิงห์ (1804)</t>
  </si>
  <si>
    <t>LOTUS วัดสิงห์ (1804)</t>
  </si>
  <si>
    <t>H6954RLG0914236</t>
  </si>
  <si>
    <t>1A530775L0</t>
  </si>
  <si>
    <t>บมจ. ซีพี แอ็กซ์ตร้า หนองม่วง (1850)</t>
  </si>
  <si>
    <t>LOTUS หนองม่วง (1850)</t>
  </si>
  <si>
    <t>H6954RLG0914237</t>
  </si>
  <si>
    <t>1A530782L0</t>
  </si>
  <si>
    <t>บมจ. ซีพี แอ็กซ์ตร้า มวกเหล็ก 2 (1879)</t>
  </si>
  <si>
    <t>Lotus มวกเหล็ก 2 (1879)</t>
  </si>
  <si>
    <t>H6954RLG0914238</t>
  </si>
  <si>
    <t>1A531361L0</t>
  </si>
  <si>
    <t>บมจ. ซีพี แอ็กซ์ตร้า สว่างอารมณ์ (2571)</t>
  </si>
  <si>
    <t>LOTUS สว่างอารมณ์ (2571)</t>
  </si>
  <si>
    <t>H6954RLG0914239</t>
  </si>
  <si>
    <t>1A531376L0</t>
  </si>
  <si>
    <t>บมจ. ซีพี แอ็กซ์ตร้า พรหมมาสตร์ (2583)</t>
  </si>
  <si>
    <t>LOTUS พรหมมาสตร์ (2583)</t>
  </si>
  <si>
    <t>H6954RLG0914240</t>
  </si>
  <si>
    <t>1A531445L0</t>
  </si>
  <si>
    <t>บมจ. ซีพี แอ็กซ์ตร้า โพสะ (2693)</t>
  </si>
  <si>
    <t>LOTUS โพสะ (2693)</t>
  </si>
  <si>
    <t>H6954RLG0914241</t>
  </si>
  <si>
    <t>1A532076L0</t>
  </si>
  <si>
    <t>บมจ. ซีพี แอ็กซ์ตร้า ตลาดนัดหนองผักชี (3278)</t>
  </si>
  <si>
    <t>LOTUS ตลาดนัดหนองผักชี (3278)</t>
  </si>
  <si>
    <t>H6954RLG0914246</t>
  </si>
  <si>
    <t>1A532670L0</t>
  </si>
  <si>
    <t>บมจ. ซีพี แอ็กซ์ตร้า นราวดี ซิตี้พาร์ค (3586)</t>
  </si>
  <si>
    <t>LOTUS นราวดี ซิตี้พาร์ค (3586)</t>
  </si>
  <si>
    <t>H6954RLG0914252</t>
  </si>
  <si>
    <t>1A532704L0</t>
  </si>
  <si>
    <t>บมจ. ซีพี แอ็กซ์ตร้า บ้านสร้าง (3611)</t>
  </si>
  <si>
    <t>LOTUS บ้านสร้าง (3611)</t>
  </si>
  <si>
    <t>H6954RLG0914253</t>
  </si>
  <si>
    <t>1A532845L0</t>
  </si>
  <si>
    <t>บมจ. ซีพี แอ็กซ์ตร้า ตลาดกกโก (3745)</t>
  </si>
  <si>
    <t>ตลาดกกโก (3745)</t>
  </si>
  <si>
    <t>H6954RLG0914256</t>
  </si>
  <si>
    <t>1A532907L0</t>
  </si>
  <si>
    <t>บมจ. ซีพี แอ็กซ์ตร้า ชุมชนดาวเรือง (3809)</t>
  </si>
  <si>
    <t>โลตัส ชุมชนดาวเรือง (3809)</t>
  </si>
  <si>
    <t>H6954RLG0914257</t>
  </si>
  <si>
    <t>H6954RLG0914259</t>
  </si>
  <si>
    <t>1A532247L0</t>
  </si>
  <si>
    <t>บมจ. ซีพี แอ็กซ์ตร้า อยุธยา-จักรพรรดิ์ (4141)</t>
  </si>
  <si>
    <t>LOTUS อยุธยา-จักรพรรดิ์ (4141)</t>
  </si>
  <si>
    <t>H6954RLG0914260</t>
  </si>
  <si>
    <t>1A532343L0</t>
  </si>
  <si>
    <t>บมจ. ซีพี แอ็กซ์ตร้า ปากช่อง (4315)</t>
  </si>
  <si>
    <t>LOTUS ปากช่อง (4315)</t>
  </si>
  <si>
    <t>H6954RLG0915369</t>
  </si>
  <si>
    <t>2026-05-12-12.19.58.000000</t>
  </si>
  <si>
    <t>MT Term 30-3</t>
  </si>
  <si>
    <t>1A530181L0B</t>
  </si>
  <si>
    <t>H6954RLH0097055</t>
  </si>
  <si>
    <t>OPRCD0489OPRCD00024OPRCDF213OPRCD00000OPRCD923</t>
  </si>
  <si>
    <t>เบญจวรรณ บำรุงสิน</t>
  </si>
  <si>
    <t>2026-05-11-11.52.19.000000</t>
  </si>
  <si>
    <t>;SmartSoft</t>
  </si>
  <si>
    <t>1A532294L0B</t>
  </si>
  <si>
    <t>H6954RLH0097472</t>
  </si>
  <si>
    <t>2026-05-12-08.30.14.000000</t>
  </si>
  <si>
    <t>1A530420L0B</t>
  </si>
  <si>
    <t>H6954RLH0097499</t>
  </si>
  <si>
    <t>2026-05-12-09.04.40.000000</t>
  </si>
  <si>
    <t>1A532857L0B</t>
  </si>
  <si>
    <t>H6954RLH0097515</t>
  </si>
  <si>
    <t>2026-05-12-09.41.46.000000</t>
  </si>
  <si>
    <t>1A530522L0B</t>
  </si>
  <si>
    <t>บมจ. ซีพี แอ็กซ์ตร้า โคกสำโรง (6440)</t>
  </si>
  <si>
    <t>LOTUS โคกสำโรง (6440)</t>
  </si>
  <si>
    <t>H6954RLH0097619</t>
  </si>
  <si>
    <t>2026-05-12-10.40.29.000000</t>
  </si>
  <si>
    <t>1A530528L0B</t>
  </si>
  <si>
    <t>H6954RLH0097620</t>
  </si>
  <si>
    <t>1A532145L0B</t>
  </si>
  <si>
    <t>H6954RLH0097621</t>
  </si>
  <si>
    <t>H6954RLH0097622</t>
  </si>
  <si>
    <t>กระดูกซุปหั่นชิ้น TT</t>
  </si>
  <si>
    <t>1A532469L0B</t>
  </si>
  <si>
    <t>H6954RLH0097741</t>
  </si>
  <si>
    <t>2026-05-12-11.10.27.000000</t>
  </si>
  <si>
    <t>1A532338L0B</t>
  </si>
  <si>
    <t>บมจ. ซีพี แอ็กซ์ตร้า CP Fresh ปากช่อง (4301)</t>
  </si>
  <si>
    <t>LOTUS CP Fresh ปากช่อง (4301)</t>
  </si>
  <si>
    <t>H6954RLH0097767</t>
  </si>
  <si>
    <t>2026-05-12-11.10.37.000000</t>
  </si>
  <si>
    <t>1A532208L0B</t>
  </si>
  <si>
    <t>บมจ. ซีพี แอ็กซ์ตร้า มวกเหล็ก-มิตรภาพ (4041)</t>
  </si>
  <si>
    <t>LOTUS มวกเหล็ก-มิตรภาพ (4041)</t>
  </si>
  <si>
    <t>H6954RLH0097852</t>
  </si>
  <si>
    <t>2026-05-12-11.59.39.000000</t>
  </si>
  <si>
    <t>1A531954L0B</t>
  </si>
  <si>
    <t>H6954RLH0097853</t>
  </si>
  <si>
    <t>1A532209L0B</t>
  </si>
  <si>
    <t>H6954RLH0097987</t>
  </si>
  <si>
    <t>2026-05-12-13.10.42.000000</t>
  </si>
  <si>
    <t>1A530439L0B</t>
  </si>
  <si>
    <t>H6954RLH0097988</t>
  </si>
  <si>
    <t>1A530783L0B</t>
  </si>
  <si>
    <t>บมจ. ซีพี แอ็กซ์ตร้า บ้านหมอ (6493)</t>
  </si>
  <si>
    <t>LOTUS บ้านหมอ (6493)</t>
  </si>
  <si>
    <t>H6954RLH0097989</t>
  </si>
  <si>
    <t>1A532273L0B</t>
  </si>
  <si>
    <t>บมจ. ซีพี แอ็กซ์ตร้า ลพบุรี-สิรัญญา (4195)</t>
  </si>
  <si>
    <t>LOTUS ลพบุรี-สิรัญญา (4195)</t>
  </si>
  <si>
    <t>H6954RLH0097996</t>
  </si>
  <si>
    <t>2026-05-12-13.10.45.000000</t>
  </si>
  <si>
    <t>1A532347L0B</t>
  </si>
  <si>
    <t>H6954RLH0098057</t>
  </si>
  <si>
    <t>2026-05-12-13.30.33.000000</t>
  </si>
  <si>
    <t>H6954RLH0098058</t>
  </si>
  <si>
    <t>1A530580L0B</t>
  </si>
  <si>
    <t>H6954RLH0098059</t>
  </si>
  <si>
    <t>1A532306L0B</t>
  </si>
  <si>
    <t>บมจ. ซีพี แอ็กซ์ตร้า เมืองอุทัยธานี (4256)</t>
  </si>
  <si>
    <t>LOTUS เมืองอุทัยธานี (4256)</t>
  </si>
  <si>
    <t>H6954RLH0098060</t>
  </si>
  <si>
    <t>H6954RLH0098093</t>
  </si>
  <si>
    <t>2026-05-12-14.00.21.000000</t>
  </si>
  <si>
    <t>1A530235L0B</t>
  </si>
  <si>
    <t>H6954RLH0098130</t>
  </si>
  <si>
    <t>2026-05-12-14.30.24.000000</t>
  </si>
  <si>
    <t>MT Term 30-4</t>
  </si>
  <si>
    <t>นิรัชชา จริงดี</t>
  </si>
  <si>
    <t>H6954RLI0074873</t>
  </si>
  <si>
    <t>OPRCD0489OPRCD00025OPRCDF213OPRCD00000OPRCD923</t>
  </si>
  <si>
    <t>2026-05-12-08.31.56.000000</t>
  </si>
  <si>
    <t>1A531700L0B</t>
  </si>
  <si>
    <t>บมจ. ซีพี แอ็กซ์ตร้า หนองฉาง (5148)</t>
  </si>
  <si>
    <t>อารีรัตน์ ทองกล่ำ</t>
  </si>
  <si>
    <t>H6954RLI0074931</t>
  </si>
  <si>
    <t>2026-05-12-09.01.27.000000</t>
  </si>
  <si>
    <t>ฮวด แซ่เซียว</t>
  </si>
  <si>
    <t>H6954RLI0074933</t>
  </si>
  <si>
    <t>2026-05-12-09.01.32.000000</t>
  </si>
  <si>
    <t xml:space="preserve">เกษม อัครพิพัฒน์กุล </t>
  </si>
  <si>
    <t>H6954RLI0074997</t>
  </si>
  <si>
    <t>2026-05-12-10.00.22.000000</t>
  </si>
  <si>
    <t>1A531285L0B</t>
  </si>
  <si>
    <t>บมจ. ซีพี แอ็กซ์ตร้า สรรคบุรี (6612)</t>
  </si>
  <si>
    <t xml:space="preserve">สมเกียรติ พงษ์รัตน์ </t>
  </si>
  <si>
    <t>H6954RLI0075059</t>
  </si>
  <si>
    <t>2026-05-12-10.01.58.000000</t>
  </si>
  <si>
    <t>กรุณา ธรรมปรีดี</t>
  </si>
  <si>
    <t>H6954RLI0075093</t>
  </si>
  <si>
    <t>2026-05-12-10.32.19.000000</t>
  </si>
  <si>
    <t xml:space="preserve">บจ. วาเลนไทน์ 99999 </t>
  </si>
  <si>
    <t>H6954RLI0075120</t>
  </si>
  <si>
    <t>2026-05-12-10.32.50.000000</t>
  </si>
  <si>
    <t>ชนิด ทรงวัฒนา</t>
  </si>
  <si>
    <t>H6954RLI0075177</t>
  </si>
  <si>
    <t>2026-05-12-11.31.03.000000</t>
  </si>
  <si>
    <t>1A530544L0B</t>
  </si>
  <si>
    <t>บมจ. ซีพี แอ็กซ์ตร้า สิงห์บุรี (5073)</t>
  </si>
  <si>
    <t xml:space="preserve">อนิรุทธิ์ ใยคง </t>
  </si>
  <si>
    <t>H6954RLI0075180</t>
  </si>
  <si>
    <t>2026-05-12-11.31.07.000000</t>
  </si>
  <si>
    <t>นางละอองดาว ชูศรี</t>
  </si>
  <si>
    <t>H6954RLI0075344</t>
  </si>
  <si>
    <t>2026-05-12-13.00.32.000000</t>
  </si>
  <si>
    <t>ชัยชนะ บัวลอด</t>
  </si>
  <si>
    <t>H6954RLI0075376</t>
  </si>
  <si>
    <t>2026-05-12-13.30.32.000000</t>
  </si>
  <si>
    <t>ครัวสำราญ</t>
  </si>
  <si>
    <t>H6954RLI0075377</t>
  </si>
  <si>
    <t>วาสนา ศรีจีน</t>
  </si>
  <si>
    <t>H6954RLI0075379</t>
  </si>
  <si>
    <t>2026-05-12-13.30.34.000000</t>
  </si>
  <si>
    <t>นิธิรุจน์ กีรติบุญญาอนันต์</t>
  </si>
  <si>
    <t>H6954RLI0075409</t>
  </si>
  <si>
    <t>2026-05-12-14.00.36.000000</t>
  </si>
  <si>
    <t>MT Term 30-5</t>
  </si>
  <si>
    <t>1A532342L0</t>
  </si>
  <si>
    <t>บมจ. ซีพี แอ็กซ์ตร้า อยุธยา (4312)</t>
  </si>
  <si>
    <t>LOTUS อยุธยา (4312)</t>
  </si>
  <si>
    <t>H6954RLJ0024722</t>
  </si>
  <si>
    <t>OPRCD0489OPRCD00026OPRCDF213OPRCD00000OPRCD923</t>
  </si>
  <si>
    <t>2026-05-12-08.31.25.000000</t>
  </si>
  <si>
    <t>281244O69000430</t>
  </si>
  <si>
    <t>1A532249L0</t>
  </si>
  <si>
    <t>บมจ. ซีพี แอ็กซ์ตร้า สระบุรี-ปากเพรียว (4144)</t>
  </si>
  <si>
    <t>LOTUS สระบุรี-ปากเพรียว (4144)</t>
  </si>
  <si>
    <t>H6954RLJ0024737</t>
  </si>
  <si>
    <t>2026-05-12-09.30.39.000000</t>
  </si>
  <si>
    <t>095244O69000363</t>
  </si>
  <si>
    <t>1A532348L0</t>
  </si>
  <si>
    <t>บมจ. ซีพี แอ็กซ์ตร้า วัดสิงห์ (4323)</t>
  </si>
  <si>
    <t>LOTUS วัดสิงห์ (4323)</t>
  </si>
  <si>
    <t>H6954RLJ0024764</t>
  </si>
  <si>
    <t>2026-05-12-09.31.22.000000</t>
  </si>
  <si>
    <t>289744O69000378</t>
  </si>
  <si>
    <t>วันที่</t>
  </si>
  <si>
    <t>คำสั่งซื้อ</t>
  </si>
  <si>
    <t>ยอดปัน</t>
  </si>
  <si>
    <t>STOCK ยกมา</t>
  </si>
  <si>
    <t>รอบ 11.00</t>
  </si>
  <si>
    <t>รอบ 12.00</t>
  </si>
  <si>
    <t>รอบ 13.00</t>
  </si>
  <si>
    <t>STOCK 0010</t>
  </si>
  <si>
    <t>STOCK 20</t>
  </si>
  <si>
    <t>ยอดสั่งผลิต</t>
  </si>
  <si>
    <t>เวลา</t>
  </si>
  <si>
    <t>วันที่ PO LOTUS</t>
  </si>
  <si>
    <t>โลตัส</t>
  </si>
  <si>
    <t>ตลาดสด</t>
  </si>
  <si>
    <t>Makro</t>
  </si>
  <si>
    <t>Lotus</t>
  </si>
  <si>
    <t>Wet</t>
  </si>
  <si>
    <t>sap</t>
  </si>
  <si>
    <t>ชื่อสินค้า</t>
  </si>
  <si>
    <t>ชุดหมูรวม (บด/หั่นแกง) 900 กรัม</t>
  </si>
  <si>
    <t>newproduct</t>
  </si>
  <si>
    <t>สะโพกหมูตัดชิ้น (M)</t>
  </si>
  <si>
    <t>สันนอกหมูตัดชิ้น (M)</t>
  </si>
  <si>
    <t>หนังหมูรวม(M)</t>
  </si>
  <si>
    <r>
      <rPr>
        <sz val="22"/>
        <color theme="1"/>
        <rFont val="Arial"/>
        <family val="2"/>
      </rPr>
      <t>แพลนผลิต</t>
    </r>
    <r>
      <rPr>
        <sz val="22"/>
        <color theme="6" tint="0.39997558519241921"/>
        <rFont val="Arial"/>
        <family val="2"/>
      </rPr>
      <t xml:space="preserve"> </t>
    </r>
  </si>
  <si>
    <r>
      <rPr>
        <sz val="22"/>
        <color rgb="FFFFFF00"/>
        <rFont val="Arial"/>
        <family val="2"/>
      </rPr>
      <t xml:space="preserve"> Lotus's </t>
    </r>
    <r>
      <rPr>
        <sz val="22"/>
        <color theme="6" tint="0.39997558519241921"/>
        <rFont val="Arial"/>
        <family val="2"/>
      </rPr>
      <t xml:space="preserve"> </t>
    </r>
    <r>
      <rPr>
        <sz val="22"/>
        <color theme="4" tint="-0.249977111117893"/>
        <rFont val="Arial"/>
        <family val="2"/>
      </rPr>
      <t>CPFT</t>
    </r>
  </si>
  <si>
    <t>สายพานสะโพก</t>
  </si>
  <si>
    <t>รอสต๊อค จากคลังมาใส่ตอนเที่ยงวัน</t>
  </si>
  <si>
    <t>ลำดับ</t>
  </si>
  <si>
    <t>unix</t>
  </si>
  <si>
    <t>ปริมาณการผลิต</t>
  </si>
  <si>
    <t>lotus's</t>
  </si>
  <si>
    <t>CPFT</t>
  </si>
  <si>
    <t>น้ำหนักต่อถุง</t>
  </si>
  <si>
    <t>จำนวนถุง</t>
  </si>
  <si>
    <t>น้ำหนักรวม</t>
  </si>
  <si>
    <t>สต๊อคยกมา</t>
  </si>
  <si>
    <t>เศษเนื้อติดมัน</t>
  </si>
  <si>
    <t>สะโพกหมูคุ้มค่า กก.ละ</t>
  </si>
  <si>
    <t>สะโพกแต่งพิเศษ(แยกกล้ามเนื้อ)-Spec6</t>
  </si>
  <si>
    <t>สะโพกหั่น SIS กก.ละ</t>
  </si>
  <si>
    <t>สะโพกหมูติดหนังหั่นชิ้น LT</t>
  </si>
  <si>
    <t>สะโพกแยกกล้ามเนื้อ-Spec1</t>
  </si>
  <si>
    <t>หางหมู(ติดเนื้อพิเศษ)</t>
  </si>
  <si>
    <t>เนื้ื้อติดหัวกระดูกข้อ</t>
  </si>
  <si>
    <r>
      <rPr>
        <sz val="22"/>
        <color rgb="FFFFFF00"/>
        <rFont val="Arial"/>
        <family val="2"/>
      </rPr>
      <t xml:space="preserve"> Lotus's</t>
    </r>
    <r>
      <rPr>
        <sz val="22"/>
        <color theme="6" tint="0.39997558519241921"/>
        <rFont val="Arial"/>
        <family val="2"/>
      </rPr>
      <t xml:space="preserve">  </t>
    </r>
    <r>
      <rPr>
        <sz val="22"/>
        <color theme="4" tint="-0.249977111117893"/>
        <rFont val="Arial"/>
        <family val="2"/>
      </rPr>
      <t>CPFT</t>
    </r>
  </si>
  <si>
    <t>สายพานสามชั้น</t>
  </si>
  <si>
    <t>เศษสามชั้นTT</t>
  </si>
  <si>
    <t>หนังสันหลังติดมันTT</t>
  </si>
  <si>
    <t>สามชั้นหมูคุ้มค่า กก.ละ</t>
  </si>
  <si>
    <t>สันนอกหมูคุ้มค่า กก.ละ</t>
  </si>
  <si>
    <t>สามชั่น TT Spec -1</t>
  </si>
  <si>
    <t>สามชั้นแต่ง</t>
  </si>
  <si>
    <t>สามชั้นลอกหนัง</t>
  </si>
  <si>
    <t>สามชั้นติดสัันนอกติดหนัง</t>
  </si>
  <si>
    <t>สายพานไหล่</t>
  </si>
  <si>
    <t>หมูเนื้อแดงคุ้มค่า กก.ละ</t>
  </si>
  <si>
    <t>สันคอหมูคุ้มค่า กก.ละ</t>
  </si>
  <si>
    <t>กระดูกอ่อน SIS กก.ละ</t>
  </si>
  <si>
    <t>เนื้อไหล่แต่ง</t>
  </si>
  <si>
    <t>คอหมูติดหนังติดมันคอTT(คอมัน)</t>
  </si>
  <si>
    <r>
      <t xml:space="preserve"> </t>
    </r>
    <r>
      <rPr>
        <sz val="22"/>
        <color rgb="FFFFFF00"/>
        <rFont val="Arial"/>
        <family val="2"/>
      </rPr>
      <t>Lotus's</t>
    </r>
    <r>
      <rPr>
        <sz val="22"/>
        <color theme="6" tint="0.39997558519241921"/>
        <rFont val="Arial"/>
        <family val="2"/>
      </rPr>
      <t xml:space="preserve">  </t>
    </r>
    <r>
      <rPr>
        <sz val="22"/>
        <color theme="4" tint="-0.249977111117893"/>
        <rFont val="Arial"/>
        <family val="2"/>
      </rPr>
      <t>CPFT</t>
    </r>
  </si>
  <si>
    <t>กลุ่ม บด หั่นแกง</t>
  </si>
  <si>
    <t>หมูบดเบอร์ 1</t>
  </si>
  <si>
    <t>หมูบดเกรด C (TT)</t>
  </si>
  <si>
    <t>หมูบดปนมัน 10%(ทั่วไป)</t>
  </si>
  <si>
    <t>มันหมูบด-CP</t>
  </si>
  <si>
    <t>กลุ่ม เผา ,เลาะ</t>
  </si>
  <si>
    <t>ขาหมูเผาสไลด์</t>
  </si>
  <si>
    <t>ขาหลังเผาแบ่ง 3 ท่อน</t>
  </si>
  <si>
    <t>คากิ (ข้อสอง)</t>
  </si>
  <si>
    <t>ชิ้นมันแข็ง1</t>
  </si>
  <si>
    <t>ขาหลังหมูเผาตัดคากิ 1.4-2.0 กก./ชิ้น</t>
  </si>
  <si>
    <t>กลุ่ม สไลด์</t>
  </si>
  <si>
    <t>กลุ่ม เครื่องใน</t>
  </si>
  <si>
    <t>เครื่องในชุด ไม่มีปอด</t>
  </si>
  <si>
    <t>เครื่องในชุด (ไม่ตับรวมตับ)</t>
  </si>
  <si>
    <t>ไต(M)</t>
  </si>
  <si>
    <t>ขั้วตับ</t>
  </si>
  <si>
    <t>ไต</t>
  </si>
  <si>
    <t>กระเพาะหมู SIS กก.ละ</t>
  </si>
  <si>
    <t>ขั้วตับหมู SIS กก.ละ</t>
  </si>
  <si>
    <t>ไตหมู SIS กก.ละ</t>
  </si>
  <si>
    <t>ไส้อ่อนหมู SIS กก.ละ</t>
  </si>
  <si>
    <t>หัวใจหมู SIS กก.ละ</t>
  </si>
  <si>
    <t>ไส้ใหญ่(ลวก) SIS กก.ละ</t>
  </si>
  <si>
    <t>หัวใจหมูสไลซ์ (M)</t>
  </si>
  <si>
    <t>เซ่งจี้หมูสไลด์ (M)</t>
  </si>
  <si>
    <t>รวม</t>
  </si>
  <si>
    <t xml:space="preserve">หัวติดลิ้น </t>
  </si>
  <si>
    <t>หน่วยเป็น  หัว</t>
  </si>
  <si>
    <t>เครื่องในชุด</t>
  </si>
  <si>
    <t>หน่วยเป็น  ชุด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</si>
</sst>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\ mmm"/>
    <numFmt numFmtId="165" formatCode="#,##0_ ;[Red]\-#,##0\ "/>
    <numFmt numFmtId="166" formatCode="#,##0;[Red]#,##0"/>
    <numFmt numFmtId="167" formatCode="#,##0.00;[Red]#,##0.00"/>
    <numFmt numFmtId="168" formatCode="#,##0_ ;\-#,##0\ "/>
    <numFmt numFmtId="169" formatCode="#,##0.0;[Red]#,##0.0"/>
    <numFmt numFmtId="170" formatCode="0.00;[Red]0.00"/>
    <numFmt numFmtId="171" formatCode="#,##0;\-#,##0;;@"/>
  </numFmts>
  <fonts count="52"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4"/>
      <color theme="1"/>
      <name val="FreesiaUPC"/>
      <family val="2"/>
    </font>
    <font>
      <sz val="22"/>
      <color theme="6" tint="0.39997558519241921"/>
      <name val="Arial"/>
      <family val="2"/>
    </font>
    <font>
      <sz val="22"/>
      <color theme="1"/>
      <name val="Arial"/>
      <family val="2"/>
    </font>
    <font>
      <sz val="22"/>
      <color theme="4" tint="-0.249977111117893"/>
      <name val="Arial"/>
      <family val="2"/>
    </font>
    <font>
      <sz val="22"/>
      <color rgb="FF000000"/>
      <name val="Arial"/>
      <family val="2"/>
    </font>
    <font>
      <sz val="20"/>
      <color rgb="FF000000"/>
      <name val="Arial"/>
      <family val="2"/>
      <charset val="222"/>
    </font>
    <font>
      <sz val="16"/>
      <color theme="3"/>
      <name val="Arial"/>
      <family val="2"/>
      <charset val="222"/>
    </font>
    <font>
      <sz val="20"/>
      <color theme="4" tint="-0.249977111117893"/>
      <name val="Tahoma"/>
      <family val="2"/>
    </font>
    <font>
      <sz val="20"/>
      <color theme="8" tint="-0.499984740745262"/>
      <name val="Tahoma"/>
      <family val="2"/>
    </font>
    <font>
      <sz val="16"/>
      <color rgb="FF000000"/>
      <name val="Arial"/>
      <family val="2"/>
      <charset val="222"/>
    </font>
    <font>
      <sz val="16"/>
      <color theme="3"/>
      <name val="Tahoma"/>
      <family val="2"/>
      <charset val="222"/>
    </font>
    <font>
      <sz val="24"/>
      <color rgb="FF000000"/>
      <name val="Arial"/>
      <family val="2"/>
      <charset val="222"/>
    </font>
    <font>
      <sz val="16"/>
      <color theme="1"/>
      <name val="Tahoma"/>
      <family val="2"/>
      <charset val="22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4"/>
      <color theme="3"/>
      <name val="Tahoma"/>
      <family val="2"/>
      <charset val="222"/>
    </font>
    <font>
      <sz val="16"/>
      <color rgb="FF000000"/>
      <name val="Tahoma"/>
      <family val="2"/>
      <charset val="222"/>
    </font>
    <font>
      <sz val="28"/>
      <color rgb="FF000000"/>
      <name val="Arial"/>
      <family val="2"/>
      <charset val="222"/>
    </font>
    <font>
      <sz val="22"/>
      <color rgb="FFFFFF00"/>
      <name val="Arial"/>
      <family val="2"/>
    </font>
    <font>
      <sz val="20"/>
      <color rgb="FFFFFF00"/>
      <name val="Tahoma"/>
      <family val="2"/>
    </font>
    <font>
      <sz val="20"/>
      <color theme="1"/>
      <name val="FreesiaUPC"/>
      <family val="2"/>
    </font>
    <font>
      <b/>
      <sz val="18"/>
      <color theme="1"/>
      <name val="FreesiaUPC"/>
      <family val="2"/>
    </font>
    <font>
      <sz val="16"/>
      <color theme="1"/>
      <name val="FreesiaUPC"/>
      <family val="2"/>
    </font>
    <font>
      <b/>
      <sz val="16"/>
      <color theme="1"/>
      <name val="FreesiaUPC"/>
      <family val="2"/>
    </font>
    <font>
      <sz val="22"/>
      <color theme="1"/>
      <name val="FreesiaUPC"/>
      <family val="2"/>
    </font>
    <font>
      <b/>
      <sz val="22"/>
      <color theme="1"/>
      <name val="FreesiaUPC"/>
      <family val="2"/>
    </font>
    <font>
      <b/>
      <sz val="14"/>
      <color theme="1"/>
      <name val="FreesiaUPC"/>
      <family val="2"/>
    </font>
    <font>
      <sz val="11"/>
      <color rgb="FF000000"/>
      <name val="Aptos Narrow"/>
      <family val="2"/>
      <charset val="222"/>
    </font>
    <font>
      <sz val="11"/>
      <color rgb="FF000000"/>
      <name val="Aptos Narrow"/>
      <family val="2"/>
    </font>
    <font>
      <sz val="16"/>
      <color theme="3"/>
      <name val="Arial"/>
      <family val="2"/>
    </font>
    <font>
      <b/>
      <sz val="20"/>
      <color theme="1"/>
      <name val="FreesiaUPC"/>
      <family val="2"/>
    </font>
    <font>
      <sz val="11"/>
      <color rgb="FF000000"/>
      <name val="Calibri"/>
      <family val="2"/>
      <charset val="222"/>
    </font>
    <font>
      <b/>
      <sz val="28"/>
      <color theme="1"/>
      <name val="FreesiaUPC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indexed="65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FFEEA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1FFF5"/>
        <bgColor indexed="64"/>
      </patternFill>
    </fill>
    <fill>
      <patternFill patternType="solid">
        <fgColor rgb="FFFCECE4"/>
        <bgColor indexed="64"/>
      </patternFill>
    </fill>
    <fill>
      <patternFill patternType="solid">
        <fgColor rgb="FFDE0000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585858"/>
      </left>
      <right style="thin">
        <color rgb="FF585858"/>
      </right>
      <top style="thin">
        <color rgb="FF585858"/>
      </top>
      <bottom style="thin">
        <color rgb="FF585858"/>
      </bottom>
      <diagonal/>
    </border>
    <border>
      <left/>
      <right style="thin">
        <color rgb="FF585858"/>
      </right>
      <top style="thin">
        <color rgb="FF585858"/>
      </top>
      <bottom style="thin">
        <color rgb="FF58585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585858"/>
      </right>
      <top/>
      <bottom style="thin">
        <color rgb="FF585858"/>
      </bottom>
      <diagonal/>
    </border>
    <border>
      <left style="thin">
        <color rgb="FF585858"/>
      </left>
      <right style="thin">
        <color rgb="FF585858"/>
      </right>
      <top/>
      <bottom style="thin">
        <color rgb="FF58585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85858"/>
      </left>
      <right/>
      <top style="thin">
        <color rgb="FF585858"/>
      </top>
      <bottom style="thin">
        <color rgb="FF585858"/>
      </bottom>
      <diagonal/>
    </border>
    <border>
      <left style="thick">
        <color rgb="FFDE0000"/>
      </left>
      <right style="thick">
        <color rgb="FFDE0000"/>
      </right>
      <top/>
      <bottom/>
      <diagonal/>
    </border>
  </borders>
  <cellStyleXfs count="43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23">
    <xf numFmtId="0" fontId="0" fillId="0" borderId="0" xfId="0"/>
    <xf numFmtId="0" fontId="0" fillId="33" borderId="0" xfId="0" applyFill="1"/>
    <xf numFmtId="14" fontId="0" fillId="0" borderId="0" xfId="0" applyNumberFormat="1"/>
    <xf numFmtId="14" fontId="0" fillId="0" borderId="0" xfId="0" applyNumberFormat="1" applyAlignment="1">
      <alignment horizontal="left"/>
    </xf>
    <xf numFmtId="4" fontId="0" fillId="0" borderId="0" xfId="0" applyNumberFormat="1"/>
    <xf numFmtId="0" fontId="0" fillId="34" borderId="0" xfId="0" applyFill="1"/>
    <xf numFmtId="3" fontId="0" fillId="0" borderId="0" xfId="0" applyNumberFormat="1"/>
    <xf numFmtId="0" fontId="0" fillId="0" borderId="0" xfId="0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" fontId="0" fillId="0" borderId="0" xfId="0" applyNumberFormat="1"/>
    <xf numFmtId="0" fontId="23" fillId="37" borderId="0" xfId="0" applyFont="1" applyFill="1" applyAlignment="1" applyProtection="1">
      <alignment horizontal="center" vertical="center" wrapText="1"/>
      <protection locked="0"/>
    </xf>
    <xf numFmtId="0" fontId="28" fillId="37" borderId="0" xfId="0" applyFont="1" applyFill="1" applyAlignment="1" applyProtection="1">
      <alignment horizontal="center" vertical="center" wrapText="1"/>
      <protection locked="0"/>
    </xf>
    <xf numFmtId="0" fontId="25" fillId="39" borderId="23" xfId="0" applyFont="1" applyFill="1" applyBorder="1" applyAlignment="1">
      <alignment horizontal="center" vertical="center" wrapText="1"/>
    </xf>
    <xf numFmtId="0" fontId="29" fillId="39" borderId="23" xfId="0" applyFont="1" applyFill="1" applyBorder="1" applyAlignment="1">
      <alignment horizontal="center" vertical="center" wrapText="1"/>
    </xf>
    <xf numFmtId="165" fontId="32" fillId="39" borderId="24" xfId="0" applyNumberFormat="1" applyFont="1" applyFill="1" applyBorder="1" applyAlignment="1">
      <alignment horizontal="right" vertical="center" wrapText="1"/>
    </xf>
    <xf numFmtId="165" fontId="32" fillId="37" borderId="24" xfId="0" applyNumberFormat="1" applyFont="1" applyFill="1" applyBorder="1" applyAlignment="1">
      <alignment horizontal="right" vertical="center" wrapText="1"/>
    </xf>
    <xf numFmtId="165" fontId="32" fillId="37" borderId="24" xfId="0" applyNumberFormat="1" applyFont="1" applyFill="1" applyBorder="1" applyAlignment="1">
      <alignment horizontal="center" vertical="center" wrapText="1"/>
    </xf>
    <xf numFmtId="0" fontId="31" fillId="39" borderId="23" xfId="0" applyFont="1" applyFill="1" applyBorder="1" applyAlignment="1">
      <alignment horizontal="center" vertical="center" wrapText="1"/>
    </xf>
    <xf numFmtId="0" fontId="31" fillId="39" borderId="23" xfId="0" applyFont="1" applyFill="1" applyBorder="1" applyAlignment="1">
      <alignment horizontal="left" vertical="center" wrapText="1"/>
    </xf>
    <xf numFmtId="165" fontId="32" fillId="39" borderId="23" xfId="0" applyNumberFormat="1" applyFont="1" applyFill="1" applyBorder="1" applyAlignment="1">
      <alignment horizontal="right" vertical="center" wrapText="1"/>
    </xf>
    <xf numFmtId="0" fontId="31" fillId="33" borderId="23" xfId="0" applyFont="1" applyFill="1" applyBorder="1" applyAlignment="1">
      <alignment horizontal="center" vertical="center" wrapText="1"/>
    </xf>
    <xf numFmtId="0" fontId="31" fillId="33" borderId="23" xfId="0" applyFont="1" applyFill="1" applyBorder="1" applyAlignment="1">
      <alignment horizontal="left" vertical="center" wrapText="1"/>
    </xf>
    <xf numFmtId="0" fontId="29" fillId="39" borderId="24" xfId="0" applyFont="1" applyFill="1" applyBorder="1" applyAlignment="1">
      <alignment horizontal="center" vertical="center" wrapText="1"/>
    </xf>
    <xf numFmtId="0" fontId="31" fillId="39" borderId="24" xfId="0" applyFont="1" applyFill="1" applyBorder="1" applyAlignment="1">
      <alignment horizontal="center" vertical="center" wrapText="1"/>
    </xf>
    <xf numFmtId="0" fontId="31" fillId="39" borderId="24" xfId="0" applyFont="1" applyFill="1" applyBorder="1" applyAlignment="1">
      <alignment horizontal="left" vertical="center" wrapText="1"/>
    </xf>
    <xf numFmtId="0" fontId="25" fillId="39" borderId="24" xfId="0" applyFont="1" applyFill="1" applyBorder="1" applyAlignment="1">
      <alignment horizontal="center" vertical="center" wrapText="1"/>
    </xf>
    <xf numFmtId="0" fontId="31" fillId="40" borderId="24" xfId="0" applyFont="1" applyFill="1" applyBorder="1" applyAlignment="1">
      <alignment horizontal="left" vertical="center" wrapText="1"/>
    </xf>
    <xf numFmtId="165" fontId="33" fillId="39" borderId="24" xfId="0" applyNumberFormat="1" applyFont="1" applyFill="1" applyBorder="1" applyAlignment="1">
      <alignment horizontal="right" vertical="center" wrapText="1"/>
    </xf>
    <xf numFmtId="167" fontId="28" fillId="37" borderId="0" xfId="0" applyNumberFormat="1" applyFont="1" applyFill="1" applyAlignment="1" applyProtection="1">
      <alignment horizontal="center" vertical="center" wrapText="1"/>
      <protection locked="0"/>
    </xf>
    <xf numFmtId="0" fontId="31" fillId="33" borderId="24" xfId="0" applyFont="1" applyFill="1" applyBorder="1" applyAlignment="1">
      <alignment horizontal="center" vertical="center" wrapText="1"/>
    </xf>
    <xf numFmtId="0" fontId="31" fillId="33" borderId="24" xfId="0" applyFont="1" applyFill="1" applyBorder="1" applyAlignment="1">
      <alignment horizontal="left" vertical="center" wrapText="1"/>
    </xf>
    <xf numFmtId="0" fontId="29" fillId="39" borderId="26" xfId="0" applyFont="1" applyFill="1" applyBorder="1" applyAlignment="1">
      <alignment horizontal="center" vertical="center" wrapText="1"/>
    </xf>
    <xf numFmtId="0" fontId="31" fillId="39" borderId="26" xfId="0" applyFont="1" applyFill="1" applyBorder="1" applyAlignment="1">
      <alignment horizontal="center" vertical="center" wrapText="1"/>
    </xf>
    <xf numFmtId="0" fontId="31" fillId="39" borderId="26" xfId="0" applyFont="1" applyFill="1" applyBorder="1" applyAlignment="1">
      <alignment horizontal="left" vertical="center" wrapText="1"/>
    </xf>
    <xf numFmtId="165" fontId="32" fillId="39" borderId="26" xfId="0" applyNumberFormat="1" applyFont="1" applyFill="1" applyBorder="1" applyAlignment="1">
      <alignment horizontal="right" vertical="center" wrapText="1"/>
    </xf>
    <xf numFmtId="165" fontId="32" fillId="37" borderId="26" xfId="0" applyNumberFormat="1" applyFont="1" applyFill="1" applyBorder="1" applyAlignment="1">
      <alignment horizontal="right" vertical="center" wrapText="1"/>
    </xf>
    <xf numFmtId="165" fontId="32" fillId="37" borderId="26" xfId="0" applyNumberFormat="1" applyFont="1" applyFill="1" applyBorder="1" applyAlignment="1">
      <alignment horizontal="center" vertical="center" wrapText="1"/>
    </xf>
    <xf numFmtId="0" fontId="25" fillId="39" borderId="26" xfId="0" applyFont="1" applyFill="1" applyBorder="1" applyAlignment="1">
      <alignment horizontal="center" vertical="center" wrapText="1"/>
    </xf>
    <xf numFmtId="0" fontId="31" fillId="39" borderId="19" xfId="0" applyFont="1" applyFill="1" applyBorder="1" applyAlignment="1">
      <alignment horizontal="center" vertical="center" wrapText="1"/>
    </xf>
    <xf numFmtId="0" fontId="31" fillId="39" borderId="19" xfId="0" applyFont="1" applyFill="1" applyBorder="1" applyAlignment="1">
      <alignment horizontal="left" vertical="center" wrapText="1"/>
    </xf>
    <xf numFmtId="165" fontId="32" fillId="39" borderId="19" xfId="0" applyNumberFormat="1" applyFont="1" applyFill="1" applyBorder="1" applyAlignment="1">
      <alignment horizontal="right" vertical="center" wrapText="1"/>
    </xf>
    <xf numFmtId="165" fontId="32" fillId="37" borderId="19" xfId="0" applyNumberFormat="1" applyFont="1" applyFill="1" applyBorder="1" applyAlignment="1">
      <alignment horizontal="right" vertical="center" wrapText="1"/>
    </xf>
    <xf numFmtId="165" fontId="32" fillId="37" borderId="19" xfId="0" applyNumberFormat="1" applyFont="1" applyFill="1" applyBorder="1" applyAlignment="1">
      <alignment horizontal="center" vertical="center" wrapText="1"/>
    </xf>
    <xf numFmtId="0" fontId="34" fillId="39" borderId="23" xfId="0" applyFont="1" applyFill="1" applyBorder="1" applyAlignment="1">
      <alignment horizontal="left" vertical="center" wrapText="1"/>
    </xf>
    <xf numFmtId="3" fontId="29" fillId="39" borderId="23" xfId="0" applyNumberFormat="1" applyFont="1" applyFill="1" applyBorder="1" applyAlignment="1">
      <alignment vertical="center" wrapText="1"/>
    </xf>
    <xf numFmtId="3" fontId="28" fillId="37" borderId="15" xfId="0" applyNumberFormat="1" applyFont="1" applyFill="1" applyBorder="1" applyAlignment="1">
      <alignment horizontal="center" vertical="center" wrapText="1"/>
    </xf>
    <xf numFmtId="0" fontId="29" fillId="33" borderId="23" xfId="0" applyFont="1" applyFill="1" applyBorder="1" applyAlignment="1">
      <alignment horizontal="center" vertical="center" wrapText="1"/>
    </xf>
    <xf numFmtId="0" fontId="34" fillId="33" borderId="23" xfId="0" applyFont="1" applyFill="1" applyBorder="1" applyAlignment="1">
      <alignment horizontal="left" vertical="center" wrapText="1"/>
    </xf>
    <xf numFmtId="3" fontId="29" fillId="39" borderId="24" xfId="0" applyNumberFormat="1" applyFont="1" applyFill="1" applyBorder="1" applyAlignment="1">
      <alignment vertical="center" wrapText="1"/>
    </xf>
    <xf numFmtId="3" fontId="25" fillId="37" borderId="24" xfId="0" applyNumberFormat="1" applyFont="1" applyFill="1" applyBorder="1" applyAlignment="1">
      <alignment vertical="center" wrapText="1"/>
    </xf>
    <xf numFmtId="3" fontId="28" fillId="37" borderId="24" xfId="0" applyNumberFormat="1" applyFont="1" applyFill="1" applyBorder="1" applyAlignment="1">
      <alignment horizontal="center" vertical="center" wrapText="1"/>
    </xf>
    <xf numFmtId="0" fontId="34" fillId="39" borderId="24" xfId="0" applyFont="1" applyFill="1" applyBorder="1" applyAlignment="1">
      <alignment horizontal="left" vertical="center" wrapText="1"/>
    </xf>
    <xf numFmtId="0" fontId="29" fillId="33" borderId="24" xfId="0" applyFont="1" applyFill="1" applyBorder="1" applyAlignment="1">
      <alignment horizontal="center" vertical="center" wrapText="1"/>
    </xf>
    <xf numFmtId="0" fontId="29" fillId="39" borderId="24" xfId="0" applyFont="1" applyFill="1" applyBorder="1" applyAlignment="1">
      <alignment horizontal="left" vertical="center" wrapText="1"/>
    </xf>
    <xf numFmtId="0" fontId="29" fillId="40" borderId="24" xfId="0" applyFont="1" applyFill="1" applyBorder="1" applyAlignment="1">
      <alignment horizontal="left" vertical="center" wrapText="1"/>
    </xf>
    <xf numFmtId="0" fontId="29" fillId="40" borderId="26" xfId="0" applyFont="1" applyFill="1" applyBorder="1" applyAlignment="1">
      <alignment horizontal="left" vertical="center" wrapText="1"/>
    </xf>
    <xf numFmtId="3" fontId="29" fillId="39" borderId="26" xfId="0" applyNumberFormat="1" applyFont="1" applyFill="1" applyBorder="1" applyAlignment="1">
      <alignment vertical="center" wrapText="1"/>
    </xf>
    <xf numFmtId="3" fontId="25" fillId="37" borderId="26" xfId="0" applyNumberFormat="1" applyFont="1" applyFill="1" applyBorder="1" applyAlignment="1">
      <alignment vertical="center" wrapText="1"/>
    </xf>
    <xf numFmtId="3" fontId="28" fillId="37" borderId="26" xfId="0" applyNumberFormat="1" applyFont="1" applyFill="1" applyBorder="1" applyAlignment="1">
      <alignment horizontal="center" vertical="center" wrapText="1"/>
    </xf>
    <xf numFmtId="0" fontId="29" fillId="39" borderId="26" xfId="0" applyFont="1" applyFill="1" applyBorder="1" applyAlignment="1">
      <alignment horizontal="left" vertical="center" wrapText="1"/>
    </xf>
    <xf numFmtId="3" fontId="35" fillId="39" borderId="26" xfId="0" applyNumberFormat="1" applyFont="1" applyFill="1" applyBorder="1" applyAlignment="1">
      <alignment vertical="center" wrapText="1"/>
    </xf>
    <xf numFmtId="0" fontId="25" fillId="39" borderId="27" xfId="0" applyFont="1" applyFill="1" applyBorder="1" applyAlignment="1">
      <alignment horizontal="center" vertical="center" wrapText="1"/>
    </xf>
    <xf numFmtId="168" fontId="29" fillId="39" borderId="24" xfId="0" applyNumberFormat="1" applyFont="1" applyFill="1" applyBorder="1" applyAlignment="1">
      <alignment horizontal="right" vertical="center" wrapText="1"/>
    </xf>
    <xf numFmtId="168" fontId="25" fillId="37" borderId="24" xfId="0" applyNumberFormat="1" applyFont="1" applyFill="1" applyBorder="1" applyAlignment="1">
      <alignment horizontal="right" vertical="center" wrapText="1"/>
    </xf>
    <xf numFmtId="168" fontId="28" fillId="37" borderId="24" xfId="0" applyNumberFormat="1" applyFont="1" applyFill="1" applyBorder="1" applyAlignment="1">
      <alignment horizontal="center" vertical="center" wrapText="1"/>
    </xf>
    <xf numFmtId="168" fontId="35" fillId="39" borderId="24" xfId="0" applyNumberFormat="1" applyFont="1" applyFill="1" applyBorder="1" applyAlignment="1">
      <alignment horizontal="right" vertical="center" wrapText="1"/>
    </xf>
    <xf numFmtId="168" fontId="29" fillId="39" borderId="26" xfId="0" applyNumberFormat="1" applyFont="1" applyFill="1" applyBorder="1" applyAlignment="1">
      <alignment horizontal="right" vertical="center" wrapText="1"/>
    </xf>
    <xf numFmtId="168" fontId="25" fillId="37" borderId="26" xfId="0" applyNumberFormat="1" applyFont="1" applyFill="1" applyBorder="1" applyAlignment="1">
      <alignment horizontal="right" vertical="center" wrapText="1"/>
    </xf>
    <xf numFmtId="168" fontId="28" fillId="37" borderId="26" xfId="0" applyNumberFormat="1" applyFont="1" applyFill="1" applyBorder="1" applyAlignment="1">
      <alignment horizontal="center" vertical="center" wrapText="1"/>
    </xf>
    <xf numFmtId="0" fontId="29" fillId="39" borderId="23" xfId="0" applyFont="1" applyFill="1" applyBorder="1" applyAlignment="1">
      <alignment horizontal="left" vertical="center" wrapText="1"/>
    </xf>
    <xf numFmtId="165" fontId="29" fillId="39" borderId="23" xfId="0" applyNumberFormat="1" applyFont="1" applyFill="1" applyBorder="1" applyAlignment="1">
      <alignment horizontal="right" vertical="center" wrapText="1"/>
    </xf>
    <xf numFmtId="165" fontId="25" fillId="37" borderId="23" xfId="0" applyNumberFormat="1" applyFont="1" applyFill="1" applyBorder="1" applyAlignment="1">
      <alignment horizontal="right" vertical="center" wrapText="1"/>
    </xf>
    <xf numFmtId="165" fontId="28" fillId="37" borderId="15" xfId="0" applyNumberFormat="1" applyFont="1" applyFill="1" applyBorder="1" applyAlignment="1">
      <alignment horizontal="center" vertical="center" wrapText="1"/>
    </xf>
    <xf numFmtId="165" fontId="29" fillId="39" borderId="24" xfId="0" applyNumberFormat="1" applyFont="1" applyFill="1" applyBorder="1" applyAlignment="1">
      <alignment horizontal="right" vertical="center" wrapText="1"/>
    </xf>
    <xf numFmtId="165" fontId="25" fillId="37" borderId="24" xfId="0" applyNumberFormat="1" applyFont="1" applyFill="1" applyBorder="1" applyAlignment="1">
      <alignment horizontal="right" vertical="center" wrapText="1"/>
    </xf>
    <xf numFmtId="165" fontId="28" fillId="37" borderId="24" xfId="0" applyNumberFormat="1" applyFont="1" applyFill="1" applyBorder="1" applyAlignment="1">
      <alignment horizontal="center" vertical="center" wrapText="1"/>
    </xf>
    <xf numFmtId="165" fontId="29" fillId="39" borderId="26" xfId="0" applyNumberFormat="1" applyFont="1" applyFill="1" applyBorder="1" applyAlignment="1">
      <alignment horizontal="right" vertical="center" wrapText="1"/>
    </xf>
    <xf numFmtId="165" fontId="25" fillId="37" borderId="26" xfId="0" applyNumberFormat="1" applyFont="1" applyFill="1" applyBorder="1" applyAlignment="1">
      <alignment horizontal="right" vertical="center" wrapText="1"/>
    </xf>
    <xf numFmtId="165" fontId="28" fillId="37" borderId="26" xfId="0" applyNumberFormat="1" applyFont="1" applyFill="1" applyBorder="1" applyAlignment="1">
      <alignment horizontal="center" vertical="center" wrapText="1"/>
    </xf>
    <xf numFmtId="165" fontId="25" fillId="39" borderId="24" xfId="0" applyNumberFormat="1" applyFont="1" applyFill="1" applyBorder="1" applyAlignment="1">
      <alignment horizontal="right" vertical="center" wrapText="1"/>
    </xf>
    <xf numFmtId="0" fontId="25" fillId="39" borderId="24" xfId="0" applyFont="1" applyFill="1" applyBorder="1" applyAlignment="1">
      <alignment horizontal="left" vertical="center" wrapText="1"/>
    </xf>
    <xf numFmtId="0" fontId="25" fillId="41" borderId="26" xfId="0" applyFont="1" applyFill="1" applyBorder="1" applyAlignment="1">
      <alignment horizontal="center" vertical="center" wrapText="1"/>
    </xf>
    <xf numFmtId="0" fontId="29" fillId="41" borderId="26" xfId="0" applyFont="1" applyFill="1" applyBorder="1" applyAlignment="1">
      <alignment horizontal="center" vertical="center" wrapText="1"/>
    </xf>
    <xf numFmtId="0" fontId="29" fillId="41" borderId="26" xfId="0" applyFont="1" applyFill="1" applyBorder="1" applyAlignment="1">
      <alignment horizontal="left" vertical="center" wrapText="1"/>
    </xf>
    <xf numFmtId="165" fontId="29" fillId="41" borderId="26" xfId="0" applyNumberFormat="1" applyFont="1" applyFill="1" applyBorder="1" applyAlignment="1">
      <alignment horizontal="right" vertical="center" wrapText="1"/>
    </xf>
    <xf numFmtId="166" fontId="29" fillId="39" borderId="23" xfId="0" applyNumberFormat="1" applyFont="1" applyFill="1" applyBorder="1" applyAlignment="1">
      <alignment horizontal="right" vertical="center" wrapText="1"/>
    </xf>
    <xf numFmtId="166" fontId="25" fillId="37" borderId="23" xfId="0" applyNumberFormat="1" applyFont="1" applyFill="1" applyBorder="1" applyAlignment="1">
      <alignment horizontal="right" vertical="center" wrapText="1"/>
    </xf>
    <xf numFmtId="166" fontId="28" fillId="37" borderId="15" xfId="0" applyNumberFormat="1" applyFont="1" applyFill="1" applyBorder="1" applyAlignment="1">
      <alignment horizontal="center" vertical="center" wrapText="1"/>
    </xf>
    <xf numFmtId="166" fontId="29" fillId="39" borderId="24" xfId="0" applyNumberFormat="1" applyFont="1" applyFill="1" applyBorder="1" applyAlignment="1">
      <alignment horizontal="right" vertical="center" wrapText="1"/>
    </xf>
    <xf numFmtId="166" fontId="25" fillId="37" borderId="24" xfId="0" applyNumberFormat="1" applyFont="1" applyFill="1" applyBorder="1" applyAlignment="1">
      <alignment horizontal="right" vertical="center" wrapText="1"/>
    </xf>
    <xf numFmtId="166" fontId="28" fillId="37" borderId="24" xfId="0" applyNumberFormat="1" applyFont="1" applyFill="1" applyBorder="1" applyAlignment="1">
      <alignment horizontal="center" vertical="center" wrapText="1"/>
    </xf>
    <xf numFmtId="0" fontId="25" fillId="41" borderId="24" xfId="0" applyFont="1" applyFill="1" applyBorder="1" applyAlignment="1">
      <alignment horizontal="center" vertical="center" wrapText="1"/>
    </xf>
    <xf numFmtId="0" fontId="29" fillId="41" borderId="24" xfId="0" applyFont="1" applyFill="1" applyBorder="1" applyAlignment="1">
      <alignment horizontal="center" vertical="center" wrapText="1"/>
    </xf>
    <xf numFmtId="0" fontId="29" fillId="41" borderId="24" xfId="0" applyFont="1" applyFill="1" applyBorder="1" applyAlignment="1">
      <alignment horizontal="left" vertical="center" wrapText="1"/>
    </xf>
    <xf numFmtId="166" fontId="29" fillId="39" borderId="26" xfId="0" applyNumberFormat="1" applyFont="1" applyFill="1" applyBorder="1" applyAlignment="1">
      <alignment horizontal="right" vertical="center" wrapText="1"/>
    </xf>
    <xf numFmtId="166" fontId="25" fillId="37" borderId="26" xfId="0" applyNumberFormat="1" applyFont="1" applyFill="1" applyBorder="1" applyAlignment="1">
      <alignment horizontal="right" vertical="center" wrapText="1"/>
    </xf>
    <xf numFmtId="166" fontId="28" fillId="37" borderId="26" xfId="0" applyNumberFormat="1" applyFont="1" applyFill="1" applyBorder="1" applyAlignment="1">
      <alignment horizontal="center" vertical="center" wrapText="1"/>
    </xf>
    <xf numFmtId="3" fontId="29" fillId="39" borderId="23" xfId="0" applyNumberFormat="1" applyFont="1" applyFill="1" applyBorder="1" applyAlignment="1">
      <alignment horizontal="right" vertical="center" wrapText="1"/>
    </xf>
    <xf numFmtId="3" fontId="25" fillId="37" borderId="23" xfId="0" applyNumberFormat="1" applyFont="1" applyFill="1" applyBorder="1" applyAlignment="1">
      <alignment horizontal="right" vertical="center" wrapText="1"/>
    </xf>
    <xf numFmtId="3" fontId="25" fillId="37" borderId="24" xfId="0" applyNumberFormat="1" applyFont="1" applyFill="1" applyBorder="1" applyAlignment="1">
      <alignment horizontal="right" vertical="center" wrapText="1"/>
    </xf>
    <xf numFmtId="3" fontId="28" fillId="37" borderId="23" xfId="0" applyNumberFormat="1" applyFont="1" applyFill="1" applyBorder="1" applyAlignment="1">
      <alignment horizontal="center" vertical="center" wrapText="1"/>
    </xf>
    <xf numFmtId="3" fontId="29" fillId="39" borderId="24" xfId="0" applyNumberFormat="1" applyFont="1" applyFill="1" applyBorder="1" applyAlignment="1">
      <alignment horizontal="right" vertical="center" wrapText="1"/>
    </xf>
    <xf numFmtId="3" fontId="29" fillId="41" borderId="24" xfId="0" applyNumberFormat="1" applyFont="1" applyFill="1" applyBorder="1" applyAlignment="1">
      <alignment horizontal="right" vertical="center" wrapText="1"/>
    </xf>
    <xf numFmtId="0" fontId="35" fillId="40" borderId="24" xfId="0" applyFont="1" applyFill="1" applyBorder="1" applyAlignment="1">
      <alignment horizontal="center" vertical="center" wrapText="1"/>
    </xf>
    <xf numFmtId="0" fontId="35" fillId="40" borderId="24" xfId="0" applyFont="1" applyFill="1" applyBorder="1" applyAlignment="1">
      <alignment horizontal="left" vertical="center" wrapText="1"/>
    </xf>
    <xf numFmtId="169" fontId="29" fillId="39" borderId="24" xfId="0" applyNumberFormat="1" applyFont="1" applyFill="1" applyBorder="1" applyAlignment="1">
      <alignment horizontal="right" vertical="center" wrapText="1"/>
    </xf>
    <xf numFmtId="169" fontId="28" fillId="37" borderId="24" xfId="0" applyNumberFormat="1" applyFont="1" applyFill="1" applyBorder="1" applyAlignment="1">
      <alignment horizontal="center" vertical="center" wrapText="1"/>
    </xf>
    <xf numFmtId="0" fontId="28" fillId="36" borderId="16" xfId="0" applyFont="1" applyFill="1" applyBorder="1" applyAlignment="1">
      <alignment horizontal="right" vertical="center" wrapText="1"/>
    </xf>
    <xf numFmtId="1" fontId="28" fillId="36" borderId="16" xfId="0" applyNumberFormat="1" applyFont="1" applyFill="1" applyBorder="1" applyAlignment="1">
      <alignment horizontal="right" vertical="center" wrapText="1"/>
    </xf>
    <xf numFmtId="0" fontId="28" fillId="36" borderId="16" xfId="0" applyFont="1" applyFill="1" applyBorder="1" applyAlignment="1">
      <alignment horizontal="center" vertical="center" wrapText="1"/>
    </xf>
    <xf numFmtId="0" fontId="28" fillId="37" borderId="0" xfId="0" applyFont="1" applyFill="1" applyAlignment="1" applyProtection="1">
      <alignment horizontal="left" vertical="center" wrapText="1"/>
      <protection locked="0"/>
    </xf>
    <xf numFmtId="0" fontId="28" fillId="37" borderId="0" xfId="0" applyFont="1" applyFill="1" applyAlignment="1">
      <alignment horizontal="center" vertical="center" wrapText="1"/>
    </xf>
    <xf numFmtId="3" fontId="28" fillId="37" borderId="0" xfId="0" applyNumberFormat="1" applyFont="1" applyFill="1" applyAlignment="1">
      <alignment horizontal="center" vertical="center" wrapText="1"/>
    </xf>
    <xf numFmtId="0" fontId="36" fillId="41" borderId="25" xfId="0" applyFont="1" applyFill="1" applyBorder="1" applyAlignment="1">
      <alignment horizontal="left" vertical="center" wrapText="1"/>
    </xf>
    <xf numFmtId="0" fontId="36" fillId="40" borderId="25" xfId="0" applyFont="1" applyFill="1" applyBorder="1" applyAlignment="1">
      <alignment horizontal="left" vertical="center" wrapText="1"/>
    </xf>
    <xf numFmtId="170" fontId="28" fillId="37" borderId="0" xfId="0" applyNumberFormat="1" applyFont="1" applyFill="1" applyAlignment="1">
      <alignment horizontal="center" vertical="center" wrapText="1"/>
    </xf>
    <xf numFmtId="0" fontId="20" fillId="41" borderId="10" xfId="0" applyFont="1" applyFill="1" applyBorder="1" applyAlignment="1">
      <alignment horizontal="center" vertical="center" wrapText="1"/>
    </xf>
    <xf numFmtId="0" fontId="25" fillId="41" borderId="20" xfId="0" applyFont="1" applyFill="1" applyBorder="1" applyAlignment="1">
      <alignment horizontal="center" vertical="center" wrapText="1"/>
    </xf>
    <xf numFmtId="164" fontId="29" fillId="41" borderId="20" xfId="0" applyNumberFormat="1" applyFont="1" applyFill="1" applyBorder="1" applyAlignment="1">
      <alignment horizontal="center" vertical="center" wrapText="1"/>
    </xf>
    <xf numFmtId="0" fontId="29" fillId="41" borderId="20" xfId="0" applyFont="1" applyFill="1" applyBorder="1" applyAlignment="1">
      <alignment horizontal="center" vertical="center" wrapText="1"/>
    </xf>
    <xf numFmtId="0" fontId="20" fillId="41" borderId="20" xfId="0" applyFont="1" applyFill="1" applyBorder="1" applyAlignment="1">
      <alignment horizontal="center" vertical="center" wrapText="1"/>
    </xf>
    <xf numFmtId="0" fontId="20" fillId="41" borderId="16" xfId="0" applyFont="1" applyFill="1" applyBorder="1" applyAlignment="1">
      <alignment horizontal="center" vertical="center" wrapText="1"/>
    </xf>
    <xf numFmtId="0" fontId="0" fillId="42" borderId="0" xfId="0" applyFill="1"/>
    <xf numFmtId="0" fontId="0" fillId="43" borderId="0" xfId="0" applyFill="1"/>
    <xf numFmtId="0" fontId="0" fillId="44" borderId="0" xfId="0" applyFill="1"/>
    <xf numFmtId="0" fontId="39" fillId="0" borderId="0" xfId="0" applyFont="1"/>
    <xf numFmtId="14" fontId="40" fillId="35" borderId="0" xfId="0" applyNumberFormat="1" applyFont="1" applyFill="1" applyAlignment="1">
      <alignment horizontal="center" vertical="center"/>
    </xf>
    <xf numFmtId="38" fontId="19" fillId="0" borderId="0" xfId="0" applyNumberFormat="1" applyFont="1"/>
    <xf numFmtId="0" fontId="40" fillId="34" borderId="0" xfId="0" applyFont="1" applyFill="1" applyAlignment="1">
      <alignment horizontal="left" vertical="center"/>
    </xf>
    <xf numFmtId="38" fontId="19" fillId="0" borderId="28" xfId="0" applyNumberFormat="1" applyFont="1" applyBorder="1"/>
    <xf numFmtId="0" fontId="45" fillId="0" borderId="0" xfId="0" applyFont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0" borderId="28" xfId="0" applyFont="1" applyBorder="1"/>
    <xf numFmtId="171" fontId="41" fillId="0" borderId="28" xfId="0" applyNumberFormat="1" applyFont="1" applyBorder="1" applyAlignment="1">
      <alignment horizontal="center" vertical="center"/>
    </xf>
    <xf numFmtId="0" fontId="39" fillId="48" borderId="28" xfId="0" applyFont="1" applyFill="1" applyBorder="1" applyAlignment="1">
      <alignment horizontal="center" vertical="center"/>
    </xf>
    <xf numFmtId="38" fontId="41" fillId="0" borderId="28" xfId="0" applyNumberFormat="1" applyFont="1" applyBorder="1"/>
    <xf numFmtId="0" fontId="46" fillId="0" borderId="0" xfId="0" applyFont="1"/>
    <xf numFmtId="11" fontId="46" fillId="0" borderId="0" xfId="0" applyNumberFormat="1" applyFont="1"/>
    <xf numFmtId="0" fontId="47" fillId="0" borderId="0" xfId="0" applyFont="1"/>
    <xf numFmtId="11" fontId="47" fillId="0" borderId="0" xfId="0" applyNumberFormat="1" applyFont="1"/>
    <xf numFmtId="0" fontId="42" fillId="0" borderId="29" xfId="0" applyFont="1" applyBorder="1" applyAlignment="1">
      <alignment horizontal="center" vertical="center"/>
    </xf>
    <xf numFmtId="0" fontId="48" fillId="39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8" fillId="0" borderId="25" xfId="0" applyFont="1" applyBorder="1" applyAlignment="1" applyProtection="1">
      <alignment horizontal="left" vertical="center" wrapText="1"/>
      <protection locked="0"/>
    </xf>
    <xf numFmtId="166" fontId="28" fillId="0" borderId="22" xfId="0" applyNumberFormat="1" applyFont="1" applyBorder="1" applyAlignment="1" applyProtection="1">
      <alignment horizontal="center" vertical="center" wrapText="1"/>
      <protection locked="0"/>
    </xf>
    <xf numFmtId="0" fontId="23" fillId="0" borderId="25" xfId="0" applyFont="1" applyBorder="1" applyAlignment="1" applyProtection="1">
      <alignment horizontal="left" vertical="center" wrapText="1"/>
      <protection locked="0"/>
    </xf>
    <xf numFmtId="169" fontId="28" fillId="0" borderId="22" xfId="0" applyNumberFormat="1" applyFont="1" applyBorder="1" applyAlignment="1" applyProtection="1">
      <alignment horizontal="center" vertical="center" wrapText="1"/>
      <protection locked="0"/>
    </xf>
    <xf numFmtId="0" fontId="49" fillId="48" borderId="25" xfId="0" applyFont="1" applyFill="1" applyBorder="1" applyAlignment="1">
      <alignment horizontal="center" vertical="center"/>
    </xf>
    <xf numFmtId="0" fontId="49" fillId="48" borderId="29" xfId="0" applyFont="1" applyFill="1" applyBorder="1" applyAlignment="1">
      <alignment horizontal="center" vertical="center"/>
    </xf>
    <xf numFmtId="0" fontId="49" fillId="48" borderId="28" xfId="0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42" fillId="0" borderId="25" xfId="0" applyFont="1" applyBorder="1" applyAlignment="1">
      <alignment horizontal="center"/>
    </xf>
    <xf numFmtId="38" fontId="42" fillId="0" borderId="25" xfId="0" applyNumberFormat="1" applyFont="1" applyBorder="1" applyAlignment="1">
      <alignment horizontal="center"/>
    </xf>
    <xf numFmtId="2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left" vertical="center"/>
    </xf>
    <xf numFmtId="2" fontId="0" fillId="0" borderId="28" xfId="0" applyNumberFormat="1" applyBorder="1" applyAlignment="1">
      <alignment horizontal="left" vertical="center"/>
    </xf>
    <xf numFmtId="0" fontId="0" fillId="0" borderId="28" xfId="0" applyBorder="1" applyAlignment="1">
      <alignment horizontal="left"/>
    </xf>
    <xf numFmtId="0" fontId="50" fillId="0" borderId="0" xfId="0" applyFont="1"/>
    <xf numFmtId="11" fontId="50" fillId="0" borderId="0" xfId="0" applyNumberFormat="1" applyFont="1"/>
    <xf numFmtId="0" fontId="41" fillId="0" borderId="0" xfId="0" applyFont="1"/>
    <xf numFmtId="14" fontId="41" fillId="0" borderId="0" xfId="0" applyNumberFormat="1" applyFont="1"/>
    <xf numFmtId="38" fontId="41" fillId="0" borderId="0" xfId="0" applyNumberFormat="1" applyFont="1"/>
    <xf numFmtId="0" fontId="42" fillId="0" borderId="32" xfId="0" applyFont="1" applyBorder="1" applyAlignment="1">
      <alignment horizontal="center"/>
    </xf>
    <xf numFmtId="0" fontId="42" fillId="0" borderId="3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/>
    </xf>
    <xf numFmtId="0" fontId="41" fillId="0" borderId="34" xfId="0" applyFont="1" applyBorder="1"/>
    <xf numFmtId="171" fontId="41" fillId="0" borderId="34" xfId="0" applyNumberFormat="1" applyFont="1" applyBorder="1" applyAlignment="1">
      <alignment horizontal="center" vertical="center"/>
    </xf>
    <xf numFmtId="0" fontId="49" fillId="48" borderId="30" xfId="0" applyFont="1" applyFill="1" applyBorder="1" applyAlignment="1">
      <alignment horizontal="center" vertical="center"/>
    </xf>
    <xf numFmtId="38" fontId="42" fillId="0" borderId="31" xfId="0" applyNumberFormat="1" applyFont="1" applyBorder="1" applyAlignment="1">
      <alignment horizontal="center"/>
    </xf>
    <xf numFmtId="0" fontId="42" fillId="0" borderId="35" xfId="0" applyFont="1" applyBorder="1" applyAlignment="1">
      <alignment horizontal="center"/>
    </xf>
    <xf numFmtId="0" fontId="42" fillId="0" borderId="35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41" fillId="0" borderId="35" xfId="0" applyFont="1" applyBorder="1"/>
    <xf numFmtId="171" fontId="41" fillId="0" borderId="35" xfId="0" applyNumberFormat="1" applyFont="1" applyBorder="1" applyAlignment="1">
      <alignment horizontal="center" vertical="center"/>
    </xf>
    <xf numFmtId="171" fontId="41" fillId="45" borderId="35" xfId="0" applyNumberFormat="1" applyFont="1" applyFill="1" applyBorder="1" applyAlignment="1">
      <alignment horizontal="center" vertical="center"/>
    </xf>
    <xf numFmtId="171" fontId="41" fillId="46" borderId="35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0" fontId="42" fillId="48" borderId="30" xfId="0" applyFont="1" applyFill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47" borderId="30" xfId="0" applyFont="1" applyFill="1" applyBorder="1" applyAlignment="1">
      <alignment horizontal="center" vertical="center"/>
    </xf>
    <xf numFmtId="171" fontId="41" fillId="0" borderId="36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47" borderId="37" xfId="0" applyFont="1" applyFill="1" applyBorder="1" applyAlignment="1">
      <alignment horizontal="center" vertical="center"/>
    </xf>
    <xf numFmtId="171" fontId="41" fillId="45" borderId="25" xfId="0" applyNumberFormat="1" applyFont="1" applyFill="1" applyBorder="1" applyAlignment="1">
      <alignment horizontal="center" vertical="center"/>
    </xf>
    <xf numFmtId="171" fontId="41" fillId="46" borderId="25" xfId="0" applyNumberFormat="1" applyFont="1" applyFill="1" applyBorder="1" applyAlignment="1">
      <alignment horizontal="center" vertical="center"/>
    </xf>
    <xf numFmtId="0" fontId="43" fillId="35" borderId="25" xfId="0" applyFont="1" applyFill="1" applyBorder="1" applyAlignment="1">
      <alignment horizontal="center" vertical="center"/>
    </xf>
    <xf numFmtId="2" fontId="44" fillId="35" borderId="2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0" fillId="41" borderId="11" xfId="0" applyFont="1" applyFill="1" applyBorder="1" applyAlignment="1">
      <alignment horizontal="center" vertical="center" wrapText="1"/>
    </xf>
    <xf numFmtId="0" fontId="20" fillId="41" borderId="12" xfId="0" applyFont="1" applyFill="1" applyBorder="1" applyAlignment="1">
      <alignment horizontal="center" vertical="center" wrapText="1"/>
    </xf>
    <xf numFmtId="0" fontId="20" fillId="41" borderId="13" xfId="0" applyFont="1" applyFill="1" applyBorder="1" applyAlignment="1">
      <alignment horizontal="center" vertical="center" wrapText="1"/>
    </xf>
    <xf numFmtId="14" fontId="21" fillId="41" borderId="11" xfId="0" applyNumberFormat="1" applyFont="1" applyFill="1" applyBorder="1" applyAlignment="1">
      <alignment horizontal="center" vertical="center" wrapText="1"/>
    </xf>
    <xf numFmtId="14" fontId="21" fillId="41" borderId="12" xfId="0" applyNumberFormat="1" applyFont="1" applyFill="1" applyBorder="1" applyAlignment="1">
      <alignment horizontal="center" vertical="center" wrapText="1"/>
    </xf>
    <xf numFmtId="14" fontId="21" fillId="41" borderId="13" xfId="0" applyNumberFormat="1" applyFont="1" applyFill="1" applyBorder="1" applyAlignment="1">
      <alignment horizontal="center" vertical="center" wrapText="1"/>
    </xf>
    <xf numFmtId="0" fontId="23" fillId="41" borderId="11" xfId="0" applyFont="1" applyFill="1" applyBorder="1" applyAlignment="1">
      <alignment horizontal="center" vertical="center" wrapText="1"/>
    </xf>
    <xf numFmtId="0" fontId="23" fillId="41" borderId="12" xfId="0" applyFont="1" applyFill="1" applyBorder="1" applyAlignment="1">
      <alignment horizontal="center" vertical="center" wrapText="1"/>
    </xf>
    <xf numFmtId="0" fontId="23" fillId="41" borderId="13" xfId="0" applyFont="1" applyFill="1" applyBorder="1" applyAlignment="1">
      <alignment horizontal="center" vertical="center" wrapText="1"/>
    </xf>
    <xf numFmtId="0" fontId="24" fillId="38" borderId="14" xfId="0" applyFont="1" applyFill="1" applyBorder="1" applyAlignment="1" applyProtection="1">
      <alignment horizontal="center" vertical="center" wrapText="1"/>
      <protection locked="0"/>
    </xf>
    <xf numFmtId="0" fontId="24" fillId="38" borderId="0" xfId="0" applyFont="1" applyFill="1" applyAlignment="1" applyProtection="1">
      <alignment horizontal="center" vertical="center" wrapText="1"/>
      <protection locked="0"/>
    </xf>
    <xf numFmtId="0" fontId="24" fillId="38" borderId="17" xfId="0" applyFont="1" applyFill="1" applyBorder="1" applyAlignment="1" applyProtection="1">
      <alignment horizontal="center" vertical="center" wrapText="1"/>
      <protection locked="0"/>
    </xf>
    <xf numFmtId="0" fontId="24" fillId="38" borderId="18" xfId="0" applyFont="1" applyFill="1" applyBorder="1" applyAlignment="1" applyProtection="1">
      <alignment horizontal="center" vertical="center" wrapText="1"/>
      <protection locked="0"/>
    </xf>
    <xf numFmtId="0" fontId="25" fillId="41" borderId="10" xfId="0" applyFont="1" applyFill="1" applyBorder="1" applyAlignment="1">
      <alignment horizontal="center" vertical="center" wrapText="1"/>
    </xf>
    <xf numFmtId="0" fontId="25" fillId="41" borderId="20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0" fontId="25" fillId="41" borderId="12" xfId="0" applyFont="1" applyFill="1" applyBorder="1" applyAlignment="1">
      <alignment horizontal="center" vertical="center" wrapText="1"/>
    </xf>
    <xf numFmtId="0" fontId="25" fillId="41" borderId="13" xfId="0" applyFont="1" applyFill="1" applyBorder="1" applyAlignment="1">
      <alignment horizontal="center" vertical="center" wrapText="1"/>
    </xf>
    <xf numFmtId="164" fontId="38" fillId="41" borderId="11" xfId="0" applyNumberFormat="1" applyFont="1" applyFill="1" applyBorder="1" applyAlignment="1">
      <alignment horizontal="center" vertical="center" wrapText="1"/>
    </xf>
    <xf numFmtId="164" fontId="38" fillId="41" borderId="13" xfId="0" applyNumberFormat="1" applyFont="1" applyFill="1" applyBorder="1" applyAlignment="1">
      <alignment horizontal="center" vertical="center" wrapText="1"/>
    </xf>
    <xf numFmtId="0" fontId="26" fillId="41" borderId="11" xfId="0" applyFont="1" applyFill="1" applyBorder="1" applyAlignment="1">
      <alignment horizontal="center" vertical="center" wrapText="1"/>
    </xf>
    <xf numFmtId="0" fontId="26" fillId="41" borderId="13" xfId="0" applyFont="1" applyFill="1" applyBorder="1" applyAlignment="1">
      <alignment horizontal="center" vertical="center" wrapText="1"/>
    </xf>
    <xf numFmtId="0" fontId="27" fillId="41" borderId="11" xfId="0" applyFont="1" applyFill="1" applyBorder="1" applyAlignment="1">
      <alignment horizontal="center" vertical="center" wrapText="1"/>
    </xf>
    <xf numFmtId="0" fontId="27" fillId="41" borderId="13" xfId="0" applyFont="1" applyFill="1" applyBorder="1" applyAlignment="1">
      <alignment horizontal="center" vertical="center" wrapText="1"/>
    </xf>
    <xf numFmtId="0" fontId="30" fillId="37" borderId="21" xfId="0" applyFont="1" applyFill="1" applyBorder="1" applyAlignment="1" applyProtection="1">
      <alignment horizontal="center" vertical="center" wrapText="1"/>
      <protection locked="0"/>
    </xf>
    <xf numFmtId="0" fontId="30" fillId="37" borderId="22" xfId="0" applyFont="1" applyFill="1" applyBorder="1" applyAlignment="1" applyProtection="1">
      <alignment horizontal="center" vertical="center" wrapText="1"/>
      <protection locked="0"/>
    </xf>
    <xf numFmtId="0" fontId="36" fillId="40" borderId="25" xfId="0" applyFont="1" applyFill="1" applyBorder="1" applyAlignment="1">
      <alignment horizontal="left" vertical="center" wrapText="1"/>
    </xf>
    <xf numFmtId="0" fontId="28" fillId="36" borderId="11" xfId="0" applyFont="1" applyFill="1" applyBorder="1" applyAlignment="1">
      <alignment horizontal="center" vertical="center" wrapText="1"/>
    </xf>
    <xf numFmtId="0" fontId="28" fillId="36" borderId="12" xfId="0" applyFont="1" applyFill="1" applyBorder="1" applyAlignment="1">
      <alignment horizontal="center" vertical="center" wrapText="1"/>
    </xf>
    <xf numFmtId="0" fontId="28" fillId="36" borderId="13" xfId="0" applyFont="1" applyFill="1" applyBorder="1" applyAlignment="1">
      <alignment horizontal="center" vertical="center" wrapText="1"/>
    </xf>
    <xf numFmtId="0" fontId="36" fillId="41" borderId="25" xfId="0" applyFont="1" applyFill="1" applyBorder="1" applyAlignment="1">
      <alignment horizontal="left" vertical="center" wrapText="1"/>
    </xf>
  </cellXfs>
  <cellStyles count="43">
    <cellStyle name="20% - Accent1 2" xfId="20" xr:uid="{CB37CA5B-960E-4F68-A580-1F381F23EF95}"/>
    <cellStyle name="20% - Accent2 2" xfId="24" xr:uid="{4ED1F497-5BDE-45E2-8C6C-AB682A977177}"/>
    <cellStyle name="20% - Accent3 2" xfId="28" xr:uid="{BAFC2FB2-26DA-496B-85F6-A0498054B943}"/>
    <cellStyle name="20% - Accent4 2" xfId="32" xr:uid="{0738CB75-516F-49AA-9C66-C5E82BFC8F3E}"/>
    <cellStyle name="20% - Accent5 2" xfId="36" xr:uid="{64B38295-1219-4749-BB8C-F51FEFB833EC}"/>
    <cellStyle name="20% - Accent6 2" xfId="40" xr:uid="{9B0175F1-8DE2-41F7-90B6-6A5A126A0AB7}"/>
    <cellStyle name="40% - Accent1 2" xfId="21" xr:uid="{3E988940-0203-4F93-BC9D-169C7726D6B6}"/>
    <cellStyle name="40% - Accent2 2" xfId="25" xr:uid="{A06918C6-C51F-4CC9-9CC2-F508FE6903CF}"/>
    <cellStyle name="40% - Accent3 2" xfId="29" xr:uid="{3E342305-844F-478D-9AAA-85D13D77CA8A}"/>
    <cellStyle name="40% - Accent4 2" xfId="33" xr:uid="{87636942-85E7-483A-9B3D-C7A7D4491570}"/>
    <cellStyle name="40% - Accent5 2" xfId="37" xr:uid="{478BB6AD-9156-4468-8CE0-2726065960E8}"/>
    <cellStyle name="40% - Accent6 2" xfId="41" xr:uid="{33E0ABDE-9C34-4586-9B23-94B5B4DE8089}"/>
    <cellStyle name="60% - Accent1 2" xfId="22" xr:uid="{41ACD5B8-BD80-4C5A-8360-E92BAB11D4E8}"/>
    <cellStyle name="60% - Accent2 2" xfId="26" xr:uid="{2EB9C0AD-0A8B-410F-94EC-85CFFFD8C1C3}"/>
    <cellStyle name="60% - Accent3 2" xfId="30" xr:uid="{66D140A1-7D61-4810-B55E-23F11EFA8CE9}"/>
    <cellStyle name="60% - Accent4 2" xfId="34" xr:uid="{17380EC9-8359-48E9-8B3F-5629B217D88E}"/>
    <cellStyle name="60% - Accent5 2" xfId="38" xr:uid="{C89FD4F9-007E-4915-9993-5C86A0C50D53}"/>
    <cellStyle name="60% - Accent6 2" xfId="42" xr:uid="{A511E89C-C570-45F3-BFEB-9BAEF575FE77}"/>
    <cellStyle name="Accent1 2" xfId="19" xr:uid="{0DE4C359-0FB3-452A-A19A-EDA0A4ECDD95}"/>
    <cellStyle name="Accent2 2" xfId="23" xr:uid="{ADFC1BCF-90F4-44E9-8BF8-C8911F234BD0}"/>
    <cellStyle name="Accent3 2" xfId="27" xr:uid="{E4A50A93-8E85-4123-B638-F56B65345E4B}"/>
    <cellStyle name="Accent4 2" xfId="31" xr:uid="{1B04A927-9A6F-40B9-BDEE-5331207478AC}"/>
    <cellStyle name="Accent5 2" xfId="35" xr:uid="{D39351FC-580F-4718-B422-F07E881A0176}"/>
    <cellStyle name="Accent6 2" xfId="39" xr:uid="{2A396ABB-9BFA-4A86-A698-C7AE139DF088}"/>
    <cellStyle name="Bad 2" xfId="8" xr:uid="{91E9C24A-FD6F-43FA-B689-2BDF886EB53B}"/>
    <cellStyle name="Calculation 2" xfId="12" xr:uid="{436ABBD0-6AB3-42BC-BC84-BB5555AE544E}"/>
    <cellStyle name="Check Cell 2" xfId="14" xr:uid="{D5677500-D536-4C3F-B3A5-9B960BA88242}"/>
    <cellStyle name="Explanatory Text 2" xfId="17" xr:uid="{26DEB6D8-FA12-45A5-AD3F-236625697B65}"/>
    <cellStyle name="Good 2" xfId="7" xr:uid="{0AFE7B6E-49D8-4E15-80E1-3C2A26B1A030}"/>
    <cellStyle name="Heading 1 2" xfId="3" xr:uid="{3FD9CD98-A990-4E69-AE34-EED1A41934DC}"/>
    <cellStyle name="Heading 2 2" xfId="4" xr:uid="{F27B0DBB-8AA9-4EF9-AE21-F8E1AAEABE33}"/>
    <cellStyle name="Heading 3 2" xfId="5" xr:uid="{65249BF1-AFDE-4484-A42A-7BF3282A2AC5}"/>
    <cellStyle name="Heading 4 2" xfId="6" xr:uid="{422185E9-DDAE-49D6-AB20-C696DBED2688}"/>
    <cellStyle name="Input 2" xfId="10" xr:uid="{9DAFC39D-3EE9-45C2-B7E2-D9480E38C9A1}"/>
    <cellStyle name="Linked Cell 2" xfId="13" xr:uid="{4FC20B04-1EB7-4535-8201-CE8CA5BE7A8B}"/>
    <cellStyle name="Neutral 2" xfId="9" xr:uid="{4ACE7E98-0549-49B2-88B4-DF118F1CC0E3}"/>
    <cellStyle name="Normal" xfId="0" builtinId="0"/>
    <cellStyle name="Normal 2" xfId="1" xr:uid="{CD0E6F73-C116-4139-9DAE-8002370BEEC7}"/>
    <cellStyle name="Note 2" xfId="16" xr:uid="{1DCBA158-3FD6-4867-8A4B-01C8E719D645}"/>
    <cellStyle name="Output 2" xfId="11" xr:uid="{8F6FB128-353F-4220-A772-B5F5AF138133}"/>
    <cellStyle name="Title 2" xfId="2" xr:uid="{C907876B-7741-46C5-82D9-E39FBD4B6480}"/>
    <cellStyle name="Total 2" xfId="18" xr:uid="{94849AEF-0F47-47D9-8D49-2E367CF55EC2}"/>
    <cellStyle name="Warning Text 2" xfId="15" xr:uid="{627979E0-4B3C-405D-AF1A-076E1D247A07}"/>
  </cellStyles>
  <dxfs count="47">
    <dxf>
      <font>
        <color rgb="FFFF0000"/>
      </font>
      <numFmt numFmtId="172" formatCode="0.00_ ;[Red]\-0.00\ "/>
    </dxf>
    <dxf>
      <font>
        <color rgb="FFFF0000"/>
      </font>
      <numFmt numFmtId="172" formatCode="0.00_ ;[Red]\-0.00\ "/>
    </dxf>
    <dxf>
      <font>
        <color rgb="FFFF0000"/>
      </font>
      <numFmt numFmtId="172" formatCode="0.00_ ;[Red]\-0.00\ "/>
    </dxf>
    <dxf>
      <font>
        <color rgb="FFFF0000"/>
      </font>
      <numFmt numFmtId="172" formatCode="0.00_ ;[Red]\-0.00\ "/>
    </dxf>
    <dxf>
      <font>
        <color rgb="FFFF0000"/>
      </font>
      <numFmt numFmtId="172" formatCode="0.00_ ;[Red]\-0.00\ "/>
    </dxf>
    <dxf>
      <font>
        <color rgb="FFFF0000"/>
      </font>
      <numFmt numFmtId="172" formatCode="0.00_ ;[Red]\-0.00\ "/>
    </dxf>
    <dxf>
      <font>
        <color rgb="FFFF0000"/>
      </font>
      <numFmt numFmtId="172" formatCode="0.00_ ;[Red]\-0.00\ "/>
    </dxf>
    <dxf>
      <font>
        <b/>
        <i val="0"/>
      </font>
      <fill>
        <patternFill>
          <bgColor rgb="FFCCECFF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</font>
      <fill>
        <patternFill patternType="solid">
          <bgColor rgb="FFCEDFF0"/>
        </patternFill>
      </fill>
    </dxf>
    <dxf>
      <fill>
        <patternFill>
          <bgColor theme="3" tint="0.89996032593768116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</font>
      <fill>
        <patternFill>
          <bgColor rgb="FFCCECFF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</font>
      <fill>
        <patternFill patternType="solid">
          <bgColor rgb="FFCEDFF0"/>
        </patternFill>
      </fill>
    </dxf>
    <dxf>
      <fill>
        <patternFill>
          <bgColor theme="3" tint="0.89996032593768116"/>
        </patternFill>
      </fill>
    </dxf>
    <dxf>
      <fill>
        <patternFill>
          <bgColor rgb="FFFFCC99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CC99"/>
      <color rgb="FF96A2BD"/>
      <color rgb="FFB6BDC7"/>
      <color rgb="FF97A3BC"/>
      <color rgb="FFCEDFF0"/>
      <color rgb="FFFCECE4"/>
      <color rgb="FFE1FFF5"/>
      <color rgb="FFBBF0DE"/>
      <color rgb="FFF5D1BF"/>
      <color rgb="FFF0C9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453250</xdr:colOff>
      <xdr:row>0</xdr:row>
      <xdr:rowOff>244839</xdr:rowOff>
    </xdr:from>
    <xdr:to>
      <xdr:col>27</xdr:col>
      <xdr:colOff>516751</xdr:colOff>
      <xdr:row>13</xdr:row>
      <xdr:rowOff>80189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A9052919-0048-498B-A2E9-F92C8C7B7910}"/>
            </a:ext>
          </a:extLst>
        </xdr:cNvPr>
        <xdr:cNvSpPr/>
      </xdr:nvSpPr>
      <xdr:spPr>
        <a:xfrm>
          <a:off x="22613122" y="244839"/>
          <a:ext cx="4329398" cy="4817658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2400"/>
            <a:t>สูตรทังหน้า</a:t>
          </a:r>
          <a:r>
            <a:rPr lang="th-TH" sz="2400" baseline="0"/>
            <a:t> อยามายุ่งกับมัน</a:t>
          </a:r>
          <a:br>
            <a:rPr lang="th-TH" sz="2400" baseline="0"/>
          </a:br>
          <a:br>
            <a:rPr lang="th-TH" sz="2400" baseline="0"/>
          </a:br>
          <a:r>
            <a:rPr lang="th-TH" sz="2400" baseline="0"/>
            <a:t>ถ้าจะเพิ่มโปรดัก </a:t>
          </a:r>
          <a:r>
            <a:rPr lang="en-US" sz="2400" baseline="0"/>
            <a:t> </a:t>
          </a:r>
          <a:r>
            <a:rPr lang="th-TH" sz="2400" baseline="0"/>
            <a:t>เพิ่มบรรทัดใหม่ ใส่รหัส ใส่ชื่อสินค้า ลากสูตรด้านบนลงมาได้เลย</a:t>
          </a:r>
          <a:br>
            <a:rPr lang="th-TH" sz="2400" baseline="0"/>
          </a:br>
          <a:br>
            <a:rPr lang="th-TH" sz="2400" baseline="0"/>
          </a:br>
          <a:r>
            <a:rPr lang="th-TH" sz="2400" baseline="0"/>
            <a:t>รหัสปลดล็อก </a:t>
          </a:r>
          <a:r>
            <a:rPr lang="en-US" sz="2400" baseline="0"/>
            <a:t>1234</a:t>
          </a:r>
          <a:endParaRPr lang="en-US" sz="24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26;&#3633;&#3656;&#3591;&#3612;&#3621;&#3636;&#3605;%20&#3619;&#3629;&#3610;&#3610;&#3656;&#3634;&#3618;%20-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ั่งผลิต"/>
      <sheetName val="สั่งผลิต mk"/>
      <sheetName val="lotus"/>
      <sheetName val="CPFT"/>
      <sheetName val="makro "/>
      <sheetName val="PO SIS+ BULK PORK _ Rama 1"/>
      <sheetName val="PO SIS+ 7 BRANCHES_FROZEN"/>
      <sheetName val="sku"/>
    </sheetNames>
    <sheetDataSet>
      <sheetData sheetId="0"/>
      <sheetData sheetId="1"/>
      <sheetData sheetId="2"/>
      <sheetData sheetId="3"/>
      <sheetData sheetId="4">
        <row r="1">
          <cell r="C1" t="str">
            <v>SAP</v>
          </cell>
          <cell r="D1" t="str">
            <v>PRODUCT</v>
          </cell>
          <cell r="E1" t="str">
            <v>WEIGHT</v>
          </cell>
        </row>
        <row r="2">
          <cell r="C2">
            <v>0</v>
          </cell>
          <cell r="D2">
            <v>0</v>
          </cell>
          <cell r="E2">
            <v>0</v>
          </cell>
        </row>
        <row r="3">
          <cell r="C3"/>
          <cell r="D3"/>
          <cell r="E3"/>
        </row>
        <row r="4">
          <cell r="C4"/>
          <cell r="D4"/>
          <cell r="E4"/>
        </row>
        <row r="5">
          <cell r="C5"/>
          <cell r="D5"/>
          <cell r="E5"/>
        </row>
        <row r="6">
          <cell r="C6"/>
          <cell r="D6"/>
          <cell r="E6"/>
        </row>
        <row r="7">
          <cell r="C7"/>
          <cell r="D7"/>
          <cell r="E7"/>
        </row>
        <row r="8">
          <cell r="C8"/>
          <cell r="D8"/>
          <cell r="E8"/>
        </row>
        <row r="9">
          <cell r="C9"/>
          <cell r="D9"/>
          <cell r="E9"/>
        </row>
        <row r="10">
          <cell r="C10"/>
          <cell r="D10"/>
          <cell r="E10"/>
        </row>
        <row r="11">
          <cell r="C11"/>
          <cell r="D11"/>
          <cell r="E11"/>
        </row>
        <row r="12">
          <cell r="C12"/>
          <cell r="D12"/>
          <cell r="E12"/>
        </row>
        <row r="13">
          <cell r="C13"/>
          <cell r="D13"/>
          <cell r="E13"/>
        </row>
        <row r="14">
          <cell r="C14"/>
          <cell r="D14"/>
          <cell r="E14"/>
        </row>
        <row r="15">
          <cell r="C15"/>
          <cell r="D15"/>
          <cell r="E15"/>
        </row>
        <row r="16">
          <cell r="C16"/>
          <cell r="D16"/>
          <cell r="E16"/>
        </row>
        <row r="17">
          <cell r="C17"/>
          <cell r="D17"/>
          <cell r="E17"/>
        </row>
        <row r="18">
          <cell r="C18"/>
          <cell r="D18"/>
          <cell r="E18"/>
        </row>
        <row r="19">
          <cell r="C19"/>
          <cell r="D19"/>
          <cell r="E19"/>
        </row>
        <row r="20">
          <cell r="C20"/>
          <cell r="D20"/>
          <cell r="E20"/>
        </row>
        <row r="21">
          <cell r="C21"/>
          <cell r="D21"/>
          <cell r="E21"/>
        </row>
        <row r="22">
          <cell r="C22"/>
          <cell r="D22"/>
          <cell r="E22"/>
        </row>
        <row r="23">
          <cell r="C23"/>
          <cell r="D23"/>
          <cell r="E23"/>
        </row>
        <row r="24">
          <cell r="C24"/>
          <cell r="D24"/>
          <cell r="E24"/>
        </row>
        <row r="25">
          <cell r="C25"/>
          <cell r="D25"/>
          <cell r="E25"/>
        </row>
        <row r="26">
          <cell r="C26"/>
          <cell r="D26"/>
          <cell r="E26"/>
        </row>
        <row r="27">
          <cell r="C27"/>
          <cell r="D27"/>
          <cell r="E27"/>
        </row>
        <row r="28">
          <cell r="C28"/>
          <cell r="D28"/>
          <cell r="E28"/>
        </row>
        <row r="29">
          <cell r="C29"/>
          <cell r="D29"/>
          <cell r="E29"/>
        </row>
        <row r="30">
          <cell r="C30"/>
          <cell r="D30"/>
          <cell r="E30"/>
        </row>
        <row r="31">
          <cell r="C31"/>
          <cell r="D31"/>
          <cell r="E31"/>
        </row>
        <row r="32">
          <cell r="C32"/>
          <cell r="D32"/>
          <cell r="E32"/>
        </row>
        <row r="33">
          <cell r="C33"/>
          <cell r="D33"/>
          <cell r="E33"/>
        </row>
        <row r="34">
          <cell r="C34"/>
          <cell r="D34"/>
          <cell r="E34"/>
        </row>
        <row r="35">
          <cell r="C35"/>
          <cell r="D35"/>
          <cell r="E35"/>
        </row>
        <row r="36">
          <cell r="C36"/>
          <cell r="D36"/>
          <cell r="E36"/>
        </row>
        <row r="37">
          <cell r="C37"/>
          <cell r="D37"/>
          <cell r="E37"/>
        </row>
        <row r="38">
          <cell r="C38"/>
          <cell r="D38"/>
          <cell r="E38"/>
        </row>
        <row r="39">
          <cell r="C39"/>
          <cell r="D39"/>
          <cell r="E39"/>
        </row>
        <row r="40">
          <cell r="C40"/>
          <cell r="D40"/>
          <cell r="E40"/>
        </row>
        <row r="41">
          <cell r="C41"/>
          <cell r="D41"/>
          <cell r="E41"/>
        </row>
        <row r="42">
          <cell r="C42"/>
          <cell r="D42"/>
          <cell r="E42"/>
        </row>
        <row r="43">
          <cell r="C43"/>
          <cell r="D43"/>
          <cell r="E43"/>
        </row>
        <row r="44">
          <cell r="C44"/>
          <cell r="D44"/>
          <cell r="E44"/>
        </row>
        <row r="45">
          <cell r="C45"/>
          <cell r="D45"/>
          <cell r="E45"/>
        </row>
        <row r="46">
          <cell r="C46"/>
          <cell r="D46"/>
          <cell r="E46"/>
        </row>
        <row r="47">
          <cell r="C47"/>
          <cell r="D47"/>
          <cell r="E47"/>
        </row>
        <row r="48">
          <cell r="C48"/>
          <cell r="D48"/>
          <cell r="E48"/>
        </row>
        <row r="49">
          <cell r="C49"/>
          <cell r="D49"/>
          <cell r="E49"/>
        </row>
        <row r="50">
          <cell r="C50"/>
          <cell r="D50"/>
          <cell r="E50"/>
        </row>
        <row r="51">
          <cell r="C51"/>
          <cell r="D51"/>
          <cell r="E51"/>
        </row>
        <row r="52">
          <cell r="C52"/>
          <cell r="D52"/>
          <cell r="E52"/>
        </row>
        <row r="53">
          <cell r="C53"/>
          <cell r="D53"/>
          <cell r="E53"/>
        </row>
        <row r="54">
          <cell r="C54"/>
          <cell r="D54"/>
          <cell r="E54"/>
        </row>
        <row r="55">
          <cell r="C55"/>
          <cell r="D55"/>
          <cell r="E55"/>
        </row>
        <row r="56">
          <cell r="C56"/>
          <cell r="D56"/>
          <cell r="E56"/>
        </row>
        <row r="57">
          <cell r="C57"/>
          <cell r="D57"/>
          <cell r="E57"/>
        </row>
        <row r="58">
          <cell r="C58"/>
          <cell r="D58"/>
          <cell r="E58"/>
        </row>
        <row r="59">
          <cell r="C59"/>
          <cell r="D59"/>
          <cell r="E59"/>
        </row>
        <row r="60">
          <cell r="C60"/>
          <cell r="D60"/>
          <cell r="E60"/>
        </row>
        <row r="61">
          <cell r="C61"/>
          <cell r="D61"/>
          <cell r="E61"/>
        </row>
        <row r="62">
          <cell r="C62"/>
          <cell r="D62"/>
          <cell r="E62"/>
        </row>
        <row r="63">
          <cell r="C63"/>
          <cell r="D63"/>
          <cell r="E63"/>
        </row>
        <row r="64">
          <cell r="C64"/>
          <cell r="D64"/>
          <cell r="E64"/>
        </row>
        <row r="65">
          <cell r="C65"/>
          <cell r="D65"/>
          <cell r="E65"/>
        </row>
        <row r="66">
          <cell r="C66"/>
          <cell r="D66"/>
          <cell r="E66"/>
        </row>
        <row r="67">
          <cell r="C67"/>
          <cell r="D67"/>
          <cell r="E67"/>
        </row>
        <row r="68">
          <cell r="C68"/>
          <cell r="D68"/>
          <cell r="E68"/>
        </row>
        <row r="69">
          <cell r="C69"/>
          <cell r="D69"/>
          <cell r="E69"/>
        </row>
        <row r="70">
          <cell r="C70"/>
          <cell r="D70"/>
          <cell r="E70"/>
        </row>
        <row r="71">
          <cell r="C71"/>
          <cell r="D71"/>
          <cell r="E71"/>
        </row>
        <row r="72">
          <cell r="C72"/>
          <cell r="D72"/>
          <cell r="E72"/>
        </row>
        <row r="73">
          <cell r="C73"/>
          <cell r="D73"/>
          <cell r="E73"/>
        </row>
        <row r="74">
          <cell r="C74"/>
          <cell r="D74"/>
          <cell r="E74"/>
        </row>
        <row r="75">
          <cell r="C75"/>
          <cell r="D75"/>
          <cell r="E75"/>
        </row>
        <row r="76">
          <cell r="C76"/>
          <cell r="D76"/>
          <cell r="E76"/>
        </row>
        <row r="77">
          <cell r="C77"/>
          <cell r="D77"/>
          <cell r="E77"/>
        </row>
        <row r="78">
          <cell r="C78"/>
          <cell r="D78"/>
          <cell r="E78"/>
        </row>
        <row r="79">
          <cell r="C79"/>
          <cell r="D79"/>
          <cell r="E79"/>
        </row>
        <row r="80">
          <cell r="C80"/>
          <cell r="D80"/>
          <cell r="E80"/>
        </row>
        <row r="81">
          <cell r="C81"/>
          <cell r="D81"/>
          <cell r="E81"/>
        </row>
        <row r="82">
          <cell r="C82"/>
          <cell r="D82"/>
          <cell r="E82"/>
        </row>
        <row r="83">
          <cell r="C83"/>
          <cell r="D83"/>
          <cell r="E83"/>
        </row>
        <row r="84">
          <cell r="C84"/>
          <cell r="D84"/>
          <cell r="E84"/>
        </row>
        <row r="85">
          <cell r="C85"/>
          <cell r="D85"/>
          <cell r="E85"/>
        </row>
        <row r="86">
          <cell r="C86"/>
          <cell r="D86"/>
          <cell r="E86"/>
        </row>
        <row r="87">
          <cell r="C87"/>
          <cell r="D87"/>
          <cell r="E87"/>
        </row>
        <row r="88">
          <cell r="C88"/>
          <cell r="D88"/>
          <cell r="E88"/>
        </row>
        <row r="89">
          <cell r="C89"/>
          <cell r="D89"/>
          <cell r="E89"/>
        </row>
        <row r="90">
          <cell r="C90"/>
          <cell r="D90"/>
          <cell r="E90"/>
        </row>
        <row r="91">
          <cell r="C91"/>
          <cell r="D91"/>
          <cell r="E91"/>
        </row>
        <row r="92">
          <cell r="C92"/>
          <cell r="D92"/>
          <cell r="E92"/>
        </row>
        <row r="93">
          <cell r="C93"/>
          <cell r="D93"/>
          <cell r="E93"/>
        </row>
        <row r="94">
          <cell r="C94"/>
          <cell r="D94"/>
          <cell r="E94"/>
        </row>
        <row r="95">
          <cell r="C95"/>
          <cell r="D95"/>
          <cell r="E95"/>
        </row>
        <row r="96">
          <cell r="C96"/>
          <cell r="D96"/>
          <cell r="E96"/>
        </row>
        <row r="97">
          <cell r="C97"/>
          <cell r="D97"/>
          <cell r="E97"/>
        </row>
        <row r="98">
          <cell r="C98"/>
          <cell r="D98"/>
          <cell r="E98"/>
        </row>
        <row r="99">
          <cell r="C99"/>
          <cell r="D99"/>
          <cell r="E99"/>
        </row>
        <row r="100">
          <cell r="C100"/>
          <cell r="D100"/>
          <cell r="E100"/>
        </row>
        <row r="101">
          <cell r="C101"/>
          <cell r="D101"/>
          <cell r="E101"/>
        </row>
        <row r="102">
          <cell r="C102"/>
          <cell r="D102"/>
          <cell r="E102"/>
        </row>
        <row r="103">
          <cell r="C103"/>
          <cell r="D103"/>
          <cell r="E103"/>
        </row>
        <row r="104">
          <cell r="C104"/>
          <cell r="D104"/>
          <cell r="E104"/>
        </row>
        <row r="105">
          <cell r="C105"/>
          <cell r="D105"/>
          <cell r="E105"/>
        </row>
        <row r="106">
          <cell r="C106"/>
          <cell r="D106"/>
          <cell r="E106"/>
        </row>
        <row r="107">
          <cell r="C107"/>
          <cell r="D107"/>
          <cell r="E107"/>
        </row>
        <row r="108">
          <cell r="C108"/>
          <cell r="D108"/>
          <cell r="E108"/>
        </row>
        <row r="109">
          <cell r="C109"/>
          <cell r="D109"/>
          <cell r="E109"/>
        </row>
        <row r="110">
          <cell r="C110"/>
          <cell r="D110"/>
          <cell r="E110"/>
        </row>
        <row r="111">
          <cell r="C111"/>
          <cell r="D111"/>
          <cell r="E111"/>
        </row>
        <row r="112">
          <cell r="C112"/>
          <cell r="D112"/>
          <cell r="E112"/>
        </row>
        <row r="113">
          <cell r="C113"/>
          <cell r="D113"/>
          <cell r="E113"/>
        </row>
        <row r="114">
          <cell r="C114"/>
          <cell r="D114"/>
          <cell r="E114"/>
        </row>
        <row r="115">
          <cell r="C115"/>
          <cell r="D115"/>
          <cell r="E115"/>
        </row>
        <row r="116">
          <cell r="C116"/>
          <cell r="D116"/>
          <cell r="E116"/>
        </row>
        <row r="117">
          <cell r="C117"/>
          <cell r="D117"/>
          <cell r="E117"/>
        </row>
        <row r="118">
          <cell r="C118"/>
          <cell r="D118"/>
          <cell r="E118"/>
        </row>
        <row r="119">
          <cell r="C119"/>
          <cell r="D119"/>
          <cell r="E119"/>
        </row>
        <row r="120">
          <cell r="C120"/>
          <cell r="D120"/>
          <cell r="E120"/>
        </row>
        <row r="121">
          <cell r="C121"/>
          <cell r="D121"/>
          <cell r="E121"/>
        </row>
        <row r="122">
          <cell r="C122"/>
          <cell r="D122"/>
          <cell r="E122"/>
        </row>
        <row r="123">
          <cell r="C123"/>
          <cell r="D123"/>
          <cell r="E123"/>
        </row>
        <row r="124">
          <cell r="C124"/>
          <cell r="D124"/>
          <cell r="E124"/>
        </row>
        <row r="125">
          <cell r="C125"/>
          <cell r="D125"/>
          <cell r="E125"/>
        </row>
        <row r="126">
          <cell r="C126"/>
          <cell r="D126"/>
          <cell r="E126"/>
        </row>
        <row r="127">
          <cell r="C127"/>
          <cell r="D127"/>
          <cell r="E127"/>
        </row>
        <row r="128">
          <cell r="C128"/>
          <cell r="D128"/>
          <cell r="E128"/>
        </row>
        <row r="129">
          <cell r="C129"/>
          <cell r="D129"/>
          <cell r="E129"/>
        </row>
        <row r="130">
          <cell r="C130"/>
          <cell r="D130"/>
          <cell r="E130"/>
        </row>
        <row r="131">
          <cell r="C131"/>
          <cell r="D131"/>
          <cell r="E131"/>
        </row>
        <row r="132">
          <cell r="C132"/>
          <cell r="D132"/>
          <cell r="E132"/>
        </row>
        <row r="133">
          <cell r="C133"/>
          <cell r="D133"/>
          <cell r="E133"/>
        </row>
        <row r="134">
          <cell r="C134"/>
          <cell r="D134"/>
          <cell r="E134"/>
        </row>
        <row r="135">
          <cell r="C135"/>
          <cell r="D135"/>
          <cell r="E135"/>
        </row>
        <row r="136">
          <cell r="C136"/>
          <cell r="D136"/>
          <cell r="E136"/>
        </row>
        <row r="137">
          <cell r="C137"/>
          <cell r="D137"/>
          <cell r="E137"/>
        </row>
        <row r="138">
          <cell r="C138"/>
          <cell r="D138"/>
          <cell r="E138"/>
        </row>
        <row r="139">
          <cell r="C139"/>
          <cell r="D139"/>
          <cell r="E139"/>
        </row>
        <row r="140">
          <cell r="C140"/>
          <cell r="D140"/>
          <cell r="E140"/>
        </row>
        <row r="141">
          <cell r="C141"/>
          <cell r="D141"/>
          <cell r="E141"/>
        </row>
        <row r="142">
          <cell r="C142"/>
          <cell r="D142"/>
          <cell r="E142"/>
        </row>
        <row r="143">
          <cell r="C143"/>
          <cell r="D143"/>
          <cell r="E143"/>
        </row>
        <row r="144">
          <cell r="C144"/>
          <cell r="D144"/>
          <cell r="E144"/>
        </row>
        <row r="145">
          <cell r="C145"/>
          <cell r="D145"/>
          <cell r="E145"/>
        </row>
        <row r="146">
          <cell r="C146"/>
          <cell r="D146"/>
          <cell r="E146"/>
        </row>
        <row r="147">
          <cell r="C147"/>
          <cell r="D147"/>
          <cell r="E147"/>
        </row>
        <row r="148">
          <cell r="C148"/>
          <cell r="D148"/>
          <cell r="E148"/>
        </row>
        <row r="149">
          <cell r="C149"/>
          <cell r="D149"/>
          <cell r="E149"/>
        </row>
        <row r="150">
          <cell r="C150"/>
          <cell r="D150"/>
          <cell r="E150"/>
        </row>
        <row r="151">
          <cell r="C151"/>
          <cell r="D151"/>
          <cell r="E151"/>
        </row>
        <row r="152">
          <cell r="C152"/>
          <cell r="D152"/>
          <cell r="E152"/>
        </row>
        <row r="153">
          <cell r="C153"/>
          <cell r="D153"/>
          <cell r="E153"/>
        </row>
        <row r="154">
          <cell r="C154"/>
          <cell r="D154"/>
          <cell r="E154"/>
        </row>
        <row r="155">
          <cell r="C155"/>
          <cell r="D155"/>
          <cell r="E155"/>
        </row>
        <row r="156">
          <cell r="C156"/>
          <cell r="D156"/>
          <cell r="E156"/>
        </row>
        <row r="157">
          <cell r="C157"/>
          <cell r="D157"/>
          <cell r="E157"/>
        </row>
        <row r="158">
          <cell r="C158"/>
          <cell r="D158"/>
          <cell r="E158"/>
        </row>
        <row r="159">
          <cell r="C159"/>
          <cell r="D159"/>
          <cell r="E159"/>
        </row>
        <row r="160">
          <cell r="C160"/>
          <cell r="D160"/>
          <cell r="E160"/>
        </row>
        <row r="161">
          <cell r="C161"/>
          <cell r="D161"/>
          <cell r="E161"/>
        </row>
        <row r="162">
          <cell r="C162"/>
          <cell r="D162"/>
          <cell r="E162"/>
        </row>
        <row r="163">
          <cell r="C163"/>
          <cell r="D163"/>
          <cell r="E163"/>
        </row>
        <row r="164">
          <cell r="C164"/>
          <cell r="D164"/>
          <cell r="E164"/>
        </row>
        <row r="165">
          <cell r="C165"/>
          <cell r="D165"/>
          <cell r="E165"/>
        </row>
        <row r="166">
          <cell r="C166"/>
          <cell r="D166"/>
          <cell r="E166"/>
        </row>
        <row r="167">
          <cell r="C167"/>
          <cell r="D167"/>
          <cell r="E167"/>
        </row>
        <row r="168">
          <cell r="C168"/>
          <cell r="D168"/>
          <cell r="E168"/>
        </row>
        <row r="169">
          <cell r="C169"/>
          <cell r="D169"/>
          <cell r="E169"/>
        </row>
        <row r="170">
          <cell r="C170"/>
          <cell r="D170"/>
          <cell r="E170"/>
        </row>
        <row r="171">
          <cell r="C171"/>
          <cell r="D171"/>
          <cell r="E171"/>
        </row>
        <row r="172">
          <cell r="C172"/>
          <cell r="D172"/>
          <cell r="E172"/>
        </row>
        <row r="173">
          <cell r="C173"/>
          <cell r="D173"/>
          <cell r="E173"/>
        </row>
        <row r="174">
          <cell r="C174"/>
          <cell r="D174"/>
          <cell r="E174"/>
        </row>
        <row r="175">
          <cell r="C175"/>
          <cell r="D175"/>
          <cell r="E175"/>
        </row>
        <row r="176">
          <cell r="C176"/>
          <cell r="D176"/>
          <cell r="E176"/>
        </row>
        <row r="177">
          <cell r="C177"/>
          <cell r="D177"/>
          <cell r="E177"/>
        </row>
        <row r="178">
          <cell r="C178"/>
          <cell r="D178"/>
          <cell r="E178"/>
        </row>
        <row r="179">
          <cell r="C179"/>
          <cell r="D179"/>
          <cell r="E179"/>
        </row>
        <row r="180">
          <cell r="C180"/>
          <cell r="D180"/>
          <cell r="E180"/>
        </row>
        <row r="181">
          <cell r="C181"/>
          <cell r="D181"/>
          <cell r="E181"/>
        </row>
        <row r="182">
          <cell r="C182"/>
          <cell r="D182"/>
          <cell r="E182"/>
        </row>
        <row r="183">
          <cell r="C183"/>
          <cell r="D183"/>
          <cell r="E183"/>
        </row>
        <row r="184">
          <cell r="C184"/>
          <cell r="D184"/>
          <cell r="E184"/>
        </row>
        <row r="185">
          <cell r="C185"/>
          <cell r="D185"/>
          <cell r="E185"/>
        </row>
        <row r="186">
          <cell r="C186"/>
          <cell r="D186"/>
          <cell r="E186"/>
        </row>
        <row r="187">
          <cell r="C187"/>
          <cell r="D187"/>
          <cell r="E187"/>
        </row>
        <row r="188">
          <cell r="C188"/>
          <cell r="D188"/>
          <cell r="E188"/>
        </row>
        <row r="189">
          <cell r="C189"/>
          <cell r="D189"/>
          <cell r="E189"/>
        </row>
        <row r="190">
          <cell r="C190"/>
          <cell r="D190"/>
          <cell r="E190"/>
        </row>
        <row r="191">
          <cell r="C191"/>
          <cell r="D191"/>
          <cell r="E191"/>
        </row>
        <row r="192">
          <cell r="C192"/>
          <cell r="D192"/>
          <cell r="E192"/>
        </row>
        <row r="193">
          <cell r="C193"/>
          <cell r="D193"/>
          <cell r="E193"/>
        </row>
        <row r="194">
          <cell r="C194"/>
          <cell r="D194"/>
          <cell r="E194"/>
        </row>
        <row r="195">
          <cell r="C195"/>
          <cell r="D195"/>
          <cell r="E195"/>
        </row>
        <row r="196">
          <cell r="C196"/>
          <cell r="D196"/>
          <cell r="E196"/>
        </row>
        <row r="197">
          <cell r="C197"/>
          <cell r="D197"/>
          <cell r="E197"/>
        </row>
        <row r="198">
          <cell r="C198"/>
          <cell r="D198"/>
          <cell r="E198"/>
        </row>
        <row r="199">
          <cell r="C199"/>
          <cell r="D199"/>
          <cell r="E199"/>
        </row>
        <row r="200">
          <cell r="C200"/>
          <cell r="D200"/>
          <cell r="E200"/>
        </row>
        <row r="201">
          <cell r="C201"/>
          <cell r="D201"/>
          <cell r="E201"/>
        </row>
        <row r="202">
          <cell r="C202"/>
          <cell r="D202"/>
          <cell r="E202"/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B2FF-4C24-438B-90C0-B0A9D55B1111}">
  <sheetPr>
    <tabColor theme="0" tint="-0.14999847407452621"/>
  </sheetPr>
  <dimension ref="B1:E462"/>
  <sheetViews>
    <sheetView topLeftCell="B37" workbookViewId="0">
      <selection activeCell="H58" sqref="H58"/>
    </sheetView>
  </sheetViews>
  <sheetFormatPr defaultRowHeight="15" customHeight="1"/>
  <cols>
    <col min="1" max="1" width="0" hidden="1" customWidth="1"/>
    <col min="2" max="2" width="14.625" style="144" bestFit="1" customWidth="1"/>
    <col min="3" max="3" width="11.875" style="155" customWidth="1"/>
    <col min="4" max="4" width="34.375" style="144" bestFit="1" customWidth="1"/>
  </cols>
  <sheetData>
    <row r="1" spans="2:5" ht="14.25">
      <c r="B1" s="144" t="s">
        <v>0</v>
      </c>
      <c r="C1" s="155" t="s">
        <v>1</v>
      </c>
      <c r="D1" s="144" t="s">
        <v>2</v>
      </c>
      <c r="E1" t="s">
        <v>3</v>
      </c>
    </row>
    <row r="2" spans="2:5" ht="14.25">
      <c r="B2" s="144" t="s">
        <v>4</v>
      </c>
      <c r="C2" s="144" t="s">
        <v>5</v>
      </c>
      <c r="D2" s="144" t="s">
        <v>6</v>
      </c>
      <c r="E2" t="s">
        <v>7</v>
      </c>
    </row>
    <row r="3" spans="2:5" ht="14.25">
      <c r="C3" s="156" t="s">
        <v>8</v>
      </c>
      <c r="D3" s="144" t="s">
        <v>9</v>
      </c>
      <c r="E3" t="s">
        <v>7</v>
      </c>
    </row>
    <row r="4" spans="2:5" ht="14.25">
      <c r="B4" s="144" t="s">
        <v>10</v>
      </c>
      <c r="C4" s="156" t="s">
        <v>11</v>
      </c>
      <c r="D4" s="144" t="s">
        <v>12</v>
      </c>
      <c r="E4" t="s">
        <v>13</v>
      </c>
    </row>
    <row r="5" spans="2:5" ht="14.25">
      <c r="B5" s="144" t="s">
        <v>14</v>
      </c>
      <c r="C5" s="156" t="s">
        <v>15</v>
      </c>
      <c r="D5" s="144" t="s">
        <v>16</v>
      </c>
      <c r="E5" t="s">
        <v>17</v>
      </c>
    </row>
    <row r="6" spans="2:5" ht="14.25">
      <c r="B6" s="144" t="s">
        <v>14</v>
      </c>
      <c r="C6" s="156" t="s">
        <v>18</v>
      </c>
      <c r="D6" s="144" t="s">
        <v>19</v>
      </c>
      <c r="E6" t="s">
        <v>17</v>
      </c>
    </row>
    <row r="7" spans="2:5" ht="14.25">
      <c r="B7" s="144" t="s">
        <v>20</v>
      </c>
      <c r="C7" s="156" t="s">
        <v>21</v>
      </c>
      <c r="D7" s="144" t="s">
        <v>22</v>
      </c>
      <c r="E7" t="s">
        <v>17</v>
      </c>
    </row>
    <row r="8" spans="2:5" ht="14.25">
      <c r="B8" s="144" t="s">
        <v>23</v>
      </c>
      <c r="C8" s="156" t="s">
        <v>24</v>
      </c>
      <c r="D8" s="144" t="s">
        <v>25</v>
      </c>
      <c r="E8" t="s">
        <v>17</v>
      </c>
    </row>
    <row r="9" spans="2:5" ht="14.25">
      <c r="B9" s="144" t="s">
        <v>23</v>
      </c>
      <c r="C9" s="156" t="s">
        <v>26</v>
      </c>
      <c r="D9" s="144" t="s">
        <v>27</v>
      </c>
      <c r="E9" t="s">
        <v>17</v>
      </c>
    </row>
    <row r="10" spans="2:5" ht="14.25">
      <c r="B10" s="144" t="s">
        <v>10</v>
      </c>
      <c r="C10" s="156" t="s">
        <v>28</v>
      </c>
      <c r="D10" s="144" t="s">
        <v>29</v>
      </c>
      <c r="E10" t="s">
        <v>13</v>
      </c>
    </row>
    <row r="11" spans="2:5" ht="14.25">
      <c r="B11" s="144" t="s">
        <v>10</v>
      </c>
      <c r="C11" s="156" t="s">
        <v>30</v>
      </c>
      <c r="D11" s="144" t="s">
        <v>31</v>
      </c>
      <c r="E11" t="s">
        <v>7</v>
      </c>
    </row>
    <row r="12" spans="2:5" ht="14.25">
      <c r="B12" s="144" t="s">
        <v>32</v>
      </c>
      <c r="C12" s="156" t="s">
        <v>33</v>
      </c>
      <c r="D12" s="144" t="s">
        <v>34</v>
      </c>
      <c r="E12" t="s">
        <v>7</v>
      </c>
    </row>
    <row r="13" spans="2:5" ht="14.25">
      <c r="B13" s="144" t="s">
        <v>10</v>
      </c>
      <c r="C13" s="156" t="s">
        <v>35</v>
      </c>
      <c r="D13" s="144" t="s">
        <v>36</v>
      </c>
      <c r="E13" t="s">
        <v>13</v>
      </c>
    </row>
    <row r="14" spans="2:5" ht="14.25">
      <c r="B14" s="144" t="s">
        <v>10</v>
      </c>
      <c r="C14" s="156" t="s">
        <v>37</v>
      </c>
      <c r="D14" s="144" t="s">
        <v>38</v>
      </c>
      <c r="E14" t="s">
        <v>13</v>
      </c>
    </row>
    <row r="15" spans="2:5" ht="14.25">
      <c r="B15" s="144" t="s">
        <v>32</v>
      </c>
      <c r="C15" s="156" t="s">
        <v>39</v>
      </c>
      <c r="D15" s="144" t="s">
        <v>40</v>
      </c>
      <c r="E15" t="s">
        <v>7</v>
      </c>
    </row>
    <row r="16" spans="2:5" ht="14.25">
      <c r="B16" s="144" t="s">
        <v>10</v>
      </c>
      <c r="C16" s="156" t="s">
        <v>41</v>
      </c>
      <c r="D16" s="144" t="s">
        <v>42</v>
      </c>
      <c r="E16" t="s">
        <v>13</v>
      </c>
    </row>
    <row r="17" spans="2:5" ht="14.25">
      <c r="B17" s="144" t="s">
        <v>10</v>
      </c>
      <c r="C17" s="156" t="s">
        <v>43</v>
      </c>
      <c r="D17" s="144" t="s">
        <v>44</v>
      </c>
      <c r="E17" t="s">
        <v>13</v>
      </c>
    </row>
    <row r="18" spans="2:5" ht="14.25">
      <c r="B18" s="144" t="s">
        <v>10</v>
      </c>
      <c r="C18" s="156" t="s">
        <v>45</v>
      </c>
      <c r="D18" s="144" t="s">
        <v>46</v>
      </c>
      <c r="E18" t="s">
        <v>13</v>
      </c>
    </row>
    <row r="19" spans="2:5" ht="14.25">
      <c r="B19" s="144" t="s">
        <v>32</v>
      </c>
      <c r="C19" s="156" t="s">
        <v>47</v>
      </c>
      <c r="D19" s="144" t="s">
        <v>48</v>
      </c>
      <c r="E19" t="s">
        <v>7</v>
      </c>
    </row>
    <row r="20" spans="2:5" ht="14.25">
      <c r="B20" s="144" t="s">
        <v>49</v>
      </c>
      <c r="C20" s="156" t="s">
        <v>50</v>
      </c>
      <c r="D20" s="144" t="s">
        <v>51</v>
      </c>
      <c r="E20" t="s">
        <v>17</v>
      </c>
    </row>
    <row r="21" spans="2:5" ht="14.25">
      <c r="B21" s="144" t="s">
        <v>52</v>
      </c>
      <c r="C21" s="156" t="s">
        <v>53</v>
      </c>
      <c r="D21" s="144" t="s">
        <v>54</v>
      </c>
      <c r="E21" t="s">
        <v>7</v>
      </c>
    </row>
    <row r="22" spans="2:5" ht="14.25">
      <c r="B22" s="144" t="s">
        <v>20</v>
      </c>
      <c r="C22" s="156" t="s">
        <v>55</v>
      </c>
      <c r="D22" s="144" t="s">
        <v>56</v>
      </c>
      <c r="E22" t="s">
        <v>17</v>
      </c>
    </row>
    <row r="23" spans="2:5" ht="14.25">
      <c r="B23" s="144" t="s">
        <v>20</v>
      </c>
      <c r="C23" s="156" t="s">
        <v>57</v>
      </c>
      <c r="D23" s="144" t="s">
        <v>58</v>
      </c>
      <c r="E23" t="s">
        <v>17</v>
      </c>
    </row>
    <row r="24" spans="2:5" ht="14.25">
      <c r="B24" s="144" t="s">
        <v>59</v>
      </c>
      <c r="C24" s="156" t="s">
        <v>60</v>
      </c>
      <c r="D24" s="144" t="s">
        <v>61</v>
      </c>
      <c r="E24" t="s">
        <v>17</v>
      </c>
    </row>
    <row r="25" spans="2:5" ht="14.25">
      <c r="B25" s="144" t="s">
        <v>59</v>
      </c>
      <c r="C25" s="156" t="s">
        <v>62</v>
      </c>
      <c r="D25" s="144" t="s">
        <v>63</v>
      </c>
      <c r="E25" t="s">
        <v>17</v>
      </c>
    </row>
    <row r="26" spans="2:5" ht="14.25">
      <c r="B26" s="144" t="s">
        <v>20</v>
      </c>
      <c r="C26" s="156" t="s">
        <v>64</v>
      </c>
      <c r="D26" s="144" t="s">
        <v>65</v>
      </c>
      <c r="E26" t="s">
        <v>17</v>
      </c>
    </row>
    <row r="27" spans="2:5" ht="14.25">
      <c r="B27" s="144" t="s">
        <v>20</v>
      </c>
      <c r="C27" s="156" t="s">
        <v>66</v>
      </c>
      <c r="D27" s="144" t="s">
        <v>67</v>
      </c>
      <c r="E27" t="s">
        <v>17</v>
      </c>
    </row>
    <row r="28" spans="2:5" ht="14.25">
      <c r="B28" s="144" t="s">
        <v>10</v>
      </c>
      <c r="C28" s="156" t="s">
        <v>68</v>
      </c>
      <c r="D28" s="144" t="s">
        <v>69</v>
      </c>
      <c r="E28" t="s">
        <v>13</v>
      </c>
    </row>
    <row r="29" spans="2:5" ht="14.25">
      <c r="B29" s="144" t="s">
        <v>52</v>
      </c>
      <c r="C29" s="156" t="s">
        <v>70</v>
      </c>
      <c r="D29" s="144" t="s">
        <v>71</v>
      </c>
      <c r="E29" t="s">
        <v>7</v>
      </c>
    </row>
    <row r="30" spans="2:5" ht="14.25">
      <c r="B30" s="144" t="s">
        <v>72</v>
      </c>
      <c r="C30" s="156" t="s">
        <v>73</v>
      </c>
      <c r="D30" s="144" t="s">
        <v>74</v>
      </c>
      <c r="E30" t="s">
        <v>7</v>
      </c>
    </row>
    <row r="31" spans="2:5" ht="14.25">
      <c r="B31" s="144" t="s">
        <v>52</v>
      </c>
      <c r="C31" s="156" t="s">
        <v>75</v>
      </c>
      <c r="D31" s="144" t="s">
        <v>76</v>
      </c>
      <c r="E31" t="s">
        <v>7</v>
      </c>
    </row>
    <row r="32" spans="2:5" ht="14.25">
      <c r="B32" s="144" t="s">
        <v>52</v>
      </c>
      <c r="C32" s="156" t="s">
        <v>77</v>
      </c>
      <c r="D32" s="144" t="s">
        <v>78</v>
      </c>
      <c r="E32" t="s">
        <v>7</v>
      </c>
    </row>
    <row r="33" spans="2:5" ht="14.25">
      <c r="B33" s="144" t="s">
        <v>72</v>
      </c>
      <c r="C33" s="156" t="s">
        <v>79</v>
      </c>
      <c r="D33" s="144" t="s">
        <v>80</v>
      </c>
      <c r="E33" t="s">
        <v>7</v>
      </c>
    </row>
    <row r="34" spans="2:5" ht="14.25">
      <c r="B34" s="144" t="s">
        <v>72</v>
      </c>
      <c r="C34" s="156" t="s">
        <v>81</v>
      </c>
      <c r="D34" s="144" t="s">
        <v>82</v>
      </c>
      <c r="E34" t="s">
        <v>7</v>
      </c>
    </row>
    <row r="35" spans="2:5" ht="14.25">
      <c r="B35" s="144" t="s">
        <v>72</v>
      </c>
      <c r="C35" s="156" t="s">
        <v>83</v>
      </c>
      <c r="D35" s="144" t="s">
        <v>84</v>
      </c>
      <c r="E35" t="s">
        <v>7</v>
      </c>
    </row>
    <row r="36" spans="2:5" ht="14.25">
      <c r="B36" s="144" t="s">
        <v>49</v>
      </c>
      <c r="C36" s="156" t="s">
        <v>85</v>
      </c>
      <c r="D36" s="144" t="s">
        <v>86</v>
      </c>
      <c r="E36" t="s">
        <v>17</v>
      </c>
    </row>
    <row r="37" spans="2:5" ht="14.25">
      <c r="B37" s="144" t="s">
        <v>72</v>
      </c>
      <c r="C37" s="156" t="s">
        <v>87</v>
      </c>
      <c r="D37" s="144" t="s">
        <v>88</v>
      </c>
      <c r="E37" t="s">
        <v>7</v>
      </c>
    </row>
    <row r="38" spans="2:5" ht="14.25">
      <c r="B38" s="144" t="s">
        <v>72</v>
      </c>
      <c r="C38" s="156" t="s">
        <v>89</v>
      </c>
      <c r="D38" s="144" t="s">
        <v>90</v>
      </c>
      <c r="E38" t="s">
        <v>7</v>
      </c>
    </row>
    <row r="39" spans="2:5" ht="14.25">
      <c r="B39" s="144" t="s">
        <v>52</v>
      </c>
      <c r="C39" s="156" t="s">
        <v>91</v>
      </c>
      <c r="D39" s="144" t="s">
        <v>92</v>
      </c>
      <c r="E39" t="s">
        <v>7</v>
      </c>
    </row>
    <row r="40" spans="2:5" ht="14.25">
      <c r="B40" s="144" t="s">
        <v>10</v>
      </c>
      <c r="C40" s="156" t="s">
        <v>93</v>
      </c>
      <c r="D40" s="144" t="s">
        <v>94</v>
      </c>
      <c r="E40" t="s">
        <v>13</v>
      </c>
    </row>
    <row r="41" spans="2:5" ht="14.25">
      <c r="B41" s="144" t="s">
        <v>10</v>
      </c>
      <c r="C41" s="156" t="s">
        <v>95</v>
      </c>
      <c r="D41" s="144" t="s">
        <v>96</v>
      </c>
      <c r="E41" t="s">
        <v>7</v>
      </c>
    </row>
    <row r="42" spans="2:5" ht="14.25">
      <c r="B42" s="144" t="s">
        <v>10</v>
      </c>
      <c r="C42" s="156" t="s">
        <v>97</v>
      </c>
      <c r="D42" s="144" t="s">
        <v>98</v>
      </c>
      <c r="E42" t="s">
        <v>17</v>
      </c>
    </row>
    <row r="43" spans="2:5" ht="14.25">
      <c r="B43" s="144" t="s">
        <v>10</v>
      </c>
      <c r="C43" s="156" t="s">
        <v>99</v>
      </c>
      <c r="D43" s="144" t="s">
        <v>100</v>
      </c>
      <c r="E43" t="s">
        <v>7</v>
      </c>
    </row>
    <row r="44" spans="2:5" ht="14.25">
      <c r="B44" s="144" t="s">
        <v>10</v>
      </c>
      <c r="C44" s="156" t="s">
        <v>101</v>
      </c>
      <c r="D44" s="144" t="s">
        <v>102</v>
      </c>
      <c r="E44" t="s">
        <v>13</v>
      </c>
    </row>
    <row r="45" spans="2:5" ht="14.25">
      <c r="B45" s="144" t="s">
        <v>59</v>
      </c>
      <c r="C45" s="156" t="s">
        <v>103</v>
      </c>
      <c r="D45" s="144" t="s">
        <v>104</v>
      </c>
      <c r="E45" t="s">
        <v>17</v>
      </c>
    </row>
    <row r="46" spans="2:5" ht="14.25">
      <c r="B46" s="144" t="s">
        <v>23</v>
      </c>
      <c r="C46" s="156" t="s">
        <v>105</v>
      </c>
      <c r="D46" s="144" t="s">
        <v>106</v>
      </c>
      <c r="E46" t="s">
        <v>17</v>
      </c>
    </row>
    <row r="47" spans="2:5" ht="14.25">
      <c r="B47" s="144" t="s">
        <v>59</v>
      </c>
      <c r="C47" s="156" t="s">
        <v>107</v>
      </c>
      <c r="D47" s="144" t="s">
        <v>108</v>
      </c>
      <c r="E47" t="s">
        <v>17</v>
      </c>
    </row>
    <row r="48" spans="2:5" ht="14.25">
      <c r="B48" s="144" t="s">
        <v>10</v>
      </c>
      <c r="C48" s="156" t="s">
        <v>109</v>
      </c>
      <c r="D48" s="144" t="s">
        <v>110</v>
      </c>
      <c r="E48" t="s">
        <v>13</v>
      </c>
    </row>
    <row r="49" spans="2:5" ht="14.25">
      <c r="B49" s="144" t="s">
        <v>10</v>
      </c>
      <c r="C49" s="156" t="s">
        <v>111</v>
      </c>
      <c r="D49" s="144" t="s">
        <v>112</v>
      </c>
      <c r="E49" t="s">
        <v>7</v>
      </c>
    </row>
    <row r="50" spans="2:5" ht="14.25">
      <c r="B50" s="144" t="s">
        <v>113</v>
      </c>
      <c r="C50" s="156" t="s">
        <v>114</v>
      </c>
      <c r="D50" s="144" t="s">
        <v>115</v>
      </c>
      <c r="E50" t="s">
        <v>7</v>
      </c>
    </row>
    <row r="51" spans="2:5" ht="14.25">
      <c r="B51" s="144" t="s">
        <v>116</v>
      </c>
      <c r="C51" s="156" t="s">
        <v>117</v>
      </c>
      <c r="D51" s="144" t="s">
        <v>118</v>
      </c>
      <c r="E51" t="s">
        <v>7</v>
      </c>
    </row>
    <row r="52" spans="2:5" ht="14.25">
      <c r="B52" s="144" t="s">
        <v>72</v>
      </c>
      <c r="C52" s="156" t="s">
        <v>119</v>
      </c>
      <c r="D52" s="144" t="s">
        <v>120</v>
      </c>
      <c r="E52" t="s">
        <v>7</v>
      </c>
    </row>
    <row r="53" spans="2:5" ht="14.25">
      <c r="B53" s="144" t="s">
        <v>121</v>
      </c>
      <c r="C53" s="156" t="s">
        <v>122</v>
      </c>
      <c r="D53" s="144" t="s">
        <v>123</v>
      </c>
      <c r="E53" t="s">
        <v>7</v>
      </c>
    </row>
    <row r="54" spans="2:5" ht="14.25">
      <c r="B54" s="144" t="s">
        <v>10</v>
      </c>
      <c r="C54" s="156" t="s">
        <v>124</v>
      </c>
      <c r="D54" s="144" t="s">
        <v>125</v>
      </c>
      <c r="E54" t="s">
        <v>13</v>
      </c>
    </row>
    <row r="55" spans="2:5" ht="14.25">
      <c r="B55" s="144" t="s">
        <v>126</v>
      </c>
      <c r="C55" s="156" t="s">
        <v>127</v>
      </c>
      <c r="D55" s="144" t="s">
        <v>128</v>
      </c>
      <c r="E55" t="s">
        <v>13</v>
      </c>
    </row>
    <row r="56" spans="2:5" ht="14.25">
      <c r="B56" s="144" t="s">
        <v>49</v>
      </c>
      <c r="C56" s="156" t="s">
        <v>129</v>
      </c>
      <c r="D56" s="144" t="s">
        <v>130</v>
      </c>
      <c r="E56" t="s">
        <v>17</v>
      </c>
    </row>
    <row r="57" spans="2:5" ht="14.25">
      <c r="B57" s="144" t="s">
        <v>113</v>
      </c>
      <c r="C57" s="156" t="s">
        <v>131</v>
      </c>
      <c r="D57" s="144" t="s">
        <v>132</v>
      </c>
      <c r="E57" t="s">
        <v>7</v>
      </c>
    </row>
    <row r="58" spans="2:5" ht="14.25">
      <c r="B58" s="144" t="s">
        <v>4</v>
      </c>
      <c r="C58" s="156" t="s">
        <v>133</v>
      </c>
      <c r="D58" s="144" t="s">
        <v>134</v>
      </c>
      <c r="E58" t="s">
        <v>7</v>
      </c>
    </row>
    <row r="59" spans="2:5" ht="14.25">
      <c r="B59" s="144" t="s">
        <v>20</v>
      </c>
      <c r="C59" s="156" t="s">
        <v>135</v>
      </c>
      <c r="D59" s="144" t="s">
        <v>136</v>
      </c>
      <c r="E59" t="s">
        <v>17</v>
      </c>
    </row>
    <row r="60" spans="2:5" ht="14.25">
      <c r="B60" s="144" t="s">
        <v>113</v>
      </c>
      <c r="C60" s="156" t="s">
        <v>137</v>
      </c>
      <c r="D60" s="144" t="s">
        <v>138</v>
      </c>
      <c r="E60" t="s">
        <v>7</v>
      </c>
    </row>
    <row r="61" spans="2:5" ht="14.25">
      <c r="B61" s="144" t="s">
        <v>4</v>
      </c>
      <c r="C61" s="156" t="s">
        <v>139</v>
      </c>
      <c r="D61" s="144" t="s">
        <v>140</v>
      </c>
      <c r="E61" t="s">
        <v>7</v>
      </c>
    </row>
    <row r="62" spans="2:5" ht="14.25">
      <c r="B62" s="144" t="s">
        <v>4</v>
      </c>
      <c r="C62" s="156" t="s">
        <v>141</v>
      </c>
      <c r="D62" t="s">
        <v>142</v>
      </c>
      <c r="E62" t="s">
        <v>7</v>
      </c>
    </row>
    <row r="63" spans="2:5" ht="14.25">
      <c r="B63" s="144" t="s">
        <v>113</v>
      </c>
      <c r="C63" s="156" t="s">
        <v>143</v>
      </c>
      <c r="D63" s="144" t="s">
        <v>144</v>
      </c>
      <c r="E63" t="s">
        <v>7</v>
      </c>
    </row>
    <row r="64" spans="2:5" ht="14.25">
      <c r="B64" s="144" t="s">
        <v>113</v>
      </c>
      <c r="C64" s="156" t="s">
        <v>145</v>
      </c>
      <c r="D64" s="144" t="s">
        <v>146</v>
      </c>
      <c r="E64" t="s">
        <v>7</v>
      </c>
    </row>
    <row r="65" spans="2:5" ht="14.25">
      <c r="B65" s="144" t="s">
        <v>113</v>
      </c>
      <c r="C65" s="156" t="s">
        <v>147</v>
      </c>
      <c r="D65" s="144" t="s">
        <v>148</v>
      </c>
      <c r="E65" t="s">
        <v>7</v>
      </c>
    </row>
    <row r="66" spans="2:5" ht="14.25">
      <c r="B66" s="144" t="s">
        <v>113</v>
      </c>
      <c r="C66" s="156" t="s">
        <v>149</v>
      </c>
      <c r="D66" s="144" t="s">
        <v>150</v>
      </c>
      <c r="E66" t="s">
        <v>7</v>
      </c>
    </row>
    <row r="67" spans="2:5" ht="14.25">
      <c r="B67" s="144" t="s">
        <v>49</v>
      </c>
      <c r="C67" s="156" t="s">
        <v>151</v>
      </c>
      <c r="D67" s="144" t="s">
        <v>152</v>
      </c>
      <c r="E67" t="s">
        <v>17</v>
      </c>
    </row>
    <row r="68" spans="2:5" ht="14.25">
      <c r="B68" s="144" t="s">
        <v>121</v>
      </c>
      <c r="C68" s="156" t="s">
        <v>153</v>
      </c>
      <c r="D68" s="144" t="s">
        <v>154</v>
      </c>
      <c r="E68" t="s">
        <v>7</v>
      </c>
    </row>
    <row r="69" spans="2:5" ht="14.25">
      <c r="B69" s="144" t="s">
        <v>113</v>
      </c>
      <c r="C69" s="156" t="s">
        <v>155</v>
      </c>
      <c r="D69" s="144" t="s">
        <v>156</v>
      </c>
      <c r="E69" t="s">
        <v>7</v>
      </c>
    </row>
    <row r="70" spans="2:5" ht="14.25">
      <c r="B70" s="144" t="s">
        <v>113</v>
      </c>
      <c r="C70" s="156" t="s">
        <v>157</v>
      </c>
      <c r="D70" s="144" t="s">
        <v>158</v>
      </c>
      <c r="E70" t="s">
        <v>7</v>
      </c>
    </row>
    <row r="71" spans="2:5" ht="14.25">
      <c r="B71" s="144" t="s">
        <v>121</v>
      </c>
      <c r="C71" s="156" t="s">
        <v>159</v>
      </c>
      <c r="D71" s="144" t="s">
        <v>160</v>
      </c>
      <c r="E71" t="s">
        <v>7</v>
      </c>
    </row>
    <row r="72" spans="2:5" ht="14.25">
      <c r="B72" s="144" t="s">
        <v>49</v>
      </c>
      <c r="C72" s="156" t="s">
        <v>161</v>
      </c>
      <c r="D72" s="144" t="s">
        <v>162</v>
      </c>
      <c r="E72" t="s">
        <v>17</v>
      </c>
    </row>
    <row r="73" spans="2:5" ht="14.25">
      <c r="B73" s="144" t="s">
        <v>49</v>
      </c>
      <c r="C73" s="156" t="s">
        <v>163</v>
      </c>
      <c r="D73" s="144" t="s">
        <v>164</v>
      </c>
      <c r="E73" t="s">
        <v>17</v>
      </c>
    </row>
    <row r="74" spans="2:5" ht="14.25">
      <c r="B74" s="144" t="s">
        <v>113</v>
      </c>
      <c r="C74" s="156" t="s">
        <v>165</v>
      </c>
      <c r="D74" s="144" t="s">
        <v>166</v>
      </c>
      <c r="E74" t="s">
        <v>7</v>
      </c>
    </row>
    <row r="75" spans="2:5" ht="14.25">
      <c r="B75" s="144" t="s">
        <v>167</v>
      </c>
      <c r="C75" s="156" t="s">
        <v>168</v>
      </c>
      <c r="D75" s="144" t="s">
        <v>169</v>
      </c>
      <c r="E75" t="s">
        <v>7</v>
      </c>
    </row>
    <row r="76" spans="2:5" ht="14.25">
      <c r="B76" s="144" t="s">
        <v>167</v>
      </c>
      <c r="C76" s="156" t="s">
        <v>170</v>
      </c>
      <c r="D76" s="144" t="s">
        <v>171</v>
      </c>
      <c r="E76" t="s">
        <v>7</v>
      </c>
    </row>
    <row r="77" spans="2:5" ht="14.25">
      <c r="B77" s="144" t="s">
        <v>23</v>
      </c>
      <c r="C77" s="156" t="s">
        <v>172</v>
      </c>
      <c r="D77" s="144" t="s">
        <v>173</v>
      </c>
      <c r="E77" t="s">
        <v>7</v>
      </c>
    </row>
    <row r="78" spans="2:5" ht="14.25">
      <c r="B78" s="144" t="s">
        <v>4</v>
      </c>
      <c r="C78" s="156" t="s">
        <v>174</v>
      </c>
      <c r="D78" s="144" t="s">
        <v>175</v>
      </c>
      <c r="E78" t="s">
        <v>7</v>
      </c>
    </row>
    <row r="79" spans="2:5" ht="14.25">
      <c r="B79" s="144" t="s">
        <v>20</v>
      </c>
      <c r="C79" s="156" t="s">
        <v>176</v>
      </c>
      <c r="D79" s="144" t="s">
        <v>177</v>
      </c>
      <c r="E79" t="s">
        <v>17</v>
      </c>
    </row>
    <row r="80" spans="2:5" ht="14.25">
      <c r="B80" s="144" t="s">
        <v>4</v>
      </c>
      <c r="C80" s="156" t="s">
        <v>178</v>
      </c>
      <c r="D80" s="144" t="s">
        <v>179</v>
      </c>
      <c r="E80" t="s">
        <v>7</v>
      </c>
    </row>
    <row r="81" spans="2:5" ht="14.25">
      <c r="B81" s="144" t="s">
        <v>116</v>
      </c>
      <c r="C81" s="156" t="s">
        <v>180</v>
      </c>
      <c r="D81" s="144" t="s">
        <v>181</v>
      </c>
      <c r="E81" t="s">
        <v>7</v>
      </c>
    </row>
    <row r="82" spans="2:5" ht="14.25">
      <c r="B82" s="144" t="s">
        <v>116</v>
      </c>
      <c r="C82" s="156" t="s">
        <v>182</v>
      </c>
      <c r="D82" s="144" t="s">
        <v>183</v>
      </c>
      <c r="E82" t="s">
        <v>7</v>
      </c>
    </row>
    <row r="83" spans="2:5" ht="14.25">
      <c r="B83" s="144" t="s">
        <v>116</v>
      </c>
      <c r="C83" s="156" t="s">
        <v>184</v>
      </c>
      <c r="D83" s="144" t="s">
        <v>185</v>
      </c>
      <c r="E83" t="s">
        <v>7</v>
      </c>
    </row>
    <row r="84" spans="2:5" ht="14.25">
      <c r="B84" s="144" t="s">
        <v>59</v>
      </c>
      <c r="C84" s="156" t="s">
        <v>186</v>
      </c>
      <c r="D84" s="144" t="s">
        <v>187</v>
      </c>
      <c r="E84" t="s">
        <v>17</v>
      </c>
    </row>
    <row r="85" spans="2:5" ht="14.25">
      <c r="B85" s="144" t="s">
        <v>116</v>
      </c>
      <c r="C85" s="156" t="s">
        <v>188</v>
      </c>
      <c r="D85" s="144" t="s">
        <v>189</v>
      </c>
      <c r="E85" t="s">
        <v>7</v>
      </c>
    </row>
    <row r="86" spans="2:5" ht="14.25">
      <c r="B86" s="144" t="s">
        <v>116</v>
      </c>
      <c r="C86" s="156" t="s">
        <v>190</v>
      </c>
      <c r="D86" s="144" t="s">
        <v>191</v>
      </c>
      <c r="E86" t="s">
        <v>7</v>
      </c>
    </row>
    <row r="87" spans="2:5" ht="14.25">
      <c r="B87" s="144" t="s">
        <v>116</v>
      </c>
      <c r="C87" s="156" t="s">
        <v>192</v>
      </c>
      <c r="D87" s="144" t="s">
        <v>193</v>
      </c>
      <c r="E87" t="s">
        <v>7</v>
      </c>
    </row>
    <row r="88" spans="2:5" ht="14.25">
      <c r="B88" s="144" t="s">
        <v>116</v>
      </c>
      <c r="C88" s="156" t="s">
        <v>194</v>
      </c>
      <c r="D88" s="144" t="s">
        <v>195</v>
      </c>
      <c r="E88" t="s">
        <v>7</v>
      </c>
    </row>
    <row r="89" spans="2:5" ht="14.25">
      <c r="B89" s="144" t="s">
        <v>59</v>
      </c>
      <c r="C89" s="156" t="s">
        <v>196</v>
      </c>
      <c r="D89" s="144" t="s">
        <v>197</v>
      </c>
      <c r="E89" t="s">
        <v>17</v>
      </c>
    </row>
    <row r="90" spans="2:5" ht="14.25">
      <c r="B90" s="144" t="s">
        <v>116</v>
      </c>
      <c r="C90" s="156" t="s">
        <v>198</v>
      </c>
      <c r="D90" s="144" t="s">
        <v>199</v>
      </c>
      <c r="E90" t="s">
        <v>7</v>
      </c>
    </row>
    <row r="91" spans="2:5" ht="14.25">
      <c r="B91" s="144" t="s">
        <v>121</v>
      </c>
      <c r="C91" s="156" t="s">
        <v>200</v>
      </c>
      <c r="D91" s="144" t="s">
        <v>201</v>
      </c>
      <c r="E91" t="s">
        <v>7</v>
      </c>
    </row>
    <row r="92" spans="2:5" ht="14.25">
      <c r="B92" s="144" t="s">
        <v>121</v>
      </c>
      <c r="C92" s="156" t="s">
        <v>202</v>
      </c>
      <c r="D92" s="144" t="s">
        <v>203</v>
      </c>
      <c r="E92" t="s">
        <v>7</v>
      </c>
    </row>
    <row r="93" spans="2:5" ht="14.25">
      <c r="B93" s="144" t="s">
        <v>20</v>
      </c>
      <c r="C93" s="156" t="s">
        <v>204</v>
      </c>
      <c r="D93" s="144" t="s">
        <v>205</v>
      </c>
      <c r="E93" t="s">
        <v>17</v>
      </c>
    </row>
    <row r="94" spans="2:5" ht="14.25">
      <c r="B94" s="144" t="s">
        <v>121</v>
      </c>
      <c r="C94" s="156" t="s">
        <v>206</v>
      </c>
      <c r="D94" s="144" t="s">
        <v>207</v>
      </c>
      <c r="E94" t="s">
        <v>7</v>
      </c>
    </row>
    <row r="95" spans="2:5" ht="14.25">
      <c r="B95" s="144" t="s">
        <v>4</v>
      </c>
      <c r="C95" s="156" t="s">
        <v>208</v>
      </c>
      <c r="D95" s="144" t="s">
        <v>209</v>
      </c>
      <c r="E95" t="s">
        <v>7</v>
      </c>
    </row>
    <row r="96" spans="2:5" ht="14.25">
      <c r="B96" s="144" t="s">
        <v>121</v>
      </c>
      <c r="C96" s="156" t="s">
        <v>210</v>
      </c>
      <c r="D96" s="144" t="s">
        <v>211</v>
      </c>
      <c r="E96" t="s">
        <v>7</v>
      </c>
    </row>
    <row r="97" spans="2:5" ht="14.25">
      <c r="B97" s="144" t="s">
        <v>20</v>
      </c>
      <c r="C97" s="156" t="s">
        <v>212</v>
      </c>
      <c r="D97" s="144" t="s">
        <v>213</v>
      </c>
      <c r="E97" t="s">
        <v>17</v>
      </c>
    </row>
    <row r="98" spans="2:5" ht="14.25">
      <c r="B98" s="144" t="s">
        <v>121</v>
      </c>
      <c r="C98" s="156" t="s">
        <v>214</v>
      </c>
      <c r="D98" s="144" t="s">
        <v>215</v>
      </c>
      <c r="E98" t="s">
        <v>7</v>
      </c>
    </row>
    <row r="99" spans="2:5" ht="14.25">
      <c r="B99" s="144" t="s">
        <v>167</v>
      </c>
      <c r="C99" s="156" t="s">
        <v>216</v>
      </c>
      <c r="D99" s="144" t="s">
        <v>217</v>
      </c>
      <c r="E99" t="s">
        <v>7</v>
      </c>
    </row>
    <row r="100" spans="2:5" ht="14.25">
      <c r="B100" s="144" t="s">
        <v>116</v>
      </c>
      <c r="C100" s="156" t="s">
        <v>218</v>
      </c>
      <c r="D100" s="144" t="s">
        <v>219</v>
      </c>
      <c r="E100" t="s">
        <v>7</v>
      </c>
    </row>
    <row r="101" spans="2:5" ht="14.25">
      <c r="B101" s="144" t="s">
        <v>121</v>
      </c>
      <c r="C101" s="156" t="s">
        <v>220</v>
      </c>
      <c r="D101" s="144" t="s">
        <v>221</v>
      </c>
      <c r="E101" t="s">
        <v>7</v>
      </c>
    </row>
    <row r="102" spans="2:5" ht="14.25">
      <c r="B102" s="144" t="s">
        <v>59</v>
      </c>
      <c r="C102" s="156" t="s">
        <v>222</v>
      </c>
      <c r="D102" s="144" t="s">
        <v>223</v>
      </c>
      <c r="E102" t="s">
        <v>17</v>
      </c>
    </row>
    <row r="103" spans="2:5" ht="14.25">
      <c r="B103" s="144" t="s">
        <v>116</v>
      </c>
      <c r="C103" s="156" t="s">
        <v>224</v>
      </c>
      <c r="D103" s="144" t="s">
        <v>225</v>
      </c>
      <c r="E103" t="s">
        <v>7</v>
      </c>
    </row>
    <row r="104" spans="2:5" ht="14.25">
      <c r="B104" s="144" t="s">
        <v>121</v>
      </c>
      <c r="C104" s="156" t="s">
        <v>226</v>
      </c>
      <c r="D104" s="144" t="s">
        <v>227</v>
      </c>
      <c r="E104" t="s">
        <v>7</v>
      </c>
    </row>
    <row r="105" spans="2:5" ht="14.25">
      <c r="B105" s="144" t="s">
        <v>59</v>
      </c>
      <c r="C105" s="156" t="s">
        <v>228</v>
      </c>
      <c r="D105" s="144" t="s">
        <v>229</v>
      </c>
      <c r="E105" t="s">
        <v>17</v>
      </c>
    </row>
    <row r="106" spans="2:5" ht="14.25">
      <c r="B106" s="144" t="s">
        <v>59</v>
      </c>
      <c r="C106" s="156" t="s">
        <v>230</v>
      </c>
      <c r="D106" s="144" t="s">
        <v>231</v>
      </c>
      <c r="E106" t="s">
        <v>17</v>
      </c>
    </row>
    <row r="107" spans="2:5" ht="14.25">
      <c r="B107" s="144" t="s">
        <v>121</v>
      </c>
      <c r="C107" s="156" t="s">
        <v>232</v>
      </c>
      <c r="D107" s="144" t="s">
        <v>233</v>
      </c>
      <c r="E107" t="s">
        <v>7</v>
      </c>
    </row>
    <row r="108" spans="2:5" ht="14.25">
      <c r="B108" s="144" t="s">
        <v>116</v>
      </c>
      <c r="C108" s="156" t="s">
        <v>234</v>
      </c>
      <c r="D108" s="144" t="s">
        <v>235</v>
      </c>
      <c r="E108" t="s">
        <v>7</v>
      </c>
    </row>
    <row r="109" spans="2:5" ht="14.25">
      <c r="B109" s="144" t="s">
        <v>116</v>
      </c>
      <c r="C109" s="156" t="s">
        <v>236</v>
      </c>
      <c r="D109" s="144" t="s">
        <v>237</v>
      </c>
      <c r="E109" t="s">
        <v>7</v>
      </c>
    </row>
    <row r="110" spans="2:5" ht="14.25">
      <c r="B110" s="144" t="s">
        <v>116</v>
      </c>
      <c r="C110" s="156" t="s">
        <v>238</v>
      </c>
      <c r="D110" s="144" t="s">
        <v>239</v>
      </c>
      <c r="E110" t="s">
        <v>7</v>
      </c>
    </row>
    <row r="111" spans="2:5" ht="14.25">
      <c r="B111" s="144" t="s">
        <v>116</v>
      </c>
      <c r="C111" s="156" t="s">
        <v>240</v>
      </c>
      <c r="D111" s="144" t="s">
        <v>241</v>
      </c>
      <c r="E111" t="s">
        <v>7</v>
      </c>
    </row>
    <row r="112" spans="2:5" ht="14.25">
      <c r="B112" s="144" t="s">
        <v>59</v>
      </c>
      <c r="C112" s="156" t="s">
        <v>242</v>
      </c>
      <c r="D112" s="144" t="s">
        <v>243</v>
      </c>
      <c r="E112" t="s">
        <v>17</v>
      </c>
    </row>
    <row r="113" spans="2:5" ht="14.25">
      <c r="B113" s="144" t="s">
        <v>121</v>
      </c>
      <c r="C113" s="156" t="s">
        <v>244</v>
      </c>
      <c r="D113" s="144" t="s">
        <v>245</v>
      </c>
      <c r="E113" t="s">
        <v>7</v>
      </c>
    </row>
    <row r="114" spans="2:5" ht="14.25">
      <c r="B114" s="144" t="s">
        <v>116</v>
      </c>
      <c r="C114" s="156" t="s">
        <v>246</v>
      </c>
      <c r="D114" s="144" t="s">
        <v>247</v>
      </c>
      <c r="E114" t="s">
        <v>7</v>
      </c>
    </row>
    <row r="115" spans="2:5" ht="14.25">
      <c r="B115" s="144" t="s">
        <v>121</v>
      </c>
      <c r="C115" s="156" t="s">
        <v>248</v>
      </c>
      <c r="D115" s="144" t="s">
        <v>249</v>
      </c>
      <c r="E115" t="s">
        <v>7</v>
      </c>
    </row>
    <row r="116" spans="2:5" ht="14.25">
      <c r="B116" s="144" t="s">
        <v>116</v>
      </c>
      <c r="C116" s="156" t="s">
        <v>250</v>
      </c>
      <c r="D116" s="144" t="s">
        <v>251</v>
      </c>
      <c r="E116" t="s">
        <v>7</v>
      </c>
    </row>
    <row r="117" spans="2:5" ht="14.25">
      <c r="B117" s="144" t="s">
        <v>116</v>
      </c>
      <c r="C117" s="156" t="s">
        <v>252</v>
      </c>
      <c r="D117" s="144" t="s">
        <v>253</v>
      </c>
      <c r="E117" t="s">
        <v>7</v>
      </c>
    </row>
    <row r="118" spans="2:5" ht="14.25">
      <c r="B118" s="144" t="s">
        <v>59</v>
      </c>
      <c r="C118" s="156" t="s">
        <v>254</v>
      </c>
      <c r="D118" s="144" t="s">
        <v>255</v>
      </c>
      <c r="E118" t="s">
        <v>17</v>
      </c>
    </row>
    <row r="119" spans="2:5" ht="14.25">
      <c r="B119" s="144" t="s">
        <v>59</v>
      </c>
      <c r="C119" s="156" t="s">
        <v>256</v>
      </c>
      <c r="D119" s="144" t="s">
        <v>257</v>
      </c>
      <c r="E119" t="s">
        <v>17</v>
      </c>
    </row>
    <row r="120" spans="2:5" ht="14.25">
      <c r="B120" s="144" t="s">
        <v>121</v>
      </c>
      <c r="C120" s="156" t="s">
        <v>258</v>
      </c>
      <c r="D120" s="144" t="s">
        <v>259</v>
      </c>
      <c r="E120" t="s">
        <v>7</v>
      </c>
    </row>
    <row r="121" spans="2:5" ht="14.25">
      <c r="B121" s="144" t="s">
        <v>116</v>
      </c>
      <c r="C121" s="156" t="s">
        <v>260</v>
      </c>
      <c r="D121" s="144" t="s">
        <v>261</v>
      </c>
      <c r="E121" t="s">
        <v>7</v>
      </c>
    </row>
    <row r="122" spans="2:5" ht="14.25">
      <c r="B122" s="144" t="s">
        <v>167</v>
      </c>
      <c r="C122" s="156" t="s">
        <v>262</v>
      </c>
      <c r="D122" s="144" t="s">
        <v>263</v>
      </c>
      <c r="E122" t="s">
        <v>7</v>
      </c>
    </row>
    <row r="123" spans="2:5" ht="14.25">
      <c r="B123" s="144" t="s">
        <v>167</v>
      </c>
      <c r="C123" s="156" t="s">
        <v>264</v>
      </c>
      <c r="D123" s="144" t="s">
        <v>265</v>
      </c>
      <c r="E123" t="s">
        <v>7</v>
      </c>
    </row>
    <row r="124" spans="2:5" ht="14.25">
      <c r="B124" s="144" t="s">
        <v>167</v>
      </c>
      <c r="C124" s="156" t="s">
        <v>266</v>
      </c>
      <c r="D124" s="144" t="s">
        <v>267</v>
      </c>
      <c r="E124" t="s">
        <v>7</v>
      </c>
    </row>
    <row r="125" spans="2:5" ht="14.25">
      <c r="B125" s="144" t="s">
        <v>167</v>
      </c>
      <c r="C125" s="156" t="s">
        <v>268</v>
      </c>
      <c r="D125" s="144" t="s">
        <v>269</v>
      </c>
      <c r="E125" t="s">
        <v>7</v>
      </c>
    </row>
    <row r="126" spans="2:5" ht="14.25">
      <c r="B126" s="144" t="s">
        <v>167</v>
      </c>
      <c r="C126" s="156" t="s">
        <v>270</v>
      </c>
      <c r="D126" s="144" t="s">
        <v>271</v>
      </c>
      <c r="E126" t="s">
        <v>7</v>
      </c>
    </row>
    <row r="127" spans="2:5" ht="14.25">
      <c r="B127" s="144" t="s">
        <v>167</v>
      </c>
      <c r="C127" s="156" t="s">
        <v>272</v>
      </c>
      <c r="D127" s="144" t="s">
        <v>273</v>
      </c>
      <c r="E127" t="s">
        <v>7</v>
      </c>
    </row>
    <row r="128" spans="2:5" ht="14.25">
      <c r="B128" s="144" t="s">
        <v>167</v>
      </c>
      <c r="C128" s="156" t="s">
        <v>274</v>
      </c>
      <c r="D128" s="144" t="s">
        <v>275</v>
      </c>
      <c r="E128" t="s">
        <v>7</v>
      </c>
    </row>
    <row r="129" spans="2:5" ht="14.25">
      <c r="B129" s="144" t="s">
        <v>276</v>
      </c>
      <c r="C129" s="156" t="s">
        <v>277</v>
      </c>
      <c r="D129" s="144" t="s">
        <v>278</v>
      </c>
      <c r="E129" t="s">
        <v>276</v>
      </c>
    </row>
    <row r="130" spans="2:5" ht="14.25">
      <c r="B130" s="144" t="s">
        <v>10</v>
      </c>
      <c r="C130" s="156" t="s">
        <v>279</v>
      </c>
      <c r="D130" s="144" t="s">
        <v>280</v>
      </c>
      <c r="E130" t="s">
        <v>17</v>
      </c>
    </row>
    <row r="131" spans="2:5" ht="14.25">
      <c r="B131" s="144" t="s">
        <v>14</v>
      </c>
      <c r="C131" s="156" t="s">
        <v>281</v>
      </c>
      <c r="D131" s="144" t="s">
        <v>282</v>
      </c>
      <c r="E131" t="s">
        <v>17</v>
      </c>
    </row>
    <row r="132" spans="2:5" ht="14.25">
      <c r="B132" s="144" t="s">
        <v>14</v>
      </c>
      <c r="C132" s="156" t="s">
        <v>18</v>
      </c>
      <c r="D132" s="144" t="s">
        <v>19</v>
      </c>
      <c r="E132" t="s">
        <v>17</v>
      </c>
    </row>
    <row r="133" spans="2:5" ht="14.25">
      <c r="B133" s="144" t="s">
        <v>20</v>
      </c>
      <c r="C133" s="156" t="s">
        <v>283</v>
      </c>
      <c r="D133" s="144" t="s">
        <v>284</v>
      </c>
      <c r="E133" t="s">
        <v>17</v>
      </c>
    </row>
    <row r="134" spans="2:5" ht="14.25">
      <c r="B134" s="144" t="s">
        <v>10</v>
      </c>
      <c r="C134" s="156" t="s">
        <v>285</v>
      </c>
      <c r="D134" s="144" t="s">
        <v>286</v>
      </c>
      <c r="E134" t="s">
        <v>13</v>
      </c>
    </row>
    <row r="135" spans="2:5" ht="14.25">
      <c r="B135" s="144" t="s">
        <v>10</v>
      </c>
      <c r="C135" s="156" t="s">
        <v>287</v>
      </c>
      <c r="D135" s="144" t="s">
        <v>288</v>
      </c>
      <c r="E135" t="s">
        <v>17</v>
      </c>
    </row>
    <row r="136" spans="2:5" ht="14.25">
      <c r="B136" s="144" t="s">
        <v>32</v>
      </c>
      <c r="C136" s="156" t="s">
        <v>289</v>
      </c>
      <c r="D136" s="144" t="s">
        <v>290</v>
      </c>
      <c r="E136" t="s">
        <v>7</v>
      </c>
    </row>
    <row r="137" spans="2:5" ht="14.25">
      <c r="B137" s="144" t="s">
        <v>10</v>
      </c>
      <c r="C137" s="156" t="s">
        <v>291</v>
      </c>
      <c r="D137" s="144" t="s">
        <v>292</v>
      </c>
      <c r="E137" t="s">
        <v>17</v>
      </c>
    </row>
    <row r="138" spans="2:5" ht="14.25">
      <c r="B138" s="144" t="s">
        <v>10</v>
      </c>
      <c r="C138" s="156" t="s">
        <v>293</v>
      </c>
      <c r="D138" s="144" t="s">
        <v>294</v>
      </c>
      <c r="E138" t="s">
        <v>17</v>
      </c>
    </row>
    <row r="139" spans="2:5" ht="14.25">
      <c r="B139" s="144" t="s">
        <v>32</v>
      </c>
      <c r="C139" s="156" t="s">
        <v>295</v>
      </c>
      <c r="D139" s="144" t="s">
        <v>296</v>
      </c>
      <c r="E139" t="s">
        <v>7</v>
      </c>
    </row>
    <row r="140" spans="2:5" ht="14.25">
      <c r="B140" s="144" t="s">
        <v>10</v>
      </c>
      <c r="C140" s="156" t="s">
        <v>297</v>
      </c>
      <c r="D140" s="144" t="s">
        <v>298</v>
      </c>
      <c r="E140" t="s">
        <v>7</v>
      </c>
    </row>
    <row r="141" spans="2:5" ht="14.25">
      <c r="B141" s="144" t="s">
        <v>10</v>
      </c>
      <c r="C141" s="156" t="s">
        <v>299</v>
      </c>
      <c r="D141" s="144" t="s">
        <v>300</v>
      </c>
      <c r="E141" t="s">
        <v>17</v>
      </c>
    </row>
    <row r="142" spans="2:5" ht="14.25">
      <c r="B142" s="144" t="s">
        <v>10</v>
      </c>
      <c r="C142" s="156" t="s">
        <v>301</v>
      </c>
      <c r="D142" s="144" t="s">
        <v>302</v>
      </c>
      <c r="E142" t="s">
        <v>17</v>
      </c>
    </row>
    <row r="143" spans="2:5" ht="14.25">
      <c r="B143" s="144" t="s">
        <v>32</v>
      </c>
      <c r="C143" s="156" t="s">
        <v>303</v>
      </c>
      <c r="D143" s="144" t="s">
        <v>304</v>
      </c>
      <c r="E143" t="s">
        <v>7</v>
      </c>
    </row>
    <row r="144" spans="2:5" ht="14.25">
      <c r="B144" s="144" t="s">
        <v>10</v>
      </c>
      <c r="C144" s="156" t="s">
        <v>305</v>
      </c>
      <c r="D144" s="144" t="s">
        <v>306</v>
      </c>
      <c r="E144" t="s">
        <v>13</v>
      </c>
    </row>
    <row r="145" spans="2:5" ht="14.25">
      <c r="B145" s="144" t="s">
        <v>32</v>
      </c>
      <c r="C145" s="156" t="s">
        <v>307</v>
      </c>
      <c r="D145" s="144" t="s">
        <v>308</v>
      </c>
      <c r="E145" t="s">
        <v>7</v>
      </c>
    </row>
    <row r="146" spans="2:5" ht="14.25">
      <c r="B146" s="144" t="s">
        <v>20</v>
      </c>
      <c r="C146" s="156" t="s">
        <v>309</v>
      </c>
      <c r="D146" s="144" t="s">
        <v>310</v>
      </c>
      <c r="E146" t="s">
        <v>17</v>
      </c>
    </row>
    <row r="147" spans="2:5" ht="14.25">
      <c r="B147" s="144" t="s">
        <v>20</v>
      </c>
      <c r="C147" s="156" t="s">
        <v>311</v>
      </c>
      <c r="D147" s="144" t="s">
        <v>312</v>
      </c>
      <c r="E147" t="s">
        <v>17</v>
      </c>
    </row>
    <row r="148" spans="2:5" ht="14.25">
      <c r="B148" s="144" t="s">
        <v>59</v>
      </c>
      <c r="C148" s="156" t="s">
        <v>313</v>
      </c>
      <c r="D148" s="144" t="s">
        <v>314</v>
      </c>
      <c r="E148" t="s">
        <v>17</v>
      </c>
    </row>
    <row r="149" spans="2:5" ht="14.25">
      <c r="B149" s="144" t="s">
        <v>59</v>
      </c>
      <c r="C149" s="156" t="s">
        <v>315</v>
      </c>
      <c r="D149" s="144" t="s">
        <v>316</v>
      </c>
      <c r="E149" t="s">
        <v>17</v>
      </c>
    </row>
    <row r="150" spans="2:5" ht="14.25">
      <c r="B150" s="144" t="s">
        <v>20</v>
      </c>
      <c r="C150" s="156" t="s">
        <v>317</v>
      </c>
      <c r="D150" s="144" t="s">
        <v>318</v>
      </c>
      <c r="E150" t="s">
        <v>17</v>
      </c>
    </row>
    <row r="151" spans="2:5" ht="14.25">
      <c r="B151" s="144" t="s">
        <v>59</v>
      </c>
      <c r="C151" s="156" t="s">
        <v>319</v>
      </c>
      <c r="D151" s="144" t="s">
        <v>320</v>
      </c>
      <c r="E151" t="s">
        <v>17</v>
      </c>
    </row>
    <row r="152" spans="2:5" ht="14.25">
      <c r="B152" s="144" t="s">
        <v>59</v>
      </c>
      <c r="C152" s="156" t="s">
        <v>321</v>
      </c>
      <c r="D152" s="144" t="s">
        <v>322</v>
      </c>
      <c r="E152" t="s">
        <v>17</v>
      </c>
    </row>
    <row r="153" spans="2:5" ht="14.25">
      <c r="B153" s="144" t="s">
        <v>20</v>
      </c>
      <c r="C153" s="156" t="s">
        <v>323</v>
      </c>
      <c r="D153" s="144" t="s">
        <v>324</v>
      </c>
      <c r="E153" t="s">
        <v>17</v>
      </c>
    </row>
    <row r="154" spans="2:5" ht="14.25">
      <c r="B154" s="144" t="s">
        <v>10</v>
      </c>
      <c r="C154" s="156" t="s">
        <v>325</v>
      </c>
      <c r="D154" s="144" t="s">
        <v>326</v>
      </c>
      <c r="E154" t="s">
        <v>17</v>
      </c>
    </row>
    <row r="155" spans="2:5" ht="14.25">
      <c r="B155" s="144" t="s">
        <v>10</v>
      </c>
      <c r="C155" s="156" t="s">
        <v>327</v>
      </c>
      <c r="D155" s="144" t="s">
        <v>328</v>
      </c>
      <c r="E155" t="s">
        <v>17</v>
      </c>
    </row>
    <row r="156" spans="2:5" ht="14.25">
      <c r="B156" s="144" t="s">
        <v>72</v>
      </c>
      <c r="C156" s="156" t="s">
        <v>329</v>
      </c>
      <c r="D156" s="144" t="s">
        <v>330</v>
      </c>
      <c r="E156" t="s">
        <v>7</v>
      </c>
    </row>
    <row r="157" spans="2:5" ht="14.25">
      <c r="B157" s="144" t="s">
        <v>52</v>
      </c>
      <c r="C157" s="156" t="s">
        <v>77</v>
      </c>
      <c r="D157" s="144" t="s">
        <v>78</v>
      </c>
      <c r="E157" t="s">
        <v>7</v>
      </c>
    </row>
    <row r="158" spans="2:5" ht="14.25">
      <c r="B158" s="144" t="s">
        <v>52</v>
      </c>
      <c r="C158" s="156" t="s">
        <v>331</v>
      </c>
      <c r="D158" s="144" t="s">
        <v>332</v>
      </c>
      <c r="E158" t="s">
        <v>7</v>
      </c>
    </row>
    <row r="159" spans="2:5" ht="14.25">
      <c r="B159" s="144" t="s">
        <v>52</v>
      </c>
      <c r="C159" s="156" t="s">
        <v>333</v>
      </c>
      <c r="D159" s="144" t="s">
        <v>334</v>
      </c>
      <c r="E159" t="s">
        <v>7</v>
      </c>
    </row>
    <row r="160" spans="2:5" ht="14.25">
      <c r="B160" s="144" t="s">
        <v>52</v>
      </c>
      <c r="C160" s="156" t="s">
        <v>335</v>
      </c>
      <c r="D160" s="144" t="s">
        <v>336</v>
      </c>
      <c r="E160" t="s">
        <v>7</v>
      </c>
    </row>
    <row r="161" spans="2:5" ht="14.25">
      <c r="B161" s="144" t="s">
        <v>52</v>
      </c>
      <c r="C161" s="156" t="s">
        <v>337</v>
      </c>
      <c r="D161" s="144" t="s">
        <v>338</v>
      </c>
      <c r="E161" t="s">
        <v>7</v>
      </c>
    </row>
    <row r="162" spans="2:5" ht="14.25">
      <c r="B162" s="144" t="s">
        <v>52</v>
      </c>
      <c r="C162" s="156" t="s">
        <v>339</v>
      </c>
      <c r="D162" s="144" t="s">
        <v>340</v>
      </c>
      <c r="E162" t="s">
        <v>7</v>
      </c>
    </row>
    <row r="163" spans="2:5" ht="14.25">
      <c r="B163" s="144" t="s">
        <v>72</v>
      </c>
      <c r="C163" s="156" t="s">
        <v>341</v>
      </c>
      <c r="D163" s="144" t="s">
        <v>342</v>
      </c>
      <c r="E163" t="s">
        <v>7</v>
      </c>
    </row>
    <row r="164" spans="2:5" ht="14.25">
      <c r="B164" s="144" t="s">
        <v>10</v>
      </c>
      <c r="C164" s="155" t="s">
        <v>343</v>
      </c>
      <c r="D164" s="144" t="s">
        <v>344</v>
      </c>
      <c r="E164" t="s">
        <v>17</v>
      </c>
    </row>
    <row r="165" spans="2:5" ht="14.25">
      <c r="B165" s="144" t="s">
        <v>10</v>
      </c>
      <c r="C165" s="155" t="s">
        <v>345</v>
      </c>
      <c r="D165" s="144" t="s">
        <v>346</v>
      </c>
      <c r="E165" t="s">
        <v>7</v>
      </c>
    </row>
    <row r="166" spans="2:5" ht="14.25">
      <c r="B166" s="144" t="s">
        <v>10</v>
      </c>
      <c r="C166" s="155" t="s">
        <v>347</v>
      </c>
      <c r="D166" s="144" t="s">
        <v>348</v>
      </c>
      <c r="E166" t="s">
        <v>7</v>
      </c>
    </row>
    <row r="167" spans="2:5" ht="14.25">
      <c r="B167" s="144" t="s">
        <v>10</v>
      </c>
      <c r="C167" s="155" t="s">
        <v>349</v>
      </c>
      <c r="D167" s="144" t="s">
        <v>350</v>
      </c>
      <c r="E167" t="s">
        <v>7</v>
      </c>
    </row>
    <row r="168" spans="2:5" ht="14.25">
      <c r="B168" s="144" t="s">
        <v>10</v>
      </c>
      <c r="C168" s="155" t="s">
        <v>99</v>
      </c>
      <c r="D168" s="144" t="s">
        <v>100</v>
      </c>
      <c r="E168" t="s">
        <v>7</v>
      </c>
    </row>
    <row r="169" spans="2:5" ht="14.25">
      <c r="B169" s="144" t="s">
        <v>10</v>
      </c>
      <c r="C169" s="155" t="s">
        <v>351</v>
      </c>
      <c r="D169" s="144" t="s">
        <v>352</v>
      </c>
      <c r="E169" t="s">
        <v>17</v>
      </c>
    </row>
    <row r="170" spans="2:5" ht="14.25">
      <c r="B170" s="144" t="s">
        <v>10</v>
      </c>
      <c r="C170" s="155" t="s">
        <v>353</v>
      </c>
      <c r="D170" s="144" t="s">
        <v>354</v>
      </c>
      <c r="E170" t="s">
        <v>17</v>
      </c>
    </row>
    <row r="171" spans="2:5" ht="14.25">
      <c r="B171" s="144" t="s">
        <v>116</v>
      </c>
      <c r="C171" s="155" t="s">
        <v>355</v>
      </c>
      <c r="D171" s="144" t="s">
        <v>356</v>
      </c>
      <c r="E171" t="s">
        <v>7</v>
      </c>
    </row>
    <row r="172" spans="2:5" ht="14.25">
      <c r="B172" s="144" t="s">
        <v>116</v>
      </c>
      <c r="C172" s="155" t="s">
        <v>357</v>
      </c>
      <c r="D172" s="144" t="s">
        <v>358</v>
      </c>
      <c r="E172" t="s">
        <v>7</v>
      </c>
    </row>
    <row r="173" spans="2:5" ht="15" customHeight="1">
      <c r="B173" s="144" t="s">
        <v>116</v>
      </c>
      <c r="C173" s="155" t="s">
        <v>359</v>
      </c>
      <c r="D173" s="144" t="s">
        <v>360</v>
      </c>
      <c r="E173" t="s">
        <v>7</v>
      </c>
    </row>
    <row r="174" spans="2:5" ht="15" customHeight="1">
      <c r="B174" s="144" t="s">
        <v>59</v>
      </c>
      <c r="C174" s="155" t="s">
        <v>361</v>
      </c>
      <c r="D174" s="144" t="s">
        <v>362</v>
      </c>
      <c r="E174" t="s">
        <v>17</v>
      </c>
    </row>
    <row r="175" spans="2:5" ht="15" customHeight="1">
      <c r="B175" s="144" t="s">
        <v>116</v>
      </c>
      <c r="C175" s="155" t="s">
        <v>363</v>
      </c>
      <c r="D175" s="144" t="s">
        <v>364</v>
      </c>
      <c r="E175" t="s">
        <v>7</v>
      </c>
    </row>
    <row r="176" spans="2:5" ht="15" customHeight="1">
      <c r="B176" s="144" t="s">
        <v>116</v>
      </c>
      <c r="C176" s="155" t="s">
        <v>365</v>
      </c>
      <c r="D176" s="144" t="s">
        <v>366</v>
      </c>
      <c r="E176" t="s">
        <v>7</v>
      </c>
    </row>
    <row r="177" spans="2:5" ht="15" customHeight="1">
      <c r="B177" s="144" t="s">
        <v>116</v>
      </c>
      <c r="C177" s="155" t="s">
        <v>367</v>
      </c>
      <c r="D177" s="144" t="s">
        <v>368</v>
      </c>
      <c r="E177" t="s">
        <v>7</v>
      </c>
    </row>
    <row r="178" spans="2:5" ht="15" customHeight="1">
      <c r="B178" s="144" t="s">
        <v>59</v>
      </c>
      <c r="C178" s="155" t="s">
        <v>369</v>
      </c>
      <c r="D178" s="144" t="s">
        <v>370</v>
      </c>
      <c r="E178" t="s">
        <v>17</v>
      </c>
    </row>
    <row r="179" spans="2:5" ht="15" customHeight="1">
      <c r="B179" s="144" t="s">
        <v>10</v>
      </c>
      <c r="C179" s="155" t="s">
        <v>371</v>
      </c>
      <c r="D179" s="144" t="s">
        <v>372</v>
      </c>
      <c r="E179" t="s">
        <v>17</v>
      </c>
    </row>
    <row r="180" spans="2:5" ht="15" customHeight="1">
      <c r="B180" s="144" t="s">
        <v>10</v>
      </c>
      <c r="C180" s="155" t="s">
        <v>373</v>
      </c>
      <c r="D180" s="144" t="s">
        <v>374</v>
      </c>
      <c r="E180" t="s">
        <v>17</v>
      </c>
    </row>
    <row r="181" spans="2:5" ht="15" customHeight="1">
      <c r="B181" s="144" t="s">
        <v>10</v>
      </c>
      <c r="C181" s="155" t="s">
        <v>375</v>
      </c>
      <c r="D181" s="144" t="s">
        <v>376</v>
      </c>
      <c r="E181" t="s">
        <v>17</v>
      </c>
    </row>
    <row r="182" spans="2:5" ht="15" customHeight="1">
      <c r="B182" s="144" t="s">
        <v>116</v>
      </c>
      <c r="C182" s="155" t="s">
        <v>377</v>
      </c>
      <c r="D182" s="144" t="s">
        <v>378</v>
      </c>
      <c r="E182" t="s">
        <v>7</v>
      </c>
    </row>
    <row r="183" spans="2:5" ht="15" customHeight="1">
      <c r="B183" s="144" t="s">
        <v>72</v>
      </c>
      <c r="C183" s="155" t="s">
        <v>379</v>
      </c>
      <c r="D183" s="144" t="s">
        <v>380</v>
      </c>
      <c r="E183" t="s">
        <v>7</v>
      </c>
    </row>
    <row r="184" spans="2:5" ht="15" customHeight="1">
      <c r="B184" s="144" t="s">
        <v>10</v>
      </c>
      <c r="C184" s="155" t="s">
        <v>381</v>
      </c>
      <c r="D184" s="144" t="s">
        <v>382</v>
      </c>
      <c r="E184" t="s">
        <v>17</v>
      </c>
    </row>
    <row r="185" spans="2:5" ht="15" customHeight="1">
      <c r="B185" s="144" t="s">
        <v>10</v>
      </c>
      <c r="C185" s="155" t="s">
        <v>383</v>
      </c>
      <c r="D185" s="144" t="s">
        <v>384</v>
      </c>
      <c r="E185" t="s">
        <v>17</v>
      </c>
    </row>
    <row r="186" spans="2:5" ht="15" customHeight="1">
      <c r="B186" s="144" t="s">
        <v>126</v>
      </c>
      <c r="C186" s="155" t="s">
        <v>385</v>
      </c>
      <c r="D186" s="144" t="s">
        <v>386</v>
      </c>
      <c r="E186" t="s">
        <v>276</v>
      </c>
    </row>
    <row r="187" spans="2:5" ht="15" customHeight="1">
      <c r="B187" s="144" t="s">
        <v>72</v>
      </c>
      <c r="C187" s="155" t="s">
        <v>387</v>
      </c>
      <c r="D187" s="144" t="s">
        <v>388</v>
      </c>
      <c r="E187" t="s">
        <v>7</v>
      </c>
    </row>
    <row r="188" spans="2:5" ht="15" customHeight="1">
      <c r="B188" s="144" t="s">
        <v>20</v>
      </c>
      <c r="C188" s="155" t="s">
        <v>389</v>
      </c>
      <c r="D188" s="144" t="s">
        <v>390</v>
      </c>
      <c r="E188" t="s">
        <v>17</v>
      </c>
    </row>
    <row r="189" spans="2:5" ht="15" customHeight="1">
      <c r="B189" s="144" t="s">
        <v>4</v>
      </c>
      <c r="C189" s="155" t="s">
        <v>139</v>
      </c>
      <c r="D189" s="144" t="s">
        <v>140</v>
      </c>
      <c r="E189" t="s">
        <v>7</v>
      </c>
    </row>
    <row r="190" spans="2:5" ht="15" customHeight="1">
      <c r="B190" s="144" t="s">
        <v>4</v>
      </c>
      <c r="C190" s="155" t="s">
        <v>391</v>
      </c>
      <c r="D190" s="144" t="s">
        <v>392</v>
      </c>
      <c r="E190" t="s">
        <v>7</v>
      </c>
    </row>
    <row r="191" spans="2:5" ht="15" customHeight="1">
      <c r="B191" s="144" t="s">
        <v>4</v>
      </c>
      <c r="C191" s="155" t="s">
        <v>393</v>
      </c>
      <c r="D191" s="144" t="s">
        <v>394</v>
      </c>
      <c r="E191" t="s">
        <v>7</v>
      </c>
    </row>
    <row r="192" spans="2:5" ht="15" customHeight="1">
      <c r="B192" s="144" t="s">
        <v>20</v>
      </c>
      <c r="C192" s="155" t="s">
        <v>395</v>
      </c>
      <c r="D192" s="144" t="s">
        <v>396</v>
      </c>
      <c r="E192" t="s">
        <v>17</v>
      </c>
    </row>
    <row r="193" spans="2:5" ht="15" customHeight="1">
      <c r="B193" s="144" t="s">
        <v>4</v>
      </c>
      <c r="C193" s="155" t="s">
        <v>397</v>
      </c>
      <c r="D193" s="144" t="s">
        <v>398</v>
      </c>
      <c r="E193" t="s">
        <v>7</v>
      </c>
    </row>
    <row r="194" spans="2:5" ht="15" customHeight="1">
      <c r="B194" s="144" t="s">
        <v>4</v>
      </c>
      <c r="C194" s="155" t="s">
        <v>399</v>
      </c>
      <c r="D194" s="144" t="s">
        <v>400</v>
      </c>
      <c r="E194" t="s">
        <v>7</v>
      </c>
    </row>
    <row r="195" spans="2:5" ht="15" customHeight="1">
      <c r="B195" s="144" t="s">
        <v>113</v>
      </c>
      <c r="C195" s="155" t="s">
        <v>401</v>
      </c>
      <c r="D195" s="144" t="s">
        <v>402</v>
      </c>
      <c r="E195" t="s">
        <v>7</v>
      </c>
    </row>
    <row r="196" spans="2:5" ht="15" customHeight="1">
      <c r="B196" s="144" t="s">
        <v>4</v>
      </c>
      <c r="C196" s="155" t="s">
        <v>403</v>
      </c>
      <c r="D196" s="144" t="s">
        <v>404</v>
      </c>
      <c r="E196" t="s">
        <v>7</v>
      </c>
    </row>
    <row r="197" spans="2:5" ht="15" customHeight="1">
      <c r="B197" s="144" t="s">
        <v>113</v>
      </c>
      <c r="C197" s="155" t="s">
        <v>405</v>
      </c>
      <c r="D197" s="144" t="s">
        <v>406</v>
      </c>
      <c r="E197" t="s">
        <v>7</v>
      </c>
    </row>
    <row r="198" spans="2:5" ht="15" customHeight="1">
      <c r="B198" s="144" t="s">
        <v>113</v>
      </c>
      <c r="C198" s="155" t="s">
        <v>145</v>
      </c>
      <c r="D198" s="144" t="s">
        <v>146</v>
      </c>
      <c r="E198" t="s">
        <v>7</v>
      </c>
    </row>
    <row r="199" spans="2:5" ht="15" customHeight="1">
      <c r="B199" s="144" t="s">
        <v>49</v>
      </c>
      <c r="C199" s="155" t="s">
        <v>407</v>
      </c>
      <c r="D199" s="144" t="s">
        <v>408</v>
      </c>
      <c r="E199" t="s">
        <v>17</v>
      </c>
    </row>
    <row r="200" spans="2:5" ht="15" customHeight="1">
      <c r="B200" s="144" t="s">
        <v>121</v>
      </c>
      <c r="C200" s="155" t="s">
        <v>153</v>
      </c>
      <c r="D200" s="144" t="s">
        <v>154</v>
      </c>
      <c r="E200" t="s">
        <v>7</v>
      </c>
    </row>
    <row r="201" spans="2:5" ht="15" customHeight="1">
      <c r="B201" s="144" t="s">
        <v>113</v>
      </c>
      <c r="C201" s="155" t="s">
        <v>157</v>
      </c>
      <c r="D201" s="144" t="s">
        <v>158</v>
      </c>
      <c r="E201" t="s">
        <v>7</v>
      </c>
    </row>
    <row r="202" spans="2:5" ht="15" customHeight="1">
      <c r="B202" s="144" t="s">
        <v>113</v>
      </c>
      <c r="C202" s="155" t="s">
        <v>409</v>
      </c>
      <c r="D202" s="144" t="s">
        <v>410</v>
      </c>
      <c r="E202" t="s">
        <v>7</v>
      </c>
    </row>
    <row r="203" spans="2:5" ht="15" customHeight="1">
      <c r="B203" s="144" t="s">
        <v>121</v>
      </c>
      <c r="C203" s="155" t="s">
        <v>411</v>
      </c>
      <c r="D203" s="144" t="s">
        <v>412</v>
      </c>
      <c r="E203" t="s">
        <v>7</v>
      </c>
    </row>
    <row r="204" spans="2:5" ht="15" customHeight="1">
      <c r="B204" s="144" t="s">
        <v>113</v>
      </c>
      <c r="C204" s="155" t="s">
        <v>413</v>
      </c>
      <c r="D204" s="144" t="s">
        <v>414</v>
      </c>
      <c r="E204" t="s">
        <v>7</v>
      </c>
    </row>
    <row r="205" spans="2:5" ht="15" customHeight="1">
      <c r="B205" s="144" t="s">
        <v>113</v>
      </c>
      <c r="C205" s="155" t="s">
        <v>415</v>
      </c>
      <c r="D205" s="144" t="s">
        <v>416</v>
      </c>
      <c r="E205" t="s">
        <v>7</v>
      </c>
    </row>
    <row r="206" spans="2:5" ht="15" customHeight="1">
      <c r="B206" s="144" t="s">
        <v>49</v>
      </c>
      <c r="C206" s="155" t="s">
        <v>161</v>
      </c>
      <c r="D206" s="144" t="s">
        <v>162</v>
      </c>
      <c r="E206" t="s">
        <v>17</v>
      </c>
    </row>
    <row r="207" spans="2:5" ht="15" customHeight="1">
      <c r="B207" s="144" t="s">
        <v>121</v>
      </c>
      <c r="C207" s="155" t="s">
        <v>417</v>
      </c>
      <c r="D207" s="144" t="s">
        <v>418</v>
      </c>
      <c r="E207" t="s">
        <v>7</v>
      </c>
    </row>
    <row r="208" spans="2:5" ht="15" customHeight="1">
      <c r="B208" s="144" t="s">
        <v>113</v>
      </c>
      <c r="C208" s="155" t="s">
        <v>419</v>
      </c>
      <c r="D208" s="144" t="s">
        <v>420</v>
      </c>
      <c r="E208" t="s">
        <v>7</v>
      </c>
    </row>
    <row r="209" spans="2:5" ht="15" customHeight="1">
      <c r="B209" s="144" t="s">
        <v>113</v>
      </c>
      <c r="C209" s="155" t="s">
        <v>421</v>
      </c>
      <c r="D209" s="144" t="s">
        <v>422</v>
      </c>
      <c r="E209" t="s">
        <v>7</v>
      </c>
    </row>
    <row r="210" spans="2:5" ht="15" customHeight="1">
      <c r="B210" s="144" t="s">
        <v>113</v>
      </c>
      <c r="C210" s="155" t="s">
        <v>165</v>
      </c>
      <c r="D210" s="144" t="s">
        <v>166</v>
      </c>
      <c r="E210" t="s">
        <v>7</v>
      </c>
    </row>
    <row r="211" spans="2:5" ht="15" customHeight="1">
      <c r="B211" s="144" t="s">
        <v>167</v>
      </c>
      <c r="C211" s="155" t="s">
        <v>168</v>
      </c>
      <c r="D211" s="144" t="s">
        <v>169</v>
      </c>
      <c r="E211" t="s">
        <v>7</v>
      </c>
    </row>
    <row r="212" spans="2:5" ht="15" customHeight="1">
      <c r="B212" s="144" t="s">
        <v>113</v>
      </c>
      <c r="C212" s="155" t="s">
        <v>423</v>
      </c>
      <c r="D212" s="144" t="s">
        <v>424</v>
      </c>
      <c r="E212" t="s">
        <v>7</v>
      </c>
    </row>
    <row r="213" spans="2:5" ht="15" customHeight="1">
      <c r="B213" s="144" t="s">
        <v>121</v>
      </c>
      <c r="C213" s="155" t="s">
        <v>425</v>
      </c>
      <c r="D213" s="144" t="s">
        <v>426</v>
      </c>
      <c r="E213" t="s">
        <v>7</v>
      </c>
    </row>
    <row r="214" spans="2:5" ht="15" customHeight="1">
      <c r="B214" s="144" t="s">
        <v>113</v>
      </c>
      <c r="C214" s="155" t="s">
        <v>427</v>
      </c>
      <c r="D214" s="144" t="s">
        <v>428</v>
      </c>
      <c r="E214" t="s">
        <v>7</v>
      </c>
    </row>
    <row r="215" spans="2:5" ht="15" customHeight="1">
      <c r="B215" s="144" t="s">
        <v>113</v>
      </c>
      <c r="C215" s="155" t="s">
        <v>429</v>
      </c>
      <c r="D215" s="144" t="s">
        <v>430</v>
      </c>
      <c r="E215" t="s">
        <v>7</v>
      </c>
    </row>
    <row r="216" spans="2:5" ht="15" customHeight="1">
      <c r="B216" s="144" t="s">
        <v>113</v>
      </c>
      <c r="C216" s="155" t="s">
        <v>431</v>
      </c>
      <c r="D216" s="144" t="s">
        <v>432</v>
      </c>
      <c r="E216" t="s">
        <v>7</v>
      </c>
    </row>
    <row r="217" spans="2:5" ht="15" customHeight="1">
      <c r="B217" s="144" t="s">
        <v>121</v>
      </c>
      <c r="C217" s="155" t="s">
        <v>433</v>
      </c>
      <c r="D217" s="144" t="s">
        <v>434</v>
      </c>
      <c r="E217" t="s">
        <v>7</v>
      </c>
    </row>
    <row r="218" spans="2:5" ht="15" customHeight="1">
      <c r="B218" s="144" t="s">
        <v>20</v>
      </c>
      <c r="C218" s="155" t="s">
        <v>435</v>
      </c>
      <c r="D218" s="144" t="s">
        <v>436</v>
      </c>
      <c r="E218" t="s">
        <v>17</v>
      </c>
    </row>
    <row r="219" spans="2:5" ht="15" customHeight="1">
      <c r="B219" s="144" t="s">
        <v>4</v>
      </c>
      <c r="C219" s="155" t="s">
        <v>437</v>
      </c>
      <c r="D219" s="144" t="s">
        <v>438</v>
      </c>
      <c r="E219" t="s">
        <v>7</v>
      </c>
    </row>
    <row r="220" spans="2:5" ht="15" customHeight="1">
      <c r="B220" s="144" t="s">
        <v>116</v>
      </c>
      <c r="C220" s="155" t="s">
        <v>180</v>
      </c>
      <c r="D220" s="144" t="s">
        <v>181</v>
      </c>
      <c r="E220" t="s">
        <v>7</v>
      </c>
    </row>
    <row r="221" spans="2:5" ht="14.25">
      <c r="B221" s="144" t="s">
        <v>116</v>
      </c>
      <c r="C221" s="157" t="s">
        <v>439</v>
      </c>
      <c r="D221" s="144" t="s">
        <v>440</v>
      </c>
      <c r="E221" t="s">
        <v>7</v>
      </c>
    </row>
    <row r="222" spans="2:5" ht="15" customHeight="1">
      <c r="B222" s="144" t="s">
        <v>116</v>
      </c>
      <c r="C222" s="155" t="s">
        <v>441</v>
      </c>
      <c r="D222" s="144" t="s">
        <v>442</v>
      </c>
      <c r="E222" t="s">
        <v>7</v>
      </c>
    </row>
    <row r="223" spans="2:5" ht="15" customHeight="1">
      <c r="B223" s="144" t="s">
        <v>116</v>
      </c>
      <c r="C223" s="155" t="s">
        <v>443</v>
      </c>
      <c r="D223" s="144" t="s">
        <v>444</v>
      </c>
      <c r="E223" t="s">
        <v>7</v>
      </c>
    </row>
    <row r="224" spans="2:5" ht="15" customHeight="1">
      <c r="B224" s="144" t="s">
        <v>59</v>
      </c>
      <c r="C224" s="155" t="s">
        <v>445</v>
      </c>
      <c r="D224" s="144" t="s">
        <v>446</v>
      </c>
      <c r="E224" t="s">
        <v>17</v>
      </c>
    </row>
    <row r="225" spans="2:5" ht="15" customHeight="1">
      <c r="B225" s="144" t="s">
        <v>116</v>
      </c>
      <c r="C225" s="155" t="s">
        <v>447</v>
      </c>
      <c r="D225" s="144" t="s">
        <v>448</v>
      </c>
      <c r="E225" t="s">
        <v>7</v>
      </c>
    </row>
    <row r="226" spans="2:5" ht="15" customHeight="1">
      <c r="B226" s="144" t="s">
        <v>116</v>
      </c>
      <c r="C226" s="155" t="s">
        <v>449</v>
      </c>
      <c r="D226" s="144" t="s">
        <v>450</v>
      </c>
      <c r="E226" t="s">
        <v>7</v>
      </c>
    </row>
    <row r="227" spans="2:5" ht="15" customHeight="1">
      <c r="B227" s="144" t="s">
        <v>116</v>
      </c>
      <c r="C227" s="155" t="s">
        <v>451</v>
      </c>
      <c r="D227" s="144" t="s">
        <v>452</v>
      </c>
      <c r="E227" t="s">
        <v>7</v>
      </c>
    </row>
    <row r="228" spans="2:5" ht="15" customHeight="1">
      <c r="B228" s="144" t="s">
        <v>116</v>
      </c>
      <c r="C228" s="155" t="s">
        <v>192</v>
      </c>
      <c r="D228" s="144" t="s">
        <v>193</v>
      </c>
      <c r="E228" t="s">
        <v>7</v>
      </c>
    </row>
    <row r="229" spans="2:5" ht="15" customHeight="1">
      <c r="B229" s="144" t="s">
        <v>116</v>
      </c>
      <c r="C229" s="155" t="s">
        <v>194</v>
      </c>
      <c r="D229" s="144" t="s">
        <v>195</v>
      </c>
      <c r="E229" t="s">
        <v>7</v>
      </c>
    </row>
    <row r="230" spans="2:5" ht="15" customHeight="1">
      <c r="B230" s="144" t="s">
        <v>116</v>
      </c>
      <c r="C230" s="155" t="s">
        <v>453</v>
      </c>
      <c r="D230" s="144" t="s">
        <v>454</v>
      </c>
      <c r="E230" t="s">
        <v>7</v>
      </c>
    </row>
    <row r="231" spans="2:5" ht="15" customHeight="1">
      <c r="B231" s="144" t="s">
        <v>116</v>
      </c>
      <c r="C231" s="155" t="s">
        <v>455</v>
      </c>
      <c r="D231" s="144" t="s">
        <v>456</v>
      </c>
      <c r="E231" t="s">
        <v>7</v>
      </c>
    </row>
    <row r="232" spans="2:5" ht="15" customHeight="1">
      <c r="B232" s="144" t="s">
        <v>116</v>
      </c>
      <c r="C232" s="155" t="s">
        <v>457</v>
      </c>
      <c r="D232" s="144" t="s">
        <v>458</v>
      </c>
      <c r="E232" t="s">
        <v>7</v>
      </c>
    </row>
    <row r="233" spans="2:5" ht="15" customHeight="1">
      <c r="B233" s="144" t="s">
        <v>116</v>
      </c>
      <c r="C233" s="155" t="s">
        <v>459</v>
      </c>
      <c r="D233" s="144" t="s">
        <v>460</v>
      </c>
      <c r="E233" t="s">
        <v>7</v>
      </c>
    </row>
    <row r="234" spans="2:5" ht="15" customHeight="1">
      <c r="B234" s="144" t="s">
        <v>59</v>
      </c>
      <c r="C234" s="155" t="s">
        <v>461</v>
      </c>
      <c r="D234" s="144" t="s">
        <v>462</v>
      </c>
      <c r="E234" t="s">
        <v>17</v>
      </c>
    </row>
    <row r="235" spans="2:5" ht="15" customHeight="1">
      <c r="B235" s="144" t="s">
        <v>59</v>
      </c>
      <c r="C235" s="155" t="s">
        <v>463</v>
      </c>
      <c r="D235" s="144" t="s">
        <v>464</v>
      </c>
      <c r="E235" t="s">
        <v>17</v>
      </c>
    </row>
    <row r="236" spans="2:5" ht="15" customHeight="1">
      <c r="B236" s="144" t="s">
        <v>116</v>
      </c>
      <c r="C236" s="155" t="s">
        <v>465</v>
      </c>
      <c r="D236" s="144" t="s">
        <v>466</v>
      </c>
      <c r="E236" t="s">
        <v>7</v>
      </c>
    </row>
    <row r="237" spans="2:5" ht="15" customHeight="1">
      <c r="B237" s="144" t="s">
        <v>4</v>
      </c>
      <c r="C237" s="155" t="s">
        <v>467</v>
      </c>
      <c r="D237" s="144" t="s">
        <v>468</v>
      </c>
      <c r="E237" t="s">
        <v>7</v>
      </c>
    </row>
    <row r="238" spans="2:5" ht="15" customHeight="1">
      <c r="B238" s="144" t="s">
        <v>20</v>
      </c>
      <c r="C238" s="155" t="s">
        <v>469</v>
      </c>
      <c r="D238" s="144" t="s">
        <v>470</v>
      </c>
      <c r="E238" t="s">
        <v>17</v>
      </c>
    </row>
    <row r="239" spans="2:5" ht="15" customHeight="1">
      <c r="B239" s="144" t="s">
        <v>121</v>
      </c>
      <c r="C239" s="155" t="s">
        <v>206</v>
      </c>
      <c r="D239" s="144" t="s">
        <v>207</v>
      </c>
      <c r="E239" t="s">
        <v>7</v>
      </c>
    </row>
    <row r="240" spans="2:5" ht="15" customHeight="1">
      <c r="B240" s="144" t="s">
        <v>4</v>
      </c>
      <c r="C240" s="155" t="s">
        <v>471</v>
      </c>
      <c r="D240" s="144" t="s">
        <v>472</v>
      </c>
      <c r="E240" t="s">
        <v>7</v>
      </c>
    </row>
    <row r="241" spans="2:5" ht="15" customHeight="1">
      <c r="B241" s="144" t="s">
        <v>121</v>
      </c>
      <c r="C241" s="155" t="s">
        <v>473</v>
      </c>
      <c r="D241" s="144" t="s">
        <v>474</v>
      </c>
      <c r="E241" t="s">
        <v>7</v>
      </c>
    </row>
    <row r="242" spans="2:5" ht="15" customHeight="1">
      <c r="B242" s="144" t="s">
        <v>20</v>
      </c>
      <c r="C242" s="155" t="s">
        <v>212</v>
      </c>
      <c r="D242" s="144" t="s">
        <v>213</v>
      </c>
      <c r="E242" t="s">
        <v>17</v>
      </c>
    </row>
    <row r="243" spans="2:5" ht="15" customHeight="1">
      <c r="B243" s="144" t="s">
        <v>121</v>
      </c>
      <c r="C243" s="155" t="s">
        <v>214</v>
      </c>
      <c r="D243" s="144" t="s">
        <v>215</v>
      </c>
      <c r="E243" t="s">
        <v>7</v>
      </c>
    </row>
    <row r="244" spans="2:5" ht="15" customHeight="1">
      <c r="B244" s="144" t="s">
        <v>167</v>
      </c>
      <c r="C244" s="155" t="s">
        <v>216</v>
      </c>
      <c r="D244" s="144" t="s">
        <v>217</v>
      </c>
      <c r="E244" t="s">
        <v>7</v>
      </c>
    </row>
    <row r="245" spans="2:5" ht="15" customHeight="1">
      <c r="B245" s="144" t="s">
        <v>4</v>
      </c>
      <c r="C245" s="155" t="s">
        <v>475</v>
      </c>
      <c r="D245" s="144" t="s">
        <v>476</v>
      </c>
      <c r="E245" t="s">
        <v>7</v>
      </c>
    </row>
    <row r="246" spans="2:5" ht="15" customHeight="1">
      <c r="B246" s="144" t="s">
        <v>4</v>
      </c>
      <c r="C246" s="155" t="s">
        <v>477</v>
      </c>
      <c r="D246" s="144" t="s">
        <v>478</v>
      </c>
      <c r="E246" t="s">
        <v>7</v>
      </c>
    </row>
    <row r="247" spans="2:5" ht="15" customHeight="1">
      <c r="B247" s="144" t="s">
        <v>121</v>
      </c>
      <c r="C247" s="155" t="s">
        <v>479</v>
      </c>
      <c r="D247" s="144" t="s">
        <v>480</v>
      </c>
      <c r="E247" t="s">
        <v>7</v>
      </c>
    </row>
    <row r="248" spans="2:5" ht="15" customHeight="1">
      <c r="B248" s="144" t="s">
        <v>4</v>
      </c>
      <c r="C248" s="155" t="s">
        <v>481</v>
      </c>
      <c r="D248" s="144" t="s">
        <v>482</v>
      </c>
      <c r="E248" t="s">
        <v>7</v>
      </c>
    </row>
    <row r="249" spans="2:5" ht="15" customHeight="1">
      <c r="B249" s="144" t="s">
        <v>121</v>
      </c>
      <c r="C249" s="155" t="s">
        <v>483</v>
      </c>
      <c r="D249" s="144" t="s">
        <v>484</v>
      </c>
      <c r="E249" t="s">
        <v>7</v>
      </c>
    </row>
    <row r="250" spans="2:5" ht="15" customHeight="1">
      <c r="B250" s="144" t="s">
        <v>116</v>
      </c>
      <c r="C250" s="155" t="s">
        <v>485</v>
      </c>
      <c r="D250" s="144" t="s">
        <v>486</v>
      </c>
      <c r="E250" t="s">
        <v>7</v>
      </c>
    </row>
    <row r="251" spans="2:5" ht="15" customHeight="1">
      <c r="B251" s="144" t="s">
        <v>116</v>
      </c>
      <c r="C251" s="155" t="s">
        <v>487</v>
      </c>
      <c r="D251" s="144" t="s">
        <v>488</v>
      </c>
      <c r="E251" t="s">
        <v>7</v>
      </c>
    </row>
    <row r="252" spans="2:5" ht="15" customHeight="1">
      <c r="B252" s="144" t="s">
        <v>59</v>
      </c>
      <c r="C252" s="155" t="s">
        <v>489</v>
      </c>
      <c r="D252" s="144" t="s">
        <v>490</v>
      </c>
      <c r="E252" t="s">
        <v>17</v>
      </c>
    </row>
    <row r="253" spans="2:5" ht="15" customHeight="1">
      <c r="B253" s="144" t="s">
        <v>121</v>
      </c>
      <c r="C253" s="155" t="s">
        <v>491</v>
      </c>
      <c r="D253" s="144" t="s">
        <v>492</v>
      </c>
      <c r="E253" t="s">
        <v>7</v>
      </c>
    </row>
    <row r="254" spans="2:5" ht="15" customHeight="1">
      <c r="B254" s="144" t="s">
        <v>116</v>
      </c>
      <c r="C254" s="155" t="s">
        <v>493</v>
      </c>
      <c r="D254" s="144" t="s">
        <v>494</v>
      </c>
      <c r="E254" t="s">
        <v>7</v>
      </c>
    </row>
    <row r="255" spans="2:5" ht="15" customHeight="1">
      <c r="B255" s="144" t="s">
        <v>121</v>
      </c>
      <c r="C255" s="155" t="s">
        <v>495</v>
      </c>
      <c r="D255" s="144" t="s">
        <v>496</v>
      </c>
      <c r="E255" t="s">
        <v>7</v>
      </c>
    </row>
    <row r="256" spans="2:5" ht="15" customHeight="1">
      <c r="B256" s="144" t="s">
        <v>116</v>
      </c>
      <c r="C256" s="155" t="s">
        <v>497</v>
      </c>
      <c r="D256" s="144" t="s">
        <v>498</v>
      </c>
      <c r="E256" t="s">
        <v>7</v>
      </c>
    </row>
    <row r="257" spans="2:5" ht="15" customHeight="1">
      <c r="B257" s="144" t="s">
        <v>59</v>
      </c>
      <c r="C257" s="155" t="s">
        <v>228</v>
      </c>
      <c r="D257" s="144" t="s">
        <v>229</v>
      </c>
      <c r="E257" t="s">
        <v>17</v>
      </c>
    </row>
    <row r="258" spans="2:5" ht="15" customHeight="1">
      <c r="B258" s="144" t="s">
        <v>116</v>
      </c>
      <c r="C258" s="155" t="s">
        <v>499</v>
      </c>
      <c r="D258" s="144" t="s">
        <v>500</v>
      </c>
      <c r="E258" t="s">
        <v>7</v>
      </c>
    </row>
    <row r="259" spans="2:5" ht="14.25">
      <c r="B259" s="144" t="s">
        <v>121</v>
      </c>
      <c r="C259" s="158" t="s">
        <v>232</v>
      </c>
      <c r="D259" s="159" t="s">
        <v>233</v>
      </c>
      <c r="E259" t="s">
        <v>7</v>
      </c>
    </row>
    <row r="260" spans="2:5" ht="15" customHeight="1">
      <c r="B260" s="144" t="s">
        <v>116</v>
      </c>
      <c r="C260" s="155" t="s">
        <v>234</v>
      </c>
      <c r="D260" s="144" t="s">
        <v>235</v>
      </c>
      <c r="E260" t="s">
        <v>7</v>
      </c>
    </row>
    <row r="261" spans="2:5" ht="15" customHeight="1">
      <c r="B261" s="144" t="s">
        <v>116</v>
      </c>
      <c r="C261" s="155" t="s">
        <v>501</v>
      </c>
      <c r="D261" s="144" t="s">
        <v>502</v>
      </c>
      <c r="E261" t="s">
        <v>7</v>
      </c>
    </row>
    <row r="262" spans="2:5" ht="15" customHeight="1">
      <c r="B262" s="144" t="s">
        <v>116</v>
      </c>
      <c r="C262" s="155" t="s">
        <v>503</v>
      </c>
      <c r="D262" s="144" t="s">
        <v>504</v>
      </c>
      <c r="E262" t="s">
        <v>7</v>
      </c>
    </row>
    <row r="263" spans="2:5" ht="15" customHeight="1">
      <c r="B263" s="144" t="s">
        <v>121</v>
      </c>
      <c r="C263" s="155" t="s">
        <v>505</v>
      </c>
      <c r="D263" s="144" t="s">
        <v>506</v>
      </c>
      <c r="E263" t="s">
        <v>7</v>
      </c>
    </row>
    <row r="264" spans="2:5" ht="15" customHeight="1">
      <c r="B264" s="144" t="s">
        <v>116</v>
      </c>
      <c r="C264" s="155" t="s">
        <v>507</v>
      </c>
      <c r="D264" s="144" t="s">
        <v>508</v>
      </c>
      <c r="E264" t="s">
        <v>7</v>
      </c>
    </row>
    <row r="265" spans="2:5" ht="15" customHeight="1">
      <c r="B265" s="144" t="s">
        <v>116</v>
      </c>
      <c r="C265" s="155" t="s">
        <v>509</v>
      </c>
      <c r="D265" s="144" t="s">
        <v>510</v>
      </c>
      <c r="E265" t="s">
        <v>7</v>
      </c>
    </row>
    <row r="266" spans="2:5" ht="15" customHeight="1">
      <c r="B266" s="144" t="s">
        <v>121</v>
      </c>
      <c r="C266" s="155" t="s">
        <v>511</v>
      </c>
      <c r="D266" s="144" t="s">
        <v>512</v>
      </c>
      <c r="E266" t="s">
        <v>7</v>
      </c>
    </row>
    <row r="267" spans="2:5" ht="15" customHeight="1">
      <c r="B267" s="144" t="s">
        <v>116</v>
      </c>
      <c r="C267" s="155" t="s">
        <v>513</v>
      </c>
      <c r="D267" s="144" t="s">
        <v>514</v>
      </c>
      <c r="E267" t="s">
        <v>7</v>
      </c>
    </row>
    <row r="268" spans="2:5" ht="15" customHeight="1">
      <c r="B268" s="144" t="s">
        <v>59</v>
      </c>
      <c r="C268" s="155" t="s">
        <v>515</v>
      </c>
      <c r="D268" s="144" t="s">
        <v>516</v>
      </c>
      <c r="E268" t="s">
        <v>17</v>
      </c>
    </row>
    <row r="269" spans="2:5" ht="15" customHeight="1">
      <c r="B269" s="144" t="s">
        <v>121</v>
      </c>
      <c r="C269" s="155" t="s">
        <v>244</v>
      </c>
      <c r="D269" s="144" t="s">
        <v>245</v>
      </c>
      <c r="E269" t="s">
        <v>7</v>
      </c>
    </row>
    <row r="270" spans="2:5" ht="15" customHeight="1">
      <c r="B270" s="144" t="s">
        <v>116</v>
      </c>
      <c r="C270" s="155" t="s">
        <v>517</v>
      </c>
      <c r="D270" s="144" t="s">
        <v>518</v>
      </c>
      <c r="E270" t="s">
        <v>7</v>
      </c>
    </row>
    <row r="271" spans="2:5" ht="15" customHeight="1">
      <c r="B271" s="144" t="s">
        <v>116</v>
      </c>
      <c r="C271" s="155" t="s">
        <v>519</v>
      </c>
      <c r="D271" s="144" t="s">
        <v>520</v>
      </c>
      <c r="E271" t="s">
        <v>7</v>
      </c>
    </row>
    <row r="272" spans="2:5" ht="15" customHeight="1">
      <c r="B272" s="144" t="s">
        <v>116</v>
      </c>
      <c r="C272" s="155" t="s">
        <v>250</v>
      </c>
      <c r="D272" s="144" t="s">
        <v>251</v>
      </c>
      <c r="E272" t="s">
        <v>7</v>
      </c>
    </row>
    <row r="273" spans="2:5" ht="15" customHeight="1">
      <c r="B273" s="144" t="s">
        <v>116</v>
      </c>
      <c r="C273" s="155" t="s">
        <v>252</v>
      </c>
      <c r="D273" s="144" t="s">
        <v>253</v>
      </c>
      <c r="E273" t="s">
        <v>7</v>
      </c>
    </row>
    <row r="274" spans="2:5" ht="15" customHeight="1">
      <c r="B274" s="144" t="s">
        <v>116</v>
      </c>
      <c r="C274" s="155" t="s">
        <v>521</v>
      </c>
      <c r="D274" s="144" t="s">
        <v>522</v>
      </c>
      <c r="E274" t="s">
        <v>7</v>
      </c>
    </row>
    <row r="275" spans="2:5" ht="15" customHeight="1">
      <c r="B275" s="144" t="s">
        <v>121</v>
      </c>
      <c r="C275" s="155" t="s">
        <v>523</v>
      </c>
      <c r="D275" s="144" t="s">
        <v>524</v>
      </c>
      <c r="E275" t="s">
        <v>7</v>
      </c>
    </row>
    <row r="276" spans="2:5" ht="15" customHeight="1">
      <c r="B276" s="144" t="s">
        <v>116</v>
      </c>
      <c r="C276" s="155" t="s">
        <v>525</v>
      </c>
      <c r="D276" s="144" t="s">
        <v>526</v>
      </c>
      <c r="E276" t="s">
        <v>7</v>
      </c>
    </row>
    <row r="277" spans="2:5" ht="15" customHeight="1">
      <c r="B277" s="144" t="s">
        <v>59</v>
      </c>
      <c r="C277" s="155" t="s">
        <v>256</v>
      </c>
      <c r="D277" s="144" t="s">
        <v>257</v>
      </c>
      <c r="E277" t="s">
        <v>17</v>
      </c>
    </row>
    <row r="278" spans="2:5" ht="15" customHeight="1">
      <c r="B278" s="144" t="s">
        <v>121</v>
      </c>
      <c r="C278" s="155" t="s">
        <v>258</v>
      </c>
      <c r="D278" s="144" t="s">
        <v>259</v>
      </c>
      <c r="E278" t="s">
        <v>7</v>
      </c>
    </row>
    <row r="279" spans="2:5" ht="15" customHeight="1">
      <c r="B279" s="144" t="s">
        <v>116</v>
      </c>
      <c r="C279" s="155" t="s">
        <v>260</v>
      </c>
      <c r="D279" s="144" t="s">
        <v>261</v>
      </c>
      <c r="E279" t="s">
        <v>7</v>
      </c>
    </row>
    <row r="280" spans="2:5" ht="15" customHeight="1">
      <c r="B280" s="144" t="s">
        <v>167</v>
      </c>
      <c r="C280" s="155" t="s">
        <v>262</v>
      </c>
      <c r="D280" s="144" t="s">
        <v>263</v>
      </c>
      <c r="E280" t="s">
        <v>7</v>
      </c>
    </row>
    <row r="281" spans="2:5" ht="15" customHeight="1">
      <c r="B281" s="144" t="s">
        <v>116</v>
      </c>
      <c r="C281" s="155" t="s">
        <v>527</v>
      </c>
      <c r="D281" s="144" t="s">
        <v>528</v>
      </c>
      <c r="E281" t="s">
        <v>7</v>
      </c>
    </row>
    <row r="282" spans="2:5" ht="15" customHeight="1">
      <c r="B282" s="144" t="s">
        <v>121</v>
      </c>
      <c r="C282" s="155" t="s">
        <v>529</v>
      </c>
      <c r="D282" s="144" t="s">
        <v>530</v>
      </c>
      <c r="E282" t="s">
        <v>7</v>
      </c>
    </row>
    <row r="283" spans="2:5" ht="15" customHeight="1">
      <c r="B283" s="144" t="s">
        <v>116</v>
      </c>
      <c r="C283" s="155" t="s">
        <v>531</v>
      </c>
      <c r="D283" s="144" t="s">
        <v>532</v>
      </c>
      <c r="E283" t="s">
        <v>7</v>
      </c>
    </row>
    <row r="284" spans="2:5" ht="15" customHeight="1">
      <c r="B284" s="144" t="s">
        <v>116</v>
      </c>
      <c r="C284" s="155" t="s">
        <v>533</v>
      </c>
      <c r="D284" s="144" t="s">
        <v>534</v>
      </c>
      <c r="E284" t="s">
        <v>7</v>
      </c>
    </row>
    <row r="285" spans="2:5" ht="15" customHeight="1">
      <c r="B285" s="144" t="s">
        <v>116</v>
      </c>
      <c r="C285" s="155" t="s">
        <v>535</v>
      </c>
      <c r="D285" s="144" t="s">
        <v>536</v>
      </c>
      <c r="E285" t="s">
        <v>7</v>
      </c>
    </row>
    <row r="286" spans="2:5" ht="15" customHeight="1">
      <c r="B286" s="144" t="s">
        <v>121</v>
      </c>
      <c r="C286" s="155" t="s">
        <v>537</v>
      </c>
      <c r="D286" s="144" t="s">
        <v>538</v>
      </c>
      <c r="E286" t="s">
        <v>7</v>
      </c>
    </row>
    <row r="287" spans="2:5" ht="15" customHeight="1">
      <c r="B287" s="144" t="s">
        <v>116</v>
      </c>
      <c r="C287" s="155" t="s">
        <v>539</v>
      </c>
      <c r="D287" s="144" t="s">
        <v>540</v>
      </c>
      <c r="E287" t="s">
        <v>7</v>
      </c>
    </row>
    <row r="288" spans="2:5" ht="15" customHeight="1">
      <c r="B288" s="144" t="s">
        <v>167</v>
      </c>
      <c r="C288" s="155" t="s">
        <v>541</v>
      </c>
      <c r="D288" s="144" t="s">
        <v>542</v>
      </c>
      <c r="E288" t="s">
        <v>7</v>
      </c>
    </row>
    <row r="289" spans="2:5" ht="15" customHeight="1">
      <c r="B289" s="144" t="s">
        <v>167</v>
      </c>
      <c r="C289" s="155" t="s">
        <v>268</v>
      </c>
      <c r="D289" s="144" t="s">
        <v>269</v>
      </c>
      <c r="E289" t="s">
        <v>7</v>
      </c>
    </row>
    <row r="290" spans="2:5" ht="15" customHeight="1">
      <c r="B290" s="144" t="s">
        <v>167</v>
      </c>
      <c r="C290" s="155" t="s">
        <v>543</v>
      </c>
      <c r="D290" s="144" t="s">
        <v>544</v>
      </c>
      <c r="E290" t="s">
        <v>7</v>
      </c>
    </row>
    <row r="291" spans="2:5" ht="15" customHeight="1">
      <c r="B291" s="144" t="s">
        <v>167</v>
      </c>
      <c r="C291" s="155" t="s">
        <v>545</v>
      </c>
      <c r="D291" s="144" t="s">
        <v>546</v>
      </c>
      <c r="E291" t="s">
        <v>7</v>
      </c>
    </row>
    <row r="292" spans="2:5" ht="15" customHeight="1">
      <c r="B292" s="144" t="s">
        <v>167</v>
      </c>
      <c r="C292" s="155" t="s">
        <v>547</v>
      </c>
      <c r="D292" s="144" t="s">
        <v>548</v>
      </c>
      <c r="E292" t="s">
        <v>7</v>
      </c>
    </row>
    <row r="293" spans="2:5" ht="15" customHeight="1">
      <c r="B293" s="144" t="s">
        <v>167</v>
      </c>
      <c r="C293" s="155" t="s">
        <v>549</v>
      </c>
      <c r="D293" s="144" t="s">
        <v>550</v>
      </c>
      <c r="E293" t="s">
        <v>7</v>
      </c>
    </row>
    <row r="294" spans="2:5" ht="15" customHeight="1">
      <c r="B294" s="144" t="s">
        <v>167</v>
      </c>
      <c r="C294" s="155" t="s">
        <v>551</v>
      </c>
      <c r="D294" s="144" t="s">
        <v>552</v>
      </c>
      <c r="E294" t="s">
        <v>7</v>
      </c>
    </row>
    <row r="295" spans="2:5" ht="15" customHeight="1">
      <c r="B295" s="144" t="s">
        <v>167</v>
      </c>
      <c r="C295" s="155" t="s">
        <v>274</v>
      </c>
      <c r="D295" s="144" t="s">
        <v>275</v>
      </c>
      <c r="E295" t="s">
        <v>7</v>
      </c>
    </row>
    <row r="296" spans="2:5" ht="15" customHeight="1">
      <c r="B296" s="144" t="s">
        <v>167</v>
      </c>
      <c r="C296" s="155" t="s">
        <v>553</v>
      </c>
      <c r="D296" s="144" t="s">
        <v>554</v>
      </c>
      <c r="E296" t="s">
        <v>7</v>
      </c>
    </row>
    <row r="297" spans="2:5" ht="15" customHeight="1">
      <c r="B297" s="144" t="s">
        <v>167</v>
      </c>
      <c r="C297" s="155" t="s">
        <v>555</v>
      </c>
      <c r="D297" s="144" t="s">
        <v>556</v>
      </c>
      <c r="E297" t="s">
        <v>7</v>
      </c>
    </row>
    <row r="298" spans="2:5" ht="15" customHeight="1">
      <c r="B298" s="144" t="s">
        <v>167</v>
      </c>
      <c r="C298" s="155" t="s">
        <v>557</v>
      </c>
      <c r="D298" s="144" t="s">
        <v>558</v>
      </c>
      <c r="E298" t="s">
        <v>7</v>
      </c>
    </row>
    <row r="299" spans="2:5" ht="15" customHeight="1">
      <c r="B299" s="144" t="s">
        <v>167</v>
      </c>
      <c r="C299" s="155" t="s">
        <v>559</v>
      </c>
      <c r="D299" s="144" t="s">
        <v>560</v>
      </c>
      <c r="E299" t="s">
        <v>7</v>
      </c>
    </row>
    <row r="300" spans="2:5" ht="15" customHeight="1">
      <c r="B300" s="144" t="s">
        <v>276</v>
      </c>
      <c r="C300" s="155" t="s">
        <v>277</v>
      </c>
      <c r="D300" s="144" t="s">
        <v>278</v>
      </c>
      <c r="E300" t="s">
        <v>276</v>
      </c>
    </row>
    <row r="301" spans="2:5" ht="15" customHeight="1">
      <c r="B301" s="144" t="s">
        <v>10</v>
      </c>
      <c r="C301" s="155" t="s">
        <v>11</v>
      </c>
      <c r="D301" s="144" t="s">
        <v>12</v>
      </c>
      <c r="E301" t="s">
        <v>13</v>
      </c>
    </row>
    <row r="302" spans="2:5" ht="15" customHeight="1">
      <c r="B302" s="144" t="s">
        <v>10</v>
      </c>
      <c r="C302" s="155" t="s">
        <v>561</v>
      </c>
      <c r="D302" s="144" t="s">
        <v>562</v>
      </c>
      <c r="E302" t="s">
        <v>17</v>
      </c>
    </row>
    <row r="303" spans="2:5" ht="15" customHeight="1">
      <c r="B303" s="144" t="s">
        <v>14</v>
      </c>
      <c r="C303" s="155" t="s">
        <v>563</v>
      </c>
      <c r="D303" s="144" t="s">
        <v>564</v>
      </c>
      <c r="E303" t="s">
        <v>17</v>
      </c>
    </row>
    <row r="304" spans="2:5" ht="15" customHeight="1">
      <c r="B304" s="144" t="s">
        <v>14</v>
      </c>
      <c r="C304" s="155" t="s">
        <v>15</v>
      </c>
      <c r="D304" s="144" t="s">
        <v>16</v>
      </c>
      <c r="E304" t="s">
        <v>17</v>
      </c>
    </row>
    <row r="305" spans="2:5" ht="15" customHeight="1">
      <c r="B305" s="144" t="s">
        <v>14</v>
      </c>
      <c r="C305" s="155" t="s">
        <v>18</v>
      </c>
      <c r="D305" s="144" t="s">
        <v>19</v>
      </c>
      <c r="E305" t="s">
        <v>17</v>
      </c>
    </row>
    <row r="306" spans="2:5" ht="15" customHeight="1">
      <c r="B306" s="144" t="s">
        <v>52</v>
      </c>
      <c r="C306" s="155" t="s">
        <v>70</v>
      </c>
      <c r="D306" s="144" t="s">
        <v>71</v>
      </c>
      <c r="E306" t="s">
        <v>7</v>
      </c>
    </row>
    <row r="307" spans="2:5" ht="15" customHeight="1">
      <c r="B307" s="144" t="s">
        <v>23</v>
      </c>
      <c r="C307" s="155" t="s">
        <v>565</v>
      </c>
      <c r="D307" s="144" t="s">
        <v>566</v>
      </c>
      <c r="E307" t="s">
        <v>7</v>
      </c>
    </row>
    <row r="308" spans="2:5" ht="15" customHeight="1">
      <c r="B308" s="144" t="s">
        <v>23</v>
      </c>
      <c r="C308" s="155" t="s">
        <v>567</v>
      </c>
      <c r="D308" s="144" t="s">
        <v>568</v>
      </c>
      <c r="E308" t="s">
        <v>7</v>
      </c>
    </row>
    <row r="309" spans="2:5" ht="15" customHeight="1">
      <c r="B309" s="144" t="s">
        <v>20</v>
      </c>
      <c r="C309" s="155" t="s">
        <v>21</v>
      </c>
      <c r="D309" s="144" t="s">
        <v>22</v>
      </c>
      <c r="E309" t="s">
        <v>17</v>
      </c>
    </row>
    <row r="310" spans="2:5" ht="15" customHeight="1">
      <c r="B310" s="144" t="s">
        <v>23</v>
      </c>
      <c r="C310" s="155" t="s">
        <v>24</v>
      </c>
      <c r="D310" s="144" t="s">
        <v>25</v>
      </c>
      <c r="E310" t="s">
        <v>17</v>
      </c>
    </row>
    <row r="311" spans="2:5" ht="15" customHeight="1">
      <c r="B311" s="144" t="s">
        <v>276</v>
      </c>
      <c r="C311" s="155" t="s">
        <v>569</v>
      </c>
      <c r="D311" s="144" t="s">
        <v>570</v>
      </c>
      <c r="E311" t="s">
        <v>276</v>
      </c>
    </row>
    <row r="312" spans="2:5" ht="15" customHeight="1">
      <c r="B312" s="144" t="s">
        <v>23</v>
      </c>
      <c r="C312" s="155" t="s">
        <v>26</v>
      </c>
      <c r="D312" s="144" t="s">
        <v>27</v>
      </c>
      <c r="E312" t="s">
        <v>17</v>
      </c>
    </row>
    <row r="313" spans="2:5" ht="15" customHeight="1">
      <c r="B313" s="144" t="s">
        <v>10</v>
      </c>
      <c r="C313" s="155" t="s">
        <v>28</v>
      </c>
      <c r="D313" s="144" t="s">
        <v>29</v>
      </c>
      <c r="E313" t="s">
        <v>13</v>
      </c>
    </row>
    <row r="314" spans="2:5" ht="15" customHeight="1">
      <c r="B314" s="144" t="s">
        <v>32</v>
      </c>
      <c r="C314" s="155" t="s">
        <v>33</v>
      </c>
      <c r="D314" s="144" t="s">
        <v>34</v>
      </c>
      <c r="E314" t="s">
        <v>7</v>
      </c>
    </row>
    <row r="315" spans="2:5" ht="15" customHeight="1">
      <c r="B315" s="144" t="s">
        <v>10</v>
      </c>
      <c r="C315" s="155" t="s">
        <v>35</v>
      </c>
      <c r="D315" s="144" t="s">
        <v>36</v>
      </c>
      <c r="E315" t="s">
        <v>13</v>
      </c>
    </row>
    <row r="316" spans="2:5" ht="15" customHeight="1">
      <c r="B316" s="144" t="s">
        <v>10</v>
      </c>
      <c r="C316" s="155" t="s">
        <v>37</v>
      </c>
      <c r="D316" s="144" t="s">
        <v>38</v>
      </c>
      <c r="E316" t="s">
        <v>13</v>
      </c>
    </row>
    <row r="317" spans="2:5" ht="15" customHeight="1">
      <c r="B317" s="144" t="s">
        <v>32</v>
      </c>
      <c r="C317" s="155" t="s">
        <v>39</v>
      </c>
      <c r="D317" s="144" t="s">
        <v>40</v>
      </c>
      <c r="E317" t="s">
        <v>7</v>
      </c>
    </row>
    <row r="318" spans="2:5" ht="15" customHeight="1">
      <c r="B318" s="144" t="s">
        <v>10</v>
      </c>
      <c r="C318" s="155" t="s">
        <v>41</v>
      </c>
      <c r="D318" s="144" t="s">
        <v>42</v>
      </c>
      <c r="E318" t="s">
        <v>13</v>
      </c>
    </row>
    <row r="319" spans="2:5" ht="15" customHeight="1">
      <c r="B319" s="144" t="s">
        <v>276</v>
      </c>
      <c r="C319" s="155" t="s">
        <v>571</v>
      </c>
      <c r="D319" s="144" t="s">
        <v>572</v>
      </c>
      <c r="E319" t="s">
        <v>276</v>
      </c>
    </row>
    <row r="320" spans="2:5" ht="15" customHeight="1">
      <c r="B320" s="144" t="s">
        <v>10</v>
      </c>
      <c r="C320" s="155" t="s">
        <v>43</v>
      </c>
      <c r="D320" s="144" t="s">
        <v>44</v>
      </c>
      <c r="E320" t="s">
        <v>13</v>
      </c>
    </row>
    <row r="321" spans="2:5" ht="15" customHeight="1">
      <c r="B321" s="144" t="s">
        <v>276</v>
      </c>
      <c r="C321" s="155" t="s">
        <v>573</v>
      </c>
      <c r="D321" s="144" t="s">
        <v>574</v>
      </c>
      <c r="E321" t="s">
        <v>276</v>
      </c>
    </row>
    <row r="322" spans="2:5" ht="15" customHeight="1">
      <c r="B322" s="144" t="s">
        <v>276</v>
      </c>
      <c r="C322" s="155" t="s">
        <v>575</v>
      </c>
      <c r="D322" s="144" t="s">
        <v>576</v>
      </c>
      <c r="E322" t="s">
        <v>276</v>
      </c>
    </row>
    <row r="323" spans="2:5" ht="15" customHeight="1">
      <c r="B323" s="144" t="s">
        <v>10</v>
      </c>
      <c r="C323" s="155" t="s">
        <v>45</v>
      </c>
      <c r="D323" s="144" t="s">
        <v>46</v>
      </c>
      <c r="E323" t="s">
        <v>13</v>
      </c>
    </row>
    <row r="324" spans="2:5" ht="15" customHeight="1">
      <c r="B324" s="144" t="s">
        <v>32</v>
      </c>
      <c r="C324" s="155" t="s">
        <v>47</v>
      </c>
      <c r="D324" s="144" t="s">
        <v>48</v>
      </c>
      <c r="E324" t="s">
        <v>7</v>
      </c>
    </row>
    <row r="325" spans="2:5" ht="15" customHeight="1">
      <c r="B325" s="144" t="s">
        <v>10</v>
      </c>
      <c r="C325" s="155" t="s">
        <v>577</v>
      </c>
      <c r="D325" s="144" t="s">
        <v>578</v>
      </c>
      <c r="E325" t="s">
        <v>13</v>
      </c>
    </row>
    <row r="326" spans="2:5" ht="15" customHeight="1">
      <c r="B326" s="144" t="s">
        <v>49</v>
      </c>
      <c r="C326" s="155" t="s">
        <v>50</v>
      </c>
      <c r="D326" s="144" t="s">
        <v>51</v>
      </c>
      <c r="E326" t="s">
        <v>17</v>
      </c>
    </row>
    <row r="327" spans="2:5" ht="15" customHeight="1">
      <c r="B327" s="144" t="s">
        <v>126</v>
      </c>
      <c r="C327" s="155" t="s">
        <v>579</v>
      </c>
      <c r="D327" s="144" t="s">
        <v>580</v>
      </c>
      <c r="E327" t="s">
        <v>7</v>
      </c>
    </row>
    <row r="328" spans="2:5" ht="15" customHeight="1">
      <c r="B328" s="144" t="s">
        <v>20</v>
      </c>
      <c r="C328" s="155" t="s">
        <v>55</v>
      </c>
      <c r="D328" s="144" t="s">
        <v>56</v>
      </c>
      <c r="E328" t="s">
        <v>17</v>
      </c>
    </row>
    <row r="329" spans="2:5" ht="15" customHeight="1">
      <c r="B329" s="144" t="s">
        <v>276</v>
      </c>
      <c r="C329" s="155" t="s">
        <v>581</v>
      </c>
      <c r="D329" s="144" t="s">
        <v>582</v>
      </c>
      <c r="E329" t="s">
        <v>276</v>
      </c>
    </row>
    <row r="330" spans="2:5" ht="15" customHeight="1">
      <c r="B330" s="144" t="s">
        <v>59</v>
      </c>
      <c r="C330" s="155" t="s">
        <v>583</v>
      </c>
      <c r="D330" s="144" t="s">
        <v>584</v>
      </c>
      <c r="E330" t="s">
        <v>17</v>
      </c>
    </row>
    <row r="331" spans="2:5" ht="15" customHeight="1">
      <c r="B331" s="144" t="s">
        <v>276</v>
      </c>
      <c r="C331" s="155" t="s">
        <v>585</v>
      </c>
      <c r="D331" s="144" t="s">
        <v>586</v>
      </c>
      <c r="E331" t="s">
        <v>276</v>
      </c>
    </row>
    <row r="332" spans="2:5" ht="15" customHeight="1">
      <c r="B332" s="144" t="s">
        <v>59</v>
      </c>
      <c r="C332" s="155" t="s">
        <v>60</v>
      </c>
      <c r="D332" s="144" t="s">
        <v>61</v>
      </c>
      <c r="E332" t="s">
        <v>17</v>
      </c>
    </row>
    <row r="333" spans="2:5" ht="15" customHeight="1">
      <c r="B333" s="144" t="s">
        <v>20</v>
      </c>
      <c r="C333" s="155" t="s">
        <v>587</v>
      </c>
      <c r="D333" s="144" t="s">
        <v>588</v>
      </c>
      <c r="E333" t="s">
        <v>17</v>
      </c>
    </row>
    <row r="334" spans="2:5" ht="15" customHeight="1">
      <c r="B334" s="144" t="s">
        <v>276</v>
      </c>
      <c r="C334" s="155" t="s">
        <v>589</v>
      </c>
      <c r="D334" s="144" t="s">
        <v>590</v>
      </c>
      <c r="E334" t="s">
        <v>276</v>
      </c>
    </row>
    <row r="335" spans="2:5" ht="15" customHeight="1">
      <c r="B335" s="144" t="s">
        <v>276</v>
      </c>
      <c r="C335" s="155" t="s">
        <v>591</v>
      </c>
      <c r="D335" s="144" t="s">
        <v>592</v>
      </c>
      <c r="E335" t="s">
        <v>276</v>
      </c>
    </row>
    <row r="336" spans="2:5" ht="15" customHeight="1">
      <c r="B336" s="144" t="s">
        <v>20</v>
      </c>
      <c r="C336" s="155" t="s">
        <v>64</v>
      </c>
      <c r="D336" s="144" t="s">
        <v>65</v>
      </c>
      <c r="E336" t="s">
        <v>17</v>
      </c>
    </row>
    <row r="337" spans="2:5" ht="15" customHeight="1">
      <c r="B337" s="144" t="s">
        <v>10</v>
      </c>
      <c r="C337" s="155" t="s">
        <v>68</v>
      </c>
      <c r="D337" s="144" t="s">
        <v>69</v>
      </c>
      <c r="E337" t="s">
        <v>13</v>
      </c>
    </row>
    <row r="338" spans="2:5" ht="15" customHeight="1">
      <c r="B338" s="144" t="s">
        <v>52</v>
      </c>
      <c r="C338" s="155" t="s">
        <v>53</v>
      </c>
      <c r="D338" s="144" t="s">
        <v>54</v>
      </c>
      <c r="E338" t="s">
        <v>7</v>
      </c>
    </row>
    <row r="339" spans="2:5" ht="15" customHeight="1">
      <c r="B339" s="144" t="s">
        <v>72</v>
      </c>
      <c r="C339" s="155" t="s">
        <v>593</v>
      </c>
      <c r="D339" s="144" t="s">
        <v>594</v>
      </c>
      <c r="E339" t="s">
        <v>7</v>
      </c>
    </row>
    <row r="340" spans="2:5" ht="15" customHeight="1">
      <c r="B340" s="144" t="s">
        <v>20</v>
      </c>
      <c r="C340" s="155" t="s">
        <v>595</v>
      </c>
      <c r="D340" s="144" t="s">
        <v>596</v>
      </c>
      <c r="E340" t="s">
        <v>17</v>
      </c>
    </row>
    <row r="341" spans="2:5" ht="15" customHeight="1">
      <c r="B341" s="144" t="s">
        <v>72</v>
      </c>
      <c r="C341" s="155" t="s">
        <v>73</v>
      </c>
      <c r="D341" s="144" t="s">
        <v>74</v>
      </c>
      <c r="E341" t="s">
        <v>7</v>
      </c>
    </row>
    <row r="342" spans="2:5" ht="15" customHeight="1">
      <c r="B342" s="144" t="s">
        <v>121</v>
      </c>
      <c r="C342" s="155" t="s">
        <v>597</v>
      </c>
      <c r="D342" s="144" t="s">
        <v>598</v>
      </c>
      <c r="E342" t="s">
        <v>7</v>
      </c>
    </row>
    <row r="343" spans="2:5" ht="15" customHeight="1">
      <c r="B343" s="144" t="s">
        <v>52</v>
      </c>
      <c r="C343" s="155" t="s">
        <v>75</v>
      </c>
      <c r="D343" s="144" t="s">
        <v>76</v>
      </c>
      <c r="E343" t="s">
        <v>7</v>
      </c>
    </row>
    <row r="344" spans="2:5" ht="15" customHeight="1">
      <c r="B344" s="144" t="s">
        <v>72</v>
      </c>
      <c r="C344" s="155" t="s">
        <v>87</v>
      </c>
      <c r="D344" s="144" t="s">
        <v>88</v>
      </c>
      <c r="E344" t="s">
        <v>7</v>
      </c>
    </row>
    <row r="345" spans="2:5" ht="15" customHeight="1">
      <c r="B345" s="144" t="s">
        <v>49</v>
      </c>
      <c r="C345" s="155" t="s">
        <v>85</v>
      </c>
      <c r="D345" s="144" t="s">
        <v>86</v>
      </c>
      <c r="E345" t="s">
        <v>17</v>
      </c>
    </row>
    <row r="346" spans="2:5" ht="15" customHeight="1">
      <c r="B346" s="144" t="s">
        <v>72</v>
      </c>
      <c r="C346" s="155" t="s">
        <v>83</v>
      </c>
      <c r="D346" s="144" t="s">
        <v>84</v>
      </c>
      <c r="E346" t="s">
        <v>7</v>
      </c>
    </row>
    <row r="347" spans="2:5" ht="15" customHeight="1">
      <c r="B347" s="144" t="s">
        <v>52</v>
      </c>
      <c r="C347" s="179">
        <v>23058182</v>
      </c>
      <c r="D347" s="144" t="s">
        <v>599</v>
      </c>
      <c r="E347" t="s">
        <v>7</v>
      </c>
    </row>
    <row r="348" spans="2:5" ht="15" customHeight="1">
      <c r="B348" s="144" t="s">
        <v>72</v>
      </c>
      <c r="C348" s="155" t="s">
        <v>89</v>
      </c>
      <c r="D348" s="144" t="s">
        <v>90</v>
      </c>
      <c r="E348" t="s">
        <v>7</v>
      </c>
    </row>
    <row r="349" spans="2:5" ht="15" customHeight="1">
      <c r="B349" s="144" t="s">
        <v>276</v>
      </c>
      <c r="C349" s="155" t="s">
        <v>600</v>
      </c>
      <c r="D349" s="144" t="s">
        <v>601</v>
      </c>
      <c r="E349" t="s">
        <v>276</v>
      </c>
    </row>
    <row r="350" spans="2:5" ht="15" customHeight="1">
      <c r="B350" s="144" t="s">
        <v>276</v>
      </c>
      <c r="C350" s="155" t="s">
        <v>602</v>
      </c>
      <c r="D350" s="144" t="s">
        <v>603</v>
      </c>
      <c r="E350" t="s">
        <v>276</v>
      </c>
    </row>
    <row r="351" spans="2:5" ht="15" customHeight="1">
      <c r="B351" s="144" t="s">
        <v>10</v>
      </c>
      <c r="C351" s="155" t="s">
        <v>93</v>
      </c>
      <c r="D351" s="144" t="s">
        <v>94</v>
      </c>
      <c r="E351" t="s">
        <v>13</v>
      </c>
    </row>
    <row r="352" spans="2:5" ht="15" customHeight="1">
      <c r="B352" s="144" t="s">
        <v>10</v>
      </c>
      <c r="C352" s="155" t="s">
        <v>101</v>
      </c>
      <c r="D352" s="144" t="s">
        <v>102</v>
      </c>
      <c r="E352" t="s">
        <v>13</v>
      </c>
    </row>
    <row r="353" spans="2:5" ht="15" customHeight="1">
      <c r="B353" s="144" t="s">
        <v>49</v>
      </c>
      <c r="C353" s="155" t="s">
        <v>604</v>
      </c>
      <c r="D353" s="144" t="s">
        <v>605</v>
      </c>
      <c r="E353" t="s">
        <v>17</v>
      </c>
    </row>
    <row r="354" spans="2:5" ht="15" customHeight="1">
      <c r="B354" s="144" t="s">
        <v>276</v>
      </c>
      <c r="C354" s="155" t="s">
        <v>606</v>
      </c>
      <c r="D354" s="144" t="s">
        <v>607</v>
      </c>
      <c r="E354" t="s">
        <v>276</v>
      </c>
    </row>
    <row r="355" spans="2:5" ht="15" customHeight="1">
      <c r="B355" s="144" t="s">
        <v>49</v>
      </c>
      <c r="C355" s="155" t="s">
        <v>608</v>
      </c>
      <c r="D355" s="144" t="s">
        <v>609</v>
      </c>
      <c r="E355" t="s">
        <v>17</v>
      </c>
    </row>
    <row r="356" spans="2:5" ht="15" customHeight="1">
      <c r="B356" s="144" t="s">
        <v>49</v>
      </c>
      <c r="C356" s="155" t="s">
        <v>610</v>
      </c>
      <c r="D356" s="144" t="s">
        <v>611</v>
      </c>
      <c r="E356" t="s">
        <v>17</v>
      </c>
    </row>
    <row r="357" spans="2:5" ht="15" customHeight="1">
      <c r="B357" s="144" t="s">
        <v>276</v>
      </c>
      <c r="C357" s="155" t="s">
        <v>612</v>
      </c>
      <c r="D357" s="144" t="s">
        <v>613</v>
      </c>
      <c r="E357" t="s">
        <v>276</v>
      </c>
    </row>
    <row r="358" spans="2:5" ht="15" customHeight="1">
      <c r="B358" s="144" t="s">
        <v>59</v>
      </c>
      <c r="C358" s="155" t="s">
        <v>103</v>
      </c>
      <c r="D358" s="144" t="s">
        <v>104</v>
      </c>
      <c r="E358" t="s">
        <v>17</v>
      </c>
    </row>
    <row r="359" spans="2:5" ht="15" customHeight="1">
      <c r="B359" s="144" t="s">
        <v>276</v>
      </c>
      <c r="C359" s="155" t="s">
        <v>614</v>
      </c>
      <c r="D359" s="144" t="s">
        <v>615</v>
      </c>
      <c r="E359" t="s">
        <v>276</v>
      </c>
    </row>
    <row r="360" spans="2:5" ht="15" customHeight="1">
      <c r="B360" s="144" t="s">
        <v>23</v>
      </c>
      <c r="C360" s="155" t="s">
        <v>105</v>
      </c>
      <c r="D360" s="144" t="s">
        <v>106</v>
      </c>
      <c r="E360" t="s">
        <v>17</v>
      </c>
    </row>
    <row r="361" spans="2:5" ht="15" customHeight="1">
      <c r="B361" s="144" t="s">
        <v>59</v>
      </c>
      <c r="C361" s="179">
        <v>23000219</v>
      </c>
      <c r="D361" s="144" t="s">
        <v>616</v>
      </c>
      <c r="E361" t="s">
        <v>17</v>
      </c>
    </row>
    <row r="362" spans="2:5" ht="15" customHeight="1">
      <c r="B362" s="144" t="s">
        <v>276</v>
      </c>
      <c r="C362" s="155" t="s">
        <v>617</v>
      </c>
      <c r="D362" s="144" t="s">
        <v>618</v>
      </c>
      <c r="E362" t="s">
        <v>276</v>
      </c>
    </row>
    <row r="363" spans="2:5" ht="15" customHeight="1">
      <c r="B363" s="144" t="s">
        <v>59</v>
      </c>
      <c r="C363" s="155" t="s">
        <v>619</v>
      </c>
      <c r="D363" s="144" t="s">
        <v>620</v>
      </c>
      <c r="E363" t="s">
        <v>17</v>
      </c>
    </row>
    <row r="364" spans="2:5" ht="15" customHeight="1">
      <c r="B364" s="144" t="s">
        <v>10</v>
      </c>
      <c r="C364" s="155" t="s">
        <v>109</v>
      </c>
      <c r="D364" s="144" t="s">
        <v>110</v>
      </c>
      <c r="E364" t="s">
        <v>13</v>
      </c>
    </row>
    <row r="365" spans="2:5" ht="15" customHeight="1">
      <c r="B365" s="144" t="s">
        <v>59</v>
      </c>
      <c r="C365" s="155" t="s">
        <v>621</v>
      </c>
      <c r="D365" s="144" t="s">
        <v>622</v>
      </c>
      <c r="E365" t="s">
        <v>7</v>
      </c>
    </row>
    <row r="366" spans="2:5" ht="15" customHeight="1">
      <c r="B366" s="144" t="s">
        <v>276</v>
      </c>
      <c r="C366" s="155" t="s">
        <v>623</v>
      </c>
      <c r="D366" s="144" t="s">
        <v>624</v>
      </c>
      <c r="E366" t="s">
        <v>276</v>
      </c>
    </row>
    <row r="367" spans="2:5" ht="15" customHeight="1">
      <c r="B367" s="144" t="s">
        <v>116</v>
      </c>
      <c r="C367" s="155" t="s">
        <v>117</v>
      </c>
      <c r="D367" s="144" t="s">
        <v>118</v>
      </c>
      <c r="E367" t="s">
        <v>7</v>
      </c>
    </row>
    <row r="368" spans="2:5" ht="15" customHeight="1">
      <c r="B368" s="144" t="s">
        <v>59</v>
      </c>
      <c r="C368" s="155" t="s">
        <v>625</v>
      </c>
      <c r="D368" s="144" t="s">
        <v>626</v>
      </c>
      <c r="E368" t="s">
        <v>17</v>
      </c>
    </row>
    <row r="369" spans="2:5" ht="15" customHeight="1">
      <c r="B369" s="144" t="s">
        <v>59</v>
      </c>
      <c r="C369" s="155" t="s">
        <v>627</v>
      </c>
      <c r="D369" s="144" t="s">
        <v>628</v>
      </c>
      <c r="E369" t="s">
        <v>17</v>
      </c>
    </row>
    <row r="370" spans="2:5" ht="15" customHeight="1">
      <c r="B370" s="144" t="s">
        <v>10</v>
      </c>
      <c r="C370" s="155" t="s">
        <v>111</v>
      </c>
      <c r="D370" s="144" t="s">
        <v>112</v>
      </c>
      <c r="E370" t="s">
        <v>7</v>
      </c>
    </row>
    <row r="371" spans="2:5" ht="15" customHeight="1">
      <c r="B371" s="144" t="s">
        <v>4</v>
      </c>
      <c r="C371" s="155" t="s">
        <v>629</v>
      </c>
      <c r="D371" s="144" t="s">
        <v>630</v>
      </c>
      <c r="E371" t="s">
        <v>7</v>
      </c>
    </row>
    <row r="372" spans="2:5" ht="15" customHeight="1">
      <c r="B372" s="144" t="s">
        <v>113</v>
      </c>
      <c r="C372" s="155" t="s">
        <v>631</v>
      </c>
      <c r="D372" s="144" t="s">
        <v>632</v>
      </c>
      <c r="E372" t="s">
        <v>7</v>
      </c>
    </row>
    <row r="373" spans="2:5" ht="15" customHeight="1">
      <c r="B373" s="144" t="s">
        <v>113</v>
      </c>
      <c r="C373" s="155" t="s">
        <v>114</v>
      </c>
      <c r="D373" s="144" t="s">
        <v>115</v>
      </c>
      <c r="E373" t="s">
        <v>7</v>
      </c>
    </row>
    <row r="374" spans="2:5" ht="15" customHeight="1">
      <c r="B374" s="144" t="s">
        <v>116</v>
      </c>
      <c r="C374" s="155" t="s">
        <v>633</v>
      </c>
      <c r="D374" s="144" t="s">
        <v>634</v>
      </c>
      <c r="E374" t="s">
        <v>7</v>
      </c>
    </row>
    <row r="375" spans="2:5" ht="15" customHeight="1">
      <c r="B375" s="144" t="s">
        <v>126</v>
      </c>
      <c r="C375" s="155" t="s">
        <v>635</v>
      </c>
      <c r="D375" s="144" t="s">
        <v>636</v>
      </c>
      <c r="E375" t="s">
        <v>7</v>
      </c>
    </row>
    <row r="376" spans="2:5" ht="15" customHeight="1">
      <c r="B376" s="144" t="s">
        <v>276</v>
      </c>
      <c r="C376" s="155" t="s">
        <v>637</v>
      </c>
      <c r="D376" s="144" t="s">
        <v>638</v>
      </c>
      <c r="E376" t="s">
        <v>276</v>
      </c>
    </row>
    <row r="377" spans="2:5" ht="15" customHeight="1">
      <c r="B377" s="144" t="s">
        <v>10</v>
      </c>
      <c r="C377" s="155" t="s">
        <v>124</v>
      </c>
      <c r="D377" s="144" t="s">
        <v>125</v>
      </c>
      <c r="E377" t="s">
        <v>13</v>
      </c>
    </row>
    <row r="378" spans="2:5" ht="15" customHeight="1">
      <c r="B378" s="144" t="s">
        <v>126</v>
      </c>
      <c r="C378" s="155" t="s">
        <v>127</v>
      </c>
      <c r="D378" s="144" t="s">
        <v>128</v>
      </c>
      <c r="E378" t="s">
        <v>13</v>
      </c>
    </row>
    <row r="379" spans="2:5" ht="15" customHeight="1">
      <c r="B379" s="144" t="s">
        <v>126</v>
      </c>
      <c r="C379" s="155" t="s">
        <v>639</v>
      </c>
      <c r="D379" s="144" t="s">
        <v>640</v>
      </c>
      <c r="E379" t="s">
        <v>13</v>
      </c>
    </row>
    <row r="380" spans="2:5" ht="15" customHeight="1">
      <c r="B380" s="144" t="s">
        <v>126</v>
      </c>
      <c r="C380" s="155" t="s">
        <v>641</v>
      </c>
      <c r="D380" s="144" t="s">
        <v>642</v>
      </c>
      <c r="E380" t="s">
        <v>13</v>
      </c>
    </row>
    <row r="381" spans="2:5" ht="15" customHeight="1">
      <c r="B381" s="144" t="s">
        <v>49</v>
      </c>
      <c r="C381" s="155" t="s">
        <v>129</v>
      </c>
      <c r="D381" s="144" t="s">
        <v>130</v>
      </c>
      <c r="E381" t="s">
        <v>17</v>
      </c>
    </row>
    <row r="382" spans="2:5" ht="15" customHeight="1">
      <c r="B382" s="144" t="s">
        <v>23</v>
      </c>
      <c r="C382" s="155" t="s">
        <v>643</v>
      </c>
      <c r="D382" s="144" t="s">
        <v>644</v>
      </c>
      <c r="E382" t="s">
        <v>17</v>
      </c>
    </row>
    <row r="383" spans="2:5" ht="15" customHeight="1">
      <c r="B383" s="144" t="s">
        <v>10</v>
      </c>
      <c r="C383" s="155" t="s">
        <v>645</v>
      </c>
      <c r="D383" s="144" t="s">
        <v>646</v>
      </c>
      <c r="E383" t="s">
        <v>13</v>
      </c>
    </row>
    <row r="384" spans="2:5" ht="15" customHeight="1">
      <c r="B384" s="144" t="s">
        <v>10</v>
      </c>
      <c r="C384" s="155" t="s">
        <v>647</v>
      </c>
      <c r="D384" s="144" t="s">
        <v>648</v>
      </c>
      <c r="E384" t="s">
        <v>13</v>
      </c>
    </row>
    <row r="385" spans="2:5" ht="15" customHeight="1">
      <c r="B385" s="144" t="s">
        <v>72</v>
      </c>
      <c r="C385" s="155" t="s">
        <v>119</v>
      </c>
      <c r="D385" s="144" t="s">
        <v>120</v>
      </c>
      <c r="E385" t="s">
        <v>7</v>
      </c>
    </row>
    <row r="386" spans="2:5" ht="15" customHeight="1">
      <c r="B386" s="144" t="s">
        <v>10</v>
      </c>
      <c r="C386" s="155" t="s">
        <v>649</v>
      </c>
      <c r="D386" s="144" t="s">
        <v>650</v>
      </c>
      <c r="E386" t="s">
        <v>13</v>
      </c>
    </row>
    <row r="387" spans="2:5" ht="15" customHeight="1">
      <c r="B387" s="144" t="s">
        <v>10</v>
      </c>
      <c r="C387" s="155" t="s">
        <v>651</v>
      </c>
      <c r="D387" s="144" t="s">
        <v>652</v>
      </c>
      <c r="E387" t="s">
        <v>17</v>
      </c>
    </row>
    <row r="388" spans="2:5" ht="15" customHeight="1">
      <c r="B388" s="144" t="s">
        <v>4</v>
      </c>
      <c r="C388" s="155" t="s">
        <v>653</v>
      </c>
      <c r="D388" s="144" t="s">
        <v>654</v>
      </c>
      <c r="E388" t="s">
        <v>7</v>
      </c>
    </row>
    <row r="389" spans="2:5" ht="15" customHeight="1">
      <c r="B389" s="144" t="s">
        <v>113</v>
      </c>
      <c r="C389" s="155" t="s">
        <v>131</v>
      </c>
      <c r="D389" s="144" t="s">
        <v>132</v>
      </c>
      <c r="E389" t="s">
        <v>7</v>
      </c>
    </row>
    <row r="390" spans="2:5" ht="15" customHeight="1">
      <c r="B390" s="144" t="s">
        <v>20</v>
      </c>
      <c r="C390" s="155" t="s">
        <v>135</v>
      </c>
      <c r="D390" s="144" t="s">
        <v>136</v>
      </c>
      <c r="E390" t="s">
        <v>17</v>
      </c>
    </row>
    <row r="391" spans="2:5" ht="15" customHeight="1">
      <c r="B391" s="144" t="s">
        <v>167</v>
      </c>
      <c r="C391" s="155" t="s">
        <v>655</v>
      </c>
      <c r="D391" s="144" t="s">
        <v>656</v>
      </c>
      <c r="E391" t="s">
        <v>7</v>
      </c>
    </row>
    <row r="392" spans="2:5" ht="15" customHeight="1">
      <c r="B392" s="144" t="s">
        <v>4</v>
      </c>
      <c r="C392" s="155" t="s">
        <v>141</v>
      </c>
      <c r="D392" s="144" t="s">
        <v>657</v>
      </c>
      <c r="E392" t="s">
        <v>7</v>
      </c>
    </row>
    <row r="393" spans="2:5" ht="15" customHeight="1">
      <c r="B393" s="144" t="s">
        <v>20</v>
      </c>
      <c r="C393" s="155" t="s">
        <v>658</v>
      </c>
      <c r="D393" s="144" t="s">
        <v>659</v>
      </c>
      <c r="E393" t="s">
        <v>17</v>
      </c>
    </row>
    <row r="394" spans="2:5" ht="15" customHeight="1">
      <c r="B394" s="144" t="s">
        <v>113</v>
      </c>
      <c r="C394" s="155" t="s">
        <v>145</v>
      </c>
      <c r="D394" s="144" t="s">
        <v>146</v>
      </c>
      <c r="E394" t="s">
        <v>7</v>
      </c>
    </row>
    <row r="395" spans="2:5" ht="15" customHeight="1">
      <c r="B395" s="144" t="s">
        <v>113</v>
      </c>
      <c r="C395" s="155" t="s">
        <v>147</v>
      </c>
      <c r="D395" s="144" t="s">
        <v>148</v>
      </c>
      <c r="E395" t="s">
        <v>7</v>
      </c>
    </row>
    <row r="396" spans="2:5" ht="15" customHeight="1">
      <c r="B396" s="144" t="s">
        <v>49</v>
      </c>
      <c r="C396" s="155" t="s">
        <v>151</v>
      </c>
      <c r="D396" s="144" t="s">
        <v>152</v>
      </c>
      <c r="E396" t="s">
        <v>17</v>
      </c>
    </row>
    <row r="397" spans="2:5" ht="15" customHeight="1">
      <c r="B397" s="144" t="s">
        <v>167</v>
      </c>
      <c r="C397" s="155" t="s">
        <v>660</v>
      </c>
      <c r="D397" s="144" t="s">
        <v>661</v>
      </c>
      <c r="E397" t="s">
        <v>7</v>
      </c>
    </row>
    <row r="398" spans="2:5" ht="15" customHeight="1">
      <c r="B398" s="144" t="s">
        <v>121</v>
      </c>
      <c r="C398" s="155" t="s">
        <v>153</v>
      </c>
      <c r="D398" s="144" t="s">
        <v>154</v>
      </c>
      <c r="E398" t="s">
        <v>7</v>
      </c>
    </row>
    <row r="399" spans="2:5" ht="15" customHeight="1">
      <c r="B399" s="144" t="s">
        <v>113</v>
      </c>
      <c r="C399" s="155" t="s">
        <v>155</v>
      </c>
      <c r="D399" s="144" t="s">
        <v>156</v>
      </c>
      <c r="E399" t="s">
        <v>7</v>
      </c>
    </row>
    <row r="400" spans="2:5" ht="15" customHeight="1">
      <c r="B400" s="144" t="s">
        <v>276</v>
      </c>
      <c r="C400" s="155" t="s">
        <v>662</v>
      </c>
      <c r="D400" s="144" t="s">
        <v>663</v>
      </c>
      <c r="E400" t="s">
        <v>276</v>
      </c>
    </row>
    <row r="401" spans="2:5" ht="15" customHeight="1">
      <c r="B401" s="144" t="s">
        <v>276</v>
      </c>
      <c r="C401" s="155" t="s">
        <v>664</v>
      </c>
      <c r="D401" s="144" t="s">
        <v>665</v>
      </c>
      <c r="E401" t="s">
        <v>276</v>
      </c>
    </row>
    <row r="402" spans="2:5" ht="15" customHeight="1">
      <c r="B402" s="144" t="s">
        <v>276</v>
      </c>
      <c r="C402" s="155" t="s">
        <v>666</v>
      </c>
      <c r="D402" s="144" t="s">
        <v>667</v>
      </c>
      <c r="E402" t="s">
        <v>276</v>
      </c>
    </row>
    <row r="403" spans="2:5" ht="15" customHeight="1">
      <c r="B403" s="144" t="s">
        <v>276</v>
      </c>
      <c r="C403" s="155" t="s">
        <v>668</v>
      </c>
      <c r="D403" s="144" t="s">
        <v>669</v>
      </c>
      <c r="E403" t="s">
        <v>276</v>
      </c>
    </row>
    <row r="404" spans="2:5" ht="15" customHeight="1">
      <c r="B404" s="144" t="s">
        <v>276</v>
      </c>
      <c r="C404" s="155" t="s">
        <v>670</v>
      </c>
      <c r="D404" s="144" t="s">
        <v>671</v>
      </c>
      <c r="E404" t="s">
        <v>276</v>
      </c>
    </row>
    <row r="405" spans="2:5" ht="15" customHeight="1">
      <c r="B405" s="144" t="s">
        <v>276</v>
      </c>
      <c r="C405" s="155" t="s">
        <v>672</v>
      </c>
      <c r="D405" s="144" t="s">
        <v>673</v>
      </c>
      <c r="E405" t="s">
        <v>276</v>
      </c>
    </row>
    <row r="406" spans="2:5" ht="15" customHeight="1">
      <c r="B406" s="144" t="s">
        <v>276</v>
      </c>
      <c r="C406" s="155" t="s">
        <v>674</v>
      </c>
      <c r="D406" s="144" t="s">
        <v>675</v>
      </c>
      <c r="E406" t="s">
        <v>276</v>
      </c>
    </row>
    <row r="407" spans="2:5" ht="15" customHeight="1">
      <c r="B407" s="144" t="s">
        <v>49</v>
      </c>
      <c r="C407" s="155" t="s">
        <v>163</v>
      </c>
      <c r="D407" s="144" t="s">
        <v>164</v>
      </c>
      <c r="E407" t="s">
        <v>17</v>
      </c>
    </row>
    <row r="408" spans="2:5" ht="15" customHeight="1">
      <c r="B408" s="144" t="s">
        <v>276</v>
      </c>
      <c r="C408" s="155" t="s">
        <v>676</v>
      </c>
      <c r="D408" s="144" t="s">
        <v>677</v>
      </c>
      <c r="E408" t="s">
        <v>276</v>
      </c>
    </row>
    <row r="409" spans="2:5" ht="15" customHeight="1">
      <c r="B409" s="144" t="s">
        <v>276</v>
      </c>
      <c r="C409" s="155" t="s">
        <v>678</v>
      </c>
      <c r="D409" s="144" t="s">
        <v>679</v>
      </c>
      <c r="E409" t="s">
        <v>276</v>
      </c>
    </row>
    <row r="410" spans="2:5" ht="15" customHeight="1">
      <c r="B410" s="144" t="s">
        <v>680</v>
      </c>
      <c r="C410" s="155" t="s">
        <v>681</v>
      </c>
      <c r="D410" s="144" t="s">
        <v>682</v>
      </c>
      <c r="E410" t="s">
        <v>7</v>
      </c>
    </row>
    <row r="411" spans="2:5" ht="15" customHeight="1">
      <c r="B411" s="144" t="s">
        <v>680</v>
      </c>
      <c r="C411" s="155" t="s">
        <v>683</v>
      </c>
      <c r="D411" s="144" t="s">
        <v>684</v>
      </c>
      <c r="E411" t="s">
        <v>7</v>
      </c>
    </row>
    <row r="412" spans="2:5" ht="15" customHeight="1">
      <c r="B412" s="144" t="s">
        <v>167</v>
      </c>
      <c r="C412" s="155" t="s">
        <v>170</v>
      </c>
      <c r="D412" s="144" t="s">
        <v>171</v>
      </c>
      <c r="E412" t="s">
        <v>7</v>
      </c>
    </row>
    <row r="413" spans="2:5" ht="15" customHeight="1">
      <c r="B413" s="144" t="s">
        <v>121</v>
      </c>
      <c r="C413" s="155" t="s">
        <v>172</v>
      </c>
      <c r="D413" s="144" t="s">
        <v>173</v>
      </c>
      <c r="E413" t="s">
        <v>7</v>
      </c>
    </row>
    <row r="414" spans="2:5" ht="15" customHeight="1">
      <c r="B414" s="144" t="s">
        <v>20</v>
      </c>
      <c r="C414" s="155" t="s">
        <v>176</v>
      </c>
      <c r="D414" s="144" t="s">
        <v>177</v>
      </c>
      <c r="E414" t="s">
        <v>17</v>
      </c>
    </row>
    <row r="415" spans="2:5" ht="15" customHeight="1">
      <c r="B415" s="144" t="s">
        <v>276</v>
      </c>
      <c r="C415" s="155" t="s">
        <v>685</v>
      </c>
      <c r="D415" s="144" t="s">
        <v>686</v>
      </c>
      <c r="E415" t="s">
        <v>276</v>
      </c>
    </row>
    <row r="416" spans="2:5" ht="15" customHeight="1">
      <c r="B416" s="144" t="s">
        <v>4</v>
      </c>
      <c r="C416" s="155" t="s">
        <v>178</v>
      </c>
      <c r="D416" s="144" t="s">
        <v>179</v>
      </c>
      <c r="E416" t="s">
        <v>7</v>
      </c>
    </row>
    <row r="417" spans="2:5" ht="15" customHeight="1">
      <c r="B417" s="144" t="s">
        <v>116</v>
      </c>
      <c r="C417" s="155" t="s">
        <v>180</v>
      </c>
      <c r="D417" s="144" t="s">
        <v>181</v>
      </c>
      <c r="E417" t="s">
        <v>7</v>
      </c>
    </row>
    <row r="418" spans="2:5" ht="15" customHeight="1">
      <c r="B418" s="144" t="s">
        <v>276</v>
      </c>
      <c r="C418" s="155" t="s">
        <v>687</v>
      </c>
      <c r="D418" s="144" t="s">
        <v>688</v>
      </c>
      <c r="E418" t="s">
        <v>276</v>
      </c>
    </row>
    <row r="419" spans="2:5" ht="15" customHeight="1">
      <c r="B419" s="144" t="s">
        <v>59</v>
      </c>
      <c r="C419" s="155" t="s">
        <v>689</v>
      </c>
      <c r="D419" s="144" t="s">
        <v>690</v>
      </c>
      <c r="E419" t="s">
        <v>17</v>
      </c>
    </row>
    <row r="420" spans="2:5" ht="15" customHeight="1">
      <c r="B420" s="144" t="s">
        <v>59</v>
      </c>
      <c r="C420" s="155" t="s">
        <v>186</v>
      </c>
      <c r="D420" s="144" t="s">
        <v>187</v>
      </c>
      <c r="E420" t="s">
        <v>17</v>
      </c>
    </row>
    <row r="421" spans="2:5" ht="15" customHeight="1">
      <c r="B421" s="144" t="s">
        <v>59</v>
      </c>
      <c r="C421" s="155" t="s">
        <v>691</v>
      </c>
      <c r="D421" s="144" t="s">
        <v>692</v>
      </c>
      <c r="E421" t="s">
        <v>17</v>
      </c>
    </row>
    <row r="422" spans="2:5" ht="15" customHeight="1">
      <c r="B422" s="144" t="s">
        <v>116</v>
      </c>
      <c r="C422" s="155" t="s">
        <v>188</v>
      </c>
      <c r="D422" s="144" t="s">
        <v>189</v>
      </c>
      <c r="E422" t="s">
        <v>7</v>
      </c>
    </row>
    <row r="423" spans="2:5" ht="15" customHeight="1">
      <c r="B423" s="144" t="s">
        <v>116</v>
      </c>
      <c r="C423" s="155" t="s">
        <v>190</v>
      </c>
      <c r="D423" s="144" t="s">
        <v>191</v>
      </c>
      <c r="E423" t="s">
        <v>7</v>
      </c>
    </row>
    <row r="424" spans="2:5" ht="15" customHeight="1">
      <c r="B424" s="144" t="s">
        <v>59</v>
      </c>
      <c r="C424" s="155" t="s">
        <v>196</v>
      </c>
      <c r="D424" s="144" t="s">
        <v>197</v>
      </c>
      <c r="E424" t="s">
        <v>17</v>
      </c>
    </row>
    <row r="425" spans="2:5" ht="15" customHeight="1">
      <c r="B425" s="144" t="s">
        <v>116</v>
      </c>
      <c r="C425" s="155" t="s">
        <v>198</v>
      </c>
      <c r="D425" s="144" t="s">
        <v>199</v>
      </c>
      <c r="E425" t="s">
        <v>7</v>
      </c>
    </row>
    <row r="426" spans="2:5" ht="15" customHeight="1">
      <c r="B426" s="144" t="s">
        <v>20</v>
      </c>
      <c r="C426" s="155" t="s">
        <v>204</v>
      </c>
      <c r="D426" s="144" t="s">
        <v>205</v>
      </c>
      <c r="E426" t="s">
        <v>17</v>
      </c>
    </row>
    <row r="427" spans="2:5" ht="15" customHeight="1">
      <c r="B427" s="144" t="s">
        <v>121</v>
      </c>
      <c r="C427" s="155" t="s">
        <v>206</v>
      </c>
      <c r="D427" s="144" t="s">
        <v>207</v>
      </c>
      <c r="E427" t="s">
        <v>7</v>
      </c>
    </row>
    <row r="428" spans="2:5" ht="15" customHeight="1">
      <c r="B428" s="144" t="s">
        <v>4</v>
      </c>
      <c r="C428" s="155" t="s">
        <v>208</v>
      </c>
      <c r="D428" s="144" t="s">
        <v>209</v>
      </c>
      <c r="E428" t="s">
        <v>7</v>
      </c>
    </row>
    <row r="429" spans="2:5" ht="15" customHeight="1">
      <c r="B429" s="144" t="s">
        <v>116</v>
      </c>
      <c r="C429" s="155" t="s">
        <v>693</v>
      </c>
      <c r="D429" s="144" t="s">
        <v>694</v>
      </c>
      <c r="E429" t="s">
        <v>7</v>
      </c>
    </row>
    <row r="430" spans="2:5" ht="15" customHeight="1">
      <c r="B430" s="144" t="s">
        <v>59</v>
      </c>
      <c r="C430" s="155" t="s">
        <v>222</v>
      </c>
      <c r="D430" s="144" t="s">
        <v>223</v>
      </c>
      <c r="E430" t="s">
        <v>17</v>
      </c>
    </row>
    <row r="431" spans="2:5" ht="15" customHeight="1">
      <c r="B431" s="144" t="s">
        <v>121</v>
      </c>
      <c r="C431" s="155" t="s">
        <v>491</v>
      </c>
      <c r="D431" s="144" t="s">
        <v>492</v>
      </c>
      <c r="E431" t="s">
        <v>7</v>
      </c>
    </row>
    <row r="432" spans="2:5" ht="15" customHeight="1">
      <c r="B432" s="144" t="s">
        <v>116</v>
      </c>
      <c r="C432" s="155" t="s">
        <v>224</v>
      </c>
      <c r="D432" s="144" t="s">
        <v>225</v>
      </c>
      <c r="E432" t="s">
        <v>7</v>
      </c>
    </row>
    <row r="433" spans="2:5" ht="15" customHeight="1">
      <c r="B433" s="144" t="s">
        <v>59</v>
      </c>
      <c r="C433" s="155" t="s">
        <v>230</v>
      </c>
      <c r="D433" s="144" t="s">
        <v>231</v>
      </c>
      <c r="E433" t="s">
        <v>17</v>
      </c>
    </row>
    <row r="434" spans="2:5" ht="15" customHeight="1">
      <c r="B434" s="144" t="s">
        <v>276</v>
      </c>
      <c r="C434" s="155" t="s">
        <v>695</v>
      </c>
      <c r="D434" s="144" t="s">
        <v>696</v>
      </c>
      <c r="E434" t="s">
        <v>276</v>
      </c>
    </row>
    <row r="435" spans="2:5" ht="15" customHeight="1">
      <c r="B435" s="144" t="s">
        <v>116</v>
      </c>
      <c r="C435" s="155" t="s">
        <v>697</v>
      </c>
      <c r="D435" s="144" t="s">
        <v>698</v>
      </c>
      <c r="E435" t="s">
        <v>7</v>
      </c>
    </row>
    <row r="436" spans="2:5" ht="15" customHeight="1">
      <c r="B436" s="144" t="s">
        <v>59</v>
      </c>
      <c r="C436" s="155" t="s">
        <v>242</v>
      </c>
      <c r="D436" s="144" t="s">
        <v>243</v>
      </c>
      <c r="E436" t="s">
        <v>17</v>
      </c>
    </row>
    <row r="437" spans="2:5" ht="15" customHeight="1">
      <c r="B437" s="144" t="s">
        <v>121</v>
      </c>
      <c r="C437" s="155" t="s">
        <v>244</v>
      </c>
      <c r="D437" s="144" t="s">
        <v>245</v>
      </c>
      <c r="E437" t="s">
        <v>7</v>
      </c>
    </row>
    <row r="438" spans="2:5" ht="15" customHeight="1">
      <c r="B438" s="144" t="s">
        <v>116</v>
      </c>
      <c r="C438" s="155" t="s">
        <v>246</v>
      </c>
      <c r="D438" s="144" t="s">
        <v>247</v>
      </c>
      <c r="E438" t="s">
        <v>7</v>
      </c>
    </row>
    <row r="439" spans="2:5" ht="15" customHeight="1">
      <c r="B439" s="144" t="s">
        <v>116</v>
      </c>
      <c r="C439" s="155" t="s">
        <v>699</v>
      </c>
      <c r="D439" s="144" t="s">
        <v>700</v>
      </c>
      <c r="E439" t="s">
        <v>7</v>
      </c>
    </row>
    <row r="440" spans="2:5" ht="15" customHeight="1">
      <c r="B440" s="144" t="s">
        <v>59</v>
      </c>
      <c r="C440" s="155" t="s">
        <v>254</v>
      </c>
      <c r="D440" s="144" t="s">
        <v>255</v>
      </c>
      <c r="E440" t="s">
        <v>17</v>
      </c>
    </row>
    <row r="441" spans="2:5" ht="15" customHeight="1">
      <c r="B441" s="144" t="s">
        <v>276</v>
      </c>
      <c r="C441" s="155" t="s">
        <v>701</v>
      </c>
      <c r="D441" s="144" t="s">
        <v>702</v>
      </c>
      <c r="E441" t="s">
        <v>276</v>
      </c>
    </row>
    <row r="442" spans="2:5" ht="15" customHeight="1">
      <c r="B442" s="144" t="s">
        <v>276</v>
      </c>
      <c r="C442" s="155" t="s">
        <v>703</v>
      </c>
      <c r="D442" s="144" t="s">
        <v>704</v>
      </c>
      <c r="E442" t="s">
        <v>276</v>
      </c>
    </row>
    <row r="443" spans="2:5" ht="15" customHeight="1">
      <c r="B443" s="144" t="s">
        <v>276</v>
      </c>
      <c r="C443" s="155" t="s">
        <v>705</v>
      </c>
      <c r="D443" s="144" t="s">
        <v>706</v>
      </c>
      <c r="E443" t="s">
        <v>276</v>
      </c>
    </row>
    <row r="444" spans="2:5" ht="15" customHeight="1">
      <c r="B444" s="144" t="s">
        <v>276</v>
      </c>
      <c r="C444" s="155" t="s">
        <v>707</v>
      </c>
      <c r="D444" s="144" t="s">
        <v>708</v>
      </c>
      <c r="E444" t="s">
        <v>276</v>
      </c>
    </row>
    <row r="445" spans="2:5" ht="15" customHeight="1">
      <c r="B445" s="144" t="s">
        <v>276</v>
      </c>
      <c r="C445" s="155" t="s">
        <v>709</v>
      </c>
      <c r="D445" s="144" t="s">
        <v>710</v>
      </c>
      <c r="E445" t="s">
        <v>276</v>
      </c>
    </row>
    <row r="446" spans="2:5" ht="15" customHeight="1">
      <c r="B446" s="144" t="s">
        <v>276</v>
      </c>
      <c r="C446" s="155" t="s">
        <v>711</v>
      </c>
      <c r="D446" s="144" t="s">
        <v>712</v>
      </c>
      <c r="E446" t="s">
        <v>276</v>
      </c>
    </row>
    <row r="447" spans="2:5" ht="15" customHeight="1">
      <c r="B447" s="144" t="s">
        <v>276</v>
      </c>
      <c r="C447" s="155" t="s">
        <v>713</v>
      </c>
      <c r="D447" s="144" t="s">
        <v>714</v>
      </c>
      <c r="E447" t="s">
        <v>276</v>
      </c>
    </row>
    <row r="448" spans="2:5" ht="15" customHeight="1">
      <c r="B448" s="144" t="s">
        <v>276</v>
      </c>
      <c r="C448" s="155" t="s">
        <v>715</v>
      </c>
      <c r="D448" s="144" t="s">
        <v>716</v>
      </c>
      <c r="E448" t="s">
        <v>276</v>
      </c>
    </row>
    <row r="449" spans="2:5" ht="15" customHeight="1">
      <c r="B449" s="144" t="s">
        <v>276</v>
      </c>
      <c r="C449" s="155" t="s">
        <v>717</v>
      </c>
      <c r="D449" s="144" t="s">
        <v>718</v>
      </c>
      <c r="E449" t="s">
        <v>276</v>
      </c>
    </row>
    <row r="450" spans="2:5" ht="15" customHeight="1">
      <c r="B450" s="144" t="s">
        <v>276</v>
      </c>
      <c r="C450" s="155" t="s">
        <v>719</v>
      </c>
      <c r="D450" s="144" t="s">
        <v>720</v>
      </c>
      <c r="E450" t="s">
        <v>276</v>
      </c>
    </row>
    <row r="451" spans="2:5" ht="15" customHeight="1">
      <c r="B451" s="144" t="s">
        <v>276</v>
      </c>
      <c r="C451" s="155" t="s">
        <v>721</v>
      </c>
      <c r="D451" s="144" t="s">
        <v>722</v>
      </c>
      <c r="E451" t="s">
        <v>276</v>
      </c>
    </row>
    <row r="452" spans="2:5" ht="15" customHeight="1">
      <c r="B452" s="144" t="s">
        <v>276</v>
      </c>
      <c r="C452" s="155" t="s">
        <v>723</v>
      </c>
      <c r="D452" s="144" t="s">
        <v>724</v>
      </c>
      <c r="E452" t="s">
        <v>276</v>
      </c>
    </row>
    <row r="453" spans="2:5" ht="15" customHeight="1">
      <c r="B453" s="144" t="s">
        <v>276</v>
      </c>
      <c r="C453" s="155" t="s">
        <v>725</v>
      </c>
      <c r="D453" s="144" t="s">
        <v>726</v>
      </c>
      <c r="E453" t="s">
        <v>276</v>
      </c>
    </row>
    <row r="454" spans="2:5" ht="15" customHeight="1">
      <c r="B454" s="144" t="s">
        <v>276</v>
      </c>
      <c r="C454" s="155" t="s">
        <v>727</v>
      </c>
      <c r="D454" s="144" t="s">
        <v>728</v>
      </c>
      <c r="E454" t="s">
        <v>276</v>
      </c>
    </row>
    <row r="455" spans="2:5" ht="15" customHeight="1">
      <c r="B455" s="144" t="s">
        <v>276</v>
      </c>
      <c r="C455" s="155" t="s">
        <v>729</v>
      </c>
      <c r="D455" s="144" t="s">
        <v>730</v>
      </c>
      <c r="E455" t="s">
        <v>276</v>
      </c>
    </row>
    <row r="456" spans="2:5" ht="15" customHeight="1">
      <c r="B456" s="144" t="s">
        <v>276</v>
      </c>
      <c r="C456" s="155" t="s">
        <v>731</v>
      </c>
      <c r="D456" s="144" t="s">
        <v>732</v>
      </c>
      <c r="E456" t="s">
        <v>276</v>
      </c>
    </row>
    <row r="457" spans="2:5" ht="15" customHeight="1">
      <c r="B457" s="144" t="s">
        <v>276</v>
      </c>
      <c r="C457" s="155" t="s">
        <v>733</v>
      </c>
      <c r="D457" s="144" t="s">
        <v>734</v>
      </c>
      <c r="E457" t="s">
        <v>276</v>
      </c>
    </row>
    <row r="458" spans="2:5" ht="15" customHeight="1">
      <c r="B458" s="144" t="s">
        <v>167</v>
      </c>
      <c r="C458" s="155" t="s">
        <v>266</v>
      </c>
      <c r="D458" s="144" t="s">
        <v>267</v>
      </c>
      <c r="E458" t="s">
        <v>7</v>
      </c>
    </row>
    <row r="459" spans="2:5" ht="15" customHeight="1">
      <c r="B459" s="144" t="s">
        <v>167</v>
      </c>
      <c r="C459" s="155" t="s">
        <v>270</v>
      </c>
      <c r="D459" s="144" t="s">
        <v>271</v>
      </c>
      <c r="E459" t="s">
        <v>7</v>
      </c>
    </row>
    <row r="460" spans="2:5" ht="15" customHeight="1">
      <c r="B460" s="144" t="s">
        <v>167</v>
      </c>
      <c r="C460" s="155" t="s">
        <v>272</v>
      </c>
      <c r="D460" s="144" t="s">
        <v>273</v>
      </c>
      <c r="E460" t="s">
        <v>7</v>
      </c>
    </row>
    <row r="461" spans="2:5" ht="15" customHeight="1">
      <c r="B461" s="144" t="s">
        <v>276</v>
      </c>
      <c r="C461" s="155" t="s">
        <v>735</v>
      </c>
      <c r="D461" s="144" t="s">
        <v>736</v>
      </c>
      <c r="E461" t="s">
        <v>276</v>
      </c>
    </row>
    <row r="462" spans="2:5" ht="15" customHeight="1">
      <c r="B462" s="144" t="s">
        <v>276</v>
      </c>
      <c r="C462" s="155" t="s">
        <v>737</v>
      </c>
      <c r="D462" s="144" t="s">
        <v>738</v>
      </c>
      <c r="E462" t="s">
        <v>276</v>
      </c>
    </row>
  </sheetData>
  <autoFilter ref="B1:E462" xr:uid="{714FB2FF-4C24-438B-90C0-B0A9D55B11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906E-7C12-4E5F-81EF-1D40829E2266}">
  <sheetPr>
    <tabColor theme="4" tint="0.79998168889431442"/>
  </sheetPr>
  <dimension ref="A1:W126"/>
  <sheetViews>
    <sheetView workbookViewId="0">
      <selection activeCell="A2" sqref="A2"/>
    </sheetView>
  </sheetViews>
  <sheetFormatPr defaultRowHeight="14.25"/>
  <cols>
    <col min="2" max="2" width="30.625" customWidth="1"/>
    <col min="3" max="3" width="30.25" bestFit="1" customWidth="1"/>
    <col min="4" max="4" width="18.125" customWidth="1"/>
    <col min="5" max="5" width="34.375" bestFit="1" customWidth="1"/>
    <col min="20" max="20" width="9.25" bestFit="1" customWidth="1"/>
  </cols>
  <sheetData>
    <row r="1" spans="1:23">
      <c r="A1" s="5" t="s">
        <v>739</v>
      </c>
      <c r="B1" s="5" t="s">
        <v>740</v>
      </c>
      <c r="C1" s="5" t="s">
        <v>741</v>
      </c>
      <c r="D1" s="5" t="s">
        <v>742</v>
      </c>
      <c r="E1" s="5" t="s">
        <v>743</v>
      </c>
      <c r="F1" s="5" t="s">
        <v>744</v>
      </c>
      <c r="G1" s="5" t="s">
        <v>745</v>
      </c>
      <c r="H1" s="5" t="s">
        <v>746</v>
      </c>
      <c r="I1" s="5" t="s">
        <v>747</v>
      </c>
      <c r="J1" s="5" t="s">
        <v>748</v>
      </c>
      <c r="K1" s="5" t="s">
        <v>749</v>
      </c>
      <c r="L1" s="5" t="s">
        <v>750</v>
      </c>
      <c r="M1" s="5" t="s">
        <v>751</v>
      </c>
      <c r="N1" s="5" t="s">
        <v>752</v>
      </c>
      <c r="O1" s="5" t="s">
        <v>753</v>
      </c>
      <c r="P1" s="5" t="s">
        <v>754</v>
      </c>
      <c r="Q1" s="5" t="s">
        <v>755</v>
      </c>
      <c r="R1" s="5" t="s">
        <v>756</v>
      </c>
      <c r="S1" s="5" t="s">
        <v>757</v>
      </c>
      <c r="T1" s="5" t="s">
        <v>758</v>
      </c>
      <c r="U1" s="5" t="s">
        <v>759</v>
      </c>
      <c r="V1" s="5" t="s">
        <v>760</v>
      </c>
      <c r="W1" s="1"/>
    </row>
    <row r="2" spans="1:23">
      <c r="A2" s="1" t="s">
        <v>761</v>
      </c>
      <c r="B2" t="s">
        <v>762</v>
      </c>
      <c r="C2" t="s">
        <v>763</v>
      </c>
      <c r="D2">
        <v>23078867</v>
      </c>
      <c r="E2" t="s">
        <v>173</v>
      </c>
      <c r="G2">
        <v>8</v>
      </c>
      <c r="H2" s="4">
        <v>40</v>
      </c>
      <c r="J2">
        <v>32</v>
      </c>
      <c r="K2">
        <v>160</v>
      </c>
      <c r="M2">
        <v>26</v>
      </c>
      <c r="N2" s="4">
        <v>130</v>
      </c>
      <c r="P2">
        <v>14</v>
      </c>
      <c r="Q2">
        <v>70</v>
      </c>
      <c r="R2" t="s">
        <v>764</v>
      </c>
      <c r="S2" t="s">
        <v>765</v>
      </c>
      <c r="T2">
        <v>23078867</v>
      </c>
      <c r="U2">
        <v>410310</v>
      </c>
      <c r="V2">
        <v>10</v>
      </c>
    </row>
    <row r="3" spans="1:23">
      <c r="A3" t="s">
        <v>766</v>
      </c>
      <c r="B3" t="s">
        <v>762</v>
      </c>
      <c r="C3" t="s">
        <v>763</v>
      </c>
      <c r="D3">
        <v>90911002</v>
      </c>
      <c r="E3" t="s">
        <v>767</v>
      </c>
      <c r="G3">
        <v>36</v>
      </c>
      <c r="H3">
        <v>682.3</v>
      </c>
      <c r="J3">
        <v>159</v>
      </c>
      <c r="K3" s="4">
        <v>2923.65</v>
      </c>
      <c r="M3">
        <v>154</v>
      </c>
      <c r="N3" s="4">
        <v>2806.65</v>
      </c>
      <c r="P3">
        <v>41</v>
      </c>
      <c r="Q3">
        <v>799.3</v>
      </c>
      <c r="R3" t="s">
        <v>764</v>
      </c>
      <c r="S3" t="s">
        <v>765</v>
      </c>
      <c r="T3">
        <v>23034410</v>
      </c>
      <c r="U3">
        <v>410310</v>
      </c>
      <c r="V3">
        <v>10</v>
      </c>
    </row>
    <row r="4" spans="1:23">
      <c r="A4" t="s">
        <v>768</v>
      </c>
      <c r="B4" t="s">
        <v>762</v>
      </c>
      <c r="C4" t="s">
        <v>763</v>
      </c>
      <c r="D4">
        <v>90912002</v>
      </c>
      <c r="E4" t="s">
        <v>769</v>
      </c>
      <c r="G4">
        <v>59</v>
      </c>
      <c r="H4" s="4">
        <v>1035.33</v>
      </c>
      <c r="J4">
        <v>337</v>
      </c>
      <c r="K4" s="4">
        <v>5414.38</v>
      </c>
      <c r="M4">
        <v>288</v>
      </c>
      <c r="N4" s="4">
        <v>4714.55</v>
      </c>
      <c r="P4">
        <v>108</v>
      </c>
      <c r="Q4" s="4">
        <v>1735.16</v>
      </c>
      <c r="R4" t="s">
        <v>764</v>
      </c>
      <c r="S4" t="s">
        <v>765</v>
      </c>
      <c r="T4">
        <v>23034412</v>
      </c>
      <c r="U4">
        <v>410310</v>
      </c>
      <c r="V4">
        <v>10</v>
      </c>
    </row>
    <row r="5" spans="1:23">
      <c r="A5" t="s">
        <v>770</v>
      </c>
      <c r="B5" t="s">
        <v>762</v>
      </c>
      <c r="C5" t="s">
        <v>763</v>
      </c>
      <c r="D5">
        <v>90913001</v>
      </c>
      <c r="E5" t="s">
        <v>771</v>
      </c>
      <c r="G5">
        <v>200</v>
      </c>
      <c r="H5" s="4">
        <v>2764.72</v>
      </c>
      <c r="J5">
        <v>98</v>
      </c>
      <c r="K5" s="4">
        <v>1382.09</v>
      </c>
      <c r="M5">
        <v>48</v>
      </c>
      <c r="N5" s="4">
        <v>701.61</v>
      </c>
      <c r="P5">
        <v>250</v>
      </c>
      <c r="Q5" s="4">
        <v>3445.2</v>
      </c>
      <c r="R5" t="s">
        <v>764</v>
      </c>
      <c r="S5" t="s">
        <v>765</v>
      </c>
      <c r="T5">
        <v>23034413</v>
      </c>
      <c r="U5">
        <v>410310</v>
      </c>
      <c r="V5">
        <v>10</v>
      </c>
    </row>
    <row r="6" spans="1:23">
      <c r="A6" t="s">
        <v>772</v>
      </c>
      <c r="B6" t="s">
        <v>762</v>
      </c>
      <c r="C6" t="s">
        <v>763</v>
      </c>
      <c r="D6">
        <v>90914001</v>
      </c>
      <c r="E6" t="s">
        <v>773</v>
      </c>
      <c r="G6">
        <v>2</v>
      </c>
      <c r="H6" s="4">
        <v>19.37</v>
      </c>
      <c r="J6">
        <v>13</v>
      </c>
      <c r="K6" s="4">
        <v>208.36</v>
      </c>
      <c r="M6">
        <v>12</v>
      </c>
      <c r="N6" s="4">
        <v>192.04</v>
      </c>
      <c r="P6">
        <v>3</v>
      </c>
      <c r="Q6" s="4">
        <v>35.69</v>
      </c>
      <c r="R6" t="s">
        <v>764</v>
      </c>
      <c r="S6" t="s">
        <v>765</v>
      </c>
      <c r="T6">
        <v>23034415</v>
      </c>
      <c r="U6">
        <v>410310</v>
      </c>
      <c r="V6">
        <v>10</v>
      </c>
    </row>
    <row r="7" spans="1:23">
      <c r="A7" t="s">
        <v>774</v>
      </c>
      <c r="B7" t="s">
        <v>762</v>
      </c>
      <c r="C7" t="s">
        <v>763</v>
      </c>
      <c r="D7">
        <v>90915001</v>
      </c>
      <c r="E7" t="s">
        <v>775</v>
      </c>
      <c r="G7">
        <v>174</v>
      </c>
      <c r="H7" s="4">
        <v>2840.48</v>
      </c>
      <c r="J7">
        <v>97</v>
      </c>
      <c r="K7" s="4">
        <v>1553.23</v>
      </c>
      <c r="M7">
        <v>66</v>
      </c>
      <c r="N7" s="4">
        <v>1084.0999999999999</v>
      </c>
      <c r="P7">
        <v>205</v>
      </c>
      <c r="Q7" s="4">
        <v>3309.61</v>
      </c>
      <c r="R7" t="s">
        <v>764</v>
      </c>
      <c r="S7" t="s">
        <v>765</v>
      </c>
      <c r="T7">
        <v>23034416</v>
      </c>
      <c r="U7">
        <v>410310</v>
      </c>
      <c r="V7">
        <v>10</v>
      </c>
    </row>
    <row r="8" spans="1:23">
      <c r="A8" t="s">
        <v>776</v>
      </c>
      <c r="B8" t="s">
        <v>762</v>
      </c>
      <c r="C8" t="s">
        <v>763</v>
      </c>
      <c r="D8">
        <v>90916001</v>
      </c>
      <c r="E8" t="s">
        <v>777</v>
      </c>
      <c r="G8">
        <v>57</v>
      </c>
      <c r="H8" s="4">
        <v>1015.94</v>
      </c>
      <c r="J8">
        <v>248</v>
      </c>
      <c r="K8" s="4">
        <v>3933.65</v>
      </c>
      <c r="M8">
        <v>262</v>
      </c>
      <c r="N8" s="4">
        <v>4231.5200000000004</v>
      </c>
      <c r="P8">
        <v>43</v>
      </c>
      <c r="Q8" s="4">
        <v>718.07</v>
      </c>
      <c r="R8" t="s">
        <v>764</v>
      </c>
      <c r="S8" t="s">
        <v>765</v>
      </c>
      <c r="T8">
        <v>23034417</v>
      </c>
      <c r="U8">
        <v>410310</v>
      </c>
      <c r="V8">
        <v>10</v>
      </c>
    </row>
    <row r="9" spans="1:23">
      <c r="A9" t="s">
        <v>778</v>
      </c>
      <c r="B9" t="s">
        <v>762</v>
      </c>
      <c r="C9" t="s">
        <v>763</v>
      </c>
      <c r="D9">
        <v>90917001</v>
      </c>
      <c r="E9" t="s">
        <v>779</v>
      </c>
      <c r="G9">
        <v>6</v>
      </c>
      <c r="H9" s="4">
        <v>58.59</v>
      </c>
      <c r="J9">
        <v>140</v>
      </c>
      <c r="K9" s="4">
        <v>1449.45</v>
      </c>
      <c r="M9">
        <v>136</v>
      </c>
      <c r="N9" s="4">
        <v>1400.72</v>
      </c>
      <c r="P9">
        <v>10</v>
      </c>
      <c r="Q9" s="4">
        <v>107.32</v>
      </c>
      <c r="R9" t="s">
        <v>764</v>
      </c>
      <c r="S9" t="s">
        <v>765</v>
      </c>
      <c r="T9">
        <v>23034418</v>
      </c>
      <c r="U9">
        <v>410310</v>
      </c>
      <c r="V9">
        <v>10</v>
      </c>
    </row>
    <row r="10" spans="1:23">
      <c r="A10" t="s">
        <v>780</v>
      </c>
      <c r="B10" t="s">
        <v>762</v>
      </c>
      <c r="C10" t="s">
        <v>763</v>
      </c>
      <c r="D10">
        <v>90920001</v>
      </c>
      <c r="E10" t="s">
        <v>781</v>
      </c>
      <c r="G10">
        <v>231</v>
      </c>
      <c r="H10" s="4">
        <v>4594.17</v>
      </c>
      <c r="J10">
        <v>101</v>
      </c>
      <c r="K10" s="4">
        <v>2064.02</v>
      </c>
      <c r="M10">
        <v>118</v>
      </c>
      <c r="N10" s="4">
        <v>2402.5</v>
      </c>
      <c r="P10">
        <v>214</v>
      </c>
      <c r="Q10" s="4">
        <v>4255.6899999999996</v>
      </c>
      <c r="R10" t="s">
        <v>764</v>
      </c>
      <c r="S10" t="s">
        <v>765</v>
      </c>
      <c r="T10">
        <v>23034424</v>
      </c>
      <c r="U10">
        <v>410310</v>
      </c>
      <c r="V10">
        <v>10</v>
      </c>
    </row>
    <row r="11" spans="1:23">
      <c r="A11" t="s">
        <v>782</v>
      </c>
      <c r="B11" t="s">
        <v>762</v>
      </c>
      <c r="C11" t="s">
        <v>763</v>
      </c>
      <c r="D11">
        <v>90920002</v>
      </c>
      <c r="E11" t="s">
        <v>783</v>
      </c>
      <c r="G11">
        <v>220</v>
      </c>
      <c r="H11" s="4">
        <v>3953.72</v>
      </c>
      <c r="J11">
        <v>152</v>
      </c>
      <c r="K11" s="4">
        <v>2850.48</v>
      </c>
      <c r="M11">
        <v>186</v>
      </c>
      <c r="N11" s="4">
        <v>3455.07</v>
      </c>
      <c r="P11">
        <v>186</v>
      </c>
      <c r="Q11" s="4">
        <v>3349.13</v>
      </c>
      <c r="R11" t="s">
        <v>764</v>
      </c>
      <c r="S11" t="s">
        <v>765</v>
      </c>
      <c r="T11">
        <v>23034425</v>
      </c>
      <c r="U11">
        <v>410310</v>
      </c>
      <c r="V11">
        <v>10</v>
      </c>
    </row>
    <row r="12" spans="1:23">
      <c r="A12" t="s">
        <v>784</v>
      </c>
      <c r="B12" t="s">
        <v>762</v>
      </c>
      <c r="C12" t="s">
        <v>763</v>
      </c>
      <c r="D12">
        <v>91110015</v>
      </c>
      <c r="E12" t="s">
        <v>436</v>
      </c>
      <c r="G12">
        <v>3</v>
      </c>
      <c r="H12" s="4">
        <v>15.4</v>
      </c>
      <c r="J12">
        <v>27</v>
      </c>
      <c r="K12" s="4">
        <v>137.69999999999999</v>
      </c>
      <c r="M12">
        <v>27</v>
      </c>
      <c r="N12" s="4">
        <v>137.6</v>
      </c>
      <c r="P12">
        <v>3</v>
      </c>
      <c r="Q12">
        <v>15.5</v>
      </c>
      <c r="R12" t="s">
        <v>785</v>
      </c>
      <c r="S12" t="s">
        <v>765</v>
      </c>
      <c r="T12">
        <v>23058551</v>
      </c>
      <c r="U12">
        <v>410310</v>
      </c>
      <c r="V12">
        <v>10</v>
      </c>
    </row>
    <row r="13" spans="1:23">
      <c r="A13" t="s">
        <v>786</v>
      </c>
      <c r="B13" t="s">
        <v>762</v>
      </c>
      <c r="C13" t="s">
        <v>763</v>
      </c>
      <c r="D13">
        <v>91110018</v>
      </c>
      <c r="E13" t="s">
        <v>177</v>
      </c>
      <c r="G13">
        <v>1</v>
      </c>
      <c r="H13">
        <v>5.28</v>
      </c>
      <c r="J13">
        <v>4</v>
      </c>
      <c r="K13" s="4">
        <v>20.420000000000002</v>
      </c>
      <c r="M13">
        <v>3</v>
      </c>
      <c r="N13" s="4">
        <v>15.54</v>
      </c>
      <c r="P13">
        <v>2</v>
      </c>
      <c r="Q13">
        <v>10.16</v>
      </c>
      <c r="R13" t="s">
        <v>764</v>
      </c>
      <c r="S13" t="s">
        <v>765</v>
      </c>
      <c r="T13">
        <v>23057671</v>
      </c>
      <c r="U13">
        <v>410310</v>
      </c>
      <c r="V13">
        <v>10</v>
      </c>
    </row>
    <row r="14" spans="1:23">
      <c r="A14" t="s">
        <v>787</v>
      </c>
      <c r="B14" t="s">
        <v>762</v>
      </c>
      <c r="C14" t="s">
        <v>763</v>
      </c>
      <c r="D14">
        <v>91110304</v>
      </c>
      <c r="E14" t="s">
        <v>179</v>
      </c>
      <c r="G14">
        <v>4</v>
      </c>
      <c r="H14">
        <v>12</v>
      </c>
      <c r="J14">
        <v>47</v>
      </c>
      <c r="K14" s="4">
        <v>141</v>
      </c>
      <c r="M14">
        <v>50</v>
      </c>
      <c r="N14" s="4">
        <v>150</v>
      </c>
      <c r="P14">
        <v>1</v>
      </c>
      <c r="Q14">
        <v>3</v>
      </c>
      <c r="R14" t="s">
        <v>785</v>
      </c>
      <c r="S14" t="s">
        <v>765</v>
      </c>
      <c r="T14">
        <v>23086962</v>
      </c>
      <c r="U14">
        <v>410310</v>
      </c>
      <c r="V14">
        <v>10</v>
      </c>
    </row>
    <row r="15" spans="1:23">
      <c r="A15" t="s">
        <v>788</v>
      </c>
      <c r="B15" t="s">
        <v>762</v>
      </c>
      <c r="C15" t="s">
        <v>763</v>
      </c>
      <c r="D15">
        <v>91111001</v>
      </c>
      <c r="E15" t="s">
        <v>654</v>
      </c>
      <c r="G15">
        <v>15</v>
      </c>
      <c r="H15">
        <v>76.8</v>
      </c>
      <c r="J15">
        <v>37</v>
      </c>
      <c r="K15" s="4">
        <v>179.5</v>
      </c>
      <c r="M15">
        <v>15</v>
      </c>
      <c r="N15">
        <v>77.5</v>
      </c>
      <c r="P15">
        <v>37</v>
      </c>
      <c r="Q15" s="4">
        <v>178.8</v>
      </c>
      <c r="R15" t="s">
        <v>764</v>
      </c>
      <c r="S15" t="s">
        <v>765</v>
      </c>
      <c r="T15">
        <v>23000127</v>
      </c>
      <c r="U15">
        <v>410310</v>
      </c>
      <c r="V15">
        <v>10</v>
      </c>
    </row>
    <row r="16" spans="1:23">
      <c r="A16" t="s">
        <v>789</v>
      </c>
      <c r="B16" t="s">
        <v>762</v>
      </c>
      <c r="C16" t="s">
        <v>763</v>
      </c>
      <c r="D16">
        <v>91111019</v>
      </c>
      <c r="E16" t="s">
        <v>790</v>
      </c>
      <c r="G16">
        <v>30</v>
      </c>
      <c r="H16">
        <v>300</v>
      </c>
      <c r="J16">
        <v>30</v>
      </c>
      <c r="K16">
        <v>300</v>
      </c>
      <c r="M16">
        <v>30</v>
      </c>
      <c r="N16">
        <v>300</v>
      </c>
      <c r="P16">
        <v>30</v>
      </c>
      <c r="Q16">
        <v>300</v>
      </c>
      <c r="R16" t="s">
        <v>764</v>
      </c>
      <c r="S16" t="s">
        <v>765</v>
      </c>
      <c r="T16">
        <v>23029401</v>
      </c>
      <c r="U16">
        <v>410310</v>
      </c>
      <c r="V16">
        <v>10</v>
      </c>
    </row>
    <row r="17" spans="1:22">
      <c r="A17" t="s">
        <v>791</v>
      </c>
      <c r="B17" t="s">
        <v>762</v>
      </c>
      <c r="C17" t="s">
        <v>763</v>
      </c>
      <c r="D17">
        <v>91111027</v>
      </c>
      <c r="E17" t="s">
        <v>390</v>
      </c>
      <c r="G17">
        <v>4</v>
      </c>
      <c r="H17">
        <v>75.7</v>
      </c>
      <c r="J17">
        <v>23</v>
      </c>
      <c r="K17">
        <v>403.2</v>
      </c>
      <c r="M17">
        <v>22</v>
      </c>
      <c r="N17">
        <v>401</v>
      </c>
      <c r="P17">
        <v>5</v>
      </c>
      <c r="Q17">
        <v>77.900000000000006</v>
      </c>
      <c r="R17" t="s">
        <v>764</v>
      </c>
      <c r="S17" t="s">
        <v>765</v>
      </c>
      <c r="T17">
        <v>23057809</v>
      </c>
      <c r="U17">
        <v>410310</v>
      </c>
      <c r="V17">
        <v>10</v>
      </c>
    </row>
    <row r="18" spans="1:22">
      <c r="A18" t="s">
        <v>792</v>
      </c>
      <c r="B18" t="s">
        <v>762</v>
      </c>
      <c r="C18" t="s">
        <v>763</v>
      </c>
      <c r="D18">
        <v>91111031</v>
      </c>
      <c r="E18" t="s">
        <v>136</v>
      </c>
      <c r="G18">
        <v>3</v>
      </c>
      <c r="H18">
        <v>10.54</v>
      </c>
      <c r="J18">
        <v>22</v>
      </c>
      <c r="K18">
        <v>92.66</v>
      </c>
      <c r="M18">
        <v>11</v>
      </c>
      <c r="N18">
        <v>44.58</v>
      </c>
      <c r="P18">
        <v>14</v>
      </c>
      <c r="Q18">
        <v>58.62</v>
      </c>
      <c r="R18" t="s">
        <v>764</v>
      </c>
      <c r="S18" t="s">
        <v>765</v>
      </c>
      <c r="T18">
        <v>23057672</v>
      </c>
      <c r="U18">
        <v>410310</v>
      </c>
      <c r="V18">
        <v>10</v>
      </c>
    </row>
    <row r="19" spans="1:22">
      <c r="A19" t="s">
        <v>793</v>
      </c>
      <c r="B19" t="s">
        <v>762</v>
      </c>
      <c r="C19" t="s">
        <v>763</v>
      </c>
      <c r="D19">
        <v>91111049</v>
      </c>
      <c r="E19" t="s">
        <v>794</v>
      </c>
      <c r="G19">
        <v>0</v>
      </c>
      <c r="H19">
        <v>0</v>
      </c>
      <c r="J19">
        <v>20</v>
      </c>
      <c r="K19">
        <v>100</v>
      </c>
      <c r="M19">
        <v>8</v>
      </c>
      <c r="N19">
        <v>40</v>
      </c>
      <c r="P19">
        <v>12</v>
      </c>
      <c r="Q19">
        <v>60</v>
      </c>
      <c r="R19" t="s">
        <v>764</v>
      </c>
      <c r="S19" t="s">
        <v>765</v>
      </c>
      <c r="T19">
        <v>23074624</v>
      </c>
      <c r="U19">
        <v>410310</v>
      </c>
      <c r="V19">
        <v>10</v>
      </c>
    </row>
    <row r="20" spans="1:22">
      <c r="A20" t="s">
        <v>795</v>
      </c>
      <c r="B20" t="s">
        <v>762</v>
      </c>
      <c r="C20" t="s">
        <v>763</v>
      </c>
      <c r="D20">
        <v>91111079</v>
      </c>
      <c r="E20" t="s">
        <v>659</v>
      </c>
      <c r="G20">
        <v>9</v>
      </c>
      <c r="H20">
        <v>43.4</v>
      </c>
      <c r="J20">
        <v>34</v>
      </c>
      <c r="K20">
        <v>159.6</v>
      </c>
      <c r="M20">
        <v>28</v>
      </c>
      <c r="N20">
        <v>134.1</v>
      </c>
      <c r="P20">
        <v>15</v>
      </c>
      <c r="Q20">
        <v>68.900000000000006</v>
      </c>
      <c r="R20" t="s">
        <v>764</v>
      </c>
      <c r="S20" t="s">
        <v>765</v>
      </c>
      <c r="T20">
        <v>23105854</v>
      </c>
      <c r="U20">
        <v>410310</v>
      </c>
      <c r="V20">
        <v>10</v>
      </c>
    </row>
    <row r="21" spans="1:22">
      <c r="A21" t="s">
        <v>796</v>
      </c>
      <c r="B21" t="s">
        <v>762</v>
      </c>
      <c r="C21" t="s">
        <v>763</v>
      </c>
      <c r="D21">
        <v>91111352</v>
      </c>
      <c r="E21" t="s">
        <v>140</v>
      </c>
      <c r="G21">
        <v>1</v>
      </c>
      <c r="H21">
        <v>5</v>
      </c>
      <c r="J21">
        <v>38</v>
      </c>
      <c r="K21">
        <v>190</v>
      </c>
      <c r="M21">
        <v>33</v>
      </c>
      <c r="N21">
        <v>165</v>
      </c>
      <c r="P21">
        <v>6</v>
      </c>
      <c r="Q21">
        <v>30</v>
      </c>
      <c r="R21" t="s">
        <v>764</v>
      </c>
      <c r="S21" t="s">
        <v>765</v>
      </c>
      <c r="T21">
        <v>23086658</v>
      </c>
      <c r="U21">
        <v>410310</v>
      </c>
      <c r="V21">
        <v>10</v>
      </c>
    </row>
    <row r="22" spans="1:22">
      <c r="A22" t="s">
        <v>797</v>
      </c>
      <c r="B22" t="s">
        <v>762</v>
      </c>
      <c r="C22" t="s">
        <v>763</v>
      </c>
      <c r="D22">
        <v>91111353</v>
      </c>
      <c r="E22" t="s">
        <v>142</v>
      </c>
      <c r="G22">
        <v>3</v>
      </c>
      <c r="H22">
        <v>9</v>
      </c>
      <c r="J22">
        <v>214</v>
      </c>
      <c r="K22">
        <v>642</v>
      </c>
      <c r="M22">
        <v>215</v>
      </c>
      <c r="N22">
        <v>645</v>
      </c>
      <c r="P22">
        <v>2</v>
      </c>
      <c r="Q22">
        <v>6</v>
      </c>
      <c r="R22" t="s">
        <v>785</v>
      </c>
      <c r="S22" t="s">
        <v>765</v>
      </c>
      <c r="T22">
        <v>23086963</v>
      </c>
      <c r="U22">
        <v>410310</v>
      </c>
      <c r="V22">
        <v>10</v>
      </c>
    </row>
    <row r="23" spans="1:22">
      <c r="A23" t="s">
        <v>798</v>
      </c>
      <c r="B23" t="s">
        <v>762</v>
      </c>
      <c r="C23" t="s">
        <v>763</v>
      </c>
      <c r="D23">
        <v>91112001</v>
      </c>
      <c r="E23" t="s">
        <v>146</v>
      </c>
      <c r="G23">
        <v>11</v>
      </c>
      <c r="H23">
        <v>102.96</v>
      </c>
      <c r="J23">
        <v>20</v>
      </c>
      <c r="K23">
        <v>181.94</v>
      </c>
      <c r="M23">
        <v>24</v>
      </c>
      <c r="N23">
        <v>225.55</v>
      </c>
      <c r="P23">
        <v>7</v>
      </c>
      <c r="Q23">
        <v>59.35</v>
      </c>
      <c r="R23" t="s">
        <v>764</v>
      </c>
      <c r="S23" t="s">
        <v>765</v>
      </c>
      <c r="T23">
        <v>23000130</v>
      </c>
      <c r="U23">
        <v>410310</v>
      </c>
      <c r="V23">
        <v>10</v>
      </c>
    </row>
    <row r="24" spans="1:22">
      <c r="A24" t="s">
        <v>799</v>
      </c>
      <c r="B24" t="s">
        <v>762</v>
      </c>
      <c r="C24" t="s">
        <v>763</v>
      </c>
      <c r="D24">
        <v>91112004</v>
      </c>
      <c r="E24" t="s">
        <v>148</v>
      </c>
      <c r="G24">
        <v>0</v>
      </c>
      <c r="H24">
        <v>0</v>
      </c>
      <c r="J24">
        <v>60</v>
      </c>
      <c r="K24">
        <v>720</v>
      </c>
      <c r="M24">
        <v>58</v>
      </c>
      <c r="N24">
        <v>696</v>
      </c>
      <c r="P24">
        <v>2</v>
      </c>
      <c r="Q24">
        <v>24</v>
      </c>
      <c r="R24" t="s">
        <v>764</v>
      </c>
      <c r="S24" t="s">
        <v>765</v>
      </c>
      <c r="T24">
        <v>23015177</v>
      </c>
      <c r="U24">
        <v>410310</v>
      </c>
      <c r="V24">
        <v>10</v>
      </c>
    </row>
    <row r="25" spans="1:22">
      <c r="A25" t="s">
        <v>800</v>
      </c>
      <c r="B25" t="s">
        <v>762</v>
      </c>
      <c r="C25" t="s">
        <v>763</v>
      </c>
      <c r="D25">
        <v>91112043</v>
      </c>
      <c r="E25" t="s">
        <v>408</v>
      </c>
      <c r="G25">
        <v>2</v>
      </c>
      <c r="H25">
        <v>32.33</v>
      </c>
      <c r="J25">
        <v>90</v>
      </c>
      <c r="K25" s="4">
        <v>1482.07</v>
      </c>
      <c r="M25">
        <v>80</v>
      </c>
      <c r="N25" s="4">
        <v>1311.04</v>
      </c>
      <c r="P25">
        <v>12</v>
      </c>
      <c r="Q25" s="4">
        <v>203.36</v>
      </c>
      <c r="R25" t="s">
        <v>764</v>
      </c>
      <c r="S25" t="s">
        <v>765</v>
      </c>
      <c r="T25">
        <v>23057812</v>
      </c>
      <c r="U25">
        <v>410310</v>
      </c>
      <c r="V25">
        <v>10</v>
      </c>
    </row>
    <row r="26" spans="1:22">
      <c r="A26" t="s">
        <v>801</v>
      </c>
      <c r="B26" t="s">
        <v>762</v>
      </c>
      <c r="C26" t="s">
        <v>763</v>
      </c>
      <c r="D26">
        <v>91112049</v>
      </c>
      <c r="E26" t="s">
        <v>152</v>
      </c>
      <c r="G26">
        <v>15</v>
      </c>
      <c r="H26">
        <v>134.34</v>
      </c>
      <c r="J26">
        <v>70</v>
      </c>
      <c r="K26" s="4">
        <v>553.71</v>
      </c>
      <c r="M26">
        <v>74</v>
      </c>
      <c r="N26" s="4">
        <v>595.67999999999995</v>
      </c>
      <c r="P26">
        <v>11</v>
      </c>
      <c r="Q26">
        <v>92.37</v>
      </c>
      <c r="R26" t="s">
        <v>764</v>
      </c>
      <c r="S26" t="s">
        <v>765</v>
      </c>
      <c r="T26">
        <v>23057673</v>
      </c>
      <c r="U26">
        <v>410310</v>
      </c>
      <c r="V26">
        <v>10</v>
      </c>
    </row>
    <row r="27" spans="1:22">
      <c r="A27" t="s">
        <v>802</v>
      </c>
      <c r="B27" t="s">
        <v>762</v>
      </c>
      <c r="C27" t="s">
        <v>763</v>
      </c>
      <c r="D27">
        <v>91112106</v>
      </c>
      <c r="E27" t="s">
        <v>160</v>
      </c>
      <c r="G27">
        <v>4</v>
      </c>
      <c r="H27">
        <v>12</v>
      </c>
      <c r="J27">
        <v>5</v>
      </c>
      <c r="K27">
        <v>15</v>
      </c>
      <c r="M27">
        <v>5</v>
      </c>
      <c r="N27">
        <v>15</v>
      </c>
      <c r="P27">
        <v>4</v>
      </c>
      <c r="Q27">
        <v>12</v>
      </c>
      <c r="R27" t="s">
        <v>764</v>
      </c>
      <c r="S27" t="s">
        <v>765</v>
      </c>
      <c r="T27">
        <v>23090983</v>
      </c>
      <c r="U27">
        <v>410310</v>
      </c>
      <c r="V27">
        <v>10</v>
      </c>
    </row>
    <row r="28" spans="1:22">
      <c r="A28" t="s">
        <v>803</v>
      </c>
      <c r="B28" t="s">
        <v>762</v>
      </c>
      <c r="C28" t="s">
        <v>763</v>
      </c>
      <c r="D28">
        <v>91112119</v>
      </c>
      <c r="E28" t="s">
        <v>804</v>
      </c>
      <c r="G28">
        <v>1</v>
      </c>
      <c r="H28">
        <v>3</v>
      </c>
      <c r="J28">
        <v>91</v>
      </c>
      <c r="K28">
        <v>273</v>
      </c>
      <c r="M28">
        <v>91</v>
      </c>
      <c r="N28">
        <v>273</v>
      </c>
      <c r="P28">
        <v>1</v>
      </c>
      <c r="Q28">
        <v>3</v>
      </c>
      <c r="R28" t="s">
        <v>764</v>
      </c>
      <c r="S28" t="s">
        <v>765</v>
      </c>
      <c r="T28">
        <v>23095547</v>
      </c>
      <c r="U28">
        <v>410310</v>
      </c>
      <c r="V28">
        <v>10</v>
      </c>
    </row>
    <row r="29" spans="1:22">
      <c r="A29" t="s">
        <v>805</v>
      </c>
      <c r="B29" t="s">
        <v>762</v>
      </c>
      <c r="C29" t="s">
        <v>763</v>
      </c>
      <c r="D29">
        <v>91112141</v>
      </c>
      <c r="E29" t="s">
        <v>416</v>
      </c>
      <c r="G29">
        <v>24</v>
      </c>
      <c r="H29">
        <v>120</v>
      </c>
      <c r="J29">
        <v>21</v>
      </c>
      <c r="K29">
        <v>105</v>
      </c>
      <c r="M29">
        <v>24</v>
      </c>
      <c r="N29">
        <v>120</v>
      </c>
      <c r="P29">
        <v>21</v>
      </c>
      <c r="Q29">
        <v>105</v>
      </c>
      <c r="R29" t="s">
        <v>764</v>
      </c>
      <c r="S29" t="s">
        <v>765</v>
      </c>
      <c r="T29">
        <v>23104868</v>
      </c>
      <c r="U29">
        <v>410310</v>
      </c>
      <c r="V29">
        <v>10</v>
      </c>
    </row>
    <row r="30" spans="1:22">
      <c r="A30" t="s">
        <v>806</v>
      </c>
      <c r="B30" t="s">
        <v>762</v>
      </c>
      <c r="C30" t="s">
        <v>763</v>
      </c>
      <c r="D30">
        <v>91112145</v>
      </c>
      <c r="E30" t="s">
        <v>164</v>
      </c>
      <c r="G30">
        <v>14</v>
      </c>
      <c r="H30">
        <v>108.39</v>
      </c>
      <c r="J30">
        <v>67</v>
      </c>
      <c r="K30">
        <v>586.77</v>
      </c>
      <c r="M30">
        <v>41</v>
      </c>
      <c r="N30">
        <v>342.69</v>
      </c>
      <c r="P30">
        <v>40</v>
      </c>
      <c r="Q30">
        <v>352.47</v>
      </c>
      <c r="R30" t="s">
        <v>764</v>
      </c>
      <c r="S30" t="s">
        <v>765</v>
      </c>
      <c r="T30">
        <v>23105855</v>
      </c>
      <c r="U30">
        <v>410310</v>
      </c>
      <c r="V30">
        <v>10</v>
      </c>
    </row>
    <row r="31" spans="1:22">
      <c r="A31" t="s">
        <v>807</v>
      </c>
      <c r="B31" t="s">
        <v>762</v>
      </c>
      <c r="C31" t="s">
        <v>763</v>
      </c>
      <c r="D31">
        <v>91112436</v>
      </c>
      <c r="E31" t="s">
        <v>156</v>
      </c>
      <c r="G31">
        <v>1</v>
      </c>
      <c r="H31">
        <v>3</v>
      </c>
      <c r="J31">
        <v>489</v>
      </c>
      <c r="K31" s="4">
        <v>1467</v>
      </c>
      <c r="M31">
        <v>486</v>
      </c>
      <c r="N31" s="4">
        <v>1458</v>
      </c>
      <c r="P31">
        <v>4</v>
      </c>
      <c r="Q31">
        <v>12</v>
      </c>
      <c r="R31" t="s">
        <v>764</v>
      </c>
      <c r="S31" t="s">
        <v>765</v>
      </c>
      <c r="T31">
        <v>23086964</v>
      </c>
      <c r="U31">
        <v>410310</v>
      </c>
      <c r="V31">
        <v>10</v>
      </c>
    </row>
    <row r="32" spans="1:22">
      <c r="A32" t="s">
        <v>808</v>
      </c>
      <c r="B32" t="s">
        <v>762</v>
      </c>
      <c r="C32" t="s">
        <v>763</v>
      </c>
      <c r="D32">
        <v>91113040</v>
      </c>
      <c r="E32" t="s">
        <v>694</v>
      </c>
      <c r="G32">
        <v>0</v>
      </c>
      <c r="H32">
        <v>0</v>
      </c>
      <c r="J32">
        <v>4</v>
      </c>
      <c r="K32">
        <v>15.83</v>
      </c>
      <c r="M32">
        <v>3</v>
      </c>
      <c r="N32">
        <v>12.44</v>
      </c>
      <c r="P32">
        <v>1</v>
      </c>
      <c r="Q32">
        <v>3.39</v>
      </c>
      <c r="R32" t="s">
        <v>764</v>
      </c>
      <c r="S32" t="s">
        <v>765</v>
      </c>
      <c r="T32">
        <v>23019139</v>
      </c>
      <c r="U32">
        <v>410310</v>
      </c>
      <c r="V32">
        <v>10</v>
      </c>
    </row>
    <row r="33" spans="1:22">
      <c r="A33" t="s">
        <v>809</v>
      </c>
      <c r="B33" t="s">
        <v>762</v>
      </c>
      <c r="C33" t="s">
        <v>763</v>
      </c>
      <c r="D33">
        <v>91113086</v>
      </c>
      <c r="E33" t="s">
        <v>490</v>
      </c>
      <c r="G33">
        <v>0</v>
      </c>
      <c r="H33">
        <v>0</v>
      </c>
      <c r="J33">
        <v>33</v>
      </c>
      <c r="K33">
        <v>513.73</v>
      </c>
      <c r="M33">
        <v>28</v>
      </c>
      <c r="N33">
        <v>435.07</v>
      </c>
      <c r="P33">
        <v>5</v>
      </c>
      <c r="Q33">
        <v>78.66</v>
      </c>
      <c r="R33" t="s">
        <v>764</v>
      </c>
      <c r="S33" t="s">
        <v>765</v>
      </c>
      <c r="T33">
        <v>23057815</v>
      </c>
      <c r="U33">
        <v>410310</v>
      </c>
      <c r="V33">
        <v>10</v>
      </c>
    </row>
    <row r="34" spans="1:22">
      <c r="A34" t="s">
        <v>810</v>
      </c>
      <c r="B34" t="s">
        <v>762</v>
      </c>
      <c r="C34" t="s">
        <v>763</v>
      </c>
      <c r="D34">
        <v>91113092</v>
      </c>
      <c r="E34" t="s">
        <v>223</v>
      </c>
      <c r="G34">
        <v>1</v>
      </c>
      <c r="H34">
        <v>2.64</v>
      </c>
      <c r="J34">
        <v>132</v>
      </c>
      <c r="K34" s="4">
        <v>462.89</v>
      </c>
      <c r="M34">
        <v>118</v>
      </c>
      <c r="N34" s="4">
        <v>413.97</v>
      </c>
      <c r="P34">
        <v>15</v>
      </c>
      <c r="Q34">
        <v>51.56</v>
      </c>
      <c r="R34" t="s">
        <v>764</v>
      </c>
      <c r="S34" t="s">
        <v>765</v>
      </c>
      <c r="T34">
        <v>23057674</v>
      </c>
      <c r="U34">
        <v>410310</v>
      </c>
      <c r="V34">
        <v>10</v>
      </c>
    </row>
    <row r="35" spans="1:22">
      <c r="A35" t="s">
        <v>811</v>
      </c>
      <c r="B35" t="s">
        <v>762</v>
      </c>
      <c r="C35" t="s">
        <v>763</v>
      </c>
      <c r="D35">
        <v>91113165</v>
      </c>
      <c r="E35" t="s">
        <v>227</v>
      </c>
      <c r="G35">
        <v>20</v>
      </c>
      <c r="H35">
        <v>60</v>
      </c>
      <c r="J35">
        <v>104</v>
      </c>
      <c r="K35">
        <v>312</v>
      </c>
      <c r="M35">
        <v>123</v>
      </c>
      <c r="N35">
        <v>369</v>
      </c>
      <c r="P35">
        <v>1</v>
      </c>
      <c r="Q35">
        <v>3</v>
      </c>
      <c r="R35" t="s">
        <v>764</v>
      </c>
      <c r="S35" t="s">
        <v>765</v>
      </c>
      <c r="T35">
        <v>23090984</v>
      </c>
      <c r="U35">
        <v>410310</v>
      </c>
      <c r="V35">
        <v>10</v>
      </c>
    </row>
    <row r="36" spans="1:22">
      <c r="A36" t="s">
        <v>812</v>
      </c>
      <c r="B36" t="s">
        <v>762</v>
      </c>
      <c r="C36" t="s">
        <v>763</v>
      </c>
      <c r="D36">
        <v>91113200</v>
      </c>
      <c r="E36" t="s">
        <v>231</v>
      </c>
      <c r="G36">
        <v>10</v>
      </c>
      <c r="H36">
        <v>104.4</v>
      </c>
      <c r="J36">
        <v>38</v>
      </c>
      <c r="K36" s="4">
        <v>354.62</v>
      </c>
      <c r="M36">
        <v>28</v>
      </c>
      <c r="N36" s="4">
        <v>278.68</v>
      </c>
      <c r="P36">
        <v>20</v>
      </c>
      <c r="Q36">
        <v>180.34</v>
      </c>
      <c r="R36" t="s">
        <v>764</v>
      </c>
      <c r="S36" t="s">
        <v>765</v>
      </c>
      <c r="T36">
        <v>23105856</v>
      </c>
      <c r="U36">
        <v>410310</v>
      </c>
      <c r="V36">
        <v>10</v>
      </c>
    </row>
    <row r="37" spans="1:22">
      <c r="A37" t="s">
        <v>813</v>
      </c>
      <c r="B37" t="s">
        <v>762</v>
      </c>
      <c r="C37" t="s">
        <v>763</v>
      </c>
      <c r="D37">
        <v>91113488</v>
      </c>
      <c r="E37" t="s">
        <v>225</v>
      </c>
      <c r="G37">
        <v>0</v>
      </c>
      <c r="H37">
        <v>0</v>
      </c>
      <c r="J37">
        <v>149</v>
      </c>
      <c r="K37">
        <v>447</v>
      </c>
      <c r="M37">
        <v>147</v>
      </c>
      <c r="N37">
        <v>441</v>
      </c>
      <c r="P37">
        <v>2</v>
      </c>
      <c r="Q37">
        <v>6</v>
      </c>
      <c r="R37" t="s">
        <v>785</v>
      </c>
      <c r="S37" t="s">
        <v>765</v>
      </c>
      <c r="T37">
        <v>23086965</v>
      </c>
      <c r="U37">
        <v>410310</v>
      </c>
      <c r="V37">
        <v>10</v>
      </c>
    </row>
    <row r="38" spans="1:22">
      <c r="A38" t="s">
        <v>814</v>
      </c>
      <c r="B38" t="s">
        <v>762</v>
      </c>
      <c r="C38" t="s">
        <v>763</v>
      </c>
      <c r="D38">
        <v>91114022</v>
      </c>
      <c r="E38" t="s">
        <v>462</v>
      </c>
      <c r="G38">
        <v>10</v>
      </c>
      <c r="H38">
        <v>51.07</v>
      </c>
      <c r="J38">
        <v>18</v>
      </c>
      <c r="K38">
        <v>92.31</v>
      </c>
      <c r="M38">
        <v>24</v>
      </c>
      <c r="N38">
        <v>123.09</v>
      </c>
      <c r="P38">
        <v>4</v>
      </c>
      <c r="Q38">
        <v>20.29</v>
      </c>
      <c r="R38" t="s">
        <v>785</v>
      </c>
      <c r="S38" t="s">
        <v>765</v>
      </c>
      <c r="T38">
        <v>23057818</v>
      </c>
      <c r="U38">
        <v>410310</v>
      </c>
      <c r="V38">
        <v>10</v>
      </c>
    </row>
    <row r="39" spans="1:22">
      <c r="A39" t="s">
        <v>815</v>
      </c>
      <c r="B39" t="s">
        <v>762</v>
      </c>
      <c r="C39" t="s">
        <v>763</v>
      </c>
      <c r="D39">
        <v>91114024</v>
      </c>
      <c r="E39" t="s">
        <v>197</v>
      </c>
      <c r="G39">
        <v>37</v>
      </c>
      <c r="H39">
        <v>186.45</v>
      </c>
      <c r="J39">
        <v>28</v>
      </c>
      <c r="K39">
        <v>142</v>
      </c>
      <c r="M39">
        <v>17</v>
      </c>
      <c r="N39">
        <v>85.97</v>
      </c>
      <c r="P39">
        <v>48</v>
      </c>
      <c r="Q39">
        <v>242.48</v>
      </c>
      <c r="R39" t="s">
        <v>764</v>
      </c>
      <c r="S39" t="s">
        <v>765</v>
      </c>
      <c r="T39">
        <v>23057675</v>
      </c>
      <c r="U39">
        <v>410310</v>
      </c>
      <c r="V39">
        <v>10</v>
      </c>
    </row>
    <row r="40" spans="1:22">
      <c r="A40" t="s">
        <v>816</v>
      </c>
      <c r="B40" t="s">
        <v>762</v>
      </c>
      <c r="C40" t="s">
        <v>763</v>
      </c>
      <c r="D40">
        <v>91115028</v>
      </c>
      <c r="E40" t="s">
        <v>470</v>
      </c>
      <c r="G40">
        <v>5</v>
      </c>
      <c r="H40">
        <v>68.8</v>
      </c>
      <c r="J40">
        <v>12</v>
      </c>
      <c r="K40">
        <v>210.4</v>
      </c>
      <c r="M40">
        <v>15</v>
      </c>
      <c r="N40">
        <v>245.9</v>
      </c>
      <c r="P40">
        <v>2</v>
      </c>
      <c r="Q40">
        <v>33.299999999999997</v>
      </c>
      <c r="R40" t="s">
        <v>764</v>
      </c>
      <c r="S40" t="s">
        <v>765</v>
      </c>
      <c r="T40">
        <v>23057821</v>
      </c>
      <c r="U40">
        <v>410310</v>
      </c>
      <c r="V40">
        <v>10</v>
      </c>
    </row>
    <row r="41" spans="1:22">
      <c r="A41" t="s">
        <v>817</v>
      </c>
      <c r="B41" t="s">
        <v>762</v>
      </c>
      <c r="C41" t="s">
        <v>763</v>
      </c>
      <c r="D41">
        <v>91115031</v>
      </c>
      <c r="E41" t="s">
        <v>205</v>
      </c>
      <c r="G41">
        <v>3</v>
      </c>
      <c r="H41">
        <v>10.57</v>
      </c>
      <c r="J41">
        <v>42</v>
      </c>
      <c r="K41">
        <v>273.49</v>
      </c>
      <c r="M41">
        <v>35</v>
      </c>
      <c r="N41">
        <v>245.79</v>
      </c>
      <c r="P41">
        <v>10</v>
      </c>
      <c r="Q41">
        <v>38.270000000000003</v>
      </c>
      <c r="R41" t="s">
        <v>764</v>
      </c>
      <c r="S41" t="s">
        <v>765</v>
      </c>
      <c r="T41">
        <v>23057676</v>
      </c>
      <c r="U41">
        <v>410310</v>
      </c>
      <c r="V41">
        <v>10</v>
      </c>
    </row>
    <row r="42" spans="1:22">
      <c r="A42" t="s">
        <v>818</v>
      </c>
      <c r="B42" t="s">
        <v>762</v>
      </c>
      <c r="C42" t="s">
        <v>763</v>
      </c>
      <c r="D42">
        <v>91115052</v>
      </c>
      <c r="E42" t="s">
        <v>819</v>
      </c>
      <c r="G42">
        <v>0</v>
      </c>
      <c r="H42">
        <v>0</v>
      </c>
      <c r="J42">
        <v>5</v>
      </c>
      <c r="K42">
        <v>25</v>
      </c>
      <c r="M42">
        <v>4</v>
      </c>
      <c r="N42">
        <v>20</v>
      </c>
      <c r="P42">
        <v>1</v>
      </c>
      <c r="Q42">
        <v>5</v>
      </c>
      <c r="R42" t="s">
        <v>764</v>
      </c>
      <c r="S42" t="s">
        <v>765</v>
      </c>
      <c r="T42">
        <v>23074626</v>
      </c>
      <c r="U42">
        <v>410310</v>
      </c>
      <c r="V42">
        <v>10</v>
      </c>
    </row>
    <row r="43" spans="1:22">
      <c r="A43" t="s">
        <v>820</v>
      </c>
      <c r="B43" t="s">
        <v>762</v>
      </c>
      <c r="C43" t="s">
        <v>763</v>
      </c>
      <c r="D43">
        <v>91115071</v>
      </c>
      <c r="E43" t="s">
        <v>211</v>
      </c>
      <c r="G43">
        <v>4</v>
      </c>
      <c r="H43">
        <v>12</v>
      </c>
      <c r="J43">
        <v>127</v>
      </c>
      <c r="K43">
        <v>381</v>
      </c>
      <c r="M43">
        <v>126</v>
      </c>
      <c r="N43">
        <v>378</v>
      </c>
      <c r="P43">
        <v>5</v>
      </c>
      <c r="Q43">
        <v>15</v>
      </c>
      <c r="R43" t="s">
        <v>764</v>
      </c>
      <c r="S43" t="s">
        <v>765</v>
      </c>
      <c r="T43">
        <v>23090974</v>
      </c>
      <c r="U43">
        <v>410310</v>
      </c>
      <c r="V43">
        <v>10</v>
      </c>
    </row>
    <row r="44" spans="1:22">
      <c r="A44" t="s">
        <v>821</v>
      </c>
      <c r="B44" t="s">
        <v>762</v>
      </c>
      <c r="C44" t="s">
        <v>763</v>
      </c>
      <c r="D44">
        <v>91115099</v>
      </c>
      <c r="E44" t="s">
        <v>213</v>
      </c>
      <c r="G44">
        <v>0</v>
      </c>
      <c r="H44">
        <v>0</v>
      </c>
      <c r="J44">
        <v>6</v>
      </c>
      <c r="K44">
        <v>27.7</v>
      </c>
      <c r="M44">
        <v>4</v>
      </c>
      <c r="N44">
        <v>19.5</v>
      </c>
      <c r="P44">
        <v>2</v>
      </c>
      <c r="Q44">
        <v>8.1999999999999993</v>
      </c>
      <c r="R44" t="s">
        <v>764</v>
      </c>
      <c r="S44" t="s">
        <v>765</v>
      </c>
      <c r="T44">
        <v>23105755</v>
      </c>
      <c r="U44">
        <v>410310</v>
      </c>
      <c r="V44">
        <v>10</v>
      </c>
    </row>
    <row r="45" spans="1:22">
      <c r="A45" t="s">
        <v>822</v>
      </c>
      <c r="B45" t="s">
        <v>762</v>
      </c>
      <c r="C45" t="s">
        <v>763</v>
      </c>
      <c r="D45">
        <v>91115398</v>
      </c>
      <c r="E45" t="s">
        <v>209</v>
      </c>
      <c r="G45">
        <v>6</v>
      </c>
      <c r="H45">
        <v>18</v>
      </c>
      <c r="J45">
        <v>82</v>
      </c>
      <c r="K45">
        <v>246</v>
      </c>
      <c r="M45">
        <v>80</v>
      </c>
      <c r="N45">
        <v>240</v>
      </c>
      <c r="P45">
        <v>8</v>
      </c>
      <c r="Q45">
        <v>24</v>
      </c>
      <c r="R45" t="s">
        <v>785</v>
      </c>
      <c r="S45" t="s">
        <v>765</v>
      </c>
      <c r="T45">
        <v>23086967</v>
      </c>
      <c r="U45">
        <v>410310</v>
      </c>
      <c r="V45">
        <v>10</v>
      </c>
    </row>
    <row r="46" spans="1:22">
      <c r="A46" t="s">
        <v>823</v>
      </c>
      <c r="B46" t="s">
        <v>762</v>
      </c>
      <c r="C46" t="s">
        <v>763</v>
      </c>
      <c r="D46">
        <v>91116039</v>
      </c>
      <c r="E46" t="s">
        <v>516</v>
      </c>
      <c r="G46">
        <v>9</v>
      </c>
      <c r="H46">
        <v>152.22999999999999</v>
      </c>
      <c r="J46">
        <v>12</v>
      </c>
      <c r="K46">
        <v>218.32</v>
      </c>
      <c r="M46">
        <v>18</v>
      </c>
      <c r="N46">
        <v>315.92</v>
      </c>
      <c r="P46">
        <v>3</v>
      </c>
      <c r="Q46">
        <v>54.63</v>
      </c>
      <c r="R46" t="s">
        <v>764</v>
      </c>
      <c r="S46" t="s">
        <v>765</v>
      </c>
      <c r="T46">
        <v>23057824</v>
      </c>
      <c r="U46">
        <v>410310</v>
      </c>
      <c r="V46">
        <v>10</v>
      </c>
    </row>
    <row r="47" spans="1:22">
      <c r="A47" t="s">
        <v>824</v>
      </c>
      <c r="B47" t="s">
        <v>762</v>
      </c>
      <c r="C47" t="s">
        <v>763</v>
      </c>
      <c r="D47">
        <v>91116045</v>
      </c>
      <c r="E47" t="s">
        <v>243</v>
      </c>
      <c r="G47">
        <v>18</v>
      </c>
      <c r="H47">
        <v>83.71</v>
      </c>
      <c r="J47">
        <v>63</v>
      </c>
      <c r="K47">
        <v>308.69</v>
      </c>
      <c r="M47">
        <v>63</v>
      </c>
      <c r="N47">
        <v>305.24</v>
      </c>
      <c r="P47">
        <v>18</v>
      </c>
      <c r="Q47">
        <v>87.16</v>
      </c>
      <c r="R47" t="s">
        <v>764</v>
      </c>
      <c r="S47" t="s">
        <v>765</v>
      </c>
      <c r="T47">
        <v>23057677</v>
      </c>
      <c r="U47">
        <v>410310</v>
      </c>
      <c r="V47">
        <v>10</v>
      </c>
    </row>
    <row r="48" spans="1:22">
      <c r="A48" t="s">
        <v>825</v>
      </c>
      <c r="B48" t="s">
        <v>762</v>
      </c>
      <c r="C48" t="s">
        <v>763</v>
      </c>
      <c r="D48">
        <v>91116053</v>
      </c>
      <c r="E48" t="s">
        <v>245</v>
      </c>
      <c r="G48">
        <v>25</v>
      </c>
      <c r="H48">
        <v>125</v>
      </c>
      <c r="J48">
        <v>163</v>
      </c>
      <c r="K48">
        <v>815</v>
      </c>
      <c r="M48">
        <v>163</v>
      </c>
      <c r="N48">
        <v>815</v>
      </c>
      <c r="P48">
        <v>25</v>
      </c>
      <c r="Q48">
        <v>125</v>
      </c>
      <c r="R48" t="s">
        <v>764</v>
      </c>
      <c r="S48" t="s">
        <v>765</v>
      </c>
      <c r="T48">
        <v>23065143</v>
      </c>
      <c r="U48">
        <v>410310</v>
      </c>
      <c r="V48">
        <v>10</v>
      </c>
    </row>
    <row r="49" spans="1:22">
      <c r="A49" t="s">
        <v>826</v>
      </c>
      <c r="B49" t="s">
        <v>762</v>
      </c>
      <c r="C49" t="s">
        <v>763</v>
      </c>
      <c r="D49">
        <v>91116103</v>
      </c>
      <c r="E49" t="s">
        <v>249</v>
      </c>
      <c r="G49">
        <v>32</v>
      </c>
      <c r="H49">
        <v>96</v>
      </c>
      <c r="J49">
        <v>180</v>
      </c>
      <c r="K49">
        <v>540</v>
      </c>
      <c r="M49">
        <v>211</v>
      </c>
      <c r="N49">
        <v>633</v>
      </c>
      <c r="P49">
        <v>1</v>
      </c>
      <c r="Q49">
        <v>3</v>
      </c>
      <c r="R49" t="s">
        <v>764</v>
      </c>
      <c r="S49" t="s">
        <v>765</v>
      </c>
      <c r="T49">
        <v>23090975</v>
      </c>
      <c r="U49">
        <v>410310</v>
      </c>
      <c r="V49">
        <v>10</v>
      </c>
    </row>
    <row r="50" spans="1:22">
      <c r="A50" t="s">
        <v>827</v>
      </c>
      <c r="B50" t="s">
        <v>762</v>
      </c>
      <c r="C50" t="s">
        <v>763</v>
      </c>
      <c r="D50">
        <v>91116143</v>
      </c>
      <c r="E50" t="s">
        <v>257</v>
      </c>
      <c r="G50">
        <v>0</v>
      </c>
      <c r="H50" s="4">
        <v>0</v>
      </c>
      <c r="J50">
        <v>63</v>
      </c>
      <c r="K50" s="4">
        <v>178.91</v>
      </c>
      <c r="M50">
        <v>54</v>
      </c>
      <c r="N50">
        <v>151.99</v>
      </c>
      <c r="P50">
        <v>9</v>
      </c>
      <c r="Q50" s="4">
        <v>26.92</v>
      </c>
      <c r="R50" t="s">
        <v>764</v>
      </c>
      <c r="S50" t="s">
        <v>765</v>
      </c>
      <c r="T50">
        <v>23105754</v>
      </c>
      <c r="U50">
        <v>410310</v>
      </c>
      <c r="V50">
        <v>10</v>
      </c>
    </row>
    <row r="51" spans="1:22">
      <c r="A51" t="s">
        <v>828</v>
      </c>
      <c r="B51" t="s">
        <v>762</v>
      </c>
      <c r="C51" t="s">
        <v>763</v>
      </c>
      <c r="D51">
        <v>91117004</v>
      </c>
      <c r="E51" t="s">
        <v>181</v>
      </c>
      <c r="G51">
        <v>1</v>
      </c>
      <c r="H51">
        <v>5</v>
      </c>
      <c r="J51">
        <v>75</v>
      </c>
      <c r="K51">
        <v>375</v>
      </c>
      <c r="M51">
        <v>75</v>
      </c>
      <c r="N51">
        <v>375</v>
      </c>
      <c r="P51">
        <v>1</v>
      </c>
      <c r="Q51">
        <v>5</v>
      </c>
      <c r="R51" t="s">
        <v>764</v>
      </c>
      <c r="S51" t="s">
        <v>765</v>
      </c>
      <c r="T51">
        <v>23015265</v>
      </c>
      <c r="U51">
        <v>410310</v>
      </c>
      <c r="V51">
        <v>10</v>
      </c>
    </row>
    <row r="52" spans="1:22">
      <c r="A52" t="s">
        <v>829</v>
      </c>
      <c r="B52" t="s">
        <v>762</v>
      </c>
      <c r="C52" t="s">
        <v>763</v>
      </c>
      <c r="D52">
        <v>91117006</v>
      </c>
      <c r="E52" t="s">
        <v>183</v>
      </c>
      <c r="G52">
        <v>1</v>
      </c>
      <c r="H52">
        <v>5</v>
      </c>
      <c r="J52">
        <v>19</v>
      </c>
      <c r="K52">
        <v>95</v>
      </c>
      <c r="M52">
        <v>19</v>
      </c>
      <c r="N52">
        <v>95</v>
      </c>
      <c r="P52">
        <v>1</v>
      </c>
      <c r="Q52">
        <v>5</v>
      </c>
      <c r="R52" t="s">
        <v>764</v>
      </c>
      <c r="S52" t="s">
        <v>765</v>
      </c>
      <c r="T52">
        <v>23015267</v>
      </c>
      <c r="U52">
        <v>410310</v>
      </c>
      <c r="V52">
        <v>10</v>
      </c>
    </row>
    <row r="53" spans="1:22">
      <c r="A53" t="s">
        <v>830</v>
      </c>
      <c r="B53" t="s">
        <v>762</v>
      </c>
      <c r="C53" t="s">
        <v>763</v>
      </c>
      <c r="D53">
        <v>91117009</v>
      </c>
      <c r="E53" t="s">
        <v>566</v>
      </c>
      <c r="G53">
        <v>9</v>
      </c>
      <c r="H53">
        <v>42.76</v>
      </c>
      <c r="J53">
        <v>5</v>
      </c>
      <c r="K53">
        <v>23.64</v>
      </c>
      <c r="M53">
        <v>5</v>
      </c>
      <c r="N53">
        <v>23.79</v>
      </c>
      <c r="P53">
        <v>9</v>
      </c>
      <c r="Q53">
        <v>42.61</v>
      </c>
      <c r="R53" t="s">
        <v>764</v>
      </c>
      <c r="S53" t="s">
        <v>765</v>
      </c>
      <c r="T53">
        <v>23015269</v>
      </c>
      <c r="U53">
        <v>410310</v>
      </c>
      <c r="V53">
        <v>10</v>
      </c>
    </row>
    <row r="54" spans="1:22">
      <c r="A54" t="s">
        <v>831</v>
      </c>
      <c r="B54" t="s">
        <v>762</v>
      </c>
      <c r="C54" t="s">
        <v>763</v>
      </c>
      <c r="D54">
        <v>91117045</v>
      </c>
      <c r="E54" t="s">
        <v>446</v>
      </c>
      <c r="G54">
        <v>9</v>
      </c>
      <c r="H54">
        <v>39.93</v>
      </c>
      <c r="J54">
        <v>32</v>
      </c>
      <c r="K54">
        <v>137.88</v>
      </c>
      <c r="M54">
        <v>32</v>
      </c>
      <c r="N54">
        <v>137.19999999999999</v>
      </c>
      <c r="P54">
        <v>9</v>
      </c>
      <c r="Q54">
        <v>40.61</v>
      </c>
      <c r="R54" t="s">
        <v>764</v>
      </c>
      <c r="S54" t="s">
        <v>765</v>
      </c>
      <c r="T54">
        <v>23057827</v>
      </c>
      <c r="U54">
        <v>410310</v>
      </c>
      <c r="V54">
        <v>10</v>
      </c>
    </row>
    <row r="55" spans="1:22">
      <c r="A55" t="s">
        <v>832</v>
      </c>
      <c r="B55" t="s">
        <v>762</v>
      </c>
      <c r="C55" t="s">
        <v>763</v>
      </c>
      <c r="D55">
        <v>91117049</v>
      </c>
      <c r="E55" t="s">
        <v>690</v>
      </c>
      <c r="G55">
        <v>2</v>
      </c>
      <c r="H55">
        <v>9.25</v>
      </c>
      <c r="J55">
        <v>29</v>
      </c>
      <c r="K55">
        <v>131.22</v>
      </c>
      <c r="M55">
        <v>26</v>
      </c>
      <c r="N55">
        <v>116.55</v>
      </c>
      <c r="P55">
        <v>5</v>
      </c>
      <c r="Q55">
        <v>23.92</v>
      </c>
      <c r="R55" t="s">
        <v>764</v>
      </c>
      <c r="S55" t="s">
        <v>765</v>
      </c>
      <c r="T55">
        <v>23057678</v>
      </c>
      <c r="U55">
        <v>410310</v>
      </c>
      <c r="V55">
        <v>10</v>
      </c>
    </row>
    <row r="56" spans="1:22">
      <c r="A56" t="s">
        <v>833</v>
      </c>
      <c r="B56" t="s">
        <v>762</v>
      </c>
      <c r="C56" t="s">
        <v>763</v>
      </c>
      <c r="D56">
        <v>91117055</v>
      </c>
      <c r="E56" t="s">
        <v>187</v>
      </c>
      <c r="G56">
        <v>3</v>
      </c>
      <c r="H56">
        <v>15</v>
      </c>
      <c r="J56">
        <v>45</v>
      </c>
      <c r="K56">
        <v>225</v>
      </c>
      <c r="M56">
        <v>45</v>
      </c>
      <c r="N56">
        <v>225</v>
      </c>
      <c r="P56">
        <v>3</v>
      </c>
      <c r="Q56">
        <v>15</v>
      </c>
      <c r="R56" t="s">
        <v>764</v>
      </c>
      <c r="S56" t="s">
        <v>765</v>
      </c>
      <c r="T56">
        <v>23057700</v>
      </c>
      <c r="U56">
        <v>410310</v>
      </c>
      <c r="V56">
        <v>10</v>
      </c>
    </row>
    <row r="57" spans="1:22">
      <c r="A57" t="s">
        <v>834</v>
      </c>
      <c r="B57" t="s">
        <v>762</v>
      </c>
      <c r="C57" t="s">
        <v>763</v>
      </c>
      <c r="D57">
        <v>91117345</v>
      </c>
      <c r="E57" t="s">
        <v>189</v>
      </c>
      <c r="G57">
        <v>1</v>
      </c>
      <c r="H57">
        <v>3</v>
      </c>
      <c r="J57">
        <v>175</v>
      </c>
      <c r="K57">
        <v>525</v>
      </c>
      <c r="M57">
        <v>175</v>
      </c>
      <c r="N57">
        <v>525</v>
      </c>
      <c r="P57">
        <v>1</v>
      </c>
      <c r="Q57">
        <v>3</v>
      </c>
      <c r="R57" t="s">
        <v>764</v>
      </c>
      <c r="S57" t="s">
        <v>765</v>
      </c>
      <c r="T57">
        <v>23086969</v>
      </c>
      <c r="U57">
        <v>410310</v>
      </c>
      <c r="V57">
        <v>10</v>
      </c>
    </row>
    <row r="58" spans="1:22">
      <c r="A58" t="s">
        <v>835</v>
      </c>
      <c r="B58" t="s">
        <v>762</v>
      </c>
      <c r="C58" t="s">
        <v>763</v>
      </c>
      <c r="D58">
        <v>91117346</v>
      </c>
      <c r="E58" t="s">
        <v>191</v>
      </c>
      <c r="G58">
        <v>8</v>
      </c>
      <c r="H58" s="4">
        <v>24</v>
      </c>
      <c r="J58">
        <v>32</v>
      </c>
      <c r="K58" s="4">
        <v>96</v>
      </c>
      <c r="M58">
        <v>39</v>
      </c>
      <c r="N58" s="4">
        <v>117</v>
      </c>
      <c r="P58">
        <v>1</v>
      </c>
      <c r="Q58" s="4">
        <v>3</v>
      </c>
      <c r="R58" t="s">
        <v>785</v>
      </c>
      <c r="S58" t="s">
        <v>765</v>
      </c>
      <c r="T58">
        <v>23086970</v>
      </c>
      <c r="U58">
        <v>410310</v>
      </c>
      <c r="V58">
        <v>10</v>
      </c>
    </row>
    <row r="59" spans="1:22">
      <c r="A59" t="s">
        <v>836</v>
      </c>
      <c r="B59" t="s">
        <v>762</v>
      </c>
      <c r="C59" t="s">
        <v>763</v>
      </c>
      <c r="D59">
        <v>91119001</v>
      </c>
      <c r="E59" t="s">
        <v>837</v>
      </c>
      <c r="G59">
        <v>39</v>
      </c>
      <c r="H59">
        <v>483.76</v>
      </c>
      <c r="J59">
        <v>38</v>
      </c>
      <c r="K59">
        <v>453.04</v>
      </c>
      <c r="M59">
        <v>38</v>
      </c>
      <c r="N59">
        <v>469.51</v>
      </c>
      <c r="P59">
        <v>39</v>
      </c>
      <c r="Q59">
        <v>467.29</v>
      </c>
      <c r="R59" t="s">
        <v>764</v>
      </c>
      <c r="S59" t="s">
        <v>765</v>
      </c>
      <c r="T59">
        <v>23014026</v>
      </c>
      <c r="U59">
        <v>410310</v>
      </c>
      <c r="V59">
        <v>10</v>
      </c>
    </row>
    <row r="60" spans="1:22">
      <c r="A60" t="s">
        <v>838</v>
      </c>
      <c r="B60" t="s">
        <v>762</v>
      </c>
      <c r="C60" t="s">
        <v>763</v>
      </c>
      <c r="D60">
        <v>91119007</v>
      </c>
      <c r="E60" t="s">
        <v>684</v>
      </c>
      <c r="G60">
        <v>2</v>
      </c>
      <c r="H60">
        <v>9.36</v>
      </c>
      <c r="J60">
        <v>3</v>
      </c>
      <c r="K60">
        <v>14.22</v>
      </c>
      <c r="M60">
        <v>2</v>
      </c>
      <c r="N60">
        <v>10.56</v>
      </c>
      <c r="P60">
        <v>3</v>
      </c>
      <c r="Q60">
        <v>13.02</v>
      </c>
      <c r="R60" t="s">
        <v>764</v>
      </c>
      <c r="S60" t="s">
        <v>765</v>
      </c>
      <c r="T60">
        <v>23015290</v>
      </c>
      <c r="U60">
        <v>410310</v>
      </c>
      <c r="V60">
        <v>10</v>
      </c>
    </row>
    <row r="61" spans="1:22">
      <c r="A61" t="s">
        <v>839</v>
      </c>
      <c r="B61" t="s">
        <v>762</v>
      </c>
      <c r="C61" t="s">
        <v>763</v>
      </c>
      <c r="D61">
        <v>91119053</v>
      </c>
      <c r="E61" t="s">
        <v>271</v>
      </c>
      <c r="G61">
        <v>21</v>
      </c>
      <c r="H61">
        <v>105</v>
      </c>
      <c r="J61">
        <v>249</v>
      </c>
      <c r="K61" s="4">
        <v>1245</v>
      </c>
      <c r="M61">
        <v>254</v>
      </c>
      <c r="N61" s="4">
        <v>1270</v>
      </c>
      <c r="P61">
        <v>16</v>
      </c>
      <c r="Q61">
        <v>80</v>
      </c>
      <c r="R61" t="s">
        <v>764</v>
      </c>
      <c r="S61" t="s">
        <v>765</v>
      </c>
      <c r="T61">
        <v>23057698</v>
      </c>
      <c r="U61">
        <v>410310</v>
      </c>
      <c r="V61">
        <v>10</v>
      </c>
    </row>
    <row r="62" spans="1:22">
      <c r="A62" t="s">
        <v>840</v>
      </c>
      <c r="B62" t="s">
        <v>762</v>
      </c>
      <c r="C62" t="s">
        <v>763</v>
      </c>
      <c r="D62">
        <v>91119059</v>
      </c>
      <c r="E62" t="s">
        <v>544</v>
      </c>
      <c r="G62">
        <v>40</v>
      </c>
      <c r="H62">
        <v>40</v>
      </c>
      <c r="J62">
        <v>44</v>
      </c>
      <c r="K62">
        <v>44</v>
      </c>
      <c r="M62">
        <v>80</v>
      </c>
      <c r="N62">
        <v>80</v>
      </c>
      <c r="P62">
        <v>4</v>
      </c>
      <c r="Q62">
        <v>4</v>
      </c>
      <c r="R62" t="s">
        <v>764</v>
      </c>
      <c r="S62" t="s">
        <v>765</v>
      </c>
      <c r="T62">
        <v>23062967</v>
      </c>
      <c r="U62">
        <v>410310</v>
      </c>
      <c r="V62">
        <v>10</v>
      </c>
    </row>
    <row r="63" spans="1:22">
      <c r="A63" t="s">
        <v>841</v>
      </c>
      <c r="B63" t="s">
        <v>762</v>
      </c>
      <c r="C63" t="s">
        <v>763</v>
      </c>
      <c r="D63">
        <v>91119077</v>
      </c>
      <c r="E63" t="s">
        <v>171</v>
      </c>
      <c r="G63">
        <v>49</v>
      </c>
      <c r="H63">
        <v>295.19</v>
      </c>
      <c r="J63">
        <v>70</v>
      </c>
      <c r="K63">
        <v>762.89</v>
      </c>
      <c r="M63">
        <v>86</v>
      </c>
      <c r="N63">
        <v>829.3</v>
      </c>
      <c r="P63">
        <v>33</v>
      </c>
      <c r="Q63">
        <v>228.78</v>
      </c>
      <c r="R63" t="s">
        <v>764</v>
      </c>
      <c r="S63" t="s">
        <v>765</v>
      </c>
      <c r="T63">
        <v>23069300</v>
      </c>
      <c r="U63">
        <v>410310</v>
      </c>
      <c r="V63">
        <v>10</v>
      </c>
    </row>
    <row r="64" spans="1:22">
      <c r="A64" t="s">
        <v>842</v>
      </c>
      <c r="B64" t="s">
        <v>762</v>
      </c>
      <c r="C64" t="s">
        <v>763</v>
      </c>
      <c r="D64">
        <v>91119119</v>
      </c>
      <c r="E64" t="s">
        <v>550</v>
      </c>
      <c r="G64">
        <v>40</v>
      </c>
      <c r="H64">
        <v>200</v>
      </c>
      <c r="J64">
        <v>100</v>
      </c>
      <c r="K64">
        <v>500</v>
      </c>
      <c r="M64">
        <v>139</v>
      </c>
      <c r="N64">
        <v>695</v>
      </c>
      <c r="P64">
        <v>1</v>
      </c>
      <c r="Q64">
        <v>5</v>
      </c>
      <c r="R64" t="s">
        <v>764</v>
      </c>
      <c r="S64" t="s">
        <v>765</v>
      </c>
      <c r="T64">
        <v>23105702</v>
      </c>
      <c r="U64">
        <v>410310</v>
      </c>
      <c r="V64">
        <v>10</v>
      </c>
    </row>
    <row r="65" spans="1:22">
      <c r="A65" t="s">
        <v>843</v>
      </c>
      <c r="B65" t="s">
        <v>762</v>
      </c>
      <c r="C65" t="s">
        <v>763</v>
      </c>
      <c r="D65">
        <v>91119304</v>
      </c>
      <c r="E65" t="s">
        <v>844</v>
      </c>
      <c r="G65">
        <v>3</v>
      </c>
      <c r="H65">
        <v>15</v>
      </c>
      <c r="J65">
        <v>360</v>
      </c>
      <c r="K65" s="4">
        <v>1800</v>
      </c>
      <c r="M65">
        <v>355</v>
      </c>
      <c r="N65" s="4">
        <v>1775</v>
      </c>
      <c r="P65">
        <v>8</v>
      </c>
      <c r="Q65">
        <v>40</v>
      </c>
      <c r="R65" t="s">
        <v>764</v>
      </c>
      <c r="S65" t="s">
        <v>765</v>
      </c>
      <c r="T65">
        <v>23039556</v>
      </c>
      <c r="U65">
        <v>410310</v>
      </c>
      <c r="V65">
        <v>10</v>
      </c>
    </row>
    <row r="66" spans="1:22">
      <c r="A66" t="s">
        <v>845</v>
      </c>
      <c r="B66" t="s">
        <v>762</v>
      </c>
      <c r="C66" t="s">
        <v>763</v>
      </c>
      <c r="D66">
        <v>91120016</v>
      </c>
      <c r="E66" t="s">
        <v>92</v>
      </c>
      <c r="G66">
        <v>19</v>
      </c>
      <c r="H66">
        <v>92.73</v>
      </c>
      <c r="J66">
        <v>12</v>
      </c>
      <c r="K66" s="4">
        <v>60</v>
      </c>
      <c r="M66">
        <v>11</v>
      </c>
      <c r="N66" s="4">
        <v>55</v>
      </c>
      <c r="P66">
        <v>20</v>
      </c>
      <c r="Q66" s="4">
        <v>97.73</v>
      </c>
      <c r="R66" t="s">
        <v>764</v>
      </c>
      <c r="S66" t="s">
        <v>765</v>
      </c>
      <c r="T66">
        <v>23015313</v>
      </c>
      <c r="U66">
        <v>410310</v>
      </c>
      <c r="V66">
        <v>10</v>
      </c>
    </row>
    <row r="67" spans="1:22">
      <c r="A67" t="s">
        <v>846</v>
      </c>
      <c r="B67" t="s">
        <v>762</v>
      </c>
      <c r="C67" t="s">
        <v>763</v>
      </c>
      <c r="D67">
        <v>91120017</v>
      </c>
      <c r="E67" t="s">
        <v>90</v>
      </c>
      <c r="G67">
        <v>254</v>
      </c>
      <c r="H67" s="4">
        <v>1267.1300000000001</v>
      </c>
      <c r="J67">
        <v>76</v>
      </c>
      <c r="K67">
        <v>376.03</v>
      </c>
      <c r="M67">
        <v>149</v>
      </c>
      <c r="N67">
        <v>745.36</v>
      </c>
      <c r="P67">
        <v>181</v>
      </c>
      <c r="Q67">
        <v>897.8</v>
      </c>
      <c r="R67" t="s">
        <v>764</v>
      </c>
      <c r="S67" t="s">
        <v>765</v>
      </c>
      <c r="T67">
        <v>23014036</v>
      </c>
      <c r="U67">
        <v>410310</v>
      </c>
      <c r="V67">
        <v>10</v>
      </c>
    </row>
    <row r="68" spans="1:22">
      <c r="A68" t="s">
        <v>847</v>
      </c>
      <c r="B68" t="s">
        <v>762</v>
      </c>
      <c r="C68" t="s">
        <v>763</v>
      </c>
      <c r="D68">
        <v>91120023</v>
      </c>
      <c r="E68" t="s">
        <v>54</v>
      </c>
      <c r="G68">
        <v>256</v>
      </c>
      <c r="H68" s="4">
        <v>1280</v>
      </c>
      <c r="J68">
        <v>154</v>
      </c>
      <c r="K68">
        <v>770.5</v>
      </c>
      <c r="M68">
        <v>244</v>
      </c>
      <c r="N68" s="4">
        <v>1220</v>
      </c>
      <c r="P68">
        <v>166</v>
      </c>
      <c r="Q68">
        <v>830.5</v>
      </c>
      <c r="R68" t="s">
        <v>764</v>
      </c>
      <c r="S68" t="s">
        <v>765</v>
      </c>
      <c r="T68">
        <v>23000167</v>
      </c>
      <c r="U68">
        <v>410310</v>
      </c>
      <c r="V68">
        <v>10</v>
      </c>
    </row>
    <row r="69" spans="1:22">
      <c r="A69" t="s">
        <v>848</v>
      </c>
      <c r="B69" t="s">
        <v>762</v>
      </c>
      <c r="C69" t="s">
        <v>763</v>
      </c>
      <c r="D69">
        <v>91120055</v>
      </c>
      <c r="E69" t="s">
        <v>84</v>
      </c>
      <c r="G69">
        <v>0</v>
      </c>
      <c r="H69">
        <v>0</v>
      </c>
      <c r="J69">
        <v>4</v>
      </c>
      <c r="K69">
        <v>36.61</v>
      </c>
      <c r="M69">
        <v>3</v>
      </c>
      <c r="N69">
        <v>28.38</v>
      </c>
      <c r="P69">
        <v>1</v>
      </c>
      <c r="Q69">
        <v>8.23</v>
      </c>
      <c r="R69" t="s">
        <v>764</v>
      </c>
      <c r="S69" t="s">
        <v>765</v>
      </c>
      <c r="T69">
        <v>23019173</v>
      </c>
      <c r="U69">
        <v>410310</v>
      </c>
      <c r="V69">
        <v>10</v>
      </c>
    </row>
    <row r="70" spans="1:22">
      <c r="A70" t="s">
        <v>849</v>
      </c>
      <c r="B70" t="s">
        <v>762</v>
      </c>
      <c r="C70" t="s">
        <v>763</v>
      </c>
      <c r="D70">
        <v>91120135</v>
      </c>
      <c r="E70" t="s">
        <v>596</v>
      </c>
      <c r="G70">
        <v>47</v>
      </c>
      <c r="H70">
        <v>170.35</v>
      </c>
      <c r="J70">
        <v>20</v>
      </c>
      <c r="K70" s="4">
        <v>76.7</v>
      </c>
      <c r="M70">
        <v>20</v>
      </c>
      <c r="N70" s="4">
        <v>71.75</v>
      </c>
      <c r="P70">
        <v>47</v>
      </c>
      <c r="Q70">
        <v>175.3</v>
      </c>
      <c r="R70" t="s">
        <v>764</v>
      </c>
      <c r="S70" t="s">
        <v>765</v>
      </c>
      <c r="T70">
        <v>23057679</v>
      </c>
      <c r="U70">
        <v>410310</v>
      </c>
      <c r="V70">
        <v>10</v>
      </c>
    </row>
    <row r="71" spans="1:22">
      <c r="A71" t="s">
        <v>850</v>
      </c>
      <c r="B71" t="s">
        <v>762</v>
      </c>
      <c r="C71" t="s">
        <v>763</v>
      </c>
      <c r="D71">
        <v>91120136</v>
      </c>
      <c r="E71" t="s">
        <v>86</v>
      </c>
      <c r="G71">
        <v>29</v>
      </c>
      <c r="H71">
        <v>132.54</v>
      </c>
      <c r="J71">
        <v>21</v>
      </c>
      <c r="K71">
        <v>92.23</v>
      </c>
      <c r="M71">
        <v>45</v>
      </c>
      <c r="N71">
        <v>201.78</v>
      </c>
      <c r="P71">
        <v>5</v>
      </c>
      <c r="Q71">
        <v>22.99</v>
      </c>
      <c r="R71" t="s">
        <v>764</v>
      </c>
      <c r="S71" t="s">
        <v>765</v>
      </c>
      <c r="T71">
        <v>23057680</v>
      </c>
      <c r="U71">
        <v>410310</v>
      </c>
      <c r="V71">
        <v>10</v>
      </c>
    </row>
    <row r="72" spans="1:22">
      <c r="A72" t="s">
        <v>851</v>
      </c>
      <c r="B72" t="s">
        <v>762</v>
      </c>
      <c r="C72" t="s">
        <v>763</v>
      </c>
      <c r="D72">
        <v>91120137</v>
      </c>
      <c r="E72" t="s">
        <v>130</v>
      </c>
      <c r="G72">
        <v>31</v>
      </c>
      <c r="H72">
        <v>154.29</v>
      </c>
      <c r="J72">
        <v>17</v>
      </c>
      <c r="K72">
        <v>85.45</v>
      </c>
      <c r="M72">
        <v>16</v>
      </c>
      <c r="N72">
        <v>78.400000000000006</v>
      </c>
      <c r="P72">
        <v>32</v>
      </c>
      <c r="Q72">
        <v>161.34</v>
      </c>
      <c r="R72" t="s">
        <v>764</v>
      </c>
      <c r="S72" t="s">
        <v>765</v>
      </c>
      <c r="T72">
        <v>23057681</v>
      </c>
      <c r="U72">
        <v>410310</v>
      </c>
      <c r="V72">
        <v>10</v>
      </c>
    </row>
    <row r="73" spans="1:22">
      <c r="A73" t="s">
        <v>852</v>
      </c>
      <c r="B73" t="s">
        <v>762</v>
      </c>
      <c r="C73" t="s">
        <v>763</v>
      </c>
      <c r="D73">
        <v>91120140</v>
      </c>
      <c r="E73" t="s">
        <v>388</v>
      </c>
      <c r="G73">
        <v>1</v>
      </c>
      <c r="H73">
        <v>5.01</v>
      </c>
      <c r="J73">
        <v>2</v>
      </c>
      <c r="K73" s="4">
        <v>8.2899999999999991</v>
      </c>
      <c r="M73">
        <v>2</v>
      </c>
      <c r="N73">
        <v>10.09</v>
      </c>
      <c r="P73">
        <v>1</v>
      </c>
      <c r="Q73">
        <v>3.21</v>
      </c>
      <c r="R73" t="s">
        <v>785</v>
      </c>
      <c r="S73" t="s">
        <v>765</v>
      </c>
      <c r="T73">
        <v>23062101</v>
      </c>
      <c r="U73">
        <v>410310</v>
      </c>
      <c r="V73">
        <v>10</v>
      </c>
    </row>
    <row r="74" spans="1:22">
      <c r="A74" t="s">
        <v>853</v>
      </c>
      <c r="B74" t="s">
        <v>762</v>
      </c>
      <c r="C74" t="s">
        <v>763</v>
      </c>
      <c r="D74">
        <v>91120153</v>
      </c>
      <c r="E74" t="s">
        <v>342</v>
      </c>
      <c r="G74">
        <v>0</v>
      </c>
      <c r="H74">
        <v>0</v>
      </c>
      <c r="J74">
        <v>16</v>
      </c>
      <c r="K74">
        <v>162.35</v>
      </c>
      <c r="M74">
        <v>15</v>
      </c>
      <c r="N74">
        <v>152.43</v>
      </c>
      <c r="P74">
        <v>1</v>
      </c>
      <c r="Q74">
        <v>9.92</v>
      </c>
      <c r="R74" t="s">
        <v>785</v>
      </c>
      <c r="S74" t="s">
        <v>765</v>
      </c>
      <c r="T74">
        <v>23063759</v>
      </c>
      <c r="U74">
        <v>410310</v>
      </c>
      <c r="V74">
        <v>10</v>
      </c>
    </row>
    <row r="75" spans="1:22">
      <c r="A75" t="s">
        <v>854</v>
      </c>
      <c r="B75" t="s">
        <v>762</v>
      </c>
      <c r="C75" t="s">
        <v>763</v>
      </c>
      <c r="D75">
        <v>91120155</v>
      </c>
      <c r="E75" t="s">
        <v>594</v>
      </c>
      <c r="G75">
        <v>10</v>
      </c>
      <c r="H75">
        <v>41.72</v>
      </c>
      <c r="J75">
        <v>0</v>
      </c>
      <c r="K75" s="4">
        <v>0</v>
      </c>
      <c r="M75">
        <v>0</v>
      </c>
      <c r="N75" s="4">
        <v>0</v>
      </c>
      <c r="P75">
        <v>10</v>
      </c>
      <c r="Q75">
        <v>41.72</v>
      </c>
      <c r="R75" t="s">
        <v>764</v>
      </c>
      <c r="S75" t="s">
        <v>765</v>
      </c>
      <c r="T75">
        <v>23063196</v>
      </c>
      <c r="U75">
        <v>410310</v>
      </c>
      <c r="V75">
        <v>10</v>
      </c>
    </row>
    <row r="76" spans="1:22">
      <c r="A76" t="s">
        <v>855</v>
      </c>
      <c r="B76" t="s">
        <v>762</v>
      </c>
      <c r="C76" t="s">
        <v>763</v>
      </c>
      <c r="D76">
        <v>91120156</v>
      </c>
      <c r="E76" t="s">
        <v>88</v>
      </c>
      <c r="G76">
        <v>43</v>
      </c>
      <c r="H76">
        <v>200.53</v>
      </c>
      <c r="J76">
        <v>25</v>
      </c>
      <c r="K76">
        <v>113.33</v>
      </c>
      <c r="M76">
        <v>33</v>
      </c>
      <c r="N76">
        <v>152.57</v>
      </c>
      <c r="P76">
        <v>35</v>
      </c>
      <c r="Q76">
        <v>161.29</v>
      </c>
      <c r="R76" t="s">
        <v>764</v>
      </c>
      <c r="S76" t="s">
        <v>765</v>
      </c>
      <c r="T76">
        <v>23063197</v>
      </c>
      <c r="U76">
        <v>410310</v>
      </c>
      <c r="V76">
        <v>10</v>
      </c>
    </row>
    <row r="77" spans="1:22">
      <c r="A77" t="s">
        <v>856</v>
      </c>
      <c r="B77" t="s">
        <v>762</v>
      </c>
      <c r="C77" t="s">
        <v>763</v>
      </c>
      <c r="D77">
        <v>91120198</v>
      </c>
      <c r="E77" t="s">
        <v>76</v>
      </c>
      <c r="G77">
        <v>3</v>
      </c>
      <c r="H77">
        <v>15</v>
      </c>
      <c r="J77">
        <v>40</v>
      </c>
      <c r="K77" s="4">
        <v>200</v>
      </c>
      <c r="M77">
        <v>22</v>
      </c>
      <c r="N77" s="4">
        <v>110</v>
      </c>
      <c r="P77">
        <v>21</v>
      </c>
      <c r="Q77">
        <v>105</v>
      </c>
      <c r="R77" t="s">
        <v>764</v>
      </c>
      <c r="S77" t="s">
        <v>765</v>
      </c>
      <c r="T77">
        <v>23072463</v>
      </c>
      <c r="U77">
        <v>410310</v>
      </c>
      <c r="V77">
        <v>10</v>
      </c>
    </row>
    <row r="78" spans="1:22">
      <c r="A78" t="s">
        <v>857</v>
      </c>
      <c r="B78" t="s">
        <v>762</v>
      </c>
      <c r="C78" t="s">
        <v>763</v>
      </c>
      <c r="D78">
        <v>91120249</v>
      </c>
      <c r="E78" t="s">
        <v>80</v>
      </c>
      <c r="G78">
        <v>8</v>
      </c>
      <c r="H78">
        <v>24</v>
      </c>
      <c r="J78">
        <v>38</v>
      </c>
      <c r="K78">
        <v>114</v>
      </c>
      <c r="M78">
        <v>37</v>
      </c>
      <c r="N78">
        <v>111</v>
      </c>
      <c r="P78">
        <v>9</v>
      </c>
      <c r="Q78">
        <v>27</v>
      </c>
      <c r="R78" t="s">
        <v>764</v>
      </c>
      <c r="S78" t="s">
        <v>765</v>
      </c>
      <c r="T78">
        <v>23095543</v>
      </c>
      <c r="U78">
        <v>410310</v>
      </c>
      <c r="V78">
        <v>10</v>
      </c>
    </row>
    <row r="79" spans="1:22">
      <c r="A79" t="s">
        <v>858</v>
      </c>
      <c r="B79" t="s">
        <v>762</v>
      </c>
      <c r="C79" t="s">
        <v>763</v>
      </c>
      <c r="D79">
        <v>91120379</v>
      </c>
      <c r="E79" t="s">
        <v>78</v>
      </c>
      <c r="G79">
        <v>24</v>
      </c>
      <c r="H79" s="4">
        <v>120</v>
      </c>
      <c r="J79">
        <v>182</v>
      </c>
      <c r="K79">
        <v>920.92</v>
      </c>
      <c r="M79">
        <v>203</v>
      </c>
      <c r="N79" s="4">
        <v>1030.04</v>
      </c>
      <c r="P79">
        <v>3</v>
      </c>
      <c r="Q79">
        <v>10.88</v>
      </c>
      <c r="R79" t="s">
        <v>764</v>
      </c>
      <c r="S79" t="s">
        <v>765</v>
      </c>
      <c r="T79">
        <v>23088348</v>
      </c>
      <c r="U79">
        <v>410310</v>
      </c>
      <c r="V79">
        <v>10</v>
      </c>
    </row>
    <row r="80" spans="1:22">
      <c r="A80" t="s">
        <v>859</v>
      </c>
      <c r="B80" t="s">
        <v>762</v>
      </c>
      <c r="C80" t="s">
        <v>763</v>
      </c>
      <c r="D80">
        <v>91121005</v>
      </c>
      <c r="E80" t="s">
        <v>636</v>
      </c>
      <c r="G80">
        <v>6</v>
      </c>
      <c r="H80">
        <v>28.92</v>
      </c>
      <c r="J80">
        <v>5</v>
      </c>
      <c r="K80">
        <v>25.65</v>
      </c>
      <c r="M80">
        <v>8</v>
      </c>
      <c r="N80">
        <v>38.83</v>
      </c>
      <c r="P80">
        <v>3</v>
      </c>
      <c r="Q80">
        <v>15.74</v>
      </c>
      <c r="R80" t="s">
        <v>764</v>
      </c>
      <c r="S80" t="s">
        <v>765</v>
      </c>
      <c r="T80">
        <v>23000175</v>
      </c>
      <c r="U80">
        <v>410310</v>
      </c>
      <c r="V80">
        <v>10</v>
      </c>
    </row>
    <row r="81" spans="1:22">
      <c r="A81" t="s">
        <v>860</v>
      </c>
      <c r="B81" t="s">
        <v>762</v>
      </c>
      <c r="C81" t="s">
        <v>763</v>
      </c>
      <c r="D81">
        <v>91121008</v>
      </c>
      <c r="E81" t="s">
        <v>112</v>
      </c>
      <c r="G81">
        <v>2</v>
      </c>
      <c r="H81">
        <v>4.03</v>
      </c>
      <c r="J81">
        <v>1</v>
      </c>
      <c r="K81">
        <v>3.18</v>
      </c>
      <c r="M81">
        <v>2</v>
      </c>
      <c r="N81">
        <v>4.03</v>
      </c>
      <c r="P81">
        <v>1</v>
      </c>
      <c r="Q81">
        <v>3.18</v>
      </c>
      <c r="R81" t="s">
        <v>764</v>
      </c>
      <c r="S81" t="s">
        <v>765</v>
      </c>
      <c r="T81">
        <v>23000172</v>
      </c>
      <c r="U81">
        <v>410310</v>
      </c>
      <c r="V81">
        <v>10</v>
      </c>
    </row>
    <row r="82" spans="1:22">
      <c r="A82" t="s">
        <v>861</v>
      </c>
      <c r="B82" t="s">
        <v>762</v>
      </c>
      <c r="C82" t="s">
        <v>763</v>
      </c>
      <c r="D82">
        <v>91121063</v>
      </c>
      <c r="E82" t="s">
        <v>380</v>
      </c>
      <c r="G82">
        <v>5</v>
      </c>
      <c r="H82">
        <v>22.95</v>
      </c>
      <c r="J82">
        <v>3</v>
      </c>
      <c r="K82">
        <v>15.19</v>
      </c>
      <c r="M82">
        <v>6</v>
      </c>
      <c r="N82">
        <v>28.91</v>
      </c>
      <c r="P82">
        <v>2</v>
      </c>
      <c r="Q82">
        <v>9.23</v>
      </c>
      <c r="R82" t="s">
        <v>785</v>
      </c>
      <c r="S82" t="s">
        <v>765</v>
      </c>
      <c r="T82">
        <v>23062095</v>
      </c>
      <c r="U82">
        <v>410310</v>
      </c>
      <c r="V82">
        <v>10</v>
      </c>
    </row>
    <row r="83" spans="1:22">
      <c r="A83" t="s">
        <v>862</v>
      </c>
      <c r="B83" t="s">
        <v>762</v>
      </c>
      <c r="C83" t="s">
        <v>763</v>
      </c>
      <c r="D83">
        <v>91121105</v>
      </c>
      <c r="E83" t="s">
        <v>863</v>
      </c>
      <c r="G83">
        <v>0</v>
      </c>
      <c r="H83">
        <v>0</v>
      </c>
      <c r="J83">
        <v>1</v>
      </c>
      <c r="K83">
        <v>2.12</v>
      </c>
      <c r="M83">
        <v>0</v>
      </c>
      <c r="N83">
        <v>0</v>
      </c>
      <c r="P83">
        <v>1</v>
      </c>
      <c r="Q83">
        <v>2.12</v>
      </c>
      <c r="R83" t="s">
        <v>764</v>
      </c>
      <c r="S83" t="s">
        <v>765</v>
      </c>
      <c r="T83">
        <v>23088111</v>
      </c>
      <c r="U83">
        <v>410310</v>
      </c>
      <c r="V83">
        <v>10</v>
      </c>
    </row>
    <row r="84" spans="1:22">
      <c r="A84" t="s">
        <v>864</v>
      </c>
      <c r="B84" t="s">
        <v>762</v>
      </c>
      <c r="C84" t="s">
        <v>763</v>
      </c>
      <c r="D84">
        <v>91122198</v>
      </c>
      <c r="E84" t="s">
        <v>344</v>
      </c>
      <c r="G84">
        <v>7</v>
      </c>
      <c r="H84">
        <v>35</v>
      </c>
      <c r="J84">
        <v>31</v>
      </c>
      <c r="K84">
        <v>155</v>
      </c>
      <c r="M84">
        <v>34</v>
      </c>
      <c r="N84">
        <v>170</v>
      </c>
      <c r="P84">
        <v>4</v>
      </c>
      <c r="Q84">
        <v>20</v>
      </c>
      <c r="R84" t="s">
        <v>785</v>
      </c>
      <c r="S84" t="s">
        <v>765</v>
      </c>
      <c r="T84">
        <v>23058584</v>
      </c>
      <c r="U84">
        <v>410310</v>
      </c>
      <c r="V84">
        <v>10</v>
      </c>
    </row>
    <row r="85" spans="1:22">
      <c r="A85" t="s">
        <v>865</v>
      </c>
      <c r="B85" t="s">
        <v>762</v>
      </c>
      <c r="C85" t="s">
        <v>763</v>
      </c>
      <c r="D85">
        <v>91122217</v>
      </c>
      <c r="E85" t="s">
        <v>296</v>
      </c>
      <c r="G85">
        <v>1</v>
      </c>
      <c r="H85">
        <v>5</v>
      </c>
      <c r="J85">
        <v>2</v>
      </c>
      <c r="K85">
        <v>10</v>
      </c>
      <c r="M85">
        <v>2</v>
      </c>
      <c r="N85">
        <v>10</v>
      </c>
      <c r="P85">
        <v>1</v>
      </c>
      <c r="Q85">
        <v>5</v>
      </c>
      <c r="R85" t="s">
        <v>764</v>
      </c>
      <c r="S85" t="s">
        <v>765</v>
      </c>
      <c r="T85">
        <v>23062105</v>
      </c>
      <c r="U85">
        <v>410310</v>
      </c>
      <c r="V85">
        <v>10</v>
      </c>
    </row>
    <row r="86" spans="1:22">
      <c r="A86" t="s">
        <v>866</v>
      </c>
      <c r="B86" t="s">
        <v>762</v>
      </c>
      <c r="C86" t="s">
        <v>763</v>
      </c>
      <c r="D86">
        <v>91122345</v>
      </c>
      <c r="E86" t="s">
        <v>280</v>
      </c>
      <c r="G86">
        <v>0</v>
      </c>
      <c r="H86">
        <v>0</v>
      </c>
      <c r="J86">
        <v>4</v>
      </c>
      <c r="K86">
        <v>17.11</v>
      </c>
      <c r="M86">
        <v>3</v>
      </c>
      <c r="N86">
        <v>15.01</v>
      </c>
      <c r="P86">
        <v>1</v>
      </c>
      <c r="Q86">
        <v>2.1</v>
      </c>
      <c r="R86" t="s">
        <v>764</v>
      </c>
      <c r="S86" t="s">
        <v>765</v>
      </c>
      <c r="T86">
        <v>23088112</v>
      </c>
      <c r="U86">
        <v>410310</v>
      </c>
      <c r="V86">
        <v>10</v>
      </c>
    </row>
    <row r="87" spans="1:22">
      <c r="A87" t="s">
        <v>867</v>
      </c>
      <c r="B87" t="s">
        <v>762</v>
      </c>
      <c r="C87" t="s">
        <v>763</v>
      </c>
      <c r="D87">
        <v>91122610</v>
      </c>
      <c r="E87" t="s">
        <v>98</v>
      </c>
      <c r="G87">
        <v>1</v>
      </c>
      <c r="H87">
        <v>1.18</v>
      </c>
      <c r="J87">
        <v>91</v>
      </c>
      <c r="K87">
        <v>112.76</v>
      </c>
      <c r="M87">
        <v>85</v>
      </c>
      <c r="N87">
        <v>105.51</v>
      </c>
      <c r="P87">
        <v>7</v>
      </c>
      <c r="Q87">
        <v>8.43</v>
      </c>
      <c r="R87" t="s">
        <v>764</v>
      </c>
      <c r="S87" t="s">
        <v>765</v>
      </c>
      <c r="T87">
        <v>23090977</v>
      </c>
      <c r="U87">
        <v>410310</v>
      </c>
      <c r="V87">
        <v>10</v>
      </c>
    </row>
    <row r="88" spans="1:22">
      <c r="A88" t="s">
        <v>868</v>
      </c>
      <c r="B88" t="s">
        <v>762</v>
      </c>
      <c r="C88" t="s">
        <v>763</v>
      </c>
      <c r="D88">
        <v>91122642</v>
      </c>
      <c r="E88" t="s">
        <v>348</v>
      </c>
      <c r="G88">
        <v>1</v>
      </c>
      <c r="H88">
        <v>1</v>
      </c>
      <c r="J88">
        <v>4</v>
      </c>
      <c r="K88">
        <v>4</v>
      </c>
      <c r="M88">
        <v>4</v>
      </c>
      <c r="N88">
        <v>4</v>
      </c>
      <c r="P88">
        <v>1</v>
      </c>
      <c r="Q88">
        <v>1</v>
      </c>
      <c r="R88" t="s">
        <v>785</v>
      </c>
      <c r="S88" t="s">
        <v>869</v>
      </c>
      <c r="T88">
        <v>23097787</v>
      </c>
      <c r="U88">
        <v>410310</v>
      </c>
      <c r="V88">
        <v>10</v>
      </c>
    </row>
    <row r="89" spans="1:22">
      <c r="A89" t="s">
        <v>870</v>
      </c>
      <c r="B89" t="s">
        <v>762</v>
      </c>
      <c r="C89" t="s">
        <v>763</v>
      </c>
      <c r="D89">
        <v>91123023</v>
      </c>
      <c r="E89" t="s">
        <v>370</v>
      </c>
      <c r="G89">
        <v>4</v>
      </c>
      <c r="H89">
        <v>20.43</v>
      </c>
      <c r="J89">
        <v>19</v>
      </c>
      <c r="K89">
        <v>97.89</v>
      </c>
      <c r="M89">
        <v>21</v>
      </c>
      <c r="N89">
        <v>108.04</v>
      </c>
      <c r="P89">
        <v>2</v>
      </c>
      <c r="Q89">
        <v>10.28</v>
      </c>
      <c r="R89" t="s">
        <v>764</v>
      </c>
      <c r="S89" t="s">
        <v>765</v>
      </c>
      <c r="T89">
        <v>23058552</v>
      </c>
      <c r="U89">
        <v>410310</v>
      </c>
      <c r="V89">
        <v>10</v>
      </c>
    </row>
    <row r="90" spans="1:22">
      <c r="A90" t="s">
        <v>871</v>
      </c>
      <c r="B90" t="s">
        <v>762</v>
      </c>
      <c r="C90" t="s">
        <v>763</v>
      </c>
      <c r="D90">
        <v>91123024</v>
      </c>
      <c r="E90" t="s">
        <v>104</v>
      </c>
      <c r="G90">
        <v>10</v>
      </c>
      <c r="H90">
        <v>51.43</v>
      </c>
      <c r="J90">
        <v>50</v>
      </c>
      <c r="K90">
        <v>255.54</v>
      </c>
      <c r="M90">
        <v>51</v>
      </c>
      <c r="N90">
        <v>260.62</v>
      </c>
      <c r="P90">
        <v>9</v>
      </c>
      <c r="Q90">
        <v>46.35</v>
      </c>
      <c r="R90" t="s">
        <v>764</v>
      </c>
      <c r="S90" t="s">
        <v>765</v>
      </c>
      <c r="T90">
        <v>23057685</v>
      </c>
      <c r="U90">
        <v>410310</v>
      </c>
      <c r="V90">
        <v>10</v>
      </c>
    </row>
    <row r="91" spans="1:22">
      <c r="A91" t="s">
        <v>872</v>
      </c>
      <c r="B91" t="s">
        <v>762</v>
      </c>
      <c r="C91" t="s">
        <v>763</v>
      </c>
      <c r="D91">
        <v>91123027</v>
      </c>
      <c r="E91" t="s">
        <v>118</v>
      </c>
      <c r="G91">
        <v>6</v>
      </c>
      <c r="H91">
        <v>30.72</v>
      </c>
      <c r="J91">
        <v>370</v>
      </c>
      <c r="K91" s="4">
        <v>1846.7</v>
      </c>
      <c r="M91">
        <v>254</v>
      </c>
      <c r="N91" s="4">
        <v>1251.8399999999999</v>
      </c>
      <c r="P91">
        <v>122</v>
      </c>
      <c r="Q91">
        <v>625.58000000000004</v>
      </c>
      <c r="R91" t="s">
        <v>764</v>
      </c>
      <c r="S91" t="s">
        <v>765</v>
      </c>
      <c r="T91">
        <v>23064091</v>
      </c>
      <c r="U91">
        <v>410310</v>
      </c>
      <c r="V91">
        <v>10</v>
      </c>
    </row>
    <row r="92" spans="1:22">
      <c r="A92" t="s">
        <v>873</v>
      </c>
      <c r="B92" t="s">
        <v>762</v>
      </c>
      <c r="C92" t="s">
        <v>763</v>
      </c>
      <c r="D92">
        <v>91123028</v>
      </c>
      <c r="E92" t="s">
        <v>620</v>
      </c>
      <c r="G92">
        <v>6</v>
      </c>
      <c r="H92">
        <v>30.98</v>
      </c>
      <c r="J92">
        <v>28</v>
      </c>
      <c r="K92">
        <v>144.18</v>
      </c>
      <c r="M92">
        <v>32</v>
      </c>
      <c r="N92">
        <v>165.08</v>
      </c>
      <c r="P92">
        <v>2</v>
      </c>
      <c r="Q92">
        <v>10.08</v>
      </c>
      <c r="R92" t="s">
        <v>764</v>
      </c>
      <c r="S92" t="s">
        <v>765</v>
      </c>
      <c r="T92">
        <v>23057684</v>
      </c>
      <c r="U92">
        <v>410310</v>
      </c>
      <c r="V92">
        <v>10</v>
      </c>
    </row>
    <row r="93" spans="1:22">
      <c r="A93" t="s">
        <v>874</v>
      </c>
      <c r="B93" t="s">
        <v>762</v>
      </c>
      <c r="C93" t="s">
        <v>763</v>
      </c>
      <c r="D93">
        <v>91123304</v>
      </c>
      <c r="E93" t="s">
        <v>875</v>
      </c>
      <c r="G93">
        <v>93</v>
      </c>
      <c r="H93">
        <v>930</v>
      </c>
      <c r="J93">
        <v>41</v>
      </c>
      <c r="K93" s="4">
        <v>410</v>
      </c>
      <c r="M93">
        <v>93</v>
      </c>
      <c r="N93">
        <v>930</v>
      </c>
      <c r="P93">
        <v>41</v>
      </c>
      <c r="Q93" s="4">
        <v>410</v>
      </c>
      <c r="R93" t="s">
        <v>764</v>
      </c>
      <c r="S93" t="s">
        <v>765</v>
      </c>
      <c r="T93">
        <v>23026394</v>
      </c>
      <c r="U93">
        <v>410310</v>
      </c>
      <c r="V93">
        <v>10</v>
      </c>
    </row>
    <row r="94" spans="1:22">
      <c r="A94" t="s">
        <v>876</v>
      </c>
      <c r="B94" t="s">
        <v>762</v>
      </c>
      <c r="C94" t="s">
        <v>763</v>
      </c>
      <c r="D94">
        <v>91124002</v>
      </c>
      <c r="E94" t="s">
        <v>622</v>
      </c>
      <c r="G94">
        <v>137</v>
      </c>
      <c r="H94">
        <v>673.13</v>
      </c>
      <c r="J94">
        <v>152</v>
      </c>
      <c r="K94">
        <v>803.22</v>
      </c>
      <c r="M94">
        <v>58</v>
      </c>
      <c r="N94">
        <v>277.33999999999997</v>
      </c>
      <c r="P94">
        <v>231</v>
      </c>
      <c r="Q94" s="4">
        <v>1199.01</v>
      </c>
      <c r="R94" t="s">
        <v>764</v>
      </c>
      <c r="S94" t="s">
        <v>765</v>
      </c>
      <c r="T94">
        <v>23000203</v>
      </c>
      <c r="U94">
        <v>410310</v>
      </c>
      <c r="V94">
        <v>10</v>
      </c>
    </row>
    <row r="95" spans="1:22">
      <c r="A95" t="s">
        <v>877</v>
      </c>
      <c r="B95" t="s">
        <v>762</v>
      </c>
      <c r="C95" t="s">
        <v>763</v>
      </c>
      <c r="D95">
        <v>91124027</v>
      </c>
      <c r="E95" t="s">
        <v>568</v>
      </c>
      <c r="G95">
        <v>214</v>
      </c>
      <c r="H95" s="4">
        <v>1076.8800000000001</v>
      </c>
      <c r="J95">
        <v>74</v>
      </c>
      <c r="K95">
        <v>373.29</v>
      </c>
      <c r="M95">
        <v>98</v>
      </c>
      <c r="N95">
        <v>491.52</v>
      </c>
      <c r="P95">
        <v>190</v>
      </c>
      <c r="Q95">
        <v>958.65</v>
      </c>
      <c r="R95" t="s">
        <v>764</v>
      </c>
      <c r="S95" t="s">
        <v>765</v>
      </c>
      <c r="T95">
        <v>23057696</v>
      </c>
      <c r="U95">
        <v>410310</v>
      </c>
      <c r="V95">
        <v>10</v>
      </c>
    </row>
    <row r="96" spans="1:22">
      <c r="A96" t="s">
        <v>878</v>
      </c>
      <c r="B96" t="s">
        <v>762</v>
      </c>
      <c r="C96" t="s">
        <v>763</v>
      </c>
      <c r="D96">
        <v>91124028</v>
      </c>
      <c r="E96" t="s">
        <v>22</v>
      </c>
      <c r="G96">
        <v>7</v>
      </c>
      <c r="H96">
        <v>35.159999999999997</v>
      </c>
      <c r="J96">
        <v>35</v>
      </c>
      <c r="K96">
        <v>177.61</v>
      </c>
      <c r="M96">
        <v>37</v>
      </c>
      <c r="N96">
        <v>187.27</v>
      </c>
      <c r="P96">
        <v>5</v>
      </c>
      <c r="Q96">
        <v>25.5</v>
      </c>
      <c r="R96" t="s">
        <v>764</v>
      </c>
      <c r="S96" t="s">
        <v>765</v>
      </c>
      <c r="T96">
        <v>23057697</v>
      </c>
      <c r="U96">
        <v>410310</v>
      </c>
      <c r="V96">
        <v>10</v>
      </c>
    </row>
    <row r="97" spans="1:22">
      <c r="A97" t="s">
        <v>879</v>
      </c>
      <c r="B97" t="s">
        <v>762</v>
      </c>
      <c r="C97" t="s">
        <v>763</v>
      </c>
      <c r="D97">
        <v>91124033</v>
      </c>
      <c r="E97" t="s">
        <v>25</v>
      </c>
      <c r="G97">
        <v>108</v>
      </c>
      <c r="H97">
        <v>555.64</v>
      </c>
      <c r="J97">
        <v>29</v>
      </c>
      <c r="K97">
        <v>147.03</v>
      </c>
      <c r="M97">
        <v>82</v>
      </c>
      <c r="N97">
        <v>422.63</v>
      </c>
      <c r="P97">
        <v>55</v>
      </c>
      <c r="Q97">
        <v>280.04000000000002</v>
      </c>
      <c r="R97" t="s">
        <v>764</v>
      </c>
      <c r="S97" t="s">
        <v>765</v>
      </c>
      <c r="T97">
        <v>23067921</v>
      </c>
      <c r="U97">
        <v>410310</v>
      </c>
      <c r="V97">
        <v>10</v>
      </c>
    </row>
    <row r="98" spans="1:22">
      <c r="A98" t="s">
        <v>880</v>
      </c>
      <c r="B98" t="s">
        <v>762</v>
      </c>
      <c r="C98" t="s">
        <v>763</v>
      </c>
      <c r="D98">
        <v>91125004</v>
      </c>
      <c r="E98" t="s">
        <v>115</v>
      </c>
      <c r="G98">
        <v>0</v>
      </c>
      <c r="H98">
        <v>0</v>
      </c>
      <c r="J98">
        <v>33</v>
      </c>
      <c r="K98">
        <v>168.8</v>
      </c>
      <c r="M98">
        <v>32</v>
      </c>
      <c r="N98">
        <v>163.69999999999999</v>
      </c>
      <c r="P98">
        <v>1</v>
      </c>
      <c r="Q98">
        <v>5.0999999999999996</v>
      </c>
      <c r="R98" t="s">
        <v>764</v>
      </c>
      <c r="S98" t="s">
        <v>765</v>
      </c>
      <c r="T98">
        <v>23015378</v>
      </c>
      <c r="U98">
        <v>410310</v>
      </c>
      <c r="V98">
        <v>10</v>
      </c>
    </row>
    <row r="99" spans="1:22">
      <c r="A99" t="s">
        <v>881</v>
      </c>
      <c r="B99" t="s">
        <v>762</v>
      </c>
      <c r="C99" t="s">
        <v>763</v>
      </c>
      <c r="D99">
        <v>91125007</v>
      </c>
      <c r="E99" t="s">
        <v>634</v>
      </c>
      <c r="G99">
        <v>9</v>
      </c>
      <c r="H99">
        <v>40.35</v>
      </c>
      <c r="J99">
        <v>2</v>
      </c>
      <c r="K99">
        <v>8.61</v>
      </c>
      <c r="M99">
        <v>6</v>
      </c>
      <c r="N99">
        <v>27.34</v>
      </c>
      <c r="P99">
        <v>5</v>
      </c>
      <c r="Q99">
        <v>21.62</v>
      </c>
      <c r="R99" t="s">
        <v>764</v>
      </c>
      <c r="S99" t="s">
        <v>765</v>
      </c>
      <c r="T99">
        <v>23000210</v>
      </c>
      <c r="U99">
        <v>410310</v>
      </c>
      <c r="V99">
        <v>10</v>
      </c>
    </row>
    <row r="100" spans="1:22">
      <c r="A100" t="s">
        <v>882</v>
      </c>
      <c r="B100" t="s">
        <v>762</v>
      </c>
      <c r="C100" t="s">
        <v>763</v>
      </c>
      <c r="D100">
        <v>91125009</v>
      </c>
      <c r="E100" t="s">
        <v>27</v>
      </c>
      <c r="G100">
        <v>11</v>
      </c>
      <c r="H100">
        <v>52.84</v>
      </c>
      <c r="J100">
        <v>12</v>
      </c>
      <c r="K100" s="4">
        <v>62.95</v>
      </c>
      <c r="M100">
        <v>10</v>
      </c>
      <c r="N100" s="4">
        <v>47.71</v>
      </c>
      <c r="P100">
        <v>13</v>
      </c>
      <c r="Q100">
        <v>68.08</v>
      </c>
      <c r="R100" t="s">
        <v>764</v>
      </c>
      <c r="S100" t="s">
        <v>765</v>
      </c>
      <c r="T100">
        <v>23063344</v>
      </c>
      <c r="U100">
        <v>410310</v>
      </c>
      <c r="V100">
        <v>10</v>
      </c>
    </row>
    <row r="101" spans="1:22">
      <c r="A101" t="s">
        <v>883</v>
      </c>
      <c r="B101" t="s">
        <v>762</v>
      </c>
      <c r="C101" t="s">
        <v>763</v>
      </c>
      <c r="D101">
        <v>91125055</v>
      </c>
      <c r="E101" t="s">
        <v>628</v>
      </c>
      <c r="G101">
        <v>155</v>
      </c>
      <c r="H101">
        <v>788.95</v>
      </c>
      <c r="J101">
        <v>44</v>
      </c>
      <c r="K101">
        <v>224.16</v>
      </c>
      <c r="M101">
        <v>73</v>
      </c>
      <c r="N101">
        <v>372.17</v>
      </c>
      <c r="P101">
        <v>126</v>
      </c>
      <c r="Q101" s="4">
        <v>640.94000000000005</v>
      </c>
      <c r="R101" t="s">
        <v>764</v>
      </c>
      <c r="S101" t="s">
        <v>765</v>
      </c>
      <c r="T101">
        <v>23057687</v>
      </c>
      <c r="U101">
        <v>410310</v>
      </c>
      <c r="V101">
        <v>10</v>
      </c>
    </row>
    <row r="102" spans="1:22">
      <c r="A102" t="s">
        <v>884</v>
      </c>
      <c r="B102" t="s">
        <v>762</v>
      </c>
      <c r="C102" t="s">
        <v>763</v>
      </c>
      <c r="D102">
        <v>91126051</v>
      </c>
      <c r="E102" t="s">
        <v>314</v>
      </c>
      <c r="G102">
        <v>0</v>
      </c>
      <c r="H102" s="4">
        <v>0</v>
      </c>
      <c r="J102">
        <v>137</v>
      </c>
      <c r="K102" s="4">
        <v>701.83</v>
      </c>
      <c r="M102">
        <v>133</v>
      </c>
      <c r="N102" s="4">
        <v>681.08</v>
      </c>
      <c r="P102">
        <v>4</v>
      </c>
      <c r="Q102" s="4">
        <v>20.75</v>
      </c>
      <c r="R102" t="s">
        <v>764</v>
      </c>
      <c r="S102" t="s">
        <v>765</v>
      </c>
      <c r="T102">
        <v>23058555</v>
      </c>
      <c r="U102">
        <v>410310</v>
      </c>
      <c r="V102">
        <v>10</v>
      </c>
    </row>
    <row r="103" spans="1:22">
      <c r="A103" t="s">
        <v>885</v>
      </c>
      <c r="B103" t="s">
        <v>762</v>
      </c>
      <c r="C103" t="s">
        <v>763</v>
      </c>
      <c r="D103">
        <v>91126053</v>
      </c>
      <c r="E103" t="s">
        <v>61</v>
      </c>
      <c r="G103">
        <v>100</v>
      </c>
      <c r="H103">
        <v>509.88</v>
      </c>
      <c r="J103">
        <v>150</v>
      </c>
      <c r="K103">
        <v>759.41</v>
      </c>
      <c r="M103">
        <v>215</v>
      </c>
      <c r="N103" s="4">
        <v>1088.73</v>
      </c>
      <c r="P103">
        <v>35</v>
      </c>
      <c r="Q103">
        <v>180.56</v>
      </c>
      <c r="R103" t="s">
        <v>764</v>
      </c>
      <c r="S103" t="s">
        <v>765</v>
      </c>
      <c r="T103">
        <v>23057688</v>
      </c>
      <c r="U103">
        <v>410310</v>
      </c>
      <c r="V103">
        <v>10</v>
      </c>
    </row>
    <row r="104" spans="1:22">
      <c r="A104" t="s">
        <v>886</v>
      </c>
      <c r="B104" t="s">
        <v>762</v>
      </c>
      <c r="C104" t="s">
        <v>763</v>
      </c>
      <c r="D104">
        <v>91126054</v>
      </c>
      <c r="E104" t="s">
        <v>56</v>
      </c>
      <c r="G104">
        <v>123</v>
      </c>
      <c r="H104">
        <v>622.70000000000005</v>
      </c>
      <c r="J104">
        <v>112</v>
      </c>
      <c r="K104">
        <v>566.48</v>
      </c>
      <c r="M104">
        <v>114</v>
      </c>
      <c r="N104">
        <v>576.46</v>
      </c>
      <c r="P104">
        <v>121</v>
      </c>
      <c r="Q104">
        <v>612.72</v>
      </c>
      <c r="R104" t="s">
        <v>764</v>
      </c>
      <c r="S104" t="s">
        <v>765</v>
      </c>
      <c r="T104">
        <v>23057689</v>
      </c>
      <c r="U104">
        <v>410310</v>
      </c>
      <c r="V104">
        <v>10</v>
      </c>
    </row>
    <row r="105" spans="1:22">
      <c r="A105" t="s">
        <v>887</v>
      </c>
      <c r="B105" t="s">
        <v>762</v>
      </c>
      <c r="C105" t="s">
        <v>763</v>
      </c>
      <c r="D105">
        <v>91126055</v>
      </c>
      <c r="E105" t="s">
        <v>65</v>
      </c>
      <c r="G105">
        <v>10</v>
      </c>
      <c r="H105">
        <v>50.83</v>
      </c>
      <c r="J105">
        <v>15</v>
      </c>
      <c r="K105">
        <v>76.88</v>
      </c>
      <c r="M105">
        <v>24</v>
      </c>
      <c r="N105">
        <v>122.53</v>
      </c>
      <c r="P105">
        <v>1</v>
      </c>
      <c r="Q105">
        <v>5.18</v>
      </c>
      <c r="R105" t="s">
        <v>764</v>
      </c>
      <c r="S105" t="s">
        <v>765</v>
      </c>
      <c r="T105">
        <v>23057690</v>
      </c>
      <c r="U105">
        <v>410310</v>
      </c>
      <c r="V105">
        <v>10</v>
      </c>
    </row>
    <row r="106" spans="1:22">
      <c r="A106" t="s">
        <v>888</v>
      </c>
      <c r="B106" t="s">
        <v>762</v>
      </c>
      <c r="C106" t="s">
        <v>763</v>
      </c>
      <c r="D106">
        <v>91126056</v>
      </c>
      <c r="E106" t="s">
        <v>51</v>
      </c>
      <c r="G106">
        <v>24</v>
      </c>
      <c r="H106">
        <v>113.78</v>
      </c>
      <c r="J106">
        <v>118</v>
      </c>
      <c r="K106">
        <v>591.98</v>
      </c>
      <c r="M106">
        <v>120</v>
      </c>
      <c r="N106">
        <v>602.16999999999996</v>
      </c>
      <c r="P106">
        <v>22</v>
      </c>
      <c r="Q106">
        <v>103.59</v>
      </c>
      <c r="R106" t="s">
        <v>764</v>
      </c>
      <c r="S106" t="s">
        <v>765</v>
      </c>
      <c r="T106">
        <v>23057693</v>
      </c>
      <c r="U106">
        <v>410310</v>
      </c>
      <c r="V106">
        <v>10</v>
      </c>
    </row>
    <row r="107" spans="1:22">
      <c r="A107" t="s">
        <v>889</v>
      </c>
      <c r="B107" t="s">
        <v>762</v>
      </c>
      <c r="C107" t="s">
        <v>763</v>
      </c>
      <c r="D107">
        <v>91126057</v>
      </c>
      <c r="E107" t="s">
        <v>588</v>
      </c>
      <c r="G107">
        <v>93</v>
      </c>
      <c r="H107">
        <v>477.82</v>
      </c>
      <c r="J107">
        <v>32</v>
      </c>
      <c r="K107">
        <v>166.12</v>
      </c>
      <c r="M107">
        <v>88</v>
      </c>
      <c r="N107">
        <v>452.43</v>
      </c>
      <c r="P107">
        <v>37</v>
      </c>
      <c r="Q107">
        <v>191.51</v>
      </c>
      <c r="R107" t="s">
        <v>764</v>
      </c>
      <c r="S107" t="s">
        <v>765</v>
      </c>
      <c r="T107">
        <v>23057702</v>
      </c>
      <c r="U107">
        <v>410310</v>
      </c>
      <c r="V107">
        <v>10</v>
      </c>
    </row>
    <row r="108" spans="1:22">
      <c r="A108" t="s">
        <v>890</v>
      </c>
      <c r="B108" t="s">
        <v>762</v>
      </c>
      <c r="C108" t="s">
        <v>763</v>
      </c>
      <c r="D108">
        <v>91126077</v>
      </c>
      <c r="E108" t="s">
        <v>324</v>
      </c>
      <c r="G108">
        <v>9</v>
      </c>
      <c r="H108">
        <v>46.3</v>
      </c>
      <c r="J108">
        <v>20</v>
      </c>
      <c r="K108">
        <v>101.9</v>
      </c>
      <c r="M108">
        <v>25</v>
      </c>
      <c r="N108">
        <v>128.1</v>
      </c>
      <c r="P108">
        <v>4</v>
      </c>
      <c r="Q108">
        <v>20.100000000000001</v>
      </c>
      <c r="R108" t="s">
        <v>785</v>
      </c>
      <c r="S108" t="s">
        <v>765</v>
      </c>
      <c r="T108">
        <v>23066879</v>
      </c>
      <c r="U108">
        <v>410310</v>
      </c>
      <c r="V108">
        <v>10</v>
      </c>
    </row>
    <row r="109" spans="1:22">
      <c r="A109" t="s">
        <v>891</v>
      </c>
      <c r="B109" t="s">
        <v>762</v>
      </c>
      <c r="C109" t="s">
        <v>763</v>
      </c>
      <c r="D109">
        <v>91126082</v>
      </c>
      <c r="E109" t="s">
        <v>318</v>
      </c>
      <c r="G109">
        <v>0</v>
      </c>
      <c r="H109">
        <v>0</v>
      </c>
      <c r="J109">
        <v>6</v>
      </c>
      <c r="K109">
        <v>30.51</v>
      </c>
      <c r="M109">
        <v>4</v>
      </c>
      <c r="N109">
        <v>20.329999999999998</v>
      </c>
      <c r="P109">
        <v>2</v>
      </c>
      <c r="Q109">
        <v>10.18</v>
      </c>
      <c r="R109" t="s">
        <v>764</v>
      </c>
      <c r="S109" t="s">
        <v>765</v>
      </c>
      <c r="T109">
        <v>23073188</v>
      </c>
      <c r="U109">
        <v>410310</v>
      </c>
      <c r="V109">
        <v>10</v>
      </c>
    </row>
    <row r="110" spans="1:22">
      <c r="A110" t="s">
        <v>892</v>
      </c>
      <c r="B110" t="s">
        <v>762</v>
      </c>
      <c r="C110" t="s">
        <v>763</v>
      </c>
      <c r="D110">
        <v>91126130</v>
      </c>
      <c r="E110" t="s">
        <v>67</v>
      </c>
      <c r="G110">
        <v>0</v>
      </c>
      <c r="H110">
        <v>0</v>
      </c>
      <c r="J110">
        <v>19</v>
      </c>
      <c r="K110">
        <v>59.3</v>
      </c>
      <c r="M110">
        <v>18</v>
      </c>
      <c r="N110">
        <v>56.2</v>
      </c>
      <c r="P110">
        <v>1</v>
      </c>
      <c r="Q110">
        <v>3.1</v>
      </c>
      <c r="R110" t="s">
        <v>764</v>
      </c>
      <c r="S110" t="s">
        <v>765</v>
      </c>
      <c r="T110">
        <v>23095553</v>
      </c>
      <c r="U110">
        <v>410310</v>
      </c>
      <c r="V110">
        <v>10</v>
      </c>
    </row>
    <row r="111" spans="1:22">
      <c r="A111" t="s">
        <v>893</v>
      </c>
      <c r="B111" t="s">
        <v>762</v>
      </c>
      <c r="C111" t="s">
        <v>763</v>
      </c>
      <c r="D111">
        <v>91127009</v>
      </c>
      <c r="E111" t="s">
        <v>609</v>
      </c>
      <c r="G111">
        <v>43</v>
      </c>
      <c r="H111">
        <v>221.11</v>
      </c>
      <c r="J111">
        <v>38</v>
      </c>
      <c r="K111">
        <v>196.33</v>
      </c>
      <c r="M111">
        <v>38</v>
      </c>
      <c r="N111">
        <v>196.05</v>
      </c>
      <c r="P111">
        <v>43</v>
      </c>
      <c r="Q111">
        <v>221.39</v>
      </c>
      <c r="R111" t="s">
        <v>764</v>
      </c>
      <c r="S111" t="s">
        <v>765</v>
      </c>
      <c r="T111">
        <v>23045518</v>
      </c>
      <c r="U111">
        <v>410310</v>
      </c>
      <c r="V111">
        <v>10</v>
      </c>
    </row>
    <row r="112" spans="1:22">
      <c r="A112" t="s">
        <v>894</v>
      </c>
      <c r="B112" t="s">
        <v>762</v>
      </c>
      <c r="C112" t="s">
        <v>763</v>
      </c>
      <c r="D112">
        <v>91127021</v>
      </c>
      <c r="E112" t="s">
        <v>611</v>
      </c>
      <c r="G112">
        <v>12</v>
      </c>
      <c r="H112">
        <v>61.06</v>
      </c>
      <c r="J112">
        <v>96</v>
      </c>
      <c r="K112">
        <v>480.89</v>
      </c>
      <c r="M112">
        <v>92</v>
      </c>
      <c r="N112">
        <v>460.87</v>
      </c>
      <c r="P112">
        <v>16</v>
      </c>
      <c r="Q112">
        <v>81.08</v>
      </c>
      <c r="R112" t="s">
        <v>764</v>
      </c>
      <c r="S112" t="s">
        <v>765</v>
      </c>
      <c r="T112">
        <v>23057691</v>
      </c>
      <c r="U112">
        <v>410310</v>
      </c>
      <c r="V112">
        <v>10</v>
      </c>
    </row>
    <row r="113" spans="1:22">
      <c r="A113" t="s">
        <v>895</v>
      </c>
      <c r="B113" t="s">
        <v>762</v>
      </c>
      <c r="C113" t="s">
        <v>763</v>
      </c>
      <c r="D113">
        <v>91127022</v>
      </c>
      <c r="E113" t="s">
        <v>108</v>
      </c>
      <c r="G113">
        <v>117</v>
      </c>
      <c r="H113">
        <v>595.49</v>
      </c>
      <c r="J113">
        <v>82</v>
      </c>
      <c r="K113">
        <v>419.66</v>
      </c>
      <c r="M113">
        <v>195</v>
      </c>
      <c r="N113">
        <v>994.8</v>
      </c>
      <c r="P113">
        <v>4</v>
      </c>
      <c r="Q113">
        <v>20.350000000000001</v>
      </c>
      <c r="R113" t="s">
        <v>764</v>
      </c>
      <c r="S113" t="s">
        <v>765</v>
      </c>
      <c r="T113">
        <v>23057695</v>
      </c>
      <c r="U113">
        <v>410310</v>
      </c>
      <c r="V113">
        <v>10</v>
      </c>
    </row>
    <row r="114" spans="1:22">
      <c r="A114" t="s">
        <v>896</v>
      </c>
      <c r="B114" t="s">
        <v>762</v>
      </c>
      <c r="C114" t="s">
        <v>763</v>
      </c>
      <c r="D114">
        <v>91128004</v>
      </c>
      <c r="E114" t="s">
        <v>897</v>
      </c>
      <c r="G114">
        <v>5</v>
      </c>
      <c r="H114">
        <v>12.09</v>
      </c>
      <c r="J114">
        <v>2</v>
      </c>
      <c r="K114" s="4">
        <v>5.46</v>
      </c>
      <c r="M114">
        <v>3</v>
      </c>
      <c r="N114">
        <v>8.02</v>
      </c>
      <c r="P114">
        <v>4</v>
      </c>
      <c r="Q114">
        <v>9.5299999999999994</v>
      </c>
      <c r="R114" t="s">
        <v>764</v>
      </c>
      <c r="S114" t="s">
        <v>765</v>
      </c>
      <c r="T114">
        <v>23000222</v>
      </c>
      <c r="U114">
        <v>410310</v>
      </c>
      <c r="V114">
        <v>10</v>
      </c>
    </row>
    <row r="115" spans="1:22">
      <c r="A115" t="s">
        <v>898</v>
      </c>
      <c r="B115" t="s">
        <v>762</v>
      </c>
      <c r="C115" t="s">
        <v>763</v>
      </c>
      <c r="D115">
        <v>91128011</v>
      </c>
      <c r="E115" t="s">
        <v>16</v>
      </c>
      <c r="G115">
        <v>10</v>
      </c>
      <c r="H115">
        <v>10</v>
      </c>
      <c r="J115">
        <v>151</v>
      </c>
      <c r="K115">
        <v>151</v>
      </c>
      <c r="M115">
        <v>150</v>
      </c>
      <c r="N115">
        <v>150</v>
      </c>
      <c r="P115">
        <v>11</v>
      </c>
      <c r="Q115">
        <v>11</v>
      </c>
      <c r="R115" t="s">
        <v>785</v>
      </c>
      <c r="S115" t="s">
        <v>899</v>
      </c>
      <c r="T115">
        <v>23067920</v>
      </c>
      <c r="U115">
        <v>410310</v>
      </c>
      <c r="V115">
        <v>10</v>
      </c>
    </row>
    <row r="116" spans="1:22">
      <c r="A116" t="s">
        <v>900</v>
      </c>
      <c r="B116" t="s">
        <v>762</v>
      </c>
      <c r="C116" t="s">
        <v>763</v>
      </c>
      <c r="D116">
        <v>91128020</v>
      </c>
      <c r="E116" t="s">
        <v>901</v>
      </c>
      <c r="G116">
        <v>3</v>
      </c>
      <c r="H116">
        <v>13.37</v>
      </c>
      <c r="J116">
        <v>7</v>
      </c>
      <c r="K116" s="4">
        <v>91.38</v>
      </c>
      <c r="M116">
        <v>7</v>
      </c>
      <c r="N116" s="4">
        <v>90.17</v>
      </c>
      <c r="P116">
        <v>3</v>
      </c>
      <c r="Q116">
        <v>14.58</v>
      </c>
      <c r="R116" t="s">
        <v>764</v>
      </c>
      <c r="S116" t="s">
        <v>765</v>
      </c>
      <c r="T116">
        <v>23036500</v>
      </c>
      <c r="U116">
        <v>410310</v>
      </c>
      <c r="V116">
        <v>10</v>
      </c>
    </row>
    <row r="117" spans="1:22">
      <c r="A117" t="s">
        <v>902</v>
      </c>
      <c r="B117" t="s">
        <v>762</v>
      </c>
      <c r="C117" t="s">
        <v>763</v>
      </c>
      <c r="D117">
        <v>91128038</v>
      </c>
      <c r="E117" t="s">
        <v>903</v>
      </c>
      <c r="G117">
        <v>6</v>
      </c>
      <c r="H117">
        <v>1.01</v>
      </c>
      <c r="J117">
        <v>7</v>
      </c>
      <c r="K117">
        <v>1</v>
      </c>
      <c r="M117">
        <v>0</v>
      </c>
      <c r="N117">
        <v>0</v>
      </c>
      <c r="P117">
        <v>13</v>
      </c>
      <c r="Q117">
        <v>2.0099999999999998</v>
      </c>
      <c r="R117" t="s">
        <v>764</v>
      </c>
      <c r="S117" t="s">
        <v>765</v>
      </c>
      <c r="T117">
        <v>23059838</v>
      </c>
      <c r="U117">
        <v>410310</v>
      </c>
      <c r="V117">
        <v>10</v>
      </c>
    </row>
    <row r="118" spans="1:22">
      <c r="A118" t="s">
        <v>904</v>
      </c>
      <c r="B118" t="s">
        <v>762</v>
      </c>
      <c r="C118" t="s">
        <v>763</v>
      </c>
      <c r="D118">
        <v>91212409</v>
      </c>
      <c r="E118" t="s">
        <v>406</v>
      </c>
      <c r="G118">
        <v>0</v>
      </c>
      <c r="H118">
        <v>0</v>
      </c>
      <c r="J118">
        <v>8</v>
      </c>
      <c r="K118">
        <v>4</v>
      </c>
      <c r="M118">
        <v>4</v>
      </c>
      <c r="N118">
        <v>2</v>
      </c>
      <c r="P118">
        <v>4</v>
      </c>
      <c r="Q118">
        <v>2</v>
      </c>
      <c r="R118" t="s">
        <v>785</v>
      </c>
      <c r="S118" t="s">
        <v>869</v>
      </c>
      <c r="T118">
        <v>23111029</v>
      </c>
      <c r="U118">
        <v>410310</v>
      </c>
      <c r="V118">
        <v>10</v>
      </c>
    </row>
    <row r="119" spans="1:22">
      <c r="A119" t="s">
        <v>905</v>
      </c>
      <c r="B119" t="s">
        <v>762</v>
      </c>
      <c r="C119" t="s">
        <v>763</v>
      </c>
      <c r="D119">
        <v>91215432</v>
      </c>
      <c r="E119" t="s">
        <v>215</v>
      </c>
      <c r="G119">
        <v>2</v>
      </c>
      <c r="H119">
        <v>0.5</v>
      </c>
      <c r="J119">
        <v>8</v>
      </c>
      <c r="K119">
        <v>2</v>
      </c>
      <c r="M119">
        <v>8</v>
      </c>
      <c r="N119">
        <v>2</v>
      </c>
      <c r="P119">
        <v>2</v>
      </c>
      <c r="Q119">
        <v>0.5</v>
      </c>
      <c r="R119" t="s">
        <v>785</v>
      </c>
      <c r="S119" t="s">
        <v>869</v>
      </c>
      <c r="T119">
        <v>23109353</v>
      </c>
      <c r="U119">
        <v>410310</v>
      </c>
      <c r="V119">
        <v>10</v>
      </c>
    </row>
    <row r="120" spans="1:22">
      <c r="A120" t="s">
        <v>906</v>
      </c>
      <c r="B120" t="s">
        <v>762</v>
      </c>
      <c r="C120" t="s">
        <v>763</v>
      </c>
      <c r="D120">
        <v>91216399</v>
      </c>
      <c r="E120" t="s">
        <v>259</v>
      </c>
      <c r="G120">
        <v>1</v>
      </c>
      <c r="H120">
        <v>0.25</v>
      </c>
      <c r="J120">
        <v>4</v>
      </c>
      <c r="K120">
        <v>1</v>
      </c>
      <c r="M120">
        <v>4</v>
      </c>
      <c r="N120">
        <v>1</v>
      </c>
      <c r="P120">
        <v>1</v>
      </c>
      <c r="Q120">
        <v>0.25</v>
      </c>
      <c r="R120" t="s">
        <v>785</v>
      </c>
      <c r="S120" t="s">
        <v>869</v>
      </c>
      <c r="T120">
        <v>23109351</v>
      </c>
      <c r="U120">
        <v>410310</v>
      </c>
      <c r="V120">
        <v>10</v>
      </c>
    </row>
    <row r="121" spans="1:22">
      <c r="A121" t="s">
        <v>907</v>
      </c>
      <c r="B121" t="s">
        <v>762</v>
      </c>
      <c r="C121" t="s">
        <v>763</v>
      </c>
      <c r="D121">
        <v>91216403</v>
      </c>
      <c r="E121" t="s">
        <v>538</v>
      </c>
      <c r="G121">
        <v>0</v>
      </c>
      <c r="H121">
        <v>0</v>
      </c>
      <c r="J121">
        <v>100</v>
      </c>
      <c r="K121">
        <v>50</v>
      </c>
      <c r="M121">
        <v>60</v>
      </c>
      <c r="N121">
        <v>30</v>
      </c>
      <c r="P121">
        <v>40</v>
      </c>
      <c r="Q121">
        <v>20</v>
      </c>
      <c r="R121" t="s">
        <v>785</v>
      </c>
      <c r="S121" t="s">
        <v>869</v>
      </c>
      <c r="T121">
        <v>23111033</v>
      </c>
      <c r="U121">
        <v>410310</v>
      </c>
      <c r="V121">
        <v>10</v>
      </c>
    </row>
    <row r="122" spans="1:22">
      <c r="A122" t="s">
        <v>908</v>
      </c>
      <c r="B122" t="s">
        <v>762</v>
      </c>
      <c r="C122" t="s">
        <v>763</v>
      </c>
      <c r="D122">
        <v>91715361</v>
      </c>
      <c r="E122" t="s">
        <v>480</v>
      </c>
      <c r="G122">
        <v>0</v>
      </c>
      <c r="H122">
        <v>0</v>
      </c>
      <c r="J122">
        <v>36</v>
      </c>
      <c r="K122">
        <v>36</v>
      </c>
      <c r="M122">
        <v>32</v>
      </c>
      <c r="N122">
        <v>32</v>
      </c>
      <c r="P122">
        <v>4</v>
      </c>
      <c r="Q122">
        <v>4</v>
      </c>
      <c r="R122" t="s">
        <v>785</v>
      </c>
      <c r="S122" t="s">
        <v>869</v>
      </c>
      <c r="T122">
        <v>23110600</v>
      </c>
      <c r="U122">
        <v>410310</v>
      </c>
      <c r="V122">
        <v>10</v>
      </c>
    </row>
    <row r="123" spans="1:22">
      <c r="A123" t="s">
        <v>909</v>
      </c>
      <c r="B123" t="s">
        <v>762</v>
      </c>
      <c r="C123" t="s">
        <v>763</v>
      </c>
      <c r="D123">
        <v>91715362</v>
      </c>
      <c r="E123" t="s">
        <v>910</v>
      </c>
      <c r="G123">
        <v>2</v>
      </c>
      <c r="H123">
        <v>3</v>
      </c>
      <c r="J123">
        <v>6</v>
      </c>
      <c r="K123">
        <v>9</v>
      </c>
      <c r="M123">
        <v>6</v>
      </c>
      <c r="N123">
        <v>9</v>
      </c>
      <c r="P123">
        <v>2</v>
      </c>
      <c r="Q123">
        <v>3</v>
      </c>
      <c r="R123" t="s">
        <v>785</v>
      </c>
      <c r="S123" t="s">
        <v>869</v>
      </c>
      <c r="T123">
        <v>23110631</v>
      </c>
      <c r="U123">
        <v>410310</v>
      </c>
      <c r="V123">
        <v>10</v>
      </c>
    </row>
    <row r="124" spans="1:22">
      <c r="A124" t="s">
        <v>911</v>
      </c>
      <c r="B124" t="s">
        <v>762</v>
      </c>
      <c r="C124" t="s">
        <v>763</v>
      </c>
      <c r="D124">
        <v>94097</v>
      </c>
      <c r="E124" t="s">
        <v>71</v>
      </c>
      <c r="G124">
        <v>5</v>
      </c>
      <c r="H124">
        <v>25</v>
      </c>
      <c r="J124">
        <v>0</v>
      </c>
      <c r="K124">
        <v>0</v>
      </c>
      <c r="M124">
        <v>0</v>
      </c>
      <c r="N124">
        <v>0</v>
      </c>
      <c r="P124">
        <v>5</v>
      </c>
      <c r="Q124">
        <v>25</v>
      </c>
      <c r="R124" t="s">
        <v>764</v>
      </c>
      <c r="S124" t="s">
        <v>765</v>
      </c>
      <c r="T124">
        <v>23000168</v>
      </c>
      <c r="U124">
        <v>410310</v>
      </c>
      <c r="V124">
        <v>10</v>
      </c>
    </row>
    <row r="125" spans="1:22">
      <c r="A125" t="s">
        <v>912</v>
      </c>
      <c r="B125" t="s">
        <v>762</v>
      </c>
      <c r="C125" t="s">
        <v>763</v>
      </c>
      <c r="D125">
        <v>94128008</v>
      </c>
      <c r="E125" t="s">
        <v>278</v>
      </c>
      <c r="G125">
        <v>2</v>
      </c>
      <c r="H125">
        <v>2</v>
      </c>
      <c r="J125">
        <v>32</v>
      </c>
      <c r="K125">
        <v>32</v>
      </c>
      <c r="M125">
        <v>32</v>
      </c>
      <c r="N125">
        <v>32</v>
      </c>
      <c r="P125">
        <v>2</v>
      </c>
      <c r="Q125">
        <v>2</v>
      </c>
      <c r="R125" t="s">
        <v>764</v>
      </c>
      <c r="S125" t="s">
        <v>765</v>
      </c>
      <c r="T125">
        <v>23083450</v>
      </c>
      <c r="U125">
        <v>410310</v>
      </c>
      <c r="V125">
        <v>10</v>
      </c>
    </row>
    <row r="126" spans="1:22">
      <c r="A126" t="s">
        <v>913</v>
      </c>
      <c r="B126" t="s">
        <v>762</v>
      </c>
      <c r="C126" t="s">
        <v>763</v>
      </c>
      <c r="D126">
        <v>94128011</v>
      </c>
      <c r="E126" t="s">
        <v>19</v>
      </c>
      <c r="G126">
        <v>248</v>
      </c>
      <c r="H126">
        <v>99.2</v>
      </c>
      <c r="J126">
        <v>300</v>
      </c>
      <c r="K126">
        <v>120</v>
      </c>
      <c r="M126">
        <v>287</v>
      </c>
      <c r="N126">
        <v>114.8</v>
      </c>
      <c r="P126">
        <v>261</v>
      </c>
      <c r="Q126">
        <v>104.4</v>
      </c>
      <c r="R126" t="s">
        <v>785</v>
      </c>
      <c r="S126" t="s">
        <v>914</v>
      </c>
      <c r="T126">
        <v>23084674</v>
      </c>
      <c r="U126">
        <v>410310</v>
      </c>
      <c r="V126">
        <v>10</v>
      </c>
    </row>
  </sheetData>
  <autoFilter ref="A1:V130" xr:uid="{A51E906E-7C12-4E5F-81EF-1D40829E226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AE72-2AB1-4EF7-AAFB-CD79C8FA6442}">
  <sheetPr>
    <tabColor theme="4" tint="0.79998168889431442"/>
  </sheetPr>
  <dimension ref="A1:W183"/>
  <sheetViews>
    <sheetView workbookViewId="0">
      <selection activeCell="G19" sqref="G19"/>
    </sheetView>
  </sheetViews>
  <sheetFormatPr defaultColWidth="8.75" defaultRowHeight="14.25"/>
  <sheetData>
    <row r="1" spans="1:23">
      <c r="A1" s="5" t="s">
        <v>739</v>
      </c>
      <c r="B1" s="5" t="s">
        <v>740</v>
      </c>
      <c r="C1" s="5" t="s">
        <v>741</v>
      </c>
      <c r="D1" s="5" t="s">
        <v>742</v>
      </c>
      <c r="E1" s="5" t="s">
        <v>743</v>
      </c>
      <c r="F1" s="5" t="s">
        <v>744</v>
      </c>
      <c r="G1" s="5" t="s">
        <v>745</v>
      </c>
      <c r="H1" s="5" t="s">
        <v>746</v>
      </c>
      <c r="I1" s="5" t="s">
        <v>747</v>
      </c>
      <c r="J1" s="5" t="s">
        <v>748</v>
      </c>
      <c r="K1" s="5" t="s">
        <v>749</v>
      </c>
      <c r="L1" s="5" t="s">
        <v>750</v>
      </c>
      <c r="M1" s="5" t="s">
        <v>751</v>
      </c>
      <c r="N1" s="5" t="s">
        <v>752</v>
      </c>
      <c r="O1" s="5" t="s">
        <v>753</v>
      </c>
      <c r="P1" s="5" t="s">
        <v>754</v>
      </c>
      <c r="Q1" s="5" t="s">
        <v>755</v>
      </c>
      <c r="R1" s="5" t="s">
        <v>756</v>
      </c>
      <c r="S1" s="5" t="s">
        <v>757</v>
      </c>
      <c r="T1" s="5" t="s">
        <v>758</v>
      </c>
      <c r="U1" s="5" t="s">
        <v>759</v>
      </c>
      <c r="V1" s="5" t="s">
        <v>760</v>
      </c>
      <c r="W1" s="1"/>
    </row>
    <row r="4" spans="1:23">
      <c r="H4" s="4"/>
      <c r="K4" s="4"/>
      <c r="N4" s="4"/>
      <c r="Q4" s="4"/>
    </row>
    <row r="7" spans="1:23">
      <c r="H7" s="4"/>
      <c r="K7" s="4"/>
      <c r="N7" s="4"/>
      <c r="Q7" s="4"/>
    </row>
    <row r="8" spans="1:23">
      <c r="H8" s="4"/>
      <c r="K8" s="4"/>
      <c r="N8" s="4"/>
      <c r="Q8" s="4"/>
    </row>
    <row r="9" spans="1:23">
      <c r="H9" s="4"/>
      <c r="Q9" s="4"/>
    </row>
    <row r="11" spans="1:23">
      <c r="K11" s="4"/>
      <c r="Q11" s="4"/>
    </row>
    <row r="12" spans="1:23">
      <c r="H12" s="4"/>
      <c r="K12" s="4"/>
      <c r="N12" s="4"/>
      <c r="Q12" s="4"/>
    </row>
    <row r="13" spans="1:23">
      <c r="K13" s="4"/>
      <c r="N13" s="4"/>
    </row>
    <row r="14" spans="1:23">
      <c r="H14" s="4"/>
      <c r="K14" s="4"/>
      <c r="N14" s="4"/>
      <c r="Q14" s="4"/>
    </row>
    <row r="15" spans="1:23">
      <c r="K15" s="4"/>
      <c r="N15" s="4"/>
    </row>
    <row r="19" spans="8:17">
      <c r="H19" s="4"/>
      <c r="K19" s="4"/>
      <c r="N19" s="4"/>
      <c r="Q19" s="4"/>
    </row>
    <row r="20" spans="8:17">
      <c r="K20" s="4"/>
      <c r="N20" s="4"/>
      <c r="Q20" s="4"/>
    </row>
    <row r="24" spans="8:17">
      <c r="H24" s="4"/>
      <c r="Q24" s="4"/>
    </row>
    <row r="102" spans="7:17">
      <c r="G102" s="6"/>
      <c r="H102" s="4"/>
      <c r="K102" s="4"/>
      <c r="M102" s="6"/>
      <c r="N102" s="4"/>
      <c r="Q102" s="4"/>
    </row>
    <row r="105" spans="7:17">
      <c r="K105" s="4"/>
    </row>
    <row r="129" spans="8:17">
      <c r="H129" s="4"/>
      <c r="K129" s="4"/>
      <c r="Q129" s="4"/>
    </row>
    <row r="179" spans="8:17">
      <c r="H179" s="4"/>
      <c r="Q179" s="4"/>
    </row>
    <row r="180" spans="8:17">
      <c r="H180" s="4"/>
      <c r="Q180" s="4"/>
    </row>
    <row r="182" spans="8:17">
      <c r="Q182" s="4"/>
    </row>
    <row r="183" spans="8:17">
      <c r="H183" s="4"/>
      <c r="K183" s="4"/>
      <c r="N183" s="4"/>
      <c r="Q18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A33A-2992-4DB6-B57E-586B1A9BC8A9}">
  <dimension ref="A1:BN810"/>
  <sheetViews>
    <sheetView workbookViewId="0">
      <selection activeCell="C14" sqref="A1:BN653"/>
    </sheetView>
  </sheetViews>
  <sheetFormatPr defaultRowHeight="14.25"/>
  <cols>
    <col min="3" max="3" width="22.375" customWidth="1"/>
    <col min="21" max="21" width="13.75" bestFit="1" customWidth="1"/>
    <col min="37" max="37" width="17.875" customWidth="1"/>
  </cols>
  <sheetData>
    <row r="1" spans="1:66" ht="16.5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</row>
    <row r="2" spans="1:66" ht="16.5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</row>
    <row r="3" spans="1:66" ht="16.5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8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8"/>
      <c r="BH3" s="137"/>
      <c r="BI3" s="137"/>
      <c r="BJ3" s="137"/>
      <c r="BK3" s="137"/>
      <c r="BL3" s="137"/>
      <c r="BM3" s="137"/>
      <c r="BN3" s="137"/>
    </row>
    <row r="4" spans="1:66" ht="16.5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8"/>
      <c r="BH4" s="137"/>
      <c r="BI4" s="137"/>
      <c r="BJ4" s="137"/>
      <c r="BK4" s="137"/>
      <c r="BL4" s="137"/>
      <c r="BM4" s="137"/>
      <c r="BN4" s="137"/>
    </row>
    <row r="5" spans="1:66" ht="16.5">
      <c r="A5" s="137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8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8"/>
      <c r="BH5" s="137"/>
      <c r="BI5" s="137"/>
      <c r="BJ5" s="137"/>
      <c r="BK5" s="137"/>
      <c r="BL5" s="137"/>
      <c r="BM5" s="137"/>
      <c r="BN5" s="137"/>
    </row>
    <row r="6" spans="1:66" ht="16.5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8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8"/>
      <c r="BH6" s="137"/>
      <c r="BI6" s="137"/>
      <c r="BJ6" s="137"/>
      <c r="BK6" s="137"/>
      <c r="BL6" s="137"/>
      <c r="BM6" s="137"/>
      <c r="BN6" s="137"/>
    </row>
    <row r="7" spans="1:66" ht="16.5">
      <c r="A7" s="137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8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8"/>
      <c r="BH7" s="137"/>
      <c r="BI7" s="137"/>
      <c r="BJ7" s="137"/>
      <c r="BK7" s="137"/>
      <c r="BL7" s="137"/>
      <c r="BM7" s="137"/>
      <c r="BN7" s="137"/>
    </row>
    <row r="8" spans="1:66" ht="16.5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8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8"/>
      <c r="BH8" s="137"/>
      <c r="BI8" s="137"/>
      <c r="BJ8" s="137"/>
      <c r="BK8" s="137"/>
      <c r="BL8" s="137"/>
      <c r="BM8" s="137"/>
      <c r="BN8" s="137"/>
    </row>
    <row r="9" spans="1:66" ht="16.5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8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8"/>
      <c r="BH9" s="137"/>
      <c r="BI9" s="137"/>
      <c r="BJ9" s="137"/>
      <c r="BK9" s="137"/>
      <c r="BL9" s="137"/>
      <c r="BM9" s="137"/>
      <c r="BN9" s="137"/>
    </row>
    <row r="10" spans="1:66" ht="16.5">
      <c r="A10" s="137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8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8"/>
      <c r="BH10" s="137"/>
      <c r="BI10" s="137"/>
      <c r="BJ10" s="137"/>
      <c r="BK10" s="137"/>
      <c r="BL10" s="137"/>
      <c r="BM10" s="137"/>
      <c r="BN10" s="137"/>
    </row>
    <row r="11" spans="1:66" ht="16.5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8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8"/>
      <c r="BH11" s="137"/>
      <c r="BI11" s="137"/>
      <c r="BJ11" s="137"/>
      <c r="BK11" s="137"/>
      <c r="BL11" s="137"/>
      <c r="BM11" s="137"/>
      <c r="BN11" s="137"/>
    </row>
    <row r="12" spans="1:66" ht="16.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8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8"/>
      <c r="BH12" s="137"/>
      <c r="BI12" s="137"/>
      <c r="BJ12" s="137"/>
      <c r="BK12" s="137"/>
      <c r="BL12" s="137"/>
      <c r="BM12" s="137"/>
      <c r="BN12" s="137"/>
    </row>
    <row r="13" spans="1:66" ht="16.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8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8"/>
      <c r="BH13" s="137"/>
      <c r="BI13" s="137"/>
      <c r="BJ13" s="137"/>
      <c r="BK13" s="137"/>
      <c r="BL13" s="137"/>
      <c r="BM13" s="137"/>
      <c r="BN13" s="137"/>
    </row>
    <row r="14" spans="1:66" ht="16.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8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8"/>
      <c r="BH14" s="137"/>
      <c r="BI14" s="137"/>
      <c r="BJ14" s="137"/>
      <c r="BK14" s="137"/>
      <c r="BL14" s="137"/>
      <c r="BM14" s="137"/>
      <c r="BN14" s="137"/>
    </row>
    <row r="15" spans="1:66" ht="16.5">
      <c r="A15" s="137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8"/>
      <c r="BH15" s="137"/>
      <c r="BI15" s="137"/>
      <c r="BJ15" s="137"/>
      <c r="BK15" s="137"/>
      <c r="BL15" s="137"/>
      <c r="BM15" s="137"/>
      <c r="BN15" s="137"/>
    </row>
    <row r="16" spans="1:66" ht="16.5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8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8"/>
      <c r="BH16" s="137"/>
      <c r="BI16" s="137"/>
      <c r="BJ16" s="137"/>
      <c r="BK16" s="137"/>
      <c r="BL16" s="137"/>
      <c r="BM16" s="137"/>
      <c r="BN16" s="137"/>
    </row>
    <row r="17" spans="1:66" ht="16.5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8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8"/>
      <c r="BH17" s="137"/>
      <c r="BI17" s="137"/>
      <c r="BJ17" s="137"/>
      <c r="BK17" s="137"/>
      <c r="BL17" s="137"/>
      <c r="BM17" s="137"/>
      <c r="BN17" s="137"/>
    </row>
    <row r="18" spans="1:66" ht="16.5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8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8"/>
      <c r="BH18" s="137"/>
      <c r="BI18" s="137"/>
      <c r="BJ18" s="137"/>
      <c r="BK18" s="137"/>
      <c r="BL18" s="137"/>
      <c r="BM18" s="137"/>
      <c r="BN18" s="137"/>
    </row>
    <row r="19" spans="1:66" ht="16.5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8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8"/>
      <c r="BH19" s="137"/>
      <c r="BI19" s="137"/>
      <c r="BJ19" s="137"/>
      <c r="BK19" s="137"/>
      <c r="BL19" s="137"/>
      <c r="BM19" s="137"/>
      <c r="BN19" s="137"/>
    </row>
    <row r="20" spans="1:66" ht="16.5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8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8"/>
      <c r="BH20" s="137"/>
      <c r="BI20" s="137"/>
      <c r="BJ20" s="137"/>
      <c r="BK20" s="137"/>
      <c r="BL20" s="137"/>
      <c r="BM20" s="137"/>
      <c r="BN20" s="137"/>
    </row>
    <row r="21" spans="1:66" ht="16.5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8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8"/>
      <c r="BH21" s="137"/>
      <c r="BI21" s="137"/>
      <c r="BJ21" s="137"/>
      <c r="BK21" s="137"/>
      <c r="BL21" s="137"/>
      <c r="BM21" s="137"/>
      <c r="BN21" s="137"/>
    </row>
    <row r="22" spans="1:66" ht="16.5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8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8"/>
      <c r="BH22" s="137"/>
      <c r="BI22" s="137"/>
      <c r="BJ22" s="137"/>
      <c r="BK22" s="137"/>
      <c r="BL22" s="137"/>
      <c r="BM22" s="137"/>
      <c r="BN22" s="137"/>
    </row>
    <row r="23" spans="1:66" ht="16.5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8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8"/>
      <c r="BH23" s="137"/>
      <c r="BI23" s="137"/>
      <c r="BJ23" s="137"/>
      <c r="BK23" s="137"/>
      <c r="BL23" s="137"/>
      <c r="BM23" s="137"/>
      <c r="BN23" s="137"/>
    </row>
    <row r="24" spans="1:66" ht="16.5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8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8"/>
      <c r="BH24" s="137"/>
      <c r="BI24" s="137"/>
      <c r="BJ24" s="137"/>
      <c r="BK24" s="137"/>
      <c r="BL24" s="137"/>
      <c r="BM24" s="137"/>
      <c r="BN24" s="137"/>
    </row>
    <row r="25" spans="1:66" ht="16.5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8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8"/>
      <c r="BH25" s="137"/>
      <c r="BI25" s="137"/>
      <c r="BJ25" s="137"/>
      <c r="BK25" s="137"/>
      <c r="BL25" s="137"/>
      <c r="BM25" s="137"/>
      <c r="BN25" s="137"/>
    </row>
    <row r="26" spans="1:66" ht="16.5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8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8"/>
      <c r="BH26" s="137"/>
      <c r="BI26" s="137"/>
      <c r="BJ26" s="137"/>
      <c r="BK26" s="137"/>
      <c r="BL26" s="137"/>
      <c r="BM26" s="137"/>
      <c r="BN26" s="137"/>
    </row>
    <row r="27" spans="1:66" ht="16.5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8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8"/>
      <c r="BH27" s="137"/>
      <c r="BI27" s="137"/>
      <c r="BJ27" s="137"/>
      <c r="BK27" s="137"/>
      <c r="BL27" s="137"/>
      <c r="BM27" s="137"/>
      <c r="BN27" s="137"/>
    </row>
    <row r="28" spans="1:66" ht="16.5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8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8"/>
      <c r="BH28" s="137"/>
      <c r="BI28" s="137"/>
      <c r="BJ28" s="137"/>
      <c r="BK28" s="137"/>
      <c r="BL28" s="137"/>
      <c r="BM28" s="137"/>
      <c r="BN28" s="137"/>
    </row>
    <row r="29" spans="1:66" ht="16.5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8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8"/>
      <c r="BH29" s="137"/>
      <c r="BI29" s="137"/>
      <c r="BJ29" s="137"/>
      <c r="BK29" s="137"/>
      <c r="BL29" s="137"/>
      <c r="BM29" s="137"/>
      <c r="BN29" s="137"/>
    </row>
    <row r="30" spans="1:66" ht="16.5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8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8"/>
      <c r="BH30" s="137"/>
      <c r="BI30" s="137"/>
      <c r="BJ30" s="137"/>
      <c r="BK30" s="137"/>
      <c r="BL30" s="137"/>
      <c r="BM30" s="137"/>
      <c r="BN30" s="137"/>
    </row>
    <row r="31" spans="1:66" ht="16.5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8"/>
      <c r="BH31" s="137"/>
      <c r="BI31" s="137"/>
      <c r="BJ31" s="137"/>
      <c r="BK31" s="137"/>
      <c r="BL31" s="137"/>
      <c r="BM31" s="137"/>
      <c r="BN31" s="137"/>
    </row>
    <row r="32" spans="1:66" ht="16.5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8"/>
      <c r="BH32" s="137"/>
      <c r="BI32" s="137"/>
      <c r="BJ32" s="137"/>
      <c r="BK32" s="137"/>
      <c r="BL32" s="137"/>
      <c r="BM32" s="137"/>
      <c r="BN32" s="137"/>
    </row>
    <row r="33" spans="1:66" ht="16.5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8"/>
      <c r="BH33" s="137"/>
      <c r="BI33" s="137"/>
      <c r="BJ33" s="137"/>
      <c r="BK33" s="137"/>
      <c r="BL33" s="137"/>
      <c r="BM33" s="137"/>
      <c r="BN33" s="137"/>
    </row>
    <row r="34" spans="1:66" ht="16.5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8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8"/>
      <c r="BH34" s="137"/>
      <c r="BI34" s="137"/>
      <c r="BJ34" s="137"/>
      <c r="BK34" s="137"/>
      <c r="BL34" s="137"/>
      <c r="BM34" s="137"/>
      <c r="BN34" s="137"/>
    </row>
    <row r="35" spans="1:66" ht="16.5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8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8"/>
      <c r="BH35" s="137"/>
      <c r="BI35" s="137"/>
      <c r="BJ35" s="137"/>
      <c r="BK35" s="137"/>
      <c r="BL35" s="137"/>
      <c r="BM35" s="137"/>
      <c r="BN35" s="137"/>
    </row>
    <row r="36" spans="1:66" ht="16.5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8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8"/>
      <c r="BH36" s="137"/>
      <c r="BI36" s="137"/>
      <c r="BJ36" s="137"/>
      <c r="BK36" s="137"/>
      <c r="BL36" s="137"/>
      <c r="BM36" s="137"/>
      <c r="BN36" s="137"/>
    </row>
    <row r="37" spans="1:66" ht="16.5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8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8"/>
      <c r="BH37" s="137"/>
      <c r="BI37" s="137"/>
      <c r="BJ37" s="137"/>
      <c r="BK37" s="137"/>
      <c r="BL37" s="137"/>
      <c r="BM37" s="137"/>
      <c r="BN37" s="137"/>
    </row>
    <row r="38" spans="1:66" ht="16.5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8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8"/>
      <c r="BH38" s="137"/>
      <c r="BI38" s="137"/>
      <c r="BJ38" s="137"/>
      <c r="BK38" s="137"/>
      <c r="BL38" s="137"/>
      <c r="BM38" s="137"/>
      <c r="BN38" s="137"/>
    </row>
    <row r="39" spans="1:66" ht="16.5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8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8"/>
      <c r="BH39" s="137"/>
      <c r="BI39" s="137"/>
      <c r="BJ39" s="137"/>
      <c r="BK39" s="137"/>
      <c r="BL39" s="137"/>
      <c r="BM39" s="137"/>
      <c r="BN39" s="137"/>
    </row>
    <row r="40" spans="1:66" ht="16.5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8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8"/>
      <c r="BH40" s="137"/>
      <c r="BI40" s="137"/>
      <c r="BJ40" s="137"/>
      <c r="BK40" s="137"/>
      <c r="BL40" s="137"/>
      <c r="BM40" s="137"/>
      <c r="BN40" s="137"/>
    </row>
    <row r="41" spans="1:66" ht="16.5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8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8"/>
      <c r="BH41" s="137"/>
      <c r="BI41" s="137"/>
      <c r="BJ41" s="137"/>
      <c r="BK41" s="137"/>
      <c r="BL41" s="137"/>
      <c r="BM41" s="137"/>
      <c r="BN41" s="137"/>
    </row>
    <row r="42" spans="1:66" ht="16.5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8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8"/>
      <c r="BH42" s="137"/>
      <c r="BI42" s="137"/>
      <c r="BJ42" s="137"/>
      <c r="BK42" s="137"/>
      <c r="BL42" s="137"/>
      <c r="BM42" s="137"/>
      <c r="BN42" s="137"/>
    </row>
    <row r="43" spans="1:66" ht="16.5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8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8"/>
      <c r="BH43" s="137"/>
      <c r="BI43" s="137"/>
      <c r="BJ43" s="137"/>
      <c r="BK43" s="137"/>
      <c r="BL43" s="137"/>
      <c r="BM43" s="137"/>
      <c r="BN43" s="137"/>
    </row>
    <row r="44" spans="1:66" ht="16.5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8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8"/>
      <c r="BH44" s="137"/>
      <c r="BI44" s="137"/>
      <c r="BJ44" s="137"/>
      <c r="BK44" s="137"/>
      <c r="BL44" s="137"/>
      <c r="BM44" s="137"/>
      <c r="BN44" s="137"/>
    </row>
    <row r="45" spans="1:66" ht="16.5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8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8"/>
      <c r="BH45" s="137"/>
      <c r="BI45" s="137"/>
      <c r="BJ45" s="137"/>
      <c r="BK45" s="137"/>
      <c r="BL45" s="137"/>
      <c r="BM45" s="137"/>
      <c r="BN45" s="137"/>
    </row>
    <row r="46" spans="1:66" ht="16.5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8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8"/>
      <c r="BH46" s="137"/>
      <c r="BI46" s="137"/>
      <c r="BJ46" s="137"/>
      <c r="BK46" s="137"/>
      <c r="BL46" s="137"/>
      <c r="BM46" s="137"/>
      <c r="BN46" s="137"/>
    </row>
    <row r="47" spans="1:66" ht="16.5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8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8"/>
      <c r="BH47" s="137"/>
      <c r="BI47" s="137"/>
      <c r="BJ47" s="137"/>
      <c r="BK47" s="137"/>
      <c r="BL47" s="137"/>
      <c r="BM47" s="137"/>
      <c r="BN47" s="137"/>
    </row>
    <row r="48" spans="1:66" ht="16.5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8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8"/>
      <c r="BH48" s="137"/>
      <c r="BI48" s="137"/>
      <c r="BJ48" s="137"/>
      <c r="BK48" s="137"/>
      <c r="BL48" s="137"/>
      <c r="BM48" s="137"/>
      <c r="BN48" s="137"/>
    </row>
    <row r="49" spans="1:66" ht="16.5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8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8"/>
      <c r="BH49" s="137"/>
      <c r="BI49" s="137"/>
      <c r="BJ49" s="137"/>
      <c r="BK49" s="137"/>
      <c r="BL49" s="137"/>
      <c r="BM49" s="137"/>
      <c r="BN49" s="137"/>
    </row>
    <row r="50" spans="1:66" ht="16.5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8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8"/>
      <c r="BH50" s="137"/>
      <c r="BI50" s="137"/>
      <c r="BJ50" s="137"/>
      <c r="BK50" s="137"/>
      <c r="BL50" s="137"/>
      <c r="BM50" s="137"/>
      <c r="BN50" s="137"/>
    </row>
    <row r="51" spans="1:66" ht="16.5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8"/>
      <c r="BH51" s="137"/>
      <c r="BI51" s="137"/>
      <c r="BJ51" s="137"/>
      <c r="BK51" s="137"/>
      <c r="BL51" s="137"/>
      <c r="BM51" s="137"/>
      <c r="BN51" s="137"/>
    </row>
    <row r="52" spans="1:66" ht="16.5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8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8"/>
      <c r="BH52" s="137"/>
      <c r="BI52" s="137"/>
      <c r="BJ52" s="137"/>
      <c r="BK52" s="137"/>
      <c r="BL52" s="137"/>
      <c r="BM52" s="137"/>
      <c r="BN52" s="137"/>
    </row>
    <row r="53" spans="1:66" ht="16.5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8"/>
      <c r="BH53" s="137"/>
      <c r="BI53" s="137"/>
      <c r="BJ53" s="137"/>
      <c r="BK53" s="137"/>
      <c r="BL53" s="137"/>
      <c r="BM53" s="137"/>
      <c r="BN53" s="137"/>
    </row>
    <row r="54" spans="1:66" ht="16.5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8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8"/>
      <c r="BH54" s="137"/>
      <c r="BI54" s="137"/>
      <c r="BJ54" s="137"/>
      <c r="BK54" s="137"/>
      <c r="BL54" s="137"/>
      <c r="BM54" s="137"/>
      <c r="BN54" s="137"/>
    </row>
    <row r="55" spans="1:66" ht="16.5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8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8"/>
      <c r="BH55" s="137"/>
      <c r="BI55" s="137"/>
      <c r="BJ55" s="137"/>
      <c r="BK55" s="137"/>
      <c r="BL55" s="137"/>
      <c r="BM55" s="137"/>
      <c r="BN55" s="137"/>
    </row>
    <row r="56" spans="1:66" ht="16.5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8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8"/>
      <c r="BH56" s="137"/>
      <c r="BI56" s="137"/>
      <c r="BJ56" s="137"/>
      <c r="BK56" s="137"/>
      <c r="BL56" s="137"/>
      <c r="BM56" s="137"/>
      <c r="BN56" s="137"/>
    </row>
    <row r="57" spans="1:66" ht="16.5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8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8"/>
      <c r="BH57" s="137"/>
      <c r="BI57" s="137"/>
      <c r="BJ57" s="137"/>
      <c r="BK57" s="137"/>
      <c r="BL57" s="137"/>
      <c r="BM57" s="137"/>
      <c r="BN57" s="137"/>
    </row>
    <row r="58" spans="1:66" ht="16.5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8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8"/>
      <c r="BH58" s="137"/>
      <c r="BI58" s="137"/>
      <c r="BJ58" s="137"/>
      <c r="BK58" s="137"/>
      <c r="BL58" s="137"/>
      <c r="BM58" s="137"/>
      <c r="BN58" s="137"/>
    </row>
    <row r="59" spans="1:66" ht="16.5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8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8"/>
      <c r="BH59" s="137"/>
      <c r="BI59" s="137"/>
      <c r="BJ59" s="137"/>
      <c r="BK59" s="137"/>
      <c r="BL59" s="137"/>
      <c r="BM59" s="137"/>
      <c r="BN59" s="137"/>
    </row>
    <row r="60" spans="1:66" ht="16.5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8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8"/>
      <c r="BH60" s="137"/>
      <c r="BI60" s="137"/>
      <c r="BJ60" s="137"/>
      <c r="BK60" s="137"/>
      <c r="BL60" s="137"/>
      <c r="BM60" s="137"/>
      <c r="BN60" s="137"/>
    </row>
    <row r="61" spans="1:66" ht="16.5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8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8"/>
      <c r="BH61" s="137"/>
      <c r="BI61" s="137"/>
      <c r="BJ61" s="137"/>
      <c r="BK61" s="137"/>
      <c r="BL61" s="137"/>
      <c r="BM61" s="137"/>
      <c r="BN61" s="137"/>
    </row>
    <row r="62" spans="1:66" ht="16.5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8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8"/>
      <c r="BH62" s="137"/>
      <c r="BI62" s="137"/>
      <c r="BJ62" s="137"/>
      <c r="BK62" s="137"/>
      <c r="BL62" s="137"/>
      <c r="BM62" s="137"/>
      <c r="BN62" s="137"/>
    </row>
    <row r="63" spans="1:66" ht="16.5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8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8"/>
      <c r="BH63" s="137"/>
      <c r="BI63" s="137"/>
      <c r="BJ63" s="137"/>
      <c r="BK63" s="137"/>
      <c r="BL63" s="137"/>
      <c r="BM63" s="137"/>
      <c r="BN63" s="137"/>
    </row>
    <row r="64" spans="1:66" ht="16.5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8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8"/>
      <c r="BH64" s="137"/>
      <c r="BI64" s="137"/>
      <c r="BJ64" s="137"/>
      <c r="BK64" s="137"/>
      <c r="BL64" s="137"/>
      <c r="BM64" s="137"/>
      <c r="BN64" s="137"/>
    </row>
    <row r="65" spans="1:66" ht="16.5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8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8"/>
      <c r="BH65" s="137"/>
      <c r="BI65" s="137"/>
      <c r="BJ65" s="137"/>
      <c r="BK65" s="137"/>
      <c r="BL65" s="137"/>
      <c r="BM65" s="137"/>
      <c r="BN65" s="137"/>
    </row>
    <row r="66" spans="1:66" ht="16.5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8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8"/>
      <c r="BH66" s="137"/>
      <c r="BI66" s="137"/>
      <c r="BJ66" s="137"/>
      <c r="BK66" s="137"/>
      <c r="BL66" s="137"/>
      <c r="BM66" s="137"/>
      <c r="BN66" s="137"/>
    </row>
    <row r="67" spans="1:66" ht="16.5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8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8"/>
      <c r="BH67" s="137"/>
      <c r="BI67" s="137"/>
      <c r="BJ67" s="137"/>
      <c r="BK67" s="137"/>
      <c r="BL67" s="137"/>
      <c r="BM67" s="137"/>
      <c r="BN67" s="137"/>
    </row>
    <row r="68" spans="1:66" ht="16.5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8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8"/>
      <c r="BH68" s="137"/>
      <c r="BI68" s="137"/>
      <c r="BJ68" s="137"/>
      <c r="BK68" s="137"/>
      <c r="BL68" s="137"/>
      <c r="BM68" s="137"/>
      <c r="BN68" s="137"/>
    </row>
    <row r="69" spans="1:66" ht="16.5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8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8"/>
      <c r="BH69" s="137"/>
      <c r="BI69" s="137"/>
      <c r="BJ69" s="137"/>
      <c r="BK69" s="137"/>
      <c r="BL69" s="137"/>
      <c r="BM69" s="137"/>
      <c r="BN69" s="137"/>
    </row>
    <row r="70" spans="1:66" ht="16.5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8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8"/>
      <c r="BH70" s="137"/>
      <c r="BI70" s="137"/>
      <c r="BJ70" s="137"/>
      <c r="BK70" s="137"/>
      <c r="BL70" s="137"/>
      <c r="BM70" s="137"/>
      <c r="BN70" s="137"/>
    </row>
    <row r="71" spans="1:66" ht="16.5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8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8"/>
      <c r="BH71" s="137"/>
      <c r="BI71" s="137"/>
      <c r="BJ71" s="137"/>
      <c r="BK71" s="137"/>
      <c r="BL71" s="137"/>
      <c r="BM71" s="137"/>
      <c r="BN71" s="137"/>
    </row>
    <row r="72" spans="1:66" ht="16.5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8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8"/>
      <c r="BH72" s="137"/>
      <c r="BI72" s="137"/>
      <c r="BJ72" s="137"/>
      <c r="BK72" s="137"/>
      <c r="BL72" s="137"/>
      <c r="BM72" s="137"/>
      <c r="BN72" s="137"/>
    </row>
    <row r="73" spans="1:66" ht="16.5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8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8"/>
      <c r="BH73" s="137"/>
      <c r="BI73" s="137"/>
      <c r="BJ73" s="137"/>
      <c r="BK73" s="137"/>
      <c r="BL73" s="137"/>
      <c r="BM73" s="137"/>
      <c r="BN73" s="137"/>
    </row>
    <row r="74" spans="1:66" ht="16.5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8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8"/>
      <c r="BH74" s="137"/>
      <c r="BI74" s="137"/>
      <c r="BJ74" s="137"/>
      <c r="BK74" s="137"/>
      <c r="BL74" s="137"/>
      <c r="BM74" s="137"/>
      <c r="BN74" s="137"/>
    </row>
    <row r="75" spans="1:66" ht="16.5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8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8"/>
      <c r="BH75" s="137"/>
      <c r="BI75" s="137"/>
      <c r="BJ75" s="137"/>
      <c r="BK75" s="137"/>
      <c r="BL75" s="137"/>
      <c r="BM75" s="137"/>
      <c r="BN75" s="137"/>
    </row>
    <row r="76" spans="1:66" ht="16.5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8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8"/>
      <c r="BH76" s="137"/>
      <c r="BI76" s="137"/>
      <c r="BJ76" s="137"/>
      <c r="BK76" s="137"/>
      <c r="BL76" s="137"/>
      <c r="BM76" s="137"/>
      <c r="BN76" s="137"/>
    </row>
    <row r="77" spans="1:66" ht="16.5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8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8"/>
      <c r="BH77" s="137"/>
      <c r="BI77" s="137"/>
      <c r="BJ77" s="137"/>
      <c r="BK77" s="137"/>
      <c r="BL77" s="137"/>
      <c r="BM77" s="137"/>
      <c r="BN77" s="137"/>
    </row>
    <row r="78" spans="1:66" ht="16.5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8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8"/>
      <c r="BH78" s="137"/>
      <c r="BI78" s="137"/>
      <c r="BJ78" s="137"/>
      <c r="BK78" s="137"/>
      <c r="BL78" s="137"/>
      <c r="BM78" s="137"/>
      <c r="BN78" s="137"/>
    </row>
    <row r="79" spans="1:66" ht="16.5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8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8"/>
      <c r="BH79" s="137"/>
      <c r="BI79" s="137"/>
      <c r="BJ79" s="137"/>
      <c r="BK79" s="137"/>
      <c r="BL79" s="137"/>
      <c r="BM79" s="137"/>
      <c r="BN79" s="137"/>
    </row>
    <row r="80" spans="1:66" ht="16.5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8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8"/>
      <c r="BH80" s="137"/>
      <c r="BI80" s="137"/>
      <c r="BJ80" s="137"/>
      <c r="BK80" s="137"/>
      <c r="BL80" s="137"/>
      <c r="BM80" s="137"/>
      <c r="BN80" s="137"/>
    </row>
    <row r="81" spans="1:66" ht="16.5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8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8"/>
      <c r="BH81" s="137"/>
      <c r="BI81" s="137"/>
      <c r="BJ81" s="137"/>
      <c r="BK81" s="137"/>
      <c r="BL81" s="137"/>
      <c r="BM81" s="137"/>
      <c r="BN81" s="137"/>
    </row>
    <row r="82" spans="1:66" ht="16.5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8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8"/>
      <c r="BH82" s="137"/>
      <c r="BI82" s="137"/>
      <c r="BJ82" s="137"/>
      <c r="BK82" s="137"/>
      <c r="BL82" s="137"/>
      <c r="BM82" s="137"/>
      <c r="BN82" s="137"/>
    </row>
    <row r="83" spans="1:66" ht="16.5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8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8"/>
      <c r="BH83" s="137"/>
      <c r="BI83" s="137"/>
      <c r="BJ83" s="137"/>
      <c r="BK83" s="137"/>
      <c r="BL83" s="137"/>
      <c r="BM83" s="137"/>
      <c r="BN83" s="137"/>
    </row>
    <row r="84" spans="1:66" ht="16.5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8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8"/>
      <c r="BH84" s="137"/>
      <c r="BI84" s="137"/>
      <c r="BJ84" s="137"/>
      <c r="BK84" s="137"/>
      <c r="BL84" s="137"/>
      <c r="BM84" s="137"/>
      <c r="BN84" s="137"/>
    </row>
    <row r="85" spans="1:66" ht="16.5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8"/>
      <c r="BH85" s="137"/>
      <c r="BI85" s="137"/>
      <c r="BJ85" s="137"/>
      <c r="BK85" s="137"/>
      <c r="BL85" s="137"/>
      <c r="BM85" s="137"/>
      <c r="BN85" s="137"/>
    </row>
    <row r="86" spans="1:66" ht="16.5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8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8"/>
      <c r="BH86" s="137"/>
      <c r="BI86" s="137"/>
      <c r="BJ86" s="137"/>
      <c r="BK86" s="137"/>
      <c r="BL86" s="137"/>
      <c r="BM86" s="137"/>
      <c r="BN86" s="137"/>
    </row>
    <row r="87" spans="1:66" ht="16.5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8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8"/>
      <c r="BH87" s="137"/>
      <c r="BI87" s="137"/>
      <c r="BJ87" s="137"/>
      <c r="BK87" s="137"/>
      <c r="BL87" s="137"/>
      <c r="BM87" s="137"/>
      <c r="BN87" s="137"/>
    </row>
    <row r="88" spans="1:66" ht="16.5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8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8"/>
      <c r="BH88" s="137"/>
      <c r="BI88" s="137"/>
      <c r="BJ88" s="137"/>
      <c r="BK88" s="137"/>
      <c r="BL88" s="137"/>
      <c r="BM88" s="137"/>
      <c r="BN88" s="137"/>
    </row>
    <row r="89" spans="1:66" ht="16.5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8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8"/>
      <c r="BH89" s="137"/>
      <c r="BI89" s="137"/>
      <c r="BJ89" s="137"/>
      <c r="BK89" s="137"/>
      <c r="BL89" s="137"/>
      <c r="BM89" s="137"/>
      <c r="BN89" s="137"/>
    </row>
    <row r="90" spans="1:66" ht="16.5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8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8"/>
      <c r="BH90" s="137"/>
      <c r="BI90" s="137"/>
      <c r="BJ90" s="137"/>
      <c r="BK90" s="137"/>
      <c r="BL90" s="137"/>
      <c r="BM90" s="137"/>
      <c r="BN90" s="137"/>
    </row>
    <row r="91" spans="1:66" ht="16.5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8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8"/>
      <c r="BH91" s="137"/>
      <c r="BI91" s="137"/>
      <c r="BJ91" s="137"/>
      <c r="BK91" s="137"/>
      <c r="BL91" s="137"/>
      <c r="BM91" s="137"/>
      <c r="BN91" s="137"/>
    </row>
    <row r="92" spans="1:66" ht="16.5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8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8"/>
      <c r="BH92" s="137"/>
      <c r="BI92" s="137"/>
      <c r="BJ92" s="137"/>
      <c r="BK92" s="137"/>
      <c r="BL92" s="137"/>
      <c r="BM92" s="137"/>
      <c r="BN92" s="137"/>
    </row>
    <row r="93" spans="1:66" ht="16.5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8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8"/>
      <c r="BH93" s="137"/>
      <c r="BI93" s="137"/>
      <c r="BJ93" s="137"/>
      <c r="BK93" s="137"/>
      <c r="BL93" s="137"/>
      <c r="BM93" s="137"/>
      <c r="BN93" s="137"/>
    </row>
    <row r="94" spans="1:66" ht="16.5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8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8"/>
      <c r="BH94" s="137"/>
      <c r="BI94" s="137"/>
      <c r="BJ94" s="137"/>
      <c r="BK94" s="137"/>
      <c r="BL94" s="137"/>
      <c r="BM94" s="137"/>
      <c r="BN94" s="137"/>
    </row>
    <row r="95" spans="1:66" ht="16.5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8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8"/>
      <c r="BH95" s="137"/>
      <c r="BI95" s="137"/>
      <c r="BJ95" s="137"/>
      <c r="BK95" s="137"/>
      <c r="BL95" s="137"/>
      <c r="BM95" s="137"/>
      <c r="BN95" s="137"/>
    </row>
    <row r="96" spans="1:66" ht="16.5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8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8"/>
      <c r="BH96" s="137"/>
      <c r="BI96" s="137"/>
      <c r="BJ96" s="137"/>
      <c r="BK96" s="137"/>
      <c r="BL96" s="137"/>
      <c r="BM96" s="137"/>
      <c r="BN96" s="137"/>
    </row>
    <row r="97" spans="1:66" ht="16.5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8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8"/>
      <c r="BH97" s="137"/>
      <c r="BI97" s="137"/>
      <c r="BJ97" s="137"/>
      <c r="BK97" s="137"/>
      <c r="BL97" s="137"/>
      <c r="BM97" s="137"/>
      <c r="BN97" s="137"/>
    </row>
    <row r="98" spans="1:66" ht="16.5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8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8"/>
      <c r="BH98" s="137"/>
      <c r="BI98" s="137"/>
      <c r="BJ98" s="137"/>
      <c r="BK98" s="137"/>
      <c r="BL98" s="137"/>
      <c r="BM98" s="137"/>
      <c r="BN98" s="137"/>
    </row>
    <row r="99" spans="1:66" ht="16.5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8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8"/>
      <c r="BH99" s="137"/>
      <c r="BI99" s="137"/>
      <c r="BJ99" s="137"/>
      <c r="BK99" s="137"/>
      <c r="BL99" s="137"/>
      <c r="BM99" s="137"/>
      <c r="BN99" s="137"/>
    </row>
    <row r="100" spans="1:66" ht="16.5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8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8"/>
      <c r="BH100" s="137"/>
      <c r="BI100" s="137"/>
      <c r="BJ100" s="137"/>
      <c r="BK100" s="137"/>
      <c r="BL100" s="137"/>
      <c r="BM100" s="137"/>
      <c r="BN100" s="137"/>
    </row>
    <row r="101" spans="1:66" ht="16.5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8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8"/>
      <c r="BH101" s="137"/>
      <c r="BI101" s="137"/>
      <c r="BJ101" s="137"/>
      <c r="BK101" s="137"/>
      <c r="BL101" s="137"/>
      <c r="BM101" s="137"/>
      <c r="BN101" s="137"/>
    </row>
    <row r="102" spans="1:66" ht="16.5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8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8"/>
      <c r="BH102" s="137"/>
      <c r="BI102" s="137"/>
      <c r="BJ102" s="137"/>
      <c r="BK102" s="137"/>
      <c r="BL102" s="137"/>
      <c r="BM102" s="137"/>
      <c r="BN102" s="137"/>
    </row>
    <row r="103" spans="1:66" ht="16.5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8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8"/>
      <c r="BH103" s="137"/>
      <c r="BI103" s="137"/>
      <c r="BJ103" s="137"/>
      <c r="BK103" s="137"/>
      <c r="BL103" s="137"/>
      <c r="BM103" s="137"/>
      <c r="BN103" s="137"/>
    </row>
    <row r="104" spans="1:66" ht="16.5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8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8"/>
      <c r="BH104" s="137"/>
      <c r="BI104" s="137"/>
      <c r="BJ104" s="137"/>
      <c r="BK104" s="137"/>
      <c r="BL104" s="137"/>
      <c r="BM104" s="137"/>
      <c r="BN104" s="137"/>
    </row>
    <row r="105" spans="1:66" ht="16.5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8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8"/>
      <c r="BH105" s="137"/>
      <c r="BI105" s="137"/>
      <c r="BJ105" s="137"/>
      <c r="BK105" s="137"/>
      <c r="BL105" s="137"/>
      <c r="BM105" s="137"/>
      <c r="BN105" s="137"/>
    </row>
    <row r="106" spans="1:66" ht="16.5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8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8"/>
      <c r="BH106" s="137"/>
      <c r="BI106" s="137"/>
      <c r="BJ106" s="137"/>
      <c r="BK106" s="137"/>
      <c r="BL106" s="137"/>
      <c r="BM106" s="137"/>
      <c r="BN106" s="137"/>
    </row>
    <row r="107" spans="1:66" ht="16.5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8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8"/>
      <c r="BH107" s="137"/>
      <c r="BI107" s="137"/>
      <c r="BJ107" s="137"/>
      <c r="BK107" s="137"/>
      <c r="BL107" s="137"/>
      <c r="BM107" s="137"/>
      <c r="BN107" s="137"/>
    </row>
    <row r="108" spans="1:66" ht="16.5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8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8"/>
      <c r="BH108" s="137"/>
      <c r="BI108" s="137"/>
      <c r="BJ108" s="137"/>
      <c r="BK108" s="137"/>
      <c r="BL108" s="137"/>
      <c r="BM108" s="137"/>
      <c r="BN108" s="137"/>
    </row>
    <row r="109" spans="1:66" ht="16.5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8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8"/>
      <c r="BH109" s="137"/>
      <c r="BI109" s="137"/>
      <c r="BJ109" s="137"/>
      <c r="BK109" s="137"/>
      <c r="BL109" s="137"/>
      <c r="BM109" s="137"/>
      <c r="BN109" s="137"/>
    </row>
    <row r="110" spans="1:66" ht="16.5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8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8"/>
      <c r="BH110" s="137"/>
      <c r="BI110" s="137"/>
      <c r="BJ110" s="137"/>
      <c r="BK110" s="137"/>
      <c r="BL110" s="137"/>
      <c r="BM110" s="137"/>
      <c r="BN110" s="137"/>
    </row>
    <row r="111" spans="1:66" ht="16.5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8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8"/>
      <c r="BH111" s="137"/>
      <c r="BI111" s="137"/>
      <c r="BJ111" s="137"/>
      <c r="BK111" s="137"/>
      <c r="BL111" s="137"/>
      <c r="BM111" s="137"/>
      <c r="BN111" s="137"/>
    </row>
    <row r="112" spans="1:66" ht="16.5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8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8"/>
      <c r="BH112" s="137"/>
      <c r="BI112" s="137"/>
      <c r="BJ112" s="137"/>
      <c r="BK112" s="137"/>
      <c r="BL112" s="137"/>
      <c r="BM112" s="137"/>
      <c r="BN112" s="137"/>
    </row>
    <row r="113" spans="1:66" ht="16.5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8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8"/>
      <c r="BH113" s="137"/>
      <c r="BI113" s="137"/>
      <c r="BJ113" s="137"/>
      <c r="BK113" s="137"/>
      <c r="BL113" s="137"/>
      <c r="BM113" s="137"/>
      <c r="BN113" s="137"/>
    </row>
    <row r="114" spans="1:66" ht="16.5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8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8"/>
      <c r="BH114" s="137"/>
      <c r="BI114" s="137"/>
      <c r="BJ114" s="137"/>
      <c r="BK114" s="137"/>
      <c r="BL114" s="137"/>
      <c r="BM114" s="137"/>
      <c r="BN114" s="137"/>
    </row>
    <row r="115" spans="1:66" ht="16.5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8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8"/>
      <c r="BH115" s="137"/>
      <c r="BI115" s="137"/>
      <c r="BJ115" s="137"/>
      <c r="BK115" s="137"/>
      <c r="BL115" s="137"/>
      <c r="BM115" s="137"/>
      <c r="BN115" s="137"/>
    </row>
    <row r="116" spans="1:66" ht="16.5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8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8"/>
      <c r="BH116" s="137"/>
      <c r="BI116" s="137"/>
      <c r="BJ116" s="137"/>
      <c r="BK116" s="137"/>
      <c r="BL116" s="137"/>
      <c r="BM116" s="137"/>
      <c r="BN116" s="137"/>
    </row>
    <row r="117" spans="1:66" ht="16.5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8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8"/>
      <c r="BH117" s="137"/>
      <c r="BI117" s="137"/>
      <c r="BJ117" s="137"/>
      <c r="BK117" s="137"/>
      <c r="BL117" s="137"/>
      <c r="BM117" s="137"/>
      <c r="BN117" s="137"/>
    </row>
    <row r="118" spans="1:66" ht="16.5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8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8"/>
      <c r="BH118" s="137"/>
      <c r="BI118" s="137"/>
      <c r="BJ118" s="137"/>
      <c r="BK118" s="137"/>
      <c r="BL118" s="137"/>
      <c r="BM118" s="137"/>
      <c r="BN118" s="137"/>
    </row>
    <row r="119" spans="1:66" ht="16.5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8"/>
      <c r="BH119" s="137"/>
      <c r="BI119" s="137"/>
      <c r="BJ119" s="137"/>
      <c r="BK119" s="137"/>
      <c r="BL119" s="137"/>
      <c r="BM119" s="137"/>
      <c r="BN119" s="137"/>
    </row>
    <row r="120" spans="1:66" ht="16.5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8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8"/>
      <c r="BH120" s="137"/>
      <c r="BI120" s="137"/>
      <c r="BJ120" s="137"/>
      <c r="BK120" s="137"/>
      <c r="BL120" s="137"/>
      <c r="BM120" s="137"/>
      <c r="BN120" s="137"/>
    </row>
    <row r="121" spans="1:66" ht="16.5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8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8"/>
      <c r="BH121" s="137"/>
      <c r="BI121" s="137"/>
      <c r="BJ121" s="137"/>
      <c r="BK121" s="137"/>
      <c r="BL121" s="137"/>
      <c r="BM121" s="137"/>
      <c r="BN121" s="137"/>
    </row>
    <row r="122" spans="1:66" ht="16.5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8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8"/>
      <c r="BH122" s="137"/>
      <c r="BI122" s="137"/>
      <c r="BJ122" s="137"/>
      <c r="BK122" s="137"/>
      <c r="BL122" s="137"/>
      <c r="BM122" s="137"/>
      <c r="BN122" s="137"/>
    </row>
    <row r="123" spans="1:66" ht="16.5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8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8"/>
      <c r="BH123" s="137"/>
      <c r="BI123" s="137"/>
      <c r="BJ123" s="137"/>
      <c r="BK123" s="137"/>
      <c r="BL123" s="137"/>
      <c r="BM123" s="137"/>
      <c r="BN123" s="137"/>
    </row>
    <row r="124" spans="1:66" ht="16.5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8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8"/>
      <c r="BH124" s="137"/>
      <c r="BI124" s="137"/>
      <c r="BJ124" s="137"/>
      <c r="BK124" s="137"/>
      <c r="BL124" s="137"/>
      <c r="BM124" s="137"/>
      <c r="BN124" s="137"/>
    </row>
    <row r="125" spans="1:66" ht="16.5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8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8"/>
      <c r="BH125" s="137"/>
      <c r="BI125" s="137"/>
      <c r="BJ125" s="137"/>
      <c r="BK125" s="137"/>
      <c r="BL125" s="137"/>
      <c r="BM125" s="137"/>
      <c r="BN125" s="137"/>
    </row>
    <row r="126" spans="1:66" ht="16.5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8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8"/>
      <c r="BH126" s="137"/>
      <c r="BI126" s="137"/>
      <c r="BJ126" s="137"/>
      <c r="BK126" s="137"/>
      <c r="BL126" s="137"/>
      <c r="BM126" s="137"/>
      <c r="BN126" s="137"/>
    </row>
    <row r="127" spans="1:66" ht="16.5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8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8"/>
      <c r="BH127" s="137"/>
      <c r="BI127" s="137"/>
      <c r="BJ127" s="137"/>
      <c r="BK127" s="137"/>
      <c r="BL127" s="137"/>
      <c r="BM127" s="137"/>
      <c r="BN127" s="137"/>
    </row>
    <row r="128" spans="1:66" ht="16.5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8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8"/>
      <c r="BH128" s="137"/>
      <c r="BI128" s="137"/>
      <c r="BJ128" s="137"/>
      <c r="BK128" s="137"/>
      <c r="BL128" s="137"/>
      <c r="BM128" s="137"/>
      <c r="BN128" s="137"/>
    </row>
    <row r="129" spans="1:66" ht="16.5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8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8"/>
      <c r="BH129" s="137"/>
      <c r="BI129" s="137"/>
      <c r="BJ129" s="137"/>
      <c r="BK129" s="137"/>
      <c r="BL129" s="137"/>
      <c r="BM129" s="137"/>
      <c r="BN129" s="137"/>
    </row>
    <row r="130" spans="1:66" ht="16.5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8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8"/>
      <c r="BH130" s="137"/>
      <c r="BI130" s="137"/>
      <c r="BJ130" s="137"/>
      <c r="BK130" s="137"/>
      <c r="BL130" s="137"/>
      <c r="BM130" s="137"/>
      <c r="BN130" s="137"/>
    </row>
    <row r="131" spans="1:66" ht="16.5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8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8"/>
      <c r="BH131" s="137"/>
      <c r="BI131" s="137"/>
      <c r="BJ131" s="137"/>
      <c r="BK131" s="137"/>
      <c r="BL131" s="137"/>
      <c r="BM131" s="137"/>
      <c r="BN131" s="137"/>
    </row>
    <row r="132" spans="1:66" ht="16.5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8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8"/>
      <c r="BH132" s="137"/>
      <c r="BI132" s="137"/>
      <c r="BJ132" s="137"/>
      <c r="BK132" s="137"/>
      <c r="BL132" s="137"/>
      <c r="BM132" s="137"/>
      <c r="BN132" s="137"/>
    </row>
    <row r="133" spans="1:66" ht="16.5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8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8"/>
      <c r="BH133" s="137"/>
      <c r="BI133" s="137"/>
      <c r="BJ133" s="137"/>
      <c r="BK133" s="137"/>
      <c r="BL133" s="137"/>
      <c r="BM133" s="137"/>
      <c r="BN133" s="137"/>
    </row>
    <row r="134" spans="1:66" ht="16.5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8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8"/>
      <c r="BH134" s="137"/>
      <c r="BI134" s="137"/>
      <c r="BJ134" s="137"/>
      <c r="BK134" s="137"/>
      <c r="BL134" s="137"/>
      <c r="BM134" s="137"/>
      <c r="BN134" s="137"/>
    </row>
    <row r="135" spans="1:66" ht="16.5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8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8"/>
      <c r="BH135" s="137"/>
      <c r="BI135" s="137"/>
      <c r="BJ135" s="137"/>
      <c r="BK135" s="137"/>
      <c r="BL135" s="137"/>
      <c r="BM135" s="137"/>
      <c r="BN135" s="137"/>
    </row>
    <row r="136" spans="1:66" ht="16.5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8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8"/>
      <c r="BH136" s="137"/>
      <c r="BI136" s="137"/>
      <c r="BJ136" s="137"/>
      <c r="BK136" s="137"/>
      <c r="BL136" s="137"/>
      <c r="BM136" s="137"/>
      <c r="BN136" s="137"/>
    </row>
    <row r="137" spans="1:66" ht="16.5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8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8"/>
      <c r="BH137" s="137"/>
      <c r="BI137" s="137"/>
      <c r="BJ137" s="137"/>
      <c r="BK137" s="137"/>
      <c r="BL137" s="137"/>
      <c r="BM137" s="137"/>
      <c r="BN137" s="137"/>
    </row>
    <row r="138" spans="1:66" ht="16.5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8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8"/>
      <c r="BH138" s="137"/>
      <c r="BI138" s="137"/>
      <c r="BJ138" s="137"/>
      <c r="BK138" s="137"/>
      <c r="BL138" s="137"/>
      <c r="BM138" s="137"/>
      <c r="BN138" s="137"/>
    </row>
    <row r="139" spans="1:66" ht="16.5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8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8"/>
      <c r="BH139" s="137"/>
      <c r="BI139" s="137"/>
      <c r="BJ139" s="137"/>
      <c r="BK139" s="137"/>
      <c r="BL139" s="137"/>
      <c r="BM139" s="137"/>
      <c r="BN139" s="137"/>
    </row>
    <row r="140" spans="1:66" ht="16.5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8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8"/>
      <c r="BH140" s="137"/>
      <c r="BI140" s="137"/>
      <c r="BJ140" s="137"/>
      <c r="BK140" s="137"/>
      <c r="BL140" s="137"/>
      <c r="BM140" s="137"/>
      <c r="BN140" s="137"/>
    </row>
    <row r="141" spans="1:66" ht="16.5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8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8"/>
      <c r="BH141" s="137"/>
      <c r="BI141" s="137"/>
      <c r="BJ141" s="137"/>
      <c r="BK141" s="137"/>
      <c r="BL141" s="137"/>
      <c r="BM141" s="137"/>
      <c r="BN141" s="137"/>
    </row>
    <row r="142" spans="1:66" ht="16.5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8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8"/>
      <c r="BH142" s="137"/>
      <c r="BI142" s="137"/>
      <c r="BJ142" s="137"/>
      <c r="BK142" s="137"/>
      <c r="BL142" s="137"/>
      <c r="BM142" s="137"/>
      <c r="BN142" s="137"/>
    </row>
    <row r="143" spans="1:66" ht="16.5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8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8"/>
      <c r="BH143" s="137"/>
      <c r="BI143" s="137"/>
      <c r="BJ143" s="137"/>
      <c r="BK143" s="137"/>
      <c r="BL143" s="137"/>
      <c r="BM143" s="137"/>
      <c r="BN143" s="137"/>
    </row>
    <row r="144" spans="1:66" ht="16.5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8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8"/>
      <c r="BH144" s="137"/>
      <c r="BI144" s="137"/>
      <c r="BJ144" s="137"/>
      <c r="BK144" s="137"/>
      <c r="BL144" s="137"/>
      <c r="BM144" s="137"/>
      <c r="BN144" s="137"/>
    </row>
    <row r="145" spans="1:66" ht="16.5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8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8"/>
      <c r="BH145" s="137"/>
      <c r="BI145" s="137"/>
      <c r="BJ145" s="137"/>
      <c r="BK145" s="137"/>
      <c r="BL145" s="137"/>
      <c r="BM145" s="137"/>
      <c r="BN145" s="137"/>
    </row>
    <row r="146" spans="1:66" ht="16.5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8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8"/>
      <c r="BH146" s="137"/>
      <c r="BI146" s="137"/>
      <c r="BJ146" s="137"/>
      <c r="BK146" s="137"/>
      <c r="BL146" s="137"/>
      <c r="BM146" s="137"/>
      <c r="BN146" s="137"/>
    </row>
    <row r="147" spans="1:66" ht="16.5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8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8"/>
      <c r="BH147" s="137"/>
      <c r="BI147" s="137"/>
      <c r="BJ147" s="137"/>
      <c r="BK147" s="137"/>
      <c r="BL147" s="137"/>
      <c r="BM147" s="137"/>
      <c r="BN147" s="137"/>
    </row>
    <row r="148" spans="1:66" ht="16.5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8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8"/>
      <c r="BH148" s="137"/>
      <c r="BI148" s="137"/>
      <c r="BJ148" s="137"/>
      <c r="BK148" s="137"/>
      <c r="BL148" s="137"/>
      <c r="BM148" s="137"/>
      <c r="BN148" s="137"/>
    </row>
    <row r="149" spans="1:66" ht="16.5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8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8"/>
      <c r="BH149" s="137"/>
      <c r="BI149" s="137"/>
      <c r="BJ149" s="137"/>
      <c r="BK149" s="137"/>
      <c r="BL149" s="137"/>
      <c r="BM149" s="137"/>
      <c r="BN149" s="137"/>
    </row>
    <row r="150" spans="1:66" ht="16.5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8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8"/>
      <c r="BH150" s="137"/>
      <c r="BI150" s="137"/>
      <c r="BJ150" s="137"/>
      <c r="BK150" s="137"/>
      <c r="BL150" s="137"/>
      <c r="BM150" s="137"/>
      <c r="BN150" s="137"/>
    </row>
    <row r="151" spans="1:66" ht="16.5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8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8"/>
      <c r="BH151" s="137"/>
      <c r="BI151" s="137"/>
      <c r="BJ151" s="137"/>
      <c r="BK151" s="137"/>
      <c r="BL151" s="137"/>
      <c r="BM151" s="137"/>
      <c r="BN151" s="137"/>
    </row>
    <row r="152" spans="1:66" ht="16.5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8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8"/>
      <c r="BH152" s="137"/>
      <c r="BI152" s="137"/>
      <c r="BJ152" s="137"/>
      <c r="BK152" s="137"/>
      <c r="BL152" s="137"/>
      <c r="BM152" s="137"/>
      <c r="BN152" s="137"/>
    </row>
    <row r="153" spans="1:66" ht="16.5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8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8"/>
      <c r="BH153" s="137"/>
      <c r="BI153" s="137"/>
      <c r="BJ153" s="137"/>
      <c r="BK153" s="137"/>
      <c r="BL153" s="137"/>
      <c r="BM153" s="137"/>
      <c r="BN153" s="137"/>
    </row>
    <row r="154" spans="1:66" ht="16.5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8"/>
      <c r="BH154" s="137"/>
      <c r="BI154" s="137"/>
      <c r="BJ154" s="137"/>
      <c r="BK154" s="137"/>
      <c r="BL154" s="137"/>
      <c r="BM154" s="137"/>
      <c r="BN154" s="137"/>
    </row>
    <row r="155" spans="1:66" ht="16.5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8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8"/>
      <c r="BH155" s="137"/>
      <c r="BI155" s="137"/>
      <c r="BJ155" s="137"/>
      <c r="BK155" s="137"/>
      <c r="BL155" s="137"/>
      <c r="BM155" s="137"/>
      <c r="BN155" s="137"/>
    </row>
    <row r="156" spans="1:66" ht="16.5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8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8"/>
      <c r="BH156" s="137"/>
      <c r="BI156" s="137"/>
      <c r="BJ156" s="137"/>
      <c r="BK156" s="137"/>
      <c r="BL156" s="137"/>
      <c r="BM156" s="137"/>
      <c r="BN156" s="137"/>
    </row>
    <row r="157" spans="1:66" ht="16.5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8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8"/>
      <c r="BH157" s="137"/>
      <c r="BI157" s="137"/>
      <c r="BJ157" s="137"/>
      <c r="BK157" s="137"/>
      <c r="BL157" s="137"/>
      <c r="BM157" s="137"/>
      <c r="BN157" s="137"/>
    </row>
    <row r="158" spans="1:66" ht="16.5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8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8"/>
      <c r="BH158" s="137"/>
      <c r="BI158" s="137"/>
      <c r="BJ158" s="137"/>
      <c r="BK158" s="137"/>
      <c r="BL158" s="137"/>
      <c r="BM158" s="137"/>
      <c r="BN158" s="137"/>
    </row>
    <row r="159" spans="1:66" ht="16.5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8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8"/>
      <c r="BH159" s="137"/>
      <c r="BI159" s="137"/>
      <c r="BJ159" s="137"/>
      <c r="BK159" s="137"/>
      <c r="BL159" s="137"/>
      <c r="BM159" s="137"/>
      <c r="BN159" s="137"/>
    </row>
    <row r="160" spans="1:66" ht="16.5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8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8"/>
      <c r="BH160" s="137"/>
      <c r="BI160" s="137"/>
      <c r="BJ160" s="137"/>
      <c r="BK160" s="137"/>
      <c r="BL160" s="137"/>
      <c r="BM160" s="137"/>
      <c r="BN160" s="137"/>
    </row>
    <row r="161" spans="1:66" ht="16.5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8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8"/>
      <c r="BH161" s="137"/>
      <c r="BI161" s="137"/>
      <c r="BJ161" s="137"/>
      <c r="BK161" s="137"/>
      <c r="BL161" s="137"/>
      <c r="BM161" s="137"/>
      <c r="BN161" s="137"/>
    </row>
    <row r="162" spans="1:66" ht="16.5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8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8"/>
      <c r="BH162" s="137"/>
      <c r="BI162" s="137"/>
      <c r="BJ162" s="137"/>
      <c r="BK162" s="137"/>
      <c r="BL162" s="137"/>
      <c r="BM162" s="137"/>
      <c r="BN162" s="137"/>
    </row>
    <row r="163" spans="1:66" ht="16.5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8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8"/>
      <c r="BH163" s="137"/>
      <c r="BI163" s="137"/>
      <c r="BJ163" s="137"/>
      <c r="BK163" s="137"/>
      <c r="BL163" s="137"/>
      <c r="BM163" s="137"/>
      <c r="BN163" s="137"/>
    </row>
    <row r="164" spans="1:66" ht="16.5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8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8"/>
      <c r="BH164" s="137"/>
      <c r="BI164" s="137"/>
      <c r="BJ164" s="137"/>
      <c r="BK164" s="137"/>
      <c r="BL164" s="137"/>
      <c r="BM164" s="137"/>
      <c r="BN164" s="137"/>
    </row>
    <row r="165" spans="1:66" ht="16.5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8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8"/>
      <c r="BH165" s="137"/>
      <c r="BI165" s="137"/>
      <c r="BJ165" s="137"/>
      <c r="BK165" s="137"/>
      <c r="BL165" s="137"/>
      <c r="BM165" s="137"/>
      <c r="BN165" s="137"/>
    </row>
    <row r="166" spans="1:66" ht="16.5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8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8"/>
      <c r="BH166" s="137"/>
      <c r="BI166" s="137"/>
      <c r="BJ166" s="137"/>
      <c r="BK166" s="137"/>
      <c r="BL166" s="137"/>
      <c r="BM166" s="137"/>
      <c r="BN166" s="137"/>
    </row>
    <row r="167" spans="1:66" ht="16.5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8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8"/>
      <c r="BH167" s="137"/>
      <c r="BI167" s="137"/>
      <c r="BJ167" s="137"/>
      <c r="BK167" s="137"/>
      <c r="BL167" s="137"/>
      <c r="BM167" s="137"/>
      <c r="BN167" s="137"/>
    </row>
    <row r="168" spans="1:66" ht="16.5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8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8"/>
      <c r="BH168" s="137"/>
      <c r="BI168" s="137"/>
      <c r="BJ168" s="137"/>
      <c r="BK168" s="137"/>
      <c r="BL168" s="137"/>
      <c r="BM168" s="137"/>
      <c r="BN168" s="137"/>
    </row>
    <row r="169" spans="1:66" ht="16.5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8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8"/>
      <c r="BH169" s="137"/>
      <c r="BI169" s="137"/>
      <c r="BJ169" s="137"/>
      <c r="BK169" s="137"/>
      <c r="BL169" s="137"/>
      <c r="BM169" s="137"/>
      <c r="BN169" s="137"/>
    </row>
    <row r="170" spans="1:66" ht="16.5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8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8"/>
      <c r="BH170" s="137"/>
      <c r="BI170" s="137"/>
      <c r="BJ170" s="137"/>
      <c r="BK170" s="137"/>
      <c r="BL170" s="137"/>
      <c r="BM170" s="137"/>
      <c r="BN170" s="137"/>
    </row>
    <row r="171" spans="1:66" ht="16.5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8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8"/>
      <c r="BH171" s="137"/>
      <c r="BI171" s="137"/>
      <c r="BJ171" s="137"/>
      <c r="BK171" s="137"/>
      <c r="BL171" s="137"/>
      <c r="BM171" s="137"/>
      <c r="BN171" s="137"/>
    </row>
    <row r="172" spans="1:66" ht="16.5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8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8"/>
      <c r="BH172" s="137"/>
      <c r="BI172" s="137"/>
      <c r="BJ172" s="137"/>
      <c r="BK172" s="137"/>
      <c r="BL172" s="137"/>
      <c r="BM172" s="137"/>
      <c r="BN172" s="137"/>
    </row>
    <row r="173" spans="1:66" ht="16.5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8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8"/>
      <c r="BH173" s="137"/>
      <c r="BI173" s="137"/>
      <c r="BJ173" s="137"/>
      <c r="BK173" s="137"/>
      <c r="BL173" s="137"/>
      <c r="BM173" s="137"/>
      <c r="BN173" s="137"/>
    </row>
    <row r="174" spans="1:66" ht="16.5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8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8"/>
      <c r="BH174" s="137"/>
      <c r="BI174" s="137"/>
      <c r="BJ174" s="137"/>
      <c r="BK174" s="137"/>
      <c r="BL174" s="137"/>
      <c r="BM174" s="137"/>
      <c r="BN174" s="137"/>
    </row>
    <row r="175" spans="1:66" ht="16.5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8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8"/>
      <c r="BH175" s="137"/>
      <c r="BI175" s="137"/>
      <c r="BJ175" s="137"/>
      <c r="BK175" s="137"/>
      <c r="BL175" s="137"/>
      <c r="BM175" s="137"/>
      <c r="BN175" s="137"/>
    </row>
    <row r="176" spans="1:66" ht="16.5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8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8"/>
      <c r="BH176" s="137"/>
      <c r="BI176" s="137"/>
      <c r="BJ176" s="137"/>
      <c r="BK176" s="137"/>
      <c r="BL176" s="137"/>
      <c r="BM176" s="137"/>
      <c r="BN176" s="137"/>
    </row>
    <row r="177" spans="1:66" ht="16.5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8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8"/>
      <c r="BH177" s="137"/>
      <c r="BI177" s="137"/>
      <c r="BJ177" s="137"/>
      <c r="BK177" s="137"/>
      <c r="BL177" s="137"/>
      <c r="BM177" s="137"/>
      <c r="BN177" s="137"/>
    </row>
    <row r="178" spans="1:66" ht="16.5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8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8"/>
      <c r="BH178" s="137"/>
      <c r="BI178" s="137"/>
      <c r="BJ178" s="137"/>
      <c r="BK178" s="137"/>
      <c r="BL178" s="137"/>
      <c r="BM178" s="137"/>
      <c r="BN178" s="137"/>
    </row>
    <row r="179" spans="1:66" ht="16.5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8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8"/>
      <c r="BH179" s="137"/>
      <c r="BI179" s="137"/>
      <c r="BJ179" s="137"/>
      <c r="BK179" s="137"/>
      <c r="BL179" s="137"/>
      <c r="BM179" s="137"/>
      <c r="BN179" s="137"/>
    </row>
    <row r="180" spans="1:66" ht="16.5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8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8"/>
      <c r="BH180" s="137"/>
      <c r="BI180" s="137"/>
      <c r="BJ180" s="137"/>
      <c r="BK180" s="137"/>
      <c r="BL180" s="137"/>
      <c r="BM180" s="137"/>
      <c r="BN180" s="137"/>
    </row>
    <row r="181" spans="1:66" ht="16.5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8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8"/>
      <c r="BH181" s="137"/>
      <c r="BI181" s="137"/>
      <c r="BJ181" s="137"/>
      <c r="BK181" s="137"/>
      <c r="BL181" s="137"/>
      <c r="BM181" s="137"/>
      <c r="BN181" s="137"/>
    </row>
    <row r="182" spans="1:66" ht="16.5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8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8"/>
      <c r="BH182" s="137"/>
      <c r="BI182" s="137"/>
      <c r="BJ182" s="137"/>
      <c r="BK182" s="137"/>
      <c r="BL182" s="137"/>
      <c r="BM182" s="137"/>
      <c r="BN182" s="137"/>
    </row>
    <row r="183" spans="1:66" ht="16.5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8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8"/>
      <c r="BH183" s="137"/>
      <c r="BI183" s="137"/>
      <c r="BJ183" s="137"/>
      <c r="BK183" s="137"/>
      <c r="BL183" s="137"/>
      <c r="BM183" s="137"/>
      <c r="BN183" s="137"/>
    </row>
    <row r="184" spans="1:66" ht="16.5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8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8"/>
      <c r="BH184" s="137"/>
      <c r="BI184" s="137"/>
      <c r="BJ184" s="137"/>
      <c r="BK184" s="137"/>
      <c r="BL184" s="137"/>
      <c r="BM184" s="137"/>
      <c r="BN184" s="137"/>
    </row>
    <row r="185" spans="1:66" ht="16.5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8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8"/>
      <c r="BH185" s="137"/>
      <c r="BI185" s="137"/>
      <c r="BJ185" s="137"/>
      <c r="BK185" s="137"/>
      <c r="BL185" s="137"/>
      <c r="BM185" s="137"/>
      <c r="BN185" s="137"/>
    </row>
    <row r="186" spans="1:66" ht="16.5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8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8"/>
      <c r="BH186" s="137"/>
      <c r="BI186" s="137"/>
      <c r="BJ186" s="137"/>
      <c r="BK186" s="137"/>
      <c r="BL186" s="137"/>
      <c r="BM186" s="137"/>
      <c r="BN186" s="137"/>
    </row>
    <row r="187" spans="1:66" ht="16.5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8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8"/>
      <c r="BH187" s="137"/>
      <c r="BI187" s="137"/>
      <c r="BJ187" s="137"/>
      <c r="BK187" s="137"/>
      <c r="BL187" s="137"/>
      <c r="BM187" s="137"/>
      <c r="BN187" s="137"/>
    </row>
    <row r="188" spans="1:66" ht="16.5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8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8"/>
      <c r="BH188" s="137"/>
      <c r="BI188" s="137"/>
      <c r="BJ188" s="137"/>
      <c r="BK188" s="137"/>
      <c r="BL188" s="137"/>
      <c r="BM188" s="137"/>
      <c r="BN188" s="137"/>
    </row>
    <row r="189" spans="1:66" ht="16.5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8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8"/>
      <c r="BH189" s="137"/>
      <c r="BI189" s="137"/>
      <c r="BJ189" s="137"/>
      <c r="BK189" s="137"/>
      <c r="BL189" s="137"/>
      <c r="BM189" s="137"/>
      <c r="BN189" s="137"/>
    </row>
    <row r="190" spans="1:66" ht="16.5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8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8"/>
      <c r="BH190" s="137"/>
      <c r="BI190" s="137"/>
      <c r="BJ190" s="137"/>
      <c r="BK190" s="137"/>
      <c r="BL190" s="137"/>
      <c r="BM190" s="137"/>
      <c r="BN190" s="137"/>
    </row>
    <row r="191" spans="1:66" ht="16.5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8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8"/>
      <c r="BH191" s="137"/>
      <c r="BI191" s="137"/>
      <c r="BJ191" s="137"/>
      <c r="BK191" s="137"/>
      <c r="BL191" s="137"/>
      <c r="BM191" s="137"/>
      <c r="BN191" s="137"/>
    </row>
    <row r="192" spans="1:66" ht="16.5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8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8"/>
      <c r="BH192" s="137"/>
      <c r="BI192" s="137"/>
      <c r="BJ192" s="137"/>
      <c r="BK192" s="137"/>
      <c r="BL192" s="137"/>
      <c r="BM192" s="137"/>
      <c r="BN192" s="137"/>
    </row>
    <row r="193" spans="1:66" ht="16.5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8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8"/>
      <c r="BH193" s="137"/>
      <c r="BI193" s="137"/>
      <c r="BJ193" s="137"/>
      <c r="BK193" s="137"/>
      <c r="BL193" s="137"/>
      <c r="BM193" s="137"/>
      <c r="BN193" s="137"/>
    </row>
    <row r="194" spans="1:66" ht="16.5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8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8"/>
      <c r="BH194" s="137"/>
      <c r="BI194" s="137"/>
      <c r="BJ194" s="137"/>
      <c r="BK194" s="137"/>
      <c r="BL194" s="137"/>
      <c r="BM194" s="137"/>
      <c r="BN194" s="137"/>
    </row>
    <row r="195" spans="1:66" ht="16.5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8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8"/>
      <c r="BH195" s="137"/>
      <c r="BI195" s="137"/>
      <c r="BJ195" s="137"/>
      <c r="BK195" s="137"/>
      <c r="BL195" s="137"/>
      <c r="BM195" s="137"/>
      <c r="BN195" s="137"/>
    </row>
    <row r="196" spans="1:66" ht="16.5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8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8"/>
      <c r="BH196" s="137"/>
      <c r="BI196" s="137"/>
      <c r="BJ196" s="137"/>
      <c r="BK196" s="137"/>
      <c r="BL196" s="137"/>
      <c r="BM196" s="137"/>
      <c r="BN196" s="137"/>
    </row>
    <row r="197" spans="1:66" ht="16.5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8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8"/>
      <c r="BH197" s="137"/>
      <c r="BI197" s="137"/>
      <c r="BJ197" s="137"/>
      <c r="BK197" s="137"/>
      <c r="BL197" s="137"/>
      <c r="BM197" s="137"/>
      <c r="BN197" s="137"/>
    </row>
    <row r="198" spans="1:66" ht="16.5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8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8"/>
      <c r="BH198" s="137"/>
      <c r="BI198" s="137"/>
      <c r="BJ198" s="137"/>
      <c r="BK198" s="137"/>
      <c r="BL198" s="137"/>
      <c r="BM198" s="137"/>
      <c r="BN198" s="137"/>
    </row>
    <row r="199" spans="1:66" ht="16.5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8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8"/>
      <c r="BH199" s="137"/>
      <c r="BI199" s="137"/>
      <c r="BJ199" s="137"/>
      <c r="BK199" s="137"/>
      <c r="BL199" s="137"/>
      <c r="BM199" s="137"/>
      <c r="BN199" s="137"/>
    </row>
    <row r="200" spans="1:66" ht="16.5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8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8"/>
      <c r="BH200" s="137"/>
      <c r="BI200" s="137"/>
      <c r="BJ200" s="137"/>
      <c r="BK200" s="137"/>
      <c r="BL200" s="137"/>
      <c r="BM200" s="137"/>
      <c r="BN200" s="137"/>
    </row>
    <row r="201" spans="1:66" ht="16.5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8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8"/>
      <c r="BH201" s="137"/>
      <c r="BI201" s="137"/>
      <c r="BJ201" s="137"/>
      <c r="BK201" s="137"/>
      <c r="BL201" s="137"/>
      <c r="BM201" s="137"/>
      <c r="BN201" s="137"/>
    </row>
    <row r="202" spans="1:66" ht="16.5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8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8"/>
      <c r="BH202" s="137"/>
      <c r="BI202" s="137"/>
      <c r="BJ202" s="137"/>
      <c r="BK202" s="137"/>
      <c r="BL202" s="137"/>
      <c r="BM202" s="137"/>
      <c r="BN202" s="137"/>
    </row>
    <row r="203" spans="1:66" ht="16.5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8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8"/>
      <c r="BH203" s="137"/>
      <c r="BI203" s="137"/>
      <c r="BJ203" s="137"/>
      <c r="BK203" s="137"/>
      <c r="BL203" s="137"/>
      <c r="BM203" s="137"/>
      <c r="BN203" s="137"/>
    </row>
    <row r="204" spans="1:66" ht="16.5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8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8"/>
      <c r="BH204" s="137"/>
      <c r="BI204" s="137"/>
      <c r="BJ204" s="137"/>
      <c r="BK204" s="137"/>
      <c r="BL204" s="137"/>
      <c r="BM204" s="137"/>
      <c r="BN204" s="137"/>
    </row>
    <row r="205" spans="1:66" ht="16.5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8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8"/>
      <c r="BH205" s="137"/>
      <c r="BI205" s="137"/>
      <c r="BJ205" s="137"/>
      <c r="BK205" s="137"/>
      <c r="BL205" s="137"/>
      <c r="BM205" s="137"/>
      <c r="BN205" s="137"/>
    </row>
    <row r="206" spans="1:66" ht="16.5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8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8"/>
      <c r="BH206" s="137"/>
      <c r="BI206" s="137"/>
      <c r="BJ206" s="137"/>
      <c r="BK206" s="137"/>
      <c r="BL206" s="137"/>
      <c r="BM206" s="137"/>
      <c r="BN206" s="137"/>
    </row>
    <row r="207" spans="1:66" ht="16.5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8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8"/>
      <c r="BH207" s="137"/>
      <c r="BI207" s="137"/>
      <c r="BJ207" s="137"/>
      <c r="BK207" s="137"/>
      <c r="BL207" s="137"/>
      <c r="BM207" s="137"/>
      <c r="BN207" s="137"/>
    </row>
    <row r="208" spans="1:66" ht="16.5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8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8"/>
      <c r="BH208" s="137"/>
      <c r="BI208" s="137"/>
      <c r="BJ208" s="137"/>
      <c r="BK208" s="137"/>
      <c r="BL208" s="137"/>
      <c r="BM208" s="137"/>
      <c r="BN208" s="137"/>
    </row>
    <row r="209" spans="1:66" ht="16.5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8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8"/>
      <c r="BH209" s="137"/>
      <c r="BI209" s="137"/>
      <c r="BJ209" s="137"/>
      <c r="BK209" s="137"/>
      <c r="BL209" s="137"/>
      <c r="BM209" s="137"/>
      <c r="BN209" s="137"/>
    </row>
    <row r="210" spans="1:66" ht="16.5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8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8"/>
      <c r="BH210" s="137"/>
      <c r="BI210" s="137"/>
      <c r="BJ210" s="137"/>
      <c r="BK210" s="137"/>
      <c r="BL210" s="137"/>
      <c r="BM210" s="137"/>
      <c r="BN210" s="137"/>
    </row>
    <row r="211" spans="1:66" ht="16.5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8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8"/>
      <c r="BH211" s="137"/>
      <c r="BI211" s="137"/>
      <c r="BJ211" s="137"/>
      <c r="BK211" s="137"/>
      <c r="BL211" s="137"/>
      <c r="BM211" s="137"/>
      <c r="BN211" s="137"/>
    </row>
    <row r="212" spans="1:66" ht="16.5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8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8"/>
      <c r="BH212" s="137"/>
      <c r="BI212" s="137"/>
      <c r="BJ212" s="137"/>
      <c r="BK212" s="137"/>
      <c r="BL212" s="137"/>
      <c r="BM212" s="137"/>
      <c r="BN212" s="137"/>
    </row>
    <row r="213" spans="1:66" ht="16.5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8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8"/>
      <c r="BH213" s="137"/>
      <c r="BI213" s="137"/>
      <c r="BJ213" s="137"/>
      <c r="BK213" s="137"/>
      <c r="BL213" s="137"/>
      <c r="BM213" s="137"/>
      <c r="BN213" s="137"/>
    </row>
    <row r="214" spans="1:66" ht="16.5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8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8"/>
      <c r="BH214" s="137"/>
      <c r="BI214" s="137"/>
      <c r="BJ214" s="137"/>
      <c r="BK214" s="137"/>
      <c r="BL214" s="137"/>
      <c r="BM214" s="137"/>
      <c r="BN214" s="137"/>
    </row>
    <row r="215" spans="1:66" ht="16.5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8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8"/>
      <c r="BH215" s="137"/>
      <c r="BI215" s="137"/>
      <c r="BJ215" s="137"/>
      <c r="BK215" s="137"/>
      <c r="BL215" s="137"/>
      <c r="BM215" s="137"/>
      <c r="BN215" s="137"/>
    </row>
    <row r="216" spans="1:66" ht="16.5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8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8"/>
      <c r="BH216" s="137"/>
      <c r="BI216" s="137"/>
      <c r="BJ216" s="137"/>
      <c r="BK216" s="137"/>
      <c r="BL216" s="137"/>
      <c r="BM216" s="137"/>
      <c r="BN216" s="137"/>
    </row>
    <row r="217" spans="1:66" ht="16.5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8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8"/>
      <c r="BH217" s="137"/>
      <c r="BI217" s="137"/>
      <c r="BJ217" s="137"/>
      <c r="BK217" s="137"/>
      <c r="BL217" s="137"/>
      <c r="BM217" s="137"/>
      <c r="BN217" s="137"/>
    </row>
    <row r="218" spans="1:66" ht="16.5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8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8"/>
      <c r="BH218" s="137"/>
      <c r="BI218" s="137"/>
      <c r="BJ218" s="137"/>
      <c r="BK218" s="137"/>
      <c r="BL218" s="137"/>
      <c r="BM218" s="137"/>
      <c r="BN218" s="137"/>
    </row>
    <row r="219" spans="1:66" ht="16.5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8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8"/>
      <c r="BH219" s="137"/>
      <c r="BI219" s="137"/>
      <c r="BJ219" s="137"/>
      <c r="BK219" s="137"/>
      <c r="BL219" s="137"/>
      <c r="BM219" s="137"/>
      <c r="BN219" s="137"/>
    </row>
    <row r="220" spans="1:66" ht="16.5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8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8"/>
      <c r="BH220" s="137"/>
      <c r="BI220" s="137"/>
      <c r="BJ220" s="137"/>
      <c r="BK220" s="137"/>
      <c r="BL220" s="137"/>
      <c r="BM220" s="137"/>
      <c r="BN220" s="137"/>
    </row>
    <row r="221" spans="1:66" ht="16.5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8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8"/>
      <c r="BH221" s="137"/>
      <c r="BI221" s="137"/>
      <c r="BJ221" s="137"/>
      <c r="BK221" s="137"/>
      <c r="BL221" s="137"/>
      <c r="BM221" s="137"/>
      <c r="BN221" s="137"/>
    </row>
    <row r="222" spans="1:66" ht="16.5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8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8"/>
      <c r="BH222" s="137"/>
      <c r="BI222" s="137"/>
      <c r="BJ222" s="137"/>
      <c r="BK222" s="137"/>
      <c r="BL222" s="137"/>
      <c r="BM222" s="137"/>
      <c r="BN222" s="137"/>
    </row>
    <row r="223" spans="1:66" ht="16.5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8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8"/>
      <c r="BH223" s="137"/>
      <c r="BI223" s="137"/>
      <c r="BJ223" s="137"/>
      <c r="BK223" s="137"/>
      <c r="BL223" s="137"/>
      <c r="BM223" s="137"/>
      <c r="BN223" s="137"/>
    </row>
    <row r="224" spans="1:66" ht="16.5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8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8"/>
      <c r="BH224" s="137"/>
      <c r="BI224" s="137"/>
      <c r="BJ224" s="137"/>
      <c r="BK224" s="137"/>
      <c r="BL224" s="137"/>
      <c r="BM224" s="137"/>
      <c r="BN224" s="137"/>
    </row>
    <row r="225" spans="1:66" ht="16.5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8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8"/>
      <c r="BH225" s="137"/>
      <c r="BI225" s="137"/>
      <c r="BJ225" s="137"/>
      <c r="BK225" s="137"/>
      <c r="BL225" s="137"/>
      <c r="BM225" s="137"/>
      <c r="BN225" s="137"/>
    </row>
    <row r="226" spans="1:66" ht="16.5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8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8"/>
      <c r="BH226" s="137"/>
      <c r="BI226" s="137"/>
      <c r="BJ226" s="137"/>
      <c r="BK226" s="137"/>
      <c r="BL226" s="137"/>
      <c r="BM226" s="137"/>
      <c r="BN226" s="137"/>
    </row>
    <row r="227" spans="1:66" ht="16.5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8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8"/>
      <c r="BH227" s="137"/>
      <c r="BI227" s="137"/>
      <c r="BJ227" s="137"/>
      <c r="BK227" s="137"/>
      <c r="BL227" s="137"/>
      <c r="BM227" s="137"/>
      <c r="BN227" s="137"/>
    </row>
    <row r="228" spans="1:66" ht="16.5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8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8"/>
      <c r="BH228" s="137"/>
      <c r="BI228" s="137"/>
      <c r="BJ228" s="137"/>
      <c r="BK228" s="137"/>
      <c r="BL228" s="137"/>
      <c r="BM228" s="137"/>
      <c r="BN228" s="137"/>
    </row>
    <row r="229" spans="1:66" ht="16.5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8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8"/>
      <c r="BH229" s="137"/>
      <c r="BI229" s="137"/>
      <c r="BJ229" s="137"/>
      <c r="BK229" s="137"/>
      <c r="BL229" s="137"/>
      <c r="BM229" s="137"/>
      <c r="BN229" s="137"/>
    </row>
    <row r="230" spans="1:66" ht="16.5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8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8"/>
      <c r="BH230" s="137"/>
      <c r="BI230" s="137"/>
      <c r="BJ230" s="137"/>
      <c r="BK230" s="137"/>
      <c r="BL230" s="137"/>
      <c r="BM230" s="137"/>
      <c r="BN230" s="137"/>
    </row>
    <row r="231" spans="1:66" ht="16.5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8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8"/>
      <c r="BH231" s="137"/>
      <c r="BI231" s="137"/>
      <c r="BJ231" s="137"/>
      <c r="BK231" s="137"/>
      <c r="BL231" s="137"/>
      <c r="BM231" s="137"/>
      <c r="BN231" s="137"/>
    </row>
    <row r="232" spans="1:66" ht="16.5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8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8"/>
      <c r="BH232" s="137"/>
      <c r="BI232" s="137"/>
      <c r="BJ232" s="137"/>
      <c r="BK232" s="137"/>
      <c r="BL232" s="137"/>
      <c r="BM232" s="137"/>
      <c r="BN232" s="137"/>
    </row>
    <row r="233" spans="1:66" ht="16.5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8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8"/>
      <c r="BH233" s="137"/>
      <c r="BI233" s="137"/>
      <c r="BJ233" s="137"/>
      <c r="BK233" s="137"/>
      <c r="BL233" s="137"/>
      <c r="BM233" s="137"/>
      <c r="BN233" s="137"/>
    </row>
    <row r="234" spans="1:66" ht="16.5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8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8"/>
      <c r="BH234" s="137"/>
      <c r="BI234" s="137"/>
      <c r="BJ234" s="137"/>
      <c r="BK234" s="137"/>
      <c r="BL234" s="137"/>
      <c r="BM234" s="137"/>
      <c r="BN234" s="137"/>
    </row>
    <row r="235" spans="1:66" ht="16.5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8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8"/>
      <c r="BH235" s="137"/>
      <c r="BI235" s="137"/>
      <c r="BJ235" s="137"/>
      <c r="BK235" s="137"/>
      <c r="BL235" s="137"/>
      <c r="BM235" s="137"/>
      <c r="BN235" s="137"/>
    </row>
    <row r="236" spans="1:66" ht="16.5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8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8"/>
      <c r="BH236" s="137"/>
      <c r="BI236" s="137"/>
      <c r="BJ236" s="137"/>
      <c r="BK236" s="137"/>
      <c r="BL236" s="137"/>
      <c r="BM236" s="137"/>
      <c r="BN236" s="137"/>
    </row>
    <row r="237" spans="1:66" ht="16.5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8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8"/>
      <c r="BH237" s="137"/>
      <c r="BI237" s="137"/>
      <c r="BJ237" s="137"/>
      <c r="BK237" s="137"/>
      <c r="BL237" s="137"/>
      <c r="BM237" s="137"/>
      <c r="BN237" s="137"/>
    </row>
    <row r="238" spans="1:66" ht="16.5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8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8"/>
      <c r="BH238" s="137"/>
      <c r="BI238" s="137"/>
      <c r="BJ238" s="137"/>
      <c r="BK238" s="137"/>
      <c r="BL238" s="137"/>
      <c r="BM238" s="137"/>
      <c r="BN238" s="137"/>
    </row>
    <row r="239" spans="1:66" ht="16.5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8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8"/>
      <c r="BH239" s="137"/>
      <c r="BI239" s="137"/>
      <c r="BJ239" s="137"/>
      <c r="BK239" s="137"/>
      <c r="BL239" s="137"/>
      <c r="BM239" s="137"/>
      <c r="BN239" s="137"/>
    </row>
    <row r="240" spans="1:66" ht="16.5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8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8"/>
      <c r="BH240" s="137"/>
      <c r="BI240" s="137"/>
      <c r="BJ240" s="137"/>
      <c r="BK240" s="137"/>
      <c r="BL240" s="137"/>
      <c r="BM240" s="137"/>
      <c r="BN240" s="137"/>
    </row>
    <row r="241" spans="1:66" ht="16.5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8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8"/>
      <c r="BH241" s="137"/>
      <c r="BI241" s="137"/>
      <c r="BJ241" s="137"/>
      <c r="BK241" s="137"/>
      <c r="BL241" s="137"/>
      <c r="BM241" s="137"/>
      <c r="BN241" s="137"/>
    </row>
    <row r="242" spans="1:66" ht="16.5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8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8"/>
      <c r="BH242" s="137"/>
      <c r="BI242" s="137"/>
      <c r="BJ242" s="137"/>
      <c r="BK242" s="137"/>
      <c r="BL242" s="137"/>
      <c r="BM242" s="137"/>
      <c r="BN242" s="137"/>
    </row>
    <row r="243" spans="1:66" ht="16.5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8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8"/>
      <c r="BH243" s="137"/>
      <c r="BI243" s="137"/>
      <c r="BJ243" s="137"/>
      <c r="BK243" s="137"/>
      <c r="BL243" s="137"/>
      <c r="BM243" s="137"/>
      <c r="BN243" s="137"/>
    </row>
    <row r="244" spans="1:66" ht="16.5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8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8"/>
      <c r="BH244" s="137"/>
      <c r="BI244" s="137"/>
      <c r="BJ244" s="137"/>
      <c r="BK244" s="137"/>
      <c r="BL244" s="137"/>
      <c r="BM244" s="137"/>
      <c r="BN244" s="137"/>
    </row>
    <row r="245" spans="1:66" ht="16.5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8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8"/>
      <c r="BH245" s="137"/>
      <c r="BI245" s="137"/>
      <c r="BJ245" s="137"/>
      <c r="BK245" s="137"/>
      <c r="BL245" s="137"/>
      <c r="BM245" s="137"/>
      <c r="BN245" s="137"/>
    </row>
    <row r="246" spans="1:66" ht="16.5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8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8"/>
      <c r="BH246" s="137"/>
      <c r="BI246" s="137"/>
      <c r="BJ246" s="137"/>
      <c r="BK246" s="137"/>
      <c r="BL246" s="137"/>
      <c r="BM246" s="137"/>
      <c r="BN246" s="137"/>
    </row>
    <row r="247" spans="1:66" ht="16.5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8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8"/>
      <c r="BH247" s="137"/>
      <c r="BI247" s="137"/>
      <c r="BJ247" s="137"/>
      <c r="BK247" s="137"/>
      <c r="BL247" s="137"/>
      <c r="BM247" s="137"/>
      <c r="BN247" s="137"/>
    </row>
    <row r="248" spans="1:66" ht="16.5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8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8"/>
      <c r="BH248" s="137"/>
      <c r="BI248" s="137"/>
      <c r="BJ248" s="137"/>
      <c r="BK248" s="137"/>
      <c r="BL248" s="137"/>
      <c r="BM248" s="137"/>
      <c r="BN248" s="137"/>
    </row>
    <row r="249" spans="1:66" ht="16.5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8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8"/>
      <c r="BH249" s="137"/>
      <c r="BI249" s="137"/>
      <c r="BJ249" s="137"/>
      <c r="BK249" s="137"/>
      <c r="BL249" s="137"/>
      <c r="BM249" s="137"/>
      <c r="BN249" s="137"/>
    </row>
    <row r="250" spans="1:66" ht="16.5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8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8"/>
      <c r="BH250" s="137"/>
      <c r="BI250" s="137"/>
      <c r="BJ250" s="137"/>
      <c r="BK250" s="137"/>
      <c r="BL250" s="137"/>
      <c r="BM250" s="137"/>
      <c r="BN250" s="137"/>
    </row>
    <row r="251" spans="1:66" ht="16.5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8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8"/>
      <c r="BH251" s="137"/>
      <c r="BI251" s="137"/>
      <c r="BJ251" s="137"/>
      <c r="BK251" s="137"/>
      <c r="BL251" s="137"/>
      <c r="BM251" s="137"/>
      <c r="BN251" s="137"/>
    </row>
    <row r="252" spans="1:66" ht="16.5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8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8"/>
      <c r="BH252" s="137"/>
      <c r="BI252" s="137"/>
      <c r="BJ252" s="137"/>
      <c r="BK252" s="137"/>
      <c r="BL252" s="137"/>
      <c r="BM252" s="137"/>
      <c r="BN252" s="137"/>
    </row>
    <row r="253" spans="1:66" ht="16.5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8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8"/>
      <c r="BH253" s="137"/>
      <c r="BI253" s="137"/>
      <c r="BJ253" s="137"/>
      <c r="BK253" s="137"/>
      <c r="BL253" s="137"/>
      <c r="BM253" s="137"/>
      <c r="BN253" s="137"/>
    </row>
    <row r="254" spans="1:66" ht="16.5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8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8"/>
      <c r="BH254" s="137"/>
      <c r="BI254" s="137"/>
      <c r="BJ254" s="137"/>
      <c r="BK254" s="137"/>
      <c r="BL254" s="137"/>
      <c r="BM254" s="137"/>
      <c r="BN254" s="137"/>
    </row>
    <row r="255" spans="1:66" ht="16.5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8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8"/>
      <c r="BH255" s="137"/>
      <c r="BI255" s="137"/>
      <c r="BJ255" s="137"/>
      <c r="BK255" s="137"/>
      <c r="BL255" s="137"/>
      <c r="BM255" s="137"/>
      <c r="BN255" s="137"/>
    </row>
    <row r="256" spans="1:66" ht="16.5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8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8"/>
      <c r="BH256" s="137"/>
      <c r="BI256" s="137"/>
      <c r="BJ256" s="137"/>
      <c r="BK256" s="137"/>
      <c r="BL256" s="137"/>
      <c r="BM256" s="137"/>
      <c r="BN256" s="137"/>
    </row>
    <row r="257" spans="1:66" ht="16.5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8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8"/>
      <c r="BH257" s="137"/>
      <c r="BI257" s="137"/>
      <c r="BJ257" s="137"/>
      <c r="BK257" s="137"/>
      <c r="BL257" s="137"/>
      <c r="BM257" s="137"/>
      <c r="BN257" s="137"/>
    </row>
    <row r="258" spans="1:66" ht="16.5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8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8"/>
      <c r="BH258" s="137"/>
      <c r="BI258" s="137"/>
      <c r="BJ258" s="137"/>
      <c r="BK258" s="137"/>
      <c r="BL258" s="137"/>
      <c r="BM258" s="137"/>
      <c r="BN258" s="137"/>
    </row>
    <row r="259" spans="1:66" ht="16.5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8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8"/>
      <c r="BH259" s="137"/>
      <c r="BI259" s="137"/>
      <c r="BJ259" s="137"/>
      <c r="BK259" s="137"/>
      <c r="BL259" s="137"/>
      <c r="BM259" s="137"/>
      <c r="BN259" s="137"/>
    </row>
    <row r="260" spans="1:66" ht="16.5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8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8"/>
      <c r="BH260" s="137"/>
      <c r="BI260" s="137"/>
      <c r="BJ260" s="137"/>
      <c r="BK260" s="137"/>
      <c r="BL260" s="137"/>
      <c r="BM260" s="137"/>
      <c r="BN260" s="137"/>
    </row>
    <row r="261" spans="1:66" ht="16.5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8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8"/>
      <c r="BH261" s="137"/>
      <c r="BI261" s="137"/>
      <c r="BJ261" s="137"/>
      <c r="BK261" s="137"/>
      <c r="BL261" s="137"/>
      <c r="BM261" s="137"/>
      <c r="BN261" s="137"/>
    </row>
    <row r="262" spans="1:66" ht="16.5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8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8"/>
      <c r="BH262" s="137"/>
      <c r="BI262" s="137"/>
      <c r="BJ262" s="137"/>
      <c r="BK262" s="137"/>
      <c r="BL262" s="137"/>
      <c r="BM262" s="137"/>
      <c r="BN262" s="137"/>
    </row>
    <row r="263" spans="1:66" ht="16.5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8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8"/>
      <c r="BH263" s="137"/>
      <c r="BI263" s="137"/>
      <c r="BJ263" s="137"/>
      <c r="BK263" s="137"/>
      <c r="BL263" s="137"/>
      <c r="BM263" s="137"/>
      <c r="BN263" s="137"/>
    </row>
    <row r="264" spans="1:66" ht="16.5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8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8"/>
      <c r="BH264" s="137"/>
      <c r="BI264" s="137"/>
      <c r="BJ264" s="137"/>
      <c r="BK264" s="137"/>
      <c r="BL264" s="137"/>
      <c r="BM264" s="137"/>
      <c r="BN264" s="137"/>
    </row>
    <row r="265" spans="1:66" ht="16.5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8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8"/>
      <c r="BH265" s="137"/>
      <c r="BI265" s="137"/>
      <c r="BJ265" s="137"/>
      <c r="BK265" s="137"/>
      <c r="BL265" s="137"/>
      <c r="BM265" s="137"/>
      <c r="BN265" s="137"/>
    </row>
    <row r="266" spans="1:66" ht="16.5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8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8"/>
      <c r="BH266" s="137"/>
      <c r="BI266" s="137"/>
      <c r="BJ266" s="137"/>
      <c r="BK266" s="137"/>
      <c r="BL266" s="137"/>
      <c r="BM266" s="137"/>
      <c r="BN266" s="137"/>
    </row>
    <row r="267" spans="1:66" ht="16.5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8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8"/>
      <c r="BH267" s="137"/>
      <c r="BI267" s="137"/>
      <c r="BJ267" s="137"/>
      <c r="BK267" s="137"/>
      <c r="BL267" s="137"/>
      <c r="BM267" s="137"/>
      <c r="BN267" s="137"/>
    </row>
    <row r="268" spans="1:66" ht="16.5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8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8"/>
      <c r="BH268" s="137"/>
      <c r="BI268" s="137"/>
      <c r="BJ268" s="137"/>
      <c r="BK268" s="137"/>
      <c r="BL268" s="137"/>
      <c r="BM268" s="137"/>
      <c r="BN268" s="137"/>
    </row>
    <row r="269" spans="1:66" ht="16.5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8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8"/>
      <c r="BH269" s="137"/>
      <c r="BI269" s="137"/>
      <c r="BJ269" s="137"/>
      <c r="BK269" s="137"/>
      <c r="BL269" s="137"/>
      <c r="BM269" s="137"/>
      <c r="BN269" s="137"/>
    </row>
    <row r="270" spans="1:66" ht="16.5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8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8"/>
      <c r="BH270" s="137"/>
      <c r="BI270" s="137"/>
      <c r="BJ270" s="137"/>
      <c r="BK270" s="137"/>
      <c r="BL270" s="137"/>
      <c r="BM270" s="137"/>
      <c r="BN270" s="137"/>
    </row>
    <row r="271" spans="1:66" ht="16.5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8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8"/>
      <c r="BH271" s="137"/>
      <c r="BI271" s="137"/>
      <c r="BJ271" s="137"/>
      <c r="BK271" s="137"/>
      <c r="BL271" s="137"/>
      <c r="BM271" s="137"/>
      <c r="BN271" s="137"/>
    </row>
    <row r="272" spans="1:66" ht="16.5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8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8"/>
      <c r="BH272" s="137"/>
      <c r="BI272" s="137"/>
      <c r="BJ272" s="137"/>
      <c r="BK272" s="137"/>
      <c r="BL272" s="137"/>
      <c r="BM272" s="137"/>
      <c r="BN272" s="137"/>
    </row>
    <row r="273" spans="1:66" ht="16.5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8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8"/>
      <c r="BH273" s="137"/>
      <c r="BI273" s="137"/>
      <c r="BJ273" s="137"/>
      <c r="BK273" s="137"/>
      <c r="BL273" s="137"/>
      <c r="BM273" s="137"/>
      <c r="BN273" s="137"/>
    </row>
    <row r="274" spans="1:66" ht="16.5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8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8"/>
      <c r="BH274" s="137"/>
      <c r="BI274" s="137"/>
      <c r="BJ274" s="137"/>
      <c r="BK274" s="137"/>
      <c r="BL274" s="137"/>
      <c r="BM274" s="137"/>
      <c r="BN274" s="137"/>
    </row>
    <row r="275" spans="1:66" ht="16.5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8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8"/>
      <c r="BH275" s="137"/>
      <c r="BI275" s="137"/>
      <c r="BJ275" s="137"/>
      <c r="BK275" s="137"/>
      <c r="BL275" s="137"/>
      <c r="BM275" s="137"/>
      <c r="BN275" s="137"/>
    </row>
    <row r="276" spans="1:66" ht="16.5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8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8"/>
      <c r="BH276" s="137"/>
      <c r="BI276" s="137"/>
      <c r="BJ276" s="137"/>
      <c r="BK276" s="137"/>
      <c r="BL276" s="137"/>
      <c r="BM276" s="137"/>
      <c r="BN276" s="137"/>
    </row>
    <row r="277" spans="1:66" ht="16.5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8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8"/>
      <c r="BH277" s="137"/>
      <c r="BI277" s="137"/>
      <c r="BJ277" s="137"/>
      <c r="BK277" s="137"/>
      <c r="BL277" s="137"/>
      <c r="BM277" s="137"/>
      <c r="BN277" s="137"/>
    </row>
    <row r="278" spans="1:66" ht="16.5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8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8"/>
      <c r="BH278" s="137"/>
      <c r="BI278" s="137"/>
      <c r="BJ278" s="137"/>
      <c r="BK278" s="137"/>
      <c r="BL278" s="137"/>
      <c r="BM278" s="137"/>
      <c r="BN278" s="137"/>
    </row>
    <row r="279" spans="1:66" ht="16.5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8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8"/>
      <c r="BH279" s="137"/>
      <c r="BI279" s="137"/>
      <c r="BJ279" s="137"/>
      <c r="BK279" s="137"/>
      <c r="BL279" s="137"/>
      <c r="BM279" s="137"/>
      <c r="BN279" s="137"/>
    </row>
    <row r="280" spans="1:66" ht="16.5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8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8"/>
      <c r="BH280" s="137"/>
      <c r="BI280" s="137"/>
      <c r="BJ280" s="137"/>
      <c r="BK280" s="137"/>
      <c r="BL280" s="137"/>
      <c r="BM280" s="137"/>
      <c r="BN280" s="137"/>
    </row>
    <row r="281" spans="1:66" ht="16.5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8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8"/>
      <c r="BH281" s="137"/>
      <c r="BI281" s="137"/>
      <c r="BJ281" s="137"/>
      <c r="BK281" s="137"/>
      <c r="BL281" s="137"/>
      <c r="BM281" s="137"/>
      <c r="BN281" s="137"/>
    </row>
    <row r="282" spans="1:66" ht="16.5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8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8"/>
      <c r="BH282" s="137"/>
      <c r="BI282" s="137"/>
      <c r="BJ282" s="137"/>
      <c r="BK282" s="137"/>
      <c r="BL282" s="137"/>
      <c r="BM282" s="137"/>
      <c r="BN282" s="137"/>
    </row>
    <row r="283" spans="1:66" ht="16.5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8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8"/>
      <c r="BH283" s="137"/>
      <c r="BI283" s="137"/>
      <c r="BJ283" s="137"/>
      <c r="BK283" s="137"/>
      <c r="BL283" s="137"/>
      <c r="BM283" s="137"/>
      <c r="BN283" s="137"/>
    </row>
    <row r="284" spans="1:66" ht="16.5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8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8"/>
      <c r="BH284" s="137"/>
      <c r="BI284" s="137"/>
      <c r="BJ284" s="137"/>
      <c r="BK284" s="137"/>
      <c r="BL284" s="137"/>
      <c r="BM284" s="137"/>
      <c r="BN284" s="137"/>
    </row>
    <row r="285" spans="1:66" ht="16.5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8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8"/>
      <c r="BH285" s="137"/>
      <c r="BI285" s="137"/>
      <c r="BJ285" s="137"/>
      <c r="BK285" s="137"/>
      <c r="BL285" s="137"/>
      <c r="BM285" s="137"/>
      <c r="BN285" s="137"/>
    </row>
    <row r="286" spans="1:66" ht="16.5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8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8"/>
      <c r="BH286" s="137"/>
      <c r="BI286" s="137"/>
      <c r="BJ286" s="137"/>
      <c r="BK286" s="137"/>
      <c r="BL286" s="137"/>
      <c r="BM286" s="137"/>
      <c r="BN286" s="137"/>
    </row>
    <row r="287" spans="1:66" ht="16.5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8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8"/>
      <c r="BH287" s="137"/>
      <c r="BI287" s="137"/>
      <c r="BJ287" s="137"/>
      <c r="BK287" s="137"/>
      <c r="BL287" s="137"/>
      <c r="BM287" s="137"/>
      <c r="BN287" s="137"/>
    </row>
    <row r="288" spans="1:66" ht="16.5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8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8"/>
      <c r="BH288" s="137"/>
      <c r="BI288" s="137"/>
      <c r="BJ288" s="137"/>
      <c r="BK288" s="137"/>
      <c r="BL288" s="137"/>
      <c r="BM288" s="137"/>
      <c r="BN288" s="137"/>
    </row>
    <row r="289" spans="1:66" ht="16.5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8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8"/>
      <c r="BH289" s="137"/>
      <c r="BI289" s="137"/>
      <c r="BJ289" s="137"/>
      <c r="BK289" s="137"/>
      <c r="BL289" s="137"/>
      <c r="BM289" s="137"/>
      <c r="BN289" s="137"/>
    </row>
    <row r="290" spans="1:66" ht="16.5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8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8"/>
      <c r="BH290" s="137"/>
      <c r="BI290" s="137"/>
      <c r="BJ290" s="137"/>
      <c r="BK290" s="137"/>
      <c r="BL290" s="137"/>
      <c r="BM290" s="137"/>
      <c r="BN290" s="137"/>
    </row>
    <row r="291" spans="1:66" ht="16.5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8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8"/>
      <c r="BH291" s="137"/>
      <c r="BI291" s="137"/>
      <c r="BJ291" s="137"/>
      <c r="BK291" s="137"/>
      <c r="BL291" s="137"/>
      <c r="BM291" s="137"/>
      <c r="BN291" s="137"/>
    </row>
    <row r="292" spans="1:66" ht="16.5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8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8"/>
      <c r="BH292" s="137"/>
      <c r="BI292" s="137"/>
      <c r="BJ292" s="137"/>
      <c r="BK292" s="137"/>
      <c r="BL292" s="137"/>
      <c r="BM292" s="137"/>
      <c r="BN292" s="137"/>
    </row>
    <row r="293" spans="1:66" ht="16.5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8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8"/>
      <c r="BH293" s="137"/>
      <c r="BI293" s="137"/>
      <c r="BJ293" s="137"/>
      <c r="BK293" s="137"/>
      <c r="BL293" s="137"/>
      <c r="BM293" s="137"/>
      <c r="BN293" s="137"/>
    </row>
    <row r="294" spans="1:66" ht="16.5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8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8"/>
      <c r="BH294" s="137"/>
      <c r="BI294" s="137"/>
      <c r="BJ294" s="137"/>
      <c r="BK294" s="137"/>
      <c r="BL294" s="137"/>
      <c r="BM294" s="137"/>
      <c r="BN294" s="137"/>
    </row>
    <row r="295" spans="1:66" ht="16.5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8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8"/>
      <c r="BH295" s="137"/>
      <c r="BI295" s="137"/>
      <c r="BJ295" s="137"/>
      <c r="BK295" s="137"/>
      <c r="BL295" s="137"/>
      <c r="BM295" s="137"/>
      <c r="BN295" s="137"/>
    </row>
    <row r="296" spans="1:66" ht="16.5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8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8"/>
      <c r="BH296" s="137"/>
      <c r="BI296" s="137"/>
      <c r="BJ296" s="137"/>
      <c r="BK296" s="137"/>
      <c r="BL296" s="137"/>
      <c r="BM296" s="137"/>
      <c r="BN296" s="137"/>
    </row>
    <row r="297" spans="1:66" ht="16.5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8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8"/>
      <c r="BH297" s="137"/>
      <c r="BI297" s="137"/>
      <c r="BJ297" s="137"/>
      <c r="BK297" s="137"/>
      <c r="BL297" s="137"/>
      <c r="BM297" s="137"/>
      <c r="BN297" s="137"/>
    </row>
    <row r="298" spans="1:66" ht="16.5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8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8"/>
      <c r="BH298" s="137"/>
      <c r="BI298" s="137"/>
      <c r="BJ298" s="137"/>
      <c r="BK298" s="137"/>
      <c r="BL298" s="137"/>
      <c r="BM298" s="137"/>
      <c r="BN298" s="137"/>
    </row>
    <row r="299" spans="1:66" ht="16.5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8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8"/>
      <c r="BH299" s="137"/>
      <c r="BI299" s="137"/>
      <c r="BJ299" s="137"/>
      <c r="BK299" s="137"/>
      <c r="BL299" s="137"/>
      <c r="BM299" s="137"/>
      <c r="BN299" s="137"/>
    </row>
    <row r="300" spans="1:66" ht="16.5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8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8"/>
      <c r="BH300" s="137"/>
      <c r="BI300" s="137"/>
      <c r="BJ300" s="137"/>
      <c r="BK300" s="137"/>
      <c r="BL300" s="137"/>
      <c r="BM300" s="137"/>
      <c r="BN300" s="137"/>
    </row>
    <row r="301" spans="1:66" ht="16.5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8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8"/>
      <c r="BH301" s="137"/>
      <c r="BI301" s="137"/>
      <c r="BJ301" s="137"/>
      <c r="BK301" s="137"/>
      <c r="BL301" s="137"/>
      <c r="BM301" s="137"/>
      <c r="BN301" s="137"/>
    </row>
    <row r="302" spans="1:66" ht="16.5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8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8"/>
      <c r="BH302" s="137"/>
      <c r="BI302" s="137"/>
      <c r="BJ302" s="137"/>
      <c r="BK302" s="137"/>
      <c r="BL302" s="137"/>
      <c r="BM302" s="137"/>
      <c r="BN302" s="137"/>
    </row>
    <row r="303" spans="1:66" ht="16.5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8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8"/>
      <c r="BH303" s="137"/>
      <c r="BI303" s="137"/>
      <c r="BJ303" s="137"/>
      <c r="BK303" s="137"/>
      <c r="BL303" s="137"/>
      <c r="BM303" s="137"/>
      <c r="BN303" s="137"/>
    </row>
    <row r="304" spans="1:66" ht="16.5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8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8"/>
      <c r="BH304" s="137"/>
      <c r="BI304" s="137"/>
      <c r="BJ304" s="137"/>
      <c r="BK304" s="137"/>
      <c r="BL304" s="137"/>
      <c r="BM304" s="137"/>
      <c r="BN304" s="137"/>
    </row>
    <row r="305" spans="1:66" ht="16.5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8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8"/>
      <c r="BH305" s="137"/>
      <c r="BI305" s="137"/>
      <c r="BJ305" s="137"/>
      <c r="BK305" s="137"/>
      <c r="BL305" s="137"/>
      <c r="BM305" s="137"/>
      <c r="BN305" s="137"/>
    </row>
    <row r="306" spans="1:66" ht="16.5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8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8"/>
      <c r="BH306" s="137"/>
      <c r="BI306" s="137"/>
      <c r="BJ306" s="137"/>
      <c r="BK306" s="137"/>
      <c r="BL306" s="137"/>
      <c r="BM306" s="137"/>
      <c r="BN306" s="137"/>
    </row>
    <row r="307" spans="1:66" ht="16.5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8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8"/>
      <c r="BH307" s="137"/>
      <c r="BI307" s="137"/>
      <c r="BJ307" s="137"/>
      <c r="BK307" s="137"/>
      <c r="BL307" s="137"/>
      <c r="BM307" s="137"/>
      <c r="BN307" s="137"/>
    </row>
    <row r="308" spans="1:66" ht="16.5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8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8"/>
      <c r="BH308" s="137"/>
      <c r="BI308" s="137"/>
      <c r="BJ308" s="137"/>
      <c r="BK308" s="137"/>
      <c r="BL308" s="137"/>
      <c r="BM308" s="137"/>
      <c r="BN308" s="137"/>
    </row>
    <row r="309" spans="1:66" ht="16.5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8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8"/>
      <c r="BH309" s="137"/>
      <c r="BI309" s="137"/>
      <c r="BJ309" s="137"/>
      <c r="BK309" s="137"/>
      <c r="BL309" s="137"/>
      <c r="BM309" s="137"/>
      <c r="BN309" s="137"/>
    </row>
    <row r="310" spans="1:66" ht="16.5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8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8"/>
      <c r="BH310" s="137"/>
      <c r="BI310" s="137"/>
      <c r="BJ310" s="137"/>
      <c r="BK310" s="137"/>
      <c r="BL310" s="137"/>
      <c r="BM310" s="137"/>
      <c r="BN310" s="137"/>
    </row>
    <row r="311" spans="1:66" ht="16.5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8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8"/>
      <c r="BH311" s="137"/>
      <c r="BI311" s="137"/>
      <c r="BJ311" s="137"/>
      <c r="BK311" s="137"/>
      <c r="BL311" s="137"/>
      <c r="BM311" s="137"/>
      <c r="BN311" s="137"/>
    </row>
    <row r="312" spans="1:66" ht="16.5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8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8"/>
      <c r="BH312" s="137"/>
      <c r="BI312" s="137"/>
      <c r="BJ312" s="137"/>
      <c r="BK312" s="137"/>
      <c r="BL312" s="137"/>
      <c r="BM312" s="137"/>
      <c r="BN312" s="137"/>
    </row>
    <row r="313" spans="1:66" ht="16.5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8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8"/>
      <c r="BH313" s="137"/>
      <c r="BI313" s="137"/>
      <c r="BJ313" s="137"/>
      <c r="BK313" s="137"/>
      <c r="BL313" s="137"/>
      <c r="BM313" s="137"/>
      <c r="BN313" s="137"/>
    </row>
    <row r="314" spans="1:66" ht="16.5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8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8"/>
      <c r="BH314" s="137"/>
      <c r="BI314" s="137"/>
      <c r="BJ314" s="137"/>
      <c r="BK314" s="137"/>
      <c r="BL314" s="137"/>
      <c r="BM314" s="137"/>
      <c r="BN314" s="137"/>
    </row>
    <row r="315" spans="1:66" ht="16.5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8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8"/>
      <c r="BH315" s="137"/>
      <c r="BI315" s="137"/>
      <c r="BJ315" s="137"/>
      <c r="BK315" s="137"/>
      <c r="BL315" s="137"/>
      <c r="BM315" s="137"/>
      <c r="BN315" s="137"/>
    </row>
    <row r="316" spans="1:66" ht="16.5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8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8"/>
      <c r="BH316" s="137"/>
      <c r="BI316" s="137"/>
      <c r="BJ316" s="137"/>
      <c r="BK316" s="137"/>
      <c r="BL316" s="137"/>
      <c r="BM316" s="137"/>
      <c r="BN316" s="137"/>
    </row>
    <row r="317" spans="1:66" ht="16.5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8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8"/>
      <c r="BH317" s="137"/>
      <c r="BI317" s="137"/>
      <c r="BJ317" s="137"/>
      <c r="BK317" s="137"/>
      <c r="BL317" s="137"/>
      <c r="BM317" s="137"/>
      <c r="BN317" s="137"/>
    </row>
    <row r="318" spans="1:66" ht="16.5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8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8"/>
      <c r="BH318" s="137"/>
      <c r="BI318" s="137"/>
      <c r="BJ318" s="137"/>
      <c r="BK318" s="137"/>
      <c r="BL318" s="137"/>
      <c r="BM318" s="137"/>
      <c r="BN318" s="137"/>
    </row>
    <row r="319" spans="1:66" ht="16.5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8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8"/>
      <c r="BH319" s="137"/>
      <c r="BI319" s="137"/>
      <c r="BJ319" s="137"/>
      <c r="BK319" s="137"/>
      <c r="BL319" s="137"/>
      <c r="BM319" s="137"/>
      <c r="BN319" s="137"/>
    </row>
    <row r="320" spans="1:66" ht="16.5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8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8"/>
      <c r="BH320" s="137"/>
      <c r="BI320" s="137"/>
      <c r="BJ320" s="137"/>
      <c r="BK320" s="137"/>
      <c r="BL320" s="137"/>
      <c r="BM320" s="137"/>
      <c r="BN320" s="137"/>
    </row>
    <row r="321" spans="1:66" ht="16.5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8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8"/>
      <c r="BH321" s="137"/>
      <c r="BI321" s="137"/>
      <c r="BJ321" s="137"/>
      <c r="BK321" s="137"/>
      <c r="BL321" s="137"/>
      <c r="BM321" s="137"/>
      <c r="BN321" s="137"/>
    </row>
    <row r="322" spans="1:66" ht="16.5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8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8"/>
      <c r="BH322" s="137"/>
      <c r="BI322" s="137"/>
      <c r="BJ322" s="137"/>
      <c r="BK322" s="137"/>
      <c r="BL322" s="137"/>
      <c r="BM322" s="137"/>
      <c r="BN322" s="137"/>
    </row>
    <row r="323" spans="1:66" ht="16.5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8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8"/>
      <c r="BH323" s="137"/>
      <c r="BI323" s="137"/>
      <c r="BJ323" s="137"/>
      <c r="BK323" s="137"/>
      <c r="BL323" s="137"/>
      <c r="BM323" s="137"/>
      <c r="BN323" s="137"/>
    </row>
    <row r="324" spans="1:66" ht="16.5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8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8"/>
      <c r="BH324" s="137"/>
      <c r="BI324" s="137"/>
      <c r="BJ324" s="137"/>
      <c r="BK324" s="137"/>
      <c r="BL324" s="137"/>
      <c r="BM324" s="137"/>
      <c r="BN324" s="137"/>
    </row>
    <row r="325" spans="1:66" ht="16.5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8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8"/>
      <c r="BH325" s="137"/>
      <c r="BI325" s="137"/>
      <c r="BJ325" s="137"/>
      <c r="BK325" s="137"/>
      <c r="BL325" s="137"/>
      <c r="BM325" s="137"/>
      <c r="BN325" s="137"/>
    </row>
    <row r="326" spans="1:66" ht="16.5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8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8"/>
      <c r="BH326" s="137"/>
      <c r="BI326" s="137"/>
      <c r="BJ326" s="137"/>
      <c r="BK326" s="137"/>
      <c r="BL326" s="137"/>
      <c r="BM326" s="137"/>
      <c r="BN326" s="137"/>
    </row>
    <row r="327" spans="1:66" ht="16.5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8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8"/>
      <c r="BH327" s="137"/>
      <c r="BI327" s="137"/>
      <c r="BJ327" s="137"/>
      <c r="BK327" s="137"/>
      <c r="BL327" s="137"/>
      <c r="BM327" s="137"/>
      <c r="BN327" s="137"/>
    </row>
    <row r="328" spans="1:66" ht="16.5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8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8"/>
      <c r="BH328" s="137"/>
      <c r="BI328" s="137"/>
      <c r="BJ328" s="137"/>
      <c r="BK328" s="137"/>
      <c r="BL328" s="137"/>
      <c r="BM328" s="137"/>
      <c r="BN328" s="137"/>
    </row>
    <row r="329" spans="1:66" ht="16.5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8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8"/>
      <c r="BH329" s="137"/>
      <c r="BI329" s="137"/>
      <c r="BJ329" s="137"/>
      <c r="BK329" s="137"/>
      <c r="BL329" s="137"/>
      <c r="BM329" s="137"/>
      <c r="BN329" s="137"/>
    </row>
    <row r="330" spans="1:66" ht="16.5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8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8"/>
      <c r="BH330" s="137"/>
      <c r="BI330" s="137"/>
      <c r="BJ330" s="137"/>
      <c r="BK330" s="137"/>
      <c r="BL330" s="137"/>
      <c r="BM330" s="137"/>
      <c r="BN330" s="137"/>
    </row>
    <row r="331" spans="1:66" ht="16.5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8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8"/>
      <c r="BH331" s="137"/>
      <c r="BI331" s="137"/>
      <c r="BJ331" s="137"/>
      <c r="BK331" s="137"/>
      <c r="BL331" s="137"/>
      <c r="BM331" s="137"/>
      <c r="BN331" s="137"/>
    </row>
    <row r="332" spans="1:66" ht="16.5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8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8"/>
      <c r="BH332" s="137"/>
      <c r="BI332" s="137"/>
      <c r="BJ332" s="137"/>
      <c r="BK332" s="137"/>
      <c r="BL332" s="137"/>
      <c r="BM332" s="137"/>
      <c r="BN332" s="137"/>
    </row>
    <row r="333" spans="1:66" ht="16.5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8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8"/>
      <c r="BH333" s="137"/>
      <c r="BI333" s="137"/>
      <c r="BJ333" s="137"/>
      <c r="BK333" s="137"/>
      <c r="BL333" s="137"/>
      <c r="BM333" s="137"/>
      <c r="BN333" s="137"/>
    </row>
    <row r="334" spans="1:66" ht="16.5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8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8"/>
      <c r="BH334" s="137"/>
      <c r="BI334" s="137"/>
      <c r="BJ334" s="137"/>
      <c r="BK334" s="137"/>
      <c r="BL334" s="137"/>
      <c r="BM334" s="137"/>
      <c r="BN334" s="137"/>
    </row>
    <row r="335" spans="1:66" ht="16.5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8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8"/>
      <c r="BH335" s="137"/>
      <c r="BI335" s="137"/>
      <c r="BJ335" s="137"/>
      <c r="BK335" s="137"/>
      <c r="BL335" s="137"/>
      <c r="BM335" s="137"/>
      <c r="BN335" s="137"/>
    </row>
    <row r="336" spans="1:66" ht="16.5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8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8"/>
      <c r="BH336" s="137"/>
      <c r="BI336" s="137"/>
      <c r="BJ336" s="137"/>
      <c r="BK336" s="137"/>
      <c r="BL336" s="137"/>
      <c r="BM336" s="137"/>
      <c r="BN336" s="137"/>
    </row>
    <row r="337" spans="1:66" ht="16.5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8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8"/>
      <c r="BH337" s="137"/>
      <c r="BI337" s="137"/>
      <c r="BJ337" s="137"/>
      <c r="BK337" s="137"/>
      <c r="BL337" s="137"/>
      <c r="BM337" s="137"/>
      <c r="BN337" s="137"/>
    </row>
    <row r="338" spans="1:66" ht="16.5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8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8"/>
      <c r="BH338" s="137"/>
      <c r="BI338" s="137"/>
      <c r="BJ338" s="137"/>
      <c r="BK338" s="137"/>
      <c r="BL338" s="137"/>
      <c r="BM338" s="137"/>
      <c r="BN338" s="137"/>
    </row>
    <row r="339" spans="1:66" ht="16.5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8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8"/>
      <c r="BH339" s="137"/>
      <c r="BI339" s="137"/>
      <c r="BJ339" s="137"/>
      <c r="BK339" s="137"/>
      <c r="BL339" s="137"/>
      <c r="BM339" s="137"/>
      <c r="BN339" s="137"/>
    </row>
    <row r="340" spans="1:66" ht="16.5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8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8"/>
      <c r="BH340" s="137"/>
      <c r="BI340" s="137"/>
      <c r="BJ340" s="137"/>
      <c r="BK340" s="137"/>
      <c r="BL340" s="137"/>
      <c r="BM340" s="137"/>
      <c r="BN340" s="137"/>
    </row>
    <row r="341" spans="1:66" ht="16.5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8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8"/>
      <c r="BH341" s="137"/>
      <c r="BI341" s="137"/>
      <c r="BJ341" s="137"/>
      <c r="BK341" s="137"/>
      <c r="BL341" s="137"/>
      <c r="BM341" s="137"/>
      <c r="BN341" s="137"/>
    </row>
    <row r="342" spans="1:66" ht="16.5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8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8"/>
      <c r="BH342" s="137"/>
      <c r="BI342" s="137"/>
      <c r="BJ342" s="137"/>
      <c r="BK342" s="137"/>
      <c r="BL342" s="137"/>
      <c r="BM342" s="137"/>
      <c r="BN342" s="137"/>
    </row>
    <row r="343" spans="1:66" ht="16.5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8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8"/>
      <c r="BH343" s="137"/>
      <c r="BI343" s="137"/>
      <c r="BJ343" s="137"/>
      <c r="BK343" s="137"/>
      <c r="BL343" s="137"/>
      <c r="BM343" s="137"/>
      <c r="BN343" s="137"/>
    </row>
    <row r="344" spans="1:66" ht="16.5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8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8"/>
      <c r="BH344" s="137"/>
      <c r="BI344" s="137"/>
      <c r="BJ344" s="137"/>
      <c r="BK344" s="137"/>
      <c r="BL344" s="137"/>
      <c r="BM344" s="137"/>
      <c r="BN344" s="137"/>
    </row>
    <row r="345" spans="1:66" ht="16.5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8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8"/>
      <c r="BH345" s="137"/>
      <c r="BI345" s="137"/>
      <c r="BJ345" s="137"/>
      <c r="BK345" s="137"/>
      <c r="BL345" s="137"/>
      <c r="BM345" s="137"/>
      <c r="BN345" s="137"/>
    </row>
    <row r="346" spans="1:66" ht="16.5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8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8"/>
      <c r="BH346" s="137"/>
      <c r="BI346" s="137"/>
      <c r="BJ346" s="137"/>
      <c r="BK346" s="137"/>
      <c r="BL346" s="137"/>
      <c r="BM346" s="137"/>
      <c r="BN346" s="137"/>
    </row>
    <row r="347" spans="1:66" ht="16.5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8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8"/>
      <c r="BH347" s="137"/>
      <c r="BI347" s="137"/>
      <c r="BJ347" s="137"/>
      <c r="BK347" s="137"/>
      <c r="BL347" s="137"/>
      <c r="BM347" s="137"/>
      <c r="BN347" s="137"/>
    </row>
    <row r="348" spans="1:66" ht="16.5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8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8"/>
      <c r="BH348" s="137"/>
      <c r="BI348" s="137"/>
      <c r="BJ348" s="137"/>
      <c r="BK348" s="137"/>
      <c r="BL348" s="137"/>
      <c r="BM348" s="137"/>
      <c r="BN348" s="137"/>
    </row>
    <row r="349" spans="1:66" ht="16.5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8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8"/>
      <c r="BH349" s="137"/>
      <c r="BI349" s="137"/>
      <c r="BJ349" s="137"/>
      <c r="BK349" s="137"/>
      <c r="BL349" s="137"/>
      <c r="BM349" s="137"/>
      <c r="BN349" s="137"/>
    </row>
    <row r="350" spans="1:66" ht="16.5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8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8"/>
      <c r="BH350" s="137"/>
      <c r="BI350" s="137"/>
      <c r="BJ350" s="137"/>
      <c r="BK350" s="137"/>
      <c r="BL350" s="137"/>
      <c r="BM350" s="137"/>
      <c r="BN350" s="137"/>
    </row>
    <row r="351" spans="1:66" ht="16.5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8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8"/>
      <c r="BH351" s="137"/>
      <c r="BI351" s="137"/>
      <c r="BJ351" s="137"/>
      <c r="BK351" s="137"/>
      <c r="BL351" s="137"/>
      <c r="BM351" s="137"/>
      <c r="BN351" s="137"/>
    </row>
    <row r="352" spans="1:66" ht="16.5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8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8"/>
      <c r="BH352" s="137"/>
      <c r="BI352" s="137"/>
      <c r="BJ352" s="137"/>
      <c r="BK352" s="137"/>
      <c r="BL352" s="137"/>
      <c r="BM352" s="137"/>
      <c r="BN352" s="137"/>
    </row>
    <row r="353" spans="1:66" ht="16.5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8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8"/>
      <c r="BH353" s="137"/>
      <c r="BI353" s="137"/>
      <c r="BJ353" s="137"/>
      <c r="BK353" s="137"/>
      <c r="BL353" s="137"/>
      <c r="BM353" s="137"/>
      <c r="BN353" s="137"/>
    </row>
    <row r="354" spans="1:66" ht="16.5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8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8"/>
      <c r="BH354" s="137"/>
      <c r="BI354" s="137"/>
      <c r="BJ354" s="137"/>
      <c r="BK354" s="137"/>
      <c r="BL354" s="137"/>
      <c r="BM354" s="137"/>
      <c r="BN354" s="137"/>
    </row>
    <row r="355" spans="1:66" ht="16.5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8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8"/>
      <c r="BH355" s="137"/>
      <c r="BI355" s="137"/>
      <c r="BJ355" s="137"/>
      <c r="BK355" s="137"/>
      <c r="BL355" s="137"/>
      <c r="BM355" s="137"/>
      <c r="BN355" s="137"/>
    </row>
    <row r="356" spans="1:66" ht="16.5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8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8"/>
      <c r="BH356" s="137"/>
      <c r="BI356" s="137"/>
      <c r="BJ356" s="137"/>
      <c r="BK356" s="137"/>
      <c r="BL356" s="137"/>
      <c r="BM356" s="137"/>
      <c r="BN356" s="137"/>
    </row>
    <row r="357" spans="1:66" ht="16.5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8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8"/>
      <c r="BH357" s="137"/>
      <c r="BI357" s="137"/>
      <c r="BJ357" s="137"/>
      <c r="BK357" s="137"/>
      <c r="BL357" s="137"/>
      <c r="BM357" s="137"/>
      <c r="BN357" s="137"/>
    </row>
    <row r="358" spans="1:66" ht="16.5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8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8"/>
      <c r="BH358" s="137"/>
      <c r="BI358" s="137"/>
      <c r="BJ358" s="137"/>
      <c r="BK358" s="137"/>
      <c r="BL358" s="137"/>
      <c r="BM358" s="137"/>
      <c r="BN358" s="137"/>
    </row>
    <row r="359" spans="1:66" ht="16.5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8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8"/>
      <c r="BH359" s="137"/>
      <c r="BI359" s="137"/>
      <c r="BJ359" s="137"/>
      <c r="BK359" s="137"/>
      <c r="BL359" s="137"/>
      <c r="BM359" s="137"/>
      <c r="BN359" s="137"/>
    </row>
    <row r="360" spans="1:66" ht="16.5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8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8"/>
      <c r="BH360" s="137"/>
      <c r="BI360" s="137"/>
      <c r="BJ360" s="137"/>
      <c r="BK360" s="137"/>
      <c r="BL360" s="137"/>
      <c r="BM360" s="137"/>
      <c r="BN360" s="137"/>
    </row>
    <row r="361" spans="1:66" ht="16.5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8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8"/>
      <c r="BH361" s="137"/>
      <c r="BI361" s="137"/>
      <c r="BJ361" s="137"/>
      <c r="BK361" s="137"/>
      <c r="BL361" s="137"/>
      <c r="BM361" s="137"/>
      <c r="BN361" s="137"/>
    </row>
    <row r="362" spans="1:66" ht="16.5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8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8"/>
      <c r="BH362" s="137"/>
      <c r="BI362" s="137"/>
      <c r="BJ362" s="137"/>
      <c r="BK362" s="137"/>
      <c r="BL362" s="137"/>
      <c r="BM362" s="137"/>
      <c r="BN362" s="137"/>
    </row>
    <row r="363" spans="1:66" ht="16.5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8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8"/>
      <c r="BH363" s="137"/>
      <c r="BI363" s="137"/>
      <c r="BJ363" s="137"/>
      <c r="BK363" s="137"/>
      <c r="BL363" s="137"/>
      <c r="BM363" s="137"/>
      <c r="BN363" s="137"/>
    </row>
    <row r="364" spans="1:66" ht="16.5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8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8"/>
      <c r="BH364" s="137"/>
      <c r="BI364" s="137"/>
      <c r="BJ364" s="137"/>
      <c r="BK364" s="137"/>
      <c r="BL364" s="137"/>
      <c r="BM364" s="137"/>
      <c r="BN364" s="137"/>
    </row>
    <row r="365" spans="1:66" ht="16.5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8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8"/>
      <c r="BH365" s="137"/>
      <c r="BI365" s="137"/>
      <c r="BJ365" s="137"/>
      <c r="BK365" s="137"/>
      <c r="BL365" s="137"/>
      <c r="BM365" s="137"/>
      <c r="BN365" s="137"/>
    </row>
    <row r="366" spans="1:66" ht="16.5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8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8"/>
      <c r="BH366" s="137"/>
      <c r="BI366" s="137"/>
      <c r="BJ366" s="137"/>
      <c r="BK366" s="137"/>
      <c r="BL366" s="137"/>
      <c r="BM366" s="137"/>
      <c r="BN366" s="137"/>
    </row>
    <row r="367" spans="1:66" ht="16.5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8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8"/>
      <c r="BH367" s="137"/>
      <c r="BI367" s="137"/>
      <c r="BJ367" s="137"/>
      <c r="BK367" s="137"/>
      <c r="BL367" s="137"/>
      <c r="BM367" s="137"/>
      <c r="BN367" s="137"/>
    </row>
    <row r="368" spans="1:66" ht="16.5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8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8"/>
      <c r="BH368" s="137"/>
      <c r="BI368" s="137"/>
      <c r="BJ368" s="137"/>
      <c r="BK368" s="137"/>
      <c r="BL368" s="137"/>
      <c r="BM368" s="137"/>
      <c r="BN368" s="137"/>
    </row>
    <row r="369" spans="1:66" ht="16.5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8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8"/>
      <c r="BH369" s="137"/>
      <c r="BI369" s="137"/>
      <c r="BJ369" s="137"/>
      <c r="BK369" s="137"/>
      <c r="BL369" s="137"/>
      <c r="BM369" s="137"/>
      <c r="BN369" s="137"/>
    </row>
    <row r="370" spans="1:66" ht="16.5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8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8"/>
      <c r="BH370" s="137"/>
      <c r="BI370" s="137"/>
      <c r="BJ370" s="137"/>
      <c r="BK370" s="137"/>
      <c r="BL370" s="137"/>
      <c r="BM370" s="137"/>
      <c r="BN370" s="137"/>
    </row>
    <row r="371" spans="1:66" ht="16.5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8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8"/>
      <c r="BH371" s="137"/>
      <c r="BI371" s="137"/>
      <c r="BJ371" s="137"/>
      <c r="BK371" s="137"/>
      <c r="BL371" s="137"/>
      <c r="BM371" s="137"/>
      <c r="BN371" s="137"/>
    </row>
    <row r="372" spans="1:66" ht="16.5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8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8"/>
      <c r="BH372" s="137"/>
      <c r="BI372" s="137"/>
      <c r="BJ372" s="137"/>
      <c r="BK372" s="137"/>
      <c r="BL372" s="137"/>
      <c r="BM372" s="137"/>
      <c r="BN372" s="137"/>
    </row>
    <row r="373" spans="1:66" ht="16.5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8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8"/>
      <c r="BH373" s="137"/>
      <c r="BI373" s="137"/>
      <c r="BJ373" s="137"/>
      <c r="BK373" s="137"/>
      <c r="BL373" s="137"/>
      <c r="BM373" s="137"/>
      <c r="BN373" s="137"/>
    </row>
    <row r="374" spans="1:66" ht="16.5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8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8"/>
      <c r="BH374" s="137"/>
      <c r="BI374" s="137"/>
      <c r="BJ374" s="137"/>
      <c r="BK374" s="137"/>
      <c r="BL374" s="137"/>
      <c r="BM374" s="137"/>
      <c r="BN374" s="137"/>
    </row>
    <row r="375" spans="1:66" ht="16.5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8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8"/>
      <c r="BH375" s="137"/>
      <c r="BI375" s="137"/>
      <c r="BJ375" s="137"/>
      <c r="BK375" s="137"/>
      <c r="BL375" s="137"/>
      <c r="BM375" s="137"/>
      <c r="BN375" s="137"/>
    </row>
    <row r="376" spans="1:66" ht="16.5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8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8"/>
      <c r="BH376" s="137"/>
      <c r="BI376" s="137"/>
      <c r="BJ376" s="137"/>
      <c r="BK376" s="137"/>
      <c r="BL376" s="137"/>
      <c r="BM376" s="137"/>
      <c r="BN376" s="137"/>
    </row>
    <row r="377" spans="1:66" ht="16.5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8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8"/>
      <c r="BH377" s="137"/>
      <c r="BI377" s="137"/>
      <c r="BJ377" s="137"/>
      <c r="BK377" s="137"/>
      <c r="BL377" s="137"/>
      <c r="BM377" s="137"/>
      <c r="BN377" s="137"/>
    </row>
    <row r="378" spans="1:66" ht="16.5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8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8"/>
      <c r="BH378" s="137"/>
      <c r="BI378" s="137"/>
      <c r="BJ378" s="137"/>
      <c r="BK378" s="137"/>
      <c r="BL378" s="137"/>
      <c r="BM378" s="137"/>
      <c r="BN378" s="137"/>
    </row>
    <row r="379" spans="1:66" ht="16.5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8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8"/>
      <c r="BH379" s="137"/>
      <c r="BI379" s="137"/>
      <c r="BJ379" s="137"/>
      <c r="BK379" s="137"/>
      <c r="BL379" s="137"/>
      <c r="BM379" s="137"/>
      <c r="BN379" s="137"/>
    </row>
    <row r="380" spans="1:66" ht="16.5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8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8"/>
      <c r="BH380" s="137"/>
      <c r="BI380" s="137"/>
      <c r="BJ380" s="137"/>
      <c r="BK380" s="137"/>
      <c r="BL380" s="137"/>
      <c r="BM380" s="137"/>
      <c r="BN380" s="137"/>
    </row>
    <row r="381" spans="1:66" ht="16.5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8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8"/>
      <c r="BH381" s="137"/>
      <c r="BI381" s="137"/>
      <c r="BJ381" s="137"/>
      <c r="BK381" s="137"/>
      <c r="BL381" s="137"/>
      <c r="BM381" s="137"/>
      <c r="BN381" s="137"/>
    </row>
    <row r="382" spans="1:66" ht="16.5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8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8"/>
      <c r="BH382" s="137"/>
      <c r="BI382" s="137"/>
      <c r="BJ382" s="137"/>
      <c r="BK382" s="137"/>
      <c r="BL382" s="137"/>
      <c r="BM382" s="137"/>
      <c r="BN382" s="137"/>
    </row>
    <row r="383" spans="1:66" ht="16.5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8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8"/>
      <c r="BH383" s="137"/>
      <c r="BI383" s="137"/>
      <c r="BJ383" s="137"/>
      <c r="BK383" s="137"/>
      <c r="BL383" s="137"/>
      <c r="BM383" s="137"/>
      <c r="BN383" s="137"/>
    </row>
    <row r="384" spans="1:66" ht="16.5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8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8"/>
      <c r="BH384" s="137"/>
      <c r="BI384" s="137"/>
      <c r="BJ384" s="137"/>
      <c r="BK384" s="137"/>
      <c r="BL384" s="137"/>
      <c r="BM384" s="137"/>
      <c r="BN384" s="137"/>
    </row>
    <row r="385" spans="1:66" ht="16.5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8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8"/>
      <c r="BH385" s="137"/>
      <c r="BI385" s="137"/>
      <c r="BJ385" s="137"/>
      <c r="BK385" s="137"/>
      <c r="BL385" s="137"/>
      <c r="BM385" s="137"/>
      <c r="BN385" s="137"/>
    </row>
    <row r="386" spans="1:66" ht="16.5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8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8"/>
      <c r="BH386" s="137"/>
      <c r="BI386" s="137"/>
      <c r="BJ386" s="137"/>
      <c r="BK386" s="137"/>
      <c r="BL386" s="137"/>
      <c r="BM386" s="137"/>
      <c r="BN386" s="137"/>
    </row>
    <row r="387" spans="1:66" ht="16.5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8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8"/>
      <c r="BH387" s="137"/>
      <c r="BI387" s="137"/>
      <c r="BJ387" s="137"/>
      <c r="BK387" s="137"/>
      <c r="BL387" s="137"/>
      <c r="BM387" s="137"/>
      <c r="BN387" s="137"/>
    </row>
    <row r="388" spans="1:66" ht="16.5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8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8"/>
      <c r="BH388" s="137"/>
      <c r="BI388" s="137"/>
      <c r="BJ388" s="137"/>
      <c r="BK388" s="137"/>
      <c r="BL388" s="137"/>
      <c r="BM388" s="137"/>
      <c r="BN388" s="137"/>
    </row>
    <row r="389" spans="1:66" ht="16.5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8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8"/>
      <c r="BH389" s="137"/>
      <c r="BI389" s="137"/>
      <c r="BJ389" s="137"/>
      <c r="BK389" s="137"/>
      <c r="BL389" s="137"/>
      <c r="BM389" s="137"/>
      <c r="BN389" s="137"/>
    </row>
    <row r="390" spans="1:66" ht="16.5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8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8"/>
      <c r="BH390" s="137"/>
      <c r="BI390" s="137"/>
      <c r="BJ390" s="137"/>
      <c r="BK390" s="137"/>
      <c r="BL390" s="137"/>
      <c r="BM390" s="137"/>
      <c r="BN390" s="137"/>
    </row>
    <row r="391" spans="1:66" ht="16.5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8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8"/>
      <c r="BH391" s="137"/>
      <c r="BI391" s="137"/>
      <c r="BJ391" s="137"/>
      <c r="BK391" s="137"/>
      <c r="BL391" s="137"/>
      <c r="BM391" s="137"/>
      <c r="BN391" s="137"/>
    </row>
    <row r="392" spans="1:66" ht="16.5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8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8"/>
      <c r="BH392" s="137"/>
      <c r="BI392" s="137"/>
      <c r="BJ392" s="137"/>
      <c r="BK392" s="137"/>
      <c r="BL392" s="137"/>
      <c r="BM392" s="137"/>
      <c r="BN392" s="137"/>
    </row>
    <row r="393" spans="1:66" ht="16.5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8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8"/>
      <c r="BH393" s="137"/>
      <c r="BI393" s="137"/>
      <c r="BJ393" s="137"/>
      <c r="BK393" s="137"/>
      <c r="BL393" s="137"/>
      <c r="BM393" s="137"/>
      <c r="BN393" s="137"/>
    </row>
    <row r="394" spans="1:66" ht="16.5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8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8"/>
      <c r="BH394" s="137"/>
      <c r="BI394" s="137"/>
      <c r="BJ394" s="137"/>
      <c r="BK394" s="137"/>
      <c r="BL394" s="137"/>
      <c r="BM394" s="137"/>
      <c r="BN394" s="137"/>
    </row>
    <row r="395" spans="1:66" ht="16.5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8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8"/>
      <c r="BH395" s="137"/>
      <c r="BI395" s="137"/>
      <c r="BJ395" s="137"/>
      <c r="BK395" s="137"/>
      <c r="BL395" s="137"/>
      <c r="BM395" s="137"/>
      <c r="BN395" s="137"/>
    </row>
    <row r="396" spans="1:66" ht="16.5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8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8"/>
      <c r="BH396" s="137"/>
      <c r="BI396" s="137"/>
      <c r="BJ396" s="137"/>
      <c r="BK396" s="137"/>
      <c r="BL396" s="137"/>
      <c r="BM396" s="137"/>
      <c r="BN396" s="137"/>
    </row>
    <row r="397" spans="1:66" ht="16.5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8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8"/>
      <c r="BH397" s="137"/>
      <c r="BI397" s="137"/>
      <c r="BJ397" s="137"/>
      <c r="BK397" s="137"/>
      <c r="BL397" s="137"/>
      <c r="BM397" s="137"/>
      <c r="BN397" s="137"/>
    </row>
    <row r="398" spans="1:66" ht="16.5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8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8"/>
      <c r="BH398" s="137"/>
      <c r="BI398" s="137"/>
      <c r="BJ398" s="137"/>
      <c r="BK398" s="137"/>
      <c r="BL398" s="137"/>
      <c r="BM398" s="137"/>
      <c r="BN398" s="137"/>
    </row>
    <row r="399" spans="1:66" ht="16.5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8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8"/>
      <c r="BH399" s="137"/>
      <c r="BI399" s="137"/>
      <c r="BJ399" s="137"/>
      <c r="BK399" s="137"/>
      <c r="BL399" s="137"/>
      <c r="BM399" s="137"/>
      <c r="BN399" s="137"/>
    </row>
    <row r="400" spans="1:66" ht="16.5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8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8"/>
      <c r="BH400" s="137"/>
      <c r="BI400" s="137"/>
      <c r="BJ400" s="137"/>
      <c r="BK400" s="137"/>
      <c r="BL400" s="137"/>
      <c r="BM400" s="137"/>
      <c r="BN400" s="137"/>
    </row>
    <row r="401" spans="1:66" ht="16.5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8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8"/>
      <c r="BH401" s="137"/>
      <c r="BI401" s="137"/>
      <c r="BJ401" s="137"/>
      <c r="BK401" s="137"/>
      <c r="BL401" s="137"/>
      <c r="BM401" s="137"/>
      <c r="BN401" s="137"/>
    </row>
    <row r="402" spans="1:66" ht="16.5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8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8"/>
      <c r="BH402" s="137"/>
      <c r="BI402" s="137"/>
      <c r="BJ402" s="137"/>
      <c r="BK402" s="137"/>
      <c r="BL402" s="137"/>
      <c r="BM402" s="137"/>
      <c r="BN402" s="137"/>
    </row>
    <row r="403" spans="1:66" ht="16.5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8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8"/>
      <c r="BH403" s="137"/>
      <c r="BI403" s="137"/>
      <c r="BJ403" s="137"/>
      <c r="BK403" s="137"/>
      <c r="BL403" s="137"/>
      <c r="BM403" s="137"/>
      <c r="BN403" s="137"/>
    </row>
    <row r="404" spans="1:66" ht="16.5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8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8"/>
      <c r="BH404" s="137"/>
      <c r="BI404" s="137"/>
      <c r="BJ404" s="137"/>
      <c r="BK404" s="137"/>
      <c r="BL404" s="137"/>
      <c r="BM404" s="137"/>
      <c r="BN404" s="137"/>
    </row>
    <row r="405" spans="1:66" ht="16.5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8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8"/>
      <c r="BH405" s="137"/>
      <c r="BI405" s="137"/>
      <c r="BJ405" s="137"/>
      <c r="BK405" s="137"/>
      <c r="BL405" s="137"/>
      <c r="BM405" s="137"/>
      <c r="BN405" s="137"/>
    </row>
    <row r="406" spans="1:66" ht="16.5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8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8"/>
      <c r="BH406" s="137"/>
      <c r="BI406" s="137"/>
      <c r="BJ406" s="137"/>
      <c r="BK406" s="137"/>
      <c r="BL406" s="137"/>
      <c r="BM406" s="137"/>
      <c r="BN406" s="137"/>
    </row>
    <row r="407" spans="1:66" ht="16.5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8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8"/>
      <c r="BH407" s="137"/>
      <c r="BI407" s="137"/>
      <c r="BJ407" s="137"/>
      <c r="BK407" s="137"/>
      <c r="BL407" s="137"/>
      <c r="BM407" s="137"/>
      <c r="BN407" s="137"/>
    </row>
    <row r="408" spans="1:66" ht="16.5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8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8"/>
      <c r="BH408" s="137"/>
      <c r="BI408" s="137"/>
      <c r="BJ408" s="137"/>
      <c r="BK408" s="137"/>
      <c r="BL408" s="137"/>
      <c r="BM408" s="137"/>
      <c r="BN408" s="137"/>
    </row>
    <row r="409" spans="1:66" ht="16.5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8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8"/>
      <c r="BH409" s="137"/>
      <c r="BI409" s="137"/>
      <c r="BJ409" s="137"/>
      <c r="BK409" s="137"/>
      <c r="BL409" s="137"/>
      <c r="BM409" s="137"/>
      <c r="BN409" s="137"/>
    </row>
    <row r="410" spans="1:66" ht="16.5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8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8"/>
      <c r="BH410" s="137"/>
      <c r="BI410" s="137"/>
      <c r="BJ410" s="137"/>
      <c r="BK410" s="137"/>
      <c r="BL410" s="137"/>
      <c r="BM410" s="137"/>
      <c r="BN410" s="137"/>
    </row>
    <row r="411" spans="1:66" ht="16.5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8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8"/>
      <c r="BH411" s="137"/>
      <c r="BI411" s="137"/>
      <c r="BJ411" s="137"/>
      <c r="BK411" s="137"/>
      <c r="BL411" s="137"/>
      <c r="BM411" s="137"/>
      <c r="BN411" s="137"/>
    </row>
    <row r="412" spans="1:66" ht="16.5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8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8"/>
      <c r="BH412" s="137"/>
      <c r="BI412" s="137"/>
      <c r="BJ412" s="137"/>
      <c r="BK412" s="137"/>
      <c r="BL412" s="137"/>
      <c r="BM412" s="137"/>
      <c r="BN412" s="137"/>
    </row>
    <row r="413" spans="1:66" ht="16.5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8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8"/>
      <c r="BH413" s="137"/>
      <c r="BI413" s="137"/>
      <c r="BJ413" s="137"/>
      <c r="BK413" s="137"/>
      <c r="BL413" s="137"/>
      <c r="BM413" s="137"/>
      <c r="BN413" s="137"/>
    </row>
    <row r="414" spans="1:66" ht="16.5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8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8"/>
      <c r="BH414" s="137"/>
      <c r="BI414" s="137"/>
      <c r="BJ414" s="137"/>
      <c r="BK414" s="137"/>
      <c r="BL414" s="137"/>
      <c r="BM414" s="137"/>
      <c r="BN414" s="137"/>
    </row>
    <row r="415" spans="1:66" ht="16.5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8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8"/>
      <c r="BH415" s="137"/>
      <c r="BI415" s="137"/>
      <c r="BJ415" s="137"/>
      <c r="BK415" s="137"/>
      <c r="BL415" s="137"/>
      <c r="BM415" s="137"/>
      <c r="BN415" s="137"/>
    </row>
    <row r="416" spans="1:66" ht="16.5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8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8"/>
      <c r="BH416" s="137"/>
      <c r="BI416" s="137"/>
      <c r="BJ416" s="137"/>
      <c r="BK416" s="137"/>
      <c r="BL416" s="137"/>
      <c r="BM416" s="137"/>
      <c r="BN416" s="137"/>
    </row>
    <row r="417" spans="1:66" ht="16.5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8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8"/>
      <c r="BH417" s="137"/>
      <c r="BI417" s="137"/>
      <c r="BJ417" s="137"/>
      <c r="BK417" s="137"/>
      <c r="BL417" s="137"/>
      <c r="BM417" s="137"/>
      <c r="BN417" s="137"/>
    </row>
    <row r="418" spans="1:66" ht="16.5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8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8"/>
      <c r="BH418" s="137"/>
      <c r="BI418" s="137"/>
      <c r="BJ418" s="137"/>
      <c r="BK418" s="137"/>
      <c r="BL418" s="137"/>
      <c r="BM418" s="137"/>
      <c r="BN418" s="137"/>
    </row>
    <row r="419" spans="1:66" ht="16.5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8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8"/>
      <c r="BH419" s="137"/>
      <c r="BI419" s="137"/>
      <c r="BJ419" s="137"/>
      <c r="BK419" s="137"/>
      <c r="BL419" s="137"/>
      <c r="BM419" s="137"/>
      <c r="BN419" s="137"/>
    </row>
    <row r="420" spans="1:66" ht="16.5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8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8"/>
      <c r="BH420" s="137"/>
      <c r="BI420" s="137"/>
      <c r="BJ420" s="137"/>
      <c r="BK420" s="137"/>
      <c r="BL420" s="137"/>
      <c r="BM420" s="137"/>
      <c r="BN420" s="137"/>
    </row>
    <row r="421" spans="1:66" ht="16.5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8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8"/>
      <c r="BH421" s="137"/>
      <c r="BI421" s="137"/>
      <c r="BJ421" s="137"/>
      <c r="BK421" s="137"/>
      <c r="BL421" s="137"/>
      <c r="BM421" s="137"/>
      <c r="BN421" s="137"/>
    </row>
    <row r="422" spans="1:66" ht="16.5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8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8"/>
      <c r="BH422" s="137"/>
      <c r="BI422" s="137"/>
      <c r="BJ422" s="137"/>
      <c r="BK422" s="137"/>
      <c r="BL422" s="137"/>
      <c r="BM422" s="137"/>
      <c r="BN422" s="137"/>
    </row>
    <row r="423" spans="1:66" ht="16.5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8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8"/>
      <c r="BH423" s="137"/>
      <c r="BI423" s="137"/>
      <c r="BJ423" s="137"/>
      <c r="BK423" s="137"/>
      <c r="BL423" s="137"/>
      <c r="BM423" s="137"/>
      <c r="BN423" s="137"/>
    </row>
    <row r="424" spans="1:66" ht="16.5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8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8"/>
      <c r="BH424" s="137"/>
      <c r="BI424" s="137"/>
      <c r="BJ424" s="137"/>
      <c r="BK424" s="137"/>
      <c r="BL424" s="137"/>
      <c r="BM424" s="137"/>
      <c r="BN424" s="137"/>
    </row>
    <row r="425" spans="1:66" ht="16.5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8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8"/>
      <c r="BH425" s="137"/>
      <c r="BI425" s="137"/>
      <c r="BJ425" s="137"/>
      <c r="BK425" s="137"/>
      <c r="BL425" s="137"/>
      <c r="BM425" s="137"/>
      <c r="BN425" s="137"/>
    </row>
    <row r="426" spans="1:66" ht="16.5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8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8"/>
      <c r="BH426" s="137"/>
      <c r="BI426" s="137"/>
      <c r="BJ426" s="137"/>
      <c r="BK426" s="137"/>
      <c r="BL426" s="137"/>
      <c r="BM426" s="137"/>
      <c r="BN426" s="137"/>
    </row>
    <row r="427" spans="1:66" ht="16.5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8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8"/>
      <c r="BH427" s="137"/>
      <c r="BI427" s="137"/>
      <c r="BJ427" s="137"/>
      <c r="BK427" s="137"/>
      <c r="BL427" s="137"/>
      <c r="BM427" s="137"/>
      <c r="BN427" s="137"/>
    </row>
    <row r="428" spans="1:66" ht="16.5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8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8"/>
      <c r="BH428" s="137"/>
      <c r="BI428" s="137"/>
      <c r="BJ428" s="137"/>
      <c r="BK428" s="137"/>
      <c r="BL428" s="137"/>
      <c r="BM428" s="137"/>
      <c r="BN428" s="137"/>
    </row>
    <row r="429" spans="1:66" ht="16.5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8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8"/>
      <c r="BH429" s="137"/>
      <c r="BI429" s="137"/>
      <c r="BJ429" s="137"/>
      <c r="BK429" s="137"/>
      <c r="BL429" s="137"/>
      <c r="BM429" s="137"/>
      <c r="BN429" s="137"/>
    </row>
    <row r="430" spans="1:66" ht="16.5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8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8"/>
      <c r="BH430" s="137"/>
      <c r="BI430" s="137"/>
      <c r="BJ430" s="137"/>
      <c r="BK430" s="137"/>
      <c r="BL430" s="137"/>
      <c r="BM430" s="137"/>
      <c r="BN430" s="137"/>
    </row>
    <row r="431" spans="1:66" ht="16.5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8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8"/>
      <c r="BH431" s="137"/>
      <c r="BI431" s="137"/>
      <c r="BJ431" s="137"/>
      <c r="BK431" s="137"/>
      <c r="BL431" s="137"/>
      <c r="BM431" s="137"/>
      <c r="BN431" s="137"/>
    </row>
    <row r="432" spans="1:66" ht="16.5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8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8"/>
      <c r="BH432" s="137"/>
      <c r="BI432" s="137"/>
      <c r="BJ432" s="137"/>
      <c r="BK432" s="137"/>
      <c r="BL432" s="137"/>
      <c r="BM432" s="137"/>
      <c r="BN432" s="137"/>
    </row>
    <row r="433" spans="1:66" ht="16.5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8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8"/>
      <c r="BH433" s="137"/>
      <c r="BI433" s="137"/>
      <c r="BJ433" s="137"/>
      <c r="BK433" s="137"/>
      <c r="BL433" s="137"/>
      <c r="BM433" s="137"/>
      <c r="BN433" s="137"/>
    </row>
    <row r="434" spans="1:66" ht="16.5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8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8"/>
      <c r="BH434" s="137"/>
      <c r="BI434" s="137"/>
      <c r="BJ434" s="137"/>
      <c r="BK434" s="137"/>
      <c r="BL434" s="137"/>
      <c r="BM434" s="137"/>
      <c r="BN434" s="137"/>
    </row>
    <row r="435" spans="1:66" ht="16.5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8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8"/>
      <c r="BH435" s="137"/>
      <c r="BI435" s="137"/>
      <c r="BJ435" s="137"/>
      <c r="BK435" s="137"/>
      <c r="BL435" s="137"/>
      <c r="BM435" s="137"/>
      <c r="BN435" s="137"/>
    </row>
    <row r="436" spans="1:66" ht="16.5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8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8"/>
      <c r="BH436" s="137"/>
      <c r="BI436" s="137"/>
      <c r="BJ436" s="137"/>
      <c r="BK436" s="137"/>
      <c r="BL436" s="137"/>
      <c r="BM436" s="137"/>
      <c r="BN436" s="137"/>
    </row>
    <row r="437" spans="1:66" ht="16.5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8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8"/>
      <c r="BH437" s="137"/>
      <c r="BI437" s="137"/>
      <c r="BJ437" s="137"/>
      <c r="BK437" s="137"/>
      <c r="BL437" s="137"/>
      <c r="BM437" s="137"/>
      <c r="BN437" s="137"/>
    </row>
    <row r="438" spans="1:66" ht="16.5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8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8"/>
      <c r="BH438" s="137"/>
      <c r="BI438" s="137"/>
      <c r="BJ438" s="137"/>
      <c r="BK438" s="137"/>
      <c r="BL438" s="137"/>
      <c r="BM438" s="137"/>
      <c r="BN438" s="137"/>
    </row>
    <row r="439" spans="1:66" ht="16.5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8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8"/>
      <c r="BH439" s="137"/>
      <c r="BI439" s="137"/>
      <c r="BJ439" s="137"/>
      <c r="BK439" s="137"/>
      <c r="BL439" s="137"/>
      <c r="BM439" s="137"/>
      <c r="BN439" s="137"/>
    </row>
    <row r="440" spans="1:66" ht="16.5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8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8"/>
      <c r="BH440" s="137"/>
      <c r="BI440" s="137"/>
      <c r="BJ440" s="137"/>
      <c r="BK440" s="137"/>
      <c r="BL440" s="137"/>
      <c r="BM440" s="137"/>
      <c r="BN440" s="137"/>
    </row>
    <row r="441" spans="1:66" ht="16.5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8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8"/>
      <c r="BH441" s="137"/>
      <c r="BI441" s="137"/>
      <c r="BJ441" s="137"/>
      <c r="BK441" s="137"/>
      <c r="BL441" s="137"/>
      <c r="BM441" s="137"/>
      <c r="BN441" s="137"/>
    </row>
    <row r="442" spans="1:66" ht="16.5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8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8"/>
      <c r="BH442" s="137"/>
      <c r="BI442" s="137"/>
      <c r="BJ442" s="137"/>
      <c r="BK442" s="137"/>
      <c r="BL442" s="137"/>
      <c r="BM442" s="137"/>
      <c r="BN442" s="137"/>
    </row>
    <row r="443" spans="1:66" ht="16.5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8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8"/>
      <c r="BH443" s="137"/>
      <c r="BI443" s="137"/>
      <c r="BJ443" s="137"/>
      <c r="BK443" s="137"/>
      <c r="BL443" s="137"/>
      <c r="BM443" s="137"/>
      <c r="BN443" s="137"/>
    </row>
    <row r="444" spans="1:66" ht="16.5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8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8"/>
      <c r="BH444" s="137"/>
      <c r="BI444" s="137"/>
      <c r="BJ444" s="137"/>
      <c r="BK444" s="137"/>
      <c r="BL444" s="137"/>
      <c r="BM444" s="137"/>
      <c r="BN444" s="137"/>
    </row>
    <row r="445" spans="1:66" ht="16.5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8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8"/>
      <c r="BH445" s="137"/>
      <c r="BI445" s="137"/>
      <c r="BJ445" s="137"/>
      <c r="BK445" s="137"/>
      <c r="BL445" s="137"/>
      <c r="BM445" s="137"/>
      <c r="BN445" s="137"/>
    </row>
    <row r="446" spans="1:66" ht="16.5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8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8"/>
      <c r="BH446" s="137"/>
      <c r="BI446" s="137"/>
      <c r="BJ446" s="137"/>
      <c r="BK446" s="137"/>
      <c r="BL446" s="137"/>
      <c r="BM446" s="137"/>
      <c r="BN446" s="137"/>
    </row>
    <row r="447" spans="1:66" ht="16.5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8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8"/>
      <c r="BH447" s="137"/>
      <c r="BI447" s="137"/>
      <c r="BJ447" s="137"/>
      <c r="BK447" s="137"/>
      <c r="BL447" s="137"/>
      <c r="BM447" s="137"/>
      <c r="BN447" s="137"/>
    </row>
    <row r="448" spans="1:66" ht="16.5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8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8"/>
      <c r="BH448" s="137"/>
      <c r="BI448" s="137"/>
      <c r="BJ448" s="137"/>
      <c r="BK448" s="137"/>
      <c r="BL448" s="137"/>
      <c r="BM448" s="137"/>
      <c r="BN448" s="137"/>
    </row>
    <row r="449" spans="1:66" ht="16.5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8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8"/>
      <c r="BH449" s="137"/>
      <c r="BI449" s="137"/>
      <c r="BJ449" s="137"/>
      <c r="BK449" s="137"/>
      <c r="BL449" s="137"/>
      <c r="BM449" s="137"/>
      <c r="BN449" s="137"/>
    </row>
    <row r="450" spans="1:66" ht="16.5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8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8"/>
      <c r="BH450" s="137"/>
      <c r="BI450" s="137"/>
      <c r="BJ450" s="137"/>
      <c r="BK450" s="137"/>
      <c r="BL450" s="137"/>
      <c r="BM450" s="137"/>
      <c r="BN450" s="137"/>
    </row>
    <row r="451" spans="1:66" ht="16.5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8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8"/>
      <c r="BH451" s="137"/>
      <c r="BI451" s="137"/>
      <c r="BJ451" s="137"/>
      <c r="BK451" s="137"/>
      <c r="BL451" s="137"/>
      <c r="BM451" s="137"/>
      <c r="BN451" s="137"/>
    </row>
    <row r="452" spans="1:66" ht="16.5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8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8"/>
      <c r="BH452" s="137"/>
      <c r="BI452" s="137"/>
      <c r="BJ452" s="137"/>
      <c r="BK452" s="137"/>
      <c r="BL452" s="137"/>
      <c r="BM452" s="137"/>
      <c r="BN452" s="137"/>
    </row>
    <row r="453" spans="1:66" ht="16.5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8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8"/>
      <c r="BH453" s="137"/>
      <c r="BI453" s="137"/>
      <c r="BJ453" s="137"/>
      <c r="BK453" s="137"/>
      <c r="BL453" s="137"/>
      <c r="BM453" s="137"/>
      <c r="BN453" s="137"/>
    </row>
    <row r="454" spans="1:66" ht="16.5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8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8"/>
      <c r="BH454" s="137"/>
      <c r="BI454" s="137"/>
      <c r="BJ454" s="137"/>
      <c r="BK454" s="137"/>
      <c r="BL454" s="137"/>
      <c r="BM454" s="137"/>
      <c r="BN454" s="137"/>
    </row>
    <row r="455" spans="1:66" ht="16.5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8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8"/>
      <c r="BH455" s="137"/>
      <c r="BI455" s="137"/>
      <c r="BJ455" s="137"/>
      <c r="BK455" s="137"/>
      <c r="BL455" s="137"/>
      <c r="BM455" s="137"/>
      <c r="BN455" s="137"/>
    </row>
    <row r="456" spans="1:66" ht="16.5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8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8"/>
      <c r="BH456" s="137"/>
      <c r="BI456" s="137"/>
      <c r="BJ456" s="137"/>
      <c r="BK456" s="137"/>
      <c r="BL456" s="137"/>
      <c r="BM456" s="137"/>
      <c r="BN456" s="137"/>
    </row>
    <row r="457" spans="1:66" ht="16.5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8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8"/>
      <c r="BH457" s="137"/>
      <c r="BI457" s="137"/>
      <c r="BJ457" s="137"/>
      <c r="BK457" s="137"/>
      <c r="BL457" s="137"/>
      <c r="BM457" s="137"/>
      <c r="BN457" s="137"/>
    </row>
    <row r="458" spans="1:66" ht="16.5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8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8"/>
      <c r="BH458" s="137"/>
      <c r="BI458" s="137"/>
      <c r="BJ458" s="137"/>
      <c r="BK458" s="137"/>
      <c r="BL458" s="137"/>
      <c r="BM458" s="137"/>
      <c r="BN458" s="137"/>
    </row>
    <row r="459" spans="1:66" ht="16.5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8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8"/>
      <c r="BH459" s="137"/>
      <c r="BI459" s="137"/>
      <c r="BJ459" s="137"/>
      <c r="BK459" s="137"/>
      <c r="BL459" s="137"/>
      <c r="BM459" s="137"/>
      <c r="BN459" s="137"/>
    </row>
    <row r="460" spans="1:66" ht="16.5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8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8"/>
      <c r="BH460" s="137"/>
      <c r="BI460" s="137"/>
      <c r="BJ460" s="137"/>
      <c r="BK460" s="137"/>
      <c r="BL460" s="137"/>
      <c r="BM460" s="137"/>
      <c r="BN460" s="137"/>
    </row>
    <row r="461" spans="1:66" ht="16.5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8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8"/>
      <c r="BH461" s="137"/>
      <c r="BI461" s="137"/>
      <c r="BJ461" s="137"/>
      <c r="BK461" s="137"/>
      <c r="BL461" s="137"/>
      <c r="BM461" s="137"/>
      <c r="BN461" s="137"/>
    </row>
    <row r="462" spans="1:66" ht="16.5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8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8"/>
      <c r="BH462" s="137"/>
      <c r="BI462" s="137"/>
      <c r="BJ462" s="137"/>
      <c r="BK462" s="137"/>
      <c r="BL462" s="137"/>
      <c r="BM462" s="137"/>
      <c r="BN462" s="137"/>
    </row>
    <row r="463" spans="1:66" ht="16.5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8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8"/>
      <c r="BH463" s="137"/>
      <c r="BI463" s="137"/>
      <c r="BJ463" s="137"/>
      <c r="BK463" s="137"/>
      <c r="BL463" s="137"/>
      <c r="BM463" s="137"/>
      <c r="BN463" s="137"/>
    </row>
    <row r="464" spans="1:66" ht="16.5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8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8"/>
      <c r="BH464" s="137"/>
      <c r="BI464" s="137"/>
      <c r="BJ464" s="137"/>
      <c r="BK464" s="137"/>
      <c r="BL464" s="137"/>
      <c r="BM464" s="137"/>
      <c r="BN464" s="137"/>
    </row>
    <row r="465" spans="1:66" ht="16.5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8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8"/>
      <c r="BH465" s="137"/>
      <c r="BI465" s="137"/>
      <c r="BJ465" s="137"/>
      <c r="BK465" s="137"/>
      <c r="BL465" s="137"/>
      <c r="BM465" s="137"/>
      <c r="BN465" s="137"/>
    </row>
    <row r="466" spans="1:66" ht="16.5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8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8"/>
      <c r="BH466" s="137"/>
      <c r="BI466" s="137"/>
      <c r="BJ466" s="137"/>
      <c r="BK466" s="137"/>
      <c r="BL466" s="137"/>
      <c r="BM466" s="137"/>
      <c r="BN466" s="137"/>
    </row>
    <row r="467" spans="1:66" ht="16.5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8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8"/>
      <c r="BH467" s="137"/>
      <c r="BI467" s="137"/>
      <c r="BJ467" s="137"/>
      <c r="BK467" s="137"/>
      <c r="BL467" s="137"/>
      <c r="BM467" s="137"/>
      <c r="BN467" s="137"/>
    </row>
    <row r="468" spans="1:66" ht="16.5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8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8"/>
      <c r="BH468" s="137"/>
      <c r="BI468" s="137"/>
      <c r="BJ468" s="137"/>
      <c r="BK468" s="137"/>
      <c r="BL468" s="137"/>
      <c r="BM468" s="137"/>
      <c r="BN468" s="137"/>
    </row>
    <row r="469" spans="1:66" ht="16.5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8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8"/>
      <c r="BH469" s="137"/>
      <c r="BI469" s="137"/>
      <c r="BJ469" s="137"/>
      <c r="BK469" s="137"/>
      <c r="BL469" s="137"/>
      <c r="BM469" s="137"/>
      <c r="BN469" s="137"/>
    </row>
    <row r="470" spans="1:66" ht="16.5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8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8"/>
      <c r="BH470" s="137"/>
      <c r="BI470" s="137"/>
      <c r="BJ470" s="137"/>
      <c r="BK470" s="137"/>
      <c r="BL470" s="137"/>
      <c r="BM470" s="137"/>
      <c r="BN470" s="137"/>
    </row>
    <row r="471" spans="1:66" ht="16.5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8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8"/>
      <c r="BH471" s="137"/>
      <c r="BI471" s="137"/>
      <c r="BJ471" s="137"/>
      <c r="BK471" s="137"/>
      <c r="BL471" s="137"/>
      <c r="BM471" s="137"/>
      <c r="BN471" s="137"/>
    </row>
    <row r="472" spans="1:66" ht="16.5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8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8"/>
      <c r="BH472" s="137"/>
      <c r="BI472" s="137"/>
      <c r="BJ472" s="137"/>
      <c r="BK472" s="137"/>
      <c r="BL472" s="137"/>
      <c r="BM472" s="137"/>
      <c r="BN472" s="137"/>
    </row>
    <row r="473" spans="1:66" ht="16.5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8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8"/>
      <c r="BH473" s="137"/>
      <c r="BI473" s="137"/>
      <c r="BJ473" s="137"/>
      <c r="BK473" s="137"/>
      <c r="BL473" s="137"/>
      <c r="BM473" s="137"/>
      <c r="BN473" s="137"/>
    </row>
    <row r="474" spans="1:66" ht="16.5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8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8"/>
      <c r="BH474" s="137"/>
      <c r="BI474" s="137"/>
      <c r="BJ474" s="137"/>
      <c r="BK474" s="137"/>
      <c r="BL474" s="137"/>
      <c r="BM474" s="137"/>
      <c r="BN474" s="137"/>
    </row>
    <row r="475" spans="1:66" ht="16.5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8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8"/>
      <c r="BH475" s="137"/>
      <c r="BI475" s="137"/>
      <c r="BJ475" s="137"/>
      <c r="BK475" s="137"/>
      <c r="BL475" s="137"/>
      <c r="BM475" s="137"/>
      <c r="BN475" s="137"/>
    </row>
    <row r="476" spans="1:66" ht="16.5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8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8"/>
      <c r="BH476" s="137"/>
      <c r="BI476" s="137"/>
      <c r="BJ476" s="137"/>
      <c r="BK476" s="137"/>
      <c r="BL476" s="137"/>
      <c r="BM476" s="137"/>
      <c r="BN476" s="137"/>
    </row>
    <row r="477" spans="1:66" ht="16.5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8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8"/>
      <c r="BH477" s="137"/>
      <c r="BI477" s="137"/>
      <c r="BJ477" s="137"/>
      <c r="BK477" s="137"/>
      <c r="BL477" s="137"/>
      <c r="BM477" s="137"/>
      <c r="BN477" s="137"/>
    </row>
    <row r="478" spans="1:66" ht="16.5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8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8"/>
      <c r="BH478" s="137"/>
      <c r="BI478" s="137"/>
      <c r="BJ478" s="137"/>
      <c r="BK478" s="137"/>
      <c r="BL478" s="137"/>
      <c r="BM478" s="137"/>
      <c r="BN478" s="137"/>
    </row>
    <row r="479" spans="1:66" ht="16.5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8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8"/>
      <c r="BH479" s="137"/>
      <c r="BI479" s="137"/>
      <c r="BJ479" s="137"/>
      <c r="BK479" s="137"/>
      <c r="BL479" s="137"/>
      <c r="BM479" s="137"/>
      <c r="BN479" s="137"/>
    </row>
    <row r="480" spans="1:66" ht="16.5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8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8"/>
      <c r="BH480" s="137"/>
      <c r="BI480" s="137"/>
      <c r="BJ480" s="137"/>
      <c r="BK480" s="137"/>
      <c r="BL480" s="137"/>
      <c r="BM480" s="137"/>
      <c r="BN480" s="137"/>
    </row>
    <row r="481" spans="1:66" ht="16.5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8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8"/>
      <c r="BH481" s="137"/>
      <c r="BI481" s="137"/>
      <c r="BJ481" s="137"/>
      <c r="BK481" s="137"/>
      <c r="BL481" s="137"/>
      <c r="BM481" s="137"/>
      <c r="BN481" s="137"/>
    </row>
    <row r="482" spans="1:66" ht="16.5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8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8"/>
      <c r="BH482" s="137"/>
      <c r="BI482" s="137"/>
      <c r="BJ482" s="137"/>
      <c r="BK482" s="137"/>
      <c r="BL482" s="137"/>
      <c r="BM482" s="137"/>
      <c r="BN482" s="137"/>
    </row>
    <row r="483" spans="1:66" ht="16.5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8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8"/>
      <c r="BH483" s="137"/>
      <c r="BI483" s="137"/>
      <c r="BJ483" s="137"/>
      <c r="BK483" s="137"/>
      <c r="BL483" s="137"/>
      <c r="BM483" s="137"/>
      <c r="BN483" s="137"/>
    </row>
    <row r="484" spans="1:66" ht="16.5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8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8"/>
      <c r="BH484" s="137"/>
      <c r="BI484" s="137"/>
      <c r="BJ484" s="137"/>
      <c r="BK484" s="137"/>
      <c r="BL484" s="137"/>
      <c r="BM484" s="137"/>
      <c r="BN484" s="137"/>
    </row>
    <row r="485" spans="1:66" ht="16.5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8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8"/>
      <c r="BH485" s="137"/>
      <c r="BI485" s="137"/>
      <c r="BJ485" s="137"/>
      <c r="BK485" s="137"/>
      <c r="BL485" s="137"/>
      <c r="BM485" s="137"/>
      <c r="BN485" s="137"/>
    </row>
    <row r="486" spans="1:66" ht="16.5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8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8"/>
      <c r="BH486" s="137"/>
      <c r="BI486" s="137"/>
      <c r="BJ486" s="137"/>
      <c r="BK486" s="137"/>
      <c r="BL486" s="137"/>
      <c r="BM486" s="137"/>
      <c r="BN486" s="137"/>
    </row>
    <row r="487" spans="1:66" ht="16.5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8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8"/>
      <c r="BH487" s="137"/>
      <c r="BI487" s="137"/>
      <c r="BJ487" s="137"/>
      <c r="BK487" s="137"/>
      <c r="BL487" s="137"/>
      <c r="BM487" s="137"/>
      <c r="BN487" s="137"/>
    </row>
    <row r="488" spans="1:66" ht="16.5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8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8"/>
      <c r="BH488" s="137"/>
      <c r="BI488" s="137"/>
      <c r="BJ488" s="137"/>
      <c r="BK488" s="137"/>
      <c r="BL488" s="137"/>
      <c r="BM488" s="137"/>
      <c r="BN488" s="137"/>
    </row>
    <row r="489" spans="1:66" ht="16.5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8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8"/>
      <c r="BH489" s="137"/>
      <c r="BI489" s="137"/>
      <c r="BJ489" s="137"/>
      <c r="BK489" s="137"/>
      <c r="BL489" s="137"/>
      <c r="BM489" s="137"/>
      <c r="BN489" s="137"/>
    </row>
    <row r="490" spans="1:66" ht="16.5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8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8"/>
      <c r="BH490" s="137"/>
      <c r="BI490" s="137"/>
      <c r="BJ490" s="137"/>
      <c r="BK490" s="137"/>
      <c r="BL490" s="137"/>
      <c r="BM490" s="137"/>
      <c r="BN490" s="137"/>
    </row>
    <row r="491" spans="1:66" ht="16.5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8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8"/>
      <c r="BH491" s="137"/>
      <c r="BI491" s="137"/>
      <c r="BJ491" s="137"/>
      <c r="BK491" s="137"/>
      <c r="BL491" s="137"/>
      <c r="BM491" s="137"/>
      <c r="BN491" s="137"/>
    </row>
    <row r="492" spans="1:66" ht="16.5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8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8"/>
      <c r="BH492" s="137"/>
      <c r="BI492" s="137"/>
      <c r="BJ492" s="137"/>
      <c r="BK492" s="137"/>
      <c r="BL492" s="137"/>
      <c r="BM492" s="137"/>
      <c r="BN492" s="137"/>
    </row>
    <row r="493" spans="1:66" ht="16.5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8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8"/>
      <c r="BH493" s="137"/>
      <c r="BI493" s="137"/>
      <c r="BJ493" s="137"/>
      <c r="BK493" s="137"/>
      <c r="BL493" s="137"/>
      <c r="BM493" s="137"/>
      <c r="BN493" s="137"/>
    </row>
    <row r="494" spans="1:66" ht="16.5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8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8"/>
      <c r="BH494" s="137"/>
      <c r="BI494" s="137"/>
      <c r="BJ494" s="137"/>
      <c r="BK494" s="137"/>
      <c r="BL494" s="137"/>
      <c r="BM494" s="137"/>
      <c r="BN494" s="137"/>
    </row>
    <row r="495" spans="1:66" ht="16.5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8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8"/>
      <c r="BH495" s="137"/>
      <c r="BI495" s="137"/>
      <c r="BJ495" s="137"/>
      <c r="BK495" s="137"/>
      <c r="BL495" s="137"/>
      <c r="BM495" s="137"/>
      <c r="BN495" s="137"/>
    </row>
    <row r="496" spans="1:66" ht="16.5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8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8"/>
      <c r="BH496" s="137"/>
      <c r="BI496" s="137"/>
      <c r="BJ496" s="137"/>
      <c r="BK496" s="137"/>
      <c r="BL496" s="137"/>
      <c r="BM496" s="137"/>
      <c r="BN496" s="137"/>
    </row>
    <row r="497" spans="1:66" ht="16.5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8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8"/>
      <c r="BH497" s="137"/>
      <c r="BI497" s="137"/>
      <c r="BJ497" s="137"/>
      <c r="BK497" s="137"/>
      <c r="BL497" s="137"/>
      <c r="BM497" s="137"/>
      <c r="BN497" s="137"/>
    </row>
    <row r="498" spans="1:66" ht="16.5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8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8"/>
      <c r="BH498" s="137"/>
      <c r="BI498" s="137"/>
      <c r="BJ498" s="137"/>
      <c r="BK498" s="137"/>
      <c r="BL498" s="137"/>
      <c r="BM498" s="137"/>
      <c r="BN498" s="137"/>
    </row>
    <row r="499" spans="1:66" ht="16.5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8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8"/>
      <c r="BH499" s="137"/>
      <c r="BI499" s="137"/>
      <c r="BJ499" s="137"/>
      <c r="BK499" s="137"/>
      <c r="BL499" s="137"/>
      <c r="BM499" s="137"/>
      <c r="BN499" s="137"/>
    </row>
    <row r="500" spans="1:66" ht="16.5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8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8"/>
      <c r="BH500" s="137"/>
      <c r="BI500" s="137"/>
      <c r="BJ500" s="137"/>
      <c r="BK500" s="137"/>
      <c r="BL500" s="137"/>
      <c r="BM500" s="137"/>
      <c r="BN500" s="137"/>
    </row>
    <row r="501" spans="1:66" ht="16.5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8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8"/>
      <c r="BH501" s="137"/>
      <c r="BI501" s="137"/>
      <c r="BJ501" s="137"/>
      <c r="BK501" s="137"/>
      <c r="BL501" s="137"/>
      <c r="BM501" s="137"/>
      <c r="BN501" s="137"/>
    </row>
    <row r="502" spans="1:66" ht="16.5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8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8"/>
      <c r="BH502" s="137"/>
      <c r="BI502" s="137"/>
      <c r="BJ502" s="137"/>
      <c r="BK502" s="137"/>
      <c r="BL502" s="137"/>
      <c r="BM502" s="137"/>
      <c r="BN502" s="137"/>
    </row>
    <row r="503" spans="1:66" ht="16.5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8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8"/>
      <c r="BH503" s="137"/>
      <c r="BI503" s="137"/>
      <c r="BJ503" s="137"/>
      <c r="BK503" s="137"/>
      <c r="BL503" s="137"/>
      <c r="BM503" s="137"/>
      <c r="BN503" s="137"/>
    </row>
    <row r="504" spans="1:66" ht="16.5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8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8"/>
      <c r="BH504" s="137"/>
      <c r="BI504" s="137"/>
      <c r="BJ504" s="137"/>
      <c r="BK504" s="137"/>
      <c r="BL504" s="137"/>
      <c r="BM504" s="137"/>
      <c r="BN504" s="137"/>
    </row>
    <row r="505" spans="1:66" ht="16.5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8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8"/>
      <c r="BH505" s="137"/>
      <c r="BI505" s="137"/>
      <c r="BJ505" s="137"/>
      <c r="BK505" s="137"/>
      <c r="BL505" s="137"/>
      <c r="BM505" s="137"/>
      <c r="BN505" s="137"/>
    </row>
    <row r="506" spans="1:66" ht="16.5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8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8"/>
      <c r="BH506" s="137"/>
      <c r="BI506" s="137"/>
      <c r="BJ506" s="137"/>
      <c r="BK506" s="137"/>
      <c r="BL506" s="137"/>
      <c r="BM506" s="137"/>
      <c r="BN506" s="137"/>
    </row>
    <row r="507" spans="1:66" ht="16.5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8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8"/>
      <c r="BH507" s="137"/>
      <c r="BI507" s="137"/>
      <c r="BJ507" s="137"/>
      <c r="BK507" s="137"/>
      <c r="BL507" s="137"/>
      <c r="BM507" s="137"/>
      <c r="BN507" s="137"/>
    </row>
    <row r="508" spans="1:66" ht="16.5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8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8"/>
      <c r="BH508" s="137"/>
      <c r="BI508" s="137"/>
      <c r="BJ508" s="137"/>
      <c r="BK508" s="137"/>
      <c r="BL508" s="137"/>
      <c r="BM508" s="137"/>
      <c r="BN508" s="137"/>
    </row>
    <row r="509" spans="1:66" ht="16.5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8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8"/>
      <c r="BH509" s="137"/>
      <c r="BI509" s="137"/>
      <c r="BJ509" s="137"/>
      <c r="BK509" s="137"/>
      <c r="BL509" s="137"/>
      <c r="BM509" s="137"/>
      <c r="BN509" s="137"/>
    </row>
    <row r="510" spans="1:66" ht="16.5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8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8"/>
      <c r="BH510" s="137"/>
      <c r="BI510" s="137"/>
      <c r="BJ510" s="137"/>
      <c r="BK510" s="137"/>
      <c r="BL510" s="137"/>
      <c r="BM510" s="137"/>
      <c r="BN510" s="137"/>
    </row>
    <row r="511" spans="1:66" ht="16.5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8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8"/>
      <c r="BH511" s="137"/>
      <c r="BI511" s="137"/>
      <c r="BJ511" s="137"/>
      <c r="BK511" s="137"/>
      <c r="BL511" s="137"/>
      <c r="BM511" s="137"/>
      <c r="BN511" s="137"/>
    </row>
    <row r="512" spans="1:66" ht="16.5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8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8"/>
      <c r="BH512" s="137"/>
      <c r="BI512" s="137"/>
      <c r="BJ512" s="137"/>
      <c r="BK512" s="137"/>
      <c r="BL512" s="137"/>
      <c r="BM512" s="137"/>
      <c r="BN512" s="137"/>
    </row>
    <row r="513" spans="1:66" ht="16.5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8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8"/>
      <c r="BH513" s="137"/>
      <c r="BI513" s="137"/>
      <c r="BJ513" s="137"/>
      <c r="BK513" s="137"/>
      <c r="BL513" s="137"/>
      <c r="BM513" s="137"/>
      <c r="BN513" s="137"/>
    </row>
    <row r="514" spans="1:66" ht="16.5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8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8"/>
      <c r="BH514" s="137"/>
      <c r="BI514" s="137"/>
      <c r="BJ514" s="137"/>
      <c r="BK514" s="137"/>
      <c r="BL514" s="137"/>
      <c r="BM514" s="137"/>
      <c r="BN514" s="137"/>
    </row>
    <row r="515" spans="1:66" ht="16.5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8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8"/>
      <c r="BH515" s="137"/>
      <c r="BI515" s="137"/>
      <c r="BJ515" s="137"/>
      <c r="BK515" s="137"/>
      <c r="BL515" s="137"/>
      <c r="BM515" s="137"/>
      <c r="BN515" s="137"/>
    </row>
    <row r="516" spans="1:66" ht="16.5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8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8"/>
      <c r="BH516" s="137"/>
      <c r="BI516" s="137"/>
      <c r="BJ516" s="137"/>
      <c r="BK516" s="137"/>
      <c r="BL516" s="137"/>
      <c r="BM516" s="137"/>
      <c r="BN516" s="137"/>
    </row>
    <row r="517" spans="1:66" ht="16.5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8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8"/>
      <c r="BH517" s="137"/>
      <c r="BI517" s="137"/>
      <c r="BJ517" s="137"/>
      <c r="BK517" s="137"/>
      <c r="BL517" s="137"/>
      <c r="BM517" s="137"/>
      <c r="BN517" s="137"/>
    </row>
    <row r="518" spans="1:66" ht="16.5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8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8"/>
      <c r="BH518" s="137"/>
      <c r="BI518" s="137"/>
      <c r="BJ518" s="137"/>
      <c r="BK518" s="137"/>
      <c r="BL518" s="137"/>
      <c r="BM518" s="137"/>
      <c r="BN518" s="137"/>
    </row>
    <row r="519" spans="1:66" ht="16.5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8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8"/>
      <c r="BH519" s="137"/>
      <c r="BI519" s="137"/>
      <c r="BJ519" s="137"/>
      <c r="BK519" s="137"/>
      <c r="BL519" s="137"/>
      <c r="BM519" s="137"/>
      <c r="BN519" s="137"/>
    </row>
    <row r="520" spans="1:66" ht="16.5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8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8"/>
      <c r="BH520" s="137"/>
      <c r="BI520" s="137"/>
      <c r="BJ520" s="137"/>
      <c r="BK520" s="137"/>
      <c r="BL520" s="137"/>
      <c r="BM520" s="137"/>
      <c r="BN520" s="137"/>
    </row>
    <row r="521" spans="1:66" ht="16.5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8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8"/>
      <c r="BH521" s="137"/>
      <c r="BI521" s="137"/>
      <c r="BJ521" s="137"/>
      <c r="BK521" s="137"/>
      <c r="BL521" s="137"/>
      <c r="BM521" s="137"/>
      <c r="BN521" s="137"/>
    </row>
    <row r="522" spans="1:66" ht="16.5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8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8"/>
      <c r="BH522" s="137"/>
      <c r="BI522" s="137"/>
      <c r="BJ522" s="137"/>
      <c r="BK522" s="137"/>
      <c r="BL522" s="137"/>
      <c r="BM522" s="137"/>
      <c r="BN522" s="137"/>
    </row>
    <row r="523" spans="1:66" ht="16.5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8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8"/>
      <c r="BH523" s="137"/>
      <c r="BI523" s="137"/>
      <c r="BJ523" s="137"/>
      <c r="BK523" s="137"/>
      <c r="BL523" s="137"/>
      <c r="BM523" s="137"/>
      <c r="BN523" s="137"/>
    </row>
    <row r="524" spans="1:66" ht="16.5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8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8"/>
      <c r="BH524" s="137"/>
      <c r="BI524" s="137"/>
      <c r="BJ524" s="137"/>
      <c r="BK524" s="137"/>
      <c r="BL524" s="137"/>
      <c r="BM524" s="137"/>
      <c r="BN524" s="137"/>
    </row>
    <row r="525" spans="1:66" ht="16.5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8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8"/>
      <c r="BH525" s="137"/>
      <c r="BI525" s="137"/>
      <c r="BJ525" s="137"/>
      <c r="BK525" s="137"/>
      <c r="BL525" s="137"/>
      <c r="BM525" s="137"/>
      <c r="BN525" s="137"/>
    </row>
    <row r="526" spans="1:66" ht="16.5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8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8"/>
      <c r="BH526" s="137"/>
      <c r="BI526" s="137"/>
      <c r="BJ526" s="137"/>
      <c r="BK526" s="137"/>
      <c r="BL526" s="137"/>
      <c r="BM526" s="137"/>
      <c r="BN526" s="137"/>
    </row>
    <row r="527" spans="1:66" ht="16.5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8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8"/>
      <c r="BH527" s="137"/>
      <c r="BI527" s="137"/>
      <c r="BJ527" s="137"/>
      <c r="BK527" s="137"/>
      <c r="BL527" s="137"/>
      <c r="BM527" s="137"/>
      <c r="BN527" s="137"/>
    </row>
    <row r="528" spans="1:66" ht="16.5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8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8"/>
      <c r="BH528" s="137"/>
      <c r="BI528" s="137"/>
      <c r="BJ528" s="137"/>
      <c r="BK528" s="137"/>
      <c r="BL528" s="137"/>
      <c r="BM528" s="137"/>
      <c r="BN528" s="137"/>
    </row>
    <row r="529" spans="1:66" ht="16.5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8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8"/>
      <c r="BH529" s="137"/>
      <c r="BI529" s="137"/>
      <c r="BJ529" s="137"/>
      <c r="BK529" s="137"/>
      <c r="BL529" s="137"/>
      <c r="BM529" s="137"/>
      <c r="BN529" s="137"/>
    </row>
    <row r="530" spans="1:66" ht="16.5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8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8"/>
      <c r="BH530" s="137"/>
      <c r="BI530" s="137"/>
      <c r="BJ530" s="137"/>
      <c r="BK530" s="137"/>
      <c r="BL530" s="137"/>
      <c r="BM530" s="137"/>
      <c r="BN530" s="137"/>
    </row>
    <row r="531" spans="1:66" ht="16.5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8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8"/>
      <c r="BH531" s="137"/>
      <c r="BI531" s="137"/>
      <c r="BJ531" s="137"/>
      <c r="BK531" s="137"/>
      <c r="BL531" s="137"/>
      <c r="BM531" s="137"/>
      <c r="BN531" s="137"/>
    </row>
    <row r="532" spans="1:66" ht="16.5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8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8"/>
      <c r="BH532" s="137"/>
      <c r="BI532" s="137"/>
      <c r="BJ532" s="137"/>
      <c r="BK532" s="137"/>
      <c r="BL532" s="137"/>
      <c r="BM532" s="137"/>
      <c r="BN532" s="137"/>
    </row>
    <row r="533" spans="1:66" ht="16.5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8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8"/>
      <c r="BH533" s="137"/>
      <c r="BI533" s="137"/>
      <c r="BJ533" s="137"/>
      <c r="BK533" s="137"/>
      <c r="BL533" s="137"/>
      <c r="BM533" s="137"/>
      <c r="BN533" s="137"/>
    </row>
    <row r="534" spans="1:66" ht="16.5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8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8"/>
      <c r="BH534" s="137"/>
      <c r="BI534" s="137"/>
      <c r="BJ534" s="137"/>
      <c r="BK534" s="137"/>
      <c r="BL534" s="137"/>
      <c r="BM534" s="137"/>
      <c r="BN534" s="137"/>
    </row>
    <row r="535" spans="1:66" ht="16.5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8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8"/>
      <c r="BH535" s="137"/>
      <c r="BI535" s="137"/>
      <c r="BJ535" s="137"/>
      <c r="BK535" s="137"/>
      <c r="BL535" s="137"/>
      <c r="BM535" s="137"/>
      <c r="BN535" s="137"/>
    </row>
    <row r="536" spans="1:66" ht="16.5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8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8"/>
      <c r="BH536" s="137"/>
      <c r="BI536" s="137"/>
      <c r="BJ536" s="137"/>
      <c r="BK536" s="137"/>
      <c r="BL536" s="137"/>
      <c r="BM536" s="137"/>
      <c r="BN536" s="137"/>
    </row>
    <row r="537" spans="1:66" ht="16.5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8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8"/>
      <c r="BH537" s="137"/>
      <c r="BI537" s="137"/>
      <c r="BJ537" s="137"/>
      <c r="BK537" s="137"/>
      <c r="BL537" s="137"/>
      <c r="BM537" s="137"/>
      <c r="BN537" s="137"/>
    </row>
    <row r="538" spans="1:66" ht="16.5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8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8"/>
      <c r="BH538" s="137"/>
      <c r="BI538" s="137"/>
      <c r="BJ538" s="137"/>
      <c r="BK538" s="137"/>
      <c r="BL538" s="137"/>
      <c r="BM538" s="137"/>
      <c r="BN538" s="137"/>
    </row>
    <row r="539" spans="1:66" ht="16.5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8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8"/>
      <c r="BH539" s="137"/>
      <c r="BI539" s="137"/>
      <c r="BJ539" s="137"/>
      <c r="BK539" s="137"/>
      <c r="BL539" s="137"/>
      <c r="BM539" s="137"/>
      <c r="BN539" s="137"/>
    </row>
    <row r="540" spans="1:66" ht="16.5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8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8"/>
      <c r="BH540" s="137"/>
      <c r="BI540" s="137"/>
      <c r="BJ540" s="137"/>
      <c r="BK540" s="137"/>
      <c r="BL540" s="137"/>
      <c r="BM540" s="137"/>
      <c r="BN540" s="137"/>
    </row>
    <row r="541" spans="1:66" ht="16.5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8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8"/>
      <c r="BH541" s="137"/>
      <c r="BI541" s="137"/>
      <c r="BJ541" s="137"/>
      <c r="BK541" s="137"/>
      <c r="BL541" s="137"/>
      <c r="BM541" s="137"/>
      <c r="BN541" s="137"/>
    </row>
    <row r="542" spans="1:66" ht="16.5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8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8"/>
      <c r="BH542" s="137"/>
      <c r="BI542" s="137"/>
      <c r="BJ542" s="137"/>
      <c r="BK542" s="137"/>
      <c r="BL542" s="137"/>
      <c r="BM542" s="137"/>
      <c r="BN542" s="137"/>
    </row>
    <row r="543" spans="1:66" ht="16.5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8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8"/>
      <c r="BH543" s="137"/>
      <c r="BI543" s="137"/>
      <c r="BJ543" s="137"/>
      <c r="BK543" s="137"/>
      <c r="BL543" s="137"/>
      <c r="BM543" s="137"/>
      <c r="BN543" s="137"/>
    </row>
    <row r="544" spans="1:66" ht="16.5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8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8"/>
      <c r="BH544" s="137"/>
      <c r="BI544" s="137"/>
      <c r="BJ544" s="137"/>
      <c r="BK544" s="137"/>
      <c r="BL544" s="137"/>
      <c r="BM544" s="137"/>
      <c r="BN544" s="137"/>
    </row>
    <row r="545" spans="1:66" ht="16.5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8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8"/>
      <c r="BH545" s="137"/>
      <c r="BI545" s="137"/>
      <c r="BJ545" s="137"/>
      <c r="BK545" s="137"/>
      <c r="BL545" s="137"/>
      <c r="BM545" s="137"/>
      <c r="BN545" s="137"/>
    </row>
    <row r="546" spans="1:66" ht="16.5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8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8"/>
      <c r="BH546" s="137"/>
      <c r="BI546" s="137"/>
      <c r="BJ546" s="137"/>
      <c r="BK546" s="137"/>
      <c r="BL546" s="137"/>
      <c r="BM546" s="137"/>
      <c r="BN546" s="137"/>
    </row>
    <row r="547" spans="1:66" ht="16.5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8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8"/>
      <c r="BH547" s="137"/>
      <c r="BI547" s="137"/>
      <c r="BJ547" s="137"/>
      <c r="BK547" s="137"/>
      <c r="BL547" s="137"/>
      <c r="BM547" s="137"/>
      <c r="BN547" s="137"/>
    </row>
    <row r="548" spans="1:66" ht="16.5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8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8"/>
      <c r="BH548" s="137"/>
      <c r="BI548" s="137"/>
      <c r="BJ548" s="137"/>
      <c r="BK548" s="137"/>
      <c r="BL548" s="137"/>
      <c r="BM548" s="137"/>
      <c r="BN548" s="137"/>
    </row>
    <row r="549" spans="1:66" ht="16.5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8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8"/>
      <c r="BH549" s="137"/>
      <c r="BI549" s="137"/>
      <c r="BJ549" s="137"/>
      <c r="BK549" s="137"/>
      <c r="BL549" s="137"/>
      <c r="BM549" s="137"/>
      <c r="BN549" s="137"/>
    </row>
    <row r="550" spans="1:66" ht="16.5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8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8"/>
      <c r="BH550" s="137"/>
      <c r="BI550" s="137"/>
      <c r="BJ550" s="137"/>
      <c r="BK550" s="137"/>
      <c r="BL550" s="137"/>
      <c r="BM550" s="137"/>
      <c r="BN550" s="137"/>
    </row>
    <row r="551" spans="1:66" ht="16.5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8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8"/>
      <c r="BH551" s="137"/>
      <c r="BI551" s="137"/>
      <c r="BJ551" s="137"/>
      <c r="BK551" s="137"/>
      <c r="BL551" s="137"/>
      <c r="BM551" s="137"/>
      <c r="BN551" s="137"/>
    </row>
    <row r="552" spans="1:66" ht="16.5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8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8"/>
      <c r="BH552" s="137"/>
      <c r="BI552" s="137"/>
      <c r="BJ552" s="137"/>
      <c r="BK552" s="137"/>
      <c r="BL552" s="137"/>
      <c r="BM552" s="137"/>
      <c r="BN552" s="137"/>
    </row>
    <row r="553" spans="1:66" ht="16.5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8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8"/>
      <c r="BH553" s="137"/>
      <c r="BI553" s="137"/>
      <c r="BJ553" s="137"/>
      <c r="BK553" s="137"/>
      <c r="BL553" s="137"/>
      <c r="BM553" s="137"/>
      <c r="BN553" s="137"/>
    </row>
    <row r="554" spans="1:66" ht="16.5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8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8"/>
      <c r="BH554" s="137"/>
      <c r="BI554" s="137"/>
      <c r="BJ554" s="137"/>
      <c r="BK554" s="137"/>
      <c r="BL554" s="137"/>
      <c r="BM554" s="137"/>
      <c r="BN554" s="137"/>
    </row>
    <row r="555" spans="1:66" ht="16.5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8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8"/>
      <c r="BH555" s="137"/>
      <c r="BI555" s="137"/>
      <c r="BJ555" s="137"/>
      <c r="BK555" s="137"/>
      <c r="BL555" s="137"/>
      <c r="BM555" s="137"/>
      <c r="BN555" s="137"/>
    </row>
    <row r="556" spans="1:66" ht="16.5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8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8"/>
      <c r="BH556" s="137"/>
      <c r="BI556" s="137"/>
      <c r="BJ556" s="137"/>
      <c r="BK556" s="137"/>
      <c r="BL556" s="137"/>
      <c r="BM556" s="137"/>
      <c r="BN556" s="137"/>
    </row>
    <row r="557" spans="1:66" ht="16.5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8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8"/>
      <c r="BH557" s="137"/>
      <c r="BI557" s="137"/>
      <c r="BJ557" s="137"/>
      <c r="BK557" s="137"/>
      <c r="BL557" s="137"/>
      <c r="BM557" s="137"/>
      <c r="BN557" s="137"/>
    </row>
    <row r="558" spans="1:66" ht="16.5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8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8"/>
      <c r="BH558" s="137"/>
      <c r="BI558" s="137"/>
      <c r="BJ558" s="137"/>
      <c r="BK558" s="137"/>
      <c r="BL558" s="137"/>
      <c r="BM558" s="137"/>
      <c r="BN558" s="137"/>
    </row>
    <row r="559" spans="1:66" ht="16.5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8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8"/>
      <c r="BH559" s="137"/>
      <c r="BI559" s="137"/>
      <c r="BJ559" s="137"/>
      <c r="BK559" s="137"/>
      <c r="BL559" s="137"/>
      <c r="BM559" s="137"/>
      <c r="BN559" s="137"/>
    </row>
    <row r="560" spans="1:66" ht="16.5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8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8"/>
      <c r="BH560" s="137"/>
      <c r="BI560" s="137"/>
      <c r="BJ560" s="137"/>
      <c r="BK560" s="137"/>
      <c r="BL560" s="137"/>
      <c r="BM560" s="137"/>
      <c r="BN560" s="137"/>
    </row>
    <row r="561" spans="1:66" ht="16.5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8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8"/>
      <c r="BH561" s="137"/>
      <c r="BI561" s="137"/>
      <c r="BJ561" s="137"/>
      <c r="BK561" s="137"/>
      <c r="BL561" s="137"/>
      <c r="BM561" s="137"/>
      <c r="BN561" s="137"/>
    </row>
    <row r="562" spans="1:66" ht="16.5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8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8"/>
      <c r="BH562" s="137"/>
      <c r="BI562" s="137"/>
      <c r="BJ562" s="137"/>
      <c r="BK562" s="137"/>
      <c r="BL562" s="137"/>
      <c r="BM562" s="137"/>
      <c r="BN562" s="137"/>
    </row>
    <row r="563" spans="1:66" ht="16.5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8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8"/>
      <c r="BH563" s="137"/>
      <c r="BI563" s="137"/>
      <c r="BJ563" s="137"/>
      <c r="BK563" s="137"/>
      <c r="BL563" s="137"/>
      <c r="BM563" s="137"/>
      <c r="BN563" s="137"/>
    </row>
    <row r="564" spans="1:66" ht="16.5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8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8"/>
      <c r="BH564" s="137"/>
      <c r="BI564" s="137"/>
      <c r="BJ564" s="137"/>
      <c r="BK564" s="137"/>
      <c r="BL564" s="137"/>
      <c r="BM564" s="137"/>
      <c r="BN564" s="137"/>
    </row>
    <row r="565" spans="1:66" ht="16.5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8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8"/>
      <c r="BH565" s="137"/>
      <c r="BI565" s="137"/>
      <c r="BJ565" s="137"/>
      <c r="BK565" s="137"/>
      <c r="BL565" s="137"/>
      <c r="BM565" s="137"/>
      <c r="BN565" s="137"/>
    </row>
    <row r="566" spans="1:66" ht="16.5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8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8"/>
      <c r="BH566" s="137"/>
      <c r="BI566" s="137"/>
      <c r="BJ566" s="137"/>
      <c r="BK566" s="137"/>
      <c r="BL566" s="137"/>
      <c r="BM566" s="137"/>
      <c r="BN566" s="137"/>
    </row>
    <row r="567" spans="1:66" ht="16.5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8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8"/>
      <c r="BH567" s="137"/>
      <c r="BI567" s="137"/>
      <c r="BJ567" s="137"/>
      <c r="BK567" s="137"/>
      <c r="BL567" s="137"/>
      <c r="BM567" s="137"/>
      <c r="BN567" s="137"/>
    </row>
    <row r="568" spans="1:66" ht="16.5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8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8"/>
      <c r="BH568" s="137"/>
      <c r="BI568" s="137"/>
      <c r="BJ568" s="137"/>
      <c r="BK568" s="137"/>
      <c r="BL568" s="137"/>
      <c r="BM568" s="137"/>
      <c r="BN568" s="137"/>
    </row>
    <row r="569" spans="1:66" ht="16.5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8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8"/>
      <c r="BH569" s="137"/>
      <c r="BI569" s="137"/>
      <c r="BJ569" s="137"/>
      <c r="BK569" s="137"/>
      <c r="BL569" s="137"/>
      <c r="BM569" s="137"/>
      <c r="BN569" s="137"/>
    </row>
    <row r="570" spans="1:66" ht="16.5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8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8"/>
      <c r="BH570" s="137"/>
      <c r="BI570" s="137"/>
      <c r="BJ570" s="137"/>
      <c r="BK570" s="137"/>
      <c r="BL570" s="137"/>
      <c r="BM570" s="137"/>
      <c r="BN570" s="137"/>
    </row>
    <row r="571" spans="1:66" ht="16.5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8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8"/>
      <c r="BH571" s="137"/>
      <c r="BI571" s="137"/>
      <c r="BJ571" s="137"/>
      <c r="BK571" s="137"/>
      <c r="BL571" s="137"/>
      <c r="BM571" s="137"/>
      <c r="BN571" s="137"/>
    </row>
    <row r="572" spans="1:66" ht="16.5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8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8"/>
      <c r="BH572" s="137"/>
      <c r="BI572" s="137"/>
      <c r="BJ572" s="137"/>
      <c r="BK572" s="137"/>
      <c r="BL572" s="137"/>
      <c r="BM572" s="137"/>
      <c r="BN572" s="137"/>
    </row>
    <row r="573" spans="1:66" ht="16.5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8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8"/>
      <c r="BH573" s="137"/>
      <c r="BI573" s="137"/>
      <c r="BJ573" s="137"/>
      <c r="BK573" s="137"/>
      <c r="BL573" s="137"/>
      <c r="BM573" s="137"/>
      <c r="BN573" s="137"/>
    </row>
    <row r="574" spans="1:66" ht="16.5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8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8"/>
      <c r="BH574" s="137"/>
      <c r="BI574" s="137"/>
      <c r="BJ574" s="137"/>
      <c r="BK574" s="137"/>
      <c r="BL574" s="137"/>
      <c r="BM574" s="137"/>
      <c r="BN574" s="137"/>
    </row>
    <row r="575" spans="1:66" ht="16.5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8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8"/>
      <c r="BH575" s="137"/>
      <c r="BI575" s="137"/>
      <c r="BJ575" s="137"/>
      <c r="BK575" s="137"/>
      <c r="BL575" s="137"/>
      <c r="BM575" s="137"/>
      <c r="BN575" s="137"/>
    </row>
    <row r="576" spans="1:66" ht="16.5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8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8"/>
      <c r="BH576" s="137"/>
      <c r="BI576" s="137"/>
      <c r="BJ576" s="137"/>
      <c r="BK576" s="137"/>
      <c r="BL576" s="137"/>
      <c r="BM576" s="137"/>
      <c r="BN576" s="137"/>
    </row>
    <row r="577" spans="1:66" ht="16.5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8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8"/>
      <c r="BH577" s="137"/>
      <c r="BI577" s="137"/>
      <c r="BJ577" s="137"/>
      <c r="BK577" s="137"/>
      <c r="BL577" s="137"/>
      <c r="BM577" s="137"/>
      <c r="BN577" s="137"/>
    </row>
    <row r="578" spans="1:66" ht="16.5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8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8"/>
      <c r="BH578" s="137"/>
      <c r="BI578" s="137"/>
      <c r="BJ578" s="137"/>
      <c r="BK578" s="137"/>
      <c r="BL578" s="137"/>
      <c r="BM578" s="137"/>
      <c r="BN578" s="137"/>
    </row>
    <row r="579" spans="1:66" ht="16.5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8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8"/>
      <c r="BH579" s="137"/>
      <c r="BI579" s="137"/>
      <c r="BJ579" s="137"/>
      <c r="BK579" s="137"/>
      <c r="BL579" s="137"/>
      <c r="BM579" s="137"/>
      <c r="BN579" s="137"/>
    </row>
    <row r="580" spans="1:66" ht="16.5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8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8"/>
      <c r="BH580" s="137"/>
      <c r="BI580" s="137"/>
      <c r="BJ580" s="137"/>
      <c r="BK580" s="137"/>
      <c r="BL580" s="137"/>
      <c r="BM580" s="137"/>
      <c r="BN580" s="137"/>
    </row>
    <row r="581" spans="1:66" ht="16.5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8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8"/>
      <c r="BH581" s="137"/>
      <c r="BI581" s="137"/>
      <c r="BJ581" s="137"/>
      <c r="BK581" s="137"/>
      <c r="BL581" s="137"/>
      <c r="BM581" s="137"/>
      <c r="BN581" s="137"/>
    </row>
    <row r="582" spans="1:66" ht="16.5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8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8"/>
      <c r="BH582" s="137"/>
      <c r="BI582" s="137"/>
      <c r="BJ582" s="137"/>
      <c r="BK582" s="137"/>
      <c r="BL582" s="137"/>
      <c r="BM582" s="137"/>
      <c r="BN582" s="137"/>
    </row>
    <row r="583" spans="1:66" ht="16.5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8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8"/>
      <c r="BH583" s="137"/>
      <c r="BI583" s="137"/>
      <c r="BJ583" s="137"/>
      <c r="BK583" s="137"/>
      <c r="BL583" s="137"/>
      <c r="BM583" s="137"/>
      <c r="BN583" s="137"/>
    </row>
    <row r="584" spans="1:66" ht="16.5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8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8"/>
      <c r="BH584" s="137"/>
      <c r="BI584" s="137"/>
      <c r="BJ584" s="137"/>
      <c r="BK584" s="137"/>
      <c r="BL584" s="137"/>
      <c r="BM584" s="137"/>
      <c r="BN584" s="137"/>
    </row>
    <row r="585" spans="1:66" ht="16.5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8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8"/>
      <c r="BH585" s="137"/>
      <c r="BI585" s="137"/>
      <c r="BJ585" s="137"/>
      <c r="BK585" s="137"/>
      <c r="BL585" s="137"/>
      <c r="BM585" s="137"/>
      <c r="BN585" s="137"/>
    </row>
    <row r="586" spans="1:66" ht="16.5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8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8"/>
      <c r="BH586" s="137"/>
      <c r="BI586" s="137"/>
      <c r="BJ586" s="137"/>
      <c r="BK586" s="137"/>
      <c r="BL586" s="137"/>
      <c r="BM586" s="137"/>
      <c r="BN586" s="137"/>
    </row>
    <row r="587" spans="1:66" ht="16.5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8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8"/>
      <c r="BH587" s="137"/>
      <c r="BI587" s="137"/>
      <c r="BJ587" s="137"/>
      <c r="BK587" s="137"/>
      <c r="BL587" s="137"/>
      <c r="BM587" s="137"/>
      <c r="BN587" s="137"/>
    </row>
    <row r="588" spans="1:66" ht="16.5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8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8"/>
      <c r="BH588" s="137"/>
      <c r="BI588" s="137"/>
      <c r="BJ588" s="137"/>
      <c r="BK588" s="137"/>
      <c r="BL588" s="137"/>
      <c r="BM588" s="137"/>
      <c r="BN588" s="137"/>
    </row>
    <row r="589" spans="1:66" ht="16.5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8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8"/>
      <c r="BH589" s="137"/>
      <c r="BI589" s="137"/>
      <c r="BJ589" s="137"/>
      <c r="BK589" s="137"/>
      <c r="BL589" s="137"/>
      <c r="BM589" s="137"/>
      <c r="BN589" s="137"/>
    </row>
    <row r="590" spans="1:66" ht="16.5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8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8"/>
      <c r="BH590" s="137"/>
      <c r="BI590" s="137"/>
      <c r="BJ590" s="137"/>
      <c r="BK590" s="137"/>
      <c r="BL590" s="137"/>
      <c r="BM590" s="137"/>
      <c r="BN590" s="137"/>
    </row>
    <row r="591" spans="1:66" ht="16.5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8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8"/>
      <c r="BH591" s="137"/>
      <c r="BI591" s="137"/>
      <c r="BJ591" s="137"/>
      <c r="BK591" s="137"/>
      <c r="BL591" s="137"/>
      <c r="BM591" s="137"/>
      <c r="BN591" s="137"/>
    </row>
    <row r="592" spans="1:66" ht="16.5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8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8"/>
      <c r="BH592" s="137"/>
      <c r="BI592" s="137"/>
      <c r="BJ592" s="137"/>
      <c r="BK592" s="137"/>
      <c r="BL592" s="137"/>
      <c r="BM592" s="137"/>
      <c r="BN592" s="137"/>
    </row>
    <row r="593" spans="1:66" ht="16.5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8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8"/>
      <c r="BH593" s="137"/>
      <c r="BI593" s="137"/>
      <c r="BJ593" s="137"/>
      <c r="BK593" s="137"/>
      <c r="BL593" s="137"/>
      <c r="BM593" s="137"/>
      <c r="BN593" s="137"/>
    </row>
    <row r="594" spans="1:66" ht="16.5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8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8"/>
      <c r="BH594" s="137"/>
      <c r="BI594" s="137"/>
      <c r="BJ594" s="137"/>
      <c r="BK594" s="137"/>
      <c r="BL594" s="137"/>
      <c r="BM594" s="137"/>
      <c r="BN594" s="137"/>
    </row>
    <row r="595" spans="1:66" ht="16.5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8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8"/>
      <c r="BH595" s="137"/>
      <c r="BI595" s="137"/>
      <c r="BJ595" s="137"/>
      <c r="BK595" s="137"/>
      <c r="BL595" s="137"/>
      <c r="BM595" s="137"/>
      <c r="BN595" s="137"/>
    </row>
    <row r="596" spans="1:66" ht="16.5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8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8"/>
      <c r="BH596" s="137"/>
      <c r="BI596" s="137"/>
      <c r="BJ596" s="137"/>
      <c r="BK596" s="137"/>
      <c r="BL596" s="137"/>
      <c r="BM596" s="137"/>
      <c r="BN596" s="137"/>
    </row>
    <row r="597" spans="1:66" ht="16.5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8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8"/>
      <c r="BH597" s="137"/>
      <c r="BI597" s="137"/>
      <c r="BJ597" s="137"/>
      <c r="BK597" s="137"/>
      <c r="BL597" s="137"/>
      <c r="BM597" s="137"/>
      <c r="BN597" s="137"/>
    </row>
    <row r="598" spans="1:66" ht="16.5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8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8"/>
      <c r="BH598" s="137"/>
      <c r="BI598" s="137"/>
      <c r="BJ598" s="137"/>
      <c r="BK598" s="137"/>
      <c r="BL598" s="137"/>
      <c r="BM598" s="137"/>
      <c r="BN598" s="137"/>
    </row>
    <row r="599" spans="1:66" ht="16.5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8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8"/>
      <c r="BH599" s="137"/>
      <c r="BI599" s="137"/>
      <c r="BJ599" s="137"/>
      <c r="BK599" s="137"/>
      <c r="BL599" s="137"/>
      <c r="BM599" s="137"/>
      <c r="BN599" s="137"/>
    </row>
    <row r="600" spans="1:66" ht="16.5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8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8"/>
      <c r="BH600" s="137"/>
      <c r="BI600" s="137"/>
      <c r="BJ600" s="137"/>
      <c r="BK600" s="137"/>
      <c r="BL600" s="137"/>
      <c r="BM600" s="137"/>
      <c r="BN600" s="137"/>
    </row>
    <row r="601" spans="1:66" ht="16.5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8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8"/>
      <c r="BH601" s="137"/>
      <c r="BI601" s="137"/>
      <c r="BJ601" s="137"/>
      <c r="BK601" s="137"/>
      <c r="BL601" s="137"/>
      <c r="BM601" s="137"/>
      <c r="BN601" s="137"/>
    </row>
    <row r="602" spans="1:66" ht="16.5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8"/>
      <c r="O602" s="137"/>
      <c r="P602" s="137"/>
      <c r="Q602" s="137"/>
      <c r="R602" s="137"/>
      <c r="S602" s="137"/>
      <c r="T602" s="138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8"/>
      <c r="BB602" s="137"/>
      <c r="BC602" s="137"/>
      <c r="BD602" s="137"/>
      <c r="BE602" s="137"/>
      <c r="BF602" s="137"/>
      <c r="BG602" s="138"/>
      <c r="BH602" s="137"/>
      <c r="BI602" s="137"/>
      <c r="BJ602" s="137"/>
      <c r="BK602" s="137"/>
      <c r="BL602" s="137"/>
      <c r="BM602" s="137"/>
      <c r="BN602" s="137"/>
    </row>
    <row r="603" spans="1:66" ht="16.5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8"/>
      <c r="O603" s="137"/>
      <c r="P603" s="137"/>
      <c r="Q603" s="137"/>
      <c r="R603" s="137"/>
      <c r="S603" s="137"/>
      <c r="T603" s="138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8"/>
      <c r="BB603" s="137"/>
      <c r="BC603" s="137"/>
      <c r="BD603" s="137"/>
      <c r="BE603" s="137"/>
      <c r="BF603" s="137"/>
      <c r="BG603" s="138"/>
      <c r="BH603" s="137"/>
      <c r="BI603" s="137"/>
      <c r="BJ603" s="137"/>
      <c r="BK603" s="137"/>
      <c r="BL603" s="137"/>
      <c r="BM603" s="137"/>
      <c r="BN603" s="137"/>
    </row>
    <row r="604" spans="1:66" ht="16.5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8"/>
      <c r="O604" s="137"/>
      <c r="P604" s="137"/>
      <c r="Q604" s="137"/>
      <c r="R604" s="137"/>
      <c r="S604" s="137"/>
      <c r="T604" s="138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8"/>
      <c r="BB604" s="137"/>
      <c r="BC604" s="137"/>
      <c r="BD604" s="137"/>
      <c r="BE604" s="137"/>
      <c r="BF604" s="137"/>
      <c r="BG604" s="138"/>
      <c r="BH604" s="137"/>
      <c r="BI604" s="137"/>
      <c r="BJ604" s="137"/>
      <c r="BK604" s="137"/>
      <c r="BL604" s="137"/>
      <c r="BM604" s="137"/>
      <c r="BN604" s="137"/>
    </row>
    <row r="605" spans="1:66" ht="16.5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8"/>
      <c r="O605" s="137"/>
      <c r="P605" s="137"/>
      <c r="Q605" s="137"/>
      <c r="R605" s="137"/>
      <c r="S605" s="137"/>
      <c r="T605" s="138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8"/>
      <c r="BB605" s="137"/>
      <c r="BC605" s="137"/>
      <c r="BD605" s="137"/>
      <c r="BE605" s="137"/>
      <c r="BF605" s="137"/>
      <c r="BG605" s="138"/>
      <c r="BH605" s="137"/>
      <c r="BI605" s="137"/>
      <c r="BJ605" s="137"/>
      <c r="BK605" s="137"/>
      <c r="BL605" s="137"/>
      <c r="BM605" s="137"/>
      <c r="BN605" s="137"/>
    </row>
    <row r="606" spans="1:66" ht="16.5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8"/>
      <c r="O606" s="137"/>
      <c r="P606" s="137"/>
      <c r="Q606" s="137"/>
      <c r="R606" s="137"/>
      <c r="S606" s="137"/>
      <c r="T606" s="138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8"/>
      <c r="BH606" s="137"/>
      <c r="BI606" s="137"/>
      <c r="BJ606" s="137"/>
      <c r="BK606" s="137"/>
      <c r="BL606" s="137"/>
      <c r="BM606" s="137"/>
      <c r="BN606" s="137"/>
    </row>
    <row r="607" spans="1:66" ht="16.5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8"/>
      <c r="O607" s="137"/>
      <c r="P607" s="137"/>
      <c r="Q607" s="137"/>
      <c r="R607" s="137"/>
      <c r="S607" s="137"/>
      <c r="T607" s="138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8"/>
      <c r="BH607" s="137"/>
      <c r="BI607" s="137"/>
      <c r="BJ607" s="137"/>
      <c r="BK607" s="137"/>
      <c r="BL607" s="137"/>
      <c r="BM607" s="137"/>
      <c r="BN607" s="137"/>
    </row>
    <row r="608" spans="1:66" ht="16.5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8"/>
      <c r="O608" s="137"/>
      <c r="P608" s="137"/>
      <c r="Q608" s="137"/>
      <c r="R608" s="137"/>
      <c r="S608" s="137"/>
      <c r="T608" s="138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8"/>
      <c r="BH608" s="137"/>
      <c r="BI608" s="137"/>
      <c r="BJ608" s="137"/>
      <c r="BK608" s="137"/>
      <c r="BL608" s="137"/>
      <c r="BM608" s="137"/>
      <c r="BN608" s="137"/>
    </row>
    <row r="609" spans="1:66" ht="16.5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8"/>
      <c r="O609" s="137"/>
      <c r="P609" s="137"/>
      <c r="Q609" s="137"/>
      <c r="R609" s="137"/>
      <c r="S609" s="137"/>
      <c r="T609" s="138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8"/>
      <c r="BH609" s="137"/>
      <c r="BI609" s="137"/>
      <c r="BJ609" s="137"/>
      <c r="BK609" s="137"/>
      <c r="BL609" s="137"/>
      <c r="BM609" s="137"/>
      <c r="BN609" s="137"/>
    </row>
    <row r="610" spans="1:66" ht="16.5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8"/>
      <c r="O610" s="137"/>
      <c r="P610" s="137"/>
      <c r="Q610" s="137"/>
      <c r="R610" s="137"/>
      <c r="S610" s="137"/>
      <c r="T610" s="138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8"/>
      <c r="BH610" s="137"/>
      <c r="BI610" s="137"/>
      <c r="BJ610" s="137"/>
      <c r="BK610" s="137"/>
      <c r="BL610" s="137"/>
      <c r="BM610" s="137"/>
      <c r="BN610" s="137"/>
    </row>
    <row r="611" spans="1:66" ht="16.5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8"/>
      <c r="O611" s="137"/>
      <c r="P611" s="137"/>
      <c r="Q611" s="137"/>
      <c r="R611" s="137"/>
      <c r="S611" s="137"/>
      <c r="T611" s="138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8"/>
      <c r="BH611" s="137"/>
      <c r="BI611" s="137"/>
      <c r="BJ611" s="137"/>
      <c r="BK611" s="137"/>
      <c r="BL611" s="137"/>
      <c r="BM611" s="137"/>
      <c r="BN611" s="137"/>
    </row>
    <row r="612" spans="1:66" ht="16.5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8"/>
      <c r="O612" s="137"/>
      <c r="P612" s="137"/>
      <c r="Q612" s="137"/>
      <c r="R612" s="137"/>
      <c r="S612" s="137"/>
      <c r="T612" s="138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8"/>
      <c r="BH612" s="137"/>
      <c r="BI612" s="137"/>
      <c r="BJ612" s="137"/>
      <c r="BK612" s="137"/>
      <c r="BL612" s="137"/>
      <c r="BM612" s="137"/>
      <c r="BN612" s="137"/>
    </row>
    <row r="613" spans="1:66" ht="16.5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8"/>
      <c r="O613" s="137"/>
      <c r="P613" s="137"/>
      <c r="Q613" s="137"/>
      <c r="R613" s="137"/>
      <c r="S613" s="137"/>
      <c r="T613" s="138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8"/>
      <c r="BH613" s="137"/>
      <c r="BI613" s="137"/>
      <c r="BJ613" s="137"/>
      <c r="BK613" s="137"/>
      <c r="BL613" s="137"/>
      <c r="BM613" s="137"/>
      <c r="BN613" s="137"/>
    </row>
    <row r="614" spans="1:66" ht="16.5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8"/>
      <c r="O614" s="137"/>
      <c r="P614" s="137"/>
      <c r="Q614" s="137"/>
      <c r="R614" s="137"/>
      <c r="S614" s="137"/>
      <c r="T614" s="138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8"/>
      <c r="BH614" s="137"/>
      <c r="BI614" s="137"/>
      <c r="BJ614" s="137"/>
      <c r="BK614" s="137"/>
      <c r="BL614" s="137"/>
      <c r="BM614" s="137"/>
      <c r="BN614" s="137"/>
    </row>
    <row r="615" spans="1:66" ht="16.5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8"/>
      <c r="O615" s="137"/>
      <c r="P615" s="137"/>
      <c r="Q615" s="137"/>
      <c r="R615" s="137"/>
      <c r="S615" s="137"/>
      <c r="T615" s="138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8"/>
      <c r="BH615" s="137"/>
      <c r="BI615" s="137"/>
      <c r="BJ615" s="137"/>
      <c r="BK615" s="137"/>
      <c r="BL615" s="137"/>
      <c r="BM615" s="137"/>
      <c r="BN615" s="137"/>
    </row>
    <row r="616" spans="1:66" ht="16.5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8"/>
      <c r="O616" s="137"/>
      <c r="P616" s="137"/>
      <c r="Q616" s="137"/>
      <c r="R616" s="137"/>
      <c r="S616" s="137"/>
      <c r="T616" s="138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8"/>
      <c r="BH616" s="137"/>
      <c r="BI616" s="137"/>
      <c r="BJ616" s="137"/>
      <c r="BK616" s="137"/>
      <c r="BL616" s="137"/>
      <c r="BM616" s="137"/>
      <c r="BN616" s="137"/>
    </row>
    <row r="617" spans="1:66" ht="16.5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8"/>
      <c r="O617" s="137"/>
      <c r="P617" s="137"/>
      <c r="Q617" s="137"/>
      <c r="R617" s="137"/>
      <c r="S617" s="137"/>
      <c r="T617" s="138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8"/>
      <c r="BH617" s="137"/>
      <c r="BI617" s="137"/>
      <c r="BJ617" s="137"/>
      <c r="BK617" s="137"/>
      <c r="BL617" s="137"/>
      <c r="BM617" s="137"/>
      <c r="BN617" s="137"/>
    </row>
    <row r="618" spans="1:66" ht="16.5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8"/>
      <c r="O618" s="137"/>
      <c r="P618" s="137"/>
      <c r="Q618" s="137"/>
      <c r="R618" s="137"/>
      <c r="S618" s="137"/>
      <c r="T618" s="138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8"/>
      <c r="BH618" s="137"/>
      <c r="BI618" s="137"/>
      <c r="BJ618" s="137"/>
      <c r="BK618" s="137"/>
      <c r="BL618" s="137"/>
      <c r="BM618" s="137"/>
      <c r="BN618" s="137"/>
    </row>
    <row r="619" spans="1:66" ht="16.5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8"/>
      <c r="O619" s="137"/>
      <c r="P619" s="137"/>
      <c r="Q619" s="137"/>
      <c r="R619" s="137"/>
      <c r="S619" s="137"/>
      <c r="T619" s="138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8"/>
      <c r="BH619" s="137"/>
      <c r="BI619" s="137"/>
      <c r="BJ619" s="137"/>
      <c r="BK619" s="137"/>
      <c r="BL619" s="137"/>
      <c r="BM619" s="137"/>
      <c r="BN619" s="137"/>
    </row>
    <row r="620" spans="1:66" ht="16.5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8"/>
      <c r="O620" s="137"/>
      <c r="P620" s="137"/>
      <c r="Q620" s="137"/>
      <c r="R620" s="137"/>
      <c r="S620" s="137"/>
      <c r="T620" s="138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8"/>
      <c r="BH620" s="137"/>
      <c r="BI620" s="137"/>
      <c r="BJ620" s="137"/>
      <c r="BK620" s="137"/>
      <c r="BL620" s="137"/>
      <c r="BM620" s="137"/>
      <c r="BN620" s="137"/>
    </row>
    <row r="621" spans="1:66" ht="16.5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8"/>
      <c r="O621" s="137"/>
      <c r="P621" s="137"/>
      <c r="Q621" s="137"/>
      <c r="R621" s="137"/>
      <c r="S621" s="137"/>
      <c r="T621" s="138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8"/>
      <c r="BH621" s="137"/>
      <c r="BI621" s="137"/>
      <c r="BJ621" s="137"/>
      <c r="BK621" s="137"/>
      <c r="BL621" s="137"/>
      <c r="BM621" s="137"/>
      <c r="BN621" s="137"/>
    </row>
    <row r="622" spans="1:66" ht="16.5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8"/>
      <c r="O622" s="137"/>
      <c r="P622" s="137"/>
      <c r="Q622" s="137"/>
      <c r="R622" s="137"/>
      <c r="S622" s="137"/>
      <c r="T622" s="138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8"/>
      <c r="BH622" s="137"/>
      <c r="BI622" s="137"/>
      <c r="BJ622" s="137"/>
      <c r="BK622" s="137"/>
      <c r="BL622" s="137"/>
      <c r="BM622" s="137"/>
      <c r="BN622" s="137"/>
    </row>
    <row r="623" spans="1:66" ht="16.5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8"/>
      <c r="O623" s="137"/>
      <c r="P623" s="137"/>
      <c r="Q623" s="137"/>
      <c r="R623" s="137"/>
      <c r="S623" s="137"/>
      <c r="T623" s="138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8"/>
      <c r="BH623" s="137"/>
      <c r="BI623" s="137"/>
      <c r="BJ623" s="137"/>
      <c r="BK623" s="137"/>
      <c r="BL623" s="137"/>
      <c r="BM623" s="137"/>
      <c r="BN623" s="137"/>
    </row>
    <row r="624" spans="1:66" ht="16.5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8"/>
      <c r="O624" s="137"/>
      <c r="P624" s="137"/>
      <c r="Q624" s="137"/>
      <c r="R624" s="137"/>
      <c r="S624" s="137"/>
      <c r="T624" s="138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8"/>
      <c r="BH624" s="137"/>
      <c r="BI624" s="137"/>
      <c r="BJ624" s="137"/>
      <c r="BK624" s="137"/>
      <c r="BL624" s="137"/>
      <c r="BM624" s="137"/>
      <c r="BN624" s="137"/>
    </row>
    <row r="625" spans="1:66" ht="16.5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8"/>
      <c r="O625" s="137"/>
      <c r="P625" s="137"/>
      <c r="Q625" s="137"/>
      <c r="R625" s="137"/>
      <c r="S625" s="137"/>
      <c r="T625" s="138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8"/>
      <c r="BH625" s="137"/>
      <c r="BI625" s="137"/>
      <c r="BJ625" s="137"/>
      <c r="BK625" s="137"/>
      <c r="BL625" s="137"/>
      <c r="BM625" s="137"/>
      <c r="BN625" s="137"/>
    </row>
    <row r="626" spans="1:66" ht="16.5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8"/>
      <c r="O626" s="137"/>
      <c r="P626" s="137"/>
      <c r="Q626" s="137"/>
      <c r="R626" s="137"/>
      <c r="S626" s="137"/>
      <c r="T626" s="138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8"/>
      <c r="BH626" s="137"/>
      <c r="BI626" s="137"/>
      <c r="BJ626" s="137"/>
      <c r="BK626" s="137"/>
      <c r="BL626" s="137"/>
      <c r="BM626" s="137"/>
      <c r="BN626" s="137"/>
    </row>
    <row r="627" spans="1:66" ht="16.5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8"/>
      <c r="O627" s="137"/>
      <c r="P627" s="137"/>
      <c r="Q627" s="137"/>
      <c r="R627" s="137"/>
      <c r="S627" s="137"/>
      <c r="T627" s="138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8"/>
      <c r="BH627" s="137"/>
      <c r="BI627" s="137"/>
      <c r="BJ627" s="137"/>
      <c r="BK627" s="137"/>
      <c r="BL627" s="137"/>
      <c r="BM627" s="137"/>
      <c r="BN627" s="137"/>
    </row>
    <row r="628" spans="1:66" ht="16.5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8"/>
      <c r="O628" s="137"/>
      <c r="P628" s="137"/>
      <c r="Q628" s="137"/>
      <c r="R628" s="137"/>
      <c r="S628" s="137"/>
      <c r="T628" s="138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8"/>
      <c r="BH628" s="137"/>
      <c r="BI628" s="137"/>
      <c r="BJ628" s="137"/>
      <c r="BK628" s="137"/>
      <c r="BL628" s="137"/>
      <c r="BM628" s="137"/>
      <c r="BN628" s="137"/>
    </row>
    <row r="629" spans="1:66" ht="16.5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8"/>
      <c r="O629" s="137"/>
      <c r="P629" s="137"/>
      <c r="Q629" s="137"/>
      <c r="R629" s="137"/>
      <c r="S629" s="137"/>
      <c r="T629" s="138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8"/>
      <c r="BH629" s="137"/>
      <c r="BI629" s="137"/>
      <c r="BJ629" s="137"/>
      <c r="BK629" s="137"/>
      <c r="BL629" s="137"/>
      <c r="BM629" s="137"/>
      <c r="BN629" s="137"/>
    </row>
    <row r="630" spans="1:66" ht="16.5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8"/>
      <c r="O630" s="137"/>
      <c r="P630" s="137"/>
      <c r="Q630" s="137"/>
      <c r="R630" s="137"/>
      <c r="S630" s="137"/>
      <c r="T630" s="138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8"/>
      <c r="BH630" s="137"/>
      <c r="BI630" s="137"/>
      <c r="BJ630" s="137"/>
      <c r="BK630" s="137"/>
      <c r="BL630" s="137"/>
      <c r="BM630" s="137"/>
      <c r="BN630" s="137"/>
    </row>
    <row r="631" spans="1:66" ht="16.5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8"/>
      <c r="O631" s="137"/>
      <c r="P631" s="137"/>
      <c r="Q631" s="137"/>
      <c r="R631" s="137"/>
      <c r="S631" s="137"/>
      <c r="T631" s="138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8"/>
      <c r="BH631" s="137"/>
      <c r="BI631" s="137"/>
      <c r="BJ631" s="137"/>
      <c r="BK631" s="137"/>
      <c r="BL631" s="137"/>
      <c r="BM631" s="137"/>
      <c r="BN631" s="137"/>
    </row>
    <row r="632" spans="1:66" ht="16.5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8"/>
      <c r="O632" s="137"/>
      <c r="P632" s="137"/>
      <c r="Q632" s="137"/>
      <c r="R632" s="137"/>
      <c r="S632" s="137"/>
      <c r="T632" s="138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8"/>
      <c r="BH632" s="137"/>
      <c r="BI632" s="137"/>
      <c r="BJ632" s="137"/>
      <c r="BK632" s="137"/>
      <c r="BL632" s="137"/>
      <c r="BM632" s="137"/>
      <c r="BN632" s="137"/>
    </row>
    <row r="633" spans="1:66" ht="16.5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8"/>
      <c r="O633" s="137"/>
      <c r="P633" s="137"/>
      <c r="Q633" s="137"/>
      <c r="R633" s="137"/>
      <c r="S633" s="137"/>
      <c r="T633" s="138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8"/>
      <c r="BH633" s="137"/>
      <c r="BI633" s="137"/>
      <c r="BJ633" s="137"/>
      <c r="BK633" s="137"/>
      <c r="BL633" s="137"/>
      <c r="BM633" s="137"/>
      <c r="BN633" s="137"/>
    </row>
    <row r="634" spans="1:66" ht="16.5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8"/>
      <c r="O634" s="137"/>
      <c r="P634" s="137"/>
      <c r="Q634" s="137"/>
      <c r="R634" s="137"/>
      <c r="S634" s="137"/>
      <c r="T634" s="138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8"/>
      <c r="BH634" s="137"/>
      <c r="BI634" s="137"/>
      <c r="BJ634" s="137"/>
      <c r="BK634" s="137"/>
      <c r="BL634" s="137"/>
      <c r="BM634" s="137"/>
      <c r="BN634" s="137"/>
    </row>
    <row r="635" spans="1:66" ht="16.5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8"/>
      <c r="O635" s="137"/>
      <c r="P635" s="137"/>
      <c r="Q635" s="137"/>
      <c r="R635" s="137"/>
      <c r="S635" s="137"/>
      <c r="T635" s="138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8"/>
      <c r="BH635" s="137"/>
      <c r="BI635" s="137"/>
      <c r="BJ635" s="137"/>
      <c r="BK635" s="137"/>
      <c r="BL635" s="137"/>
      <c r="BM635" s="137"/>
      <c r="BN635" s="137"/>
    </row>
    <row r="636" spans="1:66" ht="16.5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8"/>
      <c r="O636" s="137"/>
      <c r="P636" s="137"/>
      <c r="Q636" s="137"/>
      <c r="R636" s="137"/>
      <c r="S636" s="137"/>
      <c r="T636" s="138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8"/>
      <c r="BH636" s="137"/>
      <c r="BI636" s="137"/>
      <c r="BJ636" s="137"/>
      <c r="BK636" s="137"/>
      <c r="BL636" s="137"/>
      <c r="BM636" s="137"/>
      <c r="BN636" s="137"/>
    </row>
    <row r="637" spans="1:66" ht="16.5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8"/>
      <c r="O637" s="137"/>
      <c r="P637" s="137"/>
      <c r="Q637" s="137"/>
      <c r="R637" s="137"/>
      <c r="S637" s="137"/>
      <c r="T637" s="138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8"/>
      <c r="BH637" s="137"/>
      <c r="BI637" s="137"/>
      <c r="BJ637" s="137"/>
      <c r="BK637" s="137"/>
      <c r="BL637" s="137"/>
      <c r="BM637" s="137"/>
      <c r="BN637" s="137"/>
    </row>
    <row r="638" spans="1:66" ht="16.5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8"/>
      <c r="O638" s="137"/>
      <c r="P638" s="137"/>
      <c r="Q638" s="137"/>
      <c r="R638" s="137"/>
      <c r="S638" s="137"/>
      <c r="T638" s="138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8"/>
      <c r="BH638" s="137"/>
      <c r="BI638" s="137"/>
      <c r="BJ638" s="137"/>
      <c r="BK638" s="137"/>
      <c r="BL638" s="137"/>
      <c r="BM638" s="137"/>
      <c r="BN638" s="137"/>
    </row>
    <row r="639" spans="1:66" ht="16.5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8"/>
      <c r="O639" s="137"/>
      <c r="P639" s="137"/>
      <c r="Q639" s="137"/>
      <c r="R639" s="137"/>
      <c r="S639" s="137"/>
      <c r="T639" s="138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8"/>
      <c r="BH639" s="137"/>
      <c r="BI639" s="137"/>
      <c r="BJ639" s="137"/>
      <c r="BK639" s="137"/>
      <c r="BL639" s="137"/>
      <c r="BM639" s="137"/>
      <c r="BN639" s="137"/>
    </row>
    <row r="640" spans="1:66" ht="16.5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8"/>
      <c r="O640" s="137"/>
      <c r="P640" s="137"/>
      <c r="Q640" s="137"/>
      <c r="R640" s="137"/>
      <c r="S640" s="137"/>
      <c r="T640" s="138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8"/>
      <c r="BH640" s="137"/>
      <c r="BI640" s="137"/>
      <c r="BJ640" s="137"/>
      <c r="BK640" s="137"/>
      <c r="BL640" s="137"/>
      <c r="BM640" s="137"/>
      <c r="BN640" s="137"/>
    </row>
    <row r="641" spans="1:66" ht="16.5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8"/>
      <c r="O641" s="137"/>
      <c r="P641" s="137"/>
      <c r="Q641" s="137"/>
      <c r="R641" s="137"/>
      <c r="S641" s="137"/>
      <c r="T641" s="138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8"/>
      <c r="BH641" s="137"/>
      <c r="BI641" s="137"/>
      <c r="BJ641" s="137"/>
      <c r="BK641" s="137"/>
      <c r="BL641" s="137"/>
      <c r="BM641" s="137"/>
      <c r="BN641" s="137"/>
    </row>
    <row r="642" spans="1:66" ht="16.5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8"/>
      <c r="O642" s="137"/>
      <c r="P642" s="137"/>
      <c r="Q642" s="137"/>
      <c r="R642" s="137"/>
      <c r="S642" s="137"/>
      <c r="T642" s="138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8"/>
      <c r="BH642" s="137"/>
      <c r="BI642" s="137"/>
      <c r="BJ642" s="137"/>
      <c r="BK642" s="137"/>
      <c r="BL642" s="137"/>
      <c r="BM642" s="137"/>
      <c r="BN642" s="137"/>
    </row>
    <row r="643" spans="1:66" ht="16.5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8"/>
      <c r="O643" s="137"/>
      <c r="P643" s="137"/>
      <c r="Q643" s="137"/>
      <c r="R643" s="137"/>
      <c r="S643" s="137"/>
      <c r="T643" s="138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8"/>
      <c r="BH643" s="137"/>
      <c r="BI643" s="137"/>
      <c r="BJ643" s="137"/>
      <c r="BK643" s="137"/>
      <c r="BL643" s="137"/>
      <c r="BM643" s="137"/>
      <c r="BN643" s="137"/>
    </row>
    <row r="644" spans="1:66" ht="16.5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8"/>
      <c r="O644" s="137"/>
      <c r="P644" s="137"/>
      <c r="Q644" s="137"/>
      <c r="R644" s="137"/>
      <c r="S644" s="137"/>
      <c r="T644" s="138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8"/>
      <c r="BH644" s="137"/>
      <c r="BI644" s="137"/>
      <c r="BJ644" s="137"/>
      <c r="BK644" s="137"/>
      <c r="BL644" s="137"/>
      <c r="BM644" s="137"/>
      <c r="BN644" s="137"/>
    </row>
    <row r="645" spans="1:66" ht="16.5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8"/>
      <c r="O645" s="137"/>
      <c r="P645" s="137"/>
      <c r="Q645" s="137"/>
      <c r="R645" s="137"/>
      <c r="S645" s="137"/>
      <c r="T645" s="138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8"/>
      <c r="BH645" s="137"/>
      <c r="BI645" s="137"/>
      <c r="BJ645" s="137"/>
      <c r="BK645" s="137"/>
      <c r="BL645" s="137"/>
      <c r="BM645" s="137"/>
      <c r="BN645" s="137"/>
    </row>
    <row r="646" spans="1:66" ht="16.5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8"/>
      <c r="O646" s="137"/>
      <c r="P646" s="137"/>
      <c r="Q646" s="137"/>
      <c r="R646" s="137"/>
      <c r="S646" s="137"/>
      <c r="T646" s="138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8"/>
      <c r="BH646" s="137"/>
      <c r="BI646" s="137"/>
      <c r="BJ646" s="137"/>
      <c r="BK646" s="137"/>
      <c r="BL646" s="137"/>
      <c r="BM646" s="137"/>
      <c r="BN646" s="137"/>
    </row>
    <row r="647" spans="1:66" ht="16.5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8"/>
      <c r="O647" s="137"/>
      <c r="P647" s="137"/>
      <c r="Q647" s="137"/>
      <c r="R647" s="137"/>
      <c r="S647" s="137"/>
      <c r="T647" s="138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8"/>
      <c r="BH647" s="137"/>
      <c r="BI647" s="137"/>
      <c r="BJ647" s="137"/>
      <c r="BK647" s="137"/>
      <c r="BL647" s="137"/>
      <c r="BM647" s="137"/>
      <c r="BN647" s="137"/>
    </row>
    <row r="648" spans="1:66" ht="16.5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8"/>
      <c r="O648" s="137"/>
      <c r="P648" s="137"/>
      <c r="Q648" s="137"/>
      <c r="R648" s="137"/>
      <c r="S648" s="137"/>
      <c r="T648" s="138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8"/>
      <c r="BH648" s="137"/>
      <c r="BI648" s="137"/>
      <c r="BJ648" s="137"/>
      <c r="BK648" s="137"/>
      <c r="BL648" s="137"/>
      <c r="BM648" s="137"/>
      <c r="BN648" s="137"/>
    </row>
    <row r="649" spans="1:66" ht="16.5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8"/>
      <c r="O649" s="137"/>
      <c r="P649" s="137"/>
      <c r="Q649" s="137"/>
      <c r="R649" s="137"/>
      <c r="S649" s="137"/>
      <c r="T649" s="138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8"/>
      <c r="BH649" s="137"/>
      <c r="BI649" s="137"/>
      <c r="BJ649" s="137"/>
      <c r="BK649" s="137"/>
      <c r="BL649" s="137"/>
      <c r="BM649" s="137"/>
      <c r="BN649" s="137"/>
    </row>
    <row r="650" spans="1:66" ht="16.5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8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8"/>
      <c r="BH650" s="137"/>
      <c r="BI650" s="137"/>
      <c r="BJ650" s="137"/>
      <c r="BK650" s="137"/>
      <c r="BL650" s="137"/>
      <c r="BM650" s="137"/>
      <c r="BN650" s="137"/>
    </row>
    <row r="651" spans="1:66" ht="16.5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8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8"/>
      <c r="BH651" s="137"/>
      <c r="BI651" s="137"/>
      <c r="BJ651" s="137"/>
      <c r="BK651" s="137"/>
      <c r="BL651" s="137"/>
      <c r="BM651" s="137"/>
      <c r="BN651" s="137"/>
    </row>
    <row r="652" spans="1:66" ht="16.5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8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8"/>
      <c r="BH652" s="137"/>
      <c r="BI652" s="137"/>
      <c r="BJ652" s="137"/>
      <c r="BK652" s="137"/>
      <c r="BL652" s="137"/>
      <c r="BM652" s="137"/>
      <c r="BN652" s="137"/>
    </row>
    <row r="653" spans="1:66" ht="16.5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8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8"/>
      <c r="BH653" s="137"/>
      <c r="BI653" s="137"/>
      <c r="BJ653" s="137"/>
      <c r="BK653" s="137"/>
      <c r="BL653" s="137"/>
      <c r="BM653" s="137"/>
      <c r="BN653" s="137"/>
    </row>
    <row r="654" spans="1:66">
      <c r="C654" s="2"/>
      <c r="D654" s="2"/>
      <c r="R654" s="2"/>
      <c r="S654" s="2"/>
    </row>
    <row r="655" spans="1:66">
      <c r="C655" s="2"/>
      <c r="D655" s="2"/>
      <c r="R655" s="2"/>
      <c r="S655" s="2"/>
    </row>
    <row r="656" spans="1:66">
      <c r="C656" s="2"/>
      <c r="D656" s="2"/>
      <c r="R656" s="2"/>
      <c r="S656" s="2"/>
    </row>
    <row r="657" spans="3:19">
      <c r="C657" s="2"/>
      <c r="D657" s="2"/>
      <c r="R657" s="2"/>
      <c r="S657" s="2"/>
    </row>
    <row r="658" spans="3:19">
      <c r="C658" s="2"/>
      <c r="D658" s="2"/>
      <c r="R658" s="2"/>
      <c r="S658" s="2"/>
    </row>
    <row r="659" spans="3:19">
      <c r="C659" s="2"/>
      <c r="D659" s="2"/>
      <c r="R659" s="2"/>
      <c r="S659" s="2"/>
    </row>
    <row r="660" spans="3:19">
      <c r="C660" s="2"/>
      <c r="D660" s="2"/>
      <c r="R660" s="2"/>
      <c r="S660" s="2"/>
    </row>
    <row r="661" spans="3:19">
      <c r="C661" s="2"/>
      <c r="D661" s="2"/>
      <c r="R661" s="2"/>
      <c r="S661" s="2"/>
    </row>
    <row r="662" spans="3:19">
      <c r="C662" s="2"/>
      <c r="D662" s="2"/>
      <c r="R662" s="2"/>
      <c r="S662" s="2"/>
    </row>
    <row r="663" spans="3:19">
      <c r="C663" s="2"/>
      <c r="D663" s="2"/>
      <c r="R663" s="2"/>
      <c r="S663" s="2"/>
    </row>
    <row r="664" spans="3:19">
      <c r="C664" s="2"/>
      <c r="D664" s="2"/>
      <c r="R664" s="2"/>
      <c r="S664" s="2"/>
    </row>
    <row r="665" spans="3:19">
      <c r="C665" s="2"/>
      <c r="D665" s="2"/>
      <c r="R665" s="2"/>
      <c r="S665" s="2"/>
    </row>
    <row r="666" spans="3:19">
      <c r="C666" s="2"/>
      <c r="D666" s="2"/>
      <c r="R666" s="2"/>
      <c r="S666" s="2"/>
    </row>
    <row r="667" spans="3:19">
      <c r="C667" s="2"/>
      <c r="D667" s="2"/>
      <c r="R667" s="2"/>
      <c r="S667" s="2"/>
    </row>
    <row r="668" spans="3:19">
      <c r="C668" s="2"/>
      <c r="D668" s="2"/>
      <c r="R668" s="2"/>
      <c r="S668" s="2"/>
    </row>
    <row r="669" spans="3:19">
      <c r="C669" s="2"/>
      <c r="D669" s="2"/>
      <c r="R669" s="2"/>
      <c r="S669" s="2"/>
    </row>
    <row r="670" spans="3:19">
      <c r="C670" s="2"/>
      <c r="D670" s="2"/>
      <c r="R670" s="2"/>
      <c r="S670" s="2"/>
    </row>
    <row r="671" spans="3:19">
      <c r="C671" s="2"/>
      <c r="D671" s="2"/>
      <c r="R671" s="2"/>
      <c r="S671" s="2"/>
    </row>
    <row r="672" spans="3:19">
      <c r="C672" s="2"/>
      <c r="D672" s="2"/>
      <c r="R672" s="2"/>
      <c r="S672" s="2"/>
    </row>
    <row r="673" spans="3:19">
      <c r="C673" s="2"/>
      <c r="D673" s="2"/>
      <c r="R673" s="2"/>
      <c r="S673" s="2"/>
    </row>
    <row r="674" spans="3:19">
      <c r="C674" s="2"/>
      <c r="D674" s="2"/>
      <c r="R674" s="2"/>
      <c r="S674" s="2"/>
    </row>
    <row r="675" spans="3:19">
      <c r="C675" s="2"/>
      <c r="D675" s="2"/>
      <c r="R675" s="2"/>
      <c r="S675" s="2"/>
    </row>
    <row r="676" spans="3:19">
      <c r="C676" s="2"/>
      <c r="D676" s="2"/>
      <c r="R676" s="2"/>
      <c r="S676" s="2"/>
    </row>
    <row r="677" spans="3:19">
      <c r="C677" s="2"/>
      <c r="D677" s="2"/>
      <c r="R677" s="2"/>
      <c r="S677" s="2"/>
    </row>
    <row r="678" spans="3:19">
      <c r="C678" s="2"/>
      <c r="D678" s="2"/>
      <c r="R678" s="2"/>
      <c r="S678" s="2"/>
    </row>
    <row r="679" spans="3:19">
      <c r="C679" s="2"/>
      <c r="D679" s="2"/>
      <c r="R679" s="2"/>
      <c r="S679" s="2"/>
    </row>
    <row r="680" spans="3:19">
      <c r="C680" s="2"/>
      <c r="D680" s="2"/>
      <c r="R680" s="2"/>
      <c r="S680" s="2"/>
    </row>
    <row r="681" spans="3:19">
      <c r="C681" s="2"/>
      <c r="D681" s="2"/>
      <c r="R681" s="2"/>
      <c r="S681" s="2"/>
    </row>
    <row r="682" spans="3:19">
      <c r="C682" s="2"/>
      <c r="D682" s="2"/>
      <c r="R682" s="2"/>
      <c r="S682" s="2"/>
    </row>
    <row r="683" spans="3:19">
      <c r="C683" s="2"/>
      <c r="D683" s="2"/>
      <c r="R683" s="2"/>
      <c r="S683" s="2"/>
    </row>
    <row r="684" spans="3:19">
      <c r="C684" s="2"/>
      <c r="D684" s="2"/>
      <c r="R684" s="2"/>
      <c r="S684" s="2"/>
    </row>
    <row r="685" spans="3:19">
      <c r="C685" s="2"/>
      <c r="D685" s="2"/>
      <c r="R685" s="2"/>
      <c r="S685" s="2"/>
    </row>
    <row r="686" spans="3:19">
      <c r="C686" s="2"/>
      <c r="D686" s="2"/>
      <c r="R686" s="2"/>
      <c r="S686" s="2"/>
    </row>
    <row r="687" spans="3:19">
      <c r="C687" s="2"/>
      <c r="D687" s="2"/>
      <c r="R687" s="2"/>
      <c r="S687" s="2"/>
    </row>
    <row r="688" spans="3:19">
      <c r="C688" s="2"/>
      <c r="D688" s="2"/>
      <c r="R688" s="2"/>
      <c r="S688" s="2"/>
    </row>
    <row r="689" spans="3:19">
      <c r="C689" s="2"/>
      <c r="D689" s="2"/>
      <c r="R689" s="2"/>
      <c r="S689" s="2"/>
    </row>
    <row r="690" spans="3:19">
      <c r="C690" s="2"/>
      <c r="D690" s="2"/>
      <c r="R690" s="2"/>
      <c r="S690" s="2"/>
    </row>
    <row r="691" spans="3:19">
      <c r="C691" s="2"/>
      <c r="D691" s="2"/>
      <c r="R691" s="2"/>
      <c r="S691" s="2"/>
    </row>
    <row r="692" spans="3:19">
      <c r="C692" s="2"/>
      <c r="D692" s="2"/>
      <c r="R692" s="2"/>
      <c r="S692" s="2"/>
    </row>
    <row r="693" spans="3:19">
      <c r="C693" s="2"/>
      <c r="D693" s="2"/>
      <c r="R693" s="2"/>
      <c r="S693" s="2"/>
    </row>
    <row r="694" spans="3:19">
      <c r="C694" s="2"/>
      <c r="D694" s="2"/>
      <c r="R694" s="2"/>
      <c r="S694" s="2"/>
    </row>
    <row r="695" spans="3:19">
      <c r="C695" s="2"/>
      <c r="D695" s="2"/>
      <c r="R695" s="2"/>
      <c r="S695" s="2"/>
    </row>
    <row r="696" spans="3:19">
      <c r="C696" s="2"/>
      <c r="D696" s="2"/>
      <c r="R696" s="2"/>
      <c r="S696" s="2"/>
    </row>
    <row r="697" spans="3:19">
      <c r="C697" s="2"/>
      <c r="D697" s="2"/>
      <c r="R697" s="2"/>
      <c r="S697" s="2"/>
    </row>
    <row r="698" spans="3:19">
      <c r="C698" s="2"/>
      <c r="D698" s="2"/>
      <c r="R698" s="2"/>
      <c r="S698" s="2"/>
    </row>
    <row r="699" spans="3:19">
      <c r="C699" s="2"/>
      <c r="D699" s="2"/>
      <c r="R699" s="2"/>
      <c r="S699" s="2"/>
    </row>
    <row r="700" spans="3:19">
      <c r="C700" s="2"/>
      <c r="D700" s="2"/>
      <c r="R700" s="2"/>
      <c r="S700" s="2"/>
    </row>
    <row r="701" spans="3:19">
      <c r="C701" s="2"/>
      <c r="D701" s="2"/>
      <c r="R701" s="2"/>
      <c r="S701" s="2"/>
    </row>
    <row r="702" spans="3:19">
      <c r="C702" s="2"/>
      <c r="D702" s="2"/>
      <c r="R702" s="2"/>
      <c r="S702" s="2"/>
    </row>
    <row r="703" spans="3:19">
      <c r="C703" s="2"/>
      <c r="D703" s="2"/>
      <c r="R703" s="2"/>
      <c r="S703" s="2"/>
    </row>
    <row r="704" spans="3:19">
      <c r="C704" s="2"/>
      <c r="D704" s="2"/>
      <c r="R704" s="2"/>
      <c r="S704" s="2"/>
    </row>
    <row r="705" spans="3:19">
      <c r="C705" s="2"/>
      <c r="D705" s="2"/>
      <c r="R705" s="2"/>
      <c r="S705" s="2"/>
    </row>
    <row r="706" spans="3:19">
      <c r="C706" s="2"/>
      <c r="D706" s="2"/>
      <c r="R706" s="2"/>
      <c r="S706" s="2"/>
    </row>
    <row r="707" spans="3:19">
      <c r="C707" s="2"/>
      <c r="D707" s="2"/>
      <c r="R707" s="2"/>
      <c r="S707" s="2"/>
    </row>
    <row r="708" spans="3:19">
      <c r="C708" s="2"/>
      <c r="D708" s="2"/>
      <c r="R708" s="2"/>
      <c r="S708" s="2"/>
    </row>
    <row r="709" spans="3:19">
      <c r="C709" s="2"/>
      <c r="D709" s="2"/>
      <c r="R709" s="2"/>
      <c r="S709" s="2"/>
    </row>
    <row r="710" spans="3:19">
      <c r="C710" s="2"/>
      <c r="D710" s="2"/>
      <c r="R710" s="2"/>
      <c r="S710" s="2"/>
    </row>
    <row r="711" spans="3:19">
      <c r="C711" s="2"/>
      <c r="D711" s="2"/>
      <c r="R711" s="2"/>
      <c r="S711" s="2"/>
    </row>
    <row r="712" spans="3:19">
      <c r="C712" s="2"/>
      <c r="D712" s="2"/>
      <c r="R712" s="2"/>
      <c r="S712" s="2"/>
    </row>
    <row r="713" spans="3:19">
      <c r="C713" s="2"/>
      <c r="D713" s="2"/>
      <c r="R713" s="2"/>
      <c r="S713" s="2"/>
    </row>
    <row r="714" spans="3:19">
      <c r="C714" s="2"/>
      <c r="D714" s="2"/>
      <c r="R714" s="2"/>
      <c r="S714" s="2"/>
    </row>
    <row r="715" spans="3:19">
      <c r="C715" s="2"/>
      <c r="D715" s="2"/>
      <c r="R715" s="2"/>
      <c r="S715" s="2"/>
    </row>
    <row r="716" spans="3:19">
      <c r="C716" s="2"/>
      <c r="D716" s="2"/>
      <c r="R716" s="2"/>
      <c r="S716" s="2"/>
    </row>
    <row r="717" spans="3:19">
      <c r="C717" s="2"/>
      <c r="D717" s="2"/>
      <c r="R717" s="2"/>
      <c r="S717" s="2"/>
    </row>
    <row r="718" spans="3:19">
      <c r="C718" s="2"/>
      <c r="D718" s="2"/>
      <c r="R718" s="2"/>
      <c r="S718" s="2"/>
    </row>
    <row r="719" spans="3:19">
      <c r="C719" s="2"/>
      <c r="D719" s="2"/>
      <c r="R719" s="2"/>
      <c r="S719" s="2"/>
    </row>
    <row r="720" spans="3:19">
      <c r="C720" s="2"/>
      <c r="D720" s="2"/>
      <c r="R720" s="2"/>
      <c r="S720" s="2"/>
    </row>
    <row r="721" spans="3:19">
      <c r="C721" s="2"/>
      <c r="D721" s="2"/>
      <c r="R721" s="2"/>
      <c r="S721" s="2"/>
    </row>
    <row r="722" spans="3:19">
      <c r="C722" s="2"/>
      <c r="D722" s="2"/>
      <c r="R722" s="2"/>
      <c r="S722" s="2"/>
    </row>
    <row r="723" spans="3:19">
      <c r="C723" s="2"/>
      <c r="D723" s="2"/>
      <c r="R723" s="2"/>
      <c r="S723" s="2"/>
    </row>
    <row r="724" spans="3:19">
      <c r="C724" s="2"/>
      <c r="D724" s="2"/>
      <c r="R724" s="2"/>
      <c r="S724" s="2"/>
    </row>
    <row r="725" spans="3:19">
      <c r="C725" s="2"/>
      <c r="D725" s="2"/>
      <c r="R725" s="2"/>
      <c r="S725" s="2"/>
    </row>
    <row r="726" spans="3:19">
      <c r="C726" s="2"/>
      <c r="D726" s="2"/>
      <c r="R726" s="2"/>
      <c r="S726" s="2"/>
    </row>
    <row r="727" spans="3:19">
      <c r="C727" s="2"/>
      <c r="D727" s="2"/>
      <c r="R727" s="2"/>
      <c r="S727" s="2"/>
    </row>
    <row r="728" spans="3:19">
      <c r="C728" s="2"/>
      <c r="D728" s="2"/>
      <c r="R728" s="2"/>
      <c r="S728" s="2"/>
    </row>
    <row r="729" spans="3:19">
      <c r="C729" s="2"/>
      <c r="D729" s="2"/>
      <c r="R729" s="2"/>
      <c r="S729" s="2"/>
    </row>
    <row r="730" spans="3:19">
      <c r="C730" s="2"/>
      <c r="D730" s="2"/>
      <c r="R730" s="2"/>
      <c r="S730" s="2"/>
    </row>
    <row r="731" spans="3:19">
      <c r="C731" s="2"/>
      <c r="D731" s="2"/>
      <c r="R731" s="2"/>
      <c r="S731" s="2"/>
    </row>
    <row r="732" spans="3:19">
      <c r="C732" s="2"/>
      <c r="D732" s="2"/>
      <c r="R732" s="2"/>
      <c r="S732" s="2"/>
    </row>
    <row r="733" spans="3:19">
      <c r="C733" s="2"/>
      <c r="D733" s="2"/>
      <c r="R733" s="2"/>
      <c r="S733" s="2"/>
    </row>
    <row r="734" spans="3:19">
      <c r="C734" s="2"/>
      <c r="D734" s="2"/>
      <c r="R734" s="2"/>
      <c r="S734" s="2"/>
    </row>
    <row r="735" spans="3:19">
      <c r="C735" s="2"/>
      <c r="D735" s="2"/>
      <c r="R735" s="2"/>
      <c r="S735" s="2"/>
    </row>
    <row r="736" spans="3:19">
      <c r="C736" s="2"/>
      <c r="D736" s="2"/>
      <c r="R736" s="2"/>
      <c r="S736" s="2"/>
    </row>
    <row r="737" spans="3:19">
      <c r="C737" s="2"/>
      <c r="D737" s="2"/>
      <c r="R737" s="2"/>
      <c r="S737" s="2"/>
    </row>
    <row r="738" spans="3:19">
      <c r="C738" s="2"/>
      <c r="D738" s="2"/>
      <c r="R738" s="2"/>
      <c r="S738" s="2"/>
    </row>
    <row r="739" spans="3:19">
      <c r="C739" s="2"/>
      <c r="D739" s="2"/>
      <c r="R739" s="2"/>
      <c r="S739" s="2"/>
    </row>
    <row r="740" spans="3:19">
      <c r="C740" s="2"/>
      <c r="D740" s="2"/>
      <c r="R740" s="2"/>
      <c r="S740" s="2"/>
    </row>
    <row r="741" spans="3:19">
      <c r="C741" s="2"/>
      <c r="D741" s="2"/>
      <c r="R741" s="2"/>
      <c r="S741" s="2"/>
    </row>
    <row r="742" spans="3:19">
      <c r="C742" s="2"/>
      <c r="D742" s="2"/>
      <c r="R742" s="2"/>
      <c r="S742" s="2"/>
    </row>
    <row r="743" spans="3:19">
      <c r="C743" s="2"/>
      <c r="D743" s="2"/>
      <c r="R743" s="2"/>
      <c r="S743" s="2"/>
    </row>
    <row r="744" spans="3:19">
      <c r="C744" s="2"/>
      <c r="D744" s="2"/>
      <c r="R744" s="2"/>
      <c r="S744" s="2"/>
    </row>
    <row r="745" spans="3:19">
      <c r="C745" s="2"/>
      <c r="D745" s="2"/>
      <c r="R745" s="2"/>
      <c r="S745" s="2"/>
    </row>
    <row r="746" spans="3:19">
      <c r="C746" s="2"/>
      <c r="D746" s="2"/>
      <c r="R746" s="2"/>
      <c r="S746" s="2"/>
    </row>
    <row r="747" spans="3:19">
      <c r="C747" s="2"/>
      <c r="D747" s="2"/>
      <c r="R747" s="2"/>
      <c r="S747" s="2"/>
    </row>
    <row r="748" spans="3:19">
      <c r="C748" s="2"/>
      <c r="D748" s="2"/>
      <c r="R748" s="2"/>
      <c r="S748" s="2"/>
    </row>
    <row r="749" spans="3:19">
      <c r="C749" s="2"/>
      <c r="D749" s="2"/>
      <c r="R749" s="2"/>
      <c r="S749" s="2"/>
    </row>
    <row r="750" spans="3:19">
      <c r="C750" s="2"/>
      <c r="D750" s="2"/>
      <c r="R750" s="2"/>
      <c r="S750" s="2"/>
    </row>
    <row r="751" spans="3:19">
      <c r="C751" s="2"/>
      <c r="D751" s="2"/>
      <c r="R751" s="2"/>
      <c r="S751" s="2"/>
    </row>
    <row r="752" spans="3:19">
      <c r="C752" s="2"/>
      <c r="D752" s="2"/>
      <c r="R752" s="2"/>
      <c r="S752" s="2"/>
    </row>
    <row r="753" spans="3:19">
      <c r="C753" s="2"/>
      <c r="D753" s="2"/>
      <c r="R753" s="2"/>
      <c r="S753" s="2"/>
    </row>
    <row r="754" spans="3:19">
      <c r="C754" s="2"/>
      <c r="D754" s="2"/>
      <c r="R754" s="2"/>
      <c r="S754" s="2"/>
    </row>
    <row r="755" spans="3:19">
      <c r="C755" s="2"/>
      <c r="D755" s="2"/>
      <c r="R755" s="2"/>
      <c r="S755" s="2"/>
    </row>
    <row r="756" spans="3:19">
      <c r="C756" s="2"/>
      <c r="D756" s="2"/>
      <c r="R756" s="2"/>
      <c r="S756" s="2"/>
    </row>
    <row r="757" spans="3:19">
      <c r="C757" s="2"/>
      <c r="D757" s="2"/>
      <c r="R757" s="2"/>
      <c r="S757" s="2"/>
    </row>
    <row r="758" spans="3:19">
      <c r="C758" s="2"/>
      <c r="D758" s="2"/>
      <c r="R758" s="2"/>
      <c r="S758" s="2"/>
    </row>
    <row r="759" spans="3:19">
      <c r="C759" s="2"/>
      <c r="D759" s="2"/>
      <c r="R759" s="2"/>
      <c r="S759" s="2"/>
    </row>
    <row r="760" spans="3:19">
      <c r="C760" s="2"/>
      <c r="D760" s="2"/>
      <c r="R760" s="2"/>
      <c r="S760" s="2"/>
    </row>
    <row r="761" spans="3:19">
      <c r="C761" s="2"/>
      <c r="D761" s="2"/>
      <c r="R761" s="2"/>
      <c r="S761" s="2"/>
    </row>
    <row r="762" spans="3:19">
      <c r="C762" s="2"/>
      <c r="D762" s="2"/>
      <c r="R762" s="2"/>
      <c r="S762" s="2"/>
    </row>
    <row r="763" spans="3:19">
      <c r="C763" s="2"/>
      <c r="D763" s="2"/>
      <c r="R763" s="2"/>
      <c r="S763" s="2"/>
    </row>
    <row r="764" spans="3:19">
      <c r="C764" s="2"/>
      <c r="D764" s="2"/>
      <c r="R764" s="2"/>
      <c r="S764" s="2"/>
    </row>
    <row r="765" spans="3:19">
      <c r="C765" s="2"/>
      <c r="D765" s="2"/>
      <c r="R765" s="2"/>
      <c r="S765" s="2"/>
    </row>
    <row r="766" spans="3:19">
      <c r="C766" s="2"/>
      <c r="D766" s="2"/>
      <c r="R766" s="2"/>
      <c r="S766" s="2"/>
    </row>
    <row r="767" spans="3:19">
      <c r="C767" s="2"/>
      <c r="D767" s="2"/>
      <c r="R767" s="2"/>
      <c r="S767" s="2"/>
    </row>
    <row r="768" spans="3:19">
      <c r="C768" s="2"/>
      <c r="D768" s="2"/>
      <c r="R768" s="2"/>
      <c r="S768" s="2"/>
    </row>
    <row r="769" spans="3:19">
      <c r="C769" s="2"/>
      <c r="D769" s="2"/>
      <c r="R769" s="2"/>
      <c r="S769" s="2"/>
    </row>
    <row r="770" spans="3:19">
      <c r="C770" s="2"/>
      <c r="D770" s="2"/>
      <c r="R770" s="2"/>
      <c r="S770" s="2"/>
    </row>
    <row r="771" spans="3:19">
      <c r="C771" s="2"/>
      <c r="D771" s="2"/>
      <c r="R771" s="2"/>
      <c r="S771" s="2"/>
    </row>
    <row r="772" spans="3:19">
      <c r="C772" s="2"/>
      <c r="D772" s="2"/>
      <c r="R772" s="2"/>
      <c r="S772" s="2"/>
    </row>
    <row r="773" spans="3:19">
      <c r="C773" s="2"/>
      <c r="D773" s="2"/>
      <c r="R773" s="2"/>
      <c r="S773" s="2"/>
    </row>
    <row r="774" spans="3:19">
      <c r="C774" s="2"/>
      <c r="D774" s="2"/>
      <c r="R774" s="2"/>
      <c r="S774" s="2"/>
    </row>
    <row r="775" spans="3:19">
      <c r="C775" s="2"/>
      <c r="D775" s="2"/>
      <c r="R775" s="2"/>
      <c r="S775" s="2"/>
    </row>
    <row r="776" spans="3:19">
      <c r="C776" s="2"/>
      <c r="D776" s="2"/>
      <c r="R776" s="2"/>
      <c r="S776" s="2"/>
    </row>
    <row r="777" spans="3:19">
      <c r="C777" s="2"/>
      <c r="D777" s="2"/>
      <c r="R777" s="2"/>
      <c r="S777" s="2"/>
    </row>
    <row r="778" spans="3:19">
      <c r="C778" s="2"/>
      <c r="D778" s="2"/>
      <c r="R778" s="2"/>
      <c r="S778" s="2"/>
    </row>
    <row r="779" spans="3:19">
      <c r="C779" s="2"/>
      <c r="D779" s="2"/>
      <c r="R779" s="2"/>
      <c r="S779" s="2"/>
    </row>
    <row r="780" spans="3:19">
      <c r="C780" s="2"/>
      <c r="D780" s="2"/>
      <c r="R780" s="2"/>
      <c r="S780" s="2"/>
    </row>
    <row r="781" spans="3:19">
      <c r="C781" s="2"/>
      <c r="D781" s="2"/>
      <c r="R781" s="2"/>
      <c r="S781" s="2"/>
    </row>
    <row r="782" spans="3:19">
      <c r="C782" s="2"/>
      <c r="D782" s="2"/>
      <c r="R782" s="2"/>
      <c r="S782" s="2"/>
    </row>
    <row r="783" spans="3:19">
      <c r="C783" s="2"/>
      <c r="D783" s="2"/>
      <c r="R783" s="2"/>
      <c r="S783" s="2"/>
    </row>
    <row r="784" spans="3:19">
      <c r="C784" s="2"/>
      <c r="D784" s="2"/>
      <c r="R784" s="2"/>
      <c r="S784" s="2"/>
    </row>
    <row r="785" spans="3:19">
      <c r="C785" s="2"/>
      <c r="D785" s="2"/>
      <c r="R785" s="2"/>
      <c r="S785" s="2"/>
    </row>
    <row r="786" spans="3:19">
      <c r="C786" s="2"/>
      <c r="D786" s="2"/>
      <c r="R786" s="2"/>
      <c r="S786" s="2"/>
    </row>
    <row r="787" spans="3:19">
      <c r="C787" s="2"/>
      <c r="D787" s="2"/>
      <c r="R787" s="2"/>
      <c r="S787" s="2"/>
    </row>
    <row r="788" spans="3:19">
      <c r="C788" s="2"/>
      <c r="D788" s="2"/>
      <c r="R788" s="2"/>
      <c r="S788" s="2"/>
    </row>
    <row r="789" spans="3:19">
      <c r="C789" s="2"/>
      <c r="D789" s="2"/>
      <c r="R789" s="2"/>
      <c r="S789" s="2"/>
    </row>
    <row r="790" spans="3:19">
      <c r="C790" s="2"/>
      <c r="D790" s="2"/>
      <c r="R790" s="2"/>
      <c r="S790" s="2"/>
    </row>
    <row r="791" spans="3:19">
      <c r="C791" s="2"/>
      <c r="D791" s="2"/>
      <c r="R791" s="2"/>
      <c r="S791" s="2"/>
    </row>
    <row r="792" spans="3:19">
      <c r="C792" s="2"/>
      <c r="D792" s="2"/>
      <c r="R792" s="2"/>
      <c r="S792" s="2"/>
    </row>
    <row r="793" spans="3:19">
      <c r="C793" s="2"/>
      <c r="D793" s="2"/>
      <c r="R793" s="2"/>
      <c r="S793" s="2"/>
    </row>
    <row r="794" spans="3:19">
      <c r="C794" s="2"/>
      <c r="D794" s="2"/>
      <c r="R794" s="2"/>
      <c r="S794" s="2"/>
    </row>
    <row r="795" spans="3:19">
      <c r="C795" s="2"/>
      <c r="D795" s="2"/>
      <c r="R795" s="2"/>
      <c r="S795" s="2"/>
    </row>
    <row r="796" spans="3:19">
      <c r="C796" s="2"/>
      <c r="D796" s="2"/>
      <c r="R796" s="2"/>
      <c r="S796" s="2"/>
    </row>
    <row r="797" spans="3:19">
      <c r="C797" s="2"/>
      <c r="D797" s="2"/>
      <c r="R797" s="2"/>
      <c r="S797" s="2"/>
    </row>
    <row r="798" spans="3:19">
      <c r="C798" s="2"/>
      <c r="D798" s="2"/>
      <c r="R798" s="2"/>
      <c r="S798" s="2"/>
    </row>
    <row r="799" spans="3:19">
      <c r="C799" s="2"/>
      <c r="D799" s="2"/>
      <c r="R799" s="2"/>
      <c r="S799" s="2"/>
    </row>
    <row r="800" spans="3:19">
      <c r="C800" s="2"/>
      <c r="D800" s="2"/>
      <c r="R800" s="2"/>
      <c r="S800" s="2"/>
    </row>
    <row r="801" spans="3:19">
      <c r="C801" s="2"/>
      <c r="D801" s="2"/>
      <c r="R801" s="2"/>
      <c r="S801" s="2"/>
    </row>
    <row r="802" spans="3:19">
      <c r="C802" s="2"/>
      <c r="D802" s="2"/>
      <c r="R802" s="2"/>
      <c r="S802" s="2"/>
    </row>
    <row r="803" spans="3:19">
      <c r="C803" s="2"/>
      <c r="D803" s="2"/>
      <c r="R803" s="2"/>
      <c r="S803" s="2"/>
    </row>
    <row r="804" spans="3:19">
      <c r="C804" s="2"/>
      <c r="D804" s="2"/>
      <c r="R804" s="2"/>
      <c r="S804" s="2"/>
    </row>
    <row r="805" spans="3:19">
      <c r="C805" s="2"/>
      <c r="D805" s="2"/>
      <c r="R805" s="2"/>
      <c r="S805" s="2"/>
    </row>
    <row r="806" spans="3:19">
      <c r="C806" s="2"/>
      <c r="D806" s="2"/>
      <c r="R806" s="2"/>
      <c r="S806" s="2"/>
    </row>
    <row r="807" spans="3:19">
      <c r="C807" s="2"/>
      <c r="D807" s="2"/>
      <c r="R807" s="2"/>
      <c r="S807" s="2"/>
    </row>
    <row r="808" spans="3:19">
      <c r="C808" s="2"/>
      <c r="D808" s="2"/>
      <c r="R808" s="2"/>
      <c r="S808" s="2"/>
    </row>
    <row r="809" spans="3:19">
      <c r="C809" s="2"/>
      <c r="D809" s="2"/>
      <c r="R809" s="2"/>
      <c r="S809" s="2"/>
    </row>
    <row r="810" spans="3:19">
      <c r="C810" s="2"/>
      <c r="D810" s="2"/>
      <c r="R810" s="2"/>
      <c r="S81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AC57-3C06-4F14-BCC4-CBD01818C84B}">
  <dimension ref="A1:BN1053"/>
  <sheetViews>
    <sheetView workbookViewId="0">
      <selection sqref="A1:BN877"/>
    </sheetView>
  </sheetViews>
  <sheetFormatPr defaultRowHeight="14.25"/>
  <cols>
    <col min="21" max="21" width="23.25" customWidth="1"/>
  </cols>
  <sheetData>
    <row r="1" spans="1:66" ht="16.5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</row>
    <row r="2" spans="1:66" ht="16.5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</row>
    <row r="3" spans="1:66" ht="16.5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8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8"/>
      <c r="BH3" s="137"/>
      <c r="BI3" s="137"/>
      <c r="BJ3" s="137"/>
      <c r="BK3" s="137"/>
      <c r="BL3" s="137"/>
      <c r="BM3" s="137"/>
      <c r="BN3" s="137"/>
    </row>
    <row r="4" spans="1:66" ht="16.5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8"/>
      <c r="BH4" s="137"/>
      <c r="BI4" s="137"/>
      <c r="BJ4" s="137"/>
      <c r="BK4" s="137"/>
      <c r="BL4" s="137"/>
      <c r="BM4" s="137"/>
      <c r="BN4" s="137"/>
    </row>
    <row r="5" spans="1:66" ht="16.5">
      <c r="A5" s="137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8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8"/>
      <c r="BH5" s="137"/>
      <c r="BI5" s="137"/>
      <c r="BJ5" s="137"/>
      <c r="BK5" s="137"/>
      <c r="BL5" s="137"/>
      <c r="BM5" s="137"/>
      <c r="BN5" s="137"/>
    </row>
    <row r="6" spans="1:66" ht="16.5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8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8"/>
      <c r="BH6" s="137"/>
      <c r="BI6" s="137"/>
      <c r="BJ6" s="137"/>
      <c r="BK6" s="137"/>
      <c r="BL6" s="137"/>
      <c r="BM6" s="137"/>
      <c r="BN6" s="137"/>
    </row>
    <row r="7" spans="1:66" ht="16.5">
      <c r="A7" s="137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8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8"/>
      <c r="BH7" s="137"/>
      <c r="BI7" s="137"/>
      <c r="BJ7" s="137"/>
      <c r="BK7" s="137"/>
      <c r="BL7" s="137"/>
      <c r="BM7" s="137"/>
      <c r="BN7" s="137"/>
    </row>
    <row r="8" spans="1:66" ht="16.5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8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8"/>
      <c r="BH8" s="137"/>
      <c r="BI8" s="137"/>
      <c r="BJ8" s="137"/>
      <c r="BK8" s="137"/>
      <c r="BL8" s="137"/>
      <c r="BM8" s="137"/>
      <c r="BN8" s="137"/>
    </row>
    <row r="9" spans="1:66" ht="16.5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8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8"/>
      <c r="BH9" s="137"/>
      <c r="BI9" s="137"/>
      <c r="BJ9" s="137"/>
      <c r="BK9" s="137"/>
      <c r="BL9" s="137"/>
      <c r="BM9" s="137"/>
      <c r="BN9" s="137"/>
    </row>
    <row r="10" spans="1:66" ht="16.5">
      <c r="A10" s="137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8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8"/>
      <c r="BH10" s="137"/>
      <c r="BI10" s="137"/>
      <c r="BJ10" s="137"/>
      <c r="BK10" s="137"/>
      <c r="BL10" s="137"/>
      <c r="BM10" s="137"/>
      <c r="BN10" s="137"/>
    </row>
    <row r="11" spans="1:66" ht="16.5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8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8"/>
      <c r="BH11" s="137"/>
      <c r="BI11" s="137"/>
      <c r="BJ11" s="137"/>
      <c r="BK11" s="137"/>
      <c r="BL11" s="137"/>
      <c r="BM11" s="137"/>
      <c r="BN11" s="137"/>
    </row>
    <row r="12" spans="1:66" ht="16.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8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8"/>
      <c r="BH12" s="137"/>
      <c r="BI12" s="137"/>
      <c r="BJ12" s="137"/>
      <c r="BK12" s="137"/>
      <c r="BL12" s="137"/>
      <c r="BM12" s="137"/>
      <c r="BN12" s="137"/>
    </row>
    <row r="13" spans="1:66" ht="16.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8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8"/>
      <c r="BH13" s="137"/>
      <c r="BI13" s="137"/>
      <c r="BJ13" s="137"/>
      <c r="BK13" s="137"/>
      <c r="BL13" s="137"/>
      <c r="BM13" s="137"/>
      <c r="BN13" s="137"/>
    </row>
    <row r="14" spans="1:66" ht="16.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8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8"/>
      <c r="BH14" s="137"/>
      <c r="BI14" s="137"/>
      <c r="BJ14" s="137"/>
      <c r="BK14" s="137"/>
      <c r="BL14" s="137"/>
      <c r="BM14" s="137"/>
      <c r="BN14" s="137"/>
    </row>
    <row r="15" spans="1:66" ht="16.5">
      <c r="A15" s="137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8"/>
      <c r="BH15" s="137"/>
      <c r="BI15" s="137"/>
      <c r="BJ15" s="137"/>
      <c r="BK15" s="137"/>
      <c r="BL15" s="137"/>
      <c r="BM15" s="137"/>
      <c r="BN15" s="137"/>
    </row>
    <row r="16" spans="1:66" ht="16.5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8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8"/>
      <c r="BH16" s="137"/>
      <c r="BI16" s="137"/>
      <c r="BJ16" s="137"/>
      <c r="BK16" s="137"/>
      <c r="BL16" s="137"/>
      <c r="BM16" s="137"/>
      <c r="BN16" s="137"/>
    </row>
    <row r="17" spans="1:66" ht="16.5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8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8"/>
      <c r="BH17" s="137"/>
      <c r="BI17" s="137"/>
      <c r="BJ17" s="137"/>
      <c r="BK17" s="137"/>
      <c r="BL17" s="137"/>
      <c r="BM17" s="137"/>
      <c r="BN17" s="137"/>
    </row>
    <row r="18" spans="1:66" ht="16.5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8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8"/>
      <c r="BH18" s="137"/>
      <c r="BI18" s="137"/>
      <c r="BJ18" s="137"/>
      <c r="BK18" s="137"/>
      <c r="BL18" s="137"/>
      <c r="BM18" s="137"/>
      <c r="BN18" s="137"/>
    </row>
    <row r="19" spans="1:66" ht="16.5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8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8"/>
      <c r="BH19" s="137"/>
      <c r="BI19" s="137"/>
      <c r="BJ19" s="137"/>
      <c r="BK19" s="137"/>
      <c r="BL19" s="137"/>
      <c r="BM19" s="137"/>
      <c r="BN19" s="137"/>
    </row>
    <row r="20" spans="1:66" ht="16.5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8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8"/>
      <c r="BH20" s="137"/>
      <c r="BI20" s="137"/>
      <c r="BJ20" s="137"/>
      <c r="BK20" s="137"/>
      <c r="BL20" s="137"/>
      <c r="BM20" s="137"/>
      <c r="BN20" s="137"/>
    </row>
    <row r="21" spans="1:66" ht="16.5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8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8"/>
      <c r="BH21" s="137"/>
      <c r="BI21" s="137"/>
      <c r="BJ21" s="137"/>
      <c r="BK21" s="137"/>
      <c r="BL21" s="137"/>
      <c r="BM21" s="137"/>
      <c r="BN21" s="137"/>
    </row>
    <row r="22" spans="1:66" ht="16.5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8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8"/>
      <c r="BH22" s="137"/>
      <c r="BI22" s="137"/>
      <c r="BJ22" s="137"/>
      <c r="BK22" s="137"/>
      <c r="BL22" s="137"/>
      <c r="BM22" s="137"/>
      <c r="BN22" s="137"/>
    </row>
    <row r="23" spans="1:66" ht="16.5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8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8"/>
      <c r="BH23" s="137"/>
      <c r="BI23" s="137"/>
      <c r="BJ23" s="137"/>
      <c r="BK23" s="137"/>
      <c r="BL23" s="137"/>
      <c r="BM23" s="137"/>
      <c r="BN23" s="137"/>
    </row>
    <row r="24" spans="1:66" ht="16.5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8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8"/>
      <c r="BH24" s="137"/>
      <c r="BI24" s="137"/>
      <c r="BJ24" s="137"/>
      <c r="BK24" s="137"/>
      <c r="BL24" s="137"/>
      <c r="BM24" s="137"/>
      <c r="BN24" s="137"/>
    </row>
    <row r="25" spans="1:66" ht="16.5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8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8"/>
      <c r="BH25" s="137"/>
      <c r="BI25" s="137"/>
      <c r="BJ25" s="137"/>
      <c r="BK25" s="137"/>
      <c r="BL25" s="137"/>
      <c r="BM25" s="137"/>
      <c r="BN25" s="137"/>
    </row>
    <row r="26" spans="1:66" ht="16.5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8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8"/>
      <c r="BH26" s="137"/>
      <c r="BI26" s="137"/>
      <c r="BJ26" s="137"/>
      <c r="BK26" s="137"/>
      <c r="BL26" s="137"/>
      <c r="BM26" s="137"/>
      <c r="BN26" s="137"/>
    </row>
    <row r="27" spans="1:66" ht="16.5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8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8"/>
      <c r="BH27" s="137"/>
      <c r="BI27" s="137"/>
      <c r="BJ27" s="137"/>
      <c r="BK27" s="137"/>
      <c r="BL27" s="137"/>
      <c r="BM27" s="137"/>
      <c r="BN27" s="137"/>
    </row>
    <row r="28" spans="1:66" ht="16.5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8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8"/>
      <c r="BH28" s="137"/>
      <c r="BI28" s="137"/>
      <c r="BJ28" s="137"/>
      <c r="BK28" s="137"/>
      <c r="BL28" s="137"/>
      <c r="BM28" s="137"/>
      <c r="BN28" s="137"/>
    </row>
    <row r="29" spans="1:66" ht="16.5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8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8"/>
      <c r="BH29" s="137"/>
      <c r="BI29" s="137"/>
      <c r="BJ29" s="137"/>
      <c r="BK29" s="137"/>
      <c r="BL29" s="137"/>
      <c r="BM29" s="137"/>
      <c r="BN29" s="137"/>
    </row>
    <row r="30" spans="1:66" ht="16.5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8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8"/>
      <c r="BH30" s="137"/>
      <c r="BI30" s="137"/>
      <c r="BJ30" s="137"/>
      <c r="BK30" s="137"/>
      <c r="BL30" s="137"/>
      <c r="BM30" s="137"/>
      <c r="BN30" s="137"/>
    </row>
    <row r="31" spans="1:66" ht="16.5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8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8"/>
      <c r="BH31" s="137"/>
      <c r="BI31" s="137"/>
      <c r="BJ31" s="137"/>
      <c r="BK31" s="137"/>
      <c r="BL31" s="137"/>
      <c r="BM31" s="137"/>
      <c r="BN31" s="137"/>
    </row>
    <row r="32" spans="1:66" ht="16.5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8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8"/>
      <c r="BH32" s="137"/>
      <c r="BI32" s="137"/>
      <c r="BJ32" s="137"/>
      <c r="BK32" s="137"/>
      <c r="BL32" s="137"/>
      <c r="BM32" s="137"/>
      <c r="BN32" s="137"/>
    </row>
    <row r="33" spans="1:66" ht="16.5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8"/>
      <c r="BH33" s="137"/>
      <c r="BI33" s="137"/>
      <c r="BJ33" s="137"/>
      <c r="BK33" s="137"/>
      <c r="BL33" s="137"/>
      <c r="BM33" s="137"/>
      <c r="BN33" s="137"/>
    </row>
    <row r="34" spans="1:66" ht="16.5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8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8"/>
      <c r="BH34" s="137"/>
      <c r="BI34" s="137"/>
      <c r="BJ34" s="137"/>
      <c r="BK34" s="137"/>
      <c r="BL34" s="137"/>
      <c r="BM34" s="137"/>
      <c r="BN34" s="137"/>
    </row>
    <row r="35" spans="1:66" ht="16.5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8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8"/>
      <c r="BH35" s="137"/>
      <c r="BI35" s="137"/>
      <c r="BJ35" s="137"/>
      <c r="BK35" s="137"/>
      <c r="BL35" s="137"/>
      <c r="BM35" s="137"/>
      <c r="BN35" s="137"/>
    </row>
    <row r="36" spans="1:66" ht="16.5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8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8"/>
      <c r="BH36" s="137"/>
      <c r="BI36" s="137"/>
      <c r="BJ36" s="137"/>
      <c r="BK36" s="137"/>
      <c r="BL36" s="137"/>
      <c r="BM36" s="137"/>
      <c r="BN36" s="137"/>
    </row>
    <row r="37" spans="1:66" ht="16.5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8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8"/>
      <c r="BH37" s="137"/>
      <c r="BI37" s="137"/>
      <c r="BJ37" s="137"/>
      <c r="BK37" s="137"/>
      <c r="BL37" s="137"/>
      <c r="BM37" s="137"/>
      <c r="BN37" s="137"/>
    </row>
    <row r="38" spans="1:66" ht="16.5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8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8"/>
      <c r="BH38" s="137"/>
      <c r="BI38" s="137"/>
      <c r="BJ38" s="137"/>
      <c r="BK38" s="137"/>
      <c r="BL38" s="137"/>
      <c r="BM38" s="137"/>
      <c r="BN38" s="137"/>
    </row>
    <row r="39" spans="1:66" ht="16.5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8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8"/>
      <c r="BH39" s="137"/>
      <c r="BI39" s="137"/>
      <c r="BJ39" s="137"/>
      <c r="BK39" s="137"/>
      <c r="BL39" s="137"/>
      <c r="BM39" s="137"/>
      <c r="BN39" s="137"/>
    </row>
    <row r="40" spans="1:66" ht="16.5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8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8"/>
      <c r="BH40" s="137"/>
      <c r="BI40" s="137"/>
      <c r="BJ40" s="137"/>
      <c r="BK40" s="137"/>
      <c r="BL40" s="137"/>
      <c r="BM40" s="137"/>
      <c r="BN40" s="137"/>
    </row>
    <row r="41" spans="1:66" ht="16.5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8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8"/>
      <c r="BH41" s="137"/>
      <c r="BI41" s="137"/>
      <c r="BJ41" s="137"/>
      <c r="BK41" s="137"/>
      <c r="BL41" s="137"/>
      <c r="BM41" s="137"/>
      <c r="BN41" s="137"/>
    </row>
    <row r="42" spans="1:66" ht="16.5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8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8"/>
      <c r="BH42" s="137"/>
      <c r="BI42" s="137"/>
      <c r="BJ42" s="137"/>
      <c r="BK42" s="137"/>
      <c r="BL42" s="137"/>
      <c r="BM42" s="137"/>
      <c r="BN42" s="137"/>
    </row>
    <row r="43" spans="1:66" ht="16.5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8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8"/>
      <c r="BH43" s="137"/>
      <c r="BI43" s="137"/>
      <c r="BJ43" s="137"/>
      <c r="BK43" s="137"/>
      <c r="BL43" s="137"/>
      <c r="BM43" s="137"/>
      <c r="BN43" s="137"/>
    </row>
    <row r="44" spans="1:66" ht="16.5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8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8"/>
      <c r="BH44" s="137"/>
      <c r="BI44" s="137"/>
      <c r="BJ44" s="137"/>
      <c r="BK44" s="137"/>
      <c r="BL44" s="137"/>
      <c r="BM44" s="137"/>
      <c r="BN44" s="137"/>
    </row>
    <row r="45" spans="1:66" ht="16.5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8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8"/>
      <c r="BH45" s="137"/>
      <c r="BI45" s="137"/>
      <c r="BJ45" s="137"/>
      <c r="BK45" s="137"/>
      <c r="BL45" s="137"/>
      <c r="BM45" s="137"/>
      <c r="BN45" s="137"/>
    </row>
    <row r="46" spans="1:66" ht="16.5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8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8"/>
      <c r="BH46" s="137"/>
      <c r="BI46" s="137"/>
      <c r="BJ46" s="137"/>
      <c r="BK46" s="137"/>
      <c r="BL46" s="137"/>
      <c r="BM46" s="137"/>
      <c r="BN46" s="137"/>
    </row>
    <row r="47" spans="1:66" ht="16.5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8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8"/>
      <c r="BH47" s="137"/>
      <c r="BI47" s="137"/>
      <c r="BJ47" s="137"/>
      <c r="BK47" s="137"/>
      <c r="BL47" s="137"/>
      <c r="BM47" s="137"/>
      <c r="BN47" s="137"/>
    </row>
    <row r="48" spans="1:66" ht="16.5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8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8"/>
      <c r="BH48" s="137"/>
      <c r="BI48" s="137"/>
      <c r="BJ48" s="137"/>
      <c r="BK48" s="137"/>
      <c r="BL48" s="137"/>
      <c r="BM48" s="137"/>
      <c r="BN48" s="137"/>
    </row>
    <row r="49" spans="1:66" ht="16.5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8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8"/>
      <c r="BH49" s="137"/>
      <c r="BI49" s="137"/>
      <c r="BJ49" s="137"/>
      <c r="BK49" s="137"/>
      <c r="BL49" s="137"/>
      <c r="BM49" s="137"/>
      <c r="BN49" s="137"/>
    </row>
    <row r="50" spans="1:66" ht="16.5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8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8"/>
      <c r="BH50" s="137"/>
      <c r="BI50" s="137"/>
      <c r="BJ50" s="137"/>
      <c r="BK50" s="137"/>
      <c r="BL50" s="137"/>
      <c r="BM50" s="137"/>
      <c r="BN50" s="137"/>
    </row>
    <row r="51" spans="1:66" ht="16.5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8"/>
      <c r="BH51" s="137"/>
      <c r="BI51" s="137"/>
      <c r="BJ51" s="137"/>
      <c r="BK51" s="137"/>
      <c r="BL51" s="137"/>
      <c r="BM51" s="137"/>
      <c r="BN51" s="137"/>
    </row>
    <row r="52" spans="1:66" ht="16.5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8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8"/>
      <c r="BH52" s="137"/>
      <c r="BI52" s="137"/>
      <c r="BJ52" s="137"/>
      <c r="BK52" s="137"/>
      <c r="BL52" s="137"/>
      <c r="BM52" s="137"/>
      <c r="BN52" s="137"/>
    </row>
    <row r="53" spans="1:66" ht="16.5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8"/>
      <c r="BH53" s="137"/>
      <c r="BI53" s="137"/>
      <c r="BJ53" s="137"/>
      <c r="BK53" s="137"/>
      <c r="BL53" s="137"/>
      <c r="BM53" s="137"/>
      <c r="BN53" s="137"/>
    </row>
    <row r="54" spans="1:66" ht="16.5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8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8"/>
      <c r="BH54" s="137"/>
      <c r="BI54" s="137"/>
      <c r="BJ54" s="137"/>
      <c r="BK54" s="137"/>
      <c r="BL54" s="137"/>
      <c r="BM54" s="137"/>
      <c r="BN54" s="137"/>
    </row>
    <row r="55" spans="1:66" ht="16.5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8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8"/>
      <c r="BH55" s="137"/>
      <c r="BI55" s="137"/>
      <c r="BJ55" s="137"/>
      <c r="BK55" s="137"/>
      <c r="BL55" s="137"/>
      <c r="BM55" s="137"/>
      <c r="BN55" s="137"/>
    </row>
    <row r="56" spans="1:66" ht="16.5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8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8"/>
      <c r="BH56" s="137"/>
      <c r="BI56" s="137"/>
      <c r="BJ56" s="137"/>
      <c r="BK56" s="137"/>
      <c r="BL56" s="137"/>
      <c r="BM56" s="137"/>
      <c r="BN56" s="137"/>
    </row>
    <row r="57" spans="1:66" ht="16.5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8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8"/>
      <c r="BH57" s="137"/>
      <c r="BI57" s="137"/>
      <c r="BJ57" s="137"/>
      <c r="BK57" s="137"/>
      <c r="BL57" s="137"/>
      <c r="BM57" s="137"/>
      <c r="BN57" s="137"/>
    </row>
    <row r="58" spans="1:66" ht="16.5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8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8"/>
      <c r="BH58" s="137"/>
      <c r="BI58" s="137"/>
      <c r="BJ58" s="137"/>
      <c r="BK58" s="137"/>
      <c r="BL58" s="137"/>
      <c r="BM58" s="137"/>
      <c r="BN58" s="137"/>
    </row>
    <row r="59" spans="1:66" ht="16.5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8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8"/>
      <c r="BH59" s="137"/>
      <c r="BI59" s="137"/>
      <c r="BJ59" s="137"/>
      <c r="BK59" s="137"/>
      <c r="BL59" s="137"/>
      <c r="BM59" s="137"/>
      <c r="BN59" s="137"/>
    </row>
    <row r="60" spans="1:66" ht="16.5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8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8"/>
      <c r="BH60" s="137"/>
      <c r="BI60" s="137"/>
      <c r="BJ60" s="137"/>
      <c r="BK60" s="137"/>
      <c r="BL60" s="137"/>
      <c r="BM60" s="137"/>
      <c r="BN60" s="137"/>
    </row>
    <row r="61" spans="1:66" ht="16.5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8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8"/>
      <c r="BH61" s="137"/>
      <c r="BI61" s="137"/>
      <c r="BJ61" s="137"/>
      <c r="BK61" s="137"/>
      <c r="BL61" s="137"/>
      <c r="BM61" s="137"/>
      <c r="BN61" s="137"/>
    </row>
    <row r="62" spans="1:66" ht="16.5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8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8"/>
      <c r="BH62" s="137"/>
      <c r="BI62" s="137"/>
      <c r="BJ62" s="137"/>
      <c r="BK62" s="137"/>
      <c r="BL62" s="137"/>
      <c r="BM62" s="137"/>
      <c r="BN62" s="137"/>
    </row>
    <row r="63" spans="1:66" ht="16.5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8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8"/>
      <c r="BH63" s="137"/>
      <c r="BI63" s="137"/>
      <c r="BJ63" s="137"/>
      <c r="BK63" s="137"/>
      <c r="BL63" s="137"/>
      <c r="BM63" s="137"/>
      <c r="BN63" s="137"/>
    </row>
    <row r="64" spans="1:66" ht="16.5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8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8"/>
      <c r="BH64" s="137"/>
      <c r="BI64" s="137"/>
      <c r="BJ64" s="137"/>
      <c r="BK64" s="137"/>
      <c r="BL64" s="137"/>
      <c r="BM64" s="137"/>
      <c r="BN64" s="137"/>
    </row>
    <row r="65" spans="1:66" ht="16.5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8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8"/>
      <c r="BH65" s="137"/>
      <c r="BI65" s="137"/>
      <c r="BJ65" s="137"/>
      <c r="BK65" s="137"/>
      <c r="BL65" s="137"/>
      <c r="BM65" s="137"/>
      <c r="BN65" s="137"/>
    </row>
    <row r="66" spans="1:66" ht="16.5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8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8"/>
      <c r="BH66" s="137"/>
      <c r="BI66" s="137"/>
      <c r="BJ66" s="137"/>
      <c r="BK66" s="137"/>
      <c r="BL66" s="137"/>
      <c r="BM66" s="137"/>
      <c r="BN66" s="137"/>
    </row>
    <row r="67" spans="1:66" ht="16.5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8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8"/>
      <c r="BH67" s="137"/>
      <c r="BI67" s="137"/>
      <c r="BJ67" s="137"/>
      <c r="BK67" s="137"/>
      <c r="BL67" s="137"/>
      <c r="BM67" s="137"/>
      <c r="BN67" s="137"/>
    </row>
    <row r="68" spans="1:66" ht="16.5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8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8"/>
      <c r="BH68" s="137"/>
      <c r="BI68" s="137"/>
      <c r="BJ68" s="137"/>
      <c r="BK68" s="137"/>
      <c r="BL68" s="137"/>
      <c r="BM68" s="137"/>
      <c r="BN68" s="137"/>
    </row>
    <row r="69" spans="1:66" ht="16.5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8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8"/>
      <c r="BH69" s="137"/>
      <c r="BI69" s="137"/>
      <c r="BJ69" s="137"/>
      <c r="BK69" s="137"/>
      <c r="BL69" s="137"/>
      <c r="BM69" s="137"/>
      <c r="BN69" s="137"/>
    </row>
    <row r="70" spans="1:66" ht="16.5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8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8"/>
      <c r="BH70" s="137"/>
      <c r="BI70" s="137"/>
      <c r="BJ70" s="137"/>
      <c r="BK70" s="137"/>
      <c r="BL70" s="137"/>
      <c r="BM70" s="137"/>
      <c r="BN70" s="137"/>
    </row>
    <row r="71" spans="1:66" ht="16.5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8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8"/>
      <c r="BH71" s="137"/>
      <c r="BI71" s="137"/>
      <c r="BJ71" s="137"/>
      <c r="BK71" s="137"/>
      <c r="BL71" s="137"/>
      <c r="BM71" s="137"/>
      <c r="BN71" s="137"/>
    </row>
    <row r="72" spans="1:66" ht="16.5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8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8"/>
      <c r="BH72" s="137"/>
      <c r="BI72" s="137"/>
      <c r="BJ72" s="137"/>
      <c r="BK72" s="137"/>
      <c r="BL72" s="137"/>
      <c r="BM72" s="137"/>
      <c r="BN72" s="137"/>
    </row>
    <row r="73" spans="1:66" ht="16.5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8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8"/>
      <c r="BH73" s="137"/>
      <c r="BI73" s="137"/>
      <c r="BJ73" s="137"/>
      <c r="BK73" s="137"/>
      <c r="BL73" s="137"/>
      <c r="BM73" s="137"/>
      <c r="BN73" s="137"/>
    </row>
    <row r="74" spans="1:66" ht="16.5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8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8"/>
      <c r="BH74" s="137"/>
      <c r="BI74" s="137"/>
      <c r="BJ74" s="137"/>
      <c r="BK74" s="137"/>
      <c r="BL74" s="137"/>
      <c r="BM74" s="137"/>
      <c r="BN74" s="137"/>
    </row>
    <row r="75" spans="1:66" ht="16.5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8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8"/>
      <c r="BH75" s="137"/>
      <c r="BI75" s="137"/>
      <c r="BJ75" s="137"/>
      <c r="BK75" s="137"/>
      <c r="BL75" s="137"/>
      <c r="BM75" s="137"/>
      <c r="BN75" s="137"/>
    </row>
    <row r="76" spans="1:66" ht="16.5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8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8"/>
      <c r="BH76" s="137"/>
      <c r="BI76" s="137"/>
      <c r="BJ76" s="137"/>
      <c r="BK76" s="137"/>
      <c r="BL76" s="137"/>
      <c r="BM76" s="137"/>
      <c r="BN76" s="137"/>
    </row>
    <row r="77" spans="1:66" ht="16.5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8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8"/>
      <c r="BH77" s="137"/>
      <c r="BI77" s="137"/>
      <c r="BJ77" s="137"/>
      <c r="BK77" s="137"/>
      <c r="BL77" s="137"/>
      <c r="BM77" s="137"/>
      <c r="BN77" s="137"/>
    </row>
    <row r="78" spans="1:66" ht="16.5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8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8"/>
      <c r="BH78" s="137"/>
      <c r="BI78" s="137"/>
      <c r="BJ78" s="137"/>
      <c r="BK78" s="137"/>
      <c r="BL78" s="137"/>
      <c r="BM78" s="137"/>
      <c r="BN78" s="137"/>
    </row>
    <row r="79" spans="1:66" ht="16.5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8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8"/>
      <c r="BH79" s="137"/>
      <c r="BI79" s="137"/>
      <c r="BJ79" s="137"/>
      <c r="BK79" s="137"/>
      <c r="BL79" s="137"/>
      <c r="BM79" s="137"/>
      <c r="BN79" s="137"/>
    </row>
    <row r="80" spans="1:66" ht="16.5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8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8"/>
      <c r="BH80" s="137"/>
      <c r="BI80" s="137"/>
      <c r="BJ80" s="137"/>
      <c r="BK80" s="137"/>
      <c r="BL80" s="137"/>
      <c r="BM80" s="137"/>
      <c r="BN80" s="137"/>
    </row>
    <row r="81" spans="1:66" ht="16.5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8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8"/>
      <c r="BH81" s="137"/>
      <c r="BI81" s="137"/>
      <c r="BJ81" s="137"/>
      <c r="BK81" s="137"/>
      <c r="BL81" s="137"/>
      <c r="BM81" s="137"/>
      <c r="BN81" s="137"/>
    </row>
    <row r="82" spans="1:66" ht="16.5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8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8"/>
      <c r="BH82" s="137"/>
      <c r="BI82" s="137"/>
      <c r="BJ82" s="137"/>
      <c r="BK82" s="137"/>
      <c r="BL82" s="137"/>
      <c r="BM82" s="137"/>
      <c r="BN82" s="137"/>
    </row>
    <row r="83" spans="1:66" ht="16.5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8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8"/>
      <c r="BH83" s="137"/>
      <c r="BI83" s="137"/>
      <c r="BJ83" s="137"/>
      <c r="BK83" s="137"/>
      <c r="BL83" s="137"/>
      <c r="BM83" s="137"/>
      <c r="BN83" s="137"/>
    </row>
    <row r="84" spans="1:66" ht="16.5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8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8"/>
      <c r="BH84" s="137"/>
      <c r="BI84" s="137"/>
      <c r="BJ84" s="137"/>
      <c r="BK84" s="137"/>
      <c r="BL84" s="137"/>
      <c r="BM84" s="137"/>
      <c r="BN84" s="137"/>
    </row>
    <row r="85" spans="1:66" ht="16.5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8"/>
      <c r="BH85" s="137"/>
      <c r="BI85" s="137"/>
      <c r="BJ85" s="137"/>
      <c r="BK85" s="137"/>
      <c r="BL85" s="137"/>
      <c r="BM85" s="137"/>
      <c r="BN85" s="137"/>
    </row>
    <row r="86" spans="1:66" ht="16.5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8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8"/>
      <c r="BH86" s="137"/>
      <c r="BI86" s="137"/>
      <c r="BJ86" s="137"/>
      <c r="BK86" s="137"/>
      <c r="BL86" s="137"/>
      <c r="BM86" s="137"/>
      <c r="BN86" s="137"/>
    </row>
    <row r="87" spans="1:66" ht="16.5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8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8"/>
      <c r="BH87" s="137"/>
      <c r="BI87" s="137"/>
      <c r="BJ87" s="137"/>
      <c r="BK87" s="137"/>
      <c r="BL87" s="137"/>
      <c r="BM87" s="137"/>
      <c r="BN87" s="137"/>
    </row>
    <row r="88" spans="1:66" ht="16.5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8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8"/>
      <c r="BH88" s="137"/>
      <c r="BI88" s="137"/>
      <c r="BJ88" s="137"/>
      <c r="BK88" s="137"/>
      <c r="BL88" s="137"/>
      <c r="BM88" s="137"/>
      <c r="BN88" s="137"/>
    </row>
    <row r="89" spans="1:66" ht="16.5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8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8"/>
      <c r="BH89" s="137"/>
      <c r="BI89" s="137"/>
      <c r="BJ89" s="137"/>
      <c r="BK89" s="137"/>
      <c r="BL89" s="137"/>
      <c r="BM89" s="137"/>
      <c r="BN89" s="137"/>
    </row>
    <row r="90" spans="1:66" ht="16.5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8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8"/>
      <c r="BH90" s="137"/>
      <c r="BI90" s="137"/>
      <c r="BJ90" s="137"/>
      <c r="BK90" s="137"/>
      <c r="BL90" s="137"/>
      <c r="BM90" s="137"/>
      <c r="BN90" s="137"/>
    </row>
    <row r="91" spans="1:66" ht="16.5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8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8"/>
      <c r="BH91" s="137"/>
      <c r="BI91" s="137"/>
      <c r="BJ91" s="137"/>
      <c r="BK91" s="137"/>
      <c r="BL91" s="137"/>
      <c r="BM91" s="137"/>
      <c r="BN91" s="137"/>
    </row>
    <row r="92" spans="1:66" ht="16.5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8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8"/>
      <c r="BH92" s="137"/>
      <c r="BI92" s="137"/>
      <c r="BJ92" s="137"/>
      <c r="BK92" s="137"/>
      <c r="BL92" s="137"/>
      <c r="BM92" s="137"/>
      <c r="BN92" s="137"/>
    </row>
    <row r="93" spans="1:66" ht="16.5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8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8"/>
      <c r="BH93" s="137"/>
      <c r="BI93" s="137"/>
      <c r="BJ93" s="137"/>
      <c r="BK93" s="137"/>
      <c r="BL93" s="137"/>
      <c r="BM93" s="137"/>
      <c r="BN93" s="137"/>
    </row>
    <row r="94" spans="1:66" ht="16.5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8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8"/>
      <c r="BH94" s="137"/>
      <c r="BI94" s="137"/>
      <c r="BJ94" s="137"/>
      <c r="BK94" s="137"/>
      <c r="BL94" s="137"/>
      <c r="BM94" s="137"/>
      <c r="BN94" s="137"/>
    </row>
    <row r="95" spans="1:66" ht="16.5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8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8"/>
      <c r="BH95" s="137"/>
      <c r="BI95" s="137"/>
      <c r="BJ95" s="137"/>
      <c r="BK95" s="137"/>
      <c r="BL95" s="137"/>
      <c r="BM95" s="137"/>
      <c r="BN95" s="137"/>
    </row>
    <row r="96" spans="1:66" ht="16.5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8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8"/>
      <c r="BH96" s="137"/>
      <c r="BI96" s="137"/>
      <c r="BJ96" s="137"/>
      <c r="BK96" s="137"/>
      <c r="BL96" s="137"/>
      <c r="BM96" s="137"/>
      <c r="BN96" s="137"/>
    </row>
    <row r="97" spans="1:66" ht="16.5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8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8"/>
      <c r="BH97" s="137"/>
      <c r="BI97" s="137"/>
      <c r="BJ97" s="137"/>
      <c r="BK97" s="137"/>
      <c r="BL97" s="137"/>
      <c r="BM97" s="137"/>
      <c r="BN97" s="137"/>
    </row>
    <row r="98" spans="1:66" ht="16.5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8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8"/>
      <c r="BH98" s="137"/>
      <c r="BI98" s="137"/>
      <c r="BJ98" s="137"/>
      <c r="BK98" s="137"/>
      <c r="BL98" s="137"/>
      <c r="BM98" s="137"/>
      <c r="BN98" s="137"/>
    </row>
    <row r="99" spans="1:66" ht="16.5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8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8"/>
      <c r="BH99" s="137"/>
      <c r="BI99" s="137"/>
      <c r="BJ99" s="137"/>
      <c r="BK99" s="137"/>
      <c r="BL99" s="137"/>
      <c r="BM99" s="137"/>
      <c r="BN99" s="137"/>
    </row>
    <row r="100" spans="1:66" ht="16.5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8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8"/>
      <c r="BH100" s="137"/>
      <c r="BI100" s="137"/>
      <c r="BJ100" s="137"/>
      <c r="BK100" s="137"/>
      <c r="BL100" s="137"/>
      <c r="BM100" s="137"/>
      <c r="BN100" s="137"/>
    </row>
    <row r="101" spans="1:66" ht="16.5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8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8"/>
      <c r="BH101" s="137"/>
      <c r="BI101" s="137"/>
      <c r="BJ101" s="137"/>
      <c r="BK101" s="137"/>
      <c r="BL101" s="137"/>
      <c r="BM101" s="137"/>
      <c r="BN101" s="137"/>
    </row>
    <row r="102" spans="1:66" ht="16.5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8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8"/>
      <c r="BH102" s="137"/>
      <c r="BI102" s="137"/>
      <c r="BJ102" s="137"/>
      <c r="BK102" s="137"/>
      <c r="BL102" s="137"/>
      <c r="BM102" s="137"/>
      <c r="BN102" s="137"/>
    </row>
    <row r="103" spans="1:66" ht="16.5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8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8"/>
      <c r="BH103" s="137"/>
      <c r="BI103" s="137"/>
      <c r="BJ103" s="137"/>
      <c r="BK103" s="137"/>
      <c r="BL103" s="137"/>
      <c r="BM103" s="137"/>
      <c r="BN103" s="137"/>
    </row>
    <row r="104" spans="1:66" ht="16.5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8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8"/>
      <c r="BH104" s="137"/>
      <c r="BI104" s="137"/>
      <c r="BJ104" s="137"/>
      <c r="BK104" s="137"/>
      <c r="BL104" s="137"/>
      <c r="BM104" s="137"/>
      <c r="BN104" s="137"/>
    </row>
    <row r="105" spans="1:66" ht="16.5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8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8"/>
      <c r="BH105" s="137"/>
      <c r="BI105" s="137"/>
      <c r="BJ105" s="137"/>
      <c r="BK105" s="137"/>
      <c r="BL105" s="137"/>
      <c r="BM105" s="137"/>
      <c r="BN105" s="137"/>
    </row>
    <row r="106" spans="1:66" ht="16.5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8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8"/>
      <c r="BH106" s="137"/>
      <c r="BI106" s="137"/>
      <c r="BJ106" s="137"/>
      <c r="BK106" s="137"/>
      <c r="BL106" s="137"/>
      <c r="BM106" s="137"/>
      <c r="BN106" s="137"/>
    </row>
    <row r="107" spans="1:66" ht="16.5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8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8"/>
      <c r="BH107" s="137"/>
      <c r="BI107" s="137"/>
      <c r="BJ107" s="137"/>
      <c r="BK107" s="137"/>
      <c r="BL107" s="137"/>
      <c r="BM107" s="137"/>
      <c r="BN107" s="137"/>
    </row>
    <row r="108" spans="1:66" ht="16.5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8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8"/>
      <c r="BH108" s="137"/>
      <c r="BI108" s="137"/>
      <c r="BJ108" s="137"/>
      <c r="BK108" s="137"/>
      <c r="BL108" s="137"/>
      <c r="BM108" s="137"/>
      <c r="BN108" s="137"/>
    </row>
    <row r="109" spans="1:66" ht="16.5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8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8"/>
      <c r="BH109" s="137"/>
      <c r="BI109" s="137"/>
      <c r="BJ109" s="137"/>
      <c r="BK109" s="137"/>
      <c r="BL109" s="137"/>
      <c r="BM109" s="137"/>
      <c r="BN109" s="137"/>
    </row>
    <row r="110" spans="1:66" ht="16.5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8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8"/>
      <c r="BH110" s="137"/>
      <c r="BI110" s="137"/>
      <c r="BJ110" s="137"/>
      <c r="BK110" s="137"/>
      <c r="BL110" s="137"/>
      <c r="BM110" s="137"/>
      <c r="BN110" s="137"/>
    </row>
    <row r="111" spans="1:66" ht="16.5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8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8"/>
      <c r="BH111" s="137"/>
      <c r="BI111" s="137"/>
      <c r="BJ111" s="137"/>
      <c r="BK111" s="137"/>
      <c r="BL111" s="137"/>
      <c r="BM111" s="137"/>
      <c r="BN111" s="137"/>
    </row>
    <row r="112" spans="1:66" ht="16.5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8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8"/>
      <c r="BH112" s="137"/>
      <c r="BI112" s="137"/>
      <c r="BJ112" s="137"/>
      <c r="BK112" s="137"/>
      <c r="BL112" s="137"/>
      <c r="BM112" s="137"/>
      <c r="BN112" s="137"/>
    </row>
    <row r="113" spans="1:66" ht="16.5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8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8"/>
      <c r="BH113" s="137"/>
      <c r="BI113" s="137"/>
      <c r="BJ113" s="137"/>
      <c r="BK113" s="137"/>
      <c r="BL113" s="137"/>
      <c r="BM113" s="137"/>
      <c r="BN113" s="137"/>
    </row>
    <row r="114" spans="1:66" ht="16.5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8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8"/>
      <c r="BH114" s="137"/>
      <c r="BI114" s="137"/>
      <c r="BJ114" s="137"/>
      <c r="BK114" s="137"/>
      <c r="BL114" s="137"/>
      <c r="BM114" s="137"/>
      <c r="BN114" s="137"/>
    </row>
    <row r="115" spans="1:66" ht="16.5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8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8"/>
      <c r="BH115" s="137"/>
      <c r="BI115" s="137"/>
      <c r="BJ115" s="137"/>
      <c r="BK115" s="137"/>
      <c r="BL115" s="137"/>
      <c r="BM115" s="137"/>
      <c r="BN115" s="137"/>
    </row>
    <row r="116" spans="1:66" ht="16.5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8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8"/>
      <c r="BH116" s="137"/>
      <c r="BI116" s="137"/>
      <c r="BJ116" s="137"/>
      <c r="BK116" s="137"/>
      <c r="BL116" s="137"/>
      <c r="BM116" s="137"/>
      <c r="BN116" s="137"/>
    </row>
    <row r="117" spans="1:66" ht="16.5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8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8"/>
      <c r="BH117" s="137"/>
      <c r="BI117" s="137"/>
      <c r="BJ117" s="137"/>
      <c r="BK117" s="137"/>
      <c r="BL117" s="137"/>
      <c r="BM117" s="137"/>
      <c r="BN117" s="137"/>
    </row>
    <row r="118" spans="1:66" ht="16.5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8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8"/>
      <c r="BH118" s="137"/>
      <c r="BI118" s="137"/>
      <c r="BJ118" s="137"/>
      <c r="BK118" s="137"/>
      <c r="BL118" s="137"/>
      <c r="BM118" s="137"/>
      <c r="BN118" s="137"/>
    </row>
    <row r="119" spans="1:66" ht="16.5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8"/>
      <c r="BH119" s="137"/>
      <c r="BI119" s="137"/>
      <c r="BJ119" s="137"/>
      <c r="BK119" s="137"/>
      <c r="BL119" s="137"/>
      <c r="BM119" s="137"/>
      <c r="BN119" s="137"/>
    </row>
    <row r="120" spans="1:66" ht="16.5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8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8"/>
      <c r="BH120" s="137"/>
      <c r="BI120" s="137"/>
      <c r="BJ120" s="137"/>
      <c r="BK120" s="137"/>
      <c r="BL120" s="137"/>
      <c r="BM120" s="137"/>
      <c r="BN120" s="137"/>
    </row>
    <row r="121" spans="1:66" ht="16.5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8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8"/>
      <c r="BH121" s="137"/>
      <c r="BI121" s="137"/>
      <c r="BJ121" s="137"/>
      <c r="BK121" s="137"/>
      <c r="BL121" s="137"/>
      <c r="BM121" s="137"/>
      <c r="BN121" s="137"/>
    </row>
    <row r="122" spans="1:66" ht="16.5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8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8"/>
      <c r="BH122" s="137"/>
      <c r="BI122" s="137"/>
      <c r="BJ122" s="137"/>
      <c r="BK122" s="137"/>
      <c r="BL122" s="137"/>
      <c r="BM122" s="137"/>
      <c r="BN122" s="137"/>
    </row>
    <row r="123" spans="1:66" ht="16.5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8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8"/>
      <c r="BH123" s="137"/>
      <c r="BI123" s="137"/>
      <c r="BJ123" s="137"/>
      <c r="BK123" s="137"/>
      <c r="BL123" s="137"/>
      <c r="BM123" s="137"/>
      <c r="BN123" s="137"/>
    </row>
    <row r="124" spans="1:66" ht="16.5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8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8"/>
      <c r="BH124" s="137"/>
      <c r="BI124" s="137"/>
      <c r="BJ124" s="137"/>
      <c r="BK124" s="137"/>
      <c r="BL124" s="137"/>
      <c r="BM124" s="137"/>
      <c r="BN124" s="137"/>
    </row>
    <row r="125" spans="1:66" ht="16.5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8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8"/>
      <c r="BH125" s="137"/>
      <c r="BI125" s="137"/>
      <c r="BJ125" s="137"/>
      <c r="BK125" s="137"/>
      <c r="BL125" s="137"/>
      <c r="BM125" s="137"/>
      <c r="BN125" s="137"/>
    </row>
    <row r="126" spans="1:66" ht="16.5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8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8"/>
      <c r="BH126" s="137"/>
      <c r="BI126" s="137"/>
      <c r="BJ126" s="137"/>
      <c r="BK126" s="137"/>
      <c r="BL126" s="137"/>
      <c r="BM126" s="137"/>
      <c r="BN126" s="137"/>
    </row>
    <row r="127" spans="1:66" ht="16.5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8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8"/>
      <c r="BH127" s="137"/>
      <c r="BI127" s="137"/>
      <c r="BJ127" s="137"/>
      <c r="BK127" s="137"/>
      <c r="BL127" s="137"/>
      <c r="BM127" s="137"/>
      <c r="BN127" s="137"/>
    </row>
    <row r="128" spans="1:66" ht="16.5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8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8"/>
      <c r="BH128" s="137"/>
      <c r="BI128" s="137"/>
      <c r="BJ128" s="137"/>
      <c r="BK128" s="137"/>
      <c r="BL128" s="137"/>
      <c r="BM128" s="137"/>
      <c r="BN128" s="137"/>
    </row>
    <row r="129" spans="1:66" ht="16.5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8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8"/>
      <c r="BH129" s="137"/>
      <c r="BI129" s="137"/>
      <c r="BJ129" s="137"/>
      <c r="BK129" s="137"/>
      <c r="BL129" s="137"/>
      <c r="BM129" s="137"/>
      <c r="BN129" s="137"/>
    </row>
    <row r="130" spans="1:66" ht="16.5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8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8"/>
      <c r="BH130" s="137"/>
      <c r="BI130" s="137"/>
      <c r="BJ130" s="137"/>
      <c r="BK130" s="137"/>
      <c r="BL130" s="137"/>
      <c r="BM130" s="137"/>
      <c r="BN130" s="137"/>
    </row>
    <row r="131" spans="1:66" ht="16.5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8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8"/>
      <c r="BH131" s="137"/>
      <c r="BI131" s="137"/>
      <c r="BJ131" s="137"/>
      <c r="BK131" s="137"/>
      <c r="BL131" s="137"/>
      <c r="BM131" s="137"/>
      <c r="BN131" s="137"/>
    </row>
    <row r="132" spans="1:66" ht="16.5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8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8"/>
      <c r="BH132" s="137"/>
      <c r="BI132" s="137"/>
      <c r="BJ132" s="137"/>
      <c r="BK132" s="137"/>
      <c r="BL132" s="137"/>
      <c r="BM132" s="137"/>
      <c r="BN132" s="137"/>
    </row>
    <row r="133" spans="1:66" ht="16.5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8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8"/>
      <c r="BH133" s="137"/>
      <c r="BI133" s="137"/>
      <c r="BJ133" s="137"/>
      <c r="BK133" s="137"/>
      <c r="BL133" s="137"/>
      <c r="BM133" s="137"/>
      <c r="BN133" s="137"/>
    </row>
    <row r="134" spans="1:66" ht="16.5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8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8"/>
      <c r="BH134" s="137"/>
      <c r="BI134" s="137"/>
      <c r="BJ134" s="137"/>
      <c r="BK134" s="137"/>
      <c r="BL134" s="137"/>
      <c r="BM134" s="137"/>
      <c r="BN134" s="137"/>
    </row>
    <row r="135" spans="1:66" ht="16.5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8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8"/>
      <c r="BH135" s="137"/>
      <c r="BI135" s="137"/>
      <c r="BJ135" s="137"/>
      <c r="BK135" s="137"/>
      <c r="BL135" s="137"/>
      <c r="BM135" s="137"/>
      <c r="BN135" s="137"/>
    </row>
    <row r="136" spans="1:66" ht="16.5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8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8"/>
      <c r="BH136" s="137"/>
      <c r="BI136" s="137"/>
      <c r="BJ136" s="137"/>
      <c r="BK136" s="137"/>
      <c r="BL136" s="137"/>
      <c r="BM136" s="137"/>
      <c r="BN136" s="137"/>
    </row>
    <row r="137" spans="1:66" ht="16.5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8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8"/>
      <c r="BH137" s="137"/>
      <c r="BI137" s="137"/>
      <c r="BJ137" s="137"/>
      <c r="BK137" s="137"/>
      <c r="BL137" s="137"/>
      <c r="BM137" s="137"/>
      <c r="BN137" s="137"/>
    </row>
    <row r="138" spans="1:66" ht="16.5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8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8"/>
      <c r="BH138" s="137"/>
      <c r="BI138" s="137"/>
      <c r="BJ138" s="137"/>
      <c r="BK138" s="137"/>
      <c r="BL138" s="137"/>
      <c r="BM138" s="137"/>
      <c r="BN138" s="137"/>
    </row>
    <row r="139" spans="1:66" ht="16.5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8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8"/>
      <c r="BH139" s="137"/>
      <c r="BI139" s="137"/>
      <c r="BJ139" s="137"/>
      <c r="BK139" s="137"/>
      <c r="BL139" s="137"/>
      <c r="BM139" s="137"/>
      <c r="BN139" s="137"/>
    </row>
    <row r="140" spans="1:66" ht="16.5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8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8"/>
      <c r="BH140" s="137"/>
      <c r="BI140" s="137"/>
      <c r="BJ140" s="137"/>
      <c r="BK140" s="137"/>
      <c r="BL140" s="137"/>
      <c r="BM140" s="137"/>
      <c r="BN140" s="137"/>
    </row>
    <row r="141" spans="1:66" ht="16.5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8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8"/>
      <c r="BH141" s="137"/>
      <c r="BI141" s="137"/>
      <c r="BJ141" s="137"/>
      <c r="BK141" s="137"/>
      <c r="BL141" s="137"/>
      <c r="BM141" s="137"/>
      <c r="BN141" s="137"/>
    </row>
    <row r="142" spans="1:66" ht="16.5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8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8"/>
      <c r="BH142" s="137"/>
      <c r="BI142" s="137"/>
      <c r="BJ142" s="137"/>
      <c r="BK142" s="137"/>
      <c r="BL142" s="137"/>
      <c r="BM142" s="137"/>
      <c r="BN142" s="137"/>
    </row>
    <row r="143" spans="1:66" ht="16.5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8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8"/>
      <c r="BH143" s="137"/>
      <c r="BI143" s="137"/>
      <c r="BJ143" s="137"/>
      <c r="BK143" s="137"/>
      <c r="BL143" s="137"/>
      <c r="BM143" s="137"/>
      <c r="BN143" s="137"/>
    </row>
    <row r="144" spans="1:66" ht="16.5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8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8"/>
      <c r="BH144" s="137"/>
      <c r="BI144" s="137"/>
      <c r="BJ144" s="137"/>
      <c r="BK144" s="137"/>
      <c r="BL144" s="137"/>
      <c r="BM144" s="137"/>
      <c r="BN144" s="137"/>
    </row>
    <row r="145" spans="1:66" ht="16.5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8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8"/>
      <c r="BH145" s="137"/>
      <c r="BI145" s="137"/>
      <c r="BJ145" s="137"/>
      <c r="BK145" s="137"/>
      <c r="BL145" s="137"/>
      <c r="BM145" s="137"/>
      <c r="BN145" s="137"/>
    </row>
    <row r="146" spans="1:66" ht="16.5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8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8"/>
      <c r="BH146" s="137"/>
      <c r="BI146" s="137"/>
      <c r="BJ146" s="137"/>
      <c r="BK146" s="137"/>
      <c r="BL146" s="137"/>
      <c r="BM146" s="137"/>
      <c r="BN146" s="137"/>
    </row>
    <row r="147" spans="1:66" ht="16.5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8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8"/>
      <c r="BH147" s="137"/>
      <c r="BI147" s="137"/>
      <c r="BJ147" s="137"/>
      <c r="BK147" s="137"/>
      <c r="BL147" s="137"/>
      <c r="BM147" s="137"/>
      <c r="BN147" s="137"/>
    </row>
    <row r="148" spans="1:66" ht="16.5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8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8"/>
      <c r="BH148" s="137"/>
      <c r="BI148" s="137"/>
      <c r="BJ148" s="137"/>
      <c r="BK148" s="137"/>
      <c r="BL148" s="137"/>
      <c r="BM148" s="137"/>
      <c r="BN148" s="137"/>
    </row>
    <row r="149" spans="1:66" ht="16.5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8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8"/>
      <c r="BH149" s="137"/>
      <c r="BI149" s="137"/>
      <c r="BJ149" s="137"/>
      <c r="BK149" s="137"/>
      <c r="BL149" s="137"/>
      <c r="BM149" s="137"/>
      <c r="BN149" s="137"/>
    </row>
    <row r="150" spans="1:66" ht="16.5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8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8"/>
      <c r="BH150" s="137"/>
      <c r="BI150" s="137"/>
      <c r="BJ150" s="137"/>
      <c r="BK150" s="137"/>
      <c r="BL150" s="137"/>
      <c r="BM150" s="137"/>
      <c r="BN150" s="137"/>
    </row>
    <row r="151" spans="1:66" ht="16.5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8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8"/>
      <c r="BH151" s="137"/>
      <c r="BI151" s="137"/>
      <c r="BJ151" s="137"/>
      <c r="BK151" s="137"/>
      <c r="BL151" s="137"/>
      <c r="BM151" s="137"/>
      <c r="BN151" s="137"/>
    </row>
    <row r="152" spans="1:66" ht="16.5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8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8"/>
      <c r="BH152" s="137"/>
      <c r="BI152" s="137"/>
      <c r="BJ152" s="137"/>
      <c r="BK152" s="137"/>
      <c r="BL152" s="137"/>
      <c r="BM152" s="137"/>
      <c r="BN152" s="137"/>
    </row>
    <row r="153" spans="1:66" ht="16.5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8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8"/>
      <c r="BH153" s="137"/>
      <c r="BI153" s="137"/>
      <c r="BJ153" s="137"/>
      <c r="BK153" s="137"/>
      <c r="BL153" s="137"/>
      <c r="BM153" s="137"/>
      <c r="BN153" s="137"/>
    </row>
    <row r="154" spans="1:66" ht="16.5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8"/>
      <c r="BH154" s="137"/>
      <c r="BI154" s="137"/>
      <c r="BJ154" s="137"/>
      <c r="BK154" s="137"/>
      <c r="BL154" s="137"/>
      <c r="BM154" s="137"/>
      <c r="BN154" s="137"/>
    </row>
    <row r="155" spans="1:66" ht="16.5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8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8"/>
      <c r="BH155" s="137"/>
      <c r="BI155" s="137"/>
      <c r="BJ155" s="137"/>
      <c r="BK155" s="137"/>
      <c r="BL155" s="137"/>
      <c r="BM155" s="137"/>
      <c r="BN155" s="137"/>
    </row>
    <row r="156" spans="1:66" ht="16.5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8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8"/>
      <c r="BH156" s="137"/>
      <c r="BI156" s="137"/>
      <c r="BJ156" s="137"/>
      <c r="BK156" s="137"/>
      <c r="BL156" s="137"/>
      <c r="BM156" s="137"/>
      <c r="BN156" s="137"/>
    </row>
    <row r="157" spans="1:66" ht="16.5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8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8"/>
      <c r="BH157" s="137"/>
      <c r="BI157" s="137"/>
      <c r="BJ157" s="137"/>
      <c r="BK157" s="137"/>
      <c r="BL157" s="137"/>
      <c r="BM157" s="137"/>
      <c r="BN157" s="137"/>
    </row>
    <row r="158" spans="1:66" ht="16.5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8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8"/>
      <c r="BH158" s="137"/>
      <c r="BI158" s="137"/>
      <c r="BJ158" s="137"/>
      <c r="BK158" s="137"/>
      <c r="BL158" s="137"/>
      <c r="BM158" s="137"/>
      <c r="BN158" s="137"/>
    </row>
    <row r="159" spans="1:66" ht="16.5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8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8"/>
      <c r="BH159" s="137"/>
      <c r="BI159" s="137"/>
      <c r="BJ159" s="137"/>
      <c r="BK159" s="137"/>
      <c r="BL159" s="137"/>
      <c r="BM159" s="137"/>
      <c r="BN159" s="137"/>
    </row>
    <row r="160" spans="1:66" ht="16.5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8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8"/>
      <c r="BH160" s="137"/>
      <c r="BI160" s="137"/>
      <c r="BJ160" s="137"/>
      <c r="BK160" s="137"/>
      <c r="BL160" s="137"/>
      <c r="BM160" s="137"/>
      <c r="BN160" s="137"/>
    </row>
    <row r="161" spans="1:66" ht="16.5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8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8"/>
      <c r="BH161" s="137"/>
      <c r="BI161" s="137"/>
      <c r="BJ161" s="137"/>
      <c r="BK161" s="137"/>
      <c r="BL161" s="137"/>
      <c r="BM161" s="137"/>
      <c r="BN161" s="137"/>
    </row>
    <row r="162" spans="1:66" ht="16.5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8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8"/>
      <c r="BH162" s="137"/>
      <c r="BI162" s="137"/>
      <c r="BJ162" s="137"/>
      <c r="BK162" s="137"/>
      <c r="BL162" s="137"/>
      <c r="BM162" s="137"/>
      <c r="BN162" s="137"/>
    </row>
    <row r="163" spans="1:66" ht="16.5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8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8"/>
      <c r="BH163" s="137"/>
      <c r="BI163" s="137"/>
      <c r="BJ163" s="137"/>
      <c r="BK163" s="137"/>
      <c r="BL163" s="137"/>
      <c r="BM163" s="137"/>
      <c r="BN163" s="137"/>
    </row>
    <row r="164" spans="1:66" ht="16.5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8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8"/>
      <c r="BH164" s="137"/>
      <c r="BI164" s="137"/>
      <c r="BJ164" s="137"/>
      <c r="BK164" s="137"/>
      <c r="BL164" s="137"/>
      <c r="BM164" s="137"/>
      <c r="BN164" s="137"/>
    </row>
    <row r="165" spans="1:66" ht="16.5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8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8"/>
      <c r="BH165" s="137"/>
      <c r="BI165" s="137"/>
      <c r="BJ165" s="137"/>
      <c r="BK165" s="137"/>
      <c r="BL165" s="137"/>
      <c r="BM165" s="137"/>
      <c r="BN165" s="137"/>
    </row>
    <row r="166" spans="1:66" ht="16.5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8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8"/>
      <c r="BH166" s="137"/>
      <c r="BI166" s="137"/>
      <c r="BJ166" s="137"/>
      <c r="BK166" s="137"/>
      <c r="BL166" s="137"/>
      <c r="BM166" s="137"/>
      <c r="BN166" s="137"/>
    </row>
    <row r="167" spans="1:66" ht="16.5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8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8"/>
      <c r="BH167" s="137"/>
      <c r="BI167" s="137"/>
      <c r="BJ167" s="137"/>
      <c r="BK167" s="137"/>
      <c r="BL167" s="137"/>
      <c r="BM167" s="137"/>
      <c r="BN167" s="137"/>
    </row>
    <row r="168" spans="1:66" ht="16.5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8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8"/>
      <c r="BH168" s="137"/>
      <c r="BI168" s="137"/>
      <c r="BJ168" s="137"/>
      <c r="BK168" s="137"/>
      <c r="BL168" s="137"/>
      <c r="BM168" s="137"/>
      <c r="BN168" s="137"/>
    </row>
    <row r="169" spans="1:66" ht="16.5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8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8"/>
      <c r="BH169" s="137"/>
      <c r="BI169" s="137"/>
      <c r="BJ169" s="137"/>
      <c r="BK169" s="137"/>
      <c r="BL169" s="137"/>
      <c r="BM169" s="137"/>
      <c r="BN169" s="137"/>
    </row>
    <row r="170" spans="1:66" ht="16.5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8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8"/>
      <c r="BH170" s="137"/>
      <c r="BI170" s="137"/>
      <c r="BJ170" s="137"/>
      <c r="BK170" s="137"/>
      <c r="BL170" s="137"/>
      <c r="BM170" s="137"/>
      <c r="BN170" s="137"/>
    </row>
    <row r="171" spans="1:66" ht="16.5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8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8"/>
      <c r="BH171" s="137"/>
      <c r="BI171" s="137"/>
      <c r="BJ171" s="137"/>
      <c r="BK171" s="137"/>
      <c r="BL171" s="137"/>
      <c r="BM171" s="137"/>
      <c r="BN171" s="137"/>
    </row>
    <row r="172" spans="1:66" ht="16.5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8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8"/>
      <c r="BH172" s="137"/>
      <c r="BI172" s="137"/>
      <c r="BJ172" s="137"/>
      <c r="BK172" s="137"/>
      <c r="BL172" s="137"/>
      <c r="BM172" s="137"/>
      <c r="BN172" s="137"/>
    </row>
    <row r="173" spans="1:66" ht="16.5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8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8"/>
      <c r="BH173" s="137"/>
      <c r="BI173" s="137"/>
      <c r="BJ173" s="137"/>
      <c r="BK173" s="137"/>
      <c r="BL173" s="137"/>
      <c r="BM173" s="137"/>
      <c r="BN173" s="137"/>
    </row>
    <row r="174" spans="1:66" ht="16.5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8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8"/>
      <c r="BH174" s="137"/>
      <c r="BI174" s="137"/>
      <c r="BJ174" s="137"/>
      <c r="BK174" s="137"/>
      <c r="BL174" s="137"/>
      <c r="BM174" s="137"/>
      <c r="BN174" s="137"/>
    </row>
    <row r="175" spans="1:66" ht="16.5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8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8"/>
      <c r="BH175" s="137"/>
      <c r="BI175" s="137"/>
      <c r="BJ175" s="137"/>
      <c r="BK175" s="137"/>
      <c r="BL175" s="137"/>
      <c r="BM175" s="137"/>
      <c r="BN175" s="137"/>
    </row>
    <row r="176" spans="1:66" ht="16.5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8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8"/>
      <c r="BH176" s="137"/>
      <c r="BI176" s="137"/>
      <c r="BJ176" s="137"/>
      <c r="BK176" s="137"/>
      <c r="BL176" s="137"/>
      <c r="BM176" s="137"/>
      <c r="BN176" s="137"/>
    </row>
    <row r="177" spans="1:66" ht="16.5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8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8"/>
      <c r="BH177" s="137"/>
      <c r="BI177" s="137"/>
      <c r="BJ177" s="137"/>
      <c r="BK177" s="137"/>
      <c r="BL177" s="137"/>
      <c r="BM177" s="137"/>
      <c r="BN177" s="137"/>
    </row>
    <row r="178" spans="1:66" ht="16.5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8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8"/>
      <c r="BH178" s="137"/>
      <c r="BI178" s="137"/>
      <c r="BJ178" s="137"/>
      <c r="BK178" s="137"/>
      <c r="BL178" s="137"/>
      <c r="BM178" s="137"/>
      <c r="BN178" s="137"/>
    </row>
    <row r="179" spans="1:66" ht="16.5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8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8"/>
      <c r="BH179" s="137"/>
      <c r="BI179" s="137"/>
      <c r="BJ179" s="137"/>
      <c r="BK179" s="137"/>
      <c r="BL179" s="137"/>
      <c r="BM179" s="137"/>
      <c r="BN179" s="137"/>
    </row>
    <row r="180" spans="1:66" ht="16.5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8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8"/>
      <c r="BH180" s="137"/>
      <c r="BI180" s="137"/>
      <c r="BJ180" s="137"/>
      <c r="BK180" s="137"/>
      <c r="BL180" s="137"/>
      <c r="BM180" s="137"/>
      <c r="BN180" s="137"/>
    </row>
    <row r="181" spans="1:66" ht="16.5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8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8"/>
      <c r="BH181" s="137"/>
      <c r="BI181" s="137"/>
      <c r="BJ181" s="137"/>
      <c r="BK181" s="137"/>
      <c r="BL181" s="137"/>
      <c r="BM181" s="137"/>
      <c r="BN181" s="137"/>
    </row>
    <row r="182" spans="1:66" ht="16.5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8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8"/>
      <c r="BH182" s="137"/>
      <c r="BI182" s="137"/>
      <c r="BJ182" s="137"/>
      <c r="BK182" s="137"/>
      <c r="BL182" s="137"/>
      <c r="BM182" s="137"/>
      <c r="BN182" s="137"/>
    </row>
    <row r="183" spans="1:66" ht="16.5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8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8"/>
      <c r="BH183" s="137"/>
      <c r="BI183" s="137"/>
      <c r="BJ183" s="137"/>
      <c r="BK183" s="137"/>
      <c r="BL183" s="137"/>
      <c r="BM183" s="137"/>
      <c r="BN183" s="137"/>
    </row>
    <row r="184" spans="1:66" ht="16.5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8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8"/>
      <c r="BH184" s="137"/>
      <c r="BI184" s="137"/>
      <c r="BJ184" s="137"/>
      <c r="BK184" s="137"/>
      <c r="BL184" s="137"/>
      <c r="BM184" s="137"/>
      <c r="BN184" s="137"/>
    </row>
    <row r="185" spans="1:66" ht="16.5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8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8"/>
      <c r="BH185" s="137"/>
      <c r="BI185" s="137"/>
      <c r="BJ185" s="137"/>
      <c r="BK185" s="137"/>
      <c r="BL185" s="137"/>
      <c r="BM185" s="137"/>
      <c r="BN185" s="137"/>
    </row>
    <row r="186" spans="1:66" ht="16.5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8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8"/>
      <c r="BH186" s="137"/>
      <c r="BI186" s="137"/>
      <c r="BJ186" s="137"/>
      <c r="BK186" s="137"/>
      <c r="BL186" s="137"/>
      <c r="BM186" s="137"/>
      <c r="BN186" s="137"/>
    </row>
    <row r="187" spans="1:66" ht="16.5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8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8"/>
      <c r="BH187" s="137"/>
      <c r="BI187" s="137"/>
      <c r="BJ187" s="137"/>
      <c r="BK187" s="137"/>
      <c r="BL187" s="137"/>
      <c r="BM187" s="137"/>
      <c r="BN187" s="137"/>
    </row>
    <row r="188" spans="1:66" ht="16.5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8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8"/>
      <c r="BH188" s="137"/>
      <c r="BI188" s="137"/>
      <c r="BJ188" s="137"/>
      <c r="BK188" s="137"/>
      <c r="BL188" s="137"/>
      <c r="BM188" s="137"/>
      <c r="BN188" s="137"/>
    </row>
    <row r="189" spans="1:66" ht="16.5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8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8"/>
      <c r="BH189" s="137"/>
      <c r="BI189" s="137"/>
      <c r="BJ189" s="137"/>
      <c r="BK189" s="137"/>
      <c r="BL189" s="137"/>
      <c r="BM189" s="137"/>
      <c r="BN189" s="137"/>
    </row>
    <row r="190" spans="1:66" ht="16.5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8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8"/>
      <c r="BH190" s="137"/>
      <c r="BI190" s="137"/>
      <c r="BJ190" s="137"/>
      <c r="BK190" s="137"/>
      <c r="BL190" s="137"/>
      <c r="BM190" s="137"/>
      <c r="BN190" s="137"/>
    </row>
    <row r="191" spans="1:66" ht="16.5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8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8"/>
      <c r="BH191" s="137"/>
      <c r="BI191" s="137"/>
      <c r="BJ191" s="137"/>
      <c r="BK191" s="137"/>
      <c r="BL191" s="137"/>
      <c r="BM191" s="137"/>
      <c r="BN191" s="137"/>
    </row>
    <row r="192" spans="1:66" ht="16.5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8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8"/>
      <c r="BH192" s="137"/>
      <c r="BI192" s="137"/>
      <c r="BJ192" s="137"/>
      <c r="BK192" s="137"/>
      <c r="BL192" s="137"/>
      <c r="BM192" s="137"/>
      <c r="BN192" s="137"/>
    </row>
    <row r="193" spans="1:66" ht="16.5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8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8"/>
      <c r="BH193" s="137"/>
      <c r="BI193" s="137"/>
      <c r="BJ193" s="137"/>
      <c r="BK193" s="137"/>
      <c r="BL193" s="137"/>
      <c r="BM193" s="137"/>
      <c r="BN193" s="137"/>
    </row>
    <row r="194" spans="1:66" ht="16.5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8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8"/>
      <c r="BH194" s="137"/>
      <c r="BI194" s="137"/>
      <c r="BJ194" s="137"/>
      <c r="BK194" s="137"/>
      <c r="BL194" s="137"/>
      <c r="BM194" s="137"/>
      <c r="BN194" s="137"/>
    </row>
    <row r="195" spans="1:66" ht="16.5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8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8"/>
      <c r="BH195" s="137"/>
      <c r="BI195" s="137"/>
      <c r="BJ195" s="137"/>
      <c r="BK195" s="137"/>
      <c r="BL195" s="137"/>
      <c r="BM195" s="137"/>
      <c r="BN195" s="137"/>
    </row>
    <row r="196" spans="1:66" ht="16.5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8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8"/>
      <c r="BH196" s="137"/>
      <c r="BI196" s="137"/>
      <c r="BJ196" s="137"/>
      <c r="BK196" s="137"/>
      <c r="BL196" s="137"/>
      <c r="BM196" s="137"/>
      <c r="BN196" s="137"/>
    </row>
    <row r="197" spans="1:66" ht="16.5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8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8"/>
      <c r="BH197" s="137"/>
      <c r="BI197" s="137"/>
      <c r="BJ197" s="137"/>
      <c r="BK197" s="137"/>
      <c r="BL197" s="137"/>
      <c r="BM197" s="137"/>
      <c r="BN197" s="137"/>
    </row>
    <row r="198" spans="1:66" ht="16.5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8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8"/>
      <c r="BH198" s="137"/>
      <c r="BI198" s="137"/>
      <c r="BJ198" s="137"/>
      <c r="BK198" s="137"/>
      <c r="BL198" s="137"/>
      <c r="BM198" s="137"/>
      <c r="BN198" s="137"/>
    </row>
    <row r="199" spans="1:66" ht="16.5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8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8"/>
      <c r="BH199" s="137"/>
      <c r="BI199" s="137"/>
      <c r="BJ199" s="137"/>
      <c r="BK199" s="137"/>
      <c r="BL199" s="137"/>
      <c r="BM199" s="137"/>
      <c r="BN199" s="137"/>
    </row>
    <row r="200" spans="1:66" ht="16.5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8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8"/>
      <c r="BH200" s="137"/>
      <c r="BI200" s="137"/>
      <c r="BJ200" s="137"/>
      <c r="BK200" s="137"/>
      <c r="BL200" s="137"/>
      <c r="BM200" s="137"/>
      <c r="BN200" s="137"/>
    </row>
    <row r="201" spans="1:66" ht="16.5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8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8"/>
      <c r="BH201" s="137"/>
      <c r="BI201" s="137"/>
      <c r="BJ201" s="137"/>
      <c r="BK201" s="137"/>
      <c r="BL201" s="137"/>
      <c r="BM201" s="137"/>
      <c r="BN201" s="137"/>
    </row>
    <row r="202" spans="1:66" ht="16.5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8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8"/>
      <c r="BH202" s="137"/>
      <c r="BI202" s="137"/>
      <c r="BJ202" s="137"/>
      <c r="BK202" s="137"/>
      <c r="BL202" s="137"/>
      <c r="BM202" s="137"/>
      <c r="BN202" s="137"/>
    </row>
    <row r="203" spans="1:66" ht="16.5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8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8"/>
      <c r="BH203" s="137"/>
      <c r="BI203" s="137"/>
      <c r="BJ203" s="137"/>
      <c r="BK203" s="137"/>
      <c r="BL203" s="137"/>
      <c r="BM203" s="137"/>
      <c r="BN203" s="137"/>
    </row>
    <row r="204" spans="1:66" ht="16.5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8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8"/>
      <c r="BH204" s="137"/>
      <c r="BI204" s="137"/>
      <c r="BJ204" s="137"/>
      <c r="BK204" s="137"/>
      <c r="BL204" s="137"/>
      <c r="BM204" s="137"/>
      <c r="BN204" s="137"/>
    </row>
    <row r="205" spans="1:66" ht="16.5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8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8"/>
      <c r="BH205" s="137"/>
      <c r="BI205" s="137"/>
      <c r="BJ205" s="137"/>
      <c r="BK205" s="137"/>
      <c r="BL205" s="137"/>
      <c r="BM205" s="137"/>
      <c r="BN205" s="137"/>
    </row>
    <row r="206" spans="1:66" ht="16.5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8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8"/>
      <c r="BH206" s="137"/>
      <c r="BI206" s="137"/>
      <c r="BJ206" s="137"/>
      <c r="BK206" s="137"/>
      <c r="BL206" s="137"/>
      <c r="BM206" s="137"/>
      <c r="BN206" s="137"/>
    </row>
    <row r="207" spans="1:66" ht="16.5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8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8"/>
      <c r="BH207" s="137"/>
      <c r="BI207" s="137"/>
      <c r="BJ207" s="137"/>
      <c r="BK207" s="137"/>
      <c r="BL207" s="137"/>
      <c r="BM207" s="137"/>
      <c r="BN207" s="137"/>
    </row>
    <row r="208" spans="1:66" ht="16.5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8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8"/>
      <c r="BH208" s="137"/>
      <c r="BI208" s="137"/>
      <c r="BJ208" s="137"/>
      <c r="BK208" s="137"/>
      <c r="BL208" s="137"/>
      <c r="BM208" s="137"/>
      <c r="BN208" s="137"/>
    </row>
    <row r="209" spans="1:66" ht="16.5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8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8"/>
      <c r="BH209" s="137"/>
      <c r="BI209" s="137"/>
      <c r="BJ209" s="137"/>
      <c r="BK209" s="137"/>
      <c r="BL209" s="137"/>
      <c r="BM209" s="137"/>
      <c r="BN209" s="137"/>
    </row>
    <row r="210" spans="1:66" ht="16.5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8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8"/>
      <c r="BH210" s="137"/>
      <c r="BI210" s="137"/>
      <c r="BJ210" s="137"/>
      <c r="BK210" s="137"/>
      <c r="BL210" s="137"/>
      <c r="BM210" s="137"/>
      <c r="BN210" s="137"/>
    </row>
    <row r="211" spans="1:66" ht="16.5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8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8"/>
      <c r="BH211" s="137"/>
      <c r="BI211" s="137"/>
      <c r="BJ211" s="137"/>
      <c r="BK211" s="137"/>
      <c r="BL211" s="137"/>
      <c r="BM211" s="137"/>
      <c r="BN211" s="137"/>
    </row>
    <row r="212" spans="1:66" ht="16.5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8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8"/>
      <c r="BH212" s="137"/>
      <c r="BI212" s="137"/>
      <c r="BJ212" s="137"/>
      <c r="BK212" s="137"/>
      <c r="BL212" s="137"/>
      <c r="BM212" s="137"/>
      <c r="BN212" s="137"/>
    </row>
    <row r="213" spans="1:66" ht="16.5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8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8"/>
      <c r="BH213" s="137"/>
      <c r="BI213" s="137"/>
      <c r="BJ213" s="137"/>
      <c r="BK213" s="137"/>
      <c r="BL213" s="137"/>
      <c r="BM213" s="137"/>
      <c r="BN213" s="137"/>
    </row>
    <row r="214" spans="1:66" ht="16.5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8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8"/>
      <c r="BH214" s="137"/>
      <c r="BI214" s="137"/>
      <c r="BJ214" s="137"/>
      <c r="BK214" s="137"/>
      <c r="BL214" s="137"/>
      <c r="BM214" s="137"/>
      <c r="BN214" s="137"/>
    </row>
    <row r="215" spans="1:66" ht="16.5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8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8"/>
      <c r="BH215" s="137"/>
      <c r="BI215" s="137"/>
      <c r="BJ215" s="137"/>
      <c r="BK215" s="137"/>
      <c r="BL215" s="137"/>
      <c r="BM215" s="137"/>
      <c r="BN215" s="137"/>
    </row>
    <row r="216" spans="1:66" ht="16.5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8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8"/>
      <c r="BH216" s="137"/>
      <c r="BI216" s="137"/>
      <c r="BJ216" s="137"/>
      <c r="BK216" s="137"/>
      <c r="BL216" s="137"/>
      <c r="BM216" s="137"/>
      <c r="BN216" s="137"/>
    </row>
    <row r="217" spans="1:66" ht="16.5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8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8"/>
      <c r="BH217" s="137"/>
      <c r="BI217" s="137"/>
      <c r="BJ217" s="137"/>
      <c r="BK217" s="137"/>
      <c r="BL217" s="137"/>
      <c r="BM217" s="137"/>
      <c r="BN217" s="137"/>
    </row>
    <row r="218" spans="1:66" ht="16.5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8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8"/>
      <c r="BH218" s="137"/>
      <c r="BI218" s="137"/>
      <c r="BJ218" s="137"/>
      <c r="BK218" s="137"/>
      <c r="BL218" s="137"/>
      <c r="BM218" s="137"/>
      <c r="BN218" s="137"/>
    </row>
    <row r="219" spans="1:66" ht="16.5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8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8"/>
      <c r="BH219" s="137"/>
      <c r="BI219" s="137"/>
      <c r="BJ219" s="137"/>
      <c r="BK219" s="137"/>
      <c r="BL219" s="137"/>
      <c r="BM219" s="137"/>
      <c r="BN219" s="137"/>
    </row>
    <row r="220" spans="1:66" ht="16.5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8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8"/>
      <c r="BH220" s="137"/>
      <c r="BI220" s="137"/>
      <c r="BJ220" s="137"/>
      <c r="BK220" s="137"/>
      <c r="BL220" s="137"/>
      <c r="BM220" s="137"/>
      <c r="BN220" s="137"/>
    </row>
    <row r="221" spans="1:66" ht="16.5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8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8"/>
      <c r="BH221" s="137"/>
      <c r="BI221" s="137"/>
      <c r="BJ221" s="137"/>
      <c r="BK221" s="137"/>
      <c r="BL221" s="137"/>
      <c r="BM221" s="137"/>
      <c r="BN221" s="137"/>
    </row>
    <row r="222" spans="1:66" ht="16.5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8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8"/>
      <c r="BH222" s="137"/>
      <c r="BI222" s="137"/>
      <c r="BJ222" s="137"/>
      <c r="BK222" s="137"/>
      <c r="BL222" s="137"/>
      <c r="BM222" s="137"/>
      <c r="BN222" s="137"/>
    </row>
    <row r="223" spans="1:66" ht="16.5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8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8"/>
      <c r="BH223" s="137"/>
      <c r="BI223" s="137"/>
      <c r="BJ223" s="137"/>
      <c r="BK223" s="137"/>
      <c r="BL223" s="137"/>
      <c r="BM223" s="137"/>
      <c r="BN223" s="137"/>
    </row>
    <row r="224" spans="1:66" ht="16.5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8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8"/>
      <c r="BH224" s="137"/>
      <c r="BI224" s="137"/>
      <c r="BJ224" s="137"/>
      <c r="BK224" s="137"/>
      <c r="BL224" s="137"/>
      <c r="BM224" s="137"/>
      <c r="BN224" s="137"/>
    </row>
    <row r="225" spans="1:66" ht="16.5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8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8"/>
      <c r="BH225" s="137"/>
      <c r="BI225" s="137"/>
      <c r="BJ225" s="137"/>
      <c r="BK225" s="137"/>
      <c r="BL225" s="137"/>
      <c r="BM225" s="137"/>
      <c r="BN225" s="137"/>
    </row>
    <row r="226" spans="1:66" ht="16.5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8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8"/>
      <c r="BH226" s="137"/>
      <c r="BI226" s="137"/>
      <c r="BJ226" s="137"/>
      <c r="BK226" s="137"/>
      <c r="BL226" s="137"/>
      <c r="BM226" s="137"/>
      <c r="BN226" s="137"/>
    </row>
    <row r="227" spans="1:66" ht="16.5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8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8"/>
      <c r="BH227" s="137"/>
      <c r="BI227" s="137"/>
      <c r="BJ227" s="137"/>
      <c r="BK227" s="137"/>
      <c r="BL227" s="137"/>
      <c r="BM227" s="137"/>
      <c r="BN227" s="137"/>
    </row>
    <row r="228" spans="1:66" ht="16.5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8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8"/>
      <c r="BH228" s="137"/>
      <c r="BI228" s="137"/>
      <c r="BJ228" s="137"/>
      <c r="BK228" s="137"/>
      <c r="BL228" s="137"/>
      <c r="BM228" s="137"/>
      <c r="BN228" s="137"/>
    </row>
    <row r="229" spans="1:66" ht="16.5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8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8"/>
      <c r="BH229" s="137"/>
      <c r="BI229" s="137"/>
      <c r="BJ229" s="137"/>
      <c r="BK229" s="137"/>
      <c r="BL229" s="137"/>
      <c r="BM229" s="137"/>
      <c r="BN229" s="137"/>
    </row>
    <row r="230" spans="1:66" ht="16.5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8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8"/>
      <c r="BH230" s="137"/>
      <c r="BI230" s="137"/>
      <c r="BJ230" s="137"/>
      <c r="BK230" s="137"/>
      <c r="BL230" s="137"/>
      <c r="BM230" s="137"/>
      <c r="BN230" s="137"/>
    </row>
    <row r="231" spans="1:66" ht="16.5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8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8"/>
      <c r="BH231" s="137"/>
      <c r="BI231" s="137"/>
      <c r="BJ231" s="137"/>
      <c r="BK231" s="137"/>
      <c r="BL231" s="137"/>
      <c r="BM231" s="137"/>
      <c r="BN231" s="137"/>
    </row>
    <row r="232" spans="1:66" ht="16.5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8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8"/>
      <c r="BH232" s="137"/>
      <c r="BI232" s="137"/>
      <c r="BJ232" s="137"/>
      <c r="BK232" s="137"/>
      <c r="BL232" s="137"/>
      <c r="BM232" s="137"/>
      <c r="BN232" s="137"/>
    </row>
    <row r="233" spans="1:66" ht="16.5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8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8"/>
      <c r="BH233" s="137"/>
      <c r="BI233" s="137"/>
      <c r="BJ233" s="137"/>
      <c r="BK233" s="137"/>
      <c r="BL233" s="137"/>
      <c r="BM233" s="137"/>
      <c r="BN233" s="137"/>
    </row>
    <row r="234" spans="1:66" ht="16.5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8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8"/>
      <c r="BH234" s="137"/>
      <c r="BI234" s="137"/>
      <c r="BJ234" s="137"/>
      <c r="BK234" s="137"/>
      <c r="BL234" s="137"/>
      <c r="BM234" s="137"/>
      <c r="BN234" s="137"/>
    </row>
    <row r="235" spans="1:66" ht="16.5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8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8"/>
      <c r="BH235" s="137"/>
      <c r="BI235" s="137"/>
      <c r="BJ235" s="137"/>
      <c r="BK235" s="137"/>
      <c r="BL235" s="137"/>
      <c r="BM235" s="137"/>
      <c r="BN235" s="137"/>
    </row>
    <row r="236" spans="1:66" ht="16.5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8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8"/>
      <c r="BH236" s="137"/>
      <c r="BI236" s="137"/>
      <c r="BJ236" s="137"/>
      <c r="BK236" s="137"/>
      <c r="BL236" s="137"/>
      <c r="BM236" s="137"/>
      <c r="BN236" s="137"/>
    </row>
    <row r="237" spans="1:66" ht="16.5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8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8"/>
      <c r="BH237" s="137"/>
      <c r="BI237" s="137"/>
      <c r="BJ237" s="137"/>
      <c r="BK237" s="137"/>
      <c r="BL237" s="137"/>
      <c r="BM237" s="137"/>
      <c r="BN237" s="137"/>
    </row>
    <row r="238" spans="1:66" ht="16.5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8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8"/>
      <c r="BH238" s="137"/>
      <c r="BI238" s="137"/>
      <c r="BJ238" s="137"/>
      <c r="BK238" s="137"/>
      <c r="BL238" s="137"/>
      <c r="BM238" s="137"/>
      <c r="BN238" s="137"/>
    </row>
    <row r="239" spans="1:66" ht="16.5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8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8"/>
      <c r="BH239" s="137"/>
      <c r="BI239" s="137"/>
      <c r="BJ239" s="137"/>
      <c r="BK239" s="137"/>
      <c r="BL239" s="137"/>
      <c r="BM239" s="137"/>
      <c r="BN239" s="137"/>
    </row>
    <row r="240" spans="1:66" ht="16.5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8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8"/>
      <c r="BH240" s="137"/>
      <c r="BI240" s="137"/>
      <c r="BJ240" s="137"/>
      <c r="BK240" s="137"/>
      <c r="BL240" s="137"/>
      <c r="BM240" s="137"/>
      <c r="BN240" s="137"/>
    </row>
    <row r="241" spans="1:66" ht="16.5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8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8"/>
      <c r="BH241" s="137"/>
      <c r="BI241" s="137"/>
      <c r="BJ241" s="137"/>
      <c r="BK241" s="137"/>
      <c r="BL241" s="137"/>
      <c r="BM241" s="137"/>
      <c r="BN241" s="137"/>
    </row>
    <row r="242" spans="1:66" ht="16.5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8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8"/>
      <c r="BH242" s="137"/>
      <c r="BI242" s="137"/>
      <c r="BJ242" s="137"/>
      <c r="BK242" s="137"/>
      <c r="BL242" s="137"/>
      <c r="BM242" s="137"/>
      <c r="BN242" s="137"/>
    </row>
    <row r="243" spans="1:66" ht="16.5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8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8"/>
      <c r="BH243" s="137"/>
      <c r="BI243" s="137"/>
      <c r="BJ243" s="137"/>
      <c r="BK243" s="137"/>
      <c r="BL243" s="137"/>
      <c r="BM243" s="137"/>
      <c r="BN243" s="137"/>
    </row>
    <row r="244" spans="1:66" ht="16.5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8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8"/>
      <c r="BH244" s="137"/>
      <c r="BI244" s="137"/>
      <c r="BJ244" s="137"/>
      <c r="BK244" s="137"/>
      <c r="BL244" s="137"/>
      <c r="BM244" s="137"/>
      <c r="BN244" s="137"/>
    </row>
    <row r="245" spans="1:66" ht="16.5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8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8"/>
      <c r="BH245" s="137"/>
      <c r="BI245" s="137"/>
      <c r="BJ245" s="137"/>
      <c r="BK245" s="137"/>
      <c r="BL245" s="137"/>
      <c r="BM245" s="137"/>
      <c r="BN245" s="137"/>
    </row>
    <row r="246" spans="1:66" ht="16.5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8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8"/>
      <c r="BH246" s="137"/>
      <c r="BI246" s="137"/>
      <c r="BJ246" s="137"/>
      <c r="BK246" s="137"/>
      <c r="BL246" s="137"/>
      <c r="BM246" s="137"/>
      <c r="BN246" s="137"/>
    </row>
    <row r="247" spans="1:66" ht="16.5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8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8"/>
      <c r="BH247" s="137"/>
      <c r="BI247" s="137"/>
      <c r="BJ247" s="137"/>
      <c r="BK247" s="137"/>
      <c r="BL247" s="137"/>
      <c r="BM247" s="137"/>
      <c r="BN247" s="137"/>
    </row>
    <row r="248" spans="1:66" ht="16.5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8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8"/>
      <c r="BH248" s="137"/>
      <c r="BI248" s="137"/>
      <c r="BJ248" s="137"/>
      <c r="BK248" s="137"/>
      <c r="BL248" s="137"/>
      <c r="BM248" s="137"/>
      <c r="BN248" s="137"/>
    </row>
    <row r="249" spans="1:66" ht="16.5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8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8"/>
      <c r="BH249" s="137"/>
      <c r="BI249" s="137"/>
      <c r="BJ249" s="137"/>
      <c r="BK249" s="137"/>
      <c r="BL249" s="137"/>
      <c r="BM249" s="137"/>
      <c r="BN249" s="137"/>
    </row>
    <row r="250" spans="1:66" ht="16.5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8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8"/>
      <c r="BH250" s="137"/>
      <c r="BI250" s="137"/>
      <c r="BJ250" s="137"/>
      <c r="BK250" s="137"/>
      <c r="BL250" s="137"/>
      <c r="BM250" s="137"/>
      <c r="BN250" s="137"/>
    </row>
    <row r="251" spans="1:66" ht="16.5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8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8"/>
      <c r="BH251" s="137"/>
      <c r="BI251" s="137"/>
      <c r="BJ251" s="137"/>
      <c r="BK251" s="137"/>
      <c r="BL251" s="137"/>
      <c r="BM251" s="137"/>
      <c r="BN251" s="137"/>
    </row>
    <row r="252" spans="1:66" ht="16.5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8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8"/>
      <c r="BH252" s="137"/>
      <c r="BI252" s="137"/>
      <c r="BJ252" s="137"/>
      <c r="BK252" s="137"/>
      <c r="BL252" s="137"/>
      <c r="BM252" s="137"/>
      <c r="BN252" s="137"/>
    </row>
    <row r="253" spans="1:66" ht="16.5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8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8"/>
      <c r="BH253" s="137"/>
      <c r="BI253" s="137"/>
      <c r="BJ253" s="137"/>
      <c r="BK253" s="137"/>
      <c r="BL253" s="137"/>
      <c r="BM253" s="137"/>
      <c r="BN253" s="137"/>
    </row>
    <row r="254" spans="1:66" ht="16.5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8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8"/>
      <c r="BH254" s="137"/>
      <c r="BI254" s="137"/>
      <c r="BJ254" s="137"/>
      <c r="BK254" s="137"/>
      <c r="BL254" s="137"/>
      <c r="BM254" s="137"/>
      <c r="BN254" s="137"/>
    </row>
    <row r="255" spans="1:66" ht="16.5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8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8"/>
      <c r="BH255" s="137"/>
      <c r="BI255" s="137"/>
      <c r="BJ255" s="137"/>
      <c r="BK255" s="137"/>
      <c r="BL255" s="137"/>
      <c r="BM255" s="137"/>
      <c r="BN255" s="137"/>
    </row>
    <row r="256" spans="1:66" ht="16.5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8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8"/>
      <c r="BH256" s="137"/>
      <c r="BI256" s="137"/>
      <c r="BJ256" s="137"/>
      <c r="BK256" s="137"/>
      <c r="BL256" s="137"/>
      <c r="BM256" s="137"/>
      <c r="BN256" s="137"/>
    </row>
    <row r="257" spans="1:66" ht="16.5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8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8"/>
      <c r="BH257" s="137"/>
      <c r="BI257" s="137"/>
      <c r="BJ257" s="137"/>
      <c r="BK257" s="137"/>
      <c r="BL257" s="137"/>
      <c r="BM257" s="137"/>
      <c r="BN257" s="137"/>
    </row>
    <row r="258" spans="1:66" ht="16.5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8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8"/>
      <c r="BH258" s="137"/>
      <c r="BI258" s="137"/>
      <c r="BJ258" s="137"/>
      <c r="BK258" s="137"/>
      <c r="BL258" s="137"/>
      <c r="BM258" s="137"/>
      <c r="BN258" s="137"/>
    </row>
    <row r="259" spans="1:66" ht="16.5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8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8"/>
      <c r="BH259" s="137"/>
      <c r="BI259" s="137"/>
      <c r="BJ259" s="137"/>
      <c r="BK259" s="137"/>
      <c r="BL259" s="137"/>
      <c r="BM259" s="137"/>
      <c r="BN259" s="137"/>
    </row>
    <row r="260" spans="1:66" ht="16.5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8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8"/>
      <c r="BH260" s="137"/>
      <c r="BI260" s="137"/>
      <c r="BJ260" s="137"/>
      <c r="BK260" s="137"/>
      <c r="BL260" s="137"/>
      <c r="BM260" s="137"/>
      <c r="BN260" s="137"/>
    </row>
    <row r="261" spans="1:66" ht="16.5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8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8"/>
      <c r="BH261" s="137"/>
      <c r="BI261" s="137"/>
      <c r="BJ261" s="137"/>
      <c r="BK261" s="137"/>
      <c r="BL261" s="137"/>
      <c r="BM261" s="137"/>
      <c r="BN261" s="137"/>
    </row>
    <row r="262" spans="1:66" ht="16.5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8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8"/>
      <c r="BH262" s="137"/>
      <c r="BI262" s="137"/>
      <c r="BJ262" s="137"/>
      <c r="BK262" s="137"/>
      <c r="BL262" s="137"/>
      <c r="BM262" s="137"/>
      <c r="BN262" s="137"/>
    </row>
    <row r="263" spans="1:66" ht="16.5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8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8"/>
      <c r="BH263" s="137"/>
      <c r="BI263" s="137"/>
      <c r="BJ263" s="137"/>
      <c r="BK263" s="137"/>
      <c r="BL263" s="137"/>
      <c r="BM263" s="137"/>
      <c r="BN263" s="137"/>
    </row>
    <row r="264" spans="1:66" ht="16.5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8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8"/>
      <c r="BH264" s="137"/>
      <c r="BI264" s="137"/>
      <c r="BJ264" s="137"/>
      <c r="BK264" s="137"/>
      <c r="BL264" s="137"/>
      <c r="BM264" s="137"/>
      <c r="BN264" s="137"/>
    </row>
    <row r="265" spans="1:66" ht="16.5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8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8"/>
      <c r="BH265" s="137"/>
      <c r="BI265" s="137"/>
      <c r="BJ265" s="137"/>
      <c r="BK265" s="137"/>
      <c r="BL265" s="137"/>
      <c r="BM265" s="137"/>
      <c r="BN265" s="137"/>
    </row>
    <row r="266" spans="1:66" ht="16.5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8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8"/>
      <c r="BH266" s="137"/>
      <c r="BI266" s="137"/>
      <c r="BJ266" s="137"/>
      <c r="BK266" s="137"/>
      <c r="BL266" s="137"/>
      <c r="BM266" s="137"/>
      <c r="BN266" s="137"/>
    </row>
    <row r="267" spans="1:66" ht="16.5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8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8"/>
      <c r="BH267" s="137"/>
      <c r="BI267" s="137"/>
      <c r="BJ267" s="137"/>
      <c r="BK267" s="137"/>
      <c r="BL267" s="137"/>
      <c r="BM267" s="137"/>
      <c r="BN267" s="137"/>
    </row>
    <row r="268" spans="1:66" ht="16.5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8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8"/>
      <c r="BH268" s="137"/>
      <c r="BI268" s="137"/>
      <c r="BJ268" s="137"/>
      <c r="BK268" s="137"/>
      <c r="BL268" s="137"/>
      <c r="BM268" s="137"/>
      <c r="BN268" s="137"/>
    </row>
    <row r="269" spans="1:66" ht="16.5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8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8"/>
      <c r="BH269" s="137"/>
      <c r="BI269" s="137"/>
      <c r="BJ269" s="137"/>
      <c r="BK269" s="137"/>
      <c r="BL269" s="137"/>
      <c r="BM269" s="137"/>
      <c r="BN269" s="137"/>
    </row>
    <row r="270" spans="1:66" ht="16.5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8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8"/>
      <c r="BH270" s="137"/>
      <c r="BI270" s="137"/>
      <c r="BJ270" s="137"/>
      <c r="BK270" s="137"/>
      <c r="BL270" s="137"/>
      <c r="BM270" s="137"/>
      <c r="BN270" s="137"/>
    </row>
    <row r="271" spans="1:66" ht="16.5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8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8"/>
      <c r="BH271" s="137"/>
      <c r="BI271" s="137"/>
      <c r="BJ271" s="137"/>
      <c r="BK271" s="137"/>
      <c r="BL271" s="137"/>
      <c r="BM271" s="137"/>
      <c r="BN271" s="137"/>
    </row>
    <row r="272" spans="1:66" ht="16.5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8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8"/>
      <c r="BH272" s="137"/>
      <c r="BI272" s="137"/>
      <c r="BJ272" s="137"/>
      <c r="BK272" s="137"/>
      <c r="BL272" s="137"/>
      <c r="BM272" s="137"/>
      <c r="BN272" s="137"/>
    </row>
    <row r="273" spans="1:66" ht="16.5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8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8"/>
      <c r="BH273" s="137"/>
      <c r="BI273" s="137"/>
      <c r="BJ273" s="137"/>
      <c r="BK273" s="137"/>
      <c r="BL273" s="137"/>
      <c r="BM273" s="137"/>
      <c r="BN273" s="137"/>
    </row>
    <row r="274" spans="1:66" ht="16.5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8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8"/>
      <c r="BH274" s="137"/>
      <c r="BI274" s="137"/>
      <c r="BJ274" s="137"/>
      <c r="BK274" s="137"/>
      <c r="BL274" s="137"/>
      <c r="BM274" s="137"/>
      <c r="BN274" s="137"/>
    </row>
    <row r="275" spans="1:66" ht="16.5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8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8"/>
      <c r="BH275" s="137"/>
      <c r="BI275" s="137"/>
      <c r="BJ275" s="137"/>
      <c r="BK275" s="137"/>
      <c r="BL275" s="137"/>
      <c r="BM275" s="137"/>
      <c r="BN275" s="137"/>
    </row>
    <row r="276" spans="1:66" ht="16.5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8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8"/>
      <c r="BH276" s="137"/>
      <c r="BI276" s="137"/>
      <c r="BJ276" s="137"/>
      <c r="BK276" s="137"/>
      <c r="BL276" s="137"/>
      <c r="BM276" s="137"/>
      <c r="BN276" s="137"/>
    </row>
    <row r="277" spans="1:66" ht="16.5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8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8"/>
      <c r="BH277" s="137"/>
      <c r="BI277" s="137"/>
      <c r="BJ277" s="137"/>
      <c r="BK277" s="137"/>
      <c r="BL277" s="137"/>
      <c r="BM277" s="137"/>
      <c r="BN277" s="137"/>
    </row>
    <row r="278" spans="1:66" ht="16.5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8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8"/>
      <c r="BH278" s="137"/>
      <c r="BI278" s="137"/>
      <c r="BJ278" s="137"/>
      <c r="BK278" s="137"/>
      <c r="BL278" s="137"/>
      <c r="BM278" s="137"/>
      <c r="BN278" s="137"/>
    </row>
    <row r="279" spans="1:66" ht="16.5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8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8"/>
      <c r="BH279" s="137"/>
      <c r="BI279" s="137"/>
      <c r="BJ279" s="137"/>
      <c r="BK279" s="137"/>
      <c r="BL279" s="137"/>
      <c r="BM279" s="137"/>
      <c r="BN279" s="137"/>
    </row>
    <row r="280" spans="1:66" ht="16.5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8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8"/>
      <c r="BH280" s="137"/>
      <c r="BI280" s="137"/>
      <c r="BJ280" s="137"/>
      <c r="BK280" s="137"/>
      <c r="BL280" s="137"/>
      <c r="BM280" s="137"/>
      <c r="BN280" s="137"/>
    </row>
    <row r="281" spans="1:66" ht="16.5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8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8"/>
      <c r="BH281" s="137"/>
      <c r="BI281" s="137"/>
      <c r="BJ281" s="137"/>
      <c r="BK281" s="137"/>
      <c r="BL281" s="137"/>
      <c r="BM281" s="137"/>
      <c r="BN281" s="137"/>
    </row>
    <row r="282" spans="1:66" ht="16.5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8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8"/>
      <c r="BH282" s="137"/>
      <c r="BI282" s="137"/>
      <c r="BJ282" s="137"/>
      <c r="BK282" s="137"/>
      <c r="BL282" s="137"/>
      <c r="BM282" s="137"/>
      <c r="BN282" s="137"/>
    </row>
    <row r="283" spans="1:66" ht="16.5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8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8"/>
      <c r="BH283" s="137"/>
      <c r="BI283" s="137"/>
      <c r="BJ283" s="137"/>
      <c r="BK283" s="137"/>
      <c r="BL283" s="137"/>
      <c r="BM283" s="137"/>
      <c r="BN283" s="137"/>
    </row>
    <row r="284" spans="1:66" ht="16.5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8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8"/>
      <c r="BH284" s="137"/>
      <c r="BI284" s="137"/>
      <c r="BJ284" s="137"/>
      <c r="BK284" s="137"/>
      <c r="BL284" s="137"/>
      <c r="BM284" s="137"/>
      <c r="BN284" s="137"/>
    </row>
    <row r="285" spans="1:66" ht="16.5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8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8"/>
      <c r="BH285" s="137"/>
      <c r="BI285" s="137"/>
      <c r="BJ285" s="137"/>
      <c r="BK285" s="137"/>
      <c r="BL285" s="137"/>
      <c r="BM285" s="137"/>
      <c r="BN285" s="137"/>
    </row>
    <row r="286" spans="1:66" ht="16.5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8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8"/>
      <c r="BH286" s="137"/>
      <c r="BI286" s="137"/>
      <c r="BJ286" s="137"/>
      <c r="BK286" s="137"/>
      <c r="BL286" s="137"/>
      <c r="BM286" s="137"/>
      <c r="BN286" s="137"/>
    </row>
    <row r="287" spans="1:66" ht="16.5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8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8"/>
      <c r="BH287" s="137"/>
      <c r="BI287" s="137"/>
      <c r="BJ287" s="137"/>
      <c r="BK287" s="137"/>
      <c r="BL287" s="137"/>
      <c r="BM287" s="137"/>
      <c r="BN287" s="137"/>
    </row>
    <row r="288" spans="1:66" ht="16.5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8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8"/>
      <c r="BH288" s="137"/>
      <c r="BI288" s="137"/>
      <c r="BJ288" s="137"/>
      <c r="BK288" s="137"/>
      <c r="BL288" s="137"/>
      <c r="BM288" s="137"/>
      <c r="BN288" s="137"/>
    </row>
    <row r="289" spans="1:66" ht="16.5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8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8"/>
      <c r="BH289" s="137"/>
      <c r="BI289" s="137"/>
      <c r="BJ289" s="137"/>
      <c r="BK289" s="137"/>
      <c r="BL289" s="137"/>
      <c r="BM289" s="137"/>
      <c r="BN289" s="137"/>
    </row>
    <row r="290" spans="1:66" ht="16.5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8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8"/>
      <c r="BH290" s="137"/>
      <c r="BI290" s="137"/>
      <c r="BJ290" s="137"/>
      <c r="BK290" s="137"/>
      <c r="BL290" s="137"/>
      <c r="BM290" s="137"/>
      <c r="BN290" s="137"/>
    </row>
    <row r="291" spans="1:66" ht="16.5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8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8"/>
      <c r="BH291" s="137"/>
      <c r="BI291" s="137"/>
      <c r="BJ291" s="137"/>
      <c r="BK291" s="137"/>
      <c r="BL291" s="137"/>
      <c r="BM291" s="137"/>
      <c r="BN291" s="137"/>
    </row>
    <row r="292" spans="1:66" ht="16.5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8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8"/>
      <c r="BH292" s="137"/>
      <c r="BI292" s="137"/>
      <c r="BJ292" s="137"/>
      <c r="BK292" s="137"/>
      <c r="BL292" s="137"/>
      <c r="BM292" s="137"/>
      <c r="BN292" s="137"/>
    </row>
    <row r="293" spans="1:66" ht="16.5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8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8"/>
      <c r="BH293" s="137"/>
      <c r="BI293" s="137"/>
      <c r="BJ293" s="137"/>
      <c r="BK293" s="137"/>
      <c r="BL293" s="137"/>
      <c r="BM293" s="137"/>
      <c r="BN293" s="137"/>
    </row>
    <row r="294" spans="1:66" ht="16.5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8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8"/>
      <c r="BH294" s="137"/>
      <c r="BI294" s="137"/>
      <c r="BJ294" s="137"/>
      <c r="BK294" s="137"/>
      <c r="BL294" s="137"/>
      <c r="BM294" s="137"/>
      <c r="BN294" s="137"/>
    </row>
    <row r="295" spans="1:66" ht="16.5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8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8"/>
      <c r="BH295" s="137"/>
      <c r="BI295" s="137"/>
      <c r="BJ295" s="137"/>
      <c r="BK295" s="137"/>
      <c r="BL295" s="137"/>
      <c r="BM295" s="137"/>
      <c r="BN295" s="137"/>
    </row>
    <row r="296" spans="1:66" ht="16.5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8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8"/>
      <c r="BH296" s="137"/>
      <c r="BI296" s="137"/>
      <c r="BJ296" s="137"/>
      <c r="BK296" s="137"/>
      <c r="BL296" s="137"/>
      <c r="BM296" s="137"/>
      <c r="BN296" s="137"/>
    </row>
    <row r="297" spans="1:66" ht="16.5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8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8"/>
      <c r="BH297" s="137"/>
      <c r="BI297" s="137"/>
      <c r="BJ297" s="137"/>
      <c r="BK297" s="137"/>
      <c r="BL297" s="137"/>
      <c r="BM297" s="137"/>
      <c r="BN297" s="137"/>
    </row>
    <row r="298" spans="1:66" ht="16.5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8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8"/>
      <c r="BH298" s="137"/>
      <c r="BI298" s="137"/>
      <c r="BJ298" s="137"/>
      <c r="BK298" s="137"/>
      <c r="BL298" s="137"/>
      <c r="BM298" s="137"/>
      <c r="BN298" s="137"/>
    </row>
    <row r="299" spans="1:66" ht="16.5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8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8"/>
      <c r="BH299" s="137"/>
      <c r="BI299" s="137"/>
      <c r="BJ299" s="137"/>
      <c r="BK299" s="137"/>
      <c r="BL299" s="137"/>
      <c r="BM299" s="137"/>
      <c r="BN299" s="137"/>
    </row>
    <row r="300" spans="1:66" ht="16.5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8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8"/>
      <c r="BH300" s="137"/>
      <c r="BI300" s="137"/>
      <c r="BJ300" s="137"/>
      <c r="BK300" s="137"/>
      <c r="BL300" s="137"/>
      <c r="BM300" s="137"/>
      <c r="BN300" s="137"/>
    </row>
    <row r="301" spans="1:66" ht="16.5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8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8"/>
      <c r="BH301" s="137"/>
      <c r="BI301" s="137"/>
      <c r="BJ301" s="137"/>
      <c r="BK301" s="137"/>
      <c r="BL301" s="137"/>
      <c r="BM301" s="137"/>
      <c r="BN301" s="137"/>
    </row>
    <row r="302" spans="1:66" ht="16.5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8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8"/>
      <c r="BH302" s="137"/>
      <c r="BI302" s="137"/>
      <c r="BJ302" s="137"/>
      <c r="BK302" s="137"/>
      <c r="BL302" s="137"/>
      <c r="BM302" s="137"/>
      <c r="BN302" s="137"/>
    </row>
    <row r="303" spans="1:66" ht="16.5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8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8"/>
      <c r="BH303" s="137"/>
      <c r="BI303" s="137"/>
      <c r="BJ303" s="137"/>
      <c r="BK303" s="137"/>
      <c r="BL303" s="137"/>
      <c r="BM303" s="137"/>
      <c r="BN303" s="137"/>
    </row>
    <row r="304" spans="1:66" ht="16.5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8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8"/>
      <c r="BH304" s="137"/>
      <c r="BI304" s="137"/>
      <c r="BJ304" s="137"/>
      <c r="BK304" s="137"/>
      <c r="BL304" s="137"/>
      <c r="BM304" s="137"/>
      <c r="BN304" s="137"/>
    </row>
    <row r="305" spans="1:66" ht="16.5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8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8"/>
      <c r="BH305" s="137"/>
      <c r="BI305" s="137"/>
      <c r="BJ305" s="137"/>
      <c r="BK305" s="137"/>
      <c r="BL305" s="137"/>
      <c r="BM305" s="137"/>
      <c r="BN305" s="137"/>
    </row>
    <row r="306" spans="1:66" ht="16.5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8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8"/>
      <c r="BH306" s="137"/>
      <c r="BI306" s="137"/>
      <c r="BJ306" s="137"/>
      <c r="BK306" s="137"/>
      <c r="BL306" s="137"/>
      <c r="BM306" s="137"/>
      <c r="BN306" s="137"/>
    </row>
    <row r="307" spans="1:66" ht="16.5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8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8"/>
      <c r="BH307" s="137"/>
      <c r="BI307" s="137"/>
      <c r="BJ307" s="137"/>
      <c r="BK307" s="137"/>
      <c r="BL307" s="137"/>
      <c r="BM307" s="137"/>
      <c r="BN307" s="137"/>
    </row>
    <row r="308" spans="1:66" ht="16.5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8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8"/>
      <c r="BH308" s="137"/>
      <c r="BI308" s="137"/>
      <c r="BJ308" s="137"/>
      <c r="BK308" s="137"/>
      <c r="BL308" s="137"/>
      <c r="BM308" s="137"/>
      <c r="BN308" s="137"/>
    </row>
    <row r="309" spans="1:66" ht="16.5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8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8"/>
      <c r="BH309" s="137"/>
      <c r="BI309" s="137"/>
      <c r="BJ309" s="137"/>
      <c r="BK309" s="137"/>
      <c r="BL309" s="137"/>
      <c r="BM309" s="137"/>
      <c r="BN309" s="137"/>
    </row>
    <row r="310" spans="1:66" ht="16.5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8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8"/>
      <c r="BH310" s="137"/>
      <c r="BI310" s="137"/>
      <c r="BJ310" s="137"/>
      <c r="BK310" s="137"/>
      <c r="BL310" s="137"/>
      <c r="BM310" s="137"/>
      <c r="BN310" s="137"/>
    </row>
    <row r="311" spans="1:66" ht="16.5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8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8"/>
      <c r="BH311" s="137"/>
      <c r="BI311" s="137"/>
      <c r="BJ311" s="137"/>
      <c r="BK311" s="137"/>
      <c r="BL311" s="137"/>
      <c r="BM311" s="137"/>
      <c r="BN311" s="137"/>
    </row>
    <row r="312" spans="1:66" ht="16.5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8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8"/>
      <c r="BH312" s="137"/>
      <c r="BI312" s="137"/>
      <c r="BJ312" s="137"/>
      <c r="BK312" s="137"/>
      <c r="BL312" s="137"/>
      <c r="BM312" s="137"/>
      <c r="BN312" s="137"/>
    </row>
    <row r="313" spans="1:66" ht="16.5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8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8"/>
      <c r="BH313" s="137"/>
      <c r="BI313" s="137"/>
      <c r="BJ313" s="137"/>
      <c r="BK313" s="137"/>
      <c r="BL313" s="137"/>
      <c r="BM313" s="137"/>
      <c r="BN313" s="137"/>
    </row>
    <row r="314" spans="1:66" ht="16.5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8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8"/>
      <c r="BH314" s="137"/>
      <c r="BI314" s="137"/>
      <c r="BJ314" s="137"/>
      <c r="BK314" s="137"/>
      <c r="BL314" s="137"/>
      <c r="BM314" s="137"/>
      <c r="BN314" s="137"/>
    </row>
    <row r="315" spans="1:66" ht="16.5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8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8"/>
      <c r="BH315" s="137"/>
      <c r="BI315" s="137"/>
      <c r="BJ315" s="137"/>
      <c r="BK315" s="137"/>
      <c r="BL315" s="137"/>
      <c r="BM315" s="137"/>
      <c r="BN315" s="137"/>
    </row>
    <row r="316" spans="1:66" ht="16.5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8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8"/>
      <c r="BH316" s="137"/>
      <c r="BI316" s="137"/>
      <c r="BJ316" s="137"/>
      <c r="BK316" s="137"/>
      <c r="BL316" s="137"/>
      <c r="BM316" s="137"/>
      <c r="BN316" s="137"/>
    </row>
    <row r="317" spans="1:66" ht="16.5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8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8"/>
      <c r="BH317" s="137"/>
      <c r="BI317" s="137"/>
      <c r="BJ317" s="137"/>
      <c r="BK317" s="137"/>
      <c r="BL317" s="137"/>
      <c r="BM317" s="137"/>
      <c r="BN317" s="137"/>
    </row>
    <row r="318" spans="1:66" ht="16.5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8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8"/>
      <c r="BH318" s="137"/>
      <c r="BI318" s="137"/>
      <c r="BJ318" s="137"/>
      <c r="BK318" s="137"/>
      <c r="BL318" s="137"/>
      <c r="BM318" s="137"/>
      <c r="BN318" s="137"/>
    </row>
    <row r="319" spans="1:66" ht="16.5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8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8"/>
      <c r="BH319" s="137"/>
      <c r="BI319" s="137"/>
      <c r="BJ319" s="137"/>
      <c r="BK319" s="137"/>
      <c r="BL319" s="137"/>
      <c r="BM319" s="137"/>
      <c r="BN319" s="137"/>
    </row>
    <row r="320" spans="1:66" ht="16.5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8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8"/>
      <c r="BH320" s="137"/>
      <c r="BI320" s="137"/>
      <c r="BJ320" s="137"/>
      <c r="BK320" s="137"/>
      <c r="BL320" s="137"/>
      <c r="BM320" s="137"/>
      <c r="BN320" s="137"/>
    </row>
    <row r="321" spans="1:66" ht="16.5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8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8"/>
      <c r="BH321" s="137"/>
      <c r="BI321" s="137"/>
      <c r="BJ321" s="137"/>
      <c r="BK321" s="137"/>
      <c r="BL321" s="137"/>
      <c r="BM321" s="137"/>
      <c r="BN321" s="137"/>
    </row>
    <row r="322" spans="1:66" ht="16.5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8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8"/>
      <c r="BH322" s="137"/>
      <c r="BI322" s="137"/>
      <c r="BJ322" s="137"/>
      <c r="BK322" s="137"/>
      <c r="BL322" s="137"/>
      <c r="BM322" s="137"/>
      <c r="BN322" s="137"/>
    </row>
    <row r="323" spans="1:66" ht="16.5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8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8"/>
      <c r="BH323" s="137"/>
      <c r="BI323" s="137"/>
      <c r="BJ323" s="137"/>
      <c r="BK323" s="137"/>
      <c r="BL323" s="137"/>
      <c r="BM323" s="137"/>
      <c r="BN323" s="137"/>
    </row>
    <row r="324" spans="1:66" ht="16.5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8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8"/>
      <c r="BH324" s="137"/>
      <c r="BI324" s="137"/>
      <c r="BJ324" s="137"/>
      <c r="BK324" s="137"/>
      <c r="BL324" s="137"/>
      <c r="BM324" s="137"/>
      <c r="BN324" s="137"/>
    </row>
    <row r="325" spans="1:66" ht="16.5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8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8"/>
      <c r="BH325" s="137"/>
      <c r="BI325" s="137"/>
      <c r="BJ325" s="137"/>
      <c r="BK325" s="137"/>
      <c r="BL325" s="137"/>
      <c r="BM325" s="137"/>
      <c r="BN325" s="137"/>
    </row>
    <row r="326" spans="1:66" ht="16.5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8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8"/>
      <c r="BH326" s="137"/>
      <c r="BI326" s="137"/>
      <c r="BJ326" s="137"/>
      <c r="BK326" s="137"/>
      <c r="BL326" s="137"/>
      <c r="BM326" s="137"/>
      <c r="BN326" s="137"/>
    </row>
    <row r="327" spans="1:66" ht="16.5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8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8"/>
      <c r="BH327" s="137"/>
      <c r="BI327" s="137"/>
      <c r="BJ327" s="137"/>
      <c r="BK327" s="137"/>
      <c r="BL327" s="137"/>
      <c r="BM327" s="137"/>
      <c r="BN327" s="137"/>
    </row>
    <row r="328" spans="1:66" ht="16.5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8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8"/>
      <c r="BH328" s="137"/>
      <c r="BI328" s="137"/>
      <c r="BJ328" s="137"/>
      <c r="BK328" s="137"/>
      <c r="BL328" s="137"/>
      <c r="BM328" s="137"/>
      <c r="BN328" s="137"/>
    </row>
    <row r="329" spans="1:66" ht="16.5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8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8"/>
      <c r="BH329" s="137"/>
      <c r="BI329" s="137"/>
      <c r="BJ329" s="137"/>
      <c r="BK329" s="137"/>
      <c r="BL329" s="137"/>
      <c r="BM329" s="137"/>
      <c r="BN329" s="137"/>
    </row>
    <row r="330" spans="1:66" ht="16.5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8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8"/>
      <c r="BH330" s="137"/>
      <c r="BI330" s="137"/>
      <c r="BJ330" s="137"/>
      <c r="BK330" s="137"/>
      <c r="BL330" s="137"/>
      <c r="BM330" s="137"/>
      <c r="BN330" s="137"/>
    </row>
    <row r="331" spans="1:66" ht="16.5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8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8"/>
      <c r="BH331" s="137"/>
      <c r="BI331" s="137"/>
      <c r="BJ331" s="137"/>
      <c r="BK331" s="137"/>
      <c r="BL331" s="137"/>
      <c r="BM331" s="137"/>
      <c r="BN331" s="137"/>
    </row>
    <row r="332" spans="1:66" ht="16.5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8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8"/>
      <c r="BH332" s="137"/>
      <c r="BI332" s="137"/>
      <c r="BJ332" s="137"/>
      <c r="BK332" s="137"/>
      <c r="BL332" s="137"/>
      <c r="BM332" s="137"/>
      <c r="BN332" s="137"/>
    </row>
    <row r="333" spans="1:66" ht="16.5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8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8"/>
      <c r="BH333" s="137"/>
      <c r="BI333" s="137"/>
      <c r="BJ333" s="137"/>
      <c r="BK333" s="137"/>
      <c r="BL333" s="137"/>
      <c r="BM333" s="137"/>
      <c r="BN333" s="137"/>
    </row>
    <row r="334" spans="1:66" ht="16.5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8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8"/>
      <c r="BH334" s="137"/>
      <c r="BI334" s="137"/>
      <c r="BJ334" s="137"/>
      <c r="BK334" s="137"/>
      <c r="BL334" s="137"/>
      <c r="BM334" s="137"/>
      <c r="BN334" s="137"/>
    </row>
    <row r="335" spans="1:66" ht="16.5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8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8"/>
      <c r="BH335" s="137"/>
      <c r="BI335" s="137"/>
      <c r="BJ335" s="137"/>
      <c r="BK335" s="137"/>
      <c r="BL335" s="137"/>
      <c r="BM335" s="137"/>
      <c r="BN335" s="137"/>
    </row>
    <row r="336" spans="1:66" ht="16.5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8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8"/>
      <c r="BH336" s="137"/>
      <c r="BI336" s="137"/>
      <c r="BJ336" s="137"/>
      <c r="BK336" s="137"/>
      <c r="BL336" s="137"/>
      <c r="BM336" s="137"/>
      <c r="BN336" s="137"/>
    </row>
    <row r="337" spans="1:66" ht="16.5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8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8"/>
      <c r="BH337" s="137"/>
      <c r="BI337" s="137"/>
      <c r="BJ337" s="137"/>
      <c r="BK337" s="137"/>
      <c r="BL337" s="137"/>
      <c r="BM337" s="137"/>
      <c r="BN337" s="137"/>
    </row>
    <row r="338" spans="1:66" ht="16.5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8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8"/>
      <c r="BH338" s="137"/>
      <c r="BI338" s="137"/>
      <c r="BJ338" s="137"/>
      <c r="BK338" s="137"/>
      <c r="BL338" s="137"/>
      <c r="BM338" s="137"/>
      <c r="BN338" s="137"/>
    </row>
    <row r="339" spans="1:66" ht="16.5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8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8"/>
      <c r="BH339" s="137"/>
      <c r="BI339" s="137"/>
      <c r="BJ339" s="137"/>
      <c r="BK339" s="137"/>
      <c r="BL339" s="137"/>
      <c r="BM339" s="137"/>
      <c r="BN339" s="137"/>
    </row>
    <row r="340" spans="1:66" ht="16.5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8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8"/>
      <c r="BH340" s="137"/>
      <c r="BI340" s="137"/>
      <c r="BJ340" s="137"/>
      <c r="BK340" s="137"/>
      <c r="BL340" s="137"/>
      <c r="BM340" s="137"/>
      <c r="BN340" s="137"/>
    </row>
    <row r="341" spans="1:66" ht="16.5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8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8"/>
      <c r="BH341" s="137"/>
      <c r="BI341" s="137"/>
      <c r="BJ341" s="137"/>
      <c r="BK341" s="137"/>
      <c r="BL341" s="137"/>
      <c r="BM341" s="137"/>
      <c r="BN341" s="137"/>
    </row>
    <row r="342" spans="1:66" ht="16.5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8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8"/>
      <c r="BH342" s="137"/>
      <c r="BI342" s="137"/>
      <c r="BJ342" s="137"/>
      <c r="BK342" s="137"/>
      <c r="BL342" s="137"/>
      <c r="BM342" s="137"/>
      <c r="BN342" s="137"/>
    </row>
    <row r="343" spans="1:66" ht="16.5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8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8"/>
      <c r="BH343" s="137"/>
      <c r="BI343" s="137"/>
      <c r="BJ343" s="137"/>
      <c r="BK343" s="137"/>
      <c r="BL343" s="137"/>
      <c r="BM343" s="137"/>
      <c r="BN343" s="137"/>
    </row>
    <row r="344" spans="1:66" ht="16.5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8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8"/>
      <c r="BH344" s="137"/>
      <c r="BI344" s="137"/>
      <c r="BJ344" s="137"/>
      <c r="BK344" s="137"/>
      <c r="BL344" s="137"/>
      <c r="BM344" s="137"/>
      <c r="BN344" s="137"/>
    </row>
    <row r="345" spans="1:66" ht="16.5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8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8"/>
      <c r="BH345" s="137"/>
      <c r="BI345" s="137"/>
      <c r="BJ345" s="137"/>
      <c r="BK345" s="137"/>
      <c r="BL345" s="137"/>
      <c r="BM345" s="137"/>
      <c r="BN345" s="137"/>
    </row>
    <row r="346" spans="1:66" ht="16.5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8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8"/>
      <c r="BH346" s="137"/>
      <c r="BI346" s="137"/>
      <c r="BJ346" s="137"/>
      <c r="BK346" s="137"/>
      <c r="BL346" s="137"/>
      <c r="BM346" s="137"/>
      <c r="BN346" s="137"/>
    </row>
    <row r="347" spans="1:66" ht="16.5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8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8"/>
      <c r="BH347" s="137"/>
      <c r="BI347" s="137"/>
      <c r="BJ347" s="137"/>
      <c r="BK347" s="137"/>
      <c r="BL347" s="137"/>
      <c r="BM347" s="137"/>
      <c r="BN347" s="137"/>
    </row>
    <row r="348" spans="1:66" ht="16.5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8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8"/>
      <c r="BH348" s="137"/>
      <c r="BI348" s="137"/>
      <c r="BJ348" s="137"/>
      <c r="BK348" s="137"/>
      <c r="BL348" s="137"/>
      <c r="BM348" s="137"/>
      <c r="BN348" s="137"/>
    </row>
    <row r="349" spans="1:66" ht="16.5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8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8"/>
      <c r="BH349" s="137"/>
      <c r="BI349" s="137"/>
      <c r="BJ349" s="137"/>
      <c r="BK349" s="137"/>
      <c r="BL349" s="137"/>
      <c r="BM349" s="137"/>
      <c r="BN349" s="137"/>
    </row>
    <row r="350" spans="1:66" ht="16.5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8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8"/>
      <c r="BH350" s="137"/>
      <c r="BI350" s="137"/>
      <c r="BJ350" s="137"/>
      <c r="BK350" s="137"/>
      <c r="BL350" s="137"/>
      <c r="BM350" s="137"/>
      <c r="BN350" s="137"/>
    </row>
    <row r="351" spans="1:66" ht="16.5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8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8"/>
      <c r="BH351" s="137"/>
      <c r="BI351" s="137"/>
      <c r="BJ351" s="137"/>
      <c r="BK351" s="137"/>
      <c r="BL351" s="137"/>
      <c r="BM351" s="137"/>
      <c r="BN351" s="137"/>
    </row>
    <row r="352" spans="1:66" ht="16.5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8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8"/>
      <c r="BH352" s="137"/>
      <c r="BI352" s="137"/>
      <c r="BJ352" s="137"/>
      <c r="BK352" s="137"/>
      <c r="BL352" s="137"/>
      <c r="BM352" s="137"/>
      <c r="BN352" s="137"/>
    </row>
    <row r="353" spans="1:66" ht="16.5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8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8"/>
      <c r="BH353" s="137"/>
      <c r="BI353" s="137"/>
      <c r="BJ353" s="137"/>
      <c r="BK353" s="137"/>
      <c r="BL353" s="137"/>
      <c r="BM353" s="137"/>
      <c r="BN353" s="137"/>
    </row>
    <row r="354" spans="1:66" ht="16.5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8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8"/>
      <c r="BH354" s="137"/>
      <c r="BI354" s="137"/>
      <c r="BJ354" s="137"/>
      <c r="BK354" s="137"/>
      <c r="BL354" s="137"/>
      <c r="BM354" s="137"/>
      <c r="BN354" s="137"/>
    </row>
    <row r="355" spans="1:66" ht="16.5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8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8"/>
      <c r="BH355" s="137"/>
      <c r="BI355" s="137"/>
      <c r="BJ355" s="137"/>
      <c r="BK355" s="137"/>
      <c r="BL355" s="137"/>
      <c r="BM355" s="137"/>
      <c r="BN355" s="137"/>
    </row>
    <row r="356" spans="1:66" ht="16.5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8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8"/>
      <c r="BH356" s="137"/>
      <c r="BI356" s="137"/>
      <c r="BJ356" s="137"/>
      <c r="BK356" s="137"/>
      <c r="BL356" s="137"/>
      <c r="BM356" s="137"/>
      <c r="BN356" s="137"/>
    </row>
    <row r="357" spans="1:66" ht="16.5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8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8"/>
      <c r="BH357" s="137"/>
      <c r="BI357" s="137"/>
      <c r="BJ357" s="137"/>
      <c r="BK357" s="137"/>
      <c r="BL357" s="137"/>
      <c r="BM357" s="137"/>
      <c r="BN357" s="137"/>
    </row>
    <row r="358" spans="1:66" ht="16.5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8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8"/>
      <c r="BH358" s="137"/>
      <c r="BI358" s="137"/>
      <c r="BJ358" s="137"/>
      <c r="BK358" s="137"/>
      <c r="BL358" s="137"/>
      <c r="BM358" s="137"/>
      <c r="BN358" s="137"/>
    </row>
    <row r="359" spans="1:66" ht="16.5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8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8"/>
      <c r="BH359" s="137"/>
      <c r="BI359" s="137"/>
      <c r="BJ359" s="137"/>
      <c r="BK359" s="137"/>
      <c r="BL359" s="137"/>
      <c r="BM359" s="137"/>
      <c r="BN359" s="137"/>
    </row>
    <row r="360" spans="1:66" ht="16.5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8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8"/>
      <c r="BH360" s="137"/>
      <c r="BI360" s="137"/>
      <c r="BJ360" s="137"/>
      <c r="BK360" s="137"/>
      <c r="BL360" s="137"/>
      <c r="BM360" s="137"/>
      <c r="BN360" s="137"/>
    </row>
    <row r="361" spans="1:66" ht="16.5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8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8"/>
      <c r="BH361" s="137"/>
      <c r="BI361" s="137"/>
      <c r="BJ361" s="137"/>
      <c r="BK361" s="137"/>
      <c r="BL361" s="137"/>
      <c r="BM361" s="137"/>
      <c r="BN361" s="137"/>
    </row>
    <row r="362" spans="1:66" ht="16.5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8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8"/>
      <c r="BH362" s="137"/>
      <c r="BI362" s="137"/>
      <c r="BJ362" s="137"/>
      <c r="BK362" s="137"/>
      <c r="BL362" s="137"/>
      <c r="BM362" s="137"/>
      <c r="BN362" s="137"/>
    </row>
    <row r="363" spans="1:66" ht="16.5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8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8"/>
      <c r="BH363" s="137"/>
      <c r="BI363" s="137"/>
      <c r="BJ363" s="137"/>
      <c r="BK363" s="137"/>
      <c r="BL363" s="137"/>
      <c r="BM363" s="137"/>
      <c r="BN363" s="137"/>
    </row>
    <row r="364" spans="1:66" ht="16.5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8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8"/>
      <c r="BH364" s="137"/>
      <c r="BI364" s="137"/>
      <c r="BJ364" s="137"/>
      <c r="BK364" s="137"/>
      <c r="BL364" s="137"/>
      <c r="BM364" s="137"/>
      <c r="BN364" s="137"/>
    </row>
    <row r="365" spans="1:66" ht="16.5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8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8"/>
      <c r="BH365" s="137"/>
      <c r="BI365" s="137"/>
      <c r="BJ365" s="137"/>
      <c r="BK365" s="137"/>
      <c r="BL365" s="137"/>
      <c r="BM365" s="137"/>
      <c r="BN365" s="137"/>
    </row>
    <row r="366" spans="1:66" ht="16.5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8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8"/>
      <c r="BH366" s="137"/>
      <c r="BI366" s="137"/>
      <c r="BJ366" s="137"/>
      <c r="BK366" s="137"/>
      <c r="BL366" s="137"/>
      <c r="BM366" s="137"/>
      <c r="BN366" s="137"/>
    </row>
    <row r="367" spans="1:66" ht="16.5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8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8"/>
      <c r="BH367" s="137"/>
      <c r="BI367" s="137"/>
      <c r="BJ367" s="137"/>
      <c r="BK367" s="137"/>
      <c r="BL367" s="137"/>
      <c r="BM367" s="137"/>
      <c r="BN367" s="137"/>
    </row>
    <row r="368" spans="1:66" ht="16.5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8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8"/>
      <c r="BH368" s="137"/>
      <c r="BI368" s="137"/>
      <c r="BJ368" s="137"/>
      <c r="BK368" s="137"/>
      <c r="BL368" s="137"/>
      <c r="BM368" s="137"/>
      <c r="BN368" s="137"/>
    </row>
    <row r="369" spans="1:66" ht="16.5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8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8"/>
      <c r="BH369" s="137"/>
      <c r="BI369" s="137"/>
      <c r="BJ369" s="137"/>
      <c r="BK369" s="137"/>
      <c r="BL369" s="137"/>
      <c r="BM369" s="137"/>
      <c r="BN369" s="137"/>
    </row>
    <row r="370" spans="1:66" ht="16.5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8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8"/>
      <c r="BH370" s="137"/>
      <c r="BI370" s="137"/>
      <c r="BJ370" s="137"/>
      <c r="BK370" s="137"/>
      <c r="BL370" s="137"/>
      <c r="BM370" s="137"/>
      <c r="BN370" s="137"/>
    </row>
    <row r="371" spans="1:66" ht="16.5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8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8"/>
      <c r="BH371" s="137"/>
      <c r="BI371" s="137"/>
      <c r="BJ371" s="137"/>
      <c r="BK371" s="137"/>
      <c r="BL371" s="137"/>
      <c r="BM371" s="137"/>
      <c r="BN371" s="137"/>
    </row>
    <row r="372" spans="1:66" ht="16.5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8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8"/>
      <c r="BH372" s="137"/>
      <c r="BI372" s="137"/>
      <c r="BJ372" s="137"/>
      <c r="BK372" s="137"/>
      <c r="BL372" s="137"/>
      <c r="BM372" s="137"/>
      <c r="BN372" s="137"/>
    </row>
    <row r="373" spans="1:66" ht="16.5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8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8"/>
      <c r="BH373" s="137"/>
      <c r="BI373" s="137"/>
      <c r="BJ373" s="137"/>
      <c r="BK373" s="137"/>
      <c r="BL373" s="137"/>
      <c r="BM373" s="137"/>
      <c r="BN373" s="137"/>
    </row>
    <row r="374" spans="1:66" ht="16.5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8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8"/>
      <c r="BH374" s="137"/>
      <c r="BI374" s="137"/>
      <c r="BJ374" s="137"/>
      <c r="BK374" s="137"/>
      <c r="BL374" s="137"/>
      <c r="BM374" s="137"/>
      <c r="BN374" s="137"/>
    </row>
    <row r="375" spans="1:66" ht="16.5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8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8"/>
      <c r="BH375" s="137"/>
      <c r="BI375" s="137"/>
      <c r="BJ375" s="137"/>
      <c r="BK375" s="137"/>
      <c r="BL375" s="137"/>
      <c r="BM375" s="137"/>
      <c r="BN375" s="137"/>
    </row>
    <row r="376" spans="1:66" ht="16.5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8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8"/>
      <c r="BH376" s="137"/>
      <c r="BI376" s="137"/>
      <c r="BJ376" s="137"/>
      <c r="BK376" s="137"/>
      <c r="BL376" s="137"/>
      <c r="BM376" s="137"/>
      <c r="BN376" s="137"/>
    </row>
    <row r="377" spans="1:66" ht="16.5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8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8"/>
      <c r="BH377" s="137"/>
      <c r="BI377" s="137"/>
      <c r="BJ377" s="137"/>
      <c r="BK377" s="137"/>
      <c r="BL377" s="137"/>
      <c r="BM377" s="137"/>
      <c r="BN377" s="137"/>
    </row>
    <row r="378" spans="1:66" ht="16.5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8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8"/>
      <c r="BH378" s="137"/>
      <c r="BI378" s="137"/>
      <c r="BJ378" s="137"/>
      <c r="BK378" s="137"/>
      <c r="BL378" s="137"/>
      <c r="BM378" s="137"/>
      <c r="BN378" s="137"/>
    </row>
    <row r="379" spans="1:66" ht="16.5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8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8"/>
      <c r="BH379" s="137"/>
      <c r="BI379" s="137"/>
      <c r="BJ379" s="137"/>
      <c r="BK379" s="137"/>
      <c r="BL379" s="137"/>
      <c r="BM379" s="137"/>
      <c r="BN379" s="137"/>
    </row>
    <row r="380" spans="1:66" ht="16.5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8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8"/>
      <c r="BH380" s="137"/>
      <c r="BI380" s="137"/>
      <c r="BJ380" s="137"/>
      <c r="BK380" s="137"/>
      <c r="BL380" s="137"/>
      <c r="BM380" s="137"/>
      <c r="BN380" s="137"/>
    </row>
    <row r="381" spans="1:66" ht="16.5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8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8"/>
      <c r="BH381" s="137"/>
      <c r="BI381" s="137"/>
      <c r="BJ381" s="137"/>
      <c r="BK381" s="137"/>
      <c r="BL381" s="137"/>
      <c r="BM381" s="137"/>
      <c r="BN381" s="137"/>
    </row>
    <row r="382" spans="1:66" ht="16.5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8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8"/>
      <c r="BH382" s="137"/>
      <c r="BI382" s="137"/>
      <c r="BJ382" s="137"/>
      <c r="BK382" s="137"/>
      <c r="BL382" s="137"/>
      <c r="BM382" s="137"/>
      <c r="BN382" s="137"/>
    </row>
    <row r="383" spans="1:66" ht="16.5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8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8"/>
      <c r="BH383" s="137"/>
      <c r="BI383" s="137"/>
      <c r="BJ383" s="137"/>
      <c r="BK383" s="137"/>
      <c r="BL383" s="137"/>
      <c r="BM383" s="137"/>
      <c r="BN383" s="137"/>
    </row>
    <row r="384" spans="1:66" ht="16.5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8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8"/>
      <c r="BH384" s="137"/>
      <c r="BI384" s="137"/>
      <c r="BJ384" s="137"/>
      <c r="BK384" s="137"/>
      <c r="BL384" s="137"/>
      <c r="BM384" s="137"/>
      <c r="BN384" s="137"/>
    </row>
    <row r="385" spans="1:66" ht="16.5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8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8"/>
      <c r="BH385" s="137"/>
      <c r="BI385" s="137"/>
      <c r="BJ385" s="137"/>
      <c r="BK385" s="137"/>
      <c r="BL385" s="137"/>
      <c r="BM385" s="137"/>
      <c r="BN385" s="137"/>
    </row>
    <row r="386" spans="1:66" ht="16.5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8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8"/>
      <c r="BH386" s="137"/>
      <c r="BI386" s="137"/>
      <c r="BJ386" s="137"/>
      <c r="BK386" s="137"/>
      <c r="BL386" s="137"/>
      <c r="BM386" s="137"/>
      <c r="BN386" s="137"/>
    </row>
    <row r="387" spans="1:66" ht="16.5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8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8"/>
      <c r="BH387" s="137"/>
      <c r="BI387" s="137"/>
      <c r="BJ387" s="137"/>
      <c r="BK387" s="137"/>
      <c r="BL387" s="137"/>
      <c r="BM387" s="137"/>
      <c r="BN387" s="137"/>
    </row>
    <row r="388" spans="1:66" ht="16.5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8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8"/>
      <c r="BH388" s="137"/>
      <c r="BI388" s="137"/>
      <c r="BJ388" s="137"/>
      <c r="BK388" s="137"/>
      <c r="BL388" s="137"/>
      <c r="BM388" s="137"/>
      <c r="BN388" s="137"/>
    </row>
    <row r="389" spans="1:66" ht="16.5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8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8"/>
      <c r="BH389" s="137"/>
      <c r="BI389" s="137"/>
      <c r="BJ389" s="137"/>
      <c r="BK389" s="137"/>
      <c r="BL389" s="137"/>
      <c r="BM389" s="137"/>
      <c r="BN389" s="137"/>
    </row>
    <row r="390" spans="1:66" ht="16.5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8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8"/>
      <c r="BH390" s="137"/>
      <c r="BI390" s="137"/>
      <c r="BJ390" s="137"/>
      <c r="BK390" s="137"/>
      <c r="BL390" s="137"/>
      <c r="BM390" s="137"/>
      <c r="BN390" s="137"/>
    </row>
    <row r="391" spans="1:66" ht="16.5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8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8"/>
      <c r="BH391" s="137"/>
      <c r="BI391" s="137"/>
      <c r="BJ391" s="137"/>
      <c r="BK391" s="137"/>
      <c r="BL391" s="137"/>
      <c r="BM391" s="137"/>
      <c r="BN391" s="137"/>
    </row>
    <row r="392" spans="1:66" ht="16.5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8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8"/>
      <c r="BH392" s="137"/>
      <c r="BI392" s="137"/>
      <c r="BJ392" s="137"/>
      <c r="BK392" s="137"/>
      <c r="BL392" s="137"/>
      <c r="BM392" s="137"/>
      <c r="BN392" s="137"/>
    </row>
    <row r="393" spans="1:66" ht="16.5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8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8"/>
      <c r="BH393" s="137"/>
      <c r="BI393" s="137"/>
      <c r="BJ393" s="137"/>
      <c r="BK393" s="137"/>
      <c r="BL393" s="137"/>
      <c r="BM393" s="137"/>
      <c r="BN393" s="137"/>
    </row>
    <row r="394" spans="1:66" ht="16.5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8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8"/>
      <c r="BH394" s="137"/>
      <c r="BI394" s="137"/>
      <c r="BJ394" s="137"/>
      <c r="BK394" s="137"/>
      <c r="BL394" s="137"/>
      <c r="BM394" s="137"/>
      <c r="BN394" s="137"/>
    </row>
    <row r="395" spans="1:66" ht="16.5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8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8"/>
      <c r="BH395" s="137"/>
      <c r="BI395" s="137"/>
      <c r="BJ395" s="137"/>
      <c r="BK395" s="137"/>
      <c r="BL395" s="137"/>
      <c r="BM395" s="137"/>
      <c r="BN395" s="137"/>
    </row>
    <row r="396" spans="1:66" ht="16.5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8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8"/>
      <c r="BH396" s="137"/>
      <c r="BI396" s="137"/>
      <c r="BJ396" s="137"/>
      <c r="BK396" s="137"/>
      <c r="BL396" s="137"/>
      <c r="BM396" s="137"/>
      <c r="BN396" s="137"/>
    </row>
    <row r="397" spans="1:66" ht="16.5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8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8"/>
      <c r="BH397" s="137"/>
      <c r="BI397" s="137"/>
      <c r="BJ397" s="137"/>
      <c r="BK397" s="137"/>
      <c r="BL397" s="137"/>
      <c r="BM397" s="137"/>
      <c r="BN397" s="137"/>
    </row>
    <row r="398" spans="1:66" ht="16.5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8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8"/>
      <c r="BH398" s="137"/>
      <c r="BI398" s="137"/>
      <c r="BJ398" s="137"/>
      <c r="BK398" s="137"/>
      <c r="BL398" s="137"/>
      <c r="BM398" s="137"/>
      <c r="BN398" s="137"/>
    </row>
    <row r="399" spans="1:66" ht="16.5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8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8"/>
      <c r="BH399" s="137"/>
      <c r="BI399" s="137"/>
      <c r="BJ399" s="137"/>
      <c r="BK399" s="137"/>
      <c r="BL399" s="137"/>
      <c r="BM399" s="137"/>
      <c r="BN399" s="137"/>
    </row>
    <row r="400" spans="1:66" ht="16.5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8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8"/>
      <c r="BH400" s="137"/>
      <c r="BI400" s="137"/>
      <c r="BJ400" s="137"/>
      <c r="BK400" s="137"/>
      <c r="BL400" s="137"/>
      <c r="BM400" s="137"/>
      <c r="BN400" s="137"/>
    </row>
    <row r="401" spans="1:66" ht="16.5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8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8"/>
      <c r="BH401" s="137"/>
      <c r="BI401" s="137"/>
      <c r="BJ401" s="137"/>
      <c r="BK401" s="137"/>
      <c r="BL401" s="137"/>
      <c r="BM401" s="137"/>
      <c r="BN401" s="137"/>
    </row>
    <row r="402" spans="1:66" ht="16.5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8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8"/>
      <c r="BH402" s="137"/>
      <c r="BI402" s="137"/>
      <c r="BJ402" s="137"/>
      <c r="BK402" s="137"/>
      <c r="BL402" s="137"/>
      <c r="BM402" s="137"/>
      <c r="BN402" s="137"/>
    </row>
    <row r="403" spans="1:66" ht="16.5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8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8"/>
      <c r="BH403" s="137"/>
      <c r="BI403" s="137"/>
      <c r="BJ403" s="137"/>
      <c r="BK403" s="137"/>
      <c r="BL403" s="137"/>
      <c r="BM403" s="137"/>
      <c r="BN403" s="137"/>
    </row>
    <row r="404" spans="1:66" ht="16.5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8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8"/>
      <c r="BH404" s="137"/>
      <c r="BI404" s="137"/>
      <c r="BJ404" s="137"/>
      <c r="BK404" s="137"/>
      <c r="BL404" s="137"/>
      <c r="BM404" s="137"/>
      <c r="BN404" s="137"/>
    </row>
    <row r="405" spans="1:66" ht="16.5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8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8"/>
      <c r="BH405" s="137"/>
      <c r="BI405" s="137"/>
      <c r="BJ405" s="137"/>
      <c r="BK405" s="137"/>
      <c r="BL405" s="137"/>
      <c r="BM405" s="137"/>
      <c r="BN405" s="137"/>
    </row>
    <row r="406" spans="1:66" ht="16.5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8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8"/>
      <c r="BH406" s="137"/>
      <c r="BI406" s="137"/>
      <c r="BJ406" s="137"/>
      <c r="BK406" s="137"/>
      <c r="BL406" s="137"/>
      <c r="BM406" s="137"/>
      <c r="BN406" s="137"/>
    </row>
    <row r="407" spans="1:66" ht="16.5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8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8"/>
      <c r="BH407" s="137"/>
      <c r="BI407" s="137"/>
      <c r="BJ407" s="137"/>
      <c r="BK407" s="137"/>
      <c r="BL407" s="137"/>
      <c r="BM407" s="137"/>
      <c r="BN407" s="137"/>
    </row>
    <row r="408" spans="1:66" ht="16.5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8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8"/>
      <c r="BH408" s="137"/>
      <c r="BI408" s="137"/>
      <c r="BJ408" s="137"/>
      <c r="BK408" s="137"/>
      <c r="BL408" s="137"/>
      <c r="BM408" s="137"/>
      <c r="BN408" s="137"/>
    </row>
    <row r="409" spans="1:66" ht="16.5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8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8"/>
      <c r="BH409" s="137"/>
      <c r="BI409" s="137"/>
      <c r="BJ409" s="137"/>
      <c r="BK409" s="137"/>
      <c r="BL409" s="137"/>
      <c r="BM409" s="137"/>
      <c r="BN409" s="137"/>
    </row>
    <row r="410" spans="1:66" ht="16.5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8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8"/>
      <c r="BH410" s="137"/>
      <c r="BI410" s="137"/>
      <c r="BJ410" s="137"/>
      <c r="BK410" s="137"/>
      <c r="BL410" s="137"/>
      <c r="BM410" s="137"/>
      <c r="BN410" s="137"/>
    </row>
    <row r="411" spans="1:66" ht="16.5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8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8"/>
      <c r="BH411" s="137"/>
      <c r="BI411" s="137"/>
      <c r="BJ411" s="137"/>
      <c r="BK411" s="137"/>
      <c r="BL411" s="137"/>
      <c r="BM411" s="137"/>
      <c r="BN411" s="137"/>
    </row>
    <row r="412" spans="1:66" ht="16.5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8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8"/>
      <c r="BH412" s="137"/>
      <c r="BI412" s="137"/>
      <c r="BJ412" s="137"/>
      <c r="BK412" s="137"/>
      <c r="BL412" s="137"/>
      <c r="BM412" s="137"/>
      <c r="BN412" s="137"/>
    </row>
    <row r="413" spans="1:66" ht="16.5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8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8"/>
      <c r="BH413" s="137"/>
      <c r="BI413" s="137"/>
      <c r="BJ413" s="137"/>
      <c r="BK413" s="137"/>
      <c r="BL413" s="137"/>
      <c r="BM413" s="137"/>
      <c r="BN413" s="137"/>
    </row>
    <row r="414" spans="1:66" ht="16.5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8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8"/>
      <c r="BH414" s="137"/>
      <c r="BI414" s="137"/>
      <c r="BJ414" s="137"/>
      <c r="BK414" s="137"/>
      <c r="BL414" s="137"/>
      <c r="BM414" s="137"/>
      <c r="BN414" s="137"/>
    </row>
    <row r="415" spans="1:66" ht="16.5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8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8"/>
      <c r="BH415" s="137"/>
      <c r="BI415" s="137"/>
      <c r="BJ415" s="137"/>
      <c r="BK415" s="137"/>
      <c r="BL415" s="137"/>
      <c r="BM415" s="137"/>
      <c r="BN415" s="137"/>
    </row>
    <row r="416" spans="1:66" ht="16.5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8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8"/>
      <c r="BH416" s="137"/>
      <c r="BI416" s="137"/>
      <c r="BJ416" s="137"/>
      <c r="BK416" s="137"/>
      <c r="BL416" s="137"/>
      <c r="BM416" s="137"/>
      <c r="BN416" s="137"/>
    </row>
    <row r="417" spans="1:66" ht="16.5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8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8"/>
      <c r="BH417" s="137"/>
      <c r="BI417" s="137"/>
      <c r="BJ417" s="137"/>
      <c r="BK417" s="137"/>
      <c r="BL417" s="137"/>
      <c r="BM417" s="137"/>
      <c r="BN417" s="137"/>
    </row>
    <row r="418" spans="1:66" ht="16.5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8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8"/>
      <c r="BH418" s="137"/>
      <c r="BI418" s="137"/>
      <c r="BJ418" s="137"/>
      <c r="BK418" s="137"/>
      <c r="BL418" s="137"/>
      <c r="BM418" s="137"/>
      <c r="BN418" s="137"/>
    </row>
    <row r="419" spans="1:66" ht="16.5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8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8"/>
      <c r="BH419" s="137"/>
      <c r="BI419" s="137"/>
      <c r="BJ419" s="137"/>
      <c r="BK419" s="137"/>
      <c r="BL419" s="137"/>
      <c r="BM419" s="137"/>
      <c r="BN419" s="137"/>
    </row>
    <row r="420" spans="1:66" ht="16.5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8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8"/>
      <c r="BH420" s="137"/>
      <c r="BI420" s="137"/>
      <c r="BJ420" s="137"/>
      <c r="BK420" s="137"/>
      <c r="BL420" s="137"/>
      <c r="BM420" s="137"/>
      <c r="BN420" s="137"/>
    </row>
    <row r="421" spans="1:66" ht="16.5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8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8"/>
      <c r="BH421" s="137"/>
      <c r="BI421" s="137"/>
      <c r="BJ421" s="137"/>
      <c r="BK421" s="137"/>
      <c r="BL421" s="137"/>
      <c r="BM421" s="137"/>
      <c r="BN421" s="137"/>
    </row>
    <row r="422" spans="1:66" ht="16.5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8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8"/>
      <c r="BH422" s="137"/>
      <c r="BI422" s="137"/>
      <c r="BJ422" s="137"/>
      <c r="BK422" s="137"/>
      <c r="BL422" s="137"/>
      <c r="BM422" s="137"/>
      <c r="BN422" s="137"/>
    </row>
    <row r="423" spans="1:66" ht="16.5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8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8"/>
      <c r="BH423" s="137"/>
      <c r="BI423" s="137"/>
      <c r="BJ423" s="137"/>
      <c r="BK423" s="137"/>
      <c r="BL423" s="137"/>
      <c r="BM423" s="137"/>
      <c r="BN423" s="137"/>
    </row>
    <row r="424" spans="1:66" ht="16.5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8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8"/>
      <c r="BH424" s="137"/>
      <c r="BI424" s="137"/>
      <c r="BJ424" s="137"/>
      <c r="BK424" s="137"/>
      <c r="BL424" s="137"/>
      <c r="BM424" s="137"/>
      <c r="BN424" s="137"/>
    </row>
    <row r="425" spans="1:66" ht="16.5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8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8"/>
      <c r="BH425" s="137"/>
      <c r="BI425" s="137"/>
      <c r="BJ425" s="137"/>
      <c r="BK425" s="137"/>
      <c r="BL425" s="137"/>
      <c r="BM425" s="137"/>
      <c r="BN425" s="137"/>
    </row>
    <row r="426" spans="1:66" ht="16.5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8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8"/>
      <c r="BH426" s="137"/>
      <c r="BI426" s="137"/>
      <c r="BJ426" s="137"/>
      <c r="BK426" s="137"/>
      <c r="BL426" s="137"/>
      <c r="BM426" s="137"/>
      <c r="BN426" s="137"/>
    </row>
    <row r="427" spans="1:66" ht="16.5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8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8"/>
      <c r="BH427" s="137"/>
      <c r="BI427" s="137"/>
      <c r="BJ427" s="137"/>
      <c r="BK427" s="137"/>
      <c r="BL427" s="137"/>
      <c r="BM427" s="137"/>
      <c r="BN427" s="137"/>
    </row>
    <row r="428" spans="1:66" ht="16.5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8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8"/>
      <c r="BH428" s="137"/>
      <c r="BI428" s="137"/>
      <c r="BJ428" s="137"/>
      <c r="BK428" s="137"/>
      <c r="BL428" s="137"/>
      <c r="BM428" s="137"/>
      <c r="BN428" s="137"/>
    </row>
    <row r="429" spans="1:66" ht="16.5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8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8"/>
      <c r="BH429" s="137"/>
      <c r="BI429" s="137"/>
      <c r="BJ429" s="137"/>
      <c r="BK429" s="137"/>
      <c r="BL429" s="137"/>
      <c r="BM429" s="137"/>
      <c r="BN429" s="137"/>
    </row>
    <row r="430" spans="1:66" ht="16.5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8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8"/>
      <c r="BH430" s="137"/>
      <c r="BI430" s="137"/>
      <c r="BJ430" s="137"/>
      <c r="BK430" s="137"/>
      <c r="BL430" s="137"/>
      <c r="BM430" s="137"/>
      <c r="BN430" s="137"/>
    </row>
    <row r="431" spans="1:66" ht="16.5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8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8"/>
      <c r="BH431" s="137"/>
      <c r="BI431" s="137"/>
      <c r="BJ431" s="137"/>
      <c r="BK431" s="137"/>
      <c r="BL431" s="137"/>
      <c r="BM431" s="137"/>
      <c r="BN431" s="137"/>
    </row>
    <row r="432" spans="1:66" ht="16.5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8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8"/>
      <c r="BH432" s="137"/>
      <c r="BI432" s="137"/>
      <c r="BJ432" s="137"/>
      <c r="BK432" s="137"/>
      <c r="BL432" s="137"/>
      <c r="BM432" s="137"/>
      <c r="BN432" s="137"/>
    </row>
    <row r="433" spans="1:66" ht="16.5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8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8"/>
      <c r="BH433" s="137"/>
      <c r="BI433" s="137"/>
      <c r="BJ433" s="137"/>
      <c r="BK433" s="137"/>
      <c r="BL433" s="137"/>
      <c r="BM433" s="137"/>
      <c r="BN433" s="137"/>
    </row>
    <row r="434" spans="1:66" ht="16.5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8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8"/>
      <c r="BH434" s="137"/>
      <c r="BI434" s="137"/>
      <c r="BJ434" s="137"/>
      <c r="BK434" s="137"/>
      <c r="BL434" s="137"/>
      <c r="BM434" s="137"/>
      <c r="BN434" s="137"/>
    </row>
    <row r="435" spans="1:66" ht="16.5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8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8"/>
      <c r="BH435" s="137"/>
      <c r="BI435" s="137"/>
      <c r="BJ435" s="137"/>
      <c r="BK435" s="137"/>
      <c r="BL435" s="137"/>
      <c r="BM435" s="137"/>
      <c r="BN435" s="137"/>
    </row>
    <row r="436" spans="1:66" ht="16.5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8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8"/>
      <c r="BH436" s="137"/>
      <c r="BI436" s="137"/>
      <c r="BJ436" s="137"/>
      <c r="BK436" s="137"/>
      <c r="BL436" s="137"/>
      <c r="BM436" s="137"/>
      <c r="BN436" s="137"/>
    </row>
    <row r="437" spans="1:66" ht="16.5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8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8"/>
      <c r="BH437" s="137"/>
      <c r="BI437" s="137"/>
      <c r="BJ437" s="137"/>
      <c r="BK437" s="137"/>
      <c r="BL437" s="137"/>
      <c r="BM437" s="137"/>
      <c r="BN437" s="137"/>
    </row>
    <row r="438" spans="1:66" ht="16.5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8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8"/>
      <c r="BH438" s="137"/>
      <c r="BI438" s="137"/>
      <c r="BJ438" s="137"/>
      <c r="BK438" s="137"/>
      <c r="BL438" s="137"/>
      <c r="BM438" s="137"/>
      <c r="BN438" s="137"/>
    </row>
    <row r="439" spans="1:66" ht="16.5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8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8"/>
      <c r="BH439" s="137"/>
      <c r="BI439" s="137"/>
      <c r="BJ439" s="137"/>
      <c r="BK439" s="137"/>
      <c r="BL439" s="137"/>
      <c r="BM439" s="137"/>
      <c r="BN439" s="137"/>
    </row>
    <row r="440" spans="1:66" ht="16.5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8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8"/>
      <c r="BH440" s="137"/>
      <c r="BI440" s="137"/>
      <c r="BJ440" s="137"/>
      <c r="BK440" s="137"/>
      <c r="BL440" s="137"/>
      <c r="BM440" s="137"/>
      <c r="BN440" s="137"/>
    </row>
    <row r="441" spans="1:66" ht="16.5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8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8"/>
      <c r="BH441" s="137"/>
      <c r="BI441" s="137"/>
      <c r="BJ441" s="137"/>
      <c r="BK441" s="137"/>
      <c r="BL441" s="137"/>
      <c r="BM441" s="137"/>
      <c r="BN441" s="137"/>
    </row>
    <row r="442" spans="1:66" ht="16.5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8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8"/>
      <c r="BH442" s="137"/>
      <c r="BI442" s="137"/>
      <c r="BJ442" s="137"/>
      <c r="BK442" s="137"/>
      <c r="BL442" s="137"/>
      <c r="BM442" s="137"/>
      <c r="BN442" s="137"/>
    </row>
    <row r="443" spans="1:66" ht="16.5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8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8"/>
      <c r="BH443" s="137"/>
      <c r="BI443" s="137"/>
      <c r="BJ443" s="137"/>
      <c r="BK443" s="137"/>
      <c r="BL443" s="137"/>
      <c r="BM443" s="137"/>
      <c r="BN443" s="137"/>
    </row>
    <row r="444" spans="1:66" ht="16.5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8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8"/>
      <c r="BH444" s="137"/>
      <c r="BI444" s="137"/>
      <c r="BJ444" s="137"/>
      <c r="BK444" s="137"/>
      <c r="BL444" s="137"/>
      <c r="BM444" s="137"/>
      <c r="BN444" s="137"/>
    </row>
    <row r="445" spans="1:66" ht="16.5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8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8"/>
      <c r="BH445" s="137"/>
      <c r="BI445" s="137"/>
      <c r="BJ445" s="137"/>
      <c r="BK445" s="137"/>
      <c r="BL445" s="137"/>
      <c r="BM445" s="137"/>
      <c r="BN445" s="137"/>
    </row>
    <row r="446" spans="1:66" ht="16.5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8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8"/>
      <c r="BH446" s="137"/>
      <c r="BI446" s="137"/>
      <c r="BJ446" s="137"/>
      <c r="BK446" s="137"/>
      <c r="BL446" s="137"/>
      <c r="BM446" s="137"/>
      <c r="BN446" s="137"/>
    </row>
    <row r="447" spans="1:66" ht="16.5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8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8"/>
      <c r="BH447" s="137"/>
      <c r="BI447" s="137"/>
      <c r="BJ447" s="137"/>
      <c r="BK447" s="137"/>
      <c r="BL447" s="137"/>
      <c r="BM447" s="137"/>
      <c r="BN447" s="137"/>
    </row>
    <row r="448" spans="1:66" ht="16.5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8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8"/>
      <c r="BH448" s="137"/>
      <c r="BI448" s="137"/>
      <c r="BJ448" s="137"/>
      <c r="BK448" s="137"/>
      <c r="BL448" s="137"/>
      <c r="BM448" s="137"/>
      <c r="BN448" s="137"/>
    </row>
    <row r="449" spans="1:66" ht="16.5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8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8"/>
      <c r="BH449" s="137"/>
      <c r="BI449" s="137"/>
      <c r="BJ449" s="137"/>
      <c r="BK449" s="137"/>
      <c r="BL449" s="137"/>
      <c r="BM449" s="137"/>
      <c r="BN449" s="137"/>
    </row>
    <row r="450" spans="1:66" ht="16.5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8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8"/>
      <c r="BH450" s="137"/>
      <c r="BI450" s="137"/>
      <c r="BJ450" s="137"/>
      <c r="BK450" s="137"/>
      <c r="BL450" s="137"/>
      <c r="BM450" s="137"/>
      <c r="BN450" s="137"/>
    </row>
    <row r="451" spans="1:66" ht="16.5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8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8"/>
      <c r="BH451" s="137"/>
      <c r="BI451" s="137"/>
      <c r="BJ451" s="137"/>
      <c r="BK451" s="137"/>
      <c r="BL451" s="137"/>
      <c r="BM451" s="137"/>
      <c r="BN451" s="137"/>
    </row>
    <row r="452" spans="1:66" ht="16.5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8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8"/>
      <c r="BH452" s="137"/>
      <c r="BI452" s="137"/>
      <c r="BJ452" s="137"/>
      <c r="BK452" s="137"/>
      <c r="BL452" s="137"/>
      <c r="BM452" s="137"/>
      <c r="BN452" s="137"/>
    </row>
    <row r="453" spans="1:66" ht="16.5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8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8"/>
      <c r="BH453" s="137"/>
      <c r="BI453" s="137"/>
      <c r="BJ453" s="137"/>
      <c r="BK453" s="137"/>
      <c r="BL453" s="137"/>
      <c r="BM453" s="137"/>
      <c r="BN453" s="137"/>
    </row>
    <row r="454" spans="1:66" ht="16.5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8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8"/>
      <c r="BH454" s="137"/>
      <c r="BI454" s="137"/>
      <c r="BJ454" s="137"/>
      <c r="BK454" s="137"/>
      <c r="BL454" s="137"/>
      <c r="BM454" s="137"/>
      <c r="BN454" s="137"/>
    </row>
    <row r="455" spans="1:66" ht="16.5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8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8"/>
      <c r="BH455" s="137"/>
      <c r="BI455" s="137"/>
      <c r="BJ455" s="137"/>
      <c r="BK455" s="137"/>
      <c r="BL455" s="137"/>
      <c r="BM455" s="137"/>
      <c r="BN455" s="137"/>
    </row>
    <row r="456" spans="1:66" ht="16.5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8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8"/>
      <c r="BH456" s="137"/>
      <c r="BI456" s="137"/>
      <c r="BJ456" s="137"/>
      <c r="BK456" s="137"/>
      <c r="BL456" s="137"/>
      <c r="BM456" s="137"/>
      <c r="BN456" s="137"/>
    </row>
    <row r="457" spans="1:66" ht="16.5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8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8"/>
      <c r="BH457" s="137"/>
      <c r="BI457" s="137"/>
      <c r="BJ457" s="137"/>
      <c r="BK457" s="137"/>
      <c r="BL457" s="137"/>
      <c r="BM457" s="137"/>
      <c r="BN457" s="137"/>
    </row>
    <row r="458" spans="1:66" ht="16.5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8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8"/>
      <c r="BH458" s="137"/>
      <c r="BI458" s="137"/>
      <c r="BJ458" s="137"/>
      <c r="BK458" s="137"/>
      <c r="BL458" s="137"/>
      <c r="BM458" s="137"/>
      <c r="BN458" s="137"/>
    </row>
    <row r="459" spans="1:66" ht="16.5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8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8"/>
      <c r="BH459" s="137"/>
      <c r="BI459" s="137"/>
      <c r="BJ459" s="137"/>
      <c r="BK459" s="137"/>
      <c r="BL459" s="137"/>
      <c r="BM459" s="137"/>
      <c r="BN459" s="137"/>
    </row>
    <row r="460" spans="1:66" ht="16.5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8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8"/>
      <c r="BH460" s="137"/>
      <c r="BI460" s="137"/>
      <c r="BJ460" s="137"/>
      <c r="BK460" s="137"/>
      <c r="BL460" s="137"/>
      <c r="BM460" s="137"/>
      <c r="BN460" s="137"/>
    </row>
    <row r="461" spans="1:66" ht="16.5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8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8"/>
      <c r="BH461" s="137"/>
      <c r="BI461" s="137"/>
      <c r="BJ461" s="137"/>
      <c r="BK461" s="137"/>
      <c r="BL461" s="137"/>
      <c r="BM461" s="137"/>
      <c r="BN461" s="137"/>
    </row>
    <row r="462" spans="1:66" ht="16.5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8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8"/>
      <c r="BH462" s="137"/>
      <c r="BI462" s="137"/>
      <c r="BJ462" s="137"/>
      <c r="BK462" s="137"/>
      <c r="BL462" s="137"/>
      <c r="BM462" s="137"/>
      <c r="BN462" s="137"/>
    </row>
    <row r="463" spans="1:66" ht="16.5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8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8"/>
      <c r="BH463" s="137"/>
      <c r="BI463" s="137"/>
      <c r="BJ463" s="137"/>
      <c r="BK463" s="137"/>
      <c r="BL463" s="137"/>
      <c r="BM463" s="137"/>
      <c r="BN463" s="137"/>
    </row>
    <row r="464" spans="1:66" ht="16.5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8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8"/>
      <c r="BH464" s="137"/>
      <c r="BI464" s="137"/>
      <c r="BJ464" s="137"/>
      <c r="BK464" s="137"/>
      <c r="BL464" s="137"/>
      <c r="BM464" s="137"/>
      <c r="BN464" s="137"/>
    </row>
    <row r="465" spans="1:66" ht="16.5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8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8"/>
      <c r="BH465" s="137"/>
      <c r="BI465" s="137"/>
      <c r="BJ465" s="137"/>
      <c r="BK465" s="137"/>
      <c r="BL465" s="137"/>
      <c r="BM465" s="137"/>
      <c r="BN465" s="137"/>
    </row>
    <row r="466" spans="1:66" ht="16.5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8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8"/>
      <c r="BH466" s="137"/>
      <c r="BI466" s="137"/>
      <c r="BJ466" s="137"/>
      <c r="BK466" s="137"/>
      <c r="BL466" s="137"/>
      <c r="BM466" s="137"/>
      <c r="BN466" s="137"/>
    </row>
    <row r="467" spans="1:66" ht="16.5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8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8"/>
      <c r="BH467" s="137"/>
      <c r="BI467" s="137"/>
      <c r="BJ467" s="137"/>
      <c r="BK467" s="137"/>
      <c r="BL467" s="137"/>
      <c r="BM467" s="137"/>
      <c r="BN467" s="137"/>
    </row>
    <row r="468" spans="1:66" ht="16.5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8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8"/>
      <c r="BH468" s="137"/>
      <c r="BI468" s="137"/>
      <c r="BJ468" s="137"/>
      <c r="BK468" s="137"/>
      <c r="BL468" s="137"/>
      <c r="BM468" s="137"/>
      <c r="BN468" s="137"/>
    </row>
    <row r="469" spans="1:66" ht="16.5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8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8"/>
      <c r="BH469" s="137"/>
      <c r="BI469" s="137"/>
      <c r="BJ469" s="137"/>
      <c r="BK469" s="137"/>
      <c r="BL469" s="137"/>
      <c r="BM469" s="137"/>
      <c r="BN469" s="137"/>
    </row>
    <row r="470" spans="1:66" ht="16.5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8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8"/>
      <c r="BH470" s="137"/>
      <c r="BI470" s="137"/>
      <c r="BJ470" s="137"/>
      <c r="BK470" s="137"/>
      <c r="BL470" s="137"/>
      <c r="BM470" s="137"/>
      <c r="BN470" s="137"/>
    </row>
    <row r="471" spans="1:66" ht="16.5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8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8"/>
      <c r="BH471" s="137"/>
      <c r="BI471" s="137"/>
      <c r="BJ471" s="137"/>
      <c r="BK471" s="137"/>
      <c r="BL471" s="137"/>
      <c r="BM471" s="137"/>
      <c r="BN471" s="137"/>
    </row>
    <row r="472" spans="1:66" ht="16.5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8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8"/>
      <c r="BH472" s="137"/>
      <c r="BI472" s="137"/>
      <c r="BJ472" s="137"/>
      <c r="BK472" s="137"/>
      <c r="BL472" s="137"/>
      <c r="BM472" s="137"/>
      <c r="BN472" s="137"/>
    </row>
    <row r="473" spans="1:66" ht="16.5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8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8"/>
      <c r="BH473" s="137"/>
      <c r="BI473" s="137"/>
      <c r="BJ473" s="137"/>
      <c r="BK473" s="137"/>
      <c r="BL473" s="137"/>
      <c r="BM473" s="137"/>
      <c r="BN473" s="137"/>
    </row>
    <row r="474" spans="1:66" ht="16.5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8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8"/>
      <c r="BH474" s="137"/>
      <c r="BI474" s="137"/>
      <c r="BJ474" s="137"/>
      <c r="BK474" s="137"/>
      <c r="BL474" s="137"/>
      <c r="BM474" s="137"/>
      <c r="BN474" s="137"/>
    </row>
    <row r="475" spans="1:66" ht="16.5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8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8"/>
      <c r="BH475" s="137"/>
      <c r="BI475" s="137"/>
      <c r="BJ475" s="137"/>
      <c r="BK475" s="137"/>
      <c r="BL475" s="137"/>
      <c r="BM475" s="137"/>
      <c r="BN475" s="137"/>
    </row>
    <row r="476" spans="1:66" ht="16.5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8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8"/>
      <c r="BH476" s="137"/>
      <c r="BI476" s="137"/>
      <c r="BJ476" s="137"/>
      <c r="BK476" s="137"/>
      <c r="BL476" s="137"/>
      <c r="BM476" s="137"/>
      <c r="BN476" s="137"/>
    </row>
    <row r="477" spans="1:66" ht="16.5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8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8"/>
      <c r="BH477" s="137"/>
      <c r="BI477" s="137"/>
      <c r="BJ477" s="137"/>
      <c r="BK477" s="137"/>
      <c r="BL477" s="137"/>
      <c r="BM477" s="137"/>
      <c r="BN477" s="137"/>
    </row>
    <row r="478" spans="1:66" ht="16.5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8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8"/>
      <c r="BH478" s="137"/>
      <c r="BI478" s="137"/>
      <c r="BJ478" s="137"/>
      <c r="BK478" s="137"/>
      <c r="BL478" s="137"/>
      <c r="BM478" s="137"/>
      <c r="BN478" s="137"/>
    </row>
    <row r="479" spans="1:66" ht="16.5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8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8"/>
      <c r="BH479" s="137"/>
      <c r="BI479" s="137"/>
      <c r="BJ479" s="137"/>
      <c r="BK479" s="137"/>
      <c r="BL479" s="137"/>
      <c r="BM479" s="137"/>
      <c r="BN479" s="137"/>
    </row>
    <row r="480" spans="1:66" ht="16.5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8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8"/>
      <c r="BH480" s="137"/>
      <c r="BI480" s="137"/>
      <c r="BJ480" s="137"/>
      <c r="BK480" s="137"/>
      <c r="BL480" s="137"/>
      <c r="BM480" s="137"/>
      <c r="BN480" s="137"/>
    </row>
    <row r="481" spans="1:66" ht="16.5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8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8"/>
      <c r="BH481" s="137"/>
      <c r="BI481" s="137"/>
      <c r="BJ481" s="137"/>
      <c r="BK481" s="137"/>
      <c r="BL481" s="137"/>
      <c r="BM481" s="137"/>
      <c r="BN481" s="137"/>
    </row>
    <row r="482" spans="1:66" ht="16.5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8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8"/>
      <c r="BH482" s="137"/>
      <c r="BI482" s="137"/>
      <c r="BJ482" s="137"/>
      <c r="BK482" s="137"/>
      <c r="BL482" s="137"/>
      <c r="BM482" s="137"/>
      <c r="BN482" s="137"/>
    </row>
    <row r="483" spans="1:66" ht="16.5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8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8"/>
      <c r="BH483" s="137"/>
      <c r="BI483" s="137"/>
      <c r="BJ483" s="137"/>
      <c r="BK483" s="137"/>
      <c r="BL483" s="137"/>
      <c r="BM483" s="137"/>
      <c r="BN483" s="137"/>
    </row>
    <row r="484" spans="1:66" ht="16.5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8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8"/>
      <c r="BH484" s="137"/>
      <c r="BI484" s="137"/>
      <c r="BJ484" s="137"/>
      <c r="BK484" s="137"/>
      <c r="BL484" s="137"/>
      <c r="BM484" s="137"/>
      <c r="BN484" s="137"/>
    </row>
    <row r="485" spans="1:66" ht="16.5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8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8"/>
      <c r="BH485" s="137"/>
      <c r="BI485" s="137"/>
      <c r="BJ485" s="137"/>
      <c r="BK485" s="137"/>
      <c r="BL485" s="137"/>
      <c r="BM485" s="137"/>
      <c r="BN485" s="137"/>
    </row>
    <row r="486" spans="1:66" ht="16.5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8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8"/>
      <c r="BH486" s="137"/>
      <c r="BI486" s="137"/>
      <c r="BJ486" s="137"/>
      <c r="BK486" s="137"/>
      <c r="BL486" s="137"/>
      <c r="BM486" s="137"/>
      <c r="BN486" s="137"/>
    </row>
    <row r="487" spans="1:66" ht="16.5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8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8"/>
      <c r="BH487" s="137"/>
      <c r="BI487" s="137"/>
      <c r="BJ487" s="137"/>
      <c r="BK487" s="137"/>
      <c r="BL487" s="137"/>
      <c r="BM487" s="137"/>
      <c r="BN487" s="137"/>
    </row>
    <row r="488" spans="1:66" ht="16.5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8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8"/>
      <c r="BH488" s="137"/>
      <c r="BI488" s="137"/>
      <c r="BJ488" s="137"/>
      <c r="BK488" s="137"/>
      <c r="BL488" s="137"/>
      <c r="BM488" s="137"/>
      <c r="BN488" s="137"/>
    </row>
    <row r="489" spans="1:66" ht="16.5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8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8"/>
      <c r="BH489" s="137"/>
      <c r="BI489" s="137"/>
      <c r="BJ489" s="137"/>
      <c r="BK489" s="137"/>
      <c r="BL489" s="137"/>
      <c r="BM489" s="137"/>
      <c r="BN489" s="137"/>
    </row>
    <row r="490" spans="1:66" ht="16.5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8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8"/>
      <c r="BH490" s="137"/>
      <c r="BI490" s="137"/>
      <c r="BJ490" s="137"/>
      <c r="BK490" s="137"/>
      <c r="BL490" s="137"/>
      <c r="BM490" s="137"/>
      <c r="BN490" s="137"/>
    </row>
    <row r="491" spans="1:66" ht="16.5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8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8"/>
      <c r="BH491" s="137"/>
      <c r="BI491" s="137"/>
      <c r="BJ491" s="137"/>
      <c r="BK491" s="137"/>
      <c r="BL491" s="137"/>
      <c r="BM491" s="137"/>
      <c r="BN491" s="137"/>
    </row>
    <row r="492" spans="1:66" ht="16.5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8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8"/>
      <c r="BH492" s="137"/>
      <c r="BI492" s="137"/>
      <c r="BJ492" s="137"/>
      <c r="BK492" s="137"/>
      <c r="BL492" s="137"/>
      <c r="BM492" s="137"/>
      <c r="BN492" s="137"/>
    </row>
    <row r="493" spans="1:66" ht="16.5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8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8"/>
      <c r="BH493" s="137"/>
      <c r="BI493" s="137"/>
      <c r="BJ493" s="137"/>
      <c r="BK493" s="137"/>
      <c r="BL493" s="137"/>
      <c r="BM493" s="137"/>
      <c r="BN493" s="137"/>
    </row>
    <row r="494" spans="1:66" ht="16.5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8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8"/>
      <c r="BH494" s="137"/>
      <c r="BI494" s="137"/>
      <c r="BJ494" s="137"/>
      <c r="BK494" s="137"/>
      <c r="BL494" s="137"/>
      <c r="BM494" s="137"/>
      <c r="BN494" s="137"/>
    </row>
    <row r="495" spans="1:66" ht="16.5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8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8"/>
      <c r="BH495" s="137"/>
      <c r="BI495" s="137"/>
      <c r="BJ495" s="137"/>
      <c r="BK495" s="137"/>
      <c r="BL495" s="137"/>
      <c r="BM495" s="137"/>
      <c r="BN495" s="137"/>
    </row>
    <row r="496" spans="1:66" ht="16.5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8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8"/>
      <c r="BH496" s="137"/>
      <c r="BI496" s="137"/>
      <c r="BJ496" s="137"/>
      <c r="BK496" s="137"/>
      <c r="BL496" s="137"/>
      <c r="BM496" s="137"/>
      <c r="BN496" s="137"/>
    </row>
    <row r="497" spans="1:66" ht="16.5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8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8"/>
      <c r="BH497" s="137"/>
      <c r="BI497" s="137"/>
      <c r="BJ497" s="137"/>
      <c r="BK497" s="137"/>
      <c r="BL497" s="137"/>
      <c r="BM497" s="137"/>
      <c r="BN497" s="137"/>
    </row>
    <row r="498" spans="1:66" ht="16.5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8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8"/>
      <c r="BH498" s="137"/>
      <c r="BI498" s="137"/>
      <c r="BJ498" s="137"/>
      <c r="BK498" s="137"/>
      <c r="BL498" s="137"/>
      <c r="BM498" s="137"/>
      <c r="BN498" s="137"/>
    </row>
    <row r="499" spans="1:66" ht="16.5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8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8"/>
      <c r="BH499" s="137"/>
      <c r="BI499" s="137"/>
      <c r="BJ499" s="137"/>
      <c r="BK499" s="137"/>
      <c r="BL499" s="137"/>
      <c r="BM499" s="137"/>
      <c r="BN499" s="137"/>
    </row>
    <row r="500" spans="1:66" ht="16.5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8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8"/>
      <c r="BH500" s="137"/>
      <c r="BI500" s="137"/>
      <c r="BJ500" s="137"/>
      <c r="BK500" s="137"/>
      <c r="BL500" s="137"/>
      <c r="BM500" s="137"/>
      <c r="BN500" s="137"/>
    </row>
    <row r="501" spans="1:66" ht="16.5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8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8"/>
      <c r="BH501" s="137"/>
      <c r="BI501" s="137"/>
      <c r="BJ501" s="137"/>
      <c r="BK501" s="137"/>
      <c r="BL501" s="137"/>
      <c r="BM501" s="137"/>
      <c r="BN501" s="137"/>
    </row>
    <row r="502" spans="1:66" ht="16.5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8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8"/>
      <c r="BH502" s="137"/>
      <c r="BI502" s="137"/>
      <c r="BJ502" s="137"/>
      <c r="BK502" s="137"/>
      <c r="BL502" s="137"/>
      <c r="BM502" s="137"/>
      <c r="BN502" s="137"/>
    </row>
    <row r="503" spans="1:66" ht="16.5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8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8"/>
      <c r="BH503" s="137"/>
      <c r="BI503" s="137"/>
      <c r="BJ503" s="137"/>
      <c r="BK503" s="137"/>
      <c r="BL503" s="137"/>
      <c r="BM503" s="137"/>
      <c r="BN503" s="137"/>
    </row>
    <row r="504" spans="1:66" ht="16.5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8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8"/>
      <c r="BH504" s="137"/>
      <c r="BI504" s="137"/>
      <c r="BJ504" s="137"/>
      <c r="BK504" s="137"/>
      <c r="BL504" s="137"/>
      <c r="BM504" s="137"/>
      <c r="BN504" s="137"/>
    </row>
    <row r="505" spans="1:66" ht="16.5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8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8"/>
      <c r="BH505" s="137"/>
      <c r="BI505" s="137"/>
      <c r="BJ505" s="137"/>
      <c r="BK505" s="137"/>
      <c r="BL505" s="137"/>
      <c r="BM505" s="137"/>
      <c r="BN505" s="137"/>
    </row>
    <row r="506" spans="1:66" ht="16.5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8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8"/>
      <c r="BH506" s="137"/>
      <c r="BI506" s="137"/>
      <c r="BJ506" s="137"/>
      <c r="BK506" s="137"/>
      <c r="BL506" s="137"/>
      <c r="BM506" s="137"/>
      <c r="BN506" s="137"/>
    </row>
    <row r="507" spans="1:66" ht="16.5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8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8"/>
      <c r="BH507" s="137"/>
      <c r="BI507" s="137"/>
      <c r="BJ507" s="137"/>
      <c r="BK507" s="137"/>
      <c r="BL507" s="137"/>
      <c r="BM507" s="137"/>
      <c r="BN507" s="137"/>
    </row>
    <row r="508" spans="1:66" ht="16.5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8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8"/>
      <c r="BH508" s="137"/>
      <c r="BI508" s="137"/>
      <c r="BJ508" s="137"/>
      <c r="BK508" s="137"/>
      <c r="BL508" s="137"/>
      <c r="BM508" s="137"/>
      <c r="BN508" s="137"/>
    </row>
    <row r="509" spans="1:66" ht="16.5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8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8"/>
      <c r="BH509" s="137"/>
      <c r="BI509" s="137"/>
      <c r="BJ509" s="137"/>
      <c r="BK509" s="137"/>
      <c r="BL509" s="137"/>
      <c r="BM509" s="137"/>
      <c r="BN509" s="137"/>
    </row>
    <row r="510" spans="1:66" ht="16.5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8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8"/>
      <c r="BH510" s="137"/>
      <c r="BI510" s="137"/>
      <c r="BJ510" s="137"/>
      <c r="BK510" s="137"/>
      <c r="BL510" s="137"/>
      <c r="BM510" s="137"/>
      <c r="BN510" s="137"/>
    </row>
    <row r="511" spans="1:66" ht="16.5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8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8"/>
      <c r="BH511" s="137"/>
      <c r="BI511" s="137"/>
      <c r="BJ511" s="137"/>
      <c r="BK511" s="137"/>
      <c r="BL511" s="137"/>
      <c r="BM511" s="137"/>
      <c r="BN511" s="137"/>
    </row>
    <row r="512" spans="1:66" ht="16.5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8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8"/>
      <c r="BH512" s="137"/>
      <c r="BI512" s="137"/>
      <c r="BJ512" s="137"/>
      <c r="BK512" s="137"/>
      <c r="BL512" s="137"/>
      <c r="BM512" s="137"/>
      <c r="BN512" s="137"/>
    </row>
    <row r="513" spans="1:66" ht="16.5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8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8"/>
      <c r="BH513" s="137"/>
      <c r="BI513" s="137"/>
      <c r="BJ513" s="137"/>
      <c r="BK513" s="137"/>
      <c r="BL513" s="137"/>
      <c r="BM513" s="137"/>
      <c r="BN513" s="137"/>
    </row>
    <row r="514" spans="1:66" ht="16.5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8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8"/>
      <c r="BH514" s="137"/>
      <c r="BI514" s="137"/>
      <c r="BJ514" s="137"/>
      <c r="BK514" s="137"/>
      <c r="BL514" s="137"/>
      <c r="BM514" s="137"/>
      <c r="BN514" s="137"/>
    </row>
    <row r="515" spans="1:66" ht="16.5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8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8"/>
      <c r="BH515" s="137"/>
      <c r="BI515" s="137"/>
      <c r="BJ515" s="137"/>
      <c r="BK515" s="137"/>
      <c r="BL515" s="137"/>
      <c r="BM515" s="137"/>
      <c r="BN515" s="137"/>
    </row>
    <row r="516" spans="1:66" ht="16.5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8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8"/>
      <c r="BH516" s="137"/>
      <c r="BI516" s="137"/>
      <c r="BJ516" s="137"/>
      <c r="BK516" s="137"/>
      <c r="BL516" s="137"/>
      <c r="BM516" s="137"/>
      <c r="BN516" s="137"/>
    </row>
    <row r="517" spans="1:66" ht="16.5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8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8"/>
      <c r="BH517" s="137"/>
      <c r="BI517" s="137"/>
      <c r="BJ517" s="137"/>
      <c r="BK517" s="137"/>
      <c r="BL517" s="137"/>
      <c r="BM517" s="137"/>
      <c r="BN517" s="137"/>
    </row>
    <row r="518" spans="1:66" ht="16.5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8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8"/>
      <c r="BH518" s="137"/>
      <c r="BI518" s="137"/>
      <c r="BJ518" s="137"/>
      <c r="BK518" s="137"/>
      <c r="BL518" s="137"/>
      <c r="BM518" s="137"/>
      <c r="BN518" s="137"/>
    </row>
    <row r="519" spans="1:66" ht="16.5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8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8"/>
      <c r="BH519" s="137"/>
      <c r="BI519" s="137"/>
      <c r="BJ519" s="137"/>
      <c r="BK519" s="137"/>
      <c r="BL519" s="137"/>
      <c r="BM519" s="137"/>
      <c r="BN519" s="137"/>
    </row>
    <row r="520" spans="1:66" ht="16.5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8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8"/>
      <c r="BH520" s="137"/>
      <c r="BI520" s="137"/>
      <c r="BJ520" s="137"/>
      <c r="BK520" s="137"/>
      <c r="BL520" s="137"/>
      <c r="BM520" s="137"/>
      <c r="BN520" s="137"/>
    </row>
    <row r="521" spans="1:66" ht="16.5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8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8"/>
      <c r="BH521" s="137"/>
      <c r="BI521" s="137"/>
      <c r="BJ521" s="137"/>
      <c r="BK521" s="137"/>
      <c r="BL521" s="137"/>
      <c r="BM521" s="137"/>
      <c r="BN521" s="137"/>
    </row>
    <row r="522" spans="1:66" ht="16.5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8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8"/>
      <c r="BH522" s="137"/>
      <c r="BI522" s="137"/>
      <c r="BJ522" s="137"/>
      <c r="BK522" s="137"/>
      <c r="BL522" s="137"/>
      <c r="BM522" s="137"/>
      <c r="BN522" s="137"/>
    </row>
    <row r="523" spans="1:66" ht="16.5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8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8"/>
      <c r="BH523" s="137"/>
      <c r="BI523" s="137"/>
      <c r="BJ523" s="137"/>
      <c r="BK523" s="137"/>
      <c r="BL523" s="137"/>
      <c r="BM523" s="137"/>
      <c r="BN523" s="137"/>
    </row>
    <row r="524" spans="1:66" ht="16.5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8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8"/>
      <c r="BH524" s="137"/>
      <c r="BI524" s="137"/>
      <c r="BJ524" s="137"/>
      <c r="BK524" s="137"/>
      <c r="BL524" s="137"/>
      <c r="BM524" s="137"/>
      <c r="BN524" s="137"/>
    </row>
    <row r="525" spans="1:66" ht="16.5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8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8"/>
      <c r="BH525" s="137"/>
      <c r="BI525" s="137"/>
      <c r="BJ525" s="137"/>
      <c r="BK525" s="137"/>
      <c r="BL525" s="137"/>
      <c r="BM525" s="137"/>
      <c r="BN525" s="137"/>
    </row>
    <row r="526" spans="1:66" ht="16.5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8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8"/>
      <c r="BH526" s="137"/>
      <c r="BI526" s="137"/>
      <c r="BJ526" s="137"/>
      <c r="BK526" s="137"/>
      <c r="BL526" s="137"/>
      <c r="BM526" s="137"/>
      <c r="BN526" s="137"/>
    </row>
    <row r="527" spans="1:66" ht="16.5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8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8"/>
      <c r="BH527" s="137"/>
      <c r="BI527" s="137"/>
      <c r="BJ527" s="137"/>
      <c r="BK527" s="137"/>
      <c r="BL527" s="137"/>
      <c r="BM527" s="137"/>
      <c r="BN527" s="137"/>
    </row>
    <row r="528" spans="1:66" ht="16.5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8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8"/>
      <c r="BH528" s="137"/>
      <c r="BI528" s="137"/>
      <c r="BJ528" s="137"/>
      <c r="BK528" s="137"/>
      <c r="BL528" s="137"/>
      <c r="BM528" s="137"/>
      <c r="BN528" s="137"/>
    </row>
    <row r="529" spans="1:66" ht="16.5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8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8"/>
      <c r="BH529" s="137"/>
      <c r="BI529" s="137"/>
      <c r="BJ529" s="137"/>
      <c r="BK529" s="137"/>
      <c r="BL529" s="137"/>
      <c r="BM529" s="137"/>
      <c r="BN529" s="137"/>
    </row>
    <row r="530" spans="1:66" ht="16.5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8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8"/>
      <c r="BH530" s="137"/>
      <c r="BI530" s="137"/>
      <c r="BJ530" s="137"/>
      <c r="BK530" s="137"/>
      <c r="BL530" s="137"/>
      <c r="BM530" s="137"/>
      <c r="BN530" s="137"/>
    </row>
    <row r="531" spans="1:66" ht="16.5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8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8"/>
      <c r="BH531" s="137"/>
      <c r="BI531" s="137"/>
      <c r="BJ531" s="137"/>
      <c r="BK531" s="137"/>
      <c r="BL531" s="137"/>
      <c r="BM531" s="137"/>
      <c r="BN531" s="137"/>
    </row>
    <row r="532" spans="1:66" ht="16.5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8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8"/>
      <c r="BH532" s="137"/>
      <c r="BI532" s="137"/>
      <c r="BJ532" s="137"/>
      <c r="BK532" s="137"/>
      <c r="BL532" s="137"/>
      <c r="BM532" s="137"/>
      <c r="BN532" s="137"/>
    </row>
    <row r="533" spans="1:66" ht="16.5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8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8"/>
      <c r="BH533" s="137"/>
      <c r="BI533" s="137"/>
      <c r="BJ533" s="137"/>
      <c r="BK533" s="137"/>
      <c r="BL533" s="137"/>
      <c r="BM533" s="137"/>
      <c r="BN533" s="137"/>
    </row>
    <row r="534" spans="1:66" ht="16.5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8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8"/>
      <c r="BH534" s="137"/>
      <c r="BI534" s="137"/>
      <c r="BJ534" s="137"/>
      <c r="BK534" s="137"/>
      <c r="BL534" s="137"/>
      <c r="BM534" s="137"/>
      <c r="BN534" s="137"/>
    </row>
    <row r="535" spans="1:66" ht="16.5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8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8"/>
      <c r="BH535" s="137"/>
      <c r="BI535" s="137"/>
      <c r="BJ535" s="137"/>
      <c r="BK535" s="137"/>
      <c r="BL535" s="137"/>
      <c r="BM535" s="137"/>
      <c r="BN535" s="137"/>
    </row>
    <row r="536" spans="1:66" ht="16.5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8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8"/>
      <c r="BH536" s="137"/>
      <c r="BI536" s="137"/>
      <c r="BJ536" s="137"/>
      <c r="BK536" s="137"/>
      <c r="BL536" s="137"/>
      <c r="BM536" s="137"/>
      <c r="BN536" s="137"/>
    </row>
    <row r="537" spans="1:66" ht="16.5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8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8"/>
      <c r="BH537" s="137"/>
      <c r="BI537" s="137"/>
      <c r="BJ537" s="137"/>
      <c r="BK537" s="137"/>
      <c r="BL537" s="137"/>
      <c r="BM537" s="137"/>
      <c r="BN537" s="137"/>
    </row>
    <row r="538" spans="1:66" ht="16.5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8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8"/>
      <c r="BH538" s="137"/>
      <c r="BI538" s="137"/>
      <c r="BJ538" s="137"/>
      <c r="BK538" s="137"/>
      <c r="BL538" s="137"/>
      <c r="BM538" s="137"/>
      <c r="BN538" s="137"/>
    </row>
    <row r="539" spans="1:66" ht="16.5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8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8"/>
      <c r="BH539" s="137"/>
      <c r="BI539" s="137"/>
      <c r="BJ539" s="137"/>
      <c r="BK539" s="137"/>
      <c r="BL539" s="137"/>
      <c r="BM539" s="137"/>
      <c r="BN539" s="137"/>
    </row>
    <row r="540" spans="1:66" ht="16.5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8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8"/>
      <c r="BH540" s="137"/>
      <c r="BI540" s="137"/>
      <c r="BJ540" s="137"/>
      <c r="BK540" s="137"/>
      <c r="BL540" s="137"/>
      <c r="BM540" s="137"/>
      <c r="BN540" s="137"/>
    </row>
    <row r="541" spans="1:66" ht="16.5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8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8"/>
      <c r="BH541" s="137"/>
      <c r="BI541" s="137"/>
      <c r="BJ541" s="137"/>
      <c r="BK541" s="137"/>
      <c r="BL541" s="137"/>
      <c r="BM541" s="137"/>
      <c r="BN541" s="137"/>
    </row>
    <row r="542" spans="1:66" ht="16.5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8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8"/>
      <c r="BH542" s="137"/>
      <c r="BI542" s="137"/>
      <c r="BJ542" s="137"/>
      <c r="BK542" s="137"/>
      <c r="BL542" s="137"/>
      <c r="BM542" s="137"/>
      <c r="BN542" s="137"/>
    </row>
    <row r="543" spans="1:66" ht="16.5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8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8"/>
      <c r="BH543" s="137"/>
      <c r="BI543" s="137"/>
      <c r="BJ543" s="137"/>
      <c r="BK543" s="137"/>
      <c r="BL543" s="137"/>
      <c r="BM543" s="137"/>
      <c r="BN543" s="137"/>
    </row>
    <row r="544" spans="1:66" ht="16.5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8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8"/>
      <c r="BH544" s="137"/>
      <c r="BI544" s="137"/>
      <c r="BJ544" s="137"/>
      <c r="BK544" s="137"/>
      <c r="BL544" s="137"/>
      <c r="BM544" s="137"/>
      <c r="BN544" s="137"/>
    </row>
    <row r="545" spans="1:66" ht="16.5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8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8"/>
      <c r="BH545" s="137"/>
      <c r="BI545" s="137"/>
      <c r="BJ545" s="137"/>
      <c r="BK545" s="137"/>
      <c r="BL545" s="137"/>
      <c r="BM545" s="137"/>
      <c r="BN545" s="137"/>
    </row>
    <row r="546" spans="1:66" ht="16.5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8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8"/>
      <c r="BH546" s="137"/>
      <c r="BI546" s="137"/>
      <c r="BJ546" s="137"/>
      <c r="BK546" s="137"/>
      <c r="BL546" s="137"/>
      <c r="BM546" s="137"/>
      <c r="BN546" s="137"/>
    </row>
    <row r="547" spans="1:66" ht="16.5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8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8"/>
      <c r="BH547" s="137"/>
      <c r="BI547" s="137"/>
      <c r="BJ547" s="137"/>
      <c r="BK547" s="137"/>
      <c r="BL547" s="137"/>
      <c r="BM547" s="137"/>
      <c r="BN547" s="137"/>
    </row>
    <row r="548" spans="1:66" ht="16.5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8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8"/>
      <c r="BH548" s="137"/>
      <c r="BI548" s="137"/>
      <c r="BJ548" s="137"/>
      <c r="BK548" s="137"/>
      <c r="BL548" s="137"/>
      <c r="BM548" s="137"/>
      <c r="BN548" s="137"/>
    </row>
    <row r="549" spans="1:66" ht="16.5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8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8"/>
      <c r="BH549" s="137"/>
      <c r="BI549" s="137"/>
      <c r="BJ549" s="137"/>
      <c r="BK549" s="137"/>
      <c r="BL549" s="137"/>
      <c r="BM549" s="137"/>
      <c r="BN549" s="137"/>
    </row>
    <row r="550" spans="1:66" ht="16.5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8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8"/>
      <c r="BH550" s="137"/>
      <c r="BI550" s="137"/>
      <c r="BJ550" s="137"/>
      <c r="BK550" s="137"/>
      <c r="BL550" s="137"/>
      <c r="BM550" s="137"/>
      <c r="BN550" s="137"/>
    </row>
    <row r="551" spans="1:66" ht="16.5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8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8"/>
      <c r="BH551" s="137"/>
      <c r="BI551" s="137"/>
      <c r="BJ551" s="137"/>
      <c r="BK551" s="137"/>
      <c r="BL551" s="137"/>
      <c r="BM551" s="137"/>
      <c r="BN551" s="137"/>
    </row>
    <row r="552" spans="1:66" ht="16.5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8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8"/>
      <c r="BH552" s="137"/>
      <c r="BI552" s="137"/>
      <c r="BJ552" s="137"/>
      <c r="BK552" s="137"/>
      <c r="BL552" s="137"/>
      <c r="BM552" s="137"/>
      <c r="BN552" s="137"/>
    </row>
    <row r="553" spans="1:66" ht="16.5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8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8"/>
      <c r="BH553" s="137"/>
      <c r="BI553" s="137"/>
      <c r="BJ553" s="137"/>
      <c r="BK553" s="137"/>
      <c r="BL553" s="137"/>
      <c r="BM553" s="137"/>
      <c r="BN553" s="137"/>
    </row>
    <row r="554" spans="1:66" ht="16.5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8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8"/>
      <c r="BH554" s="137"/>
      <c r="BI554" s="137"/>
      <c r="BJ554" s="137"/>
      <c r="BK554" s="137"/>
      <c r="BL554" s="137"/>
      <c r="BM554" s="137"/>
      <c r="BN554" s="137"/>
    </row>
    <row r="555" spans="1:66" ht="16.5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8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8"/>
      <c r="BH555" s="137"/>
      <c r="BI555" s="137"/>
      <c r="BJ555" s="137"/>
      <c r="BK555" s="137"/>
      <c r="BL555" s="137"/>
      <c r="BM555" s="137"/>
      <c r="BN555" s="137"/>
    </row>
    <row r="556" spans="1:66" ht="16.5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8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8"/>
      <c r="BH556" s="137"/>
      <c r="BI556" s="137"/>
      <c r="BJ556" s="137"/>
      <c r="BK556" s="137"/>
      <c r="BL556" s="137"/>
      <c r="BM556" s="137"/>
      <c r="BN556" s="137"/>
    </row>
    <row r="557" spans="1:66" ht="16.5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8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8"/>
      <c r="BH557" s="137"/>
      <c r="BI557" s="137"/>
      <c r="BJ557" s="137"/>
      <c r="BK557" s="137"/>
      <c r="BL557" s="137"/>
      <c r="BM557" s="137"/>
      <c r="BN557" s="137"/>
    </row>
    <row r="558" spans="1:66" ht="16.5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8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8"/>
      <c r="BH558" s="137"/>
      <c r="BI558" s="137"/>
      <c r="BJ558" s="137"/>
      <c r="BK558" s="137"/>
      <c r="BL558" s="137"/>
      <c r="BM558" s="137"/>
      <c r="BN558" s="137"/>
    </row>
    <row r="559" spans="1:66" ht="16.5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8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8"/>
      <c r="BH559" s="137"/>
      <c r="BI559" s="137"/>
      <c r="BJ559" s="137"/>
      <c r="BK559" s="137"/>
      <c r="BL559" s="137"/>
      <c r="BM559" s="137"/>
      <c r="BN559" s="137"/>
    </row>
    <row r="560" spans="1:66" ht="16.5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8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8"/>
      <c r="BH560" s="137"/>
      <c r="BI560" s="137"/>
      <c r="BJ560" s="137"/>
      <c r="BK560" s="137"/>
      <c r="BL560" s="137"/>
      <c r="BM560" s="137"/>
      <c r="BN560" s="137"/>
    </row>
    <row r="561" spans="1:66" ht="16.5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8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8"/>
      <c r="BH561" s="137"/>
      <c r="BI561" s="137"/>
      <c r="BJ561" s="137"/>
      <c r="BK561" s="137"/>
      <c r="BL561" s="137"/>
      <c r="BM561" s="137"/>
      <c r="BN561" s="137"/>
    </row>
    <row r="562" spans="1:66" ht="16.5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8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8"/>
      <c r="BH562" s="137"/>
      <c r="BI562" s="137"/>
      <c r="BJ562" s="137"/>
      <c r="BK562" s="137"/>
      <c r="BL562" s="137"/>
      <c r="BM562" s="137"/>
      <c r="BN562" s="137"/>
    </row>
    <row r="563" spans="1:66" ht="16.5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8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8"/>
      <c r="BH563" s="137"/>
      <c r="BI563" s="137"/>
      <c r="BJ563" s="137"/>
      <c r="BK563" s="137"/>
      <c r="BL563" s="137"/>
      <c r="BM563" s="137"/>
      <c r="BN563" s="137"/>
    </row>
    <row r="564" spans="1:66" ht="16.5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8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8"/>
      <c r="BH564" s="137"/>
      <c r="BI564" s="137"/>
      <c r="BJ564" s="137"/>
      <c r="BK564" s="137"/>
      <c r="BL564" s="137"/>
      <c r="BM564" s="137"/>
      <c r="BN564" s="137"/>
    </row>
    <row r="565" spans="1:66" ht="16.5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8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8"/>
      <c r="BH565" s="137"/>
      <c r="BI565" s="137"/>
      <c r="BJ565" s="137"/>
      <c r="BK565" s="137"/>
      <c r="BL565" s="137"/>
      <c r="BM565" s="137"/>
      <c r="BN565" s="137"/>
    </row>
    <row r="566" spans="1:66" ht="16.5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8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8"/>
      <c r="BH566" s="137"/>
      <c r="BI566" s="137"/>
      <c r="BJ566" s="137"/>
      <c r="BK566" s="137"/>
      <c r="BL566" s="137"/>
      <c r="BM566" s="137"/>
      <c r="BN566" s="137"/>
    </row>
    <row r="567" spans="1:66" ht="16.5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8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8"/>
      <c r="BH567" s="137"/>
      <c r="BI567" s="137"/>
      <c r="BJ567" s="137"/>
      <c r="BK567" s="137"/>
      <c r="BL567" s="137"/>
      <c r="BM567" s="137"/>
      <c r="BN567" s="137"/>
    </row>
    <row r="568" spans="1:66" ht="16.5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8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8"/>
      <c r="BH568" s="137"/>
      <c r="BI568" s="137"/>
      <c r="BJ568" s="137"/>
      <c r="BK568" s="137"/>
      <c r="BL568" s="137"/>
      <c r="BM568" s="137"/>
      <c r="BN568" s="137"/>
    </row>
    <row r="569" spans="1:66" ht="16.5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8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8"/>
      <c r="BH569" s="137"/>
      <c r="BI569" s="137"/>
      <c r="BJ569" s="137"/>
      <c r="BK569" s="137"/>
      <c r="BL569" s="137"/>
      <c r="BM569" s="137"/>
      <c r="BN569" s="137"/>
    </row>
    <row r="570" spans="1:66" ht="16.5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8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8"/>
      <c r="BH570" s="137"/>
      <c r="BI570" s="137"/>
      <c r="BJ570" s="137"/>
      <c r="BK570" s="137"/>
      <c r="BL570" s="137"/>
      <c r="BM570" s="137"/>
      <c r="BN570" s="137"/>
    </row>
    <row r="571" spans="1:66" ht="16.5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8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8"/>
      <c r="BH571" s="137"/>
      <c r="BI571" s="137"/>
      <c r="BJ571" s="137"/>
      <c r="BK571" s="137"/>
      <c r="BL571" s="137"/>
      <c r="BM571" s="137"/>
      <c r="BN571" s="137"/>
    </row>
    <row r="572" spans="1:66" ht="16.5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8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8"/>
      <c r="BH572" s="137"/>
      <c r="BI572" s="137"/>
      <c r="BJ572" s="137"/>
      <c r="BK572" s="137"/>
      <c r="BL572" s="137"/>
      <c r="BM572" s="137"/>
      <c r="BN572" s="137"/>
    </row>
    <row r="573" spans="1:66" ht="16.5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8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8"/>
      <c r="BH573" s="137"/>
      <c r="BI573" s="137"/>
      <c r="BJ573" s="137"/>
      <c r="BK573" s="137"/>
      <c r="BL573" s="137"/>
      <c r="BM573" s="137"/>
      <c r="BN573" s="137"/>
    </row>
    <row r="574" spans="1:66" ht="16.5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8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8"/>
      <c r="BH574" s="137"/>
      <c r="BI574" s="137"/>
      <c r="BJ574" s="137"/>
      <c r="BK574" s="137"/>
      <c r="BL574" s="137"/>
      <c r="BM574" s="137"/>
      <c r="BN574" s="137"/>
    </row>
    <row r="575" spans="1:66" ht="16.5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8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8"/>
      <c r="BH575" s="137"/>
      <c r="BI575" s="137"/>
      <c r="BJ575" s="137"/>
      <c r="BK575" s="137"/>
      <c r="BL575" s="137"/>
      <c r="BM575" s="137"/>
      <c r="BN575" s="137"/>
    </row>
    <row r="576" spans="1:66" ht="16.5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8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8"/>
      <c r="BH576" s="137"/>
      <c r="BI576" s="137"/>
      <c r="BJ576" s="137"/>
      <c r="BK576" s="137"/>
      <c r="BL576" s="137"/>
      <c r="BM576" s="137"/>
      <c r="BN576" s="137"/>
    </row>
    <row r="577" spans="1:66" ht="16.5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8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8"/>
      <c r="BH577" s="137"/>
      <c r="BI577" s="137"/>
      <c r="BJ577" s="137"/>
      <c r="BK577" s="137"/>
      <c r="BL577" s="137"/>
      <c r="BM577" s="137"/>
      <c r="BN577" s="137"/>
    </row>
    <row r="578" spans="1:66" ht="16.5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8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8"/>
      <c r="BH578" s="137"/>
      <c r="BI578" s="137"/>
      <c r="BJ578" s="137"/>
      <c r="BK578" s="137"/>
      <c r="BL578" s="137"/>
      <c r="BM578" s="137"/>
      <c r="BN578" s="137"/>
    </row>
    <row r="579" spans="1:66" ht="16.5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8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8"/>
      <c r="BH579" s="137"/>
      <c r="BI579" s="137"/>
      <c r="BJ579" s="137"/>
      <c r="BK579" s="137"/>
      <c r="BL579" s="137"/>
      <c r="BM579" s="137"/>
      <c r="BN579" s="137"/>
    </row>
    <row r="580" spans="1:66" ht="16.5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8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8"/>
      <c r="BH580" s="137"/>
      <c r="BI580" s="137"/>
      <c r="BJ580" s="137"/>
      <c r="BK580" s="137"/>
      <c r="BL580" s="137"/>
      <c r="BM580" s="137"/>
      <c r="BN580" s="137"/>
    </row>
    <row r="581" spans="1:66" ht="16.5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8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8"/>
      <c r="BH581" s="137"/>
      <c r="BI581" s="137"/>
      <c r="BJ581" s="137"/>
      <c r="BK581" s="137"/>
      <c r="BL581" s="137"/>
      <c r="BM581" s="137"/>
      <c r="BN581" s="137"/>
    </row>
    <row r="582" spans="1:66" ht="16.5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8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8"/>
      <c r="BH582" s="137"/>
      <c r="BI582" s="137"/>
      <c r="BJ582" s="137"/>
      <c r="BK582" s="137"/>
      <c r="BL582" s="137"/>
      <c r="BM582" s="137"/>
      <c r="BN582" s="137"/>
    </row>
    <row r="583" spans="1:66" ht="16.5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8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8"/>
      <c r="BH583" s="137"/>
      <c r="BI583" s="137"/>
      <c r="BJ583" s="137"/>
      <c r="BK583" s="137"/>
      <c r="BL583" s="137"/>
      <c r="BM583" s="137"/>
      <c r="BN583" s="137"/>
    </row>
    <row r="584" spans="1:66" ht="16.5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8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8"/>
      <c r="BH584" s="137"/>
      <c r="BI584" s="137"/>
      <c r="BJ584" s="137"/>
      <c r="BK584" s="137"/>
      <c r="BL584" s="137"/>
      <c r="BM584" s="137"/>
      <c r="BN584" s="137"/>
    </row>
    <row r="585" spans="1:66" ht="16.5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8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8"/>
      <c r="BH585" s="137"/>
      <c r="BI585" s="137"/>
      <c r="BJ585" s="137"/>
      <c r="BK585" s="137"/>
      <c r="BL585" s="137"/>
      <c r="BM585" s="137"/>
      <c r="BN585" s="137"/>
    </row>
    <row r="586" spans="1:66" ht="16.5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8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8"/>
      <c r="BH586" s="137"/>
      <c r="BI586" s="137"/>
      <c r="BJ586" s="137"/>
      <c r="BK586" s="137"/>
      <c r="BL586" s="137"/>
      <c r="BM586" s="137"/>
      <c r="BN586" s="137"/>
    </row>
    <row r="587" spans="1:66" ht="16.5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8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8"/>
      <c r="BH587" s="137"/>
      <c r="BI587" s="137"/>
      <c r="BJ587" s="137"/>
      <c r="BK587" s="137"/>
      <c r="BL587" s="137"/>
      <c r="BM587" s="137"/>
      <c r="BN587" s="137"/>
    </row>
    <row r="588" spans="1:66" ht="16.5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8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8"/>
      <c r="BH588" s="137"/>
      <c r="BI588" s="137"/>
      <c r="BJ588" s="137"/>
      <c r="BK588" s="137"/>
      <c r="BL588" s="137"/>
      <c r="BM588" s="137"/>
      <c r="BN588" s="137"/>
    </row>
    <row r="589" spans="1:66" ht="16.5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8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8"/>
      <c r="BH589" s="137"/>
      <c r="BI589" s="137"/>
      <c r="BJ589" s="137"/>
      <c r="BK589" s="137"/>
      <c r="BL589" s="137"/>
      <c r="BM589" s="137"/>
      <c r="BN589" s="137"/>
    </row>
    <row r="590" spans="1:66" ht="16.5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8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8"/>
      <c r="BH590" s="137"/>
      <c r="BI590" s="137"/>
      <c r="BJ590" s="137"/>
      <c r="BK590" s="137"/>
      <c r="BL590" s="137"/>
      <c r="BM590" s="137"/>
      <c r="BN590" s="137"/>
    </row>
    <row r="591" spans="1:66" ht="16.5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8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8"/>
      <c r="BH591" s="137"/>
      <c r="BI591" s="137"/>
      <c r="BJ591" s="137"/>
      <c r="BK591" s="137"/>
      <c r="BL591" s="137"/>
      <c r="BM591" s="137"/>
      <c r="BN591" s="137"/>
    </row>
    <row r="592" spans="1:66" ht="16.5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8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8"/>
      <c r="BH592" s="137"/>
      <c r="BI592" s="137"/>
      <c r="BJ592" s="137"/>
      <c r="BK592" s="137"/>
      <c r="BL592" s="137"/>
      <c r="BM592" s="137"/>
      <c r="BN592" s="137"/>
    </row>
    <row r="593" spans="1:66" ht="16.5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8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8"/>
      <c r="BH593" s="137"/>
      <c r="BI593" s="137"/>
      <c r="BJ593" s="137"/>
      <c r="BK593" s="137"/>
      <c r="BL593" s="137"/>
      <c r="BM593" s="137"/>
      <c r="BN593" s="137"/>
    </row>
    <row r="594" spans="1:66" ht="16.5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8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8"/>
      <c r="BH594" s="137"/>
      <c r="BI594" s="137"/>
      <c r="BJ594" s="137"/>
      <c r="BK594" s="137"/>
      <c r="BL594" s="137"/>
      <c r="BM594" s="137"/>
      <c r="BN594" s="137"/>
    </row>
    <row r="595" spans="1:66" ht="16.5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8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8"/>
      <c r="BH595" s="137"/>
      <c r="BI595" s="137"/>
      <c r="BJ595" s="137"/>
      <c r="BK595" s="137"/>
      <c r="BL595" s="137"/>
      <c r="BM595" s="137"/>
      <c r="BN595" s="137"/>
    </row>
    <row r="596" spans="1:66" ht="16.5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8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8"/>
      <c r="BH596" s="137"/>
      <c r="BI596" s="137"/>
      <c r="BJ596" s="137"/>
      <c r="BK596" s="137"/>
      <c r="BL596" s="137"/>
      <c r="BM596" s="137"/>
      <c r="BN596" s="137"/>
    </row>
    <row r="597" spans="1:66" ht="16.5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8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8"/>
      <c r="BH597" s="137"/>
      <c r="BI597" s="137"/>
      <c r="BJ597" s="137"/>
      <c r="BK597" s="137"/>
      <c r="BL597" s="137"/>
      <c r="BM597" s="137"/>
      <c r="BN597" s="137"/>
    </row>
    <row r="598" spans="1:66" ht="16.5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8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8"/>
      <c r="BH598" s="137"/>
      <c r="BI598" s="137"/>
      <c r="BJ598" s="137"/>
      <c r="BK598" s="137"/>
      <c r="BL598" s="137"/>
      <c r="BM598" s="137"/>
      <c r="BN598" s="137"/>
    </row>
    <row r="599" spans="1:66" ht="16.5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8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8"/>
      <c r="BH599" s="137"/>
      <c r="BI599" s="137"/>
      <c r="BJ599" s="137"/>
      <c r="BK599" s="137"/>
      <c r="BL599" s="137"/>
      <c r="BM599" s="137"/>
      <c r="BN599" s="137"/>
    </row>
    <row r="600" spans="1:66" ht="16.5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8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8"/>
      <c r="BH600" s="137"/>
      <c r="BI600" s="137"/>
      <c r="BJ600" s="137"/>
      <c r="BK600" s="137"/>
      <c r="BL600" s="137"/>
      <c r="BM600" s="137"/>
      <c r="BN600" s="137"/>
    </row>
    <row r="601" spans="1:66" ht="16.5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8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8"/>
      <c r="BH601" s="137"/>
      <c r="BI601" s="137"/>
      <c r="BJ601" s="137"/>
      <c r="BK601" s="137"/>
      <c r="BL601" s="137"/>
      <c r="BM601" s="137"/>
      <c r="BN601" s="137"/>
    </row>
    <row r="602" spans="1:66" ht="16.5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8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8"/>
      <c r="BH602" s="137"/>
      <c r="BI602" s="137"/>
      <c r="BJ602" s="137"/>
      <c r="BK602" s="137"/>
      <c r="BL602" s="137"/>
      <c r="BM602" s="137"/>
      <c r="BN602" s="137"/>
    </row>
    <row r="603" spans="1:66" ht="16.5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8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8"/>
      <c r="BH603" s="137"/>
      <c r="BI603" s="137"/>
      <c r="BJ603" s="137"/>
      <c r="BK603" s="137"/>
      <c r="BL603" s="137"/>
      <c r="BM603" s="137"/>
      <c r="BN603" s="137"/>
    </row>
    <row r="604" spans="1:66" ht="16.5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8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8"/>
      <c r="BH604" s="137"/>
      <c r="BI604" s="137"/>
      <c r="BJ604" s="137"/>
      <c r="BK604" s="137"/>
      <c r="BL604" s="137"/>
      <c r="BM604" s="137"/>
      <c r="BN604" s="137"/>
    </row>
    <row r="605" spans="1:66" ht="16.5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8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8"/>
      <c r="BH605" s="137"/>
      <c r="BI605" s="137"/>
      <c r="BJ605" s="137"/>
      <c r="BK605" s="137"/>
      <c r="BL605" s="137"/>
      <c r="BM605" s="137"/>
      <c r="BN605" s="137"/>
    </row>
    <row r="606" spans="1:66" ht="16.5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8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8"/>
      <c r="BH606" s="137"/>
      <c r="BI606" s="137"/>
      <c r="BJ606" s="137"/>
      <c r="BK606" s="137"/>
      <c r="BL606" s="137"/>
      <c r="BM606" s="137"/>
      <c r="BN606" s="137"/>
    </row>
    <row r="607" spans="1:66" ht="16.5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8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8"/>
      <c r="BH607" s="137"/>
      <c r="BI607" s="137"/>
      <c r="BJ607" s="137"/>
      <c r="BK607" s="137"/>
      <c r="BL607" s="137"/>
      <c r="BM607" s="137"/>
      <c r="BN607" s="137"/>
    </row>
    <row r="608" spans="1:66" ht="16.5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8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8"/>
      <c r="BH608" s="137"/>
      <c r="BI608" s="137"/>
      <c r="BJ608" s="137"/>
      <c r="BK608" s="137"/>
      <c r="BL608" s="137"/>
      <c r="BM608" s="137"/>
      <c r="BN608" s="137"/>
    </row>
    <row r="609" spans="1:66" ht="16.5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8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8"/>
      <c r="BH609" s="137"/>
      <c r="BI609" s="137"/>
      <c r="BJ609" s="137"/>
      <c r="BK609" s="137"/>
      <c r="BL609" s="137"/>
      <c r="BM609" s="137"/>
      <c r="BN609" s="137"/>
    </row>
    <row r="610" spans="1:66" ht="16.5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8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8"/>
      <c r="BH610" s="137"/>
      <c r="BI610" s="137"/>
      <c r="BJ610" s="137"/>
      <c r="BK610" s="137"/>
      <c r="BL610" s="137"/>
      <c r="BM610" s="137"/>
      <c r="BN610" s="137"/>
    </row>
    <row r="611" spans="1:66" ht="16.5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8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8"/>
      <c r="BH611" s="137"/>
      <c r="BI611" s="137"/>
      <c r="BJ611" s="137"/>
      <c r="BK611" s="137"/>
      <c r="BL611" s="137"/>
      <c r="BM611" s="137"/>
      <c r="BN611" s="137"/>
    </row>
    <row r="612" spans="1:66" ht="16.5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8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8"/>
      <c r="BH612" s="137"/>
      <c r="BI612" s="137"/>
      <c r="BJ612" s="137"/>
      <c r="BK612" s="137"/>
      <c r="BL612" s="137"/>
      <c r="BM612" s="137"/>
      <c r="BN612" s="137"/>
    </row>
    <row r="613" spans="1:66" ht="16.5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8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8"/>
      <c r="BH613" s="137"/>
      <c r="BI613" s="137"/>
      <c r="BJ613" s="137"/>
      <c r="BK613" s="137"/>
      <c r="BL613" s="137"/>
      <c r="BM613" s="137"/>
      <c r="BN613" s="137"/>
    </row>
    <row r="614" spans="1:66" ht="16.5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8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8"/>
      <c r="BH614" s="137"/>
      <c r="BI614" s="137"/>
      <c r="BJ614" s="137"/>
      <c r="BK614" s="137"/>
      <c r="BL614" s="137"/>
      <c r="BM614" s="137"/>
      <c r="BN614" s="137"/>
    </row>
    <row r="615" spans="1:66" ht="16.5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8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8"/>
      <c r="BH615" s="137"/>
      <c r="BI615" s="137"/>
      <c r="BJ615" s="137"/>
      <c r="BK615" s="137"/>
      <c r="BL615" s="137"/>
      <c r="BM615" s="137"/>
      <c r="BN615" s="137"/>
    </row>
    <row r="616" spans="1:66" ht="16.5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8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8"/>
      <c r="BH616" s="137"/>
      <c r="BI616" s="137"/>
      <c r="BJ616" s="137"/>
      <c r="BK616" s="137"/>
      <c r="BL616" s="137"/>
      <c r="BM616" s="137"/>
      <c r="BN616" s="137"/>
    </row>
    <row r="617" spans="1:66" ht="16.5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8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8"/>
      <c r="BH617" s="137"/>
      <c r="BI617" s="137"/>
      <c r="BJ617" s="137"/>
      <c r="BK617" s="137"/>
      <c r="BL617" s="137"/>
      <c r="BM617" s="137"/>
      <c r="BN617" s="137"/>
    </row>
    <row r="618" spans="1:66" ht="16.5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8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8"/>
      <c r="BH618" s="137"/>
      <c r="BI618" s="137"/>
      <c r="BJ618" s="137"/>
      <c r="BK618" s="137"/>
      <c r="BL618" s="137"/>
      <c r="BM618" s="137"/>
      <c r="BN618" s="137"/>
    </row>
    <row r="619" spans="1:66" ht="16.5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8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8"/>
      <c r="BH619" s="137"/>
      <c r="BI619" s="137"/>
      <c r="BJ619" s="137"/>
      <c r="BK619" s="137"/>
      <c r="BL619" s="137"/>
      <c r="BM619" s="137"/>
      <c r="BN619" s="137"/>
    </row>
    <row r="620" spans="1:66" ht="16.5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8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8"/>
      <c r="BH620" s="137"/>
      <c r="BI620" s="137"/>
      <c r="BJ620" s="137"/>
      <c r="BK620" s="137"/>
      <c r="BL620" s="137"/>
      <c r="BM620" s="137"/>
      <c r="BN620" s="137"/>
    </row>
    <row r="621" spans="1:66" ht="16.5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8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8"/>
      <c r="BH621" s="137"/>
      <c r="BI621" s="137"/>
      <c r="BJ621" s="137"/>
      <c r="BK621" s="137"/>
      <c r="BL621" s="137"/>
      <c r="BM621" s="137"/>
      <c r="BN621" s="137"/>
    </row>
    <row r="622" spans="1:66" ht="16.5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8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8"/>
      <c r="BH622" s="137"/>
      <c r="BI622" s="137"/>
      <c r="BJ622" s="137"/>
      <c r="BK622" s="137"/>
      <c r="BL622" s="137"/>
      <c r="BM622" s="137"/>
      <c r="BN622" s="137"/>
    </row>
    <row r="623" spans="1:66" ht="16.5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8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8"/>
      <c r="BH623" s="137"/>
      <c r="BI623" s="137"/>
      <c r="BJ623" s="137"/>
      <c r="BK623" s="137"/>
      <c r="BL623" s="137"/>
      <c r="BM623" s="137"/>
      <c r="BN623" s="137"/>
    </row>
    <row r="624" spans="1:66" ht="16.5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8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8"/>
      <c r="BH624" s="137"/>
      <c r="BI624" s="137"/>
      <c r="BJ624" s="137"/>
      <c r="BK624" s="137"/>
      <c r="BL624" s="137"/>
      <c r="BM624" s="137"/>
      <c r="BN624" s="137"/>
    </row>
    <row r="625" spans="1:66" ht="16.5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8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8"/>
      <c r="BH625" s="137"/>
      <c r="BI625" s="137"/>
      <c r="BJ625" s="137"/>
      <c r="BK625" s="137"/>
      <c r="BL625" s="137"/>
      <c r="BM625" s="137"/>
      <c r="BN625" s="137"/>
    </row>
    <row r="626" spans="1:66" ht="16.5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8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8"/>
      <c r="BH626" s="137"/>
      <c r="BI626" s="137"/>
      <c r="BJ626" s="137"/>
      <c r="BK626" s="137"/>
      <c r="BL626" s="137"/>
      <c r="BM626" s="137"/>
      <c r="BN626" s="137"/>
    </row>
    <row r="627" spans="1:66" ht="16.5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8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8"/>
      <c r="BH627" s="137"/>
      <c r="BI627" s="137"/>
      <c r="BJ627" s="137"/>
      <c r="BK627" s="137"/>
      <c r="BL627" s="137"/>
      <c r="BM627" s="137"/>
      <c r="BN627" s="137"/>
    </row>
    <row r="628" spans="1:66" ht="16.5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8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8"/>
      <c r="BH628" s="137"/>
      <c r="BI628" s="137"/>
      <c r="BJ628" s="137"/>
      <c r="BK628" s="137"/>
      <c r="BL628" s="137"/>
      <c r="BM628" s="137"/>
      <c r="BN628" s="137"/>
    </row>
    <row r="629" spans="1:66" ht="16.5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8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8"/>
      <c r="BH629" s="137"/>
      <c r="BI629" s="137"/>
      <c r="BJ629" s="137"/>
      <c r="BK629" s="137"/>
      <c r="BL629" s="137"/>
      <c r="BM629" s="137"/>
      <c r="BN629" s="137"/>
    </row>
    <row r="630" spans="1:66" ht="16.5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8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8"/>
      <c r="BH630" s="137"/>
      <c r="BI630" s="137"/>
      <c r="BJ630" s="137"/>
      <c r="BK630" s="137"/>
      <c r="BL630" s="137"/>
      <c r="BM630" s="137"/>
      <c r="BN630" s="137"/>
    </row>
    <row r="631" spans="1:66" ht="16.5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8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8"/>
      <c r="BH631" s="137"/>
      <c r="BI631" s="137"/>
      <c r="BJ631" s="137"/>
      <c r="BK631" s="137"/>
      <c r="BL631" s="137"/>
      <c r="BM631" s="137"/>
      <c r="BN631" s="137"/>
    </row>
    <row r="632" spans="1:66" ht="16.5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8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8"/>
      <c r="BH632" s="137"/>
      <c r="BI632" s="137"/>
      <c r="BJ632" s="137"/>
      <c r="BK632" s="137"/>
      <c r="BL632" s="137"/>
      <c r="BM632" s="137"/>
      <c r="BN632" s="137"/>
    </row>
    <row r="633" spans="1:66" ht="16.5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8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8"/>
      <c r="BH633" s="137"/>
      <c r="BI633" s="137"/>
      <c r="BJ633" s="137"/>
      <c r="BK633" s="137"/>
      <c r="BL633" s="137"/>
      <c r="BM633" s="137"/>
      <c r="BN633" s="137"/>
    </row>
    <row r="634" spans="1:66" ht="16.5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8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8"/>
      <c r="BH634" s="137"/>
      <c r="BI634" s="137"/>
      <c r="BJ634" s="137"/>
      <c r="BK634" s="137"/>
      <c r="BL634" s="137"/>
      <c r="BM634" s="137"/>
      <c r="BN634" s="137"/>
    </row>
    <row r="635" spans="1:66" ht="16.5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8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8"/>
      <c r="BH635" s="137"/>
      <c r="BI635" s="137"/>
      <c r="BJ635" s="137"/>
      <c r="BK635" s="137"/>
      <c r="BL635" s="137"/>
      <c r="BM635" s="137"/>
      <c r="BN635" s="137"/>
    </row>
    <row r="636" spans="1:66" ht="16.5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8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8"/>
      <c r="BH636" s="137"/>
      <c r="BI636" s="137"/>
      <c r="BJ636" s="137"/>
      <c r="BK636" s="137"/>
      <c r="BL636" s="137"/>
      <c r="BM636" s="137"/>
      <c r="BN636" s="137"/>
    </row>
    <row r="637" spans="1:66" ht="16.5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8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8"/>
      <c r="BH637" s="137"/>
      <c r="BI637" s="137"/>
      <c r="BJ637" s="137"/>
      <c r="BK637" s="137"/>
      <c r="BL637" s="137"/>
      <c r="BM637" s="137"/>
      <c r="BN637" s="137"/>
    </row>
    <row r="638" spans="1:66" ht="16.5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8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8"/>
      <c r="BH638" s="137"/>
      <c r="BI638" s="137"/>
      <c r="BJ638" s="137"/>
      <c r="BK638" s="137"/>
      <c r="BL638" s="137"/>
      <c r="BM638" s="137"/>
      <c r="BN638" s="137"/>
    </row>
    <row r="639" spans="1:66" ht="16.5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8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8"/>
      <c r="BH639" s="137"/>
      <c r="BI639" s="137"/>
      <c r="BJ639" s="137"/>
      <c r="BK639" s="137"/>
      <c r="BL639" s="137"/>
      <c r="BM639" s="137"/>
      <c r="BN639" s="137"/>
    </row>
    <row r="640" spans="1:66" ht="16.5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8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8"/>
      <c r="BH640" s="137"/>
      <c r="BI640" s="137"/>
      <c r="BJ640" s="137"/>
      <c r="BK640" s="137"/>
      <c r="BL640" s="137"/>
      <c r="BM640" s="137"/>
      <c r="BN640" s="137"/>
    </row>
    <row r="641" spans="1:66" ht="16.5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8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8"/>
      <c r="BH641" s="137"/>
      <c r="BI641" s="137"/>
      <c r="BJ641" s="137"/>
      <c r="BK641" s="137"/>
      <c r="BL641" s="137"/>
      <c r="BM641" s="137"/>
      <c r="BN641" s="137"/>
    </row>
    <row r="642" spans="1:66" ht="16.5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8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8"/>
      <c r="BH642" s="137"/>
      <c r="BI642" s="137"/>
      <c r="BJ642" s="137"/>
      <c r="BK642" s="137"/>
      <c r="BL642" s="137"/>
      <c r="BM642" s="137"/>
      <c r="BN642" s="137"/>
    </row>
    <row r="643" spans="1:66" ht="16.5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8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8"/>
      <c r="BH643" s="137"/>
      <c r="BI643" s="137"/>
      <c r="BJ643" s="137"/>
      <c r="BK643" s="137"/>
      <c r="BL643" s="137"/>
      <c r="BM643" s="137"/>
      <c r="BN643" s="137"/>
    </row>
    <row r="644" spans="1:66" ht="16.5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8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8"/>
      <c r="BH644" s="137"/>
      <c r="BI644" s="137"/>
      <c r="BJ644" s="137"/>
      <c r="BK644" s="137"/>
      <c r="BL644" s="137"/>
      <c r="BM644" s="137"/>
      <c r="BN644" s="137"/>
    </row>
    <row r="645" spans="1:66" ht="16.5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8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8"/>
      <c r="BH645" s="137"/>
      <c r="BI645" s="137"/>
      <c r="BJ645" s="137"/>
      <c r="BK645" s="137"/>
      <c r="BL645" s="137"/>
      <c r="BM645" s="137"/>
      <c r="BN645" s="137"/>
    </row>
    <row r="646" spans="1:66" ht="16.5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8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8"/>
      <c r="BH646" s="137"/>
      <c r="BI646" s="137"/>
      <c r="BJ646" s="137"/>
      <c r="BK646" s="137"/>
      <c r="BL646" s="137"/>
      <c r="BM646" s="137"/>
      <c r="BN646" s="137"/>
    </row>
    <row r="647" spans="1:66" ht="16.5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8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8"/>
      <c r="BH647" s="137"/>
      <c r="BI647" s="137"/>
      <c r="BJ647" s="137"/>
      <c r="BK647" s="137"/>
      <c r="BL647" s="137"/>
      <c r="BM647" s="137"/>
      <c r="BN647" s="137"/>
    </row>
    <row r="648" spans="1:66" ht="16.5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8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8"/>
      <c r="BH648" s="137"/>
      <c r="BI648" s="137"/>
      <c r="BJ648" s="137"/>
      <c r="BK648" s="137"/>
      <c r="BL648" s="137"/>
      <c r="BM648" s="137"/>
      <c r="BN648" s="137"/>
    </row>
    <row r="649" spans="1:66" ht="16.5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8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8"/>
      <c r="BH649" s="137"/>
      <c r="BI649" s="137"/>
      <c r="BJ649" s="137"/>
      <c r="BK649" s="137"/>
      <c r="BL649" s="137"/>
      <c r="BM649" s="137"/>
      <c r="BN649" s="137"/>
    </row>
    <row r="650" spans="1:66" ht="16.5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8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8"/>
      <c r="BH650" s="137"/>
      <c r="BI650" s="137"/>
      <c r="BJ650" s="137"/>
      <c r="BK650" s="137"/>
      <c r="BL650" s="137"/>
      <c r="BM650" s="137"/>
      <c r="BN650" s="137"/>
    </row>
    <row r="651" spans="1:66" ht="16.5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8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8"/>
      <c r="BH651" s="137"/>
      <c r="BI651" s="137"/>
      <c r="BJ651" s="137"/>
      <c r="BK651" s="137"/>
      <c r="BL651" s="137"/>
      <c r="BM651" s="137"/>
      <c r="BN651" s="137"/>
    </row>
    <row r="652" spans="1:66" ht="16.5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8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8"/>
      <c r="BH652" s="137"/>
      <c r="BI652" s="137"/>
      <c r="BJ652" s="137"/>
      <c r="BK652" s="137"/>
      <c r="BL652" s="137"/>
      <c r="BM652" s="137"/>
      <c r="BN652" s="137"/>
    </row>
    <row r="653" spans="1:66" ht="16.5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8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8"/>
      <c r="BH653" s="137"/>
      <c r="BI653" s="137"/>
      <c r="BJ653" s="137"/>
      <c r="BK653" s="137"/>
      <c r="BL653" s="137"/>
      <c r="BM653" s="137"/>
      <c r="BN653" s="137"/>
    </row>
    <row r="654" spans="1:66" ht="16.5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8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8"/>
      <c r="BH654" s="137"/>
      <c r="BI654" s="137"/>
      <c r="BJ654" s="137"/>
      <c r="BK654" s="137"/>
      <c r="BL654" s="137"/>
      <c r="BM654" s="137"/>
      <c r="BN654" s="137"/>
    </row>
    <row r="655" spans="1:66" ht="16.5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8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8"/>
      <c r="BH655" s="137"/>
      <c r="BI655" s="137"/>
      <c r="BJ655" s="137"/>
      <c r="BK655" s="137"/>
      <c r="BL655" s="137"/>
      <c r="BM655" s="137"/>
      <c r="BN655" s="137"/>
    </row>
    <row r="656" spans="1:66" ht="16.5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8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8"/>
      <c r="BH656" s="137"/>
      <c r="BI656" s="137"/>
      <c r="BJ656" s="137"/>
      <c r="BK656" s="137"/>
      <c r="BL656" s="137"/>
      <c r="BM656" s="137"/>
      <c r="BN656" s="137"/>
    </row>
    <row r="657" spans="1:66" ht="16.5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8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8"/>
      <c r="BH657" s="137"/>
      <c r="BI657" s="137"/>
      <c r="BJ657" s="137"/>
      <c r="BK657" s="137"/>
      <c r="BL657" s="137"/>
      <c r="BM657" s="137"/>
      <c r="BN657" s="137"/>
    </row>
    <row r="658" spans="1:66" ht="16.5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8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8"/>
      <c r="BH658" s="137"/>
      <c r="BI658" s="137"/>
      <c r="BJ658" s="137"/>
      <c r="BK658" s="137"/>
      <c r="BL658" s="137"/>
      <c r="BM658" s="137"/>
      <c r="BN658" s="137"/>
    </row>
    <row r="659" spans="1:66" ht="16.5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8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8"/>
      <c r="BH659" s="137"/>
      <c r="BI659" s="137"/>
      <c r="BJ659" s="137"/>
      <c r="BK659" s="137"/>
      <c r="BL659" s="137"/>
      <c r="BM659" s="137"/>
      <c r="BN659" s="137"/>
    </row>
    <row r="660" spans="1:66" ht="16.5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8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8"/>
      <c r="BH660" s="137"/>
      <c r="BI660" s="137"/>
      <c r="BJ660" s="137"/>
      <c r="BK660" s="137"/>
      <c r="BL660" s="137"/>
      <c r="BM660" s="137"/>
      <c r="BN660" s="137"/>
    </row>
    <row r="661" spans="1:66" ht="16.5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8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8"/>
      <c r="BH661" s="137"/>
      <c r="BI661" s="137"/>
      <c r="BJ661" s="137"/>
      <c r="BK661" s="137"/>
      <c r="BL661" s="137"/>
      <c r="BM661" s="137"/>
      <c r="BN661" s="137"/>
    </row>
    <row r="662" spans="1:66" ht="16.5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8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8"/>
      <c r="BH662" s="137"/>
      <c r="BI662" s="137"/>
      <c r="BJ662" s="137"/>
      <c r="BK662" s="137"/>
      <c r="BL662" s="137"/>
      <c r="BM662" s="137"/>
      <c r="BN662" s="137"/>
    </row>
    <row r="663" spans="1:66" ht="16.5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8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8"/>
      <c r="BH663" s="137"/>
      <c r="BI663" s="137"/>
      <c r="BJ663" s="137"/>
      <c r="BK663" s="137"/>
      <c r="BL663" s="137"/>
      <c r="BM663" s="137"/>
      <c r="BN663" s="137"/>
    </row>
    <row r="664" spans="1:66" ht="16.5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8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8"/>
      <c r="BH664" s="137"/>
      <c r="BI664" s="137"/>
      <c r="BJ664" s="137"/>
      <c r="BK664" s="137"/>
      <c r="BL664" s="137"/>
      <c r="BM664" s="137"/>
      <c r="BN664" s="137"/>
    </row>
    <row r="665" spans="1:66" ht="16.5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8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8"/>
      <c r="BH665" s="137"/>
      <c r="BI665" s="137"/>
      <c r="BJ665" s="137"/>
      <c r="BK665" s="137"/>
      <c r="BL665" s="137"/>
      <c r="BM665" s="137"/>
      <c r="BN665" s="137"/>
    </row>
    <row r="666" spans="1:66" ht="16.5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8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8"/>
      <c r="BH666" s="137"/>
      <c r="BI666" s="137"/>
      <c r="BJ666" s="137"/>
      <c r="BK666" s="137"/>
      <c r="BL666" s="137"/>
      <c r="BM666" s="137"/>
      <c r="BN666" s="137"/>
    </row>
    <row r="667" spans="1:66" ht="16.5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8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8"/>
      <c r="BH667" s="137"/>
      <c r="BI667" s="137"/>
      <c r="BJ667" s="137"/>
      <c r="BK667" s="137"/>
      <c r="BL667" s="137"/>
      <c r="BM667" s="137"/>
      <c r="BN667" s="137"/>
    </row>
    <row r="668" spans="1:66" ht="16.5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8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8"/>
      <c r="BH668" s="137"/>
      <c r="BI668" s="137"/>
      <c r="BJ668" s="137"/>
      <c r="BK668" s="137"/>
      <c r="BL668" s="137"/>
      <c r="BM668" s="137"/>
      <c r="BN668" s="137"/>
    </row>
    <row r="669" spans="1:66" ht="16.5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8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8"/>
      <c r="BH669" s="137"/>
      <c r="BI669" s="137"/>
      <c r="BJ669" s="137"/>
      <c r="BK669" s="137"/>
      <c r="BL669" s="137"/>
      <c r="BM669" s="137"/>
      <c r="BN669" s="137"/>
    </row>
    <row r="670" spans="1:66" ht="16.5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8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8"/>
      <c r="BH670" s="137"/>
      <c r="BI670" s="137"/>
      <c r="BJ670" s="137"/>
      <c r="BK670" s="137"/>
      <c r="BL670" s="137"/>
      <c r="BM670" s="137"/>
      <c r="BN670" s="137"/>
    </row>
    <row r="671" spans="1:66" ht="16.5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8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8"/>
      <c r="BH671" s="137"/>
      <c r="BI671" s="137"/>
      <c r="BJ671" s="137"/>
      <c r="BK671" s="137"/>
      <c r="BL671" s="137"/>
      <c r="BM671" s="137"/>
      <c r="BN671" s="137"/>
    </row>
    <row r="672" spans="1:66" ht="16.5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8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8"/>
      <c r="BH672" s="137"/>
      <c r="BI672" s="137"/>
      <c r="BJ672" s="137"/>
      <c r="BK672" s="137"/>
      <c r="BL672" s="137"/>
      <c r="BM672" s="137"/>
      <c r="BN672" s="137"/>
    </row>
    <row r="673" spans="1:66" ht="16.5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8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8"/>
      <c r="BH673" s="137"/>
      <c r="BI673" s="137"/>
      <c r="BJ673" s="137"/>
      <c r="BK673" s="137"/>
      <c r="BL673" s="137"/>
      <c r="BM673" s="137"/>
      <c r="BN673" s="137"/>
    </row>
    <row r="674" spans="1:66" ht="16.5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8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8"/>
      <c r="BH674" s="137"/>
      <c r="BI674" s="137"/>
      <c r="BJ674" s="137"/>
      <c r="BK674" s="137"/>
      <c r="BL674" s="137"/>
      <c r="BM674" s="137"/>
      <c r="BN674" s="137"/>
    </row>
    <row r="675" spans="1:66" ht="16.5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8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8"/>
      <c r="BH675" s="137"/>
      <c r="BI675" s="137"/>
      <c r="BJ675" s="137"/>
      <c r="BK675" s="137"/>
      <c r="BL675" s="137"/>
      <c r="BM675" s="137"/>
      <c r="BN675" s="137"/>
    </row>
    <row r="676" spans="1:66" ht="16.5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8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8"/>
      <c r="BH676" s="137"/>
      <c r="BI676" s="137"/>
      <c r="BJ676" s="137"/>
      <c r="BK676" s="137"/>
      <c r="BL676" s="137"/>
      <c r="BM676" s="137"/>
      <c r="BN676" s="137"/>
    </row>
    <row r="677" spans="1:66" ht="16.5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8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8"/>
      <c r="BH677" s="137"/>
      <c r="BI677" s="137"/>
      <c r="BJ677" s="137"/>
      <c r="BK677" s="137"/>
      <c r="BL677" s="137"/>
      <c r="BM677" s="137"/>
      <c r="BN677" s="137"/>
    </row>
    <row r="678" spans="1:66" ht="16.5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8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8"/>
      <c r="BH678" s="137"/>
      <c r="BI678" s="137"/>
      <c r="BJ678" s="137"/>
      <c r="BK678" s="137"/>
      <c r="BL678" s="137"/>
      <c r="BM678" s="137"/>
      <c r="BN678" s="137"/>
    </row>
    <row r="679" spans="1:66" ht="16.5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8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8"/>
      <c r="BH679" s="137"/>
      <c r="BI679" s="137"/>
      <c r="BJ679" s="137"/>
      <c r="BK679" s="137"/>
      <c r="BL679" s="137"/>
      <c r="BM679" s="137"/>
      <c r="BN679" s="137"/>
    </row>
    <row r="680" spans="1:66" ht="16.5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8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8"/>
      <c r="BH680" s="137"/>
      <c r="BI680" s="137"/>
      <c r="BJ680" s="137"/>
      <c r="BK680" s="137"/>
      <c r="BL680" s="137"/>
      <c r="BM680" s="137"/>
      <c r="BN680" s="137"/>
    </row>
    <row r="681" spans="1:66" ht="16.5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8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8"/>
      <c r="BH681" s="137"/>
      <c r="BI681" s="137"/>
      <c r="BJ681" s="137"/>
      <c r="BK681" s="137"/>
      <c r="BL681" s="137"/>
      <c r="BM681" s="137"/>
      <c r="BN681" s="137"/>
    </row>
    <row r="682" spans="1:66" ht="16.5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8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8"/>
      <c r="BH682" s="137"/>
      <c r="BI682" s="137"/>
      <c r="BJ682" s="137"/>
      <c r="BK682" s="137"/>
      <c r="BL682" s="137"/>
      <c r="BM682" s="137"/>
      <c r="BN682" s="137"/>
    </row>
    <row r="683" spans="1:66" ht="16.5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8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8"/>
      <c r="BH683" s="137"/>
      <c r="BI683" s="137"/>
      <c r="BJ683" s="137"/>
      <c r="BK683" s="137"/>
      <c r="BL683" s="137"/>
      <c r="BM683" s="137"/>
      <c r="BN683" s="137"/>
    </row>
    <row r="684" spans="1:66" ht="16.5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8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8"/>
      <c r="BH684" s="137"/>
      <c r="BI684" s="137"/>
      <c r="BJ684" s="137"/>
      <c r="BK684" s="137"/>
      <c r="BL684" s="137"/>
      <c r="BM684" s="137"/>
      <c r="BN684" s="137"/>
    </row>
    <row r="685" spans="1:66" ht="16.5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8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8"/>
      <c r="BH685" s="137"/>
      <c r="BI685" s="137"/>
      <c r="BJ685" s="137"/>
      <c r="BK685" s="137"/>
      <c r="BL685" s="137"/>
      <c r="BM685" s="137"/>
      <c r="BN685" s="137"/>
    </row>
    <row r="686" spans="1:66" ht="16.5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8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8"/>
      <c r="BH686" s="137"/>
      <c r="BI686" s="137"/>
      <c r="BJ686" s="137"/>
      <c r="BK686" s="137"/>
      <c r="BL686" s="137"/>
      <c r="BM686" s="137"/>
      <c r="BN686" s="137"/>
    </row>
    <row r="687" spans="1:66" ht="16.5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8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8"/>
      <c r="BH687" s="137"/>
      <c r="BI687" s="137"/>
      <c r="BJ687" s="137"/>
      <c r="BK687" s="137"/>
      <c r="BL687" s="137"/>
      <c r="BM687" s="137"/>
      <c r="BN687" s="137"/>
    </row>
    <row r="688" spans="1:66" ht="16.5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8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8"/>
      <c r="BH688" s="137"/>
      <c r="BI688" s="137"/>
      <c r="BJ688" s="137"/>
      <c r="BK688" s="137"/>
      <c r="BL688" s="137"/>
      <c r="BM688" s="137"/>
      <c r="BN688" s="137"/>
    </row>
    <row r="689" spans="1:66" ht="16.5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8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8"/>
      <c r="BH689" s="137"/>
      <c r="BI689" s="137"/>
      <c r="BJ689" s="137"/>
      <c r="BK689" s="137"/>
      <c r="BL689" s="137"/>
      <c r="BM689" s="137"/>
      <c r="BN689" s="137"/>
    </row>
    <row r="690" spans="1:66" ht="16.5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8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8"/>
      <c r="BH690" s="137"/>
      <c r="BI690" s="137"/>
      <c r="BJ690" s="137"/>
      <c r="BK690" s="137"/>
      <c r="BL690" s="137"/>
      <c r="BM690" s="137"/>
      <c r="BN690" s="137"/>
    </row>
    <row r="691" spans="1:66" ht="16.5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8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8"/>
      <c r="BH691" s="137"/>
      <c r="BI691" s="137"/>
      <c r="BJ691" s="137"/>
      <c r="BK691" s="137"/>
      <c r="BL691" s="137"/>
      <c r="BM691" s="137"/>
      <c r="BN691" s="137"/>
    </row>
    <row r="692" spans="1:66" ht="16.5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8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8"/>
      <c r="BH692" s="137"/>
      <c r="BI692" s="137"/>
      <c r="BJ692" s="137"/>
      <c r="BK692" s="137"/>
      <c r="BL692" s="137"/>
      <c r="BM692" s="137"/>
      <c r="BN692" s="137"/>
    </row>
    <row r="693" spans="1:66" ht="16.5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8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8"/>
      <c r="BH693" s="137"/>
      <c r="BI693" s="137"/>
      <c r="BJ693" s="137"/>
      <c r="BK693" s="137"/>
      <c r="BL693" s="137"/>
      <c r="BM693" s="137"/>
      <c r="BN693" s="137"/>
    </row>
    <row r="694" spans="1:66" ht="16.5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8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8"/>
      <c r="BH694" s="137"/>
      <c r="BI694" s="137"/>
      <c r="BJ694" s="137"/>
      <c r="BK694" s="137"/>
      <c r="BL694" s="137"/>
      <c r="BM694" s="137"/>
      <c r="BN694" s="137"/>
    </row>
    <row r="695" spans="1:66" ht="16.5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8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8"/>
      <c r="BH695" s="137"/>
      <c r="BI695" s="137"/>
      <c r="BJ695" s="137"/>
      <c r="BK695" s="137"/>
      <c r="BL695" s="137"/>
      <c r="BM695" s="137"/>
      <c r="BN695" s="137"/>
    </row>
    <row r="696" spans="1:66" ht="16.5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8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8"/>
      <c r="BH696" s="137"/>
      <c r="BI696" s="137"/>
      <c r="BJ696" s="137"/>
      <c r="BK696" s="137"/>
      <c r="BL696" s="137"/>
      <c r="BM696" s="137"/>
      <c r="BN696" s="137"/>
    </row>
    <row r="697" spans="1:66" ht="16.5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8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8"/>
      <c r="BH697" s="137"/>
      <c r="BI697" s="137"/>
      <c r="BJ697" s="137"/>
      <c r="BK697" s="137"/>
      <c r="BL697" s="137"/>
      <c r="BM697" s="137"/>
      <c r="BN697" s="137"/>
    </row>
    <row r="698" spans="1:66" ht="16.5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8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8"/>
      <c r="BH698" s="137"/>
      <c r="BI698" s="137"/>
      <c r="BJ698" s="137"/>
      <c r="BK698" s="137"/>
      <c r="BL698" s="137"/>
      <c r="BM698" s="137"/>
      <c r="BN698" s="137"/>
    </row>
    <row r="699" spans="1:66" ht="16.5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8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8"/>
      <c r="BH699" s="137"/>
      <c r="BI699" s="137"/>
      <c r="BJ699" s="137"/>
      <c r="BK699" s="137"/>
      <c r="BL699" s="137"/>
      <c r="BM699" s="137"/>
      <c r="BN699" s="137"/>
    </row>
    <row r="700" spans="1:66" ht="16.5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8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8"/>
      <c r="BH700" s="137"/>
      <c r="BI700" s="137"/>
      <c r="BJ700" s="137"/>
      <c r="BK700" s="137"/>
      <c r="BL700" s="137"/>
      <c r="BM700" s="137"/>
      <c r="BN700" s="137"/>
    </row>
    <row r="701" spans="1:66" ht="16.5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8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8"/>
      <c r="BH701" s="137"/>
      <c r="BI701" s="137"/>
      <c r="BJ701" s="137"/>
      <c r="BK701" s="137"/>
      <c r="BL701" s="137"/>
      <c r="BM701" s="137"/>
      <c r="BN701" s="137"/>
    </row>
    <row r="702" spans="1:66" ht="16.5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8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8"/>
      <c r="BH702" s="137"/>
      <c r="BI702" s="137"/>
      <c r="BJ702" s="137"/>
      <c r="BK702" s="137"/>
      <c r="BL702" s="137"/>
      <c r="BM702" s="137"/>
      <c r="BN702" s="137"/>
    </row>
    <row r="703" spans="1:66" ht="16.5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8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8"/>
      <c r="BH703" s="137"/>
      <c r="BI703" s="137"/>
      <c r="BJ703" s="137"/>
      <c r="BK703" s="137"/>
      <c r="BL703" s="137"/>
      <c r="BM703" s="137"/>
      <c r="BN703" s="137"/>
    </row>
    <row r="704" spans="1:66" ht="16.5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8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8"/>
      <c r="BH704" s="137"/>
      <c r="BI704" s="137"/>
      <c r="BJ704" s="137"/>
      <c r="BK704" s="137"/>
      <c r="BL704" s="137"/>
      <c r="BM704" s="137"/>
      <c r="BN704" s="137"/>
    </row>
    <row r="705" spans="1:66" ht="16.5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8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8"/>
      <c r="BH705" s="137"/>
      <c r="BI705" s="137"/>
      <c r="BJ705" s="137"/>
      <c r="BK705" s="137"/>
      <c r="BL705" s="137"/>
      <c r="BM705" s="137"/>
      <c r="BN705" s="137"/>
    </row>
    <row r="706" spans="1:66" ht="16.5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8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8"/>
      <c r="BH706" s="137"/>
      <c r="BI706" s="137"/>
      <c r="BJ706" s="137"/>
      <c r="BK706" s="137"/>
      <c r="BL706" s="137"/>
      <c r="BM706" s="137"/>
      <c r="BN706" s="137"/>
    </row>
    <row r="707" spans="1:66" ht="16.5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8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8"/>
      <c r="BH707" s="137"/>
      <c r="BI707" s="137"/>
      <c r="BJ707" s="137"/>
      <c r="BK707" s="137"/>
      <c r="BL707" s="137"/>
      <c r="BM707" s="137"/>
      <c r="BN707" s="137"/>
    </row>
    <row r="708" spans="1:66" ht="16.5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8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8"/>
      <c r="BH708" s="137"/>
      <c r="BI708" s="137"/>
      <c r="BJ708" s="137"/>
      <c r="BK708" s="137"/>
      <c r="BL708" s="137"/>
      <c r="BM708" s="137"/>
      <c r="BN708" s="137"/>
    </row>
    <row r="709" spans="1:66" ht="16.5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8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8"/>
      <c r="BH709" s="137"/>
      <c r="BI709" s="137"/>
      <c r="BJ709" s="137"/>
      <c r="BK709" s="137"/>
      <c r="BL709" s="137"/>
      <c r="BM709" s="137"/>
      <c r="BN709" s="137"/>
    </row>
    <row r="710" spans="1:66" ht="16.5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8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8"/>
      <c r="BH710" s="137"/>
      <c r="BI710" s="137"/>
      <c r="BJ710" s="137"/>
      <c r="BK710" s="137"/>
      <c r="BL710" s="137"/>
      <c r="BM710" s="137"/>
      <c r="BN710" s="137"/>
    </row>
    <row r="711" spans="1:66" ht="16.5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8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8"/>
      <c r="BH711" s="137"/>
      <c r="BI711" s="137"/>
      <c r="BJ711" s="137"/>
      <c r="BK711" s="137"/>
      <c r="BL711" s="137"/>
      <c r="BM711" s="137"/>
      <c r="BN711" s="137"/>
    </row>
    <row r="712" spans="1:66" ht="16.5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8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8"/>
      <c r="BH712" s="137"/>
      <c r="BI712" s="137"/>
      <c r="BJ712" s="137"/>
      <c r="BK712" s="137"/>
      <c r="BL712" s="137"/>
      <c r="BM712" s="137"/>
      <c r="BN712" s="137"/>
    </row>
    <row r="713" spans="1:66" ht="16.5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8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8"/>
      <c r="BH713" s="137"/>
      <c r="BI713" s="137"/>
      <c r="BJ713" s="137"/>
      <c r="BK713" s="137"/>
      <c r="BL713" s="137"/>
      <c r="BM713" s="137"/>
      <c r="BN713" s="137"/>
    </row>
    <row r="714" spans="1:66" ht="16.5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8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8"/>
      <c r="BH714" s="137"/>
      <c r="BI714" s="137"/>
      <c r="BJ714" s="137"/>
      <c r="BK714" s="137"/>
      <c r="BL714" s="137"/>
      <c r="BM714" s="137"/>
      <c r="BN714" s="137"/>
    </row>
    <row r="715" spans="1:66" ht="16.5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8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8"/>
      <c r="BH715" s="137"/>
      <c r="BI715" s="137"/>
      <c r="BJ715" s="137"/>
      <c r="BK715" s="137"/>
      <c r="BL715" s="137"/>
      <c r="BM715" s="137"/>
      <c r="BN715" s="137"/>
    </row>
    <row r="716" spans="1:66" ht="16.5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8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8"/>
      <c r="BH716" s="137"/>
      <c r="BI716" s="137"/>
      <c r="BJ716" s="137"/>
      <c r="BK716" s="137"/>
      <c r="BL716" s="137"/>
      <c r="BM716" s="137"/>
      <c r="BN716" s="137"/>
    </row>
    <row r="717" spans="1:66" ht="16.5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8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8"/>
      <c r="BH717" s="137"/>
      <c r="BI717" s="137"/>
      <c r="BJ717" s="137"/>
      <c r="BK717" s="137"/>
      <c r="BL717" s="137"/>
      <c r="BM717" s="137"/>
      <c r="BN717" s="137"/>
    </row>
    <row r="718" spans="1:66" ht="16.5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8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8"/>
      <c r="BH718" s="137"/>
      <c r="BI718" s="137"/>
      <c r="BJ718" s="137"/>
      <c r="BK718" s="137"/>
      <c r="BL718" s="137"/>
      <c r="BM718" s="137"/>
      <c r="BN718" s="137"/>
    </row>
    <row r="719" spans="1:66" ht="16.5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8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8"/>
      <c r="BH719" s="137"/>
      <c r="BI719" s="137"/>
      <c r="BJ719" s="137"/>
      <c r="BK719" s="137"/>
      <c r="BL719" s="137"/>
      <c r="BM719" s="137"/>
      <c r="BN719" s="137"/>
    </row>
    <row r="720" spans="1:66" ht="16.5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8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8"/>
      <c r="BH720" s="137"/>
      <c r="BI720" s="137"/>
      <c r="BJ720" s="137"/>
      <c r="BK720" s="137"/>
      <c r="BL720" s="137"/>
      <c r="BM720" s="137"/>
      <c r="BN720" s="137"/>
    </row>
    <row r="721" spans="1:66" ht="16.5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8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8"/>
      <c r="BH721" s="137"/>
      <c r="BI721" s="137"/>
      <c r="BJ721" s="137"/>
      <c r="BK721" s="137"/>
      <c r="BL721" s="137"/>
      <c r="BM721" s="137"/>
      <c r="BN721" s="137"/>
    </row>
    <row r="722" spans="1:66" ht="16.5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8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8"/>
      <c r="BH722" s="137"/>
      <c r="BI722" s="137"/>
      <c r="BJ722" s="137"/>
      <c r="BK722" s="137"/>
      <c r="BL722" s="137"/>
      <c r="BM722" s="137"/>
      <c r="BN722" s="137"/>
    </row>
    <row r="723" spans="1:66" ht="16.5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8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8"/>
      <c r="BH723" s="137"/>
      <c r="BI723" s="137"/>
      <c r="BJ723" s="137"/>
      <c r="BK723" s="137"/>
      <c r="BL723" s="137"/>
      <c r="BM723" s="137"/>
      <c r="BN723" s="137"/>
    </row>
    <row r="724" spans="1:66" ht="16.5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8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8"/>
      <c r="BH724" s="137"/>
      <c r="BI724" s="137"/>
      <c r="BJ724" s="137"/>
      <c r="BK724" s="137"/>
      <c r="BL724" s="137"/>
      <c r="BM724" s="137"/>
      <c r="BN724" s="137"/>
    </row>
    <row r="725" spans="1:66" ht="16.5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8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8"/>
      <c r="BH725" s="137"/>
      <c r="BI725" s="137"/>
      <c r="BJ725" s="137"/>
      <c r="BK725" s="137"/>
      <c r="BL725" s="137"/>
      <c r="BM725" s="137"/>
      <c r="BN725" s="137"/>
    </row>
    <row r="726" spans="1:66" ht="16.5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8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8"/>
      <c r="BH726" s="137"/>
      <c r="BI726" s="137"/>
      <c r="BJ726" s="137"/>
      <c r="BK726" s="137"/>
      <c r="BL726" s="137"/>
      <c r="BM726" s="137"/>
      <c r="BN726" s="137"/>
    </row>
    <row r="727" spans="1:66" ht="16.5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8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8"/>
      <c r="BH727" s="137"/>
      <c r="BI727" s="137"/>
      <c r="BJ727" s="137"/>
      <c r="BK727" s="137"/>
      <c r="BL727" s="137"/>
      <c r="BM727" s="137"/>
      <c r="BN727" s="137"/>
    </row>
    <row r="728" spans="1:66" ht="16.5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8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8"/>
      <c r="BH728" s="137"/>
      <c r="BI728" s="137"/>
      <c r="BJ728" s="137"/>
      <c r="BK728" s="137"/>
      <c r="BL728" s="137"/>
      <c r="BM728" s="137"/>
      <c r="BN728" s="137"/>
    </row>
    <row r="729" spans="1:66" ht="16.5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8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8"/>
      <c r="BH729" s="137"/>
      <c r="BI729" s="137"/>
      <c r="BJ729" s="137"/>
      <c r="BK729" s="137"/>
      <c r="BL729" s="137"/>
      <c r="BM729" s="137"/>
      <c r="BN729" s="137"/>
    </row>
    <row r="730" spans="1:66" ht="16.5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8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8"/>
      <c r="BH730" s="137"/>
      <c r="BI730" s="137"/>
      <c r="BJ730" s="137"/>
      <c r="BK730" s="137"/>
      <c r="BL730" s="137"/>
      <c r="BM730" s="137"/>
      <c r="BN730" s="137"/>
    </row>
    <row r="731" spans="1:66" ht="16.5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8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8"/>
      <c r="BH731" s="137"/>
      <c r="BI731" s="137"/>
      <c r="BJ731" s="137"/>
      <c r="BK731" s="137"/>
      <c r="BL731" s="137"/>
      <c r="BM731" s="137"/>
      <c r="BN731" s="137"/>
    </row>
    <row r="732" spans="1:66" ht="16.5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8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8"/>
      <c r="BH732" s="137"/>
      <c r="BI732" s="137"/>
      <c r="BJ732" s="137"/>
      <c r="BK732" s="137"/>
      <c r="BL732" s="137"/>
      <c r="BM732" s="137"/>
      <c r="BN732" s="137"/>
    </row>
    <row r="733" spans="1:66" ht="16.5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8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8"/>
      <c r="BH733" s="137"/>
      <c r="BI733" s="137"/>
      <c r="BJ733" s="137"/>
      <c r="BK733" s="137"/>
      <c r="BL733" s="137"/>
      <c r="BM733" s="137"/>
      <c r="BN733" s="137"/>
    </row>
    <row r="734" spans="1:66" ht="16.5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8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8"/>
      <c r="BH734" s="137"/>
      <c r="BI734" s="137"/>
      <c r="BJ734" s="137"/>
      <c r="BK734" s="137"/>
      <c r="BL734" s="137"/>
      <c r="BM734" s="137"/>
      <c r="BN734" s="137"/>
    </row>
    <row r="735" spans="1:66" ht="16.5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8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8"/>
      <c r="BH735" s="137"/>
      <c r="BI735" s="137"/>
      <c r="BJ735" s="137"/>
      <c r="BK735" s="137"/>
      <c r="BL735" s="137"/>
      <c r="BM735" s="137"/>
      <c r="BN735" s="137"/>
    </row>
    <row r="736" spans="1:66" ht="16.5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8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8"/>
      <c r="BH736" s="137"/>
      <c r="BI736" s="137"/>
      <c r="BJ736" s="137"/>
      <c r="BK736" s="137"/>
      <c r="BL736" s="137"/>
      <c r="BM736" s="137"/>
      <c r="BN736" s="137"/>
    </row>
    <row r="737" spans="1:66" ht="16.5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8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8"/>
      <c r="BH737" s="137"/>
      <c r="BI737" s="137"/>
      <c r="BJ737" s="137"/>
      <c r="BK737" s="137"/>
      <c r="BL737" s="137"/>
      <c r="BM737" s="137"/>
      <c r="BN737" s="137"/>
    </row>
    <row r="738" spans="1:66" ht="16.5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8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8"/>
      <c r="BH738" s="137"/>
      <c r="BI738" s="137"/>
      <c r="BJ738" s="137"/>
      <c r="BK738" s="137"/>
      <c r="BL738" s="137"/>
      <c r="BM738" s="137"/>
      <c r="BN738" s="137"/>
    </row>
    <row r="739" spans="1:66" ht="16.5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8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8"/>
      <c r="BH739" s="137"/>
      <c r="BI739" s="137"/>
      <c r="BJ739" s="137"/>
      <c r="BK739" s="137"/>
      <c r="BL739" s="137"/>
      <c r="BM739" s="137"/>
      <c r="BN739" s="137"/>
    </row>
    <row r="740" spans="1:66" ht="16.5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8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8"/>
      <c r="BH740" s="137"/>
      <c r="BI740" s="137"/>
      <c r="BJ740" s="137"/>
      <c r="BK740" s="137"/>
      <c r="BL740" s="137"/>
      <c r="BM740" s="137"/>
      <c r="BN740" s="137"/>
    </row>
    <row r="741" spans="1:66" ht="16.5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8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8"/>
      <c r="BH741" s="137"/>
      <c r="BI741" s="137"/>
      <c r="BJ741" s="137"/>
      <c r="BK741" s="137"/>
      <c r="BL741" s="137"/>
      <c r="BM741" s="137"/>
      <c r="BN741" s="137"/>
    </row>
    <row r="742" spans="1:66" ht="16.5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8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8"/>
      <c r="BH742" s="137"/>
      <c r="BI742" s="137"/>
      <c r="BJ742" s="137"/>
      <c r="BK742" s="137"/>
      <c r="BL742" s="137"/>
      <c r="BM742" s="137"/>
      <c r="BN742" s="137"/>
    </row>
    <row r="743" spans="1:66" ht="16.5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8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8"/>
      <c r="BH743" s="137"/>
      <c r="BI743" s="137"/>
      <c r="BJ743" s="137"/>
      <c r="BK743" s="137"/>
      <c r="BL743" s="137"/>
      <c r="BM743" s="137"/>
      <c r="BN743" s="137"/>
    </row>
    <row r="744" spans="1:66" ht="16.5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8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8"/>
      <c r="BH744" s="137"/>
      <c r="BI744" s="137"/>
      <c r="BJ744" s="137"/>
      <c r="BK744" s="137"/>
      <c r="BL744" s="137"/>
      <c r="BM744" s="137"/>
      <c r="BN744" s="137"/>
    </row>
    <row r="745" spans="1:66" ht="16.5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8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8"/>
      <c r="BH745" s="137"/>
      <c r="BI745" s="137"/>
      <c r="BJ745" s="137"/>
      <c r="BK745" s="137"/>
      <c r="BL745" s="137"/>
      <c r="BM745" s="137"/>
      <c r="BN745" s="137"/>
    </row>
    <row r="746" spans="1:66" ht="16.5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8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8"/>
      <c r="BH746" s="137"/>
      <c r="BI746" s="137"/>
      <c r="BJ746" s="137"/>
      <c r="BK746" s="137"/>
      <c r="BL746" s="137"/>
      <c r="BM746" s="137"/>
      <c r="BN746" s="137"/>
    </row>
    <row r="747" spans="1:66" ht="16.5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8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8"/>
      <c r="BH747" s="137"/>
      <c r="BI747" s="137"/>
      <c r="BJ747" s="137"/>
      <c r="BK747" s="137"/>
      <c r="BL747" s="137"/>
      <c r="BM747" s="137"/>
      <c r="BN747" s="137"/>
    </row>
    <row r="748" spans="1:66" ht="16.5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8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8"/>
      <c r="BH748" s="137"/>
      <c r="BI748" s="137"/>
      <c r="BJ748" s="137"/>
      <c r="BK748" s="137"/>
      <c r="BL748" s="137"/>
      <c r="BM748" s="137"/>
      <c r="BN748" s="137"/>
    </row>
    <row r="749" spans="1:66" ht="16.5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8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8"/>
      <c r="BH749" s="137"/>
      <c r="BI749" s="137"/>
      <c r="BJ749" s="137"/>
      <c r="BK749" s="137"/>
      <c r="BL749" s="137"/>
      <c r="BM749" s="137"/>
      <c r="BN749" s="137"/>
    </row>
    <row r="750" spans="1:66" ht="16.5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8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8"/>
      <c r="BH750" s="137"/>
      <c r="BI750" s="137"/>
      <c r="BJ750" s="137"/>
      <c r="BK750" s="137"/>
      <c r="BL750" s="137"/>
      <c r="BM750" s="137"/>
      <c r="BN750" s="137"/>
    </row>
    <row r="751" spans="1:66" ht="16.5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8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8"/>
      <c r="BH751" s="137"/>
      <c r="BI751" s="137"/>
      <c r="BJ751" s="137"/>
      <c r="BK751" s="137"/>
      <c r="BL751" s="137"/>
      <c r="BM751" s="137"/>
      <c r="BN751" s="137"/>
    </row>
    <row r="752" spans="1:66" ht="16.5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8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8"/>
      <c r="BH752" s="137"/>
      <c r="BI752" s="137"/>
      <c r="BJ752" s="137"/>
      <c r="BK752" s="137"/>
      <c r="BL752" s="137"/>
      <c r="BM752" s="137"/>
      <c r="BN752" s="137"/>
    </row>
    <row r="753" spans="1:66" ht="16.5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8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8"/>
      <c r="BH753" s="137"/>
      <c r="BI753" s="137"/>
      <c r="BJ753" s="137"/>
      <c r="BK753" s="137"/>
      <c r="BL753" s="137"/>
      <c r="BM753" s="137"/>
      <c r="BN753" s="137"/>
    </row>
    <row r="754" spans="1:66" ht="16.5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8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8"/>
      <c r="BH754" s="137"/>
      <c r="BI754" s="137"/>
      <c r="BJ754" s="137"/>
      <c r="BK754" s="137"/>
      <c r="BL754" s="137"/>
      <c r="BM754" s="137"/>
      <c r="BN754" s="137"/>
    </row>
    <row r="755" spans="1:66" ht="16.5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8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8"/>
      <c r="BH755" s="137"/>
      <c r="BI755" s="137"/>
      <c r="BJ755" s="137"/>
      <c r="BK755" s="137"/>
      <c r="BL755" s="137"/>
      <c r="BM755" s="137"/>
      <c r="BN755" s="137"/>
    </row>
    <row r="756" spans="1:66" ht="16.5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8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8"/>
      <c r="BH756" s="137"/>
      <c r="BI756" s="137"/>
      <c r="BJ756" s="137"/>
      <c r="BK756" s="137"/>
      <c r="BL756" s="137"/>
      <c r="BM756" s="137"/>
      <c r="BN756" s="137"/>
    </row>
    <row r="757" spans="1:66" ht="16.5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8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8"/>
      <c r="BH757" s="137"/>
      <c r="BI757" s="137"/>
      <c r="BJ757" s="137"/>
      <c r="BK757" s="137"/>
      <c r="BL757" s="137"/>
      <c r="BM757" s="137"/>
      <c r="BN757" s="137"/>
    </row>
    <row r="758" spans="1:66" ht="16.5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8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8"/>
      <c r="BH758" s="137"/>
      <c r="BI758" s="137"/>
      <c r="BJ758" s="137"/>
      <c r="BK758" s="137"/>
      <c r="BL758" s="137"/>
      <c r="BM758" s="137"/>
      <c r="BN758" s="137"/>
    </row>
    <row r="759" spans="1:66" ht="16.5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8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8"/>
      <c r="BH759" s="137"/>
      <c r="BI759" s="137"/>
      <c r="BJ759" s="137"/>
      <c r="BK759" s="137"/>
      <c r="BL759" s="137"/>
      <c r="BM759" s="137"/>
      <c r="BN759" s="137"/>
    </row>
    <row r="760" spans="1:66" ht="16.5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8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8"/>
      <c r="BH760" s="137"/>
      <c r="BI760" s="137"/>
      <c r="BJ760" s="137"/>
      <c r="BK760" s="137"/>
      <c r="BL760" s="137"/>
      <c r="BM760" s="137"/>
      <c r="BN760" s="137"/>
    </row>
    <row r="761" spans="1:66" ht="16.5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8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8"/>
      <c r="BH761" s="137"/>
      <c r="BI761" s="137"/>
      <c r="BJ761" s="137"/>
      <c r="BK761" s="137"/>
      <c r="BL761" s="137"/>
      <c r="BM761" s="137"/>
      <c r="BN761" s="137"/>
    </row>
    <row r="762" spans="1:66" ht="16.5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8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8"/>
      <c r="BH762" s="137"/>
      <c r="BI762" s="137"/>
      <c r="BJ762" s="137"/>
      <c r="BK762" s="137"/>
      <c r="BL762" s="137"/>
      <c r="BM762" s="137"/>
      <c r="BN762" s="137"/>
    </row>
    <row r="763" spans="1:66" ht="16.5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8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8"/>
      <c r="BH763" s="137"/>
      <c r="BI763" s="137"/>
      <c r="BJ763" s="137"/>
      <c r="BK763" s="137"/>
      <c r="BL763" s="137"/>
      <c r="BM763" s="137"/>
      <c r="BN763" s="137"/>
    </row>
    <row r="764" spans="1:66" ht="16.5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8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8"/>
      <c r="BH764" s="137"/>
      <c r="BI764" s="137"/>
      <c r="BJ764" s="137"/>
      <c r="BK764" s="137"/>
      <c r="BL764" s="137"/>
      <c r="BM764" s="137"/>
      <c r="BN764" s="137"/>
    </row>
    <row r="765" spans="1:66" ht="16.5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8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8"/>
      <c r="BH765" s="137"/>
      <c r="BI765" s="137"/>
      <c r="BJ765" s="137"/>
      <c r="BK765" s="137"/>
      <c r="BL765" s="137"/>
      <c r="BM765" s="137"/>
      <c r="BN765" s="137"/>
    </row>
    <row r="766" spans="1:66" ht="16.5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8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8"/>
      <c r="BH766" s="137"/>
      <c r="BI766" s="137"/>
      <c r="BJ766" s="137"/>
      <c r="BK766" s="137"/>
      <c r="BL766" s="137"/>
      <c r="BM766" s="137"/>
      <c r="BN766" s="137"/>
    </row>
    <row r="767" spans="1:66" ht="16.5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8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8"/>
      <c r="BH767" s="137"/>
      <c r="BI767" s="137"/>
      <c r="BJ767" s="137"/>
      <c r="BK767" s="137"/>
      <c r="BL767" s="137"/>
      <c r="BM767" s="137"/>
      <c r="BN767" s="137"/>
    </row>
    <row r="768" spans="1:66" ht="16.5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8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8"/>
      <c r="BH768" s="137"/>
      <c r="BI768" s="137"/>
      <c r="BJ768" s="137"/>
      <c r="BK768" s="137"/>
      <c r="BL768" s="137"/>
      <c r="BM768" s="137"/>
      <c r="BN768" s="137"/>
    </row>
    <row r="769" spans="1:66" ht="16.5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8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8"/>
      <c r="BH769" s="137"/>
      <c r="BI769" s="137"/>
      <c r="BJ769" s="137"/>
      <c r="BK769" s="137"/>
      <c r="BL769" s="137"/>
      <c r="BM769" s="137"/>
      <c r="BN769" s="137"/>
    </row>
    <row r="770" spans="1:66" ht="16.5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8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8"/>
      <c r="BH770" s="137"/>
      <c r="BI770" s="137"/>
      <c r="BJ770" s="137"/>
      <c r="BK770" s="137"/>
      <c r="BL770" s="137"/>
      <c r="BM770" s="137"/>
      <c r="BN770" s="137"/>
    </row>
    <row r="771" spans="1:66" ht="16.5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8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8"/>
      <c r="BH771" s="137"/>
      <c r="BI771" s="137"/>
      <c r="BJ771" s="137"/>
      <c r="BK771" s="137"/>
      <c r="BL771" s="137"/>
      <c r="BM771" s="137"/>
      <c r="BN771" s="137"/>
    </row>
    <row r="772" spans="1:66" ht="16.5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8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8"/>
      <c r="BH772" s="137"/>
      <c r="BI772" s="137"/>
      <c r="BJ772" s="137"/>
      <c r="BK772" s="137"/>
      <c r="BL772" s="137"/>
      <c r="BM772" s="137"/>
      <c r="BN772" s="137"/>
    </row>
    <row r="773" spans="1:66" ht="16.5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8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8"/>
      <c r="BH773" s="137"/>
      <c r="BI773" s="137"/>
      <c r="BJ773" s="137"/>
      <c r="BK773" s="137"/>
      <c r="BL773" s="137"/>
      <c r="BM773" s="137"/>
      <c r="BN773" s="137"/>
    </row>
    <row r="774" spans="1:66" ht="16.5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8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8"/>
      <c r="BH774" s="137"/>
      <c r="BI774" s="137"/>
      <c r="BJ774" s="137"/>
      <c r="BK774" s="137"/>
      <c r="BL774" s="137"/>
      <c r="BM774" s="137"/>
      <c r="BN774" s="137"/>
    </row>
    <row r="775" spans="1:66" ht="16.5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8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8"/>
      <c r="BH775" s="137"/>
      <c r="BI775" s="137"/>
      <c r="BJ775" s="137"/>
      <c r="BK775" s="137"/>
      <c r="BL775" s="137"/>
      <c r="BM775" s="137"/>
      <c r="BN775" s="137"/>
    </row>
    <row r="776" spans="1:66" ht="16.5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8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8"/>
      <c r="BH776" s="137"/>
      <c r="BI776" s="137"/>
      <c r="BJ776" s="137"/>
      <c r="BK776" s="137"/>
      <c r="BL776" s="137"/>
      <c r="BM776" s="137"/>
      <c r="BN776" s="137"/>
    </row>
    <row r="777" spans="1:66" ht="16.5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8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8"/>
      <c r="BH777" s="137"/>
      <c r="BI777" s="137"/>
      <c r="BJ777" s="137"/>
      <c r="BK777" s="137"/>
      <c r="BL777" s="137"/>
      <c r="BM777" s="137"/>
      <c r="BN777" s="137"/>
    </row>
    <row r="778" spans="1:66" ht="16.5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8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8"/>
      <c r="BH778" s="137"/>
      <c r="BI778" s="137"/>
      <c r="BJ778" s="137"/>
      <c r="BK778" s="137"/>
      <c r="BL778" s="137"/>
      <c r="BM778" s="137"/>
      <c r="BN778" s="137"/>
    </row>
    <row r="779" spans="1:66" ht="16.5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8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8"/>
      <c r="BH779" s="137"/>
      <c r="BI779" s="137"/>
      <c r="BJ779" s="137"/>
      <c r="BK779" s="137"/>
      <c r="BL779" s="137"/>
      <c r="BM779" s="137"/>
      <c r="BN779" s="137"/>
    </row>
    <row r="780" spans="1:66" ht="16.5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8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8"/>
      <c r="BH780" s="137"/>
      <c r="BI780" s="137"/>
      <c r="BJ780" s="137"/>
      <c r="BK780" s="137"/>
      <c r="BL780" s="137"/>
      <c r="BM780" s="137"/>
      <c r="BN780" s="137"/>
    </row>
    <row r="781" spans="1:66" ht="16.5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8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8"/>
      <c r="BH781" s="137"/>
      <c r="BI781" s="137"/>
      <c r="BJ781" s="137"/>
      <c r="BK781" s="137"/>
      <c r="BL781" s="137"/>
      <c r="BM781" s="137"/>
      <c r="BN781" s="137"/>
    </row>
    <row r="782" spans="1:66" ht="16.5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8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8"/>
      <c r="BH782" s="137"/>
      <c r="BI782" s="137"/>
      <c r="BJ782" s="137"/>
      <c r="BK782" s="137"/>
      <c r="BL782" s="137"/>
      <c r="BM782" s="137"/>
      <c r="BN782" s="137"/>
    </row>
    <row r="783" spans="1:66" ht="16.5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8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8"/>
      <c r="BH783" s="137"/>
      <c r="BI783" s="137"/>
      <c r="BJ783" s="137"/>
      <c r="BK783" s="137"/>
      <c r="BL783" s="137"/>
      <c r="BM783" s="137"/>
      <c r="BN783" s="137"/>
    </row>
    <row r="784" spans="1:66" ht="16.5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8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8"/>
      <c r="BH784" s="137"/>
      <c r="BI784" s="137"/>
      <c r="BJ784" s="137"/>
      <c r="BK784" s="137"/>
      <c r="BL784" s="137"/>
      <c r="BM784" s="137"/>
      <c r="BN784" s="137"/>
    </row>
    <row r="785" spans="1:66" ht="16.5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8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8"/>
      <c r="BH785" s="137"/>
      <c r="BI785" s="137"/>
      <c r="BJ785" s="137"/>
      <c r="BK785" s="137"/>
      <c r="BL785" s="137"/>
      <c r="BM785" s="137"/>
      <c r="BN785" s="137"/>
    </row>
    <row r="786" spans="1:66" ht="16.5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8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8"/>
      <c r="BH786" s="137"/>
      <c r="BI786" s="137"/>
      <c r="BJ786" s="137"/>
      <c r="BK786" s="137"/>
      <c r="BL786" s="137"/>
      <c r="BM786" s="137"/>
      <c r="BN786" s="137"/>
    </row>
    <row r="787" spans="1:66" ht="16.5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8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8"/>
      <c r="BH787" s="137"/>
      <c r="BI787" s="137"/>
      <c r="BJ787" s="137"/>
      <c r="BK787" s="137"/>
      <c r="BL787" s="137"/>
      <c r="BM787" s="137"/>
      <c r="BN787" s="137"/>
    </row>
    <row r="788" spans="1:66" ht="16.5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8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8"/>
      <c r="BH788" s="137"/>
      <c r="BI788" s="137"/>
      <c r="BJ788" s="137"/>
      <c r="BK788" s="137"/>
      <c r="BL788" s="137"/>
      <c r="BM788" s="137"/>
      <c r="BN788" s="137"/>
    </row>
    <row r="789" spans="1:66" ht="16.5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8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8"/>
      <c r="BH789" s="137"/>
      <c r="BI789" s="137"/>
      <c r="BJ789" s="137"/>
      <c r="BK789" s="137"/>
      <c r="BL789" s="137"/>
      <c r="BM789" s="137"/>
      <c r="BN789" s="137"/>
    </row>
    <row r="790" spans="1:66" ht="16.5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8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8"/>
      <c r="BH790" s="137"/>
      <c r="BI790" s="137"/>
      <c r="BJ790" s="137"/>
      <c r="BK790" s="137"/>
      <c r="BL790" s="137"/>
      <c r="BM790" s="137"/>
      <c r="BN790" s="137"/>
    </row>
    <row r="791" spans="1:66" ht="16.5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8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8"/>
      <c r="BH791" s="137"/>
      <c r="BI791" s="137"/>
      <c r="BJ791" s="137"/>
      <c r="BK791" s="137"/>
      <c r="BL791" s="137"/>
      <c r="BM791" s="137"/>
      <c r="BN791" s="137"/>
    </row>
    <row r="792" spans="1:66" ht="16.5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8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8"/>
      <c r="BH792" s="137"/>
      <c r="BI792" s="137"/>
      <c r="BJ792" s="137"/>
      <c r="BK792" s="137"/>
      <c r="BL792" s="137"/>
      <c r="BM792" s="137"/>
      <c r="BN792" s="137"/>
    </row>
    <row r="793" spans="1:66" ht="16.5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8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8"/>
      <c r="BH793" s="137"/>
      <c r="BI793" s="137"/>
      <c r="BJ793" s="137"/>
      <c r="BK793" s="137"/>
      <c r="BL793" s="137"/>
      <c r="BM793" s="137"/>
      <c r="BN793" s="137"/>
    </row>
    <row r="794" spans="1:66" ht="16.5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8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8"/>
      <c r="BH794" s="137"/>
      <c r="BI794" s="137"/>
      <c r="BJ794" s="137"/>
      <c r="BK794" s="137"/>
      <c r="BL794" s="137"/>
      <c r="BM794" s="137"/>
      <c r="BN794" s="137"/>
    </row>
    <row r="795" spans="1:66" ht="16.5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8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8"/>
      <c r="BH795" s="137"/>
      <c r="BI795" s="137"/>
      <c r="BJ795" s="137"/>
      <c r="BK795" s="137"/>
      <c r="BL795" s="137"/>
      <c r="BM795" s="137"/>
      <c r="BN795" s="137"/>
    </row>
    <row r="796" spans="1:66" ht="16.5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8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8"/>
      <c r="BH796" s="137"/>
      <c r="BI796" s="137"/>
      <c r="BJ796" s="137"/>
      <c r="BK796" s="137"/>
      <c r="BL796" s="137"/>
      <c r="BM796" s="137"/>
      <c r="BN796" s="137"/>
    </row>
    <row r="797" spans="1:66" ht="16.5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8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8"/>
      <c r="BH797" s="137"/>
      <c r="BI797" s="137"/>
      <c r="BJ797" s="137"/>
      <c r="BK797" s="137"/>
      <c r="BL797" s="137"/>
      <c r="BM797" s="137"/>
      <c r="BN797" s="137"/>
    </row>
    <row r="798" spans="1:66" ht="16.5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8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8"/>
      <c r="BH798" s="137"/>
      <c r="BI798" s="137"/>
      <c r="BJ798" s="137"/>
      <c r="BK798" s="137"/>
      <c r="BL798" s="137"/>
      <c r="BM798" s="137"/>
      <c r="BN798" s="137"/>
    </row>
    <row r="799" spans="1:66" ht="16.5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8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8"/>
      <c r="BH799" s="137"/>
      <c r="BI799" s="137"/>
      <c r="BJ799" s="137"/>
      <c r="BK799" s="137"/>
      <c r="BL799" s="137"/>
      <c r="BM799" s="137"/>
      <c r="BN799" s="137"/>
    </row>
    <row r="800" spans="1:66" ht="16.5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8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8"/>
      <c r="BH800" s="137"/>
      <c r="BI800" s="137"/>
      <c r="BJ800" s="137"/>
      <c r="BK800" s="137"/>
      <c r="BL800" s="137"/>
      <c r="BM800" s="137"/>
      <c r="BN800" s="137"/>
    </row>
    <row r="801" spans="1:66" ht="16.5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8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8"/>
      <c r="BH801" s="137"/>
      <c r="BI801" s="137"/>
      <c r="BJ801" s="137"/>
      <c r="BK801" s="137"/>
      <c r="BL801" s="137"/>
      <c r="BM801" s="137"/>
      <c r="BN801" s="137"/>
    </row>
    <row r="802" spans="1:66" ht="16.5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8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8"/>
      <c r="BH802" s="137"/>
      <c r="BI802" s="137"/>
      <c r="BJ802" s="137"/>
      <c r="BK802" s="137"/>
      <c r="BL802" s="137"/>
      <c r="BM802" s="137"/>
      <c r="BN802" s="137"/>
    </row>
    <row r="803" spans="1:66" ht="16.5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8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8"/>
      <c r="BH803" s="137"/>
      <c r="BI803" s="137"/>
      <c r="BJ803" s="137"/>
      <c r="BK803" s="137"/>
      <c r="BL803" s="137"/>
      <c r="BM803" s="137"/>
      <c r="BN803" s="137"/>
    </row>
    <row r="804" spans="1:66" ht="16.5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8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8"/>
      <c r="BH804" s="137"/>
      <c r="BI804" s="137"/>
      <c r="BJ804" s="137"/>
      <c r="BK804" s="137"/>
      <c r="BL804" s="137"/>
      <c r="BM804" s="137"/>
      <c r="BN804" s="137"/>
    </row>
    <row r="805" spans="1:66" ht="16.5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8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8"/>
      <c r="BH805" s="137"/>
      <c r="BI805" s="137"/>
      <c r="BJ805" s="137"/>
      <c r="BK805" s="137"/>
      <c r="BL805" s="137"/>
      <c r="BM805" s="137"/>
      <c r="BN805" s="137"/>
    </row>
    <row r="806" spans="1:66" ht="16.5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8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8"/>
      <c r="BH806" s="137"/>
      <c r="BI806" s="137"/>
      <c r="BJ806" s="137"/>
      <c r="BK806" s="137"/>
      <c r="BL806" s="137"/>
      <c r="BM806" s="137"/>
      <c r="BN806" s="137"/>
    </row>
    <row r="807" spans="1:66" ht="16.5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8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8"/>
      <c r="BH807" s="137"/>
      <c r="BI807" s="137"/>
      <c r="BJ807" s="137"/>
      <c r="BK807" s="137"/>
      <c r="BL807" s="137"/>
      <c r="BM807" s="137"/>
      <c r="BN807" s="137"/>
    </row>
    <row r="808" spans="1:66" ht="16.5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8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8"/>
      <c r="BH808" s="137"/>
      <c r="BI808" s="137"/>
      <c r="BJ808" s="137"/>
      <c r="BK808" s="137"/>
      <c r="BL808" s="137"/>
      <c r="BM808" s="137"/>
      <c r="BN808" s="137"/>
    </row>
    <row r="809" spans="1:66" ht="16.5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8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8"/>
      <c r="BH809" s="137"/>
      <c r="BI809" s="137"/>
      <c r="BJ809" s="137"/>
      <c r="BK809" s="137"/>
      <c r="BL809" s="137"/>
      <c r="BM809" s="137"/>
      <c r="BN809" s="137"/>
    </row>
    <row r="810" spans="1:66" ht="16.5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8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8"/>
      <c r="BH810" s="137"/>
      <c r="BI810" s="137"/>
      <c r="BJ810" s="137"/>
      <c r="BK810" s="137"/>
      <c r="BL810" s="137"/>
      <c r="BM810" s="137"/>
      <c r="BN810" s="137"/>
    </row>
    <row r="811" spans="1:66" ht="16.5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8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8"/>
      <c r="BH811" s="137"/>
      <c r="BI811" s="137"/>
      <c r="BJ811" s="137"/>
      <c r="BK811" s="137"/>
      <c r="BL811" s="137"/>
      <c r="BM811" s="137"/>
      <c r="BN811" s="137"/>
    </row>
    <row r="812" spans="1:66" ht="16.5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8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8"/>
      <c r="BH812" s="137"/>
      <c r="BI812" s="137"/>
      <c r="BJ812" s="137"/>
      <c r="BK812" s="137"/>
      <c r="BL812" s="137"/>
      <c r="BM812" s="137"/>
      <c r="BN812" s="137"/>
    </row>
    <row r="813" spans="1:66" ht="16.5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8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8"/>
      <c r="BH813" s="137"/>
      <c r="BI813" s="137"/>
      <c r="BJ813" s="137"/>
      <c r="BK813" s="137"/>
      <c r="BL813" s="137"/>
      <c r="BM813" s="137"/>
      <c r="BN813" s="137"/>
    </row>
    <row r="814" spans="1:66" ht="16.5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8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8"/>
      <c r="BH814" s="137"/>
      <c r="BI814" s="137"/>
      <c r="BJ814" s="137"/>
      <c r="BK814" s="137"/>
      <c r="BL814" s="137"/>
      <c r="BM814" s="137"/>
      <c r="BN814" s="137"/>
    </row>
    <row r="815" spans="1:66" ht="16.5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8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8"/>
      <c r="BH815" s="137"/>
      <c r="BI815" s="137"/>
      <c r="BJ815" s="137"/>
      <c r="BK815" s="137"/>
      <c r="BL815" s="137"/>
      <c r="BM815" s="137"/>
      <c r="BN815" s="137"/>
    </row>
    <row r="816" spans="1:66" ht="16.5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8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8"/>
      <c r="BH816" s="137"/>
      <c r="BI816" s="137"/>
      <c r="BJ816" s="137"/>
      <c r="BK816" s="137"/>
      <c r="BL816" s="137"/>
      <c r="BM816" s="137"/>
      <c r="BN816" s="137"/>
    </row>
    <row r="817" spans="1:66" ht="16.5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8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8"/>
      <c r="BH817" s="137"/>
      <c r="BI817" s="137"/>
      <c r="BJ817" s="137"/>
      <c r="BK817" s="137"/>
      <c r="BL817" s="137"/>
      <c r="BM817" s="137"/>
      <c r="BN817" s="137"/>
    </row>
    <row r="818" spans="1:66" ht="16.5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8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8"/>
      <c r="BH818" s="137"/>
      <c r="BI818" s="137"/>
      <c r="BJ818" s="137"/>
      <c r="BK818" s="137"/>
      <c r="BL818" s="137"/>
      <c r="BM818" s="137"/>
      <c r="BN818" s="137"/>
    </row>
    <row r="819" spans="1:66" ht="16.5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8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8"/>
      <c r="BH819" s="137"/>
      <c r="BI819" s="137"/>
      <c r="BJ819" s="137"/>
      <c r="BK819" s="137"/>
      <c r="BL819" s="137"/>
      <c r="BM819" s="137"/>
      <c r="BN819" s="137"/>
    </row>
    <row r="820" spans="1:66" ht="16.5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8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8"/>
      <c r="BH820" s="137"/>
      <c r="BI820" s="137"/>
      <c r="BJ820" s="137"/>
      <c r="BK820" s="137"/>
      <c r="BL820" s="137"/>
      <c r="BM820" s="137"/>
      <c r="BN820" s="137"/>
    </row>
    <row r="821" spans="1:66" ht="16.5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8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8"/>
      <c r="BH821" s="137"/>
      <c r="BI821" s="137"/>
      <c r="BJ821" s="137"/>
      <c r="BK821" s="137"/>
      <c r="BL821" s="137"/>
      <c r="BM821" s="137"/>
      <c r="BN821" s="137"/>
    </row>
    <row r="822" spans="1:66" ht="16.5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8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8"/>
      <c r="BH822" s="137"/>
      <c r="BI822" s="137"/>
      <c r="BJ822" s="137"/>
      <c r="BK822" s="137"/>
      <c r="BL822" s="137"/>
      <c r="BM822" s="137"/>
      <c r="BN822" s="137"/>
    </row>
    <row r="823" spans="1:66" ht="16.5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8"/>
      <c r="O823" s="137"/>
      <c r="P823" s="137"/>
      <c r="Q823" s="137"/>
      <c r="R823" s="137"/>
      <c r="S823" s="137"/>
      <c r="T823" s="138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8"/>
      <c r="BB823" s="137"/>
      <c r="BC823" s="138"/>
      <c r="BD823" s="137"/>
      <c r="BE823" s="137"/>
      <c r="BF823" s="137"/>
      <c r="BG823" s="138"/>
      <c r="BH823" s="137"/>
      <c r="BI823" s="137"/>
      <c r="BJ823" s="137"/>
      <c r="BK823" s="137"/>
      <c r="BL823" s="137"/>
      <c r="BM823" s="137"/>
      <c r="BN823" s="137"/>
    </row>
    <row r="824" spans="1:66" ht="16.5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8"/>
      <c r="O824" s="137"/>
      <c r="P824" s="137"/>
      <c r="Q824" s="137"/>
      <c r="R824" s="137"/>
      <c r="S824" s="137"/>
      <c r="T824" s="138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8"/>
      <c r="BB824" s="137"/>
      <c r="BC824" s="138"/>
      <c r="BD824" s="137"/>
      <c r="BE824" s="137"/>
      <c r="BF824" s="137"/>
      <c r="BG824" s="138"/>
      <c r="BH824" s="137"/>
      <c r="BI824" s="137"/>
      <c r="BJ824" s="137"/>
      <c r="BK824" s="137"/>
      <c r="BL824" s="137"/>
      <c r="BM824" s="137"/>
      <c r="BN824" s="137"/>
    </row>
    <row r="825" spans="1:66" ht="16.5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8"/>
      <c r="O825" s="137"/>
      <c r="P825" s="137"/>
      <c r="Q825" s="137"/>
      <c r="R825" s="137"/>
      <c r="S825" s="137"/>
      <c r="T825" s="138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8"/>
      <c r="BB825" s="137"/>
      <c r="BC825" s="138"/>
      <c r="BD825" s="137"/>
      <c r="BE825" s="137"/>
      <c r="BF825" s="137"/>
      <c r="BG825" s="138"/>
      <c r="BH825" s="137"/>
      <c r="BI825" s="137"/>
      <c r="BJ825" s="137"/>
      <c r="BK825" s="137"/>
      <c r="BL825" s="137"/>
      <c r="BM825" s="137"/>
      <c r="BN825" s="137"/>
    </row>
    <row r="826" spans="1:66" ht="16.5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8"/>
      <c r="O826" s="137"/>
      <c r="P826" s="137"/>
      <c r="Q826" s="137"/>
      <c r="R826" s="137"/>
      <c r="S826" s="137"/>
      <c r="T826" s="138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8"/>
      <c r="BB826" s="137"/>
      <c r="BC826" s="138"/>
      <c r="BD826" s="137"/>
      <c r="BE826" s="137"/>
      <c r="BF826" s="137"/>
      <c r="BG826" s="138"/>
      <c r="BH826" s="137"/>
      <c r="BI826" s="137"/>
      <c r="BJ826" s="137"/>
      <c r="BK826" s="137"/>
      <c r="BL826" s="137"/>
      <c r="BM826" s="137"/>
      <c r="BN826" s="137"/>
    </row>
    <row r="827" spans="1:66" ht="16.5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8"/>
      <c r="O827" s="137"/>
      <c r="P827" s="137"/>
      <c r="Q827" s="137"/>
      <c r="R827" s="137"/>
      <c r="S827" s="137"/>
      <c r="T827" s="138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8"/>
      <c r="BH827" s="137"/>
      <c r="BI827" s="137"/>
      <c r="BJ827" s="137"/>
      <c r="BK827" s="137"/>
      <c r="BL827" s="137"/>
      <c r="BM827" s="137"/>
      <c r="BN827" s="137"/>
    </row>
    <row r="828" spans="1:66" ht="16.5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8"/>
      <c r="O828" s="137"/>
      <c r="P828" s="137"/>
      <c r="Q828" s="137"/>
      <c r="R828" s="137"/>
      <c r="S828" s="137"/>
      <c r="T828" s="138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8"/>
      <c r="BH828" s="137"/>
      <c r="BI828" s="137"/>
      <c r="BJ828" s="137"/>
      <c r="BK828" s="137"/>
      <c r="BL828" s="137"/>
      <c r="BM828" s="137"/>
      <c r="BN828" s="137"/>
    </row>
    <row r="829" spans="1:66" ht="16.5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8"/>
      <c r="O829" s="137"/>
      <c r="P829" s="137"/>
      <c r="Q829" s="137"/>
      <c r="R829" s="137"/>
      <c r="S829" s="137"/>
      <c r="T829" s="138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8"/>
      <c r="BH829" s="137"/>
      <c r="BI829" s="137"/>
      <c r="BJ829" s="137"/>
      <c r="BK829" s="137"/>
      <c r="BL829" s="137"/>
      <c r="BM829" s="137"/>
      <c r="BN829" s="137"/>
    </row>
    <row r="830" spans="1:66" ht="16.5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8"/>
      <c r="O830" s="137"/>
      <c r="P830" s="137"/>
      <c r="Q830" s="137"/>
      <c r="R830" s="137"/>
      <c r="S830" s="137"/>
      <c r="T830" s="138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8"/>
      <c r="BH830" s="137"/>
      <c r="BI830" s="137"/>
      <c r="BJ830" s="137"/>
      <c r="BK830" s="137"/>
      <c r="BL830" s="137"/>
      <c r="BM830" s="137"/>
      <c r="BN830" s="137"/>
    </row>
    <row r="831" spans="1:66" ht="16.5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8"/>
      <c r="O831" s="137"/>
      <c r="P831" s="137"/>
      <c r="Q831" s="137"/>
      <c r="R831" s="137"/>
      <c r="S831" s="137"/>
      <c r="T831" s="138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8"/>
      <c r="BH831" s="137"/>
      <c r="BI831" s="137"/>
      <c r="BJ831" s="137"/>
      <c r="BK831" s="137"/>
      <c r="BL831" s="137"/>
      <c r="BM831" s="137"/>
      <c r="BN831" s="137"/>
    </row>
    <row r="832" spans="1:66" ht="16.5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8"/>
      <c r="O832" s="137"/>
      <c r="P832" s="137"/>
      <c r="Q832" s="137"/>
      <c r="R832" s="137"/>
      <c r="S832" s="137"/>
      <c r="T832" s="138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8"/>
      <c r="BH832" s="137"/>
      <c r="BI832" s="137"/>
      <c r="BJ832" s="137"/>
      <c r="BK832" s="137"/>
      <c r="BL832" s="137"/>
      <c r="BM832" s="137"/>
      <c r="BN832" s="137"/>
    </row>
    <row r="833" spans="1:66" ht="16.5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8"/>
      <c r="O833" s="137"/>
      <c r="P833" s="137"/>
      <c r="Q833" s="137"/>
      <c r="R833" s="137"/>
      <c r="S833" s="137"/>
      <c r="T833" s="138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8"/>
      <c r="BH833" s="137"/>
      <c r="BI833" s="137"/>
      <c r="BJ833" s="137"/>
      <c r="BK833" s="137"/>
      <c r="BL833" s="137"/>
      <c r="BM833" s="137"/>
      <c r="BN833" s="137"/>
    </row>
    <row r="834" spans="1:66" ht="16.5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8"/>
      <c r="O834" s="137"/>
      <c r="P834" s="137"/>
      <c r="Q834" s="137"/>
      <c r="R834" s="137"/>
      <c r="S834" s="137"/>
      <c r="T834" s="138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8"/>
      <c r="BH834" s="137"/>
      <c r="BI834" s="137"/>
      <c r="BJ834" s="137"/>
      <c r="BK834" s="137"/>
      <c r="BL834" s="137"/>
      <c r="BM834" s="137"/>
      <c r="BN834" s="137"/>
    </row>
    <row r="835" spans="1:66" ht="16.5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8"/>
      <c r="O835" s="137"/>
      <c r="P835" s="137"/>
      <c r="Q835" s="137"/>
      <c r="R835" s="137"/>
      <c r="S835" s="137"/>
      <c r="T835" s="138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8"/>
      <c r="BH835" s="137"/>
      <c r="BI835" s="137"/>
      <c r="BJ835" s="137"/>
      <c r="BK835" s="137"/>
      <c r="BL835" s="137"/>
      <c r="BM835" s="137"/>
      <c r="BN835" s="137"/>
    </row>
    <row r="836" spans="1:66" ht="16.5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8"/>
      <c r="O836" s="137"/>
      <c r="P836" s="137"/>
      <c r="Q836" s="137"/>
      <c r="R836" s="137"/>
      <c r="S836" s="137"/>
      <c r="T836" s="138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8"/>
      <c r="BH836" s="137"/>
      <c r="BI836" s="137"/>
      <c r="BJ836" s="137"/>
      <c r="BK836" s="137"/>
      <c r="BL836" s="137"/>
      <c r="BM836" s="137"/>
      <c r="BN836" s="137"/>
    </row>
    <row r="837" spans="1:66" ht="16.5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8"/>
      <c r="O837" s="137"/>
      <c r="P837" s="137"/>
      <c r="Q837" s="137"/>
      <c r="R837" s="137"/>
      <c r="S837" s="137"/>
      <c r="T837" s="138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8"/>
      <c r="BH837" s="137"/>
      <c r="BI837" s="137"/>
      <c r="BJ837" s="137"/>
      <c r="BK837" s="137"/>
      <c r="BL837" s="137"/>
      <c r="BM837" s="137"/>
      <c r="BN837" s="137"/>
    </row>
    <row r="838" spans="1:66" ht="16.5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8"/>
      <c r="O838" s="137"/>
      <c r="P838" s="137"/>
      <c r="Q838" s="137"/>
      <c r="R838" s="137"/>
      <c r="S838" s="137"/>
      <c r="T838" s="138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8"/>
      <c r="BH838" s="137"/>
      <c r="BI838" s="137"/>
      <c r="BJ838" s="137"/>
      <c r="BK838" s="137"/>
      <c r="BL838" s="137"/>
      <c r="BM838" s="137"/>
      <c r="BN838" s="137"/>
    </row>
    <row r="839" spans="1:66" ht="16.5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8"/>
      <c r="O839" s="137"/>
      <c r="P839" s="137"/>
      <c r="Q839" s="137"/>
      <c r="R839" s="137"/>
      <c r="S839" s="137"/>
      <c r="T839" s="138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8"/>
      <c r="BH839" s="137"/>
      <c r="BI839" s="137"/>
      <c r="BJ839" s="137"/>
      <c r="BK839" s="137"/>
      <c r="BL839" s="137"/>
      <c r="BM839" s="137"/>
      <c r="BN839" s="137"/>
    </row>
    <row r="840" spans="1:66" ht="16.5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8"/>
      <c r="O840" s="137"/>
      <c r="P840" s="137"/>
      <c r="Q840" s="137"/>
      <c r="R840" s="137"/>
      <c r="S840" s="137"/>
      <c r="T840" s="138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8"/>
      <c r="BH840" s="137"/>
      <c r="BI840" s="137"/>
      <c r="BJ840" s="137"/>
      <c r="BK840" s="137"/>
      <c r="BL840" s="137"/>
      <c r="BM840" s="137"/>
      <c r="BN840" s="137"/>
    </row>
    <row r="841" spans="1:66" ht="16.5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8"/>
      <c r="O841" s="137"/>
      <c r="P841" s="137"/>
      <c r="Q841" s="137"/>
      <c r="R841" s="137"/>
      <c r="S841" s="137"/>
      <c r="T841" s="138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8"/>
      <c r="BH841" s="137"/>
      <c r="BI841" s="137"/>
      <c r="BJ841" s="137"/>
      <c r="BK841" s="137"/>
      <c r="BL841" s="137"/>
      <c r="BM841" s="137"/>
      <c r="BN841" s="137"/>
    </row>
    <row r="842" spans="1:66" ht="16.5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8"/>
      <c r="O842" s="137"/>
      <c r="P842" s="137"/>
      <c r="Q842" s="137"/>
      <c r="R842" s="137"/>
      <c r="S842" s="137"/>
      <c r="T842" s="138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8"/>
      <c r="BH842" s="137"/>
      <c r="BI842" s="137"/>
      <c r="BJ842" s="137"/>
      <c r="BK842" s="137"/>
      <c r="BL842" s="137"/>
      <c r="BM842" s="137"/>
      <c r="BN842" s="137"/>
    </row>
    <row r="843" spans="1:66" ht="16.5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8"/>
      <c r="O843" s="137"/>
      <c r="P843" s="137"/>
      <c r="Q843" s="137"/>
      <c r="R843" s="137"/>
      <c r="S843" s="137"/>
      <c r="T843" s="138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8"/>
      <c r="BH843" s="137"/>
      <c r="BI843" s="137"/>
      <c r="BJ843" s="137"/>
      <c r="BK843" s="137"/>
      <c r="BL843" s="137"/>
      <c r="BM843" s="137"/>
      <c r="BN843" s="137"/>
    </row>
    <row r="844" spans="1:66" ht="16.5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8"/>
      <c r="O844" s="137"/>
      <c r="P844" s="137"/>
      <c r="Q844" s="137"/>
      <c r="R844" s="137"/>
      <c r="S844" s="137"/>
      <c r="T844" s="138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8"/>
      <c r="BH844" s="137"/>
      <c r="BI844" s="137"/>
      <c r="BJ844" s="137"/>
      <c r="BK844" s="137"/>
      <c r="BL844" s="137"/>
      <c r="BM844" s="137"/>
      <c r="BN844" s="137"/>
    </row>
    <row r="845" spans="1:66" ht="16.5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8"/>
      <c r="O845" s="137"/>
      <c r="P845" s="137"/>
      <c r="Q845" s="137"/>
      <c r="R845" s="137"/>
      <c r="S845" s="137"/>
      <c r="T845" s="138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8"/>
      <c r="BH845" s="137"/>
      <c r="BI845" s="137"/>
      <c r="BJ845" s="137"/>
      <c r="BK845" s="137"/>
      <c r="BL845" s="137"/>
      <c r="BM845" s="137"/>
      <c r="BN845" s="137"/>
    </row>
    <row r="846" spans="1:66" ht="16.5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8"/>
      <c r="O846" s="137"/>
      <c r="P846" s="137"/>
      <c r="Q846" s="137"/>
      <c r="R846" s="137"/>
      <c r="S846" s="137"/>
      <c r="T846" s="138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8"/>
      <c r="BH846" s="137"/>
      <c r="BI846" s="137"/>
      <c r="BJ846" s="137"/>
      <c r="BK846" s="137"/>
      <c r="BL846" s="137"/>
      <c r="BM846" s="137"/>
      <c r="BN846" s="137"/>
    </row>
    <row r="847" spans="1:66" ht="16.5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8"/>
      <c r="O847" s="137"/>
      <c r="P847" s="137"/>
      <c r="Q847" s="137"/>
      <c r="R847" s="137"/>
      <c r="S847" s="137"/>
      <c r="T847" s="138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8"/>
      <c r="BH847" s="137"/>
      <c r="BI847" s="137"/>
      <c r="BJ847" s="137"/>
      <c r="BK847" s="137"/>
      <c r="BL847" s="137"/>
      <c r="BM847" s="137"/>
      <c r="BN847" s="137"/>
    </row>
    <row r="848" spans="1:66" ht="16.5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8"/>
      <c r="O848" s="137"/>
      <c r="P848" s="137"/>
      <c r="Q848" s="137"/>
      <c r="R848" s="137"/>
      <c r="S848" s="137"/>
      <c r="T848" s="138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8"/>
      <c r="BH848" s="137"/>
      <c r="BI848" s="137"/>
      <c r="BJ848" s="137"/>
      <c r="BK848" s="137"/>
      <c r="BL848" s="137"/>
      <c r="BM848" s="137"/>
      <c r="BN848" s="137"/>
    </row>
    <row r="849" spans="1:66" ht="16.5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8"/>
      <c r="O849" s="137"/>
      <c r="P849" s="137"/>
      <c r="Q849" s="137"/>
      <c r="R849" s="137"/>
      <c r="S849" s="137"/>
      <c r="T849" s="138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8"/>
      <c r="BH849" s="137"/>
      <c r="BI849" s="137"/>
      <c r="BJ849" s="137"/>
      <c r="BK849" s="137"/>
      <c r="BL849" s="137"/>
      <c r="BM849" s="137"/>
      <c r="BN849" s="137"/>
    </row>
    <row r="850" spans="1:66" ht="16.5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8"/>
      <c r="O850" s="137"/>
      <c r="P850" s="137"/>
      <c r="Q850" s="137"/>
      <c r="R850" s="137"/>
      <c r="S850" s="137"/>
      <c r="T850" s="138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8"/>
      <c r="BH850" s="137"/>
      <c r="BI850" s="137"/>
      <c r="BJ850" s="137"/>
      <c r="BK850" s="137"/>
      <c r="BL850" s="137"/>
      <c r="BM850" s="137"/>
      <c r="BN850" s="137"/>
    </row>
    <row r="851" spans="1:66" ht="16.5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8"/>
      <c r="O851" s="137"/>
      <c r="P851" s="137"/>
      <c r="Q851" s="137"/>
      <c r="R851" s="137"/>
      <c r="S851" s="137"/>
      <c r="T851" s="138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8"/>
      <c r="BH851" s="137"/>
      <c r="BI851" s="137"/>
      <c r="BJ851" s="137"/>
      <c r="BK851" s="137"/>
      <c r="BL851" s="137"/>
      <c r="BM851" s="137"/>
      <c r="BN851" s="137"/>
    </row>
    <row r="852" spans="1:66" ht="16.5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8"/>
      <c r="O852" s="137"/>
      <c r="P852" s="137"/>
      <c r="Q852" s="137"/>
      <c r="R852" s="137"/>
      <c r="S852" s="137"/>
      <c r="T852" s="138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8"/>
      <c r="BH852" s="137"/>
      <c r="BI852" s="137"/>
      <c r="BJ852" s="137"/>
      <c r="BK852" s="137"/>
      <c r="BL852" s="137"/>
      <c r="BM852" s="137"/>
      <c r="BN852" s="137"/>
    </row>
    <row r="853" spans="1:66" ht="16.5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8"/>
      <c r="O853" s="137"/>
      <c r="P853" s="137"/>
      <c r="Q853" s="137"/>
      <c r="R853" s="137"/>
      <c r="S853" s="137"/>
      <c r="T853" s="138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8"/>
      <c r="BH853" s="137"/>
      <c r="BI853" s="137"/>
      <c r="BJ853" s="137"/>
      <c r="BK853" s="137"/>
      <c r="BL853" s="137"/>
      <c r="BM853" s="137"/>
      <c r="BN853" s="137"/>
    </row>
    <row r="854" spans="1:66" ht="16.5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8"/>
      <c r="O854" s="137"/>
      <c r="P854" s="137"/>
      <c r="Q854" s="137"/>
      <c r="R854" s="137"/>
      <c r="S854" s="137"/>
      <c r="T854" s="138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8"/>
      <c r="BH854" s="137"/>
      <c r="BI854" s="137"/>
      <c r="BJ854" s="137"/>
      <c r="BK854" s="137"/>
      <c r="BL854" s="137"/>
      <c r="BM854" s="137"/>
      <c r="BN854" s="137"/>
    </row>
    <row r="855" spans="1:66" ht="16.5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8"/>
      <c r="O855" s="137"/>
      <c r="P855" s="137"/>
      <c r="Q855" s="137"/>
      <c r="R855" s="137"/>
      <c r="S855" s="137"/>
      <c r="T855" s="138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8"/>
      <c r="BH855" s="137"/>
      <c r="BI855" s="137"/>
      <c r="BJ855" s="137"/>
      <c r="BK855" s="137"/>
      <c r="BL855" s="137"/>
      <c r="BM855" s="137"/>
      <c r="BN855" s="137"/>
    </row>
    <row r="856" spans="1:66" ht="16.5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8"/>
      <c r="O856" s="137"/>
      <c r="P856" s="137"/>
      <c r="Q856" s="137"/>
      <c r="R856" s="137"/>
      <c r="S856" s="137"/>
      <c r="T856" s="138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8"/>
      <c r="BH856" s="137"/>
      <c r="BI856" s="137"/>
      <c r="BJ856" s="137"/>
      <c r="BK856" s="137"/>
      <c r="BL856" s="137"/>
      <c r="BM856" s="137"/>
      <c r="BN856" s="137"/>
    </row>
    <row r="857" spans="1:66" ht="16.5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8"/>
      <c r="O857" s="137"/>
      <c r="P857" s="137"/>
      <c r="Q857" s="137"/>
      <c r="R857" s="137"/>
      <c r="S857" s="137"/>
      <c r="T857" s="138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8"/>
      <c r="BH857" s="137"/>
      <c r="BI857" s="137"/>
      <c r="BJ857" s="137"/>
      <c r="BK857" s="137"/>
      <c r="BL857" s="137"/>
      <c r="BM857" s="137"/>
      <c r="BN857" s="137"/>
    </row>
    <row r="858" spans="1:66" ht="16.5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8"/>
      <c r="O858" s="137"/>
      <c r="P858" s="137"/>
      <c r="Q858" s="137"/>
      <c r="R858" s="137"/>
      <c r="S858" s="137"/>
      <c r="T858" s="138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8"/>
      <c r="BH858" s="137"/>
      <c r="BI858" s="137"/>
      <c r="BJ858" s="137"/>
      <c r="BK858" s="137"/>
      <c r="BL858" s="137"/>
      <c r="BM858" s="137"/>
      <c r="BN858" s="137"/>
    </row>
    <row r="859" spans="1:66" ht="16.5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8"/>
      <c r="O859" s="137"/>
      <c r="P859" s="137"/>
      <c r="Q859" s="137"/>
      <c r="R859" s="137"/>
      <c r="S859" s="137"/>
      <c r="T859" s="138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8"/>
      <c r="BH859" s="137"/>
      <c r="BI859" s="137"/>
      <c r="BJ859" s="137"/>
      <c r="BK859" s="137"/>
      <c r="BL859" s="137"/>
      <c r="BM859" s="137"/>
      <c r="BN859" s="137"/>
    </row>
    <row r="860" spans="1:66" ht="16.5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8"/>
      <c r="O860" s="137"/>
      <c r="P860" s="137"/>
      <c r="Q860" s="137"/>
      <c r="R860" s="137"/>
      <c r="S860" s="137"/>
      <c r="T860" s="138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8"/>
      <c r="BH860" s="137"/>
      <c r="BI860" s="137"/>
      <c r="BJ860" s="137"/>
      <c r="BK860" s="137"/>
      <c r="BL860" s="137"/>
      <c r="BM860" s="137"/>
      <c r="BN860" s="137"/>
    </row>
    <row r="861" spans="1:66" ht="16.5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8"/>
      <c r="O861" s="137"/>
      <c r="P861" s="137"/>
      <c r="Q861" s="137"/>
      <c r="R861" s="137"/>
      <c r="S861" s="137"/>
      <c r="T861" s="138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8"/>
      <c r="BH861" s="137"/>
      <c r="BI861" s="137"/>
      <c r="BJ861" s="137"/>
      <c r="BK861" s="137"/>
      <c r="BL861" s="137"/>
      <c r="BM861" s="137"/>
      <c r="BN861" s="137"/>
    </row>
    <row r="862" spans="1:66" ht="16.5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8"/>
      <c r="O862" s="137"/>
      <c r="P862" s="137"/>
      <c r="Q862" s="137"/>
      <c r="R862" s="137"/>
      <c r="S862" s="137"/>
      <c r="T862" s="138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8"/>
      <c r="BH862" s="137"/>
      <c r="BI862" s="137"/>
      <c r="BJ862" s="137"/>
      <c r="BK862" s="137"/>
      <c r="BL862" s="137"/>
      <c r="BM862" s="137"/>
      <c r="BN862" s="137"/>
    </row>
    <row r="863" spans="1:66" ht="16.5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8"/>
      <c r="O863" s="137"/>
      <c r="P863" s="137"/>
      <c r="Q863" s="137"/>
      <c r="R863" s="137"/>
      <c r="S863" s="137"/>
      <c r="T863" s="138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8"/>
      <c r="BH863" s="137"/>
      <c r="BI863" s="137"/>
      <c r="BJ863" s="137"/>
      <c r="BK863" s="137"/>
      <c r="BL863" s="137"/>
      <c r="BM863" s="137"/>
      <c r="BN863" s="137"/>
    </row>
    <row r="864" spans="1:66" ht="16.5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8"/>
      <c r="O864" s="137"/>
      <c r="P864" s="137"/>
      <c r="Q864" s="137"/>
      <c r="R864" s="137"/>
      <c r="S864" s="137"/>
      <c r="T864" s="138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8"/>
      <c r="BH864" s="137"/>
      <c r="BI864" s="137"/>
      <c r="BJ864" s="137"/>
      <c r="BK864" s="137"/>
      <c r="BL864" s="137"/>
      <c r="BM864" s="137"/>
      <c r="BN864" s="137"/>
    </row>
    <row r="865" spans="1:66" ht="16.5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8"/>
      <c r="O865" s="137"/>
      <c r="P865" s="137"/>
      <c r="Q865" s="137"/>
      <c r="R865" s="137"/>
      <c r="S865" s="137"/>
      <c r="T865" s="138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8"/>
      <c r="BH865" s="137"/>
      <c r="BI865" s="137"/>
      <c r="BJ865" s="137"/>
      <c r="BK865" s="137"/>
      <c r="BL865" s="137"/>
      <c r="BM865" s="137"/>
      <c r="BN865" s="137"/>
    </row>
    <row r="866" spans="1:66" ht="16.5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8"/>
      <c r="O866" s="137"/>
      <c r="P866" s="137"/>
      <c r="Q866" s="137"/>
      <c r="R866" s="137"/>
      <c r="S866" s="137"/>
      <c r="T866" s="138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8"/>
      <c r="BH866" s="137"/>
      <c r="BI866" s="137"/>
      <c r="BJ866" s="137"/>
      <c r="BK866" s="137"/>
      <c r="BL866" s="137"/>
      <c r="BM866" s="137"/>
      <c r="BN866" s="137"/>
    </row>
    <row r="867" spans="1:66" ht="16.5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8"/>
      <c r="O867" s="137"/>
      <c r="P867" s="137"/>
      <c r="Q867" s="137"/>
      <c r="R867" s="137"/>
      <c r="S867" s="137"/>
      <c r="T867" s="138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8"/>
      <c r="BH867" s="137"/>
      <c r="BI867" s="137"/>
      <c r="BJ867" s="137"/>
      <c r="BK867" s="137"/>
      <c r="BL867" s="137"/>
      <c r="BM867" s="137"/>
      <c r="BN867" s="137"/>
    </row>
    <row r="868" spans="1:66" ht="16.5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8"/>
      <c r="O868" s="137"/>
      <c r="P868" s="137"/>
      <c r="Q868" s="137"/>
      <c r="R868" s="137"/>
      <c r="S868" s="137"/>
      <c r="T868" s="138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8"/>
      <c r="BH868" s="137"/>
      <c r="BI868" s="137"/>
      <c r="BJ868" s="137"/>
      <c r="BK868" s="137"/>
      <c r="BL868" s="137"/>
      <c r="BM868" s="137"/>
      <c r="BN868" s="137"/>
    </row>
    <row r="869" spans="1:66" ht="16.5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8"/>
      <c r="O869" s="137"/>
      <c r="P869" s="137"/>
      <c r="Q869" s="137"/>
      <c r="R869" s="137"/>
      <c r="S869" s="137"/>
      <c r="T869" s="138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8"/>
      <c r="BH869" s="137"/>
      <c r="BI869" s="137"/>
      <c r="BJ869" s="137"/>
      <c r="BK869" s="137"/>
      <c r="BL869" s="137"/>
      <c r="BM869" s="137"/>
      <c r="BN869" s="137"/>
    </row>
    <row r="870" spans="1:66" ht="16.5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8"/>
      <c r="O870" s="137"/>
      <c r="P870" s="137"/>
      <c r="Q870" s="137"/>
      <c r="R870" s="137"/>
      <c r="S870" s="137"/>
      <c r="T870" s="138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8"/>
      <c r="BH870" s="137"/>
      <c r="BI870" s="137"/>
      <c r="BJ870" s="137"/>
      <c r="BK870" s="137"/>
      <c r="BL870" s="137"/>
      <c r="BM870" s="137"/>
      <c r="BN870" s="137"/>
    </row>
    <row r="871" spans="1:66" ht="16.5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8"/>
      <c r="O871" s="137"/>
      <c r="P871" s="137"/>
      <c r="Q871" s="137"/>
      <c r="R871" s="137"/>
      <c r="S871" s="137"/>
      <c r="T871" s="138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8"/>
      <c r="BH871" s="137"/>
      <c r="BI871" s="137"/>
      <c r="BJ871" s="137"/>
      <c r="BK871" s="137"/>
      <c r="BL871" s="137"/>
      <c r="BM871" s="137"/>
      <c r="BN871" s="137"/>
    </row>
    <row r="872" spans="1:66" ht="16.5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8"/>
      <c r="O872" s="137"/>
      <c r="P872" s="137"/>
      <c r="Q872" s="137"/>
      <c r="R872" s="137"/>
      <c r="S872" s="137"/>
      <c r="T872" s="138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8"/>
      <c r="BH872" s="137"/>
      <c r="BI872" s="137"/>
      <c r="BJ872" s="137"/>
      <c r="BK872" s="137"/>
      <c r="BL872" s="137"/>
      <c r="BM872" s="137"/>
      <c r="BN872" s="137"/>
    </row>
    <row r="873" spans="1:66" ht="16.5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8"/>
      <c r="O873" s="137"/>
      <c r="P873" s="137"/>
      <c r="Q873" s="137"/>
      <c r="R873" s="137"/>
      <c r="S873" s="137"/>
      <c r="T873" s="138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8"/>
      <c r="BH873" s="137"/>
      <c r="BI873" s="137"/>
      <c r="BJ873" s="137"/>
      <c r="BK873" s="137"/>
      <c r="BL873" s="137"/>
      <c r="BM873" s="137"/>
      <c r="BN873" s="137"/>
    </row>
    <row r="874" spans="1:66" ht="16.5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8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8"/>
      <c r="BH874" s="137"/>
      <c r="BI874" s="137"/>
      <c r="BJ874" s="137"/>
      <c r="BK874" s="137"/>
      <c r="BL874" s="137"/>
      <c r="BM874" s="137"/>
      <c r="BN874" s="137"/>
    </row>
    <row r="875" spans="1:66" ht="16.5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8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8"/>
      <c r="BH875" s="137"/>
      <c r="BI875" s="137"/>
      <c r="BJ875" s="137"/>
      <c r="BK875" s="137"/>
      <c r="BL875" s="137"/>
      <c r="BM875" s="137"/>
      <c r="BN875" s="137"/>
    </row>
    <row r="876" spans="1:66" ht="16.5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8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8"/>
      <c r="BH876" s="137"/>
      <c r="BI876" s="137"/>
      <c r="BJ876" s="137"/>
      <c r="BK876" s="137"/>
      <c r="BL876" s="137"/>
      <c r="BM876" s="137"/>
      <c r="BN876" s="137"/>
    </row>
    <row r="877" spans="1:66" ht="16.5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8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8"/>
      <c r="BH877" s="137"/>
      <c r="BI877" s="137"/>
      <c r="BJ877" s="137"/>
      <c r="BK877" s="137"/>
      <c r="BL877" s="137"/>
      <c r="BM877" s="137"/>
      <c r="BN877" s="137"/>
    </row>
    <row r="878" spans="1:66" ht="16.5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8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8"/>
      <c r="BH878" s="137"/>
      <c r="BI878" s="137"/>
      <c r="BJ878" s="137"/>
      <c r="BK878" s="137"/>
      <c r="BL878" s="137"/>
      <c r="BM878" s="137"/>
      <c r="BN878" s="137"/>
    </row>
    <row r="879" spans="1:66" ht="16.5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8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8"/>
      <c r="BH879" s="137"/>
      <c r="BI879" s="137"/>
      <c r="BJ879" s="137"/>
      <c r="BK879" s="137"/>
      <c r="BL879" s="137"/>
      <c r="BM879" s="137"/>
      <c r="BN879" s="137"/>
    </row>
    <row r="880" spans="1:66" ht="16.5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8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8"/>
      <c r="BH880" s="137"/>
      <c r="BI880" s="137"/>
      <c r="BJ880" s="137"/>
      <c r="BK880" s="137"/>
      <c r="BL880" s="137"/>
      <c r="BM880" s="137"/>
      <c r="BN880" s="137"/>
    </row>
    <row r="881" spans="1:66" ht="16.5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8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8"/>
      <c r="BH881" s="137"/>
      <c r="BI881" s="137"/>
      <c r="BJ881" s="137"/>
      <c r="BK881" s="137"/>
      <c r="BL881" s="137"/>
      <c r="BM881" s="137"/>
      <c r="BN881" s="137"/>
    </row>
    <row r="882" spans="1:66" ht="16.5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8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8"/>
      <c r="BH882" s="137"/>
      <c r="BI882" s="137"/>
      <c r="BJ882" s="137"/>
      <c r="BK882" s="137"/>
      <c r="BL882" s="137"/>
      <c r="BM882" s="137"/>
      <c r="BN882" s="137"/>
    </row>
    <row r="883" spans="1:66" ht="16.5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8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8"/>
      <c r="BH883" s="137"/>
      <c r="BI883" s="137"/>
      <c r="BJ883" s="137"/>
      <c r="BK883" s="137"/>
      <c r="BL883" s="137"/>
      <c r="BM883" s="137"/>
      <c r="BN883" s="137"/>
    </row>
    <row r="884" spans="1:66" ht="16.5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8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8"/>
      <c r="BH884" s="137"/>
      <c r="BI884" s="137"/>
      <c r="BJ884" s="137"/>
      <c r="BK884" s="137"/>
      <c r="BL884" s="137"/>
      <c r="BM884" s="137"/>
      <c r="BN884" s="137"/>
    </row>
    <row r="885" spans="1:66" ht="16.5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8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8"/>
      <c r="BH885" s="137"/>
      <c r="BI885" s="137"/>
      <c r="BJ885" s="137"/>
      <c r="BK885" s="137"/>
      <c r="BL885" s="137"/>
      <c r="BM885" s="137"/>
      <c r="BN885" s="137"/>
    </row>
    <row r="886" spans="1:66" ht="16.5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8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8"/>
      <c r="BH886" s="137"/>
      <c r="BI886" s="137"/>
      <c r="BJ886" s="137"/>
      <c r="BK886" s="137"/>
      <c r="BL886" s="137"/>
      <c r="BM886" s="137"/>
      <c r="BN886" s="137"/>
    </row>
    <row r="887" spans="1:66" ht="16.5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8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8"/>
      <c r="BH887" s="137"/>
      <c r="BI887" s="137"/>
      <c r="BJ887" s="137"/>
      <c r="BK887" s="137"/>
      <c r="BL887" s="137"/>
      <c r="BM887" s="137"/>
      <c r="BN887" s="137"/>
    </row>
    <row r="888" spans="1:66" ht="16.5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8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8"/>
      <c r="BH888" s="137"/>
      <c r="BI888" s="137"/>
      <c r="BJ888" s="137"/>
      <c r="BK888" s="137"/>
      <c r="BL888" s="137"/>
      <c r="BM888" s="137"/>
      <c r="BN888" s="137"/>
    </row>
    <row r="889" spans="1:66" ht="16.5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8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8"/>
      <c r="BH889" s="137"/>
      <c r="BI889" s="137"/>
      <c r="BJ889" s="137"/>
      <c r="BK889" s="137"/>
      <c r="BL889" s="137"/>
      <c r="BM889" s="137"/>
      <c r="BN889" s="137"/>
    </row>
    <row r="890" spans="1:66" ht="16.5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8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8"/>
      <c r="BH890" s="137"/>
      <c r="BI890" s="137"/>
      <c r="BJ890" s="137"/>
      <c r="BK890" s="137"/>
      <c r="BL890" s="137"/>
      <c r="BM890" s="137"/>
      <c r="BN890" s="137"/>
    </row>
    <row r="891" spans="1:66" ht="16.5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8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8"/>
      <c r="BH891" s="137"/>
      <c r="BI891" s="137"/>
      <c r="BJ891" s="137"/>
      <c r="BK891" s="137"/>
      <c r="BL891" s="137"/>
      <c r="BM891" s="137"/>
      <c r="BN891" s="137"/>
    </row>
    <row r="892" spans="1:66" ht="16.5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8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8"/>
      <c r="BH892" s="137"/>
      <c r="BI892" s="137"/>
      <c r="BJ892" s="137"/>
      <c r="BK892" s="137"/>
      <c r="BL892" s="137"/>
      <c r="BM892" s="137"/>
      <c r="BN892" s="137"/>
    </row>
    <row r="893" spans="1:66" ht="16.5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8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8"/>
      <c r="BH893" s="137"/>
      <c r="BI893" s="137"/>
      <c r="BJ893" s="137"/>
      <c r="BK893" s="137"/>
      <c r="BL893" s="137"/>
      <c r="BM893" s="137"/>
      <c r="BN893" s="137"/>
    </row>
    <row r="894" spans="1:66" ht="16.5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8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8"/>
      <c r="BH894" s="137"/>
      <c r="BI894" s="137"/>
      <c r="BJ894" s="137"/>
      <c r="BK894" s="137"/>
      <c r="BL894" s="137"/>
      <c r="BM894" s="137"/>
      <c r="BN894" s="137"/>
    </row>
    <row r="895" spans="1:66" ht="16.5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8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8"/>
      <c r="BH895" s="137"/>
      <c r="BI895" s="137"/>
      <c r="BJ895" s="137"/>
      <c r="BK895" s="137"/>
      <c r="BL895" s="137"/>
      <c r="BM895" s="137"/>
      <c r="BN895" s="137"/>
    </row>
    <row r="896" spans="1:66" ht="16.5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8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8"/>
      <c r="BH896" s="137"/>
      <c r="BI896" s="137"/>
      <c r="BJ896" s="137"/>
      <c r="BK896" s="137"/>
      <c r="BL896" s="137"/>
      <c r="BM896" s="137"/>
      <c r="BN896" s="137"/>
    </row>
    <row r="897" spans="1:66" ht="16.5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8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8"/>
      <c r="BH897" s="137"/>
      <c r="BI897" s="137"/>
      <c r="BJ897" s="137"/>
      <c r="BK897" s="137"/>
      <c r="BL897" s="137"/>
      <c r="BM897" s="137"/>
      <c r="BN897" s="137"/>
    </row>
    <row r="898" spans="1:66" ht="16.5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8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8"/>
      <c r="BH898" s="137"/>
      <c r="BI898" s="137"/>
      <c r="BJ898" s="137"/>
      <c r="BK898" s="137"/>
      <c r="BL898" s="137"/>
      <c r="BM898" s="137"/>
      <c r="BN898" s="137"/>
    </row>
    <row r="899" spans="1:66" ht="16.5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8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8"/>
      <c r="BH899" s="137"/>
      <c r="BI899" s="137"/>
      <c r="BJ899" s="137"/>
      <c r="BK899" s="137"/>
      <c r="BL899" s="137"/>
      <c r="BM899" s="137"/>
      <c r="BN899" s="137"/>
    </row>
    <row r="900" spans="1:66" ht="16.5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8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8"/>
      <c r="BH900" s="137"/>
      <c r="BI900" s="137"/>
      <c r="BJ900" s="137"/>
      <c r="BK900" s="137"/>
      <c r="BL900" s="137"/>
      <c r="BM900" s="137"/>
      <c r="BN900" s="137"/>
    </row>
    <row r="901" spans="1:66" ht="16.5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8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8"/>
      <c r="BH901" s="137"/>
      <c r="BI901" s="137"/>
      <c r="BJ901" s="137"/>
      <c r="BK901" s="137"/>
      <c r="BL901" s="137"/>
      <c r="BM901" s="137"/>
      <c r="BN901" s="137"/>
    </row>
    <row r="902" spans="1:66" ht="16.5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8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8"/>
      <c r="BH902" s="137"/>
      <c r="BI902" s="137"/>
      <c r="BJ902" s="137"/>
      <c r="BK902" s="137"/>
      <c r="BL902" s="137"/>
      <c r="BM902" s="137"/>
      <c r="BN902" s="137"/>
    </row>
    <row r="903" spans="1:66" ht="16.5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8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8"/>
      <c r="BH903" s="137"/>
      <c r="BI903" s="137"/>
      <c r="BJ903" s="137"/>
      <c r="BK903" s="137"/>
      <c r="BL903" s="137"/>
      <c r="BM903" s="137"/>
      <c r="BN903" s="137"/>
    </row>
    <row r="904" spans="1:66" ht="16.5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8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8"/>
      <c r="BH904" s="137"/>
      <c r="BI904" s="137"/>
      <c r="BJ904" s="137"/>
      <c r="BK904" s="137"/>
      <c r="BL904" s="137"/>
      <c r="BM904" s="137"/>
      <c r="BN904" s="137"/>
    </row>
    <row r="905" spans="1:66" ht="16.5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8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8"/>
      <c r="BH905" s="137"/>
      <c r="BI905" s="137"/>
      <c r="BJ905" s="137"/>
      <c r="BK905" s="137"/>
      <c r="BL905" s="137"/>
      <c r="BM905" s="137"/>
      <c r="BN905" s="137"/>
    </row>
    <row r="906" spans="1:66" ht="16.5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8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8"/>
      <c r="BH906" s="137"/>
      <c r="BI906" s="137"/>
      <c r="BJ906" s="137"/>
      <c r="BK906" s="137"/>
      <c r="BL906" s="137"/>
      <c r="BM906" s="137"/>
      <c r="BN906" s="137"/>
    </row>
    <row r="907" spans="1:66" ht="16.5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8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8"/>
      <c r="BH907" s="137"/>
      <c r="BI907" s="137"/>
      <c r="BJ907" s="137"/>
      <c r="BK907" s="137"/>
      <c r="BL907" s="137"/>
      <c r="BM907" s="137"/>
      <c r="BN907" s="137"/>
    </row>
    <row r="908" spans="1:66" ht="16.5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8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8"/>
      <c r="BH908" s="137"/>
      <c r="BI908" s="137"/>
      <c r="BJ908" s="137"/>
      <c r="BK908" s="137"/>
      <c r="BL908" s="137"/>
      <c r="BM908" s="137"/>
      <c r="BN908" s="137"/>
    </row>
    <row r="909" spans="1:66" ht="16.5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8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8"/>
      <c r="BH909" s="137"/>
      <c r="BI909" s="137"/>
      <c r="BJ909" s="137"/>
      <c r="BK909" s="137"/>
      <c r="BL909" s="137"/>
      <c r="BM909" s="137"/>
      <c r="BN909" s="137"/>
    </row>
    <row r="910" spans="1:66" ht="16.5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8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8"/>
      <c r="BH910" s="137"/>
      <c r="BI910" s="137"/>
      <c r="BJ910" s="137"/>
      <c r="BK910" s="137"/>
      <c r="BL910" s="137"/>
      <c r="BM910" s="137"/>
      <c r="BN910" s="137"/>
    </row>
    <row r="911" spans="1:66" ht="16.5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8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8"/>
      <c r="BH911" s="137"/>
      <c r="BI911" s="137"/>
      <c r="BJ911" s="137"/>
      <c r="BK911" s="137"/>
      <c r="BL911" s="137"/>
      <c r="BM911" s="137"/>
      <c r="BN911" s="137"/>
    </row>
    <row r="912" spans="1:66" ht="16.5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8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8"/>
      <c r="BH912" s="137"/>
      <c r="BI912" s="137"/>
      <c r="BJ912" s="137"/>
      <c r="BK912" s="137"/>
      <c r="BL912" s="137"/>
      <c r="BM912" s="137"/>
      <c r="BN912" s="137"/>
    </row>
    <row r="913" spans="1:66" ht="16.5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8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8"/>
      <c r="BH913" s="137"/>
      <c r="BI913" s="137"/>
      <c r="BJ913" s="137"/>
      <c r="BK913" s="137"/>
      <c r="BL913" s="137"/>
      <c r="BM913" s="137"/>
      <c r="BN913" s="137"/>
    </row>
    <row r="914" spans="1:66" ht="16.5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8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8"/>
      <c r="BH914" s="137"/>
      <c r="BI914" s="137"/>
      <c r="BJ914" s="137"/>
      <c r="BK914" s="137"/>
      <c r="BL914" s="137"/>
      <c r="BM914" s="137"/>
      <c r="BN914" s="137"/>
    </row>
    <row r="915" spans="1:66" ht="16.5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8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8"/>
      <c r="BH915" s="137"/>
      <c r="BI915" s="137"/>
      <c r="BJ915" s="137"/>
      <c r="BK915" s="137"/>
      <c r="BL915" s="137"/>
      <c r="BM915" s="137"/>
      <c r="BN915" s="137"/>
    </row>
    <row r="916" spans="1:66" ht="16.5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8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8"/>
      <c r="BH916" s="137"/>
      <c r="BI916" s="137"/>
      <c r="BJ916" s="137"/>
      <c r="BK916" s="137"/>
      <c r="BL916" s="137"/>
      <c r="BM916" s="137"/>
      <c r="BN916" s="137"/>
    </row>
    <row r="917" spans="1:66" ht="16.5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8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8"/>
      <c r="BH917" s="137"/>
      <c r="BI917" s="137"/>
      <c r="BJ917" s="137"/>
      <c r="BK917" s="137"/>
      <c r="BL917" s="137"/>
      <c r="BM917" s="137"/>
      <c r="BN917" s="137"/>
    </row>
    <row r="918" spans="1:66" ht="16.5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8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8"/>
      <c r="BH918" s="137"/>
      <c r="BI918" s="137"/>
      <c r="BJ918" s="137"/>
      <c r="BK918" s="137"/>
      <c r="BL918" s="137"/>
      <c r="BM918" s="137"/>
      <c r="BN918" s="137"/>
    </row>
    <row r="919" spans="1:66" ht="16.5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8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8"/>
      <c r="BH919" s="137"/>
      <c r="BI919" s="137"/>
      <c r="BJ919" s="137"/>
      <c r="BK919" s="137"/>
      <c r="BL919" s="137"/>
      <c r="BM919" s="137"/>
      <c r="BN919" s="137"/>
    </row>
    <row r="920" spans="1:66" ht="16.5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8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8"/>
      <c r="BH920" s="137"/>
      <c r="BI920" s="137"/>
      <c r="BJ920" s="137"/>
      <c r="BK920" s="137"/>
      <c r="BL920" s="137"/>
      <c r="BM920" s="137"/>
      <c r="BN920" s="137"/>
    </row>
    <row r="921" spans="1:66" ht="16.5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8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8"/>
      <c r="BH921" s="137"/>
      <c r="BI921" s="137"/>
      <c r="BJ921" s="137"/>
      <c r="BK921" s="137"/>
      <c r="BL921" s="137"/>
      <c r="BM921" s="137"/>
      <c r="BN921" s="137"/>
    </row>
    <row r="922" spans="1:66" ht="16.5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8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8"/>
      <c r="BH922" s="137"/>
      <c r="BI922" s="137"/>
      <c r="BJ922" s="137"/>
      <c r="BK922" s="137"/>
      <c r="BL922" s="137"/>
      <c r="BM922" s="137"/>
      <c r="BN922" s="137"/>
    </row>
    <row r="923" spans="1:66" ht="16.5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8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8"/>
      <c r="BH923" s="137"/>
      <c r="BI923" s="137"/>
      <c r="BJ923" s="137"/>
      <c r="BK923" s="137"/>
      <c r="BL923" s="137"/>
      <c r="BM923" s="137"/>
      <c r="BN923" s="137"/>
    </row>
    <row r="924" spans="1:66" ht="16.5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8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8"/>
      <c r="BH924" s="137"/>
      <c r="BI924" s="137"/>
      <c r="BJ924" s="137"/>
      <c r="BK924" s="137"/>
      <c r="BL924" s="137"/>
      <c r="BM924" s="137"/>
      <c r="BN924" s="137"/>
    </row>
    <row r="925" spans="1:66" ht="16.5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8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8"/>
      <c r="BH925" s="137"/>
      <c r="BI925" s="137"/>
      <c r="BJ925" s="137"/>
      <c r="BK925" s="137"/>
      <c r="BL925" s="137"/>
      <c r="BM925" s="137"/>
      <c r="BN925" s="137"/>
    </row>
    <row r="926" spans="1:66" ht="16.5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8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8"/>
      <c r="BH926" s="137"/>
      <c r="BI926" s="137"/>
      <c r="BJ926" s="137"/>
      <c r="BK926" s="137"/>
      <c r="BL926" s="137"/>
      <c r="BM926" s="137"/>
      <c r="BN926" s="137"/>
    </row>
    <row r="927" spans="1:66" ht="16.5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8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8"/>
      <c r="BH927" s="137"/>
      <c r="BI927" s="137"/>
      <c r="BJ927" s="137"/>
      <c r="BK927" s="137"/>
      <c r="BL927" s="137"/>
      <c r="BM927" s="137"/>
      <c r="BN927" s="137"/>
    </row>
    <row r="928" spans="1:66" ht="16.5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8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8"/>
      <c r="BH928" s="137"/>
      <c r="BI928" s="137"/>
      <c r="BJ928" s="137"/>
      <c r="BK928" s="137"/>
      <c r="BL928" s="137"/>
      <c r="BM928" s="137"/>
      <c r="BN928" s="137"/>
    </row>
    <row r="929" spans="1:66" ht="16.5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8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8"/>
      <c r="BH929" s="137"/>
      <c r="BI929" s="137"/>
      <c r="BJ929" s="137"/>
      <c r="BK929" s="137"/>
      <c r="BL929" s="137"/>
      <c r="BM929" s="137"/>
      <c r="BN929" s="137"/>
    </row>
    <row r="930" spans="1:66" ht="16.5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8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8"/>
      <c r="BH930" s="137"/>
      <c r="BI930" s="137"/>
      <c r="BJ930" s="137"/>
      <c r="BK930" s="137"/>
      <c r="BL930" s="137"/>
      <c r="BM930" s="137"/>
      <c r="BN930" s="137"/>
    </row>
    <row r="931" spans="1:66" ht="16.5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8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8"/>
      <c r="BH931" s="137"/>
      <c r="BI931" s="137"/>
      <c r="BJ931" s="137"/>
      <c r="BK931" s="137"/>
      <c r="BL931" s="137"/>
      <c r="BM931" s="137"/>
      <c r="BN931" s="137"/>
    </row>
    <row r="932" spans="1:66" ht="16.5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8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8"/>
      <c r="BH932" s="137"/>
      <c r="BI932" s="137"/>
      <c r="BJ932" s="137"/>
      <c r="BK932" s="137"/>
      <c r="BL932" s="137"/>
      <c r="BM932" s="137"/>
      <c r="BN932" s="137"/>
    </row>
    <row r="933" spans="1:66" ht="16.5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8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8"/>
      <c r="BH933" s="137"/>
      <c r="BI933" s="137"/>
      <c r="BJ933" s="137"/>
      <c r="BK933" s="137"/>
      <c r="BL933" s="137"/>
      <c r="BM933" s="137"/>
      <c r="BN933" s="137"/>
    </row>
    <row r="934" spans="1:66" ht="16.5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8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8"/>
      <c r="BH934" s="137"/>
      <c r="BI934" s="137"/>
      <c r="BJ934" s="137"/>
      <c r="BK934" s="137"/>
      <c r="BL934" s="137"/>
      <c r="BM934" s="137"/>
      <c r="BN934" s="137"/>
    </row>
    <row r="935" spans="1:66" ht="16.5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8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8"/>
      <c r="BH935" s="137"/>
      <c r="BI935" s="137"/>
      <c r="BJ935" s="137"/>
      <c r="BK935" s="137"/>
      <c r="BL935" s="137"/>
      <c r="BM935" s="137"/>
      <c r="BN935" s="137"/>
    </row>
    <row r="936" spans="1:66" ht="16.5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8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8"/>
      <c r="BH936" s="137"/>
      <c r="BI936" s="137"/>
      <c r="BJ936" s="137"/>
      <c r="BK936" s="137"/>
      <c r="BL936" s="137"/>
      <c r="BM936" s="137"/>
      <c r="BN936" s="137"/>
    </row>
    <row r="937" spans="1:66" ht="16.5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8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8"/>
      <c r="BH937" s="137"/>
      <c r="BI937" s="137"/>
      <c r="BJ937" s="137"/>
      <c r="BK937" s="137"/>
      <c r="BL937" s="137"/>
      <c r="BM937" s="137"/>
      <c r="BN937" s="137"/>
    </row>
    <row r="938" spans="1:66" ht="16.5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8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8"/>
      <c r="BH938" s="137"/>
      <c r="BI938" s="137"/>
      <c r="BJ938" s="137"/>
      <c r="BK938" s="137"/>
      <c r="BL938" s="137"/>
      <c r="BM938" s="137"/>
      <c r="BN938" s="137"/>
    </row>
    <row r="939" spans="1:66" ht="16.5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8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8"/>
      <c r="BH939" s="137"/>
      <c r="BI939" s="137"/>
      <c r="BJ939" s="137"/>
      <c r="BK939" s="137"/>
      <c r="BL939" s="137"/>
      <c r="BM939" s="137"/>
      <c r="BN939" s="137"/>
    </row>
    <row r="940" spans="1:66" ht="16.5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8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8"/>
      <c r="BH940" s="137"/>
      <c r="BI940" s="137"/>
      <c r="BJ940" s="137"/>
      <c r="BK940" s="137"/>
      <c r="BL940" s="137"/>
      <c r="BM940" s="137"/>
      <c r="BN940" s="137"/>
    </row>
    <row r="941" spans="1:66" ht="16.5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8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8"/>
      <c r="BH941" s="137"/>
      <c r="BI941" s="137"/>
      <c r="BJ941" s="137"/>
      <c r="BK941" s="137"/>
      <c r="BL941" s="137"/>
      <c r="BM941" s="137"/>
      <c r="BN941" s="137"/>
    </row>
    <row r="942" spans="1:66" ht="16.5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8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8"/>
      <c r="BH942" s="137"/>
      <c r="BI942" s="137"/>
      <c r="BJ942" s="137"/>
      <c r="BK942" s="137"/>
      <c r="BL942" s="137"/>
      <c r="BM942" s="137"/>
      <c r="BN942" s="137"/>
    </row>
    <row r="943" spans="1:66" ht="16.5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8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8"/>
      <c r="BH943" s="137"/>
      <c r="BI943" s="137"/>
      <c r="BJ943" s="137"/>
      <c r="BK943" s="137"/>
      <c r="BL943" s="137"/>
      <c r="BM943" s="137"/>
      <c r="BN943" s="137"/>
    </row>
    <row r="944" spans="1:66" ht="16.5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8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8"/>
      <c r="BH944" s="137"/>
      <c r="BI944" s="137"/>
      <c r="BJ944" s="137"/>
      <c r="BK944" s="137"/>
      <c r="BL944" s="137"/>
      <c r="BM944" s="137"/>
      <c r="BN944" s="137"/>
    </row>
    <row r="945" spans="1:66" ht="16.5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8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8"/>
      <c r="BH945" s="137"/>
      <c r="BI945" s="137"/>
      <c r="BJ945" s="137"/>
      <c r="BK945" s="137"/>
      <c r="BL945" s="137"/>
      <c r="BM945" s="137"/>
      <c r="BN945" s="137"/>
    </row>
    <row r="946" spans="1:66" ht="16.5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8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8"/>
      <c r="BH946" s="137"/>
      <c r="BI946" s="137"/>
      <c r="BJ946" s="137"/>
      <c r="BK946" s="137"/>
      <c r="BL946" s="137"/>
      <c r="BM946" s="137"/>
      <c r="BN946" s="137"/>
    </row>
    <row r="947" spans="1:66" ht="16.5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8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8"/>
      <c r="BH947" s="137"/>
      <c r="BI947" s="137"/>
      <c r="BJ947" s="137"/>
      <c r="BK947" s="137"/>
      <c r="BL947" s="137"/>
      <c r="BM947" s="137"/>
      <c r="BN947" s="137"/>
    </row>
    <row r="948" spans="1:66" ht="16.5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8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8"/>
      <c r="BH948" s="137"/>
      <c r="BI948" s="137"/>
      <c r="BJ948" s="137"/>
      <c r="BK948" s="137"/>
      <c r="BL948" s="137"/>
      <c r="BM948" s="137"/>
      <c r="BN948" s="137"/>
    </row>
    <row r="949" spans="1:66" ht="16.5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8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8"/>
      <c r="BH949" s="137"/>
      <c r="BI949" s="137"/>
      <c r="BJ949" s="137"/>
      <c r="BK949" s="137"/>
      <c r="BL949" s="137"/>
      <c r="BM949" s="137"/>
      <c r="BN949" s="137"/>
    </row>
    <row r="950" spans="1:66" ht="16.5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8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8"/>
      <c r="BH950" s="137"/>
      <c r="BI950" s="137"/>
      <c r="BJ950" s="137"/>
      <c r="BK950" s="137"/>
      <c r="BL950" s="137"/>
      <c r="BM950" s="137"/>
      <c r="BN950" s="137"/>
    </row>
    <row r="951" spans="1:66" ht="16.5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8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8"/>
      <c r="BH951" s="137"/>
      <c r="BI951" s="137"/>
      <c r="BJ951" s="137"/>
      <c r="BK951" s="137"/>
      <c r="BL951" s="137"/>
      <c r="BM951" s="137"/>
      <c r="BN951" s="137"/>
    </row>
    <row r="952" spans="1:66" ht="16.5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8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8"/>
      <c r="BH952" s="137"/>
      <c r="BI952" s="137"/>
      <c r="BJ952" s="137"/>
      <c r="BK952" s="137"/>
      <c r="BL952" s="137"/>
      <c r="BM952" s="137"/>
      <c r="BN952" s="137"/>
    </row>
    <row r="953" spans="1:66" ht="16.5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8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8"/>
      <c r="BH953" s="137"/>
      <c r="BI953" s="137"/>
      <c r="BJ953" s="137"/>
      <c r="BK953" s="137"/>
      <c r="BL953" s="137"/>
      <c r="BM953" s="137"/>
      <c r="BN953" s="137"/>
    </row>
    <row r="954" spans="1:66" ht="16.5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8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8"/>
      <c r="BH954" s="137"/>
      <c r="BI954" s="137"/>
      <c r="BJ954" s="137"/>
      <c r="BK954" s="137"/>
      <c r="BL954" s="137"/>
      <c r="BM954" s="137"/>
      <c r="BN954" s="137"/>
    </row>
    <row r="955" spans="1:66" ht="16.5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8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8"/>
      <c r="BH955" s="137"/>
      <c r="BI955" s="137"/>
      <c r="BJ955" s="137"/>
      <c r="BK955" s="137"/>
      <c r="BL955" s="137"/>
      <c r="BM955" s="137"/>
      <c r="BN955" s="137"/>
    </row>
    <row r="956" spans="1:66" ht="16.5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8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8"/>
      <c r="BH956" s="137"/>
      <c r="BI956" s="137"/>
      <c r="BJ956" s="137"/>
      <c r="BK956" s="137"/>
      <c r="BL956" s="137"/>
      <c r="BM956" s="137"/>
      <c r="BN956" s="137"/>
    </row>
    <row r="957" spans="1:66" ht="16.5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8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8"/>
      <c r="BH957" s="137"/>
      <c r="BI957" s="137"/>
      <c r="BJ957" s="137"/>
      <c r="BK957" s="137"/>
      <c r="BL957" s="137"/>
      <c r="BM957" s="137"/>
      <c r="BN957" s="137"/>
    </row>
    <row r="958" spans="1:66" ht="16.5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8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8"/>
      <c r="BH958" s="137"/>
      <c r="BI958" s="137"/>
      <c r="BJ958" s="137"/>
      <c r="BK958" s="137"/>
      <c r="BL958" s="137"/>
      <c r="BM958" s="137"/>
      <c r="BN958" s="137"/>
    </row>
    <row r="959" spans="1:66" ht="16.5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8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8"/>
      <c r="BH959" s="137"/>
      <c r="BI959" s="137"/>
      <c r="BJ959" s="137"/>
      <c r="BK959" s="137"/>
      <c r="BL959" s="137"/>
      <c r="BM959" s="137"/>
      <c r="BN959" s="137"/>
    </row>
    <row r="960" spans="1:66" ht="16.5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8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8"/>
      <c r="BH960" s="137"/>
      <c r="BI960" s="137"/>
      <c r="BJ960" s="137"/>
      <c r="BK960" s="137"/>
      <c r="BL960" s="137"/>
      <c r="BM960" s="137"/>
      <c r="BN960" s="137"/>
    </row>
    <row r="961" spans="1:66" ht="16.5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8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8"/>
      <c r="BH961" s="137"/>
      <c r="BI961" s="137"/>
      <c r="BJ961" s="137"/>
      <c r="BK961" s="137"/>
      <c r="BL961" s="137"/>
      <c r="BM961" s="137"/>
      <c r="BN961" s="137"/>
    </row>
    <row r="962" spans="1:66" ht="16.5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8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8"/>
      <c r="BH962" s="137"/>
      <c r="BI962" s="137"/>
      <c r="BJ962" s="137"/>
      <c r="BK962" s="137"/>
      <c r="BL962" s="137"/>
      <c r="BM962" s="137"/>
      <c r="BN962" s="137"/>
    </row>
    <row r="963" spans="1:66" ht="16.5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8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8"/>
      <c r="BH963" s="137"/>
      <c r="BI963" s="137"/>
      <c r="BJ963" s="137"/>
      <c r="BK963" s="137"/>
      <c r="BL963" s="137"/>
      <c r="BM963" s="137"/>
      <c r="BN963" s="137"/>
    </row>
    <row r="964" spans="1:66" ht="16.5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8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8"/>
      <c r="BH964" s="137"/>
      <c r="BI964" s="137"/>
      <c r="BJ964" s="137"/>
      <c r="BK964" s="137"/>
      <c r="BL964" s="137"/>
      <c r="BM964" s="137"/>
      <c r="BN964" s="137"/>
    </row>
    <row r="965" spans="1:66" ht="16.5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8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8"/>
      <c r="BH965" s="137"/>
      <c r="BI965" s="137"/>
      <c r="BJ965" s="137"/>
      <c r="BK965" s="137"/>
      <c r="BL965" s="137"/>
      <c r="BM965" s="137"/>
      <c r="BN965" s="137"/>
    </row>
    <row r="966" spans="1:66" ht="16.5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8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8"/>
      <c r="BH966" s="137"/>
      <c r="BI966" s="137"/>
      <c r="BJ966" s="137"/>
      <c r="BK966" s="137"/>
      <c r="BL966" s="137"/>
      <c r="BM966" s="137"/>
      <c r="BN966" s="137"/>
    </row>
    <row r="967" spans="1:66" ht="16.5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8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8"/>
      <c r="BH967" s="137"/>
      <c r="BI967" s="137"/>
      <c r="BJ967" s="137"/>
      <c r="BK967" s="137"/>
      <c r="BL967" s="137"/>
      <c r="BM967" s="137"/>
      <c r="BN967" s="137"/>
    </row>
    <row r="968" spans="1:66" ht="16.5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8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8"/>
      <c r="BH968" s="137"/>
      <c r="BI968" s="137"/>
      <c r="BJ968" s="137"/>
      <c r="BK968" s="137"/>
      <c r="BL968" s="137"/>
      <c r="BM968" s="137"/>
      <c r="BN968" s="137"/>
    </row>
    <row r="969" spans="1:66" ht="16.5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8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8"/>
      <c r="BH969" s="137"/>
      <c r="BI969" s="137"/>
      <c r="BJ969" s="137"/>
      <c r="BK969" s="137"/>
      <c r="BL969" s="137"/>
      <c r="BM969" s="137"/>
      <c r="BN969" s="137"/>
    </row>
    <row r="970" spans="1:66" ht="16.5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8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8"/>
      <c r="BH970" s="137"/>
      <c r="BI970" s="137"/>
      <c r="BJ970" s="137"/>
      <c r="BK970" s="137"/>
      <c r="BL970" s="137"/>
      <c r="BM970" s="137"/>
      <c r="BN970" s="137"/>
    </row>
    <row r="971" spans="1:66" ht="16.5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8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8"/>
      <c r="BH971" s="137"/>
      <c r="BI971" s="137"/>
      <c r="BJ971" s="137"/>
      <c r="BK971" s="137"/>
      <c r="BL971" s="137"/>
      <c r="BM971" s="137"/>
      <c r="BN971" s="137"/>
    </row>
    <row r="972" spans="1:66" ht="16.5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8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8"/>
      <c r="BH972" s="137"/>
      <c r="BI972" s="137"/>
      <c r="BJ972" s="137"/>
      <c r="BK972" s="137"/>
      <c r="BL972" s="137"/>
      <c r="BM972" s="137"/>
      <c r="BN972" s="137"/>
    </row>
    <row r="973" spans="1:66" ht="16.5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8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8"/>
      <c r="BH973" s="137"/>
      <c r="BI973" s="137"/>
      <c r="BJ973" s="137"/>
      <c r="BK973" s="137"/>
      <c r="BL973" s="137"/>
      <c r="BM973" s="137"/>
      <c r="BN973" s="137"/>
    </row>
    <row r="974" spans="1:66" ht="16.5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8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8"/>
      <c r="BH974" s="137"/>
      <c r="BI974" s="137"/>
      <c r="BJ974" s="137"/>
      <c r="BK974" s="137"/>
      <c r="BL974" s="137"/>
      <c r="BM974" s="137"/>
      <c r="BN974" s="137"/>
    </row>
    <row r="975" spans="1:66" ht="16.5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8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8"/>
      <c r="BH975" s="137"/>
      <c r="BI975" s="137"/>
      <c r="BJ975" s="137"/>
      <c r="BK975" s="137"/>
      <c r="BL975" s="137"/>
      <c r="BM975" s="137"/>
      <c r="BN975" s="137"/>
    </row>
    <row r="976" spans="1:66" ht="16.5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8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8"/>
      <c r="BH976" s="137"/>
      <c r="BI976" s="137"/>
      <c r="BJ976" s="137"/>
      <c r="BK976" s="137"/>
      <c r="BL976" s="137"/>
      <c r="BM976" s="137"/>
      <c r="BN976" s="137"/>
    </row>
    <row r="977" spans="1:66" ht="16.5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8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8"/>
      <c r="BH977" s="137"/>
      <c r="BI977" s="137"/>
      <c r="BJ977" s="137"/>
      <c r="BK977" s="137"/>
      <c r="BL977" s="137"/>
      <c r="BM977" s="137"/>
      <c r="BN977" s="137"/>
    </row>
    <row r="978" spans="1:66" ht="16.5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8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8"/>
      <c r="BH978" s="137"/>
      <c r="BI978" s="137"/>
      <c r="BJ978" s="137"/>
      <c r="BK978" s="137"/>
      <c r="BL978" s="137"/>
      <c r="BM978" s="137"/>
      <c r="BN978" s="137"/>
    </row>
    <row r="979" spans="1:66" ht="16.5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8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8"/>
      <c r="BH979" s="137"/>
      <c r="BI979" s="137"/>
      <c r="BJ979" s="137"/>
      <c r="BK979" s="137"/>
      <c r="BL979" s="137"/>
      <c r="BM979" s="137"/>
      <c r="BN979" s="137"/>
    </row>
    <row r="980" spans="1:66" ht="16.5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8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8"/>
      <c r="BH980" s="137"/>
      <c r="BI980" s="137"/>
      <c r="BJ980" s="137"/>
      <c r="BK980" s="137"/>
      <c r="BL980" s="137"/>
      <c r="BM980" s="137"/>
      <c r="BN980" s="137"/>
    </row>
    <row r="981" spans="1:66" ht="16.5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8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8"/>
      <c r="BH981" s="137"/>
      <c r="BI981" s="137"/>
      <c r="BJ981" s="137"/>
      <c r="BK981" s="137"/>
      <c r="BL981" s="137"/>
      <c r="BM981" s="137"/>
      <c r="BN981" s="137"/>
    </row>
    <row r="982" spans="1:66" ht="16.5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8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8"/>
      <c r="BH982" s="137"/>
      <c r="BI982" s="137"/>
      <c r="BJ982" s="137"/>
      <c r="BK982" s="137"/>
      <c r="BL982" s="137"/>
      <c r="BM982" s="137"/>
      <c r="BN982" s="137"/>
    </row>
    <row r="983" spans="1:66" ht="16.5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8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8"/>
      <c r="BH983" s="137"/>
      <c r="BI983" s="137"/>
      <c r="BJ983" s="137"/>
      <c r="BK983" s="137"/>
      <c r="BL983" s="137"/>
      <c r="BM983" s="137"/>
      <c r="BN983" s="137"/>
    </row>
    <row r="984" spans="1:66" ht="16.5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8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8"/>
      <c r="BH984" s="137"/>
      <c r="BI984" s="137"/>
      <c r="BJ984" s="137"/>
      <c r="BK984" s="137"/>
      <c r="BL984" s="137"/>
      <c r="BM984" s="137"/>
      <c r="BN984" s="137"/>
    </row>
    <row r="985" spans="1:66" ht="16.5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8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8"/>
      <c r="BH985" s="137"/>
      <c r="BI985" s="137"/>
      <c r="BJ985" s="137"/>
      <c r="BK985" s="137"/>
      <c r="BL985" s="137"/>
      <c r="BM985" s="137"/>
      <c r="BN985" s="137"/>
    </row>
    <row r="986" spans="1:66" ht="16.5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8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8"/>
      <c r="BH986" s="137"/>
      <c r="BI986" s="137"/>
      <c r="BJ986" s="137"/>
      <c r="BK986" s="137"/>
      <c r="BL986" s="137"/>
      <c r="BM986" s="137"/>
      <c r="BN986" s="137"/>
    </row>
    <row r="987" spans="1:66" ht="16.5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8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8"/>
      <c r="BH987" s="137"/>
      <c r="BI987" s="137"/>
      <c r="BJ987" s="137"/>
      <c r="BK987" s="137"/>
      <c r="BL987" s="137"/>
      <c r="BM987" s="137"/>
      <c r="BN987" s="137"/>
    </row>
    <row r="988" spans="1:66" ht="16.5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8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8"/>
      <c r="BH988" s="137"/>
      <c r="BI988" s="137"/>
      <c r="BJ988" s="137"/>
      <c r="BK988" s="137"/>
      <c r="BL988" s="137"/>
      <c r="BM988" s="137"/>
      <c r="BN988" s="137"/>
    </row>
    <row r="989" spans="1:66" ht="16.5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8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8"/>
      <c r="BH989" s="137"/>
      <c r="BI989" s="137"/>
      <c r="BJ989" s="137"/>
      <c r="BK989" s="137"/>
      <c r="BL989" s="137"/>
      <c r="BM989" s="137"/>
      <c r="BN989" s="137"/>
    </row>
    <row r="990" spans="1:66" ht="16.5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8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8"/>
      <c r="BH990" s="137"/>
      <c r="BI990" s="137"/>
      <c r="BJ990" s="137"/>
      <c r="BK990" s="137"/>
      <c r="BL990" s="137"/>
      <c r="BM990" s="137"/>
      <c r="BN990" s="137"/>
    </row>
    <row r="991" spans="1:66" ht="16.5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8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8"/>
      <c r="BH991" s="137"/>
      <c r="BI991" s="137"/>
      <c r="BJ991" s="137"/>
      <c r="BK991" s="137"/>
      <c r="BL991" s="137"/>
      <c r="BM991" s="137"/>
      <c r="BN991" s="137"/>
    </row>
    <row r="992" spans="1:66" ht="16.5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8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8"/>
      <c r="BH992" s="137"/>
      <c r="BI992" s="137"/>
      <c r="BJ992" s="137"/>
      <c r="BK992" s="137"/>
      <c r="BL992" s="137"/>
      <c r="BM992" s="137"/>
      <c r="BN992" s="137"/>
    </row>
    <row r="993" spans="1:66" ht="16.5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8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8"/>
      <c r="BH993" s="137"/>
      <c r="BI993" s="137"/>
      <c r="BJ993" s="137"/>
      <c r="BK993" s="137"/>
      <c r="BL993" s="137"/>
      <c r="BM993" s="137"/>
      <c r="BN993" s="137"/>
    </row>
    <row r="994" spans="1:66" ht="16.5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8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8"/>
      <c r="BH994" s="137"/>
      <c r="BI994" s="137"/>
      <c r="BJ994" s="137"/>
      <c r="BK994" s="137"/>
      <c r="BL994" s="137"/>
      <c r="BM994" s="137"/>
      <c r="BN994" s="137"/>
    </row>
    <row r="995" spans="1:66" ht="16.5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8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8"/>
      <c r="BH995" s="137"/>
      <c r="BI995" s="137"/>
      <c r="BJ995" s="137"/>
      <c r="BK995" s="137"/>
      <c r="BL995" s="137"/>
      <c r="BM995" s="137"/>
      <c r="BN995" s="137"/>
    </row>
    <row r="996" spans="1:66" ht="16.5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8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8"/>
      <c r="BH996" s="137"/>
      <c r="BI996" s="137"/>
      <c r="BJ996" s="137"/>
      <c r="BK996" s="137"/>
      <c r="BL996" s="137"/>
      <c r="BM996" s="137"/>
      <c r="BN996" s="137"/>
    </row>
    <row r="997" spans="1:66" ht="16.5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8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8"/>
      <c r="BH997" s="137"/>
      <c r="BI997" s="137"/>
      <c r="BJ997" s="137"/>
      <c r="BK997" s="137"/>
      <c r="BL997" s="137"/>
      <c r="BM997" s="137"/>
      <c r="BN997" s="137"/>
    </row>
    <row r="998" spans="1:66" ht="16.5">
      <c r="A998" s="137"/>
      <c r="B998" s="137"/>
      <c r="C998" s="137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8"/>
      <c r="O998" s="137"/>
      <c r="P998" s="137"/>
      <c r="Q998" s="137"/>
      <c r="R998" s="137"/>
      <c r="S998" s="137"/>
      <c r="T998" s="138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8"/>
      <c r="BB998" s="137"/>
      <c r="BC998" s="138"/>
      <c r="BD998" s="137"/>
      <c r="BE998" s="137"/>
      <c r="BF998" s="137"/>
      <c r="BG998" s="138"/>
      <c r="BH998" s="137"/>
      <c r="BI998" s="137"/>
      <c r="BJ998" s="137"/>
      <c r="BK998" s="137"/>
      <c r="BL998" s="137"/>
      <c r="BM998" s="137"/>
      <c r="BN998" s="137"/>
    </row>
    <row r="999" spans="1:66" ht="16.5">
      <c r="A999" s="137"/>
      <c r="B999" s="137"/>
      <c r="C999" s="137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8"/>
      <c r="O999" s="137"/>
      <c r="P999" s="137"/>
      <c r="Q999" s="137"/>
      <c r="R999" s="137"/>
      <c r="S999" s="137"/>
      <c r="T999" s="138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8"/>
      <c r="BB999" s="137"/>
      <c r="BC999" s="138"/>
      <c r="BD999" s="137"/>
      <c r="BE999" s="137"/>
      <c r="BF999" s="137"/>
      <c r="BG999" s="138"/>
      <c r="BH999" s="137"/>
      <c r="BI999" s="137"/>
      <c r="BJ999" s="137"/>
      <c r="BK999" s="137"/>
      <c r="BL999" s="137"/>
      <c r="BM999" s="137"/>
      <c r="BN999" s="137"/>
    </row>
    <row r="1000" spans="1:66" ht="16.5">
      <c r="A1000" s="137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8"/>
      <c r="O1000" s="137"/>
      <c r="P1000" s="137"/>
      <c r="Q1000" s="137"/>
      <c r="R1000" s="137"/>
      <c r="S1000" s="137"/>
      <c r="T1000" s="138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8"/>
      <c r="BB1000" s="137"/>
      <c r="BC1000" s="138"/>
      <c r="BD1000" s="137"/>
      <c r="BE1000" s="137"/>
      <c r="BF1000" s="137"/>
      <c r="BG1000" s="138"/>
      <c r="BH1000" s="137"/>
      <c r="BI1000" s="137"/>
      <c r="BJ1000" s="137"/>
      <c r="BK1000" s="137"/>
      <c r="BL1000" s="137"/>
      <c r="BM1000" s="137"/>
      <c r="BN1000" s="137"/>
    </row>
    <row r="1001" spans="1:66" ht="16.5">
      <c r="A1001" s="137"/>
      <c r="B1001" s="137"/>
      <c r="C1001" s="137"/>
      <c r="D1001" s="137"/>
      <c r="E1001" s="137"/>
      <c r="F1001" s="137"/>
      <c r="G1001" s="137"/>
      <c r="H1001" s="137"/>
      <c r="I1001" s="137"/>
      <c r="J1001" s="137"/>
      <c r="K1001" s="137"/>
      <c r="L1001" s="137"/>
      <c r="M1001" s="137"/>
      <c r="N1001" s="138"/>
      <c r="O1001" s="137"/>
      <c r="P1001" s="137"/>
      <c r="Q1001" s="137"/>
      <c r="R1001" s="137"/>
      <c r="S1001" s="137"/>
      <c r="T1001" s="138"/>
      <c r="U1001" s="137"/>
      <c r="V1001" s="137"/>
      <c r="W1001" s="137"/>
      <c r="X1001" s="137"/>
      <c r="Y1001" s="137"/>
      <c r="Z1001" s="137"/>
      <c r="AA1001" s="137"/>
      <c r="AB1001" s="137"/>
      <c r="AC1001" s="137"/>
      <c r="AD1001" s="137"/>
      <c r="AE1001" s="137"/>
      <c r="AF1001" s="137"/>
      <c r="AG1001" s="137"/>
      <c r="AH1001" s="137"/>
      <c r="AI1001" s="137"/>
      <c r="AJ1001" s="137"/>
      <c r="AK1001" s="137"/>
      <c r="AL1001" s="137"/>
      <c r="AM1001" s="137"/>
      <c r="AN1001" s="137"/>
      <c r="AO1001" s="137"/>
      <c r="AP1001" s="137"/>
      <c r="AQ1001" s="137"/>
      <c r="AR1001" s="137"/>
      <c r="AS1001" s="137"/>
      <c r="AT1001" s="137"/>
      <c r="AU1001" s="137"/>
      <c r="AV1001" s="137"/>
      <c r="AW1001" s="137"/>
      <c r="AX1001" s="137"/>
      <c r="AY1001" s="137"/>
      <c r="AZ1001" s="137"/>
      <c r="BA1001" s="138"/>
      <c r="BB1001" s="137"/>
      <c r="BC1001" s="138"/>
      <c r="BD1001" s="137"/>
      <c r="BE1001" s="137"/>
      <c r="BF1001" s="137"/>
      <c r="BG1001" s="138"/>
      <c r="BH1001" s="137"/>
      <c r="BI1001" s="137"/>
      <c r="BJ1001" s="137"/>
      <c r="BK1001" s="137"/>
      <c r="BL1001" s="137"/>
      <c r="BM1001" s="137"/>
      <c r="BN1001" s="137"/>
    </row>
    <row r="1002" spans="1:66" ht="16.5">
      <c r="A1002" s="137"/>
      <c r="B1002" s="137"/>
      <c r="C1002" s="137"/>
      <c r="D1002" s="137"/>
      <c r="E1002" s="137"/>
      <c r="F1002" s="137"/>
      <c r="G1002" s="137"/>
      <c r="H1002" s="137"/>
      <c r="I1002" s="137"/>
      <c r="J1002" s="137"/>
      <c r="K1002" s="137"/>
      <c r="L1002" s="137"/>
      <c r="M1002" s="137"/>
      <c r="N1002" s="138"/>
      <c r="O1002" s="137"/>
      <c r="P1002" s="137"/>
      <c r="Q1002" s="137"/>
      <c r="R1002" s="137"/>
      <c r="S1002" s="137"/>
      <c r="T1002" s="138"/>
      <c r="U1002" s="137"/>
      <c r="V1002" s="137"/>
      <c r="W1002" s="137"/>
      <c r="X1002" s="137"/>
      <c r="Y1002" s="137"/>
      <c r="Z1002" s="137"/>
      <c r="AA1002" s="137"/>
      <c r="AB1002" s="137"/>
      <c r="AC1002" s="137"/>
      <c r="AD1002" s="137"/>
      <c r="AE1002" s="137"/>
      <c r="AF1002" s="137"/>
      <c r="AG1002" s="137"/>
      <c r="AH1002" s="137"/>
      <c r="AI1002" s="137"/>
      <c r="AJ1002" s="137"/>
      <c r="AK1002" s="137"/>
      <c r="AL1002" s="137"/>
      <c r="AM1002" s="137"/>
      <c r="AN1002" s="137"/>
      <c r="AO1002" s="137"/>
      <c r="AP1002" s="137"/>
      <c r="AQ1002" s="137"/>
      <c r="AR1002" s="137"/>
      <c r="AS1002" s="137"/>
      <c r="AT1002" s="137"/>
      <c r="AU1002" s="137"/>
      <c r="AV1002" s="137"/>
      <c r="AW1002" s="137"/>
      <c r="AX1002" s="137"/>
      <c r="AY1002" s="137"/>
      <c r="AZ1002" s="137"/>
      <c r="BA1002" s="137"/>
      <c r="BB1002" s="137"/>
      <c r="BC1002" s="137"/>
      <c r="BD1002" s="137"/>
      <c r="BE1002" s="137"/>
      <c r="BF1002" s="137"/>
      <c r="BG1002" s="138"/>
      <c r="BH1002" s="137"/>
      <c r="BI1002" s="137"/>
      <c r="BJ1002" s="137"/>
      <c r="BK1002" s="137"/>
      <c r="BL1002" s="137"/>
      <c r="BM1002" s="137"/>
      <c r="BN1002" s="137"/>
    </row>
    <row r="1003" spans="1:66" ht="16.5">
      <c r="A1003" s="137"/>
      <c r="B1003" s="137"/>
      <c r="C1003" s="137"/>
      <c r="D1003" s="137"/>
      <c r="E1003" s="137"/>
      <c r="F1003" s="137"/>
      <c r="G1003" s="137"/>
      <c r="H1003" s="137"/>
      <c r="I1003" s="137"/>
      <c r="J1003" s="137"/>
      <c r="K1003" s="137"/>
      <c r="L1003" s="137"/>
      <c r="M1003" s="137"/>
      <c r="N1003" s="138"/>
      <c r="O1003" s="137"/>
      <c r="P1003" s="137"/>
      <c r="Q1003" s="137"/>
      <c r="R1003" s="137"/>
      <c r="S1003" s="137"/>
      <c r="T1003" s="138"/>
      <c r="U1003" s="137"/>
      <c r="V1003" s="137"/>
      <c r="W1003" s="137"/>
      <c r="X1003" s="137"/>
      <c r="Y1003" s="137"/>
      <c r="Z1003" s="137"/>
      <c r="AA1003" s="137"/>
      <c r="AB1003" s="137"/>
      <c r="AC1003" s="137"/>
      <c r="AD1003" s="137"/>
      <c r="AE1003" s="137"/>
      <c r="AF1003" s="137"/>
      <c r="AG1003" s="137"/>
      <c r="AH1003" s="137"/>
      <c r="AI1003" s="137"/>
      <c r="AJ1003" s="137"/>
      <c r="AK1003" s="137"/>
      <c r="AL1003" s="137"/>
      <c r="AM1003" s="137"/>
      <c r="AN1003" s="137"/>
      <c r="AO1003" s="137"/>
      <c r="AP1003" s="137"/>
      <c r="AQ1003" s="137"/>
      <c r="AR1003" s="137"/>
      <c r="AS1003" s="137"/>
      <c r="AT1003" s="137"/>
      <c r="AU1003" s="137"/>
      <c r="AV1003" s="137"/>
      <c r="AW1003" s="137"/>
      <c r="AX1003" s="137"/>
      <c r="AY1003" s="137"/>
      <c r="AZ1003" s="137"/>
      <c r="BA1003" s="137"/>
      <c r="BB1003" s="137"/>
      <c r="BC1003" s="137"/>
      <c r="BD1003" s="137"/>
      <c r="BE1003" s="137"/>
      <c r="BF1003" s="137"/>
      <c r="BG1003" s="138"/>
      <c r="BH1003" s="137"/>
      <c r="BI1003" s="137"/>
      <c r="BJ1003" s="137"/>
      <c r="BK1003" s="137"/>
      <c r="BL1003" s="137"/>
      <c r="BM1003" s="137"/>
      <c r="BN1003" s="137"/>
    </row>
    <row r="1004" spans="1:66" ht="16.5">
      <c r="A1004" s="137"/>
      <c r="B1004" s="137"/>
      <c r="C1004" s="137"/>
      <c r="D1004" s="137"/>
      <c r="E1004" s="137"/>
      <c r="F1004" s="137"/>
      <c r="G1004" s="137"/>
      <c r="H1004" s="137"/>
      <c r="I1004" s="137"/>
      <c r="J1004" s="137"/>
      <c r="K1004" s="137"/>
      <c r="L1004" s="137"/>
      <c r="M1004" s="137"/>
      <c r="N1004" s="138"/>
      <c r="O1004" s="137"/>
      <c r="P1004" s="137"/>
      <c r="Q1004" s="137"/>
      <c r="R1004" s="137"/>
      <c r="S1004" s="137"/>
      <c r="T1004" s="138"/>
      <c r="U1004" s="137"/>
      <c r="V1004" s="137"/>
      <c r="W1004" s="137"/>
      <c r="X1004" s="137"/>
      <c r="Y1004" s="137"/>
      <c r="Z1004" s="137"/>
      <c r="AA1004" s="137"/>
      <c r="AB1004" s="137"/>
      <c r="AC1004" s="137"/>
      <c r="AD1004" s="137"/>
      <c r="AE1004" s="137"/>
      <c r="AF1004" s="137"/>
      <c r="AG1004" s="137"/>
      <c r="AH1004" s="137"/>
      <c r="AI1004" s="137"/>
      <c r="AJ1004" s="137"/>
      <c r="AK1004" s="137"/>
      <c r="AL1004" s="137"/>
      <c r="AM1004" s="137"/>
      <c r="AN1004" s="137"/>
      <c r="AO1004" s="137"/>
      <c r="AP1004" s="137"/>
      <c r="AQ1004" s="137"/>
      <c r="AR1004" s="137"/>
      <c r="AS1004" s="137"/>
      <c r="AT1004" s="137"/>
      <c r="AU1004" s="137"/>
      <c r="AV1004" s="137"/>
      <c r="AW1004" s="137"/>
      <c r="AX1004" s="137"/>
      <c r="AY1004" s="137"/>
      <c r="AZ1004" s="137"/>
      <c r="BA1004" s="137"/>
      <c r="BB1004" s="137"/>
      <c r="BC1004" s="137"/>
      <c r="BD1004" s="137"/>
      <c r="BE1004" s="137"/>
      <c r="BF1004" s="137"/>
      <c r="BG1004" s="138"/>
      <c r="BH1004" s="137"/>
      <c r="BI1004" s="137"/>
      <c r="BJ1004" s="137"/>
      <c r="BK1004" s="137"/>
      <c r="BL1004" s="137"/>
      <c r="BM1004" s="137"/>
      <c r="BN1004" s="137"/>
    </row>
    <row r="1005" spans="1:66" ht="16.5">
      <c r="A1005" s="137"/>
      <c r="B1005" s="137"/>
      <c r="C1005" s="137"/>
      <c r="D1005" s="137"/>
      <c r="E1005" s="137"/>
      <c r="F1005" s="137"/>
      <c r="G1005" s="137"/>
      <c r="H1005" s="137"/>
      <c r="I1005" s="137"/>
      <c r="J1005" s="137"/>
      <c r="K1005" s="137"/>
      <c r="L1005" s="137"/>
      <c r="M1005" s="137"/>
      <c r="N1005" s="138"/>
      <c r="O1005" s="137"/>
      <c r="P1005" s="137"/>
      <c r="Q1005" s="137"/>
      <c r="R1005" s="137"/>
      <c r="S1005" s="137"/>
      <c r="T1005" s="138"/>
      <c r="U1005" s="137"/>
      <c r="V1005" s="137"/>
      <c r="W1005" s="137"/>
      <c r="X1005" s="137"/>
      <c r="Y1005" s="137"/>
      <c r="Z1005" s="137"/>
      <c r="AA1005" s="137"/>
      <c r="AB1005" s="137"/>
      <c r="AC1005" s="137"/>
      <c r="AD1005" s="137"/>
      <c r="AE1005" s="137"/>
      <c r="AF1005" s="137"/>
      <c r="AG1005" s="137"/>
      <c r="AH1005" s="137"/>
      <c r="AI1005" s="137"/>
      <c r="AJ1005" s="137"/>
      <c r="AK1005" s="137"/>
      <c r="AL1005" s="137"/>
      <c r="AM1005" s="137"/>
      <c r="AN1005" s="137"/>
      <c r="AO1005" s="137"/>
      <c r="AP1005" s="137"/>
      <c r="AQ1005" s="137"/>
      <c r="AR1005" s="137"/>
      <c r="AS1005" s="137"/>
      <c r="AT1005" s="137"/>
      <c r="AU1005" s="137"/>
      <c r="AV1005" s="137"/>
      <c r="AW1005" s="137"/>
      <c r="AX1005" s="137"/>
      <c r="AY1005" s="137"/>
      <c r="AZ1005" s="137"/>
      <c r="BA1005" s="137"/>
      <c r="BB1005" s="137"/>
      <c r="BC1005" s="137"/>
      <c r="BD1005" s="137"/>
      <c r="BE1005" s="137"/>
      <c r="BF1005" s="137"/>
      <c r="BG1005" s="138"/>
      <c r="BH1005" s="137"/>
      <c r="BI1005" s="137"/>
      <c r="BJ1005" s="137"/>
      <c r="BK1005" s="137"/>
      <c r="BL1005" s="137"/>
      <c r="BM1005" s="137"/>
      <c r="BN1005" s="137"/>
    </row>
    <row r="1006" spans="1:66" ht="16.5">
      <c r="A1006" s="137"/>
      <c r="B1006" s="137"/>
      <c r="C1006" s="137"/>
      <c r="D1006" s="137"/>
      <c r="E1006" s="137"/>
      <c r="F1006" s="137"/>
      <c r="G1006" s="137"/>
      <c r="H1006" s="137"/>
      <c r="I1006" s="137"/>
      <c r="J1006" s="137"/>
      <c r="K1006" s="137"/>
      <c r="L1006" s="137"/>
      <c r="M1006" s="137"/>
      <c r="N1006" s="138"/>
      <c r="O1006" s="137"/>
      <c r="P1006" s="137"/>
      <c r="Q1006" s="137"/>
      <c r="R1006" s="137"/>
      <c r="S1006" s="137"/>
      <c r="T1006" s="138"/>
      <c r="U1006" s="137"/>
      <c r="V1006" s="137"/>
      <c r="W1006" s="137"/>
      <c r="X1006" s="137"/>
      <c r="Y1006" s="137"/>
      <c r="Z1006" s="137"/>
      <c r="AA1006" s="137"/>
      <c r="AB1006" s="137"/>
      <c r="AC1006" s="137"/>
      <c r="AD1006" s="137"/>
      <c r="AE1006" s="137"/>
      <c r="AF1006" s="137"/>
      <c r="AG1006" s="137"/>
      <c r="AH1006" s="137"/>
      <c r="AI1006" s="137"/>
      <c r="AJ1006" s="137"/>
      <c r="AK1006" s="137"/>
      <c r="AL1006" s="137"/>
      <c r="AM1006" s="137"/>
      <c r="AN1006" s="137"/>
      <c r="AO1006" s="137"/>
      <c r="AP1006" s="137"/>
      <c r="AQ1006" s="137"/>
      <c r="AR1006" s="137"/>
      <c r="AS1006" s="137"/>
      <c r="AT1006" s="137"/>
      <c r="AU1006" s="137"/>
      <c r="AV1006" s="137"/>
      <c r="AW1006" s="137"/>
      <c r="AX1006" s="137"/>
      <c r="AY1006" s="137"/>
      <c r="AZ1006" s="137"/>
      <c r="BA1006" s="137"/>
      <c r="BB1006" s="137"/>
      <c r="BC1006" s="137"/>
      <c r="BD1006" s="137"/>
      <c r="BE1006" s="137"/>
      <c r="BF1006" s="137"/>
      <c r="BG1006" s="138"/>
      <c r="BH1006" s="137"/>
      <c r="BI1006" s="137"/>
      <c r="BJ1006" s="137"/>
      <c r="BK1006" s="137"/>
      <c r="BL1006" s="137"/>
      <c r="BM1006" s="137"/>
      <c r="BN1006" s="137"/>
    </row>
    <row r="1007" spans="1:66" ht="16.5">
      <c r="A1007" s="137"/>
      <c r="B1007" s="137"/>
      <c r="C1007" s="137"/>
      <c r="D1007" s="137"/>
      <c r="E1007" s="137"/>
      <c r="F1007" s="137"/>
      <c r="G1007" s="137"/>
      <c r="H1007" s="137"/>
      <c r="I1007" s="137"/>
      <c r="J1007" s="137"/>
      <c r="K1007" s="137"/>
      <c r="L1007" s="137"/>
      <c r="M1007" s="137"/>
      <c r="N1007" s="138"/>
      <c r="O1007" s="137"/>
      <c r="P1007" s="137"/>
      <c r="Q1007" s="137"/>
      <c r="R1007" s="137"/>
      <c r="S1007" s="137"/>
      <c r="T1007" s="138"/>
      <c r="U1007" s="137"/>
      <c r="V1007" s="137"/>
      <c r="W1007" s="137"/>
      <c r="X1007" s="137"/>
      <c r="Y1007" s="137"/>
      <c r="Z1007" s="137"/>
      <c r="AA1007" s="137"/>
      <c r="AB1007" s="137"/>
      <c r="AC1007" s="137"/>
      <c r="AD1007" s="137"/>
      <c r="AE1007" s="137"/>
      <c r="AF1007" s="137"/>
      <c r="AG1007" s="137"/>
      <c r="AH1007" s="137"/>
      <c r="AI1007" s="137"/>
      <c r="AJ1007" s="137"/>
      <c r="AK1007" s="137"/>
      <c r="AL1007" s="137"/>
      <c r="AM1007" s="137"/>
      <c r="AN1007" s="137"/>
      <c r="AO1007" s="137"/>
      <c r="AP1007" s="137"/>
      <c r="AQ1007" s="137"/>
      <c r="AR1007" s="137"/>
      <c r="AS1007" s="137"/>
      <c r="AT1007" s="137"/>
      <c r="AU1007" s="137"/>
      <c r="AV1007" s="137"/>
      <c r="AW1007" s="137"/>
      <c r="AX1007" s="137"/>
      <c r="AY1007" s="137"/>
      <c r="AZ1007" s="137"/>
      <c r="BA1007" s="137"/>
      <c r="BB1007" s="137"/>
      <c r="BC1007" s="137"/>
      <c r="BD1007" s="137"/>
      <c r="BE1007" s="137"/>
      <c r="BF1007" s="137"/>
      <c r="BG1007" s="138"/>
      <c r="BH1007" s="137"/>
      <c r="BI1007" s="137"/>
      <c r="BJ1007" s="137"/>
      <c r="BK1007" s="137"/>
      <c r="BL1007" s="137"/>
      <c r="BM1007" s="137"/>
      <c r="BN1007" s="137"/>
    </row>
    <row r="1008" spans="1:66" ht="16.5">
      <c r="A1008" s="137"/>
      <c r="B1008" s="137"/>
      <c r="C1008" s="137"/>
      <c r="D1008" s="137"/>
      <c r="E1008" s="137"/>
      <c r="F1008" s="137"/>
      <c r="G1008" s="137"/>
      <c r="H1008" s="137"/>
      <c r="I1008" s="137"/>
      <c r="J1008" s="137"/>
      <c r="K1008" s="137"/>
      <c r="L1008" s="137"/>
      <c r="M1008" s="137"/>
      <c r="N1008" s="138"/>
      <c r="O1008" s="137"/>
      <c r="P1008" s="137"/>
      <c r="Q1008" s="137"/>
      <c r="R1008" s="137"/>
      <c r="S1008" s="137"/>
      <c r="T1008" s="138"/>
      <c r="U1008" s="137"/>
      <c r="V1008" s="137"/>
      <c r="W1008" s="137"/>
      <c r="X1008" s="137"/>
      <c r="Y1008" s="137"/>
      <c r="Z1008" s="137"/>
      <c r="AA1008" s="137"/>
      <c r="AB1008" s="137"/>
      <c r="AC1008" s="137"/>
      <c r="AD1008" s="137"/>
      <c r="AE1008" s="137"/>
      <c r="AF1008" s="137"/>
      <c r="AG1008" s="137"/>
      <c r="AH1008" s="137"/>
      <c r="AI1008" s="137"/>
      <c r="AJ1008" s="137"/>
      <c r="AK1008" s="137"/>
      <c r="AL1008" s="137"/>
      <c r="AM1008" s="137"/>
      <c r="AN1008" s="137"/>
      <c r="AO1008" s="137"/>
      <c r="AP1008" s="137"/>
      <c r="AQ1008" s="137"/>
      <c r="AR1008" s="137"/>
      <c r="AS1008" s="137"/>
      <c r="AT1008" s="137"/>
      <c r="AU1008" s="137"/>
      <c r="AV1008" s="137"/>
      <c r="AW1008" s="137"/>
      <c r="AX1008" s="137"/>
      <c r="AY1008" s="137"/>
      <c r="AZ1008" s="137"/>
      <c r="BA1008" s="137"/>
      <c r="BB1008" s="137"/>
      <c r="BC1008" s="137"/>
      <c r="BD1008" s="137"/>
      <c r="BE1008" s="137"/>
      <c r="BF1008" s="137"/>
      <c r="BG1008" s="138"/>
      <c r="BH1008" s="137"/>
      <c r="BI1008" s="137"/>
      <c r="BJ1008" s="137"/>
      <c r="BK1008" s="137"/>
      <c r="BL1008" s="137"/>
      <c r="BM1008" s="137"/>
      <c r="BN1008" s="137"/>
    </row>
    <row r="1009" spans="1:66" ht="16.5">
      <c r="A1009" s="137"/>
      <c r="B1009" s="137"/>
      <c r="C1009" s="137"/>
      <c r="D1009" s="137"/>
      <c r="E1009" s="137"/>
      <c r="F1009" s="137"/>
      <c r="G1009" s="137"/>
      <c r="H1009" s="137"/>
      <c r="I1009" s="137"/>
      <c r="J1009" s="137"/>
      <c r="K1009" s="137"/>
      <c r="L1009" s="137"/>
      <c r="M1009" s="137"/>
      <c r="N1009" s="138"/>
      <c r="O1009" s="137"/>
      <c r="P1009" s="137"/>
      <c r="Q1009" s="137"/>
      <c r="R1009" s="137"/>
      <c r="S1009" s="137"/>
      <c r="T1009" s="137"/>
      <c r="U1009" s="137"/>
      <c r="V1009" s="137"/>
      <c r="W1009" s="137"/>
      <c r="X1009" s="137"/>
      <c r="Y1009" s="137"/>
      <c r="Z1009" s="137"/>
      <c r="AA1009" s="137"/>
      <c r="AB1009" s="137"/>
      <c r="AC1009" s="137"/>
      <c r="AD1009" s="137"/>
      <c r="AE1009" s="137"/>
      <c r="AF1009" s="137"/>
      <c r="AG1009" s="137"/>
      <c r="AH1009" s="137"/>
      <c r="AI1009" s="137"/>
      <c r="AJ1009" s="137"/>
      <c r="AK1009" s="137"/>
      <c r="AL1009" s="137"/>
      <c r="AM1009" s="137"/>
      <c r="AN1009" s="137"/>
      <c r="AO1009" s="137"/>
      <c r="AP1009" s="137"/>
      <c r="AQ1009" s="137"/>
      <c r="AR1009" s="137"/>
      <c r="AS1009" s="137"/>
      <c r="AT1009" s="137"/>
      <c r="AU1009" s="137"/>
      <c r="AV1009" s="137"/>
      <c r="AW1009" s="137"/>
      <c r="AX1009" s="137"/>
      <c r="AY1009" s="137"/>
      <c r="AZ1009" s="137"/>
      <c r="BA1009" s="137"/>
      <c r="BB1009" s="137"/>
      <c r="BC1009" s="137"/>
      <c r="BD1009" s="137"/>
      <c r="BE1009" s="137"/>
      <c r="BF1009" s="137"/>
      <c r="BG1009" s="138"/>
      <c r="BH1009" s="137"/>
      <c r="BI1009" s="137"/>
      <c r="BJ1009" s="137"/>
      <c r="BK1009" s="137"/>
      <c r="BL1009" s="137"/>
      <c r="BM1009" s="137"/>
      <c r="BN1009" s="137"/>
    </row>
    <row r="1010" spans="1:66" ht="16.5">
      <c r="A1010" s="137"/>
      <c r="B1010" s="137"/>
      <c r="C1010" s="137"/>
      <c r="D1010" s="137"/>
      <c r="E1010" s="137"/>
      <c r="F1010" s="137"/>
      <c r="G1010" s="137"/>
      <c r="H1010" s="137"/>
      <c r="I1010" s="137"/>
      <c r="J1010" s="137"/>
      <c r="K1010" s="137"/>
      <c r="L1010" s="137"/>
      <c r="M1010" s="137"/>
      <c r="N1010" s="138"/>
      <c r="O1010" s="137"/>
      <c r="P1010" s="137"/>
      <c r="Q1010" s="137"/>
      <c r="R1010" s="137"/>
      <c r="S1010" s="137"/>
      <c r="T1010" s="137"/>
      <c r="U1010" s="137"/>
      <c r="V1010" s="137"/>
      <c r="W1010" s="137"/>
      <c r="X1010" s="137"/>
      <c r="Y1010" s="137"/>
      <c r="Z1010" s="137"/>
      <c r="AA1010" s="137"/>
      <c r="AB1010" s="137"/>
      <c r="AC1010" s="137"/>
      <c r="AD1010" s="137"/>
      <c r="AE1010" s="137"/>
      <c r="AF1010" s="137"/>
      <c r="AG1010" s="137"/>
      <c r="AH1010" s="137"/>
      <c r="AI1010" s="137"/>
      <c r="AJ1010" s="137"/>
      <c r="AK1010" s="137"/>
      <c r="AL1010" s="137"/>
      <c r="AM1010" s="137"/>
      <c r="AN1010" s="137"/>
      <c r="AO1010" s="137"/>
      <c r="AP1010" s="137"/>
      <c r="AQ1010" s="137"/>
      <c r="AR1010" s="137"/>
      <c r="AS1010" s="137"/>
      <c r="AT1010" s="137"/>
      <c r="AU1010" s="137"/>
      <c r="AV1010" s="137"/>
      <c r="AW1010" s="137"/>
      <c r="AX1010" s="137"/>
      <c r="AY1010" s="137"/>
      <c r="AZ1010" s="137"/>
      <c r="BA1010" s="137"/>
      <c r="BB1010" s="137"/>
      <c r="BC1010" s="137"/>
      <c r="BD1010" s="137"/>
      <c r="BE1010" s="137"/>
      <c r="BF1010" s="137"/>
      <c r="BG1010" s="138"/>
      <c r="BH1010" s="137"/>
      <c r="BI1010" s="137"/>
      <c r="BJ1010" s="137"/>
      <c r="BK1010" s="137"/>
      <c r="BL1010" s="137"/>
      <c r="BM1010" s="137"/>
      <c r="BN1010" s="137"/>
    </row>
    <row r="1011" spans="1:66">
      <c r="C1011" s="2"/>
      <c r="D1011" s="2"/>
      <c r="R1011" s="2"/>
      <c r="S1011" s="2"/>
    </row>
    <row r="1012" spans="1:66">
      <c r="C1012" s="2"/>
      <c r="D1012" s="2"/>
      <c r="R1012" s="2"/>
      <c r="S1012" s="2"/>
    </row>
    <row r="1013" spans="1:66">
      <c r="C1013" s="2"/>
      <c r="D1013" s="2"/>
      <c r="R1013" s="2"/>
      <c r="S1013" s="2"/>
    </row>
    <row r="1014" spans="1:66">
      <c r="C1014" s="2"/>
      <c r="D1014" s="2"/>
      <c r="R1014" s="2"/>
      <c r="S1014" s="2"/>
    </row>
    <row r="1015" spans="1:66">
      <c r="C1015" s="2"/>
      <c r="D1015" s="2"/>
      <c r="R1015" s="2"/>
      <c r="S1015" s="2"/>
    </row>
    <row r="1016" spans="1:66">
      <c r="C1016" s="2"/>
      <c r="D1016" s="2"/>
      <c r="R1016" s="2"/>
      <c r="S1016" s="2"/>
    </row>
    <row r="1017" spans="1:66">
      <c r="C1017" s="2"/>
      <c r="D1017" s="2"/>
      <c r="R1017" s="2"/>
      <c r="S1017" s="2"/>
    </row>
    <row r="1018" spans="1:66">
      <c r="C1018" s="2"/>
      <c r="D1018" s="2"/>
      <c r="R1018" s="2"/>
      <c r="S1018" s="2"/>
    </row>
    <row r="1019" spans="1:66">
      <c r="C1019" s="2"/>
      <c r="D1019" s="2"/>
      <c r="R1019" s="2"/>
      <c r="S1019" s="2"/>
    </row>
    <row r="1020" spans="1:66">
      <c r="C1020" s="2"/>
      <c r="D1020" s="2"/>
      <c r="R1020" s="2"/>
      <c r="S1020" s="2"/>
    </row>
    <row r="1021" spans="1:66">
      <c r="C1021" s="2"/>
      <c r="D1021" s="2"/>
      <c r="R1021" s="2"/>
      <c r="S1021" s="2"/>
    </row>
    <row r="1022" spans="1:66">
      <c r="C1022" s="2"/>
      <c r="D1022" s="2"/>
      <c r="R1022" s="2"/>
      <c r="S1022" s="2"/>
    </row>
    <row r="1023" spans="1:66">
      <c r="C1023" s="2"/>
      <c r="D1023" s="2"/>
      <c r="R1023" s="2"/>
      <c r="S1023" s="2"/>
    </row>
    <row r="1024" spans="1:66">
      <c r="C1024" s="2"/>
      <c r="D1024" s="2"/>
      <c r="R1024" s="2"/>
      <c r="S1024" s="2"/>
    </row>
    <row r="1025" spans="3:19">
      <c r="C1025" s="2"/>
      <c r="D1025" s="2"/>
      <c r="R1025" s="2"/>
      <c r="S1025" s="2"/>
    </row>
    <row r="1026" spans="3:19">
      <c r="C1026" s="2"/>
      <c r="D1026" s="2"/>
      <c r="R1026" s="2"/>
      <c r="S1026" s="2"/>
    </row>
    <row r="1027" spans="3:19">
      <c r="C1027" s="2"/>
      <c r="D1027" s="2"/>
      <c r="R1027" s="2"/>
      <c r="S1027" s="2"/>
    </row>
    <row r="1028" spans="3:19">
      <c r="C1028" s="2"/>
      <c r="D1028" s="2"/>
      <c r="R1028" s="2"/>
      <c r="S1028" s="2"/>
    </row>
    <row r="1029" spans="3:19">
      <c r="C1029" s="2"/>
      <c r="D1029" s="2"/>
      <c r="R1029" s="2"/>
      <c r="S1029" s="2"/>
    </row>
    <row r="1030" spans="3:19">
      <c r="C1030" s="2"/>
      <c r="D1030" s="2"/>
      <c r="R1030" s="2"/>
      <c r="S1030" s="2"/>
    </row>
    <row r="1031" spans="3:19">
      <c r="C1031" s="2"/>
      <c r="D1031" s="2"/>
      <c r="R1031" s="2"/>
      <c r="S1031" s="2"/>
    </row>
    <row r="1032" spans="3:19">
      <c r="C1032" s="2"/>
      <c r="D1032" s="2"/>
      <c r="R1032" s="2"/>
      <c r="S1032" s="2"/>
    </row>
    <row r="1033" spans="3:19">
      <c r="C1033" s="2"/>
      <c r="D1033" s="2"/>
      <c r="R1033" s="2"/>
      <c r="S1033" s="2"/>
    </row>
    <row r="1034" spans="3:19">
      <c r="C1034" s="2"/>
      <c r="D1034" s="2"/>
      <c r="R1034" s="2"/>
      <c r="S1034" s="2"/>
    </row>
    <row r="1035" spans="3:19">
      <c r="C1035" s="2"/>
      <c r="D1035" s="2"/>
      <c r="R1035" s="2"/>
      <c r="S1035" s="2"/>
    </row>
    <row r="1036" spans="3:19">
      <c r="C1036" s="2"/>
      <c r="D1036" s="2"/>
      <c r="R1036" s="2"/>
      <c r="S1036" s="2"/>
    </row>
    <row r="1037" spans="3:19">
      <c r="C1037" s="2"/>
      <c r="D1037" s="2"/>
      <c r="R1037" s="2"/>
      <c r="S1037" s="2"/>
    </row>
    <row r="1038" spans="3:19">
      <c r="C1038" s="2"/>
      <c r="D1038" s="2"/>
      <c r="R1038" s="2"/>
      <c r="S1038" s="2"/>
    </row>
    <row r="1039" spans="3:19">
      <c r="C1039" s="2"/>
      <c r="D1039" s="2"/>
      <c r="R1039" s="2"/>
      <c r="S1039" s="2"/>
    </row>
    <row r="1040" spans="3:19">
      <c r="C1040" s="2"/>
      <c r="D1040" s="2"/>
      <c r="R1040" s="2"/>
      <c r="S1040" s="2"/>
    </row>
    <row r="1041" spans="3:19">
      <c r="C1041" s="2"/>
      <c r="D1041" s="2"/>
      <c r="R1041" s="2"/>
      <c r="S1041" s="2"/>
    </row>
    <row r="1042" spans="3:19">
      <c r="C1042" s="2"/>
      <c r="D1042" s="2"/>
      <c r="R1042" s="2"/>
      <c r="S1042" s="2"/>
    </row>
    <row r="1043" spans="3:19">
      <c r="C1043" s="2"/>
      <c r="D1043" s="2"/>
      <c r="R1043" s="2"/>
      <c r="S1043" s="2"/>
    </row>
    <row r="1044" spans="3:19">
      <c r="C1044" s="2"/>
      <c r="D1044" s="2"/>
      <c r="R1044" s="2"/>
      <c r="S1044" s="2"/>
    </row>
    <row r="1045" spans="3:19">
      <c r="C1045" s="2"/>
      <c r="D1045" s="2"/>
      <c r="R1045" s="2"/>
      <c r="S1045" s="2"/>
    </row>
    <row r="1046" spans="3:19">
      <c r="C1046" s="2"/>
      <c r="D1046" s="2"/>
      <c r="R1046" s="2"/>
      <c r="S1046" s="2"/>
    </row>
    <row r="1047" spans="3:19">
      <c r="C1047" s="2"/>
      <c r="D1047" s="2"/>
      <c r="R1047" s="2"/>
      <c r="S1047" s="2"/>
    </row>
    <row r="1048" spans="3:19">
      <c r="C1048" s="2"/>
      <c r="D1048" s="2"/>
      <c r="R1048" s="2"/>
      <c r="S1048" s="2"/>
    </row>
    <row r="1049" spans="3:19">
      <c r="C1049" s="2"/>
      <c r="D1049" s="2"/>
      <c r="R1049" s="2"/>
      <c r="S1049" s="2"/>
    </row>
    <row r="1050" spans="3:19">
      <c r="C1050" s="2"/>
      <c r="D1050" s="2"/>
      <c r="R1050" s="2"/>
      <c r="S1050" s="2"/>
    </row>
    <row r="1051" spans="3:19">
      <c r="C1051" s="2"/>
      <c r="D1051" s="2"/>
      <c r="R1051" s="2"/>
      <c r="S1051" s="2"/>
    </row>
    <row r="1052" spans="3:19">
      <c r="C1052" s="2"/>
      <c r="D1052" s="2"/>
      <c r="R1052" s="2"/>
      <c r="S1052" s="2"/>
    </row>
    <row r="1053" spans="3:19">
      <c r="C1053" s="2"/>
      <c r="D1053" s="2"/>
      <c r="R1053" s="2"/>
      <c r="S105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A332-E40B-4D3D-9129-5371FDE6A9E0}">
  <dimension ref="A1:BN1402"/>
  <sheetViews>
    <sheetView workbookViewId="0">
      <selection activeCell="J18" sqref="J18"/>
    </sheetView>
  </sheetViews>
  <sheetFormatPr defaultRowHeight="14.25"/>
  <sheetData>
    <row r="1" spans="1:66">
      <c r="A1" t="s">
        <v>915</v>
      </c>
    </row>
    <row r="2" spans="1:66">
      <c r="A2" t="s">
        <v>916</v>
      </c>
      <c r="B2" t="s">
        <v>917</v>
      </c>
      <c r="C2" t="s">
        <v>918</v>
      </c>
      <c r="D2" t="s">
        <v>919</v>
      </c>
      <c r="E2" t="s">
        <v>920</v>
      </c>
      <c r="F2" t="s">
        <v>921</v>
      </c>
      <c r="G2" t="s">
        <v>922</v>
      </c>
      <c r="H2" t="s">
        <v>923</v>
      </c>
      <c r="I2" t="s">
        <v>924</v>
      </c>
      <c r="J2" t="s">
        <v>925</v>
      </c>
      <c r="K2" t="s">
        <v>926</v>
      </c>
      <c r="L2" t="s">
        <v>927</v>
      </c>
      <c r="M2" t="s">
        <v>928</v>
      </c>
      <c r="N2" t="s">
        <v>929</v>
      </c>
      <c r="O2" t="s">
        <v>930</v>
      </c>
      <c r="P2" t="s">
        <v>931</v>
      </c>
      <c r="Q2" t="s">
        <v>932</v>
      </c>
      <c r="R2" t="s">
        <v>933</v>
      </c>
      <c r="S2" t="s">
        <v>934</v>
      </c>
      <c r="T2" t="s">
        <v>935</v>
      </c>
      <c r="U2" t="s">
        <v>936</v>
      </c>
      <c r="V2" t="s">
        <v>937</v>
      </c>
      <c r="W2" t="s">
        <v>938</v>
      </c>
      <c r="X2" t="s">
        <v>939</v>
      </c>
      <c r="Y2" t="s">
        <v>940</v>
      </c>
      <c r="Z2" t="s">
        <v>941</v>
      </c>
      <c r="AA2" t="s">
        <v>942</v>
      </c>
      <c r="AB2" t="s">
        <v>943</v>
      </c>
      <c r="AC2" t="s">
        <v>944</v>
      </c>
      <c r="AD2" t="s">
        <v>945</v>
      </c>
      <c r="AE2" t="s">
        <v>946</v>
      </c>
      <c r="AF2" t="s">
        <v>947</v>
      </c>
      <c r="AG2" t="s">
        <v>948</v>
      </c>
      <c r="AH2" t="s">
        <v>949</v>
      </c>
      <c r="AI2" t="s">
        <v>950</v>
      </c>
      <c r="AJ2" t="s">
        <v>951</v>
      </c>
      <c r="AK2" t="s">
        <v>952</v>
      </c>
      <c r="AL2" t="s">
        <v>953</v>
      </c>
      <c r="AM2" t="s">
        <v>954</v>
      </c>
      <c r="AN2" t="s">
        <v>955</v>
      </c>
      <c r="AO2" t="s">
        <v>956</v>
      </c>
      <c r="AP2" t="s">
        <v>957</v>
      </c>
      <c r="AQ2" t="s">
        <v>958</v>
      </c>
      <c r="AR2" t="s">
        <v>959</v>
      </c>
      <c r="AS2" t="s">
        <v>960</v>
      </c>
      <c r="AT2" t="s">
        <v>961</v>
      </c>
      <c r="AU2" t="s">
        <v>962</v>
      </c>
      <c r="AV2" t="s">
        <v>963</v>
      </c>
      <c r="AW2" t="s">
        <v>964</v>
      </c>
      <c r="AX2" t="s">
        <v>965</v>
      </c>
      <c r="AY2" t="s">
        <v>966</v>
      </c>
      <c r="AZ2" t="s">
        <v>967</v>
      </c>
      <c r="BA2" t="s">
        <v>968</v>
      </c>
      <c r="BB2" t="s">
        <v>969</v>
      </c>
      <c r="BC2" t="s">
        <v>970</v>
      </c>
      <c r="BD2" t="s">
        <v>971</v>
      </c>
      <c r="BE2" t="s">
        <v>972</v>
      </c>
      <c r="BF2" t="s">
        <v>973</v>
      </c>
      <c r="BG2" t="s">
        <v>974</v>
      </c>
      <c r="BH2" t="s">
        <v>975</v>
      </c>
      <c r="BI2" t="s">
        <v>976</v>
      </c>
      <c r="BJ2" t="s">
        <v>977</v>
      </c>
      <c r="BK2" t="s">
        <v>978</v>
      </c>
      <c r="BL2" t="s">
        <v>979</v>
      </c>
      <c r="BM2" t="s">
        <v>980</v>
      </c>
      <c r="BN2" t="s">
        <v>981</v>
      </c>
    </row>
    <row r="3" spans="1:66">
      <c r="C3" s="2">
        <v>244688</v>
      </c>
      <c r="D3" s="2">
        <v>244688</v>
      </c>
      <c r="F3" t="s">
        <v>982</v>
      </c>
      <c r="G3" t="s">
        <v>983</v>
      </c>
      <c r="H3">
        <v>0</v>
      </c>
      <c r="I3" t="s">
        <v>984</v>
      </c>
      <c r="J3" t="s">
        <v>985</v>
      </c>
      <c r="K3" t="s">
        <v>986</v>
      </c>
      <c r="L3">
        <v>27</v>
      </c>
      <c r="N3">
        <v>3</v>
      </c>
      <c r="O3" t="s">
        <v>987</v>
      </c>
      <c r="R3" s="2">
        <v>244688</v>
      </c>
      <c r="S3" s="2">
        <v>244688</v>
      </c>
      <c r="T3">
        <v>8292073673</v>
      </c>
      <c r="U3">
        <v>23034417</v>
      </c>
      <c r="V3" t="s">
        <v>777</v>
      </c>
      <c r="W3">
        <v>50</v>
      </c>
      <c r="X3">
        <v>1000</v>
      </c>
      <c r="Y3">
        <v>50</v>
      </c>
      <c r="Z3">
        <v>1000</v>
      </c>
      <c r="AA3">
        <v>0</v>
      </c>
      <c r="AB3">
        <v>0</v>
      </c>
      <c r="AC3">
        <v>0</v>
      </c>
      <c r="AD3">
        <v>0</v>
      </c>
      <c r="AE3">
        <v>50</v>
      </c>
      <c r="AF3">
        <v>1000</v>
      </c>
      <c r="AI3" t="s">
        <v>988</v>
      </c>
      <c r="AJ3" t="s">
        <v>989</v>
      </c>
      <c r="AN3" t="s">
        <v>990</v>
      </c>
      <c r="AO3" t="s">
        <v>991</v>
      </c>
      <c r="AV3" t="s">
        <v>992</v>
      </c>
      <c r="AW3" t="s">
        <v>765</v>
      </c>
      <c r="AX3" t="s">
        <v>993</v>
      </c>
      <c r="AY3">
        <v>0</v>
      </c>
      <c r="AZ3" t="s">
        <v>994</v>
      </c>
      <c r="BD3">
        <v>0</v>
      </c>
      <c r="BG3">
        <v>1333314600</v>
      </c>
      <c r="BH3" t="s">
        <v>995</v>
      </c>
      <c r="BI3">
        <v>50</v>
      </c>
      <c r="BJ3">
        <v>1000</v>
      </c>
      <c r="BK3">
        <v>1300</v>
      </c>
      <c r="BL3" t="s">
        <v>996</v>
      </c>
    </row>
    <row r="4" spans="1:66">
      <c r="C4" s="2">
        <v>244688</v>
      </c>
      <c r="D4" s="2">
        <v>244688</v>
      </c>
      <c r="F4" t="s">
        <v>997</v>
      </c>
      <c r="G4" t="s">
        <v>983</v>
      </c>
      <c r="H4">
        <v>0</v>
      </c>
      <c r="I4" t="s">
        <v>984</v>
      </c>
      <c r="J4" t="s">
        <v>985</v>
      </c>
      <c r="K4" t="s">
        <v>986</v>
      </c>
      <c r="L4">
        <v>27</v>
      </c>
      <c r="N4">
        <v>1183</v>
      </c>
      <c r="O4" t="s">
        <v>998</v>
      </c>
      <c r="R4" s="2">
        <v>244688</v>
      </c>
      <c r="S4" s="2">
        <v>244688</v>
      </c>
      <c r="T4">
        <v>8292073676</v>
      </c>
      <c r="U4">
        <v>23026536</v>
      </c>
      <c r="V4" t="s">
        <v>999</v>
      </c>
      <c r="W4">
        <v>12000</v>
      </c>
      <c r="X4">
        <v>12000</v>
      </c>
      <c r="Y4">
        <v>12000</v>
      </c>
      <c r="Z4">
        <v>12000</v>
      </c>
      <c r="AA4">
        <v>0</v>
      </c>
      <c r="AB4">
        <v>0</v>
      </c>
      <c r="AC4">
        <v>0</v>
      </c>
      <c r="AD4">
        <v>0</v>
      </c>
      <c r="AE4">
        <v>12000</v>
      </c>
      <c r="AF4">
        <v>12000</v>
      </c>
      <c r="AI4" t="s">
        <v>1000</v>
      </c>
      <c r="AJ4" t="s">
        <v>989</v>
      </c>
      <c r="AN4" t="s">
        <v>990</v>
      </c>
      <c r="AO4" t="s">
        <v>991</v>
      </c>
      <c r="AV4" t="s">
        <v>1001</v>
      </c>
      <c r="AW4" t="s">
        <v>765</v>
      </c>
      <c r="AX4" t="s">
        <v>993</v>
      </c>
      <c r="AY4">
        <v>0</v>
      </c>
      <c r="AZ4" t="s">
        <v>994</v>
      </c>
      <c r="BD4">
        <v>0</v>
      </c>
      <c r="BG4">
        <v>1333314600</v>
      </c>
      <c r="BH4" t="s">
        <v>995</v>
      </c>
      <c r="BI4">
        <v>12000</v>
      </c>
      <c r="BJ4">
        <v>12000</v>
      </c>
      <c r="BK4">
        <v>1300</v>
      </c>
      <c r="BL4" t="s">
        <v>996</v>
      </c>
    </row>
    <row r="5" spans="1:66">
      <c r="C5" s="2">
        <v>244688</v>
      </c>
      <c r="D5" s="2">
        <v>244688</v>
      </c>
      <c r="F5" t="s">
        <v>997</v>
      </c>
      <c r="G5" t="s">
        <v>983</v>
      </c>
      <c r="H5">
        <v>0</v>
      </c>
      <c r="I5" t="s">
        <v>984</v>
      </c>
      <c r="J5" t="s">
        <v>985</v>
      </c>
      <c r="K5" t="s">
        <v>986</v>
      </c>
      <c r="L5">
        <v>27</v>
      </c>
      <c r="N5">
        <v>1183</v>
      </c>
      <c r="O5" t="s">
        <v>998</v>
      </c>
      <c r="R5" s="2">
        <v>244688</v>
      </c>
      <c r="S5" s="2">
        <v>244688</v>
      </c>
      <c r="T5">
        <v>8292073679</v>
      </c>
      <c r="U5">
        <v>23034408</v>
      </c>
      <c r="V5" t="s">
        <v>1002</v>
      </c>
      <c r="W5">
        <v>10</v>
      </c>
      <c r="X5">
        <v>200</v>
      </c>
      <c r="Y5">
        <v>10</v>
      </c>
      <c r="Z5">
        <v>200</v>
      </c>
      <c r="AA5">
        <v>0</v>
      </c>
      <c r="AB5">
        <v>0</v>
      </c>
      <c r="AC5">
        <v>0</v>
      </c>
      <c r="AD5">
        <v>0</v>
      </c>
      <c r="AE5">
        <v>10</v>
      </c>
      <c r="AF5">
        <v>200</v>
      </c>
      <c r="AI5" t="s">
        <v>1000</v>
      </c>
      <c r="AJ5" t="s">
        <v>989</v>
      </c>
      <c r="AN5" t="s">
        <v>990</v>
      </c>
      <c r="AO5" t="s">
        <v>991</v>
      </c>
      <c r="AV5" t="s">
        <v>992</v>
      </c>
      <c r="AW5" t="s">
        <v>765</v>
      </c>
      <c r="AX5" t="s">
        <v>993</v>
      </c>
      <c r="AY5">
        <v>0</v>
      </c>
      <c r="AZ5" t="s">
        <v>994</v>
      </c>
      <c r="BD5">
        <v>0</v>
      </c>
      <c r="BG5">
        <v>1333314600</v>
      </c>
      <c r="BH5" t="s">
        <v>995</v>
      </c>
      <c r="BI5">
        <v>10</v>
      </c>
      <c r="BJ5">
        <v>200</v>
      </c>
      <c r="BK5">
        <v>1300</v>
      </c>
      <c r="BL5" t="s">
        <v>996</v>
      </c>
    </row>
    <row r="6" spans="1:66">
      <c r="C6" s="2">
        <v>244688</v>
      </c>
      <c r="D6" s="2">
        <v>244688</v>
      </c>
      <c r="F6" t="s">
        <v>1003</v>
      </c>
      <c r="G6" t="s">
        <v>983</v>
      </c>
      <c r="H6">
        <v>0</v>
      </c>
      <c r="I6" t="s">
        <v>984</v>
      </c>
      <c r="J6" t="s">
        <v>985</v>
      </c>
      <c r="K6" t="s">
        <v>986</v>
      </c>
      <c r="L6">
        <v>27</v>
      </c>
      <c r="N6" t="s">
        <v>1004</v>
      </c>
      <c r="O6" t="s">
        <v>1005</v>
      </c>
      <c r="R6" s="2">
        <v>244688</v>
      </c>
      <c r="S6" s="2">
        <v>244688</v>
      </c>
      <c r="T6">
        <v>8292073678</v>
      </c>
      <c r="U6">
        <v>23000197</v>
      </c>
      <c r="V6" t="s">
        <v>12</v>
      </c>
      <c r="W6">
        <v>150</v>
      </c>
      <c r="X6">
        <v>1500</v>
      </c>
      <c r="Y6">
        <v>150</v>
      </c>
      <c r="Z6">
        <v>1500</v>
      </c>
      <c r="AA6">
        <v>0</v>
      </c>
      <c r="AB6">
        <v>0</v>
      </c>
      <c r="AC6">
        <v>0</v>
      </c>
      <c r="AD6">
        <v>0</v>
      </c>
      <c r="AE6">
        <v>150</v>
      </c>
      <c r="AF6">
        <v>1500</v>
      </c>
      <c r="AI6" t="s">
        <v>1006</v>
      </c>
      <c r="AJ6" t="s">
        <v>989</v>
      </c>
      <c r="AK6" t="s">
        <v>1007</v>
      </c>
      <c r="AL6" t="s">
        <v>1008</v>
      </c>
      <c r="AM6" t="s">
        <v>1009</v>
      </c>
      <c r="AN6" t="s">
        <v>990</v>
      </c>
      <c r="AO6" t="s">
        <v>991</v>
      </c>
      <c r="AV6" t="s">
        <v>1010</v>
      </c>
      <c r="AW6" t="s">
        <v>765</v>
      </c>
      <c r="AX6" t="s">
        <v>993</v>
      </c>
      <c r="AY6">
        <v>0</v>
      </c>
      <c r="AZ6" t="s">
        <v>994</v>
      </c>
      <c r="BD6">
        <v>0</v>
      </c>
      <c r="BG6" t="s">
        <v>1011</v>
      </c>
      <c r="BH6" t="s">
        <v>995</v>
      </c>
      <c r="BI6">
        <v>150</v>
      </c>
      <c r="BJ6">
        <v>1500</v>
      </c>
      <c r="BL6" t="s">
        <v>996</v>
      </c>
    </row>
    <row r="7" spans="1:66">
      <c r="C7" s="2">
        <v>244688</v>
      </c>
      <c r="D7" s="2">
        <v>244688</v>
      </c>
      <c r="F7" t="s">
        <v>1012</v>
      </c>
      <c r="G7" t="s">
        <v>983</v>
      </c>
      <c r="H7">
        <v>0</v>
      </c>
      <c r="I7" t="s">
        <v>984</v>
      </c>
      <c r="J7" t="s">
        <v>985</v>
      </c>
      <c r="K7" t="s">
        <v>986</v>
      </c>
      <c r="L7">
        <v>27</v>
      </c>
      <c r="N7" t="s">
        <v>1013</v>
      </c>
      <c r="O7" t="s">
        <v>1014</v>
      </c>
      <c r="R7" s="2">
        <v>244688</v>
      </c>
      <c r="S7" s="2">
        <v>244688</v>
      </c>
      <c r="T7">
        <v>8292073680</v>
      </c>
      <c r="U7">
        <v>23034424</v>
      </c>
      <c r="V7" t="s">
        <v>781</v>
      </c>
      <c r="W7">
        <v>50</v>
      </c>
      <c r="X7">
        <v>500</v>
      </c>
      <c r="Y7">
        <v>50</v>
      </c>
      <c r="Z7">
        <v>500</v>
      </c>
      <c r="AA7">
        <v>0</v>
      </c>
      <c r="AB7">
        <v>0</v>
      </c>
      <c r="AC7">
        <v>0</v>
      </c>
      <c r="AD7">
        <v>0</v>
      </c>
      <c r="AE7">
        <v>50</v>
      </c>
      <c r="AF7">
        <v>500</v>
      </c>
      <c r="AI7" t="s">
        <v>1015</v>
      </c>
      <c r="AJ7" t="s">
        <v>989</v>
      </c>
      <c r="AN7" t="s">
        <v>990</v>
      </c>
      <c r="AO7" t="s">
        <v>991</v>
      </c>
      <c r="AV7" t="s">
        <v>992</v>
      </c>
      <c r="AW7" t="s">
        <v>765</v>
      </c>
      <c r="AX7" t="s">
        <v>993</v>
      </c>
      <c r="AY7">
        <v>0</v>
      </c>
      <c r="AZ7" t="s">
        <v>994</v>
      </c>
      <c r="BD7">
        <v>0</v>
      </c>
      <c r="BG7">
        <v>1333314600</v>
      </c>
      <c r="BH7" t="s">
        <v>995</v>
      </c>
      <c r="BI7">
        <v>50</v>
      </c>
      <c r="BJ7">
        <v>500</v>
      </c>
      <c r="BK7">
        <v>1300</v>
      </c>
      <c r="BL7" t="s">
        <v>996</v>
      </c>
    </row>
    <row r="8" spans="1:66">
      <c r="C8" s="2">
        <v>244688</v>
      </c>
      <c r="D8" s="2">
        <v>244688</v>
      </c>
      <c r="F8" t="s">
        <v>1012</v>
      </c>
      <c r="G8" t="s">
        <v>983</v>
      </c>
      <c r="H8">
        <v>0</v>
      </c>
      <c r="I8" t="s">
        <v>984</v>
      </c>
      <c r="J8" t="s">
        <v>985</v>
      </c>
      <c r="K8" t="s">
        <v>986</v>
      </c>
      <c r="L8">
        <v>27</v>
      </c>
      <c r="N8" t="s">
        <v>1013</v>
      </c>
      <c r="O8" t="s">
        <v>1014</v>
      </c>
      <c r="R8" s="2">
        <v>244688</v>
      </c>
      <c r="S8" s="2">
        <v>244688</v>
      </c>
      <c r="T8">
        <v>8292073680</v>
      </c>
      <c r="U8">
        <v>23034425</v>
      </c>
      <c r="V8" t="s">
        <v>783</v>
      </c>
      <c r="W8">
        <v>75</v>
      </c>
      <c r="X8">
        <v>1000</v>
      </c>
      <c r="Y8">
        <v>75</v>
      </c>
      <c r="Z8">
        <v>1000</v>
      </c>
      <c r="AA8">
        <v>0</v>
      </c>
      <c r="AB8">
        <v>0</v>
      </c>
      <c r="AC8">
        <v>0</v>
      </c>
      <c r="AD8">
        <v>0</v>
      </c>
      <c r="AE8">
        <v>75</v>
      </c>
      <c r="AF8">
        <v>1000</v>
      </c>
      <c r="AI8" t="s">
        <v>1015</v>
      </c>
      <c r="AJ8" t="s">
        <v>989</v>
      </c>
      <c r="AN8" t="s">
        <v>990</v>
      </c>
      <c r="AO8" t="s">
        <v>991</v>
      </c>
      <c r="AV8" t="s">
        <v>992</v>
      </c>
      <c r="AW8" t="s">
        <v>765</v>
      </c>
      <c r="AX8" t="s">
        <v>993</v>
      </c>
      <c r="AY8">
        <v>0</v>
      </c>
      <c r="AZ8" t="s">
        <v>994</v>
      </c>
      <c r="BD8">
        <v>0</v>
      </c>
      <c r="BG8">
        <v>1333314600</v>
      </c>
      <c r="BH8" t="s">
        <v>995</v>
      </c>
      <c r="BI8">
        <v>75</v>
      </c>
      <c r="BJ8">
        <v>1000</v>
      </c>
      <c r="BK8">
        <v>1300</v>
      </c>
      <c r="BL8" t="s">
        <v>996</v>
      </c>
    </row>
    <row r="9" spans="1:66">
      <c r="C9" s="2">
        <v>244688</v>
      </c>
      <c r="D9" s="2">
        <v>244688</v>
      </c>
      <c r="F9" t="s">
        <v>1016</v>
      </c>
      <c r="G9" t="s">
        <v>1017</v>
      </c>
      <c r="H9">
        <v>0</v>
      </c>
      <c r="I9" t="s">
        <v>984</v>
      </c>
      <c r="J9" t="s">
        <v>985</v>
      </c>
      <c r="K9" t="s">
        <v>986</v>
      </c>
      <c r="L9">
        <v>250</v>
      </c>
      <c r="N9">
        <v>2000254637</v>
      </c>
      <c r="O9" t="s">
        <v>1018</v>
      </c>
      <c r="P9">
        <v>1</v>
      </c>
      <c r="Q9" t="s">
        <v>1019</v>
      </c>
      <c r="R9" s="2">
        <v>244688</v>
      </c>
      <c r="S9" s="2">
        <v>244688</v>
      </c>
      <c r="T9" t="s">
        <v>1020</v>
      </c>
      <c r="U9">
        <v>23000197</v>
      </c>
      <c r="V9" t="s">
        <v>12</v>
      </c>
      <c r="W9">
        <v>50</v>
      </c>
      <c r="X9">
        <v>500</v>
      </c>
      <c r="Y9">
        <v>50</v>
      </c>
      <c r="Z9">
        <v>500</v>
      </c>
      <c r="AA9">
        <v>0</v>
      </c>
      <c r="AB9">
        <v>0</v>
      </c>
      <c r="AC9">
        <v>0</v>
      </c>
      <c r="AD9">
        <v>0</v>
      </c>
      <c r="AE9">
        <v>50</v>
      </c>
      <c r="AF9">
        <v>500</v>
      </c>
      <c r="AI9" t="s">
        <v>1021</v>
      </c>
      <c r="AJ9" t="s">
        <v>989</v>
      </c>
      <c r="AK9" t="s">
        <v>1007</v>
      </c>
      <c r="AL9" t="s">
        <v>1008</v>
      </c>
      <c r="AM9" t="s">
        <v>1009</v>
      </c>
      <c r="AN9" t="s">
        <v>1022</v>
      </c>
      <c r="AO9" t="s">
        <v>991</v>
      </c>
      <c r="AU9" t="s">
        <v>1023</v>
      </c>
      <c r="AV9" t="s">
        <v>1010</v>
      </c>
      <c r="AW9" t="s">
        <v>765</v>
      </c>
      <c r="AX9" t="s">
        <v>990</v>
      </c>
      <c r="AY9">
        <v>0</v>
      </c>
      <c r="AZ9" t="s">
        <v>994</v>
      </c>
      <c r="BA9">
        <v>31789593</v>
      </c>
      <c r="BD9">
        <v>0</v>
      </c>
      <c r="BG9">
        <v>1333314600</v>
      </c>
      <c r="BH9" t="s">
        <v>995</v>
      </c>
      <c r="BI9">
        <v>50</v>
      </c>
      <c r="BJ9">
        <v>500</v>
      </c>
      <c r="BK9">
        <v>1300</v>
      </c>
      <c r="BL9" t="s">
        <v>996</v>
      </c>
    </row>
    <row r="10" spans="1:66">
      <c r="C10" s="2">
        <v>244688</v>
      </c>
      <c r="D10" s="2">
        <v>244688</v>
      </c>
      <c r="F10" t="s">
        <v>1016</v>
      </c>
      <c r="G10" t="s">
        <v>1017</v>
      </c>
      <c r="H10">
        <v>0</v>
      </c>
      <c r="I10" t="s">
        <v>984</v>
      </c>
      <c r="J10" t="s">
        <v>985</v>
      </c>
      <c r="K10" t="s">
        <v>986</v>
      </c>
      <c r="L10">
        <v>250</v>
      </c>
      <c r="N10">
        <v>2000334891</v>
      </c>
      <c r="O10" t="s">
        <v>1024</v>
      </c>
      <c r="P10">
        <v>1</v>
      </c>
      <c r="Q10" t="s">
        <v>1025</v>
      </c>
      <c r="R10" s="2">
        <v>244688</v>
      </c>
      <c r="S10" s="2">
        <v>244688</v>
      </c>
      <c r="T10" t="s">
        <v>1026</v>
      </c>
      <c r="U10">
        <v>23107368</v>
      </c>
      <c r="V10" t="s">
        <v>562</v>
      </c>
      <c r="W10">
        <v>100</v>
      </c>
      <c r="X10">
        <v>1300</v>
      </c>
      <c r="Y10">
        <v>100</v>
      </c>
      <c r="Z10">
        <v>1300</v>
      </c>
      <c r="AA10">
        <v>0</v>
      </c>
      <c r="AB10">
        <v>0</v>
      </c>
      <c r="AC10">
        <v>0</v>
      </c>
      <c r="AD10">
        <v>0</v>
      </c>
      <c r="AE10">
        <v>100</v>
      </c>
      <c r="AF10">
        <v>1300</v>
      </c>
      <c r="AI10" t="s">
        <v>1021</v>
      </c>
      <c r="AJ10" t="s">
        <v>989</v>
      </c>
      <c r="AN10" t="s">
        <v>1027</v>
      </c>
      <c r="AO10" t="s">
        <v>991</v>
      </c>
      <c r="AP10">
        <v>10</v>
      </c>
      <c r="AQ10">
        <v>1</v>
      </c>
      <c r="AU10" t="s">
        <v>1028</v>
      </c>
      <c r="AV10" t="s">
        <v>869</v>
      </c>
      <c r="AW10" t="s">
        <v>765</v>
      </c>
      <c r="AX10" t="s">
        <v>990</v>
      </c>
      <c r="AY10">
        <v>0</v>
      </c>
      <c r="AZ10" t="s">
        <v>994</v>
      </c>
      <c r="BA10">
        <v>31796257</v>
      </c>
      <c r="BD10">
        <v>0</v>
      </c>
      <c r="BG10">
        <v>1333314600</v>
      </c>
      <c r="BH10" t="s">
        <v>995</v>
      </c>
      <c r="BI10">
        <v>100</v>
      </c>
      <c r="BJ10">
        <v>1300</v>
      </c>
      <c r="BK10">
        <v>1300</v>
      </c>
      <c r="BL10" t="s">
        <v>996</v>
      </c>
    </row>
    <row r="11" spans="1:66">
      <c r="C11" s="2">
        <v>244688</v>
      </c>
      <c r="D11" s="2">
        <v>244688</v>
      </c>
      <c r="F11" t="s">
        <v>1029</v>
      </c>
      <c r="G11" t="s">
        <v>1030</v>
      </c>
      <c r="H11">
        <v>0</v>
      </c>
      <c r="I11" t="s">
        <v>984</v>
      </c>
      <c r="J11" t="s">
        <v>985</v>
      </c>
      <c r="K11" t="s">
        <v>986</v>
      </c>
      <c r="L11">
        <v>250</v>
      </c>
      <c r="N11">
        <v>2000350887</v>
      </c>
      <c r="O11" t="s">
        <v>1031</v>
      </c>
      <c r="P11">
        <v>1</v>
      </c>
      <c r="Q11" t="s">
        <v>1031</v>
      </c>
      <c r="R11" s="2">
        <v>244688</v>
      </c>
      <c r="S11" s="2">
        <v>244688</v>
      </c>
      <c r="T11" t="s">
        <v>1032</v>
      </c>
      <c r="U11">
        <v>23015390</v>
      </c>
      <c r="V11" t="s">
        <v>564</v>
      </c>
      <c r="W11">
        <v>2</v>
      </c>
      <c r="X11">
        <v>2</v>
      </c>
      <c r="Y11">
        <v>2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2</v>
      </c>
      <c r="AI11" t="s">
        <v>1033</v>
      </c>
      <c r="AJ11" t="s">
        <v>989</v>
      </c>
      <c r="AK11" t="s">
        <v>1007</v>
      </c>
      <c r="AL11" t="s">
        <v>1008</v>
      </c>
      <c r="AM11" t="s">
        <v>1009</v>
      </c>
      <c r="AN11" t="s">
        <v>1034</v>
      </c>
      <c r="AO11" t="s">
        <v>991</v>
      </c>
      <c r="AU11" t="s">
        <v>1035</v>
      </c>
      <c r="AV11" t="s">
        <v>765</v>
      </c>
      <c r="AW11" t="s">
        <v>765</v>
      </c>
      <c r="AX11" t="s">
        <v>990</v>
      </c>
      <c r="AY11">
        <v>0</v>
      </c>
      <c r="AZ11" t="s">
        <v>994</v>
      </c>
      <c r="BA11">
        <v>31784170</v>
      </c>
      <c r="BD11">
        <v>0</v>
      </c>
      <c r="BG11">
        <v>1333314600</v>
      </c>
      <c r="BH11" t="s">
        <v>995</v>
      </c>
      <c r="BI11">
        <v>2</v>
      </c>
      <c r="BJ11">
        <v>2</v>
      </c>
      <c r="BK11">
        <v>1300</v>
      </c>
      <c r="BL11" t="s">
        <v>996</v>
      </c>
    </row>
    <row r="12" spans="1:66">
      <c r="C12" s="2">
        <v>244688</v>
      </c>
      <c r="D12" s="2">
        <v>244688</v>
      </c>
      <c r="F12" t="s">
        <v>1029</v>
      </c>
      <c r="G12" t="s">
        <v>1030</v>
      </c>
      <c r="H12">
        <v>0</v>
      </c>
      <c r="I12" t="s">
        <v>984</v>
      </c>
      <c r="J12" t="s">
        <v>985</v>
      </c>
      <c r="K12" t="s">
        <v>986</v>
      </c>
      <c r="L12">
        <v>250</v>
      </c>
      <c r="N12">
        <v>2000390415</v>
      </c>
      <c r="O12" t="s">
        <v>1036</v>
      </c>
      <c r="P12">
        <v>1</v>
      </c>
      <c r="Q12" t="s">
        <v>1036</v>
      </c>
      <c r="R12" s="2">
        <v>244688</v>
      </c>
      <c r="S12" s="2">
        <v>244688</v>
      </c>
      <c r="T12" t="s">
        <v>1037</v>
      </c>
      <c r="U12">
        <v>23071823</v>
      </c>
      <c r="V12" t="s">
        <v>632</v>
      </c>
      <c r="W12">
        <v>10</v>
      </c>
      <c r="X12">
        <v>10</v>
      </c>
      <c r="Y12">
        <v>10</v>
      </c>
      <c r="Z12">
        <v>10</v>
      </c>
      <c r="AA12">
        <v>0</v>
      </c>
      <c r="AB12">
        <v>0</v>
      </c>
      <c r="AC12">
        <v>0</v>
      </c>
      <c r="AD12">
        <v>0</v>
      </c>
      <c r="AE12">
        <v>10</v>
      </c>
      <c r="AF12">
        <v>10</v>
      </c>
      <c r="AI12" t="s">
        <v>1033</v>
      </c>
      <c r="AJ12" t="s">
        <v>989</v>
      </c>
      <c r="AN12" t="s">
        <v>1034</v>
      </c>
      <c r="AO12" t="s">
        <v>991</v>
      </c>
      <c r="AU12" t="s">
        <v>1038</v>
      </c>
      <c r="AV12" t="s">
        <v>765</v>
      </c>
      <c r="AW12" t="s">
        <v>765</v>
      </c>
      <c r="AX12" t="s">
        <v>990</v>
      </c>
      <c r="AY12">
        <v>0</v>
      </c>
      <c r="AZ12" t="s">
        <v>994</v>
      </c>
      <c r="BA12">
        <v>31785919</v>
      </c>
      <c r="BD12">
        <v>0</v>
      </c>
      <c r="BG12">
        <v>1333314600</v>
      </c>
      <c r="BH12" t="s">
        <v>995</v>
      </c>
      <c r="BI12">
        <v>10</v>
      </c>
      <c r="BJ12">
        <v>10</v>
      </c>
      <c r="BL12" t="s">
        <v>996</v>
      </c>
    </row>
    <row r="13" spans="1:66">
      <c r="C13" s="2">
        <v>244688</v>
      </c>
      <c r="D13" s="2">
        <v>244688</v>
      </c>
      <c r="F13" t="s">
        <v>1029</v>
      </c>
      <c r="G13" t="s">
        <v>1030</v>
      </c>
      <c r="H13">
        <v>0</v>
      </c>
      <c r="I13" t="s">
        <v>984</v>
      </c>
      <c r="J13" t="s">
        <v>985</v>
      </c>
      <c r="K13" t="s">
        <v>986</v>
      </c>
      <c r="L13">
        <v>250</v>
      </c>
      <c r="N13">
        <v>2000390415</v>
      </c>
      <c r="O13" t="s">
        <v>1036</v>
      </c>
      <c r="P13">
        <v>1</v>
      </c>
      <c r="Q13" t="s">
        <v>1036</v>
      </c>
      <c r="R13" s="2">
        <v>244688</v>
      </c>
      <c r="S13" s="2">
        <v>244688</v>
      </c>
      <c r="T13" t="s">
        <v>1037</v>
      </c>
      <c r="U13">
        <v>23057674</v>
      </c>
      <c r="V13" t="s">
        <v>223</v>
      </c>
      <c r="W13">
        <v>5</v>
      </c>
      <c r="X13">
        <v>5</v>
      </c>
      <c r="Y13">
        <v>5</v>
      </c>
      <c r="Z13">
        <v>5</v>
      </c>
      <c r="AA13">
        <v>0</v>
      </c>
      <c r="AB13">
        <v>0</v>
      </c>
      <c r="AC13">
        <v>0</v>
      </c>
      <c r="AD13">
        <v>0</v>
      </c>
      <c r="AE13">
        <v>5</v>
      </c>
      <c r="AF13">
        <v>5</v>
      </c>
      <c r="AI13" t="s">
        <v>1033</v>
      </c>
      <c r="AJ13" t="s">
        <v>989</v>
      </c>
      <c r="AK13" t="s">
        <v>1039</v>
      </c>
      <c r="AL13" t="s">
        <v>1008</v>
      </c>
      <c r="AM13" t="s">
        <v>1009</v>
      </c>
      <c r="AN13" t="s">
        <v>1034</v>
      </c>
      <c r="AO13" t="s">
        <v>991</v>
      </c>
      <c r="AU13" t="s">
        <v>1038</v>
      </c>
      <c r="AV13" t="s">
        <v>765</v>
      </c>
      <c r="AW13" t="s">
        <v>765</v>
      </c>
      <c r="AX13" t="s">
        <v>990</v>
      </c>
      <c r="AY13">
        <v>0</v>
      </c>
      <c r="AZ13" t="s">
        <v>994</v>
      </c>
      <c r="BA13">
        <v>31785919</v>
      </c>
      <c r="BD13">
        <v>0</v>
      </c>
      <c r="BG13">
        <v>1333314600</v>
      </c>
      <c r="BH13" t="s">
        <v>995</v>
      </c>
      <c r="BI13">
        <v>5</v>
      </c>
      <c r="BJ13">
        <v>5</v>
      </c>
      <c r="BL13" t="s">
        <v>996</v>
      </c>
    </row>
    <row r="14" spans="1:66">
      <c r="C14" s="2">
        <v>244688</v>
      </c>
      <c r="D14" s="2">
        <v>244688</v>
      </c>
      <c r="F14" t="s">
        <v>1029</v>
      </c>
      <c r="G14" t="s">
        <v>1030</v>
      </c>
      <c r="H14">
        <v>0</v>
      </c>
      <c r="I14" t="s">
        <v>984</v>
      </c>
      <c r="J14" t="s">
        <v>985</v>
      </c>
      <c r="K14" t="s">
        <v>986</v>
      </c>
      <c r="L14">
        <v>250</v>
      </c>
      <c r="N14">
        <v>2000390415</v>
      </c>
      <c r="O14" t="s">
        <v>1036</v>
      </c>
      <c r="P14">
        <v>1</v>
      </c>
      <c r="Q14" t="s">
        <v>1036</v>
      </c>
      <c r="R14" s="2">
        <v>244688</v>
      </c>
      <c r="S14" s="2">
        <v>244688</v>
      </c>
      <c r="T14" t="s">
        <v>1037</v>
      </c>
      <c r="U14">
        <v>23072463</v>
      </c>
      <c r="V14" t="s">
        <v>76</v>
      </c>
      <c r="W14">
        <v>30</v>
      </c>
      <c r="X14">
        <v>30</v>
      </c>
      <c r="Y14">
        <v>30</v>
      </c>
      <c r="Z14">
        <v>30</v>
      </c>
      <c r="AA14">
        <v>0</v>
      </c>
      <c r="AB14">
        <v>0</v>
      </c>
      <c r="AC14">
        <v>0</v>
      </c>
      <c r="AD14">
        <v>0</v>
      </c>
      <c r="AE14">
        <v>30</v>
      </c>
      <c r="AF14">
        <v>30</v>
      </c>
      <c r="AI14" t="s">
        <v>1033</v>
      </c>
      <c r="AJ14" t="s">
        <v>989</v>
      </c>
      <c r="AK14" t="s">
        <v>1007</v>
      </c>
      <c r="AL14" t="s">
        <v>1008</v>
      </c>
      <c r="AM14" t="s">
        <v>1009</v>
      </c>
      <c r="AN14" t="s">
        <v>1034</v>
      </c>
      <c r="AO14" t="s">
        <v>991</v>
      </c>
      <c r="AU14" t="s">
        <v>1038</v>
      </c>
      <c r="AV14" t="s">
        <v>765</v>
      </c>
      <c r="AW14" t="s">
        <v>765</v>
      </c>
      <c r="AX14" t="s">
        <v>990</v>
      </c>
      <c r="AY14">
        <v>0</v>
      </c>
      <c r="AZ14" t="s">
        <v>994</v>
      </c>
      <c r="BA14">
        <v>31785919</v>
      </c>
      <c r="BD14">
        <v>0</v>
      </c>
      <c r="BG14">
        <v>1333314600</v>
      </c>
      <c r="BH14" t="s">
        <v>995</v>
      </c>
      <c r="BI14">
        <v>30</v>
      </c>
      <c r="BJ14">
        <v>30</v>
      </c>
      <c r="BL14" t="s">
        <v>996</v>
      </c>
    </row>
    <row r="15" spans="1:66">
      <c r="C15" s="2">
        <v>244688</v>
      </c>
      <c r="D15" s="2">
        <v>244688</v>
      </c>
      <c r="F15" t="s">
        <v>1029</v>
      </c>
      <c r="G15" t="s">
        <v>1030</v>
      </c>
      <c r="H15">
        <v>0</v>
      </c>
      <c r="I15" t="s">
        <v>984</v>
      </c>
      <c r="J15" t="s">
        <v>985</v>
      </c>
      <c r="K15" t="s">
        <v>986</v>
      </c>
      <c r="L15">
        <v>250</v>
      </c>
      <c r="N15">
        <v>2000390415</v>
      </c>
      <c r="O15" t="s">
        <v>1036</v>
      </c>
      <c r="P15">
        <v>1</v>
      </c>
      <c r="Q15" t="s">
        <v>1036</v>
      </c>
      <c r="R15" s="2">
        <v>244688</v>
      </c>
      <c r="S15" s="2">
        <v>244688</v>
      </c>
      <c r="T15" t="s">
        <v>1037</v>
      </c>
      <c r="U15">
        <v>23000168</v>
      </c>
      <c r="V15" t="s">
        <v>71</v>
      </c>
      <c r="W15">
        <v>10</v>
      </c>
      <c r="X15">
        <v>10</v>
      </c>
      <c r="Y15">
        <v>10</v>
      </c>
      <c r="Z15">
        <v>10</v>
      </c>
      <c r="AA15">
        <v>0</v>
      </c>
      <c r="AB15">
        <v>0</v>
      </c>
      <c r="AC15">
        <v>0</v>
      </c>
      <c r="AD15">
        <v>0</v>
      </c>
      <c r="AE15">
        <v>10</v>
      </c>
      <c r="AF15">
        <v>10</v>
      </c>
      <c r="AI15" t="s">
        <v>1033</v>
      </c>
      <c r="AJ15" t="s">
        <v>989</v>
      </c>
      <c r="AN15" t="s">
        <v>1034</v>
      </c>
      <c r="AO15" t="s">
        <v>991</v>
      </c>
      <c r="AU15" t="s">
        <v>1038</v>
      </c>
      <c r="AV15" t="s">
        <v>765</v>
      </c>
      <c r="AW15" t="s">
        <v>765</v>
      </c>
      <c r="AX15" t="s">
        <v>990</v>
      </c>
      <c r="AY15">
        <v>0</v>
      </c>
      <c r="AZ15" t="s">
        <v>994</v>
      </c>
      <c r="BA15">
        <v>31785919</v>
      </c>
      <c r="BD15">
        <v>0</v>
      </c>
      <c r="BG15">
        <v>1333314600</v>
      </c>
      <c r="BH15" t="s">
        <v>995</v>
      </c>
      <c r="BI15">
        <v>10</v>
      </c>
      <c r="BJ15">
        <v>10</v>
      </c>
      <c r="BL15" t="s">
        <v>996</v>
      </c>
    </row>
    <row r="16" spans="1:66">
      <c r="C16" s="2">
        <v>244688</v>
      </c>
      <c r="D16" s="2">
        <v>244688</v>
      </c>
      <c r="F16" t="s">
        <v>1029</v>
      </c>
      <c r="G16" t="s">
        <v>1030</v>
      </c>
      <c r="H16">
        <v>0</v>
      </c>
      <c r="I16" t="s">
        <v>984</v>
      </c>
      <c r="J16" t="s">
        <v>985</v>
      </c>
      <c r="K16" t="s">
        <v>986</v>
      </c>
      <c r="L16">
        <v>250</v>
      </c>
      <c r="N16">
        <v>2000386385</v>
      </c>
      <c r="O16" t="s">
        <v>1040</v>
      </c>
      <c r="P16">
        <v>1</v>
      </c>
      <c r="Q16" t="s">
        <v>1040</v>
      </c>
      <c r="R16" s="2">
        <v>244688</v>
      </c>
      <c r="S16" s="2">
        <v>244688</v>
      </c>
      <c r="T16" t="s">
        <v>1041</v>
      </c>
      <c r="U16">
        <v>23089920</v>
      </c>
      <c r="V16" t="s">
        <v>667</v>
      </c>
      <c r="W16">
        <v>10</v>
      </c>
      <c r="X16">
        <v>10</v>
      </c>
      <c r="Y16">
        <v>10</v>
      </c>
      <c r="Z16">
        <v>10</v>
      </c>
      <c r="AA16">
        <v>0</v>
      </c>
      <c r="AB16">
        <v>0</v>
      </c>
      <c r="AC16">
        <v>0</v>
      </c>
      <c r="AD16">
        <v>0</v>
      </c>
      <c r="AE16">
        <v>10</v>
      </c>
      <c r="AF16">
        <v>10</v>
      </c>
      <c r="AI16" t="s">
        <v>1033</v>
      </c>
      <c r="AJ16" t="s">
        <v>989</v>
      </c>
      <c r="AK16" t="s">
        <v>1039</v>
      </c>
      <c r="AL16" t="s">
        <v>1042</v>
      </c>
      <c r="AM16" t="s">
        <v>1009</v>
      </c>
      <c r="AN16" t="s">
        <v>1034</v>
      </c>
      <c r="AO16" t="s">
        <v>991</v>
      </c>
      <c r="AU16" t="s">
        <v>1043</v>
      </c>
      <c r="AV16" t="s">
        <v>869</v>
      </c>
      <c r="AW16" t="s">
        <v>765</v>
      </c>
      <c r="AX16" t="s">
        <v>990</v>
      </c>
      <c r="AY16">
        <v>0</v>
      </c>
      <c r="AZ16" t="s">
        <v>994</v>
      </c>
      <c r="BA16">
        <v>31786906</v>
      </c>
      <c r="BD16">
        <v>0</v>
      </c>
      <c r="BG16">
        <v>1333314600</v>
      </c>
      <c r="BH16" t="s">
        <v>995</v>
      </c>
      <c r="BI16">
        <v>1</v>
      </c>
      <c r="BJ16">
        <v>10</v>
      </c>
      <c r="BL16" t="s">
        <v>996</v>
      </c>
    </row>
    <row r="17" spans="3:64">
      <c r="C17" s="2">
        <v>244688</v>
      </c>
      <c r="D17" s="2">
        <v>244688</v>
      </c>
      <c r="F17" t="s">
        <v>1029</v>
      </c>
      <c r="G17" t="s">
        <v>1030</v>
      </c>
      <c r="H17">
        <v>0</v>
      </c>
      <c r="I17" t="s">
        <v>984</v>
      </c>
      <c r="J17" t="s">
        <v>985</v>
      </c>
      <c r="K17" t="s">
        <v>986</v>
      </c>
      <c r="L17">
        <v>250</v>
      </c>
      <c r="N17">
        <v>2000395213</v>
      </c>
      <c r="O17" t="s">
        <v>1044</v>
      </c>
      <c r="P17">
        <v>1</v>
      </c>
      <c r="Q17" t="s">
        <v>1044</v>
      </c>
      <c r="R17" s="2">
        <v>244688</v>
      </c>
      <c r="S17" s="2">
        <v>244688</v>
      </c>
      <c r="T17" t="s">
        <v>1045</v>
      </c>
      <c r="U17">
        <v>23000189</v>
      </c>
      <c r="V17" t="s">
        <v>46</v>
      </c>
      <c r="W17">
        <v>6</v>
      </c>
      <c r="X17">
        <v>6</v>
      </c>
      <c r="Y17">
        <v>6</v>
      </c>
      <c r="Z17">
        <v>6</v>
      </c>
      <c r="AA17">
        <v>0</v>
      </c>
      <c r="AB17">
        <v>0</v>
      </c>
      <c r="AC17">
        <v>0</v>
      </c>
      <c r="AD17">
        <v>0</v>
      </c>
      <c r="AE17">
        <v>6</v>
      </c>
      <c r="AF17">
        <v>6</v>
      </c>
      <c r="AI17" t="s">
        <v>1033</v>
      </c>
      <c r="AJ17" t="s">
        <v>989</v>
      </c>
      <c r="AK17" t="s">
        <v>1007</v>
      </c>
      <c r="AL17" t="s">
        <v>1008</v>
      </c>
      <c r="AM17" t="s">
        <v>1009</v>
      </c>
      <c r="AN17" t="s">
        <v>1034</v>
      </c>
      <c r="AO17" t="s">
        <v>991</v>
      </c>
      <c r="AU17" t="s">
        <v>1046</v>
      </c>
      <c r="AV17" t="s">
        <v>765</v>
      </c>
      <c r="AW17" t="s">
        <v>765</v>
      </c>
      <c r="AX17" t="s">
        <v>990</v>
      </c>
      <c r="AY17">
        <v>0</v>
      </c>
      <c r="AZ17" t="s">
        <v>994</v>
      </c>
      <c r="BA17">
        <v>31787608</v>
      </c>
      <c r="BD17">
        <v>0</v>
      </c>
      <c r="BG17">
        <v>1333314600</v>
      </c>
      <c r="BH17" t="s">
        <v>995</v>
      </c>
      <c r="BI17">
        <v>6</v>
      </c>
      <c r="BJ17">
        <v>6</v>
      </c>
      <c r="BK17">
        <v>1300</v>
      </c>
      <c r="BL17" t="s">
        <v>996</v>
      </c>
    </row>
    <row r="18" spans="3:64">
      <c r="C18" s="2">
        <v>244688</v>
      </c>
      <c r="D18" s="2">
        <v>244688</v>
      </c>
      <c r="F18" t="s">
        <v>1029</v>
      </c>
      <c r="G18" t="s">
        <v>1030</v>
      </c>
      <c r="H18">
        <v>0</v>
      </c>
      <c r="I18" t="s">
        <v>984</v>
      </c>
      <c r="J18" t="s">
        <v>985</v>
      </c>
      <c r="K18" t="s">
        <v>986</v>
      </c>
      <c r="L18">
        <v>250</v>
      </c>
      <c r="N18">
        <v>2000395213</v>
      </c>
      <c r="O18" t="s">
        <v>1044</v>
      </c>
      <c r="P18">
        <v>1</v>
      </c>
      <c r="Q18" t="s">
        <v>1044</v>
      </c>
      <c r="R18" s="2">
        <v>244688</v>
      </c>
      <c r="S18" s="2">
        <v>244688</v>
      </c>
      <c r="T18" t="s">
        <v>1045</v>
      </c>
      <c r="U18">
        <v>23057698</v>
      </c>
      <c r="V18" t="s">
        <v>271</v>
      </c>
      <c r="W18">
        <v>10</v>
      </c>
      <c r="X18">
        <v>10</v>
      </c>
      <c r="Y18">
        <v>10</v>
      </c>
      <c r="Z18">
        <v>10</v>
      </c>
      <c r="AA18">
        <v>0</v>
      </c>
      <c r="AB18">
        <v>0</v>
      </c>
      <c r="AC18">
        <v>0</v>
      </c>
      <c r="AD18">
        <v>0</v>
      </c>
      <c r="AE18">
        <v>10</v>
      </c>
      <c r="AF18">
        <v>10</v>
      </c>
      <c r="AI18" t="s">
        <v>1033</v>
      </c>
      <c r="AJ18" t="s">
        <v>989</v>
      </c>
      <c r="AK18" t="s">
        <v>1039</v>
      </c>
      <c r="AL18" t="s">
        <v>1008</v>
      </c>
      <c r="AM18" t="s">
        <v>1009</v>
      </c>
      <c r="AN18" t="s">
        <v>1034</v>
      </c>
      <c r="AO18" t="s">
        <v>991</v>
      </c>
      <c r="AU18" t="s">
        <v>1046</v>
      </c>
      <c r="AV18" t="s">
        <v>765</v>
      </c>
      <c r="AW18" t="s">
        <v>765</v>
      </c>
      <c r="AX18" t="s">
        <v>990</v>
      </c>
      <c r="AY18">
        <v>0</v>
      </c>
      <c r="AZ18" t="s">
        <v>994</v>
      </c>
      <c r="BA18">
        <v>31787608</v>
      </c>
      <c r="BD18">
        <v>0</v>
      </c>
      <c r="BG18">
        <v>1333314600</v>
      </c>
      <c r="BH18" t="s">
        <v>995</v>
      </c>
      <c r="BI18">
        <v>10</v>
      </c>
      <c r="BJ18">
        <v>10</v>
      </c>
      <c r="BK18">
        <v>1300</v>
      </c>
      <c r="BL18" t="s">
        <v>996</v>
      </c>
    </row>
    <row r="19" spans="3:64">
      <c r="C19" s="2">
        <v>244688</v>
      </c>
      <c r="D19" s="2">
        <v>244688</v>
      </c>
      <c r="F19" t="s">
        <v>1029</v>
      </c>
      <c r="G19" t="s">
        <v>1030</v>
      </c>
      <c r="H19">
        <v>0</v>
      </c>
      <c r="I19" t="s">
        <v>984</v>
      </c>
      <c r="J19" t="s">
        <v>985</v>
      </c>
      <c r="K19" t="s">
        <v>986</v>
      </c>
      <c r="L19">
        <v>250</v>
      </c>
      <c r="N19">
        <v>2000395213</v>
      </c>
      <c r="O19" t="s">
        <v>1044</v>
      </c>
      <c r="P19">
        <v>1</v>
      </c>
      <c r="Q19" t="s">
        <v>1044</v>
      </c>
      <c r="R19" s="2">
        <v>244688</v>
      </c>
      <c r="S19" s="2">
        <v>244688</v>
      </c>
      <c r="T19" t="s">
        <v>1045</v>
      </c>
      <c r="U19">
        <v>23015189</v>
      </c>
      <c r="V19" t="s">
        <v>132</v>
      </c>
      <c r="W19">
        <v>5</v>
      </c>
      <c r="X19">
        <v>5</v>
      </c>
      <c r="Y19">
        <v>5</v>
      </c>
      <c r="Z19">
        <v>5</v>
      </c>
      <c r="AA19">
        <v>0</v>
      </c>
      <c r="AB19">
        <v>0</v>
      </c>
      <c r="AC19">
        <v>0</v>
      </c>
      <c r="AD19">
        <v>0</v>
      </c>
      <c r="AE19">
        <v>5</v>
      </c>
      <c r="AF19">
        <v>5</v>
      </c>
      <c r="AI19" t="s">
        <v>1033</v>
      </c>
      <c r="AJ19" t="s">
        <v>989</v>
      </c>
      <c r="AK19" t="s">
        <v>1039</v>
      </c>
      <c r="AL19" t="s">
        <v>1008</v>
      </c>
      <c r="AM19" t="s">
        <v>1009</v>
      </c>
      <c r="AN19" t="s">
        <v>1034</v>
      </c>
      <c r="AO19" t="s">
        <v>991</v>
      </c>
      <c r="AU19" t="s">
        <v>1046</v>
      </c>
      <c r="AV19" t="s">
        <v>765</v>
      </c>
      <c r="AW19" t="s">
        <v>765</v>
      </c>
      <c r="AX19" t="s">
        <v>990</v>
      </c>
      <c r="AY19">
        <v>0</v>
      </c>
      <c r="AZ19" t="s">
        <v>994</v>
      </c>
      <c r="BA19">
        <v>31787608</v>
      </c>
      <c r="BD19">
        <v>0</v>
      </c>
      <c r="BG19">
        <v>1333314600</v>
      </c>
      <c r="BH19" t="s">
        <v>995</v>
      </c>
      <c r="BI19">
        <v>5</v>
      </c>
      <c r="BJ19">
        <v>5</v>
      </c>
      <c r="BK19">
        <v>1300</v>
      </c>
      <c r="BL19" t="s">
        <v>996</v>
      </c>
    </row>
    <row r="20" spans="3:64">
      <c r="C20" s="2">
        <v>244688</v>
      </c>
      <c r="D20" s="2">
        <v>244688</v>
      </c>
      <c r="F20" t="s">
        <v>1029</v>
      </c>
      <c r="G20" t="s">
        <v>1030</v>
      </c>
      <c r="H20">
        <v>0</v>
      </c>
      <c r="I20" t="s">
        <v>984</v>
      </c>
      <c r="J20" t="s">
        <v>985</v>
      </c>
      <c r="K20" t="s">
        <v>986</v>
      </c>
      <c r="L20">
        <v>250</v>
      </c>
      <c r="N20">
        <v>2000235043</v>
      </c>
      <c r="O20" t="s">
        <v>1047</v>
      </c>
      <c r="P20">
        <v>1</v>
      </c>
      <c r="Q20" t="s">
        <v>1048</v>
      </c>
      <c r="R20" s="2">
        <v>244688</v>
      </c>
      <c r="S20" s="2">
        <v>244688</v>
      </c>
      <c r="T20" t="s">
        <v>1049</v>
      </c>
      <c r="U20">
        <v>23105855</v>
      </c>
      <c r="V20" t="s">
        <v>164</v>
      </c>
      <c r="W20">
        <v>3</v>
      </c>
      <c r="X20">
        <v>30</v>
      </c>
      <c r="Y20">
        <v>3</v>
      </c>
      <c r="Z20">
        <v>30</v>
      </c>
      <c r="AA20">
        <v>0</v>
      </c>
      <c r="AB20">
        <v>0</v>
      </c>
      <c r="AC20">
        <v>0</v>
      </c>
      <c r="AD20">
        <v>0</v>
      </c>
      <c r="AE20">
        <v>3</v>
      </c>
      <c r="AF20">
        <v>30</v>
      </c>
      <c r="AI20" t="s">
        <v>1033</v>
      </c>
      <c r="AJ20" t="s">
        <v>989</v>
      </c>
      <c r="AK20" t="s">
        <v>1039</v>
      </c>
      <c r="AL20" t="s">
        <v>1008</v>
      </c>
      <c r="AM20" t="s">
        <v>1009</v>
      </c>
      <c r="AN20" t="s">
        <v>1022</v>
      </c>
      <c r="AO20" t="s">
        <v>991</v>
      </c>
      <c r="AU20" t="s">
        <v>1050</v>
      </c>
      <c r="AV20" t="s">
        <v>1010</v>
      </c>
      <c r="AW20" t="s">
        <v>765</v>
      </c>
      <c r="AX20" t="s">
        <v>990</v>
      </c>
      <c r="AY20">
        <v>0</v>
      </c>
      <c r="AZ20" t="s">
        <v>994</v>
      </c>
      <c r="BA20">
        <v>31787884</v>
      </c>
      <c r="BD20">
        <v>0</v>
      </c>
      <c r="BG20">
        <v>1333314600</v>
      </c>
      <c r="BH20" t="s">
        <v>995</v>
      </c>
      <c r="BI20">
        <v>3</v>
      </c>
      <c r="BJ20">
        <v>30</v>
      </c>
      <c r="BK20">
        <v>1300</v>
      </c>
      <c r="BL20" t="s">
        <v>996</v>
      </c>
    </row>
    <row r="21" spans="3:64">
      <c r="C21" s="2">
        <v>244688</v>
      </c>
      <c r="D21" s="2">
        <v>244688</v>
      </c>
      <c r="F21" t="s">
        <v>1029</v>
      </c>
      <c r="G21" t="s">
        <v>1030</v>
      </c>
      <c r="H21">
        <v>0</v>
      </c>
      <c r="I21" t="s">
        <v>984</v>
      </c>
      <c r="J21" t="s">
        <v>985</v>
      </c>
      <c r="K21" t="s">
        <v>986</v>
      </c>
      <c r="L21">
        <v>250</v>
      </c>
      <c r="N21">
        <v>2000235043</v>
      </c>
      <c r="O21" t="s">
        <v>1047</v>
      </c>
      <c r="P21">
        <v>1</v>
      </c>
      <c r="Q21" t="s">
        <v>1048</v>
      </c>
      <c r="R21" s="2">
        <v>244688</v>
      </c>
      <c r="S21" s="2">
        <v>244688</v>
      </c>
      <c r="T21" t="s">
        <v>1049</v>
      </c>
      <c r="U21">
        <v>23000191</v>
      </c>
      <c r="V21" t="s">
        <v>44</v>
      </c>
      <c r="W21">
        <v>6</v>
      </c>
      <c r="X21">
        <v>6</v>
      </c>
      <c r="Y21">
        <v>6</v>
      </c>
      <c r="Z21">
        <v>6</v>
      </c>
      <c r="AA21">
        <v>0</v>
      </c>
      <c r="AB21">
        <v>0</v>
      </c>
      <c r="AC21">
        <v>0</v>
      </c>
      <c r="AD21">
        <v>0</v>
      </c>
      <c r="AE21">
        <v>6</v>
      </c>
      <c r="AF21">
        <v>6</v>
      </c>
      <c r="AI21" t="s">
        <v>1033</v>
      </c>
      <c r="AJ21" t="s">
        <v>989</v>
      </c>
      <c r="AK21" t="s">
        <v>1007</v>
      </c>
      <c r="AL21" t="s">
        <v>1008</v>
      </c>
      <c r="AM21" t="s">
        <v>1009</v>
      </c>
      <c r="AN21" t="s">
        <v>1022</v>
      </c>
      <c r="AO21" t="s">
        <v>991</v>
      </c>
      <c r="AU21" t="s">
        <v>1050</v>
      </c>
      <c r="AV21" t="s">
        <v>765</v>
      </c>
      <c r="AW21" t="s">
        <v>765</v>
      </c>
      <c r="AX21" t="s">
        <v>990</v>
      </c>
      <c r="AY21">
        <v>0</v>
      </c>
      <c r="AZ21" t="s">
        <v>994</v>
      </c>
      <c r="BA21">
        <v>31787884</v>
      </c>
      <c r="BD21">
        <v>0</v>
      </c>
      <c r="BG21">
        <v>1333314600</v>
      </c>
      <c r="BH21" t="s">
        <v>995</v>
      </c>
      <c r="BI21">
        <v>6</v>
      </c>
      <c r="BJ21">
        <v>6</v>
      </c>
      <c r="BK21">
        <v>1300</v>
      </c>
      <c r="BL21" t="s">
        <v>996</v>
      </c>
    </row>
    <row r="22" spans="3:64">
      <c r="C22" s="2">
        <v>244688</v>
      </c>
      <c r="D22" s="2">
        <v>244688</v>
      </c>
      <c r="F22" t="s">
        <v>1029</v>
      </c>
      <c r="G22" t="s">
        <v>1030</v>
      </c>
      <c r="H22">
        <v>0</v>
      </c>
      <c r="I22" t="s">
        <v>984</v>
      </c>
      <c r="J22" t="s">
        <v>985</v>
      </c>
      <c r="K22" t="s">
        <v>986</v>
      </c>
      <c r="L22">
        <v>250</v>
      </c>
      <c r="N22">
        <v>2000235043</v>
      </c>
      <c r="O22" t="s">
        <v>1047</v>
      </c>
      <c r="P22">
        <v>1</v>
      </c>
      <c r="Q22" t="s">
        <v>1048</v>
      </c>
      <c r="R22" s="2">
        <v>244688</v>
      </c>
      <c r="S22" s="2">
        <v>244688</v>
      </c>
      <c r="T22" t="s">
        <v>1049</v>
      </c>
      <c r="U22">
        <v>23000188</v>
      </c>
      <c r="V22" t="s">
        <v>94</v>
      </c>
      <c r="W22">
        <v>6</v>
      </c>
      <c r="X22">
        <v>6</v>
      </c>
      <c r="Y22">
        <v>6</v>
      </c>
      <c r="Z22">
        <v>6</v>
      </c>
      <c r="AA22">
        <v>0</v>
      </c>
      <c r="AB22">
        <v>0</v>
      </c>
      <c r="AC22">
        <v>0</v>
      </c>
      <c r="AD22">
        <v>0</v>
      </c>
      <c r="AE22">
        <v>6</v>
      </c>
      <c r="AF22">
        <v>6</v>
      </c>
      <c r="AI22" t="s">
        <v>1033</v>
      </c>
      <c r="AJ22" t="s">
        <v>989</v>
      </c>
      <c r="AK22" t="s">
        <v>1007</v>
      </c>
      <c r="AL22" t="s">
        <v>1008</v>
      </c>
      <c r="AM22" t="s">
        <v>1009</v>
      </c>
      <c r="AN22" t="s">
        <v>1022</v>
      </c>
      <c r="AO22" t="s">
        <v>991</v>
      </c>
      <c r="AU22" t="s">
        <v>1050</v>
      </c>
      <c r="AV22" t="s">
        <v>765</v>
      </c>
      <c r="AW22" t="s">
        <v>765</v>
      </c>
      <c r="AX22" t="s">
        <v>990</v>
      </c>
      <c r="AY22">
        <v>0</v>
      </c>
      <c r="AZ22" t="s">
        <v>994</v>
      </c>
      <c r="BA22">
        <v>31787884</v>
      </c>
      <c r="BD22">
        <v>0</v>
      </c>
      <c r="BG22">
        <v>1333314600</v>
      </c>
      <c r="BH22" t="s">
        <v>995</v>
      </c>
      <c r="BI22">
        <v>6</v>
      </c>
      <c r="BJ22">
        <v>6</v>
      </c>
      <c r="BK22">
        <v>1300</v>
      </c>
      <c r="BL22" t="s">
        <v>996</v>
      </c>
    </row>
    <row r="23" spans="3:64">
      <c r="C23" s="2">
        <v>244688</v>
      </c>
      <c r="D23" s="2">
        <v>244688</v>
      </c>
      <c r="F23" t="s">
        <v>1029</v>
      </c>
      <c r="G23" t="s">
        <v>1030</v>
      </c>
      <c r="H23">
        <v>0</v>
      </c>
      <c r="I23" t="s">
        <v>984</v>
      </c>
      <c r="J23" t="s">
        <v>985</v>
      </c>
      <c r="K23" t="s">
        <v>986</v>
      </c>
      <c r="L23">
        <v>250</v>
      </c>
      <c r="N23">
        <v>2000235043</v>
      </c>
      <c r="O23" t="s">
        <v>1047</v>
      </c>
      <c r="P23">
        <v>1</v>
      </c>
      <c r="Q23" t="s">
        <v>1048</v>
      </c>
      <c r="R23" s="2">
        <v>244688</v>
      </c>
      <c r="S23" s="2">
        <v>244688</v>
      </c>
      <c r="T23" t="s">
        <v>1049</v>
      </c>
      <c r="U23">
        <v>23057675</v>
      </c>
      <c r="V23" t="s">
        <v>197</v>
      </c>
      <c r="W23">
        <v>5</v>
      </c>
      <c r="X23">
        <v>5</v>
      </c>
      <c r="Y23">
        <v>5</v>
      </c>
      <c r="Z23">
        <v>5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5</v>
      </c>
      <c r="AI23" t="s">
        <v>1033</v>
      </c>
      <c r="AJ23" t="s">
        <v>989</v>
      </c>
      <c r="AK23" t="s">
        <v>1039</v>
      </c>
      <c r="AL23" t="s">
        <v>1008</v>
      </c>
      <c r="AM23" t="s">
        <v>1009</v>
      </c>
      <c r="AN23" t="s">
        <v>1022</v>
      </c>
      <c r="AO23" t="s">
        <v>991</v>
      </c>
      <c r="AU23" t="s">
        <v>1050</v>
      </c>
      <c r="AV23" t="s">
        <v>765</v>
      </c>
      <c r="AW23" t="s">
        <v>765</v>
      </c>
      <c r="AX23" t="s">
        <v>990</v>
      </c>
      <c r="AY23">
        <v>0</v>
      </c>
      <c r="AZ23" t="s">
        <v>994</v>
      </c>
      <c r="BA23">
        <v>31787884</v>
      </c>
      <c r="BD23">
        <v>0</v>
      </c>
      <c r="BG23">
        <v>1333314600</v>
      </c>
      <c r="BH23" t="s">
        <v>995</v>
      </c>
      <c r="BI23">
        <v>5</v>
      </c>
      <c r="BJ23">
        <v>5</v>
      </c>
      <c r="BK23">
        <v>1300</v>
      </c>
      <c r="BL23" t="s">
        <v>996</v>
      </c>
    </row>
    <row r="24" spans="3:64">
      <c r="C24" s="2">
        <v>244688</v>
      </c>
      <c r="D24" s="2">
        <v>244688</v>
      </c>
      <c r="F24" t="s">
        <v>1029</v>
      </c>
      <c r="G24" t="s">
        <v>1030</v>
      </c>
      <c r="H24">
        <v>0</v>
      </c>
      <c r="I24" t="s">
        <v>984</v>
      </c>
      <c r="J24" t="s">
        <v>985</v>
      </c>
      <c r="K24" t="s">
        <v>986</v>
      </c>
      <c r="L24">
        <v>250</v>
      </c>
      <c r="N24">
        <v>2000235043</v>
      </c>
      <c r="O24" t="s">
        <v>1047</v>
      </c>
      <c r="P24">
        <v>1</v>
      </c>
      <c r="Q24" t="s">
        <v>1048</v>
      </c>
      <c r="R24" s="2">
        <v>244688</v>
      </c>
      <c r="S24" s="2">
        <v>244688</v>
      </c>
      <c r="T24" t="s">
        <v>1049</v>
      </c>
      <c r="U24">
        <v>23105856</v>
      </c>
      <c r="V24" t="s">
        <v>231</v>
      </c>
      <c r="W24">
        <v>1</v>
      </c>
      <c r="X24">
        <v>12</v>
      </c>
      <c r="Y24">
        <v>1</v>
      </c>
      <c r="Z24">
        <v>12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12</v>
      </c>
      <c r="AI24" t="s">
        <v>1033</v>
      </c>
      <c r="AJ24" t="s">
        <v>989</v>
      </c>
      <c r="AK24" t="s">
        <v>1039</v>
      </c>
      <c r="AL24" t="s">
        <v>1008</v>
      </c>
      <c r="AM24" t="s">
        <v>1009</v>
      </c>
      <c r="AN24" t="s">
        <v>1022</v>
      </c>
      <c r="AO24" t="s">
        <v>991</v>
      </c>
      <c r="AU24" t="s">
        <v>1050</v>
      </c>
      <c r="AV24" t="s">
        <v>1010</v>
      </c>
      <c r="AW24" t="s">
        <v>765</v>
      </c>
      <c r="AX24" t="s">
        <v>990</v>
      </c>
      <c r="AY24">
        <v>0</v>
      </c>
      <c r="AZ24" t="s">
        <v>994</v>
      </c>
      <c r="BA24">
        <v>31787884</v>
      </c>
      <c r="BD24">
        <v>0</v>
      </c>
      <c r="BG24">
        <v>1333314600</v>
      </c>
      <c r="BH24" t="s">
        <v>995</v>
      </c>
      <c r="BI24">
        <v>1</v>
      </c>
      <c r="BJ24">
        <v>12</v>
      </c>
      <c r="BK24">
        <v>1300</v>
      </c>
      <c r="BL24" t="s">
        <v>996</v>
      </c>
    </row>
    <row r="25" spans="3:64">
      <c r="C25" s="2">
        <v>244688</v>
      </c>
      <c r="D25" s="2">
        <v>244688</v>
      </c>
      <c r="F25" t="s">
        <v>1029</v>
      </c>
      <c r="G25" t="s">
        <v>1030</v>
      </c>
      <c r="H25">
        <v>0</v>
      </c>
      <c r="I25" t="s">
        <v>984</v>
      </c>
      <c r="J25" t="s">
        <v>985</v>
      </c>
      <c r="K25" t="s">
        <v>986</v>
      </c>
      <c r="L25">
        <v>250</v>
      </c>
      <c r="N25">
        <v>2000235043</v>
      </c>
      <c r="O25" t="s">
        <v>1047</v>
      </c>
      <c r="P25">
        <v>1</v>
      </c>
      <c r="Q25" t="s">
        <v>1048</v>
      </c>
      <c r="R25" s="2">
        <v>244688</v>
      </c>
      <c r="S25" s="2">
        <v>244688</v>
      </c>
      <c r="T25" t="s">
        <v>1049</v>
      </c>
      <c r="U25">
        <v>23057677</v>
      </c>
      <c r="V25" t="s">
        <v>243</v>
      </c>
      <c r="W25">
        <v>28</v>
      </c>
      <c r="X25">
        <v>28</v>
      </c>
      <c r="Y25">
        <v>28</v>
      </c>
      <c r="Z25">
        <v>28</v>
      </c>
      <c r="AA25">
        <v>0</v>
      </c>
      <c r="AB25">
        <v>0</v>
      </c>
      <c r="AC25">
        <v>0</v>
      </c>
      <c r="AD25">
        <v>0</v>
      </c>
      <c r="AE25">
        <v>28</v>
      </c>
      <c r="AF25">
        <v>28</v>
      </c>
      <c r="AI25" t="s">
        <v>1033</v>
      </c>
      <c r="AJ25" t="s">
        <v>989</v>
      </c>
      <c r="AK25" t="s">
        <v>1039</v>
      </c>
      <c r="AL25" t="s">
        <v>1008</v>
      </c>
      <c r="AM25" t="s">
        <v>1009</v>
      </c>
      <c r="AN25" t="s">
        <v>1022</v>
      </c>
      <c r="AO25" t="s">
        <v>991</v>
      </c>
      <c r="AU25" t="s">
        <v>1050</v>
      </c>
      <c r="AV25" t="s">
        <v>765</v>
      </c>
      <c r="AW25" t="s">
        <v>765</v>
      </c>
      <c r="AX25" t="s">
        <v>990</v>
      </c>
      <c r="AY25">
        <v>0</v>
      </c>
      <c r="AZ25" t="s">
        <v>994</v>
      </c>
      <c r="BA25">
        <v>31787884</v>
      </c>
      <c r="BD25">
        <v>0</v>
      </c>
      <c r="BG25">
        <v>1333314600</v>
      </c>
      <c r="BH25" t="s">
        <v>995</v>
      </c>
      <c r="BI25">
        <v>28</v>
      </c>
      <c r="BJ25">
        <v>28</v>
      </c>
      <c r="BK25">
        <v>1300</v>
      </c>
      <c r="BL25" t="s">
        <v>996</v>
      </c>
    </row>
    <row r="26" spans="3:64">
      <c r="C26" s="2">
        <v>244688</v>
      </c>
      <c r="D26" s="2">
        <v>244688</v>
      </c>
      <c r="F26" t="s">
        <v>1029</v>
      </c>
      <c r="G26" t="s">
        <v>1030</v>
      </c>
      <c r="H26">
        <v>0</v>
      </c>
      <c r="I26" t="s">
        <v>984</v>
      </c>
      <c r="J26" t="s">
        <v>985</v>
      </c>
      <c r="K26" t="s">
        <v>986</v>
      </c>
      <c r="L26">
        <v>250</v>
      </c>
      <c r="N26">
        <v>2000390629</v>
      </c>
      <c r="O26" t="s">
        <v>1051</v>
      </c>
      <c r="P26">
        <v>1</v>
      </c>
      <c r="Q26" t="s">
        <v>1051</v>
      </c>
      <c r="R26" s="2">
        <v>244688</v>
      </c>
      <c r="S26" s="2">
        <v>244688</v>
      </c>
      <c r="T26" t="s">
        <v>1052</v>
      </c>
      <c r="U26">
        <v>23057698</v>
      </c>
      <c r="V26" t="s">
        <v>271</v>
      </c>
      <c r="W26">
        <v>5</v>
      </c>
      <c r="X26">
        <v>5</v>
      </c>
      <c r="Y26">
        <v>5</v>
      </c>
      <c r="Z26">
        <v>5</v>
      </c>
      <c r="AA26">
        <v>0</v>
      </c>
      <c r="AB26">
        <v>0</v>
      </c>
      <c r="AC26">
        <v>0</v>
      </c>
      <c r="AD26">
        <v>0</v>
      </c>
      <c r="AE26">
        <v>5</v>
      </c>
      <c r="AF26">
        <v>5</v>
      </c>
      <c r="AI26" t="s">
        <v>1033</v>
      </c>
      <c r="AJ26" t="s">
        <v>989</v>
      </c>
      <c r="AK26" t="s">
        <v>1039</v>
      </c>
      <c r="AL26" t="s">
        <v>1008</v>
      </c>
      <c r="AM26" t="s">
        <v>1009</v>
      </c>
      <c r="AN26" t="s">
        <v>1034</v>
      </c>
      <c r="AO26" t="s">
        <v>991</v>
      </c>
      <c r="AU26" t="s">
        <v>1053</v>
      </c>
      <c r="AV26" t="s">
        <v>765</v>
      </c>
      <c r="AW26" t="s">
        <v>765</v>
      </c>
      <c r="AX26" t="s">
        <v>990</v>
      </c>
      <c r="AY26">
        <v>0</v>
      </c>
      <c r="AZ26" t="s">
        <v>994</v>
      </c>
      <c r="BA26">
        <v>31788203</v>
      </c>
      <c r="BD26">
        <v>0</v>
      </c>
      <c r="BG26">
        <v>1333314600</v>
      </c>
      <c r="BH26" t="s">
        <v>995</v>
      </c>
      <c r="BI26">
        <v>5</v>
      </c>
      <c r="BJ26">
        <v>5</v>
      </c>
      <c r="BK26">
        <v>1300</v>
      </c>
      <c r="BL26" t="s">
        <v>996</v>
      </c>
    </row>
    <row r="27" spans="3:64">
      <c r="C27" s="2">
        <v>244688</v>
      </c>
      <c r="D27" s="2">
        <v>244688</v>
      </c>
      <c r="F27" t="s">
        <v>1029</v>
      </c>
      <c r="G27" t="s">
        <v>1030</v>
      </c>
      <c r="H27">
        <v>0</v>
      </c>
      <c r="I27" t="s">
        <v>984</v>
      </c>
      <c r="J27" t="s">
        <v>985</v>
      </c>
      <c r="K27" t="s">
        <v>986</v>
      </c>
      <c r="L27">
        <v>250</v>
      </c>
      <c r="N27">
        <v>2000404917</v>
      </c>
      <c r="O27" t="s">
        <v>1054</v>
      </c>
      <c r="P27">
        <v>1</v>
      </c>
      <c r="Q27" t="s">
        <v>1054</v>
      </c>
      <c r="R27" s="2">
        <v>244688</v>
      </c>
      <c r="S27" s="2">
        <v>244688</v>
      </c>
      <c r="T27" t="s">
        <v>1055</v>
      </c>
      <c r="U27">
        <v>23057673</v>
      </c>
      <c r="V27" t="s">
        <v>152</v>
      </c>
      <c r="W27">
        <v>9</v>
      </c>
      <c r="X27">
        <v>9</v>
      </c>
      <c r="Y27">
        <v>9</v>
      </c>
      <c r="Z27">
        <v>9</v>
      </c>
      <c r="AA27">
        <v>0</v>
      </c>
      <c r="AB27">
        <v>0</v>
      </c>
      <c r="AC27">
        <v>0</v>
      </c>
      <c r="AD27">
        <v>0</v>
      </c>
      <c r="AE27">
        <v>9</v>
      </c>
      <c r="AF27">
        <v>9</v>
      </c>
      <c r="AI27" t="s">
        <v>1033</v>
      </c>
      <c r="AJ27" t="s">
        <v>989</v>
      </c>
      <c r="AK27" t="s">
        <v>1039</v>
      </c>
      <c r="AL27" t="s">
        <v>1008</v>
      </c>
      <c r="AM27" t="s">
        <v>1009</v>
      </c>
      <c r="AN27" t="s">
        <v>1034</v>
      </c>
      <c r="AO27" t="s">
        <v>991</v>
      </c>
      <c r="AU27" t="s">
        <v>1056</v>
      </c>
      <c r="AV27" t="s">
        <v>765</v>
      </c>
      <c r="AW27" t="s">
        <v>765</v>
      </c>
      <c r="AX27" t="s">
        <v>990</v>
      </c>
      <c r="AY27">
        <v>0</v>
      </c>
      <c r="AZ27" t="s">
        <v>994</v>
      </c>
      <c r="BA27">
        <v>31788324</v>
      </c>
      <c r="BD27">
        <v>0</v>
      </c>
      <c r="BG27">
        <v>1333314600</v>
      </c>
      <c r="BH27" t="s">
        <v>995</v>
      </c>
      <c r="BI27">
        <v>9</v>
      </c>
      <c r="BJ27">
        <v>9</v>
      </c>
      <c r="BL27" t="s">
        <v>996</v>
      </c>
    </row>
    <row r="28" spans="3:64">
      <c r="C28" s="2">
        <v>244688</v>
      </c>
      <c r="D28" s="2">
        <v>244688</v>
      </c>
      <c r="F28" t="s">
        <v>1029</v>
      </c>
      <c r="G28" t="s">
        <v>1030</v>
      </c>
      <c r="H28">
        <v>0</v>
      </c>
      <c r="I28" t="s">
        <v>984</v>
      </c>
      <c r="J28" t="s">
        <v>985</v>
      </c>
      <c r="K28" t="s">
        <v>986</v>
      </c>
      <c r="L28">
        <v>250</v>
      </c>
      <c r="N28">
        <v>2000404917</v>
      </c>
      <c r="O28" t="s">
        <v>1054</v>
      </c>
      <c r="P28">
        <v>1</v>
      </c>
      <c r="Q28" t="s">
        <v>1054</v>
      </c>
      <c r="R28" s="2">
        <v>244688</v>
      </c>
      <c r="S28" s="2">
        <v>244688</v>
      </c>
      <c r="T28" t="s">
        <v>1055</v>
      </c>
      <c r="U28">
        <v>23078867</v>
      </c>
      <c r="V28" t="s">
        <v>173</v>
      </c>
      <c r="W28">
        <v>5</v>
      </c>
      <c r="X28">
        <v>5</v>
      </c>
      <c r="Y28">
        <v>5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5</v>
      </c>
      <c r="AF28">
        <v>5</v>
      </c>
      <c r="AI28" t="s">
        <v>1033</v>
      </c>
      <c r="AJ28" t="s">
        <v>989</v>
      </c>
      <c r="AK28" t="s">
        <v>1039</v>
      </c>
      <c r="AL28" t="s">
        <v>1008</v>
      </c>
      <c r="AM28" t="s">
        <v>1009</v>
      </c>
      <c r="AN28" t="s">
        <v>1034</v>
      </c>
      <c r="AO28" t="s">
        <v>991</v>
      </c>
      <c r="AU28" t="s">
        <v>1056</v>
      </c>
      <c r="AV28" t="s">
        <v>765</v>
      </c>
      <c r="AW28" t="s">
        <v>765</v>
      </c>
      <c r="AX28" t="s">
        <v>990</v>
      </c>
      <c r="AY28">
        <v>0</v>
      </c>
      <c r="AZ28" t="s">
        <v>994</v>
      </c>
      <c r="BA28">
        <v>31788324</v>
      </c>
      <c r="BD28">
        <v>0</v>
      </c>
      <c r="BG28">
        <v>1333314600</v>
      </c>
      <c r="BH28" t="s">
        <v>995</v>
      </c>
      <c r="BI28">
        <v>5</v>
      </c>
      <c r="BJ28">
        <v>5</v>
      </c>
      <c r="BL28" t="s">
        <v>996</v>
      </c>
    </row>
    <row r="29" spans="3:64">
      <c r="C29" s="2">
        <v>244688</v>
      </c>
      <c r="D29" s="2">
        <v>244688</v>
      </c>
      <c r="F29" t="s">
        <v>1029</v>
      </c>
      <c r="G29" t="s">
        <v>1030</v>
      </c>
      <c r="H29">
        <v>0</v>
      </c>
      <c r="I29" t="s">
        <v>984</v>
      </c>
      <c r="J29" t="s">
        <v>985</v>
      </c>
      <c r="K29" t="s">
        <v>986</v>
      </c>
      <c r="L29">
        <v>250</v>
      </c>
      <c r="N29">
        <v>2000392491</v>
      </c>
      <c r="O29" t="s">
        <v>1057</v>
      </c>
      <c r="P29">
        <v>1</v>
      </c>
      <c r="Q29" t="s">
        <v>1057</v>
      </c>
      <c r="R29" s="2">
        <v>244688</v>
      </c>
      <c r="S29" s="2">
        <v>244688</v>
      </c>
      <c r="T29" t="s">
        <v>1058</v>
      </c>
      <c r="U29">
        <v>23057677</v>
      </c>
      <c r="V29" t="s">
        <v>243</v>
      </c>
      <c r="W29">
        <v>7</v>
      </c>
      <c r="X29">
        <v>7</v>
      </c>
      <c r="Y29">
        <v>7</v>
      </c>
      <c r="Z29">
        <v>7</v>
      </c>
      <c r="AA29">
        <v>0</v>
      </c>
      <c r="AB29">
        <v>0</v>
      </c>
      <c r="AC29">
        <v>0</v>
      </c>
      <c r="AD29">
        <v>0</v>
      </c>
      <c r="AE29">
        <v>7</v>
      </c>
      <c r="AF29">
        <v>7</v>
      </c>
      <c r="AI29" t="s">
        <v>1033</v>
      </c>
      <c r="AJ29" t="s">
        <v>989</v>
      </c>
      <c r="AK29" t="s">
        <v>1039</v>
      </c>
      <c r="AL29" t="s">
        <v>1008</v>
      </c>
      <c r="AM29" t="s">
        <v>1009</v>
      </c>
      <c r="AN29" t="s">
        <v>1034</v>
      </c>
      <c r="AO29" t="s">
        <v>991</v>
      </c>
      <c r="AU29" t="s">
        <v>1059</v>
      </c>
      <c r="AV29" t="s">
        <v>765</v>
      </c>
      <c r="AW29" t="s">
        <v>765</v>
      </c>
      <c r="AX29" t="s">
        <v>990</v>
      </c>
      <c r="AY29">
        <v>0</v>
      </c>
      <c r="AZ29" t="s">
        <v>994</v>
      </c>
      <c r="BA29">
        <v>31788675</v>
      </c>
      <c r="BD29">
        <v>0</v>
      </c>
      <c r="BG29">
        <v>1333314600</v>
      </c>
      <c r="BH29" t="s">
        <v>995</v>
      </c>
      <c r="BI29">
        <v>7</v>
      </c>
      <c r="BJ29">
        <v>7</v>
      </c>
      <c r="BK29">
        <v>1300</v>
      </c>
      <c r="BL29" t="s">
        <v>996</v>
      </c>
    </row>
    <row r="30" spans="3:64">
      <c r="C30" s="2">
        <v>244688</v>
      </c>
      <c r="D30" s="2">
        <v>244688</v>
      </c>
      <c r="F30" t="s">
        <v>1029</v>
      </c>
      <c r="G30" t="s">
        <v>1030</v>
      </c>
      <c r="H30">
        <v>0</v>
      </c>
      <c r="I30" t="s">
        <v>984</v>
      </c>
      <c r="J30" t="s">
        <v>985</v>
      </c>
      <c r="K30" t="s">
        <v>986</v>
      </c>
      <c r="L30">
        <v>250</v>
      </c>
      <c r="N30">
        <v>2000392491</v>
      </c>
      <c r="O30" t="s">
        <v>1057</v>
      </c>
      <c r="P30">
        <v>1</v>
      </c>
      <c r="Q30" t="s">
        <v>1057</v>
      </c>
      <c r="R30" s="2">
        <v>244688</v>
      </c>
      <c r="S30" s="2">
        <v>244688</v>
      </c>
      <c r="T30" t="s">
        <v>1058</v>
      </c>
      <c r="U30">
        <v>23105855</v>
      </c>
      <c r="V30" t="s">
        <v>164</v>
      </c>
      <c r="W30">
        <v>1</v>
      </c>
      <c r="X30">
        <v>10</v>
      </c>
      <c r="Y30">
        <v>1</v>
      </c>
      <c r="Z30">
        <v>10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10</v>
      </c>
      <c r="AI30" t="s">
        <v>1033</v>
      </c>
      <c r="AJ30" t="s">
        <v>989</v>
      </c>
      <c r="AK30" t="s">
        <v>1039</v>
      </c>
      <c r="AL30" t="s">
        <v>1008</v>
      </c>
      <c r="AM30" t="s">
        <v>1009</v>
      </c>
      <c r="AN30" t="s">
        <v>1034</v>
      </c>
      <c r="AO30" t="s">
        <v>991</v>
      </c>
      <c r="AU30" t="s">
        <v>1059</v>
      </c>
      <c r="AV30" t="s">
        <v>1010</v>
      </c>
      <c r="AW30" t="s">
        <v>765</v>
      </c>
      <c r="AX30" t="s">
        <v>990</v>
      </c>
      <c r="AY30">
        <v>0</v>
      </c>
      <c r="AZ30" t="s">
        <v>994</v>
      </c>
      <c r="BA30">
        <v>31788675</v>
      </c>
      <c r="BD30">
        <v>0</v>
      </c>
      <c r="BG30">
        <v>1333314600</v>
      </c>
      <c r="BH30" t="s">
        <v>995</v>
      </c>
      <c r="BI30">
        <v>1</v>
      </c>
      <c r="BJ30">
        <v>10</v>
      </c>
      <c r="BK30">
        <v>1300</v>
      </c>
      <c r="BL30" t="s">
        <v>996</v>
      </c>
    </row>
    <row r="31" spans="3:64">
      <c r="C31" s="2">
        <v>244688</v>
      </c>
      <c r="D31" s="2">
        <v>244688</v>
      </c>
      <c r="F31" t="s">
        <v>1029</v>
      </c>
      <c r="G31" t="s">
        <v>1030</v>
      </c>
      <c r="H31">
        <v>0</v>
      </c>
      <c r="I31" t="s">
        <v>984</v>
      </c>
      <c r="J31" t="s">
        <v>985</v>
      </c>
      <c r="K31" t="s">
        <v>986</v>
      </c>
      <c r="L31">
        <v>250</v>
      </c>
      <c r="N31">
        <v>2000392491</v>
      </c>
      <c r="O31" t="s">
        <v>1057</v>
      </c>
      <c r="P31">
        <v>1</v>
      </c>
      <c r="Q31" t="s">
        <v>1057</v>
      </c>
      <c r="R31" s="2">
        <v>244688</v>
      </c>
      <c r="S31" s="2">
        <v>244688</v>
      </c>
      <c r="T31" t="s">
        <v>1058</v>
      </c>
      <c r="U31">
        <v>23057702</v>
      </c>
      <c r="V31" t="s">
        <v>588</v>
      </c>
      <c r="W31">
        <v>5</v>
      </c>
      <c r="X31">
        <v>5</v>
      </c>
      <c r="Y31">
        <v>5</v>
      </c>
      <c r="Z31">
        <v>5</v>
      </c>
      <c r="AA31">
        <v>0</v>
      </c>
      <c r="AB31">
        <v>0</v>
      </c>
      <c r="AC31">
        <v>0</v>
      </c>
      <c r="AD31">
        <v>0</v>
      </c>
      <c r="AE31">
        <v>5</v>
      </c>
      <c r="AF31">
        <v>5</v>
      </c>
      <c r="AI31" t="s">
        <v>1033</v>
      </c>
      <c r="AJ31" t="s">
        <v>989</v>
      </c>
      <c r="AK31" t="s">
        <v>1007</v>
      </c>
      <c r="AL31" t="s">
        <v>1008</v>
      </c>
      <c r="AM31" t="s">
        <v>1009</v>
      </c>
      <c r="AN31" t="s">
        <v>1034</v>
      </c>
      <c r="AO31" t="s">
        <v>991</v>
      </c>
      <c r="AU31" t="s">
        <v>1059</v>
      </c>
      <c r="AV31" t="s">
        <v>765</v>
      </c>
      <c r="AW31" t="s">
        <v>765</v>
      </c>
      <c r="AX31" t="s">
        <v>990</v>
      </c>
      <c r="AY31">
        <v>0</v>
      </c>
      <c r="AZ31" t="s">
        <v>994</v>
      </c>
      <c r="BA31">
        <v>31788675</v>
      </c>
      <c r="BD31">
        <v>0</v>
      </c>
      <c r="BG31">
        <v>1333314600</v>
      </c>
      <c r="BH31" t="s">
        <v>995</v>
      </c>
      <c r="BI31">
        <v>5</v>
      </c>
      <c r="BJ31">
        <v>5</v>
      </c>
      <c r="BK31">
        <v>1300</v>
      </c>
      <c r="BL31" t="s">
        <v>996</v>
      </c>
    </row>
    <row r="32" spans="3:64">
      <c r="C32" s="2">
        <v>244688</v>
      </c>
      <c r="D32" s="2">
        <v>244688</v>
      </c>
      <c r="F32" t="s">
        <v>1029</v>
      </c>
      <c r="G32" t="s">
        <v>1030</v>
      </c>
      <c r="H32">
        <v>0</v>
      </c>
      <c r="I32" t="s">
        <v>984</v>
      </c>
      <c r="J32" t="s">
        <v>985</v>
      </c>
      <c r="K32" t="s">
        <v>986</v>
      </c>
      <c r="L32">
        <v>250</v>
      </c>
      <c r="N32">
        <v>2000392491</v>
      </c>
      <c r="O32" t="s">
        <v>1057</v>
      </c>
      <c r="P32">
        <v>1</v>
      </c>
      <c r="Q32" t="s">
        <v>1057</v>
      </c>
      <c r="R32" s="2">
        <v>244688</v>
      </c>
      <c r="S32" s="2">
        <v>244688</v>
      </c>
      <c r="T32" t="s">
        <v>1058</v>
      </c>
      <c r="U32">
        <v>23057685</v>
      </c>
      <c r="V32" t="s">
        <v>104</v>
      </c>
      <c r="W32">
        <v>10</v>
      </c>
      <c r="X32">
        <v>10</v>
      </c>
      <c r="Y32">
        <v>10</v>
      </c>
      <c r="Z32">
        <v>10</v>
      </c>
      <c r="AA32">
        <v>0</v>
      </c>
      <c r="AB32">
        <v>0</v>
      </c>
      <c r="AC32">
        <v>0</v>
      </c>
      <c r="AD32">
        <v>0</v>
      </c>
      <c r="AE32">
        <v>10</v>
      </c>
      <c r="AF32">
        <v>10</v>
      </c>
      <c r="AI32" t="s">
        <v>1033</v>
      </c>
      <c r="AJ32" t="s">
        <v>989</v>
      </c>
      <c r="AK32" t="s">
        <v>1007</v>
      </c>
      <c r="AL32" t="s">
        <v>1008</v>
      </c>
      <c r="AM32" t="s">
        <v>1009</v>
      </c>
      <c r="AN32" t="s">
        <v>1034</v>
      </c>
      <c r="AO32" t="s">
        <v>991</v>
      </c>
      <c r="AU32" t="s">
        <v>1059</v>
      </c>
      <c r="AV32" t="s">
        <v>765</v>
      </c>
      <c r="AW32" t="s">
        <v>765</v>
      </c>
      <c r="AX32" t="s">
        <v>990</v>
      </c>
      <c r="AY32">
        <v>0</v>
      </c>
      <c r="AZ32" t="s">
        <v>994</v>
      </c>
      <c r="BA32">
        <v>31788675</v>
      </c>
      <c r="BD32">
        <v>0</v>
      </c>
      <c r="BG32">
        <v>1333314600</v>
      </c>
      <c r="BH32" t="s">
        <v>995</v>
      </c>
      <c r="BI32">
        <v>10</v>
      </c>
      <c r="BJ32">
        <v>10</v>
      </c>
      <c r="BK32">
        <v>1300</v>
      </c>
      <c r="BL32" t="s">
        <v>996</v>
      </c>
    </row>
    <row r="33" spans="3:64">
      <c r="C33" s="2">
        <v>244688</v>
      </c>
      <c r="D33" s="2">
        <v>244688</v>
      </c>
      <c r="F33" t="s">
        <v>1029</v>
      </c>
      <c r="G33" t="s">
        <v>1030</v>
      </c>
      <c r="H33">
        <v>0</v>
      </c>
      <c r="I33" t="s">
        <v>984</v>
      </c>
      <c r="J33" t="s">
        <v>985</v>
      </c>
      <c r="K33" t="s">
        <v>986</v>
      </c>
      <c r="L33">
        <v>250</v>
      </c>
      <c r="N33">
        <v>2000392491</v>
      </c>
      <c r="O33" t="s">
        <v>1057</v>
      </c>
      <c r="P33">
        <v>1</v>
      </c>
      <c r="Q33" t="s">
        <v>1057</v>
      </c>
      <c r="R33" s="2">
        <v>244688</v>
      </c>
      <c r="S33" s="2">
        <v>244688</v>
      </c>
      <c r="T33" t="s">
        <v>1058</v>
      </c>
      <c r="U33">
        <v>23057698</v>
      </c>
      <c r="V33" t="s">
        <v>271</v>
      </c>
      <c r="W33">
        <v>10</v>
      </c>
      <c r="X33">
        <v>10</v>
      </c>
      <c r="Y33">
        <v>10</v>
      </c>
      <c r="Z33">
        <v>10</v>
      </c>
      <c r="AA33">
        <v>0</v>
      </c>
      <c r="AB33">
        <v>0</v>
      </c>
      <c r="AC33">
        <v>0</v>
      </c>
      <c r="AD33">
        <v>0</v>
      </c>
      <c r="AE33">
        <v>10</v>
      </c>
      <c r="AF33">
        <v>10</v>
      </c>
      <c r="AI33" t="s">
        <v>1033</v>
      </c>
      <c r="AJ33" t="s">
        <v>989</v>
      </c>
      <c r="AK33" t="s">
        <v>1039</v>
      </c>
      <c r="AL33" t="s">
        <v>1008</v>
      </c>
      <c r="AM33" t="s">
        <v>1009</v>
      </c>
      <c r="AN33" t="s">
        <v>1034</v>
      </c>
      <c r="AO33" t="s">
        <v>991</v>
      </c>
      <c r="AU33" t="s">
        <v>1059</v>
      </c>
      <c r="AV33" t="s">
        <v>765</v>
      </c>
      <c r="AW33" t="s">
        <v>765</v>
      </c>
      <c r="AX33" t="s">
        <v>990</v>
      </c>
      <c r="AY33">
        <v>0</v>
      </c>
      <c r="AZ33" t="s">
        <v>994</v>
      </c>
      <c r="BA33">
        <v>31788675</v>
      </c>
      <c r="BD33">
        <v>0</v>
      </c>
      <c r="BG33">
        <v>1333314600</v>
      </c>
      <c r="BH33" t="s">
        <v>995</v>
      </c>
      <c r="BI33">
        <v>10</v>
      </c>
      <c r="BJ33">
        <v>10</v>
      </c>
      <c r="BK33">
        <v>1300</v>
      </c>
      <c r="BL33" t="s">
        <v>996</v>
      </c>
    </row>
    <row r="34" spans="3:64">
      <c r="C34" s="2">
        <v>244688</v>
      </c>
      <c r="D34" s="2">
        <v>244688</v>
      </c>
      <c r="F34" t="s">
        <v>1029</v>
      </c>
      <c r="G34" t="s">
        <v>1030</v>
      </c>
      <c r="H34">
        <v>0</v>
      </c>
      <c r="I34" t="s">
        <v>984</v>
      </c>
      <c r="J34" t="s">
        <v>985</v>
      </c>
      <c r="K34" t="s">
        <v>986</v>
      </c>
      <c r="L34">
        <v>250</v>
      </c>
      <c r="N34">
        <v>2000392491</v>
      </c>
      <c r="O34" t="s">
        <v>1057</v>
      </c>
      <c r="P34">
        <v>1</v>
      </c>
      <c r="Q34" t="s">
        <v>1057</v>
      </c>
      <c r="R34" s="2">
        <v>244688</v>
      </c>
      <c r="S34" s="2">
        <v>244688</v>
      </c>
      <c r="T34" t="s">
        <v>1058</v>
      </c>
      <c r="U34">
        <v>23105856</v>
      </c>
      <c r="V34" t="s">
        <v>231</v>
      </c>
      <c r="W34">
        <v>1</v>
      </c>
      <c r="X34">
        <v>12</v>
      </c>
      <c r="Y34">
        <v>1</v>
      </c>
      <c r="Z34">
        <v>12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12</v>
      </c>
      <c r="AI34" t="s">
        <v>1033</v>
      </c>
      <c r="AJ34" t="s">
        <v>989</v>
      </c>
      <c r="AK34" t="s">
        <v>1039</v>
      </c>
      <c r="AL34" t="s">
        <v>1008</v>
      </c>
      <c r="AM34" t="s">
        <v>1009</v>
      </c>
      <c r="AN34" t="s">
        <v>1034</v>
      </c>
      <c r="AO34" t="s">
        <v>991</v>
      </c>
      <c r="AU34" t="s">
        <v>1059</v>
      </c>
      <c r="AV34" t="s">
        <v>1010</v>
      </c>
      <c r="AW34" t="s">
        <v>765</v>
      </c>
      <c r="AX34" t="s">
        <v>990</v>
      </c>
      <c r="AY34">
        <v>0</v>
      </c>
      <c r="AZ34" t="s">
        <v>994</v>
      </c>
      <c r="BA34">
        <v>31788675</v>
      </c>
      <c r="BD34">
        <v>0</v>
      </c>
      <c r="BG34">
        <v>1333314600</v>
      </c>
      <c r="BH34" t="s">
        <v>995</v>
      </c>
      <c r="BI34">
        <v>1</v>
      </c>
      <c r="BJ34">
        <v>12</v>
      </c>
      <c r="BK34">
        <v>1300</v>
      </c>
      <c r="BL34" t="s">
        <v>996</v>
      </c>
    </row>
    <row r="35" spans="3:64">
      <c r="C35" s="2">
        <v>244688</v>
      </c>
      <c r="D35" s="2">
        <v>244688</v>
      </c>
      <c r="F35" t="s">
        <v>1029</v>
      </c>
      <c r="G35" t="s">
        <v>1030</v>
      </c>
      <c r="H35">
        <v>0</v>
      </c>
      <c r="I35" t="s">
        <v>984</v>
      </c>
      <c r="J35" t="s">
        <v>985</v>
      </c>
      <c r="K35" t="s">
        <v>986</v>
      </c>
      <c r="L35">
        <v>250</v>
      </c>
      <c r="N35">
        <v>2000197240</v>
      </c>
      <c r="O35" t="s">
        <v>1060</v>
      </c>
      <c r="P35">
        <v>1</v>
      </c>
      <c r="Q35" t="s">
        <v>1060</v>
      </c>
      <c r="R35" s="2">
        <v>244688</v>
      </c>
      <c r="S35" s="2">
        <v>244688</v>
      </c>
      <c r="T35" t="s">
        <v>1061</v>
      </c>
      <c r="U35">
        <v>23106552</v>
      </c>
      <c r="V35" t="s">
        <v>730</v>
      </c>
      <c r="W35">
        <v>3</v>
      </c>
      <c r="X35">
        <v>270</v>
      </c>
      <c r="Y35">
        <v>3</v>
      </c>
      <c r="Z35">
        <v>270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270</v>
      </c>
      <c r="AI35" t="s">
        <v>1033</v>
      </c>
      <c r="AJ35" t="s">
        <v>989</v>
      </c>
      <c r="AN35" t="s">
        <v>1022</v>
      </c>
      <c r="AO35" t="s">
        <v>991</v>
      </c>
      <c r="AU35" t="s">
        <v>1062</v>
      </c>
      <c r="AV35" t="s">
        <v>1001</v>
      </c>
      <c r="AW35" t="s">
        <v>765</v>
      </c>
      <c r="AX35" t="s">
        <v>990</v>
      </c>
      <c r="AY35">
        <v>0</v>
      </c>
      <c r="AZ35" t="s">
        <v>994</v>
      </c>
      <c r="BA35">
        <v>31788720</v>
      </c>
      <c r="BD35">
        <v>0</v>
      </c>
      <c r="BG35">
        <v>1333314600</v>
      </c>
      <c r="BH35" t="s">
        <v>995</v>
      </c>
      <c r="BI35">
        <v>3</v>
      </c>
      <c r="BJ35">
        <v>270</v>
      </c>
      <c r="BK35">
        <v>1300</v>
      </c>
      <c r="BL35" t="s">
        <v>996</v>
      </c>
    </row>
    <row r="36" spans="3:64">
      <c r="C36" s="2">
        <v>244688</v>
      </c>
      <c r="D36" s="2">
        <v>244688</v>
      </c>
      <c r="F36" t="s">
        <v>1029</v>
      </c>
      <c r="G36" t="s">
        <v>1030</v>
      </c>
      <c r="H36">
        <v>0</v>
      </c>
      <c r="I36" t="s">
        <v>984</v>
      </c>
      <c r="J36" t="s">
        <v>985</v>
      </c>
      <c r="K36" t="s">
        <v>986</v>
      </c>
      <c r="L36">
        <v>250</v>
      </c>
      <c r="N36">
        <v>2000339770</v>
      </c>
      <c r="O36" t="s">
        <v>1063</v>
      </c>
      <c r="P36">
        <v>1</v>
      </c>
      <c r="Q36" t="s">
        <v>1064</v>
      </c>
      <c r="R36" s="2">
        <v>244688</v>
      </c>
      <c r="S36" s="2">
        <v>244688</v>
      </c>
      <c r="T36" t="s">
        <v>1065</v>
      </c>
      <c r="U36">
        <v>23057673</v>
      </c>
      <c r="V36" t="s">
        <v>152</v>
      </c>
      <c r="W36">
        <v>9</v>
      </c>
      <c r="X36">
        <v>9</v>
      </c>
      <c r="Y36">
        <v>9</v>
      </c>
      <c r="Z36">
        <v>9</v>
      </c>
      <c r="AA36">
        <v>0</v>
      </c>
      <c r="AB36">
        <v>0</v>
      </c>
      <c r="AC36">
        <v>0</v>
      </c>
      <c r="AD36">
        <v>0</v>
      </c>
      <c r="AE36">
        <v>9</v>
      </c>
      <c r="AF36">
        <v>9</v>
      </c>
      <c r="AI36" t="s">
        <v>1033</v>
      </c>
      <c r="AJ36" t="s">
        <v>989</v>
      </c>
      <c r="AK36" t="s">
        <v>1039</v>
      </c>
      <c r="AL36" t="s">
        <v>1008</v>
      </c>
      <c r="AM36" t="s">
        <v>1009</v>
      </c>
      <c r="AN36" t="s">
        <v>1022</v>
      </c>
      <c r="AO36" t="s">
        <v>991</v>
      </c>
      <c r="AU36" t="s">
        <v>1066</v>
      </c>
      <c r="AV36" t="s">
        <v>765</v>
      </c>
      <c r="AW36" t="s">
        <v>765</v>
      </c>
      <c r="AX36" t="s">
        <v>990</v>
      </c>
      <c r="AY36">
        <v>0</v>
      </c>
      <c r="AZ36" t="s">
        <v>994</v>
      </c>
      <c r="BA36">
        <v>31788767</v>
      </c>
      <c r="BD36">
        <v>0</v>
      </c>
      <c r="BG36">
        <v>1333314600</v>
      </c>
      <c r="BH36" t="s">
        <v>995</v>
      </c>
      <c r="BI36">
        <v>9</v>
      </c>
      <c r="BJ36">
        <v>9</v>
      </c>
      <c r="BK36">
        <v>1300</v>
      </c>
      <c r="BL36" t="s">
        <v>996</v>
      </c>
    </row>
    <row r="37" spans="3:64">
      <c r="C37" s="2">
        <v>244688</v>
      </c>
      <c r="D37" s="2">
        <v>244688</v>
      </c>
      <c r="F37" t="s">
        <v>1029</v>
      </c>
      <c r="G37" t="s">
        <v>1030</v>
      </c>
      <c r="H37">
        <v>0</v>
      </c>
      <c r="I37" t="s">
        <v>984</v>
      </c>
      <c r="J37" t="s">
        <v>985</v>
      </c>
      <c r="K37" t="s">
        <v>986</v>
      </c>
      <c r="L37">
        <v>250</v>
      </c>
      <c r="N37">
        <v>2000339770</v>
      </c>
      <c r="O37" t="s">
        <v>1063</v>
      </c>
      <c r="P37">
        <v>1</v>
      </c>
      <c r="Q37" t="s">
        <v>1064</v>
      </c>
      <c r="R37" s="2">
        <v>244688</v>
      </c>
      <c r="S37" s="2">
        <v>244688</v>
      </c>
      <c r="T37" t="s">
        <v>1065</v>
      </c>
      <c r="U37">
        <v>23057691</v>
      </c>
      <c r="V37" t="s">
        <v>611</v>
      </c>
      <c r="W37">
        <v>5</v>
      </c>
      <c r="X37">
        <v>5</v>
      </c>
      <c r="Y37">
        <v>5</v>
      </c>
      <c r="Z37">
        <v>5</v>
      </c>
      <c r="AA37">
        <v>0</v>
      </c>
      <c r="AB37">
        <v>0</v>
      </c>
      <c r="AC37">
        <v>0</v>
      </c>
      <c r="AD37">
        <v>0</v>
      </c>
      <c r="AE37">
        <v>5</v>
      </c>
      <c r="AF37">
        <v>5</v>
      </c>
      <c r="AI37" t="s">
        <v>1033</v>
      </c>
      <c r="AJ37" t="s">
        <v>989</v>
      </c>
      <c r="AK37" t="s">
        <v>1007</v>
      </c>
      <c r="AL37" t="s">
        <v>1008</v>
      </c>
      <c r="AM37" t="s">
        <v>1009</v>
      </c>
      <c r="AN37" t="s">
        <v>1022</v>
      </c>
      <c r="AO37" t="s">
        <v>991</v>
      </c>
      <c r="AU37" t="s">
        <v>1066</v>
      </c>
      <c r="AV37" t="s">
        <v>765</v>
      </c>
      <c r="AW37" t="s">
        <v>765</v>
      </c>
      <c r="AX37" t="s">
        <v>990</v>
      </c>
      <c r="AY37">
        <v>0</v>
      </c>
      <c r="AZ37" t="s">
        <v>994</v>
      </c>
      <c r="BA37">
        <v>31788767</v>
      </c>
      <c r="BD37">
        <v>0</v>
      </c>
      <c r="BG37">
        <v>1333314600</v>
      </c>
      <c r="BH37" t="s">
        <v>995</v>
      </c>
      <c r="BI37">
        <v>5</v>
      </c>
      <c r="BJ37">
        <v>5</v>
      </c>
      <c r="BK37">
        <v>1300</v>
      </c>
      <c r="BL37" t="s">
        <v>996</v>
      </c>
    </row>
    <row r="38" spans="3:64">
      <c r="C38" s="2">
        <v>244688</v>
      </c>
      <c r="D38" s="2">
        <v>244688</v>
      </c>
      <c r="F38" t="s">
        <v>1029</v>
      </c>
      <c r="G38" t="s">
        <v>1030</v>
      </c>
      <c r="H38">
        <v>0</v>
      </c>
      <c r="I38" t="s">
        <v>984</v>
      </c>
      <c r="J38" t="s">
        <v>985</v>
      </c>
      <c r="K38" t="s">
        <v>986</v>
      </c>
      <c r="L38">
        <v>250</v>
      </c>
      <c r="N38">
        <v>2000339770</v>
      </c>
      <c r="O38" t="s">
        <v>1063</v>
      </c>
      <c r="P38">
        <v>1</v>
      </c>
      <c r="Q38" t="s">
        <v>1064</v>
      </c>
      <c r="R38" s="2">
        <v>244688</v>
      </c>
      <c r="S38" s="2">
        <v>244688</v>
      </c>
      <c r="T38" t="s">
        <v>1065</v>
      </c>
      <c r="U38">
        <v>23000188</v>
      </c>
      <c r="V38" t="s">
        <v>94</v>
      </c>
      <c r="W38">
        <v>10</v>
      </c>
      <c r="X38">
        <v>10</v>
      </c>
      <c r="Y38">
        <v>10</v>
      </c>
      <c r="Z38">
        <v>10</v>
      </c>
      <c r="AA38">
        <v>0</v>
      </c>
      <c r="AB38">
        <v>0</v>
      </c>
      <c r="AC38">
        <v>0</v>
      </c>
      <c r="AD38">
        <v>0</v>
      </c>
      <c r="AE38">
        <v>10</v>
      </c>
      <c r="AF38">
        <v>10</v>
      </c>
      <c r="AI38" t="s">
        <v>1033</v>
      </c>
      <c r="AJ38" t="s">
        <v>989</v>
      </c>
      <c r="AK38" t="s">
        <v>1007</v>
      </c>
      <c r="AL38" t="s">
        <v>1008</v>
      </c>
      <c r="AM38" t="s">
        <v>1009</v>
      </c>
      <c r="AN38" t="s">
        <v>1022</v>
      </c>
      <c r="AO38" t="s">
        <v>991</v>
      </c>
      <c r="AU38" t="s">
        <v>1066</v>
      </c>
      <c r="AV38" t="s">
        <v>765</v>
      </c>
      <c r="AW38" t="s">
        <v>765</v>
      </c>
      <c r="AX38" t="s">
        <v>990</v>
      </c>
      <c r="AY38">
        <v>0</v>
      </c>
      <c r="AZ38" t="s">
        <v>994</v>
      </c>
      <c r="BA38">
        <v>31788767</v>
      </c>
      <c r="BD38">
        <v>0</v>
      </c>
      <c r="BG38">
        <v>1333314600</v>
      </c>
      <c r="BH38" t="s">
        <v>995</v>
      </c>
      <c r="BI38">
        <v>10</v>
      </c>
      <c r="BJ38">
        <v>10</v>
      </c>
      <c r="BK38">
        <v>1300</v>
      </c>
      <c r="BL38" t="s">
        <v>996</v>
      </c>
    </row>
    <row r="39" spans="3:64">
      <c r="C39" s="2">
        <v>244688</v>
      </c>
      <c r="D39" s="2">
        <v>244688</v>
      </c>
      <c r="F39" t="s">
        <v>1029</v>
      </c>
      <c r="G39" t="s">
        <v>1030</v>
      </c>
      <c r="H39">
        <v>0</v>
      </c>
      <c r="I39" t="s">
        <v>984</v>
      </c>
      <c r="J39" t="s">
        <v>985</v>
      </c>
      <c r="K39" t="s">
        <v>986</v>
      </c>
      <c r="L39">
        <v>250</v>
      </c>
      <c r="N39">
        <v>2000404002</v>
      </c>
      <c r="O39" t="s">
        <v>1067</v>
      </c>
      <c r="P39">
        <v>1</v>
      </c>
      <c r="Q39" t="s">
        <v>1067</v>
      </c>
      <c r="R39" s="2">
        <v>244688</v>
      </c>
      <c r="S39" s="2">
        <v>244688</v>
      </c>
      <c r="T39" t="s">
        <v>1068</v>
      </c>
      <c r="U39">
        <v>23057700</v>
      </c>
      <c r="V39" t="s">
        <v>187</v>
      </c>
      <c r="W39">
        <v>5</v>
      </c>
      <c r="X39">
        <v>5</v>
      </c>
      <c r="Y39">
        <v>5</v>
      </c>
      <c r="Z39">
        <v>5</v>
      </c>
      <c r="AA39">
        <v>0</v>
      </c>
      <c r="AB39">
        <v>0</v>
      </c>
      <c r="AC39">
        <v>0</v>
      </c>
      <c r="AD39">
        <v>0</v>
      </c>
      <c r="AE39">
        <v>5</v>
      </c>
      <c r="AF39">
        <v>5</v>
      </c>
      <c r="AI39" t="s">
        <v>1033</v>
      </c>
      <c r="AJ39" t="s">
        <v>989</v>
      </c>
      <c r="AK39" t="s">
        <v>1039</v>
      </c>
      <c r="AL39" t="s">
        <v>1008</v>
      </c>
      <c r="AM39" t="s">
        <v>1009</v>
      </c>
      <c r="AN39" t="s">
        <v>1034</v>
      </c>
      <c r="AO39" t="s">
        <v>991</v>
      </c>
      <c r="AU39" t="s">
        <v>1069</v>
      </c>
      <c r="AV39" t="s">
        <v>765</v>
      </c>
      <c r="AW39" t="s">
        <v>765</v>
      </c>
      <c r="AX39" t="s">
        <v>990</v>
      </c>
      <c r="AY39">
        <v>0</v>
      </c>
      <c r="AZ39" t="s">
        <v>994</v>
      </c>
      <c r="BA39">
        <v>31788838</v>
      </c>
      <c r="BD39">
        <v>0</v>
      </c>
      <c r="BG39">
        <v>1333314600</v>
      </c>
      <c r="BH39" t="s">
        <v>995</v>
      </c>
      <c r="BI39">
        <v>5</v>
      </c>
      <c r="BJ39">
        <v>5</v>
      </c>
      <c r="BK39">
        <v>1300</v>
      </c>
      <c r="BL39" t="s">
        <v>996</v>
      </c>
    </row>
    <row r="40" spans="3:64">
      <c r="C40" s="2">
        <v>244688</v>
      </c>
      <c r="D40" s="2">
        <v>244688</v>
      </c>
      <c r="F40" t="s">
        <v>1029</v>
      </c>
      <c r="G40" t="s">
        <v>1030</v>
      </c>
      <c r="H40">
        <v>0</v>
      </c>
      <c r="I40" t="s">
        <v>984</v>
      </c>
      <c r="J40" t="s">
        <v>985</v>
      </c>
      <c r="K40" t="s">
        <v>986</v>
      </c>
      <c r="L40">
        <v>250</v>
      </c>
      <c r="N40">
        <v>2000404002</v>
      </c>
      <c r="O40" t="s">
        <v>1067</v>
      </c>
      <c r="P40">
        <v>1</v>
      </c>
      <c r="Q40" t="s">
        <v>1067</v>
      </c>
      <c r="R40" s="2">
        <v>244688</v>
      </c>
      <c r="S40" s="2">
        <v>244688</v>
      </c>
      <c r="T40" t="s">
        <v>1068</v>
      </c>
      <c r="U40">
        <v>23057698</v>
      </c>
      <c r="V40" t="s">
        <v>271</v>
      </c>
      <c r="W40">
        <v>5</v>
      </c>
      <c r="X40">
        <v>5</v>
      </c>
      <c r="Y40">
        <v>5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5</v>
      </c>
      <c r="AI40" t="s">
        <v>1033</v>
      </c>
      <c r="AJ40" t="s">
        <v>989</v>
      </c>
      <c r="AK40" t="s">
        <v>1039</v>
      </c>
      <c r="AL40" t="s">
        <v>1008</v>
      </c>
      <c r="AM40" t="s">
        <v>1009</v>
      </c>
      <c r="AN40" t="s">
        <v>1034</v>
      </c>
      <c r="AO40" t="s">
        <v>991</v>
      </c>
      <c r="AU40" t="s">
        <v>1069</v>
      </c>
      <c r="AV40" t="s">
        <v>765</v>
      </c>
      <c r="AW40" t="s">
        <v>765</v>
      </c>
      <c r="AX40" t="s">
        <v>990</v>
      </c>
      <c r="AY40">
        <v>0</v>
      </c>
      <c r="AZ40" t="s">
        <v>994</v>
      </c>
      <c r="BA40">
        <v>31788838</v>
      </c>
      <c r="BD40">
        <v>0</v>
      </c>
      <c r="BG40">
        <v>1333314600</v>
      </c>
      <c r="BH40" t="s">
        <v>995</v>
      </c>
      <c r="BI40">
        <v>5</v>
      </c>
      <c r="BJ40">
        <v>5</v>
      </c>
      <c r="BK40">
        <v>1300</v>
      </c>
      <c r="BL40" t="s">
        <v>996</v>
      </c>
    </row>
    <row r="41" spans="3:64">
      <c r="C41" s="2">
        <v>244688</v>
      </c>
      <c r="D41" s="2">
        <v>244688</v>
      </c>
      <c r="F41" t="s">
        <v>1029</v>
      </c>
      <c r="G41" t="s">
        <v>1030</v>
      </c>
      <c r="H41">
        <v>0</v>
      </c>
      <c r="I41" t="s">
        <v>984</v>
      </c>
      <c r="J41" t="s">
        <v>985</v>
      </c>
      <c r="K41" t="s">
        <v>986</v>
      </c>
      <c r="L41">
        <v>250</v>
      </c>
      <c r="N41">
        <v>2000333217</v>
      </c>
      <c r="O41" t="s">
        <v>1070</v>
      </c>
      <c r="P41">
        <v>2</v>
      </c>
      <c r="Q41" t="s">
        <v>1071</v>
      </c>
      <c r="R41" s="2">
        <v>244688</v>
      </c>
      <c r="S41" s="2">
        <v>244688</v>
      </c>
      <c r="T41" t="s">
        <v>1072</v>
      </c>
      <c r="U41">
        <v>23086968</v>
      </c>
      <c r="V41" t="s">
        <v>247</v>
      </c>
      <c r="W41">
        <v>15</v>
      </c>
      <c r="X41">
        <v>15</v>
      </c>
      <c r="Y41">
        <v>15</v>
      </c>
      <c r="Z41">
        <v>15</v>
      </c>
      <c r="AA41">
        <v>0</v>
      </c>
      <c r="AB41">
        <v>0</v>
      </c>
      <c r="AC41">
        <v>0</v>
      </c>
      <c r="AD41">
        <v>0</v>
      </c>
      <c r="AE41">
        <v>15</v>
      </c>
      <c r="AF41">
        <v>15</v>
      </c>
      <c r="AI41" t="s">
        <v>1033</v>
      </c>
      <c r="AJ41" t="s">
        <v>989</v>
      </c>
      <c r="AK41" t="s">
        <v>1039</v>
      </c>
      <c r="AL41" t="s">
        <v>1008</v>
      </c>
      <c r="AM41" t="s">
        <v>1009</v>
      </c>
      <c r="AN41" t="s">
        <v>1034</v>
      </c>
      <c r="AO41" t="s">
        <v>991</v>
      </c>
      <c r="AU41" t="s">
        <v>1073</v>
      </c>
      <c r="AV41" t="s">
        <v>765</v>
      </c>
      <c r="AW41" t="s">
        <v>765</v>
      </c>
      <c r="AX41" t="s">
        <v>990</v>
      </c>
      <c r="AY41">
        <v>0</v>
      </c>
      <c r="AZ41" t="s">
        <v>994</v>
      </c>
      <c r="BA41">
        <v>31788919</v>
      </c>
      <c r="BD41">
        <v>0</v>
      </c>
      <c r="BG41">
        <v>1333314600</v>
      </c>
      <c r="BH41" t="s">
        <v>995</v>
      </c>
      <c r="BI41">
        <v>15</v>
      </c>
      <c r="BJ41">
        <v>15</v>
      </c>
      <c r="BK41">
        <v>1300</v>
      </c>
      <c r="BL41" t="s">
        <v>996</v>
      </c>
    </row>
    <row r="42" spans="3:64">
      <c r="C42" s="2">
        <v>244688</v>
      </c>
      <c r="D42" s="2">
        <v>244688</v>
      </c>
      <c r="F42" t="s">
        <v>1029</v>
      </c>
      <c r="G42" t="s">
        <v>1030</v>
      </c>
      <c r="H42">
        <v>0</v>
      </c>
      <c r="I42" t="s">
        <v>984</v>
      </c>
      <c r="J42" t="s">
        <v>985</v>
      </c>
      <c r="K42" t="s">
        <v>986</v>
      </c>
      <c r="L42">
        <v>250</v>
      </c>
      <c r="N42">
        <v>2000333217</v>
      </c>
      <c r="O42" t="s">
        <v>1070</v>
      </c>
      <c r="P42">
        <v>2</v>
      </c>
      <c r="Q42" t="s">
        <v>1071</v>
      </c>
      <c r="R42" s="2">
        <v>244688</v>
      </c>
      <c r="S42" s="2">
        <v>244688</v>
      </c>
      <c r="T42" t="s">
        <v>1072</v>
      </c>
      <c r="U42">
        <v>23065143</v>
      </c>
      <c r="V42" t="s">
        <v>245</v>
      </c>
      <c r="W42">
        <v>10</v>
      </c>
      <c r="X42">
        <v>10</v>
      </c>
      <c r="Y42">
        <v>10</v>
      </c>
      <c r="Z42">
        <v>10</v>
      </c>
      <c r="AA42">
        <v>0</v>
      </c>
      <c r="AB42">
        <v>0</v>
      </c>
      <c r="AC42">
        <v>0</v>
      </c>
      <c r="AD42">
        <v>0</v>
      </c>
      <c r="AE42">
        <v>10</v>
      </c>
      <c r="AF42">
        <v>10</v>
      </c>
      <c r="AI42" t="s">
        <v>1033</v>
      </c>
      <c r="AJ42" t="s">
        <v>989</v>
      </c>
      <c r="AK42" t="s">
        <v>1039</v>
      </c>
      <c r="AL42" t="s">
        <v>1008</v>
      </c>
      <c r="AM42" t="s">
        <v>1009</v>
      </c>
      <c r="AN42" t="s">
        <v>1034</v>
      </c>
      <c r="AO42" t="s">
        <v>991</v>
      </c>
      <c r="AU42" t="s">
        <v>1073</v>
      </c>
      <c r="AV42" t="s">
        <v>765</v>
      </c>
      <c r="AW42" t="s">
        <v>765</v>
      </c>
      <c r="AX42" t="s">
        <v>990</v>
      </c>
      <c r="AY42">
        <v>0</v>
      </c>
      <c r="AZ42" t="s">
        <v>994</v>
      </c>
      <c r="BA42">
        <v>31788919</v>
      </c>
      <c r="BD42">
        <v>0</v>
      </c>
      <c r="BG42">
        <v>1333314600</v>
      </c>
      <c r="BH42" t="s">
        <v>995</v>
      </c>
      <c r="BI42">
        <v>10</v>
      </c>
      <c r="BJ42">
        <v>10</v>
      </c>
      <c r="BK42">
        <v>1300</v>
      </c>
      <c r="BL42" t="s">
        <v>996</v>
      </c>
    </row>
    <row r="43" spans="3:64">
      <c r="C43" s="2">
        <v>244688</v>
      </c>
      <c r="D43" s="2">
        <v>244688</v>
      </c>
      <c r="F43" t="s">
        <v>1029</v>
      </c>
      <c r="G43" t="s">
        <v>1030</v>
      </c>
      <c r="H43">
        <v>0</v>
      </c>
      <c r="I43" t="s">
        <v>984</v>
      </c>
      <c r="J43" t="s">
        <v>985</v>
      </c>
      <c r="K43" t="s">
        <v>986</v>
      </c>
      <c r="L43">
        <v>250</v>
      </c>
      <c r="N43">
        <v>2000333217</v>
      </c>
      <c r="O43" t="s">
        <v>1070</v>
      </c>
      <c r="P43">
        <v>2</v>
      </c>
      <c r="Q43" t="s">
        <v>1071</v>
      </c>
      <c r="R43" s="2">
        <v>244688</v>
      </c>
      <c r="S43" s="2">
        <v>244688</v>
      </c>
      <c r="T43" t="s">
        <v>1072</v>
      </c>
      <c r="U43">
        <v>23057698</v>
      </c>
      <c r="V43" t="s">
        <v>271</v>
      </c>
      <c r="W43">
        <v>15</v>
      </c>
      <c r="X43">
        <v>15</v>
      </c>
      <c r="Y43">
        <v>15</v>
      </c>
      <c r="Z43">
        <v>15</v>
      </c>
      <c r="AA43">
        <v>0</v>
      </c>
      <c r="AB43">
        <v>0</v>
      </c>
      <c r="AC43">
        <v>0</v>
      </c>
      <c r="AD43">
        <v>0</v>
      </c>
      <c r="AE43">
        <v>15</v>
      </c>
      <c r="AF43">
        <v>15</v>
      </c>
      <c r="AI43" t="s">
        <v>1033</v>
      </c>
      <c r="AJ43" t="s">
        <v>989</v>
      </c>
      <c r="AK43" t="s">
        <v>1039</v>
      </c>
      <c r="AL43" t="s">
        <v>1008</v>
      </c>
      <c r="AM43" t="s">
        <v>1009</v>
      </c>
      <c r="AN43" t="s">
        <v>1034</v>
      </c>
      <c r="AO43" t="s">
        <v>991</v>
      </c>
      <c r="AU43" t="s">
        <v>1073</v>
      </c>
      <c r="AV43" t="s">
        <v>765</v>
      </c>
      <c r="AW43" t="s">
        <v>765</v>
      </c>
      <c r="AX43" t="s">
        <v>990</v>
      </c>
      <c r="AY43">
        <v>0</v>
      </c>
      <c r="AZ43" t="s">
        <v>994</v>
      </c>
      <c r="BA43">
        <v>31788919</v>
      </c>
      <c r="BD43">
        <v>0</v>
      </c>
      <c r="BG43">
        <v>1333314600</v>
      </c>
      <c r="BH43" t="s">
        <v>995</v>
      </c>
      <c r="BI43">
        <v>15</v>
      </c>
      <c r="BJ43">
        <v>15</v>
      </c>
      <c r="BK43">
        <v>1300</v>
      </c>
      <c r="BL43" t="s">
        <v>996</v>
      </c>
    </row>
    <row r="44" spans="3:64">
      <c r="C44" s="2">
        <v>244688</v>
      </c>
      <c r="D44" s="2">
        <v>244688</v>
      </c>
      <c r="F44" t="s">
        <v>1029</v>
      </c>
      <c r="G44" t="s">
        <v>1030</v>
      </c>
      <c r="H44">
        <v>0</v>
      </c>
      <c r="I44" t="s">
        <v>984</v>
      </c>
      <c r="J44" t="s">
        <v>985</v>
      </c>
      <c r="K44" t="s">
        <v>986</v>
      </c>
      <c r="L44">
        <v>250</v>
      </c>
      <c r="N44">
        <v>2000333217</v>
      </c>
      <c r="O44" t="s">
        <v>1070</v>
      </c>
      <c r="P44">
        <v>2</v>
      </c>
      <c r="Q44" t="s">
        <v>1071</v>
      </c>
      <c r="R44" s="2">
        <v>244688</v>
      </c>
      <c r="S44" s="2">
        <v>244688</v>
      </c>
      <c r="T44" t="s">
        <v>1072</v>
      </c>
      <c r="U44">
        <v>23057700</v>
      </c>
      <c r="V44" t="s">
        <v>187</v>
      </c>
      <c r="W44">
        <v>15</v>
      </c>
      <c r="X44">
        <v>15</v>
      </c>
      <c r="Y44">
        <v>15</v>
      </c>
      <c r="Z44">
        <v>15</v>
      </c>
      <c r="AA44">
        <v>0</v>
      </c>
      <c r="AB44">
        <v>0</v>
      </c>
      <c r="AC44">
        <v>0</v>
      </c>
      <c r="AD44">
        <v>0</v>
      </c>
      <c r="AE44">
        <v>15</v>
      </c>
      <c r="AF44">
        <v>15</v>
      </c>
      <c r="AI44" t="s">
        <v>1033</v>
      </c>
      <c r="AJ44" t="s">
        <v>989</v>
      </c>
      <c r="AK44" t="s">
        <v>1039</v>
      </c>
      <c r="AL44" t="s">
        <v>1008</v>
      </c>
      <c r="AM44" t="s">
        <v>1009</v>
      </c>
      <c r="AN44" t="s">
        <v>1034</v>
      </c>
      <c r="AO44" t="s">
        <v>991</v>
      </c>
      <c r="AU44" t="s">
        <v>1073</v>
      </c>
      <c r="AV44" t="s">
        <v>765</v>
      </c>
      <c r="AW44" t="s">
        <v>765</v>
      </c>
      <c r="AX44" t="s">
        <v>990</v>
      </c>
      <c r="AY44">
        <v>0</v>
      </c>
      <c r="AZ44" t="s">
        <v>994</v>
      </c>
      <c r="BA44">
        <v>31788919</v>
      </c>
      <c r="BD44">
        <v>0</v>
      </c>
      <c r="BG44">
        <v>1333314600</v>
      </c>
      <c r="BH44" t="s">
        <v>995</v>
      </c>
      <c r="BI44">
        <v>15</v>
      </c>
      <c r="BJ44">
        <v>15</v>
      </c>
      <c r="BK44">
        <v>1300</v>
      </c>
      <c r="BL44" t="s">
        <v>996</v>
      </c>
    </row>
    <row r="45" spans="3:64">
      <c r="C45" s="2">
        <v>244688</v>
      </c>
      <c r="D45" s="2">
        <v>244688</v>
      </c>
      <c r="F45" t="s">
        <v>1029</v>
      </c>
      <c r="G45" t="s">
        <v>1030</v>
      </c>
      <c r="H45">
        <v>0</v>
      </c>
      <c r="I45" t="s">
        <v>984</v>
      </c>
      <c r="J45" t="s">
        <v>985</v>
      </c>
      <c r="K45" t="s">
        <v>986</v>
      </c>
      <c r="L45">
        <v>250</v>
      </c>
      <c r="N45">
        <v>2000392491</v>
      </c>
      <c r="O45" t="s">
        <v>1057</v>
      </c>
      <c r="P45">
        <v>1</v>
      </c>
      <c r="Q45" t="s">
        <v>1057</v>
      </c>
      <c r="R45" s="2">
        <v>244688</v>
      </c>
      <c r="S45" s="2">
        <v>244688</v>
      </c>
      <c r="T45" t="s">
        <v>1074</v>
      </c>
      <c r="U45">
        <v>23105856</v>
      </c>
      <c r="V45" t="s">
        <v>231</v>
      </c>
      <c r="W45">
        <v>1</v>
      </c>
      <c r="X45">
        <v>12</v>
      </c>
      <c r="Y45">
        <v>1</v>
      </c>
      <c r="Z45">
        <v>12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12</v>
      </c>
      <c r="AI45" t="s">
        <v>1033</v>
      </c>
      <c r="AJ45" t="s">
        <v>989</v>
      </c>
      <c r="AK45" t="s">
        <v>1039</v>
      </c>
      <c r="AL45" t="s">
        <v>1008</v>
      </c>
      <c r="AM45" t="s">
        <v>1009</v>
      </c>
      <c r="AN45" t="s">
        <v>1034</v>
      </c>
      <c r="AO45" t="s">
        <v>991</v>
      </c>
      <c r="AU45" t="s">
        <v>1075</v>
      </c>
      <c r="AV45" t="s">
        <v>1010</v>
      </c>
      <c r="AW45" t="s">
        <v>765</v>
      </c>
      <c r="AX45" t="s">
        <v>990</v>
      </c>
      <c r="AY45">
        <v>0</v>
      </c>
      <c r="AZ45" t="s">
        <v>994</v>
      </c>
      <c r="BA45">
        <v>31788995</v>
      </c>
      <c r="BD45">
        <v>0</v>
      </c>
      <c r="BG45">
        <v>1333314600</v>
      </c>
      <c r="BH45" t="s">
        <v>995</v>
      </c>
      <c r="BI45">
        <v>1</v>
      </c>
      <c r="BJ45">
        <v>12</v>
      </c>
      <c r="BK45">
        <v>1300</v>
      </c>
      <c r="BL45" t="s">
        <v>996</v>
      </c>
    </row>
    <row r="46" spans="3:64">
      <c r="C46" s="2">
        <v>244688</v>
      </c>
      <c r="D46" s="2">
        <v>244688</v>
      </c>
      <c r="F46" t="s">
        <v>1029</v>
      </c>
      <c r="G46" t="s">
        <v>1030</v>
      </c>
      <c r="H46">
        <v>0</v>
      </c>
      <c r="I46" t="s">
        <v>984</v>
      </c>
      <c r="J46" t="s">
        <v>985</v>
      </c>
      <c r="K46" t="s">
        <v>986</v>
      </c>
      <c r="L46">
        <v>250</v>
      </c>
      <c r="N46">
        <v>2000401153</v>
      </c>
      <c r="O46" t="s">
        <v>1076</v>
      </c>
      <c r="P46">
        <v>1</v>
      </c>
      <c r="Q46" t="s">
        <v>1076</v>
      </c>
      <c r="R46" s="2">
        <v>244688</v>
      </c>
      <c r="S46" s="2">
        <v>244688</v>
      </c>
      <c r="T46" t="s">
        <v>1077</v>
      </c>
      <c r="U46">
        <v>23057698</v>
      </c>
      <c r="V46" t="s">
        <v>271</v>
      </c>
      <c r="W46">
        <v>5</v>
      </c>
      <c r="X46">
        <v>5</v>
      </c>
      <c r="Y46">
        <v>5</v>
      </c>
      <c r="Z46">
        <v>5</v>
      </c>
      <c r="AA46">
        <v>0</v>
      </c>
      <c r="AB46">
        <v>0</v>
      </c>
      <c r="AC46">
        <v>0</v>
      </c>
      <c r="AD46">
        <v>0</v>
      </c>
      <c r="AE46">
        <v>5</v>
      </c>
      <c r="AF46">
        <v>5</v>
      </c>
      <c r="AI46" t="s">
        <v>1033</v>
      </c>
      <c r="AJ46" t="s">
        <v>989</v>
      </c>
      <c r="AK46" t="s">
        <v>1039</v>
      </c>
      <c r="AL46" t="s">
        <v>1008</v>
      </c>
      <c r="AM46" t="s">
        <v>1009</v>
      </c>
      <c r="AN46" t="s">
        <v>1034</v>
      </c>
      <c r="AO46" t="s">
        <v>991</v>
      </c>
      <c r="AU46" t="s">
        <v>1078</v>
      </c>
      <c r="AV46" t="s">
        <v>765</v>
      </c>
      <c r="AW46" t="s">
        <v>765</v>
      </c>
      <c r="AX46" t="s">
        <v>990</v>
      </c>
      <c r="AY46">
        <v>0</v>
      </c>
      <c r="AZ46" t="s">
        <v>994</v>
      </c>
      <c r="BA46">
        <v>31789662</v>
      </c>
      <c r="BD46">
        <v>0</v>
      </c>
      <c r="BG46">
        <v>1333314600</v>
      </c>
      <c r="BH46" t="s">
        <v>995</v>
      </c>
      <c r="BI46">
        <v>5</v>
      </c>
      <c r="BJ46">
        <v>5</v>
      </c>
      <c r="BK46">
        <v>1300</v>
      </c>
      <c r="BL46" t="s">
        <v>996</v>
      </c>
    </row>
    <row r="47" spans="3:64">
      <c r="C47" s="2">
        <v>244688</v>
      </c>
      <c r="D47" s="2">
        <v>244688</v>
      </c>
      <c r="F47" t="s">
        <v>1029</v>
      </c>
      <c r="G47" t="s">
        <v>1030</v>
      </c>
      <c r="H47">
        <v>0</v>
      </c>
      <c r="I47" t="s">
        <v>984</v>
      </c>
      <c r="J47" t="s">
        <v>985</v>
      </c>
      <c r="K47" t="s">
        <v>986</v>
      </c>
      <c r="L47">
        <v>250</v>
      </c>
      <c r="N47">
        <v>2000401153</v>
      </c>
      <c r="O47" t="s">
        <v>1076</v>
      </c>
      <c r="P47">
        <v>1</v>
      </c>
      <c r="Q47" t="s">
        <v>1076</v>
      </c>
      <c r="R47" s="2">
        <v>244688</v>
      </c>
      <c r="S47" s="2">
        <v>244688</v>
      </c>
      <c r="T47" t="s">
        <v>1077</v>
      </c>
      <c r="U47">
        <v>23064091</v>
      </c>
      <c r="V47" t="s">
        <v>118</v>
      </c>
      <c r="W47">
        <v>15</v>
      </c>
      <c r="X47">
        <v>15</v>
      </c>
      <c r="Y47">
        <v>15</v>
      </c>
      <c r="Z47">
        <v>15</v>
      </c>
      <c r="AA47">
        <v>0</v>
      </c>
      <c r="AB47">
        <v>0</v>
      </c>
      <c r="AC47">
        <v>0</v>
      </c>
      <c r="AD47">
        <v>0</v>
      </c>
      <c r="AE47">
        <v>15</v>
      </c>
      <c r="AF47">
        <v>15</v>
      </c>
      <c r="AI47" t="s">
        <v>1033</v>
      </c>
      <c r="AJ47" t="s">
        <v>989</v>
      </c>
      <c r="AK47" t="s">
        <v>1007</v>
      </c>
      <c r="AL47" t="s">
        <v>1008</v>
      </c>
      <c r="AM47" t="s">
        <v>1009</v>
      </c>
      <c r="AN47" t="s">
        <v>1034</v>
      </c>
      <c r="AO47" t="s">
        <v>991</v>
      </c>
      <c r="AU47" t="s">
        <v>1078</v>
      </c>
      <c r="AV47" t="s">
        <v>765</v>
      </c>
      <c r="AW47" t="s">
        <v>765</v>
      </c>
      <c r="AX47" t="s">
        <v>990</v>
      </c>
      <c r="AY47">
        <v>0</v>
      </c>
      <c r="AZ47" t="s">
        <v>994</v>
      </c>
      <c r="BA47">
        <v>31789662</v>
      </c>
      <c r="BD47">
        <v>0</v>
      </c>
      <c r="BG47">
        <v>1333314600</v>
      </c>
      <c r="BH47" t="s">
        <v>995</v>
      </c>
      <c r="BI47">
        <v>15</v>
      </c>
      <c r="BJ47">
        <v>15</v>
      </c>
      <c r="BK47">
        <v>1300</v>
      </c>
      <c r="BL47" t="s">
        <v>996</v>
      </c>
    </row>
    <row r="48" spans="3:64">
      <c r="C48" s="2">
        <v>244688</v>
      </c>
      <c r="D48" s="2">
        <v>244688</v>
      </c>
      <c r="F48" t="s">
        <v>1029</v>
      </c>
      <c r="G48" t="s">
        <v>1030</v>
      </c>
      <c r="H48">
        <v>0</v>
      </c>
      <c r="I48" t="s">
        <v>984</v>
      </c>
      <c r="J48" t="s">
        <v>985</v>
      </c>
      <c r="K48" t="s">
        <v>986</v>
      </c>
      <c r="L48">
        <v>250</v>
      </c>
      <c r="N48">
        <v>2000366293</v>
      </c>
      <c r="O48" t="s">
        <v>1079</v>
      </c>
      <c r="P48">
        <v>1</v>
      </c>
      <c r="Q48" t="s">
        <v>1080</v>
      </c>
      <c r="R48" s="2">
        <v>244688</v>
      </c>
      <c r="S48" s="2">
        <v>244688</v>
      </c>
      <c r="T48" t="s">
        <v>1081</v>
      </c>
      <c r="U48">
        <v>23000181</v>
      </c>
      <c r="V48" t="s">
        <v>38</v>
      </c>
      <c r="W48">
        <v>8</v>
      </c>
      <c r="X48">
        <v>8</v>
      </c>
      <c r="Y48">
        <v>8</v>
      </c>
      <c r="Z48">
        <v>8</v>
      </c>
      <c r="AA48">
        <v>0</v>
      </c>
      <c r="AB48">
        <v>0</v>
      </c>
      <c r="AC48">
        <v>0</v>
      </c>
      <c r="AD48">
        <v>0</v>
      </c>
      <c r="AE48">
        <v>8</v>
      </c>
      <c r="AF48">
        <v>8</v>
      </c>
      <c r="AI48" t="s">
        <v>1033</v>
      </c>
      <c r="AJ48" t="s">
        <v>989</v>
      </c>
      <c r="AK48" t="s">
        <v>1007</v>
      </c>
      <c r="AL48" t="s">
        <v>1008</v>
      </c>
      <c r="AM48" t="s">
        <v>1009</v>
      </c>
      <c r="AN48" t="s">
        <v>1034</v>
      </c>
      <c r="AO48" t="s">
        <v>991</v>
      </c>
      <c r="AU48" t="s">
        <v>1082</v>
      </c>
      <c r="AV48" t="s">
        <v>765</v>
      </c>
      <c r="AW48" t="s">
        <v>765</v>
      </c>
      <c r="AX48" t="s">
        <v>990</v>
      </c>
      <c r="AY48">
        <v>0</v>
      </c>
      <c r="AZ48" t="s">
        <v>994</v>
      </c>
      <c r="BA48">
        <v>31789935</v>
      </c>
      <c r="BD48">
        <v>0</v>
      </c>
      <c r="BG48">
        <v>1333314600</v>
      </c>
      <c r="BH48" t="s">
        <v>995</v>
      </c>
      <c r="BI48">
        <v>8</v>
      </c>
      <c r="BJ48">
        <v>8</v>
      </c>
      <c r="BK48">
        <v>1300</v>
      </c>
      <c r="BL48" t="s">
        <v>996</v>
      </c>
    </row>
    <row r="49" spans="3:64">
      <c r="C49" s="2">
        <v>244688</v>
      </c>
      <c r="D49" s="2">
        <v>244688</v>
      </c>
      <c r="F49" t="s">
        <v>1029</v>
      </c>
      <c r="G49" t="s">
        <v>1030</v>
      </c>
      <c r="H49">
        <v>0</v>
      </c>
      <c r="I49" t="s">
        <v>984</v>
      </c>
      <c r="J49" t="s">
        <v>985</v>
      </c>
      <c r="K49" t="s">
        <v>986</v>
      </c>
      <c r="L49">
        <v>250</v>
      </c>
      <c r="N49">
        <v>2000366293</v>
      </c>
      <c r="O49" t="s">
        <v>1079</v>
      </c>
      <c r="P49">
        <v>1</v>
      </c>
      <c r="Q49" t="s">
        <v>1080</v>
      </c>
      <c r="R49" s="2">
        <v>244688</v>
      </c>
      <c r="S49" s="2">
        <v>244688</v>
      </c>
      <c r="T49" t="s">
        <v>1081</v>
      </c>
      <c r="U49">
        <v>23078867</v>
      </c>
      <c r="V49" t="s">
        <v>173</v>
      </c>
      <c r="W49">
        <v>5</v>
      </c>
      <c r="X49">
        <v>5</v>
      </c>
      <c r="Y49">
        <v>5</v>
      </c>
      <c r="Z49">
        <v>5</v>
      </c>
      <c r="AA49">
        <v>0</v>
      </c>
      <c r="AB49">
        <v>0</v>
      </c>
      <c r="AC49">
        <v>0</v>
      </c>
      <c r="AD49">
        <v>0</v>
      </c>
      <c r="AE49">
        <v>5</v>
      </c>
      <c r="AF49">
        <v>5</v>
      </c>
      <c r="AI49" t="s">
        <v>1033</v>
      </c>
      <c r="AJ49" t="s">
        <v>989</v>
      </c>
      <c r="AK49" t="s">
        <v>1039</v>
      </c>
      <c r="AL49" t="s">
        <v>1008</v>
      </c>
      <c r="AM49" t="s">
        <v>1009</v>
      </c>
      <c r="AN49" t="s">
        <v>1034</v>
      </c>
      <c r="AO49" t="s">
        <v>991</v>
      </c>
      <c r="AU49" t="s">
        <v>1082</v>
      </c>
      <c r="AV49" t="s">
        <v>765</v>
      </c>
      <c r="AW49" t="s">
        <v>765</v>
      </c>
      <c r="AX49" t="s">
        <v>990</v>
      </c>
      <c r="AY49">
        <v>0</v>
      </c>
      <c r="AZ49" t="s">
        <v>994</v>
      </c>
      <c r="BA49">
        <v>31789935</v>
      </c>
      <c r="BD49">
        <v>0</v>
      </c>
      <c r="BG49">
        <v>1333314600</v>
      </c>
      <c r="BH49" t="s">
        <v>995</v>
      </c>
      <c r="BI49">
        <v>5</v>
      </c>
      <c r="BJ49">
        <v>5</v>
      </c>
      <c r="BK49">
        <v>1300</v>
      </c>
      <c r="BL49" t="s">
        <v>996</v>
      </c>
    </row>
    <row r="50" spans="3:64">
      <c r="C50" s="2">
        <v>244688</v>
      </c>
      <c r="D50" s="2">
        <v>244688</v>
      </c>
      <c r="F50" t="s">
        <v>1029</v>
      </c>
      <c r="G50" t="s">
        <v>1030</v>
      </c>
      <c r="H50">
        <v>0</v>
      </c>
      <c r="I50" t="s">
        <v>984</v>
      </c>
      <c r="J50" t="s">
        <v>985</v>
      </c>
      <c r="K50" t="s">
        <v>986</v>
      </c>
      <c r="L50">
        <v>250</v>
      </c>
      <c r="N50">
        <v>2000366293</v>
      </c>
      <c r="O50" t="s">
        <v>1079</v>
      </c>
      <c r="P50">
        <v>1</v>
      </c>
      <c r="Q50" t="s">
        <v>1080</v>
      </c>
      <c r="R50" s="2">
        <v>244688</v>
      </c>
      <c r="S50" s="2">
        <v>244688</v>
      </c>
      <c r="T50" t="s">
        <v>1081</v>
      </c>
      <c r="U50">
        <v>23045518</v>
      </c>
      <c r="V50" t="s">
        <v>609</v>
      </c>
      <c r="W50">
        <v>1</v>
      </c>
      <c r="X50">
        <v>5</v>
      </c>
      <c r="Y50">
        <v>1</v>
      </c>
      <c r="Z50">
        <v>5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5</v>
      </c>
      <c r="AI50" t="s">
        <v>1033</v>
      </c>
      <c r="AJ50" t="s">
        <v>989</v>
      </c>
      <c r="AK50" t="s">
        <v>1007</v>
      </c>
      <c r="AL50" t="s">
        <v>1008</v>
      </c>
      <c r="AM50" t="s">
        <v>1009</v>
      </c>
      <c r="AN50" t="s">
        <v>1034</v>
      </c>
      <c r="AO50" t="s">
        <v>991</v>
      </c>
      <c r="AU50" t="s">
        <v>1082</v>
      </c>
      <c r="AV50" t="s">
        <v>1010</v>
      </c>
      <c r="AW50" t="s">
        <v>765</v>
      </c>
      <c r="AX50" t="s">
        <v>990</v>
      </c>
      <c r="AY50">
        <v>0</v>
      </c>
      <c r="AZ50" t="s">
        <v>994</v>
      </c>
      <c r="BA50">
        <v>31789935</v>
      </c>
      <c r="BD50">
        <v>0</v>
      </c>
      <c r="BG50">
        <v>1333314600</v>
      </c>
      <c r="BH50" t="s">
        <v>995</v>
      </c>
      <c r="BI50">
        <v>1</v>
      </c>
      <c r="BJ50">
        <v>5</v>
      </c>
      <c r="BK50">
        <v>1300</v>
      </c>
      <c r="BL50" t="s">
        <v>996</v>
      </c>
    </row>
    <row r="51" spans="3:64">
      <c r="C51" s="2">
        <v>244688</v>
      </c>
      <c r="D51" s="2">
        <v>244688</v>
      </c>
      <c r="F51" t="s">
        <v>1029</v>
      </c>
      <c r="G51" t="s">
        <v>1030</v>
      </c>
      <c r="H51">
        <v>0</v>
      </c>
      <c r="I51" t="s">
        <v>984</v>
      </c>
      <c r="J51" t="s">
        <v>985</v>
      </c>
      <c r="K51" t="s">
        <v>986</v>
      </c>
      <c r="L51">
        <v>250</v>
      </c>
      <c r="N51">
        <v>2000390706</v>
      </c>
      <c r="O51" t="s">
        <v>1083</v>
      </c>
      <c r="P51">
        <v>1</v>
      </c>
      <c r="Q51" t="s">
        <v>1083</v>
      </c>
      <c r="R51" s="2">
        <v>244688</v>
      </c>
      <c r="S51" s="2">
        <v>244688</v>
      </c>
      <c r="T51" t="s">
        <v>1084</v>
      </c>
      <c r="U51">
        <v>23000181</v>
      </c>
      <c r="V51" t="s">
        <v>38</v>
      </c>
      <c r="W51">
        <v>20</v>
      </c>
      <c r="X51">
        <v>20</v>
      </c>
      <c r="Y51">
        <v>20</v>
      </c>
      <c r="Z51">
        <v>20</v>
      </c>
      <c r="AA51">
        <v>0</v>
      </c>
      <c r="AB51">
        <v>0</v>
      </c>
      <c r="AC51">
        <v>0</v>
      </c>
      <c r="AD51">
        <v>0</v>
      </c>
      <c r="AE51">
        <v>20</v>
      </c>
      <c r="AF51">
        <v>20</v>
      </c>
      <c r="AI51" t="s">
        <v>1033</v>
      </c>
      <c r="AJ51" t="s">
        <v>989</v>
      </c>
      <c r="AK51" t="s">
        <v>1007</v>
      </c>
      <c r="AL51" t="s">
        <v>1008</v>
      </c>
      <c r="AM51" t="s">
        <v>1009</v>
      </c>
      <c r="AN51" t="s">
        <v>1034</v>
      </c>
      <c r="AO51" t="s">
        <v>991</v>
      </c>
      <c r="AU51" t="s">
        <v>1085</v>
      </c>
      <c r="AV51" t="s">
        <v>765</v>
      </c>
      <c r="AW51" t="s">
        <v>765</v>
      </c>
      <c r="AX51" t="s">
        <v>990</v>
      </c>
      <c r="AY51">
        <v>0</v>
      </c>
      <c r="AZ51" t="s">
        <v>994</v>
      </c>
      <c r="BA51">
        <v>31790303</v>
      </c>
      <c r="BD51">
        <v>0</v>
      </c>
      <c r="BG51">
        <v>1333314600</v>
      </c>
      <c r="BH51" t="s">
        <v>995</v>
      </c>
      <c r="BI51">
        <v>20</v>
      </c>
      <c r="BJ51">
        <v>20</v>
      </c>
      <c r="BL51" t="s">
        <v>996</v>
      </c>
    </row>
    <row r="52" spans="3:64">
      <c r="C52" s="2">
        <v>244688</v>
      </c>
      <c r="D52" s="2">
        <v>244688</v>
      </c>
      <c r="F52" t="s">
        <v>1029</v>
      </c>
      <c r="G52" t="s">
        <v>1030</v>
      </c>
      <c r="H52">
        <v>0</v>
      </c>
      <c r="I52" t="s">
        <v>984</v>
      </c>
      <c r="J52" t="s">
        <v>985</v>
      </c>
      <c r="K52" t="s">
        <v>986</v>
      </c>
      <c r="L52">
        <v>250</v>
      </c>
      <c r="N52">
        <v>2000390706</v>
      </c>
      <c r="O52" t="s">
        <v>1083</v>
      </c>
      <c r="P52">
        <v>1</v>
      </c>
      <c r="Q52" t="s">
        <v>1083</v>
      </c>
      <c r="R52" s="2">
        <v>244688</v>
      </c>
      <c r="S52" s="2">
        <v>244688</v>
      </c>
      <c r="T52" t="s">
        <v>1084</v>
      </c>
      <c r="U52">
        <v>23015321</v>
      </c>
      <c r="V52" t="s">
        <v>128</v>
      </c>
      <c r="W52">
        <v>10</v>
      </c>
      <c r="X52">
        <v>80</v>
      </c>
      <c r="Y52">
        <v>10</v>
      </c>
      <c r="Z52">
        <v>80</v>
      </c>
      <c r="AA52">
        <v>0</v>
      </c>
      <c r="AB52">
        <v>0</v>
      </c>
      <c r="AC52">
        <v>0</v>
      </c>
      <c r="AD52">
        <v>0</v>
      </c>
      <c r="AE52">
        <v>10</v>
      </c>
      <c r="AF52">
        <v>80</v>
      </c>
      <c r="AI52" t="s">
        <v>1033</v>
      </c>
      <c r="AJ52" t="s">
        <v>989</v>
      </c>
      <c r="AK52" t="s">
        <v>1007</v>
      </c>
      <c r="AL52" t="s">
        <v>1008</v>
      </c>
      <c r="AM52" t="s">
        <v>1009</v>
      </c>
      <c r="AN52" t="s">
        <v>1034</v>
      </c>
      <c r="AO52" t="s">
        <v>991</v>
      </c>
      <c r="AU52" t="s">
        <v>1085</v>
      </c>
      <c r="AV52" t="s">
        <v>1086</v>
      </c>
      <c r="AW52" t="s">
        <v>765</v>
      </c>
      <c r="AX52" t="s">
        <v>990</v>
      </c>
      <c r="AY52">
        <v>0</v>
      </c>
      <c r="AZ52" t="s">
        <v>994</v>
      </c>
      <c r="BA52">
        <v>31790303</v>
      </c>
      <c r="BD52">
        <v>0</v>
      </c>
      <c r="BG52">
        <v>1333314600</v>
      </c>
      <c r="BH52" t="s">
        <v>995</v>
      </c>
      <c r="BI52">
        <v>10</v>
      </c>
      <c r="BJ52">
        <v>80</v>
      </c>
      <c r="BL52" t="s">
        <v>996</v>
      </c>
    </row>
    <row r="53" spans="3:64">
      <c r="C53" s="2">
        <v>244688</v>
      </c>
      <c r="D53" s="2">
        <v>244688</v>
      </c>
      <c r="F53" t="s">
        <v>1029</v>
      </c>
      <c r="G53" t="s">
        <v>1030</v>
      </c>
      <c r="H53">
        <v>0</v>
      </c>
      <c r="I53" t="s">
        <v>984</v>
      </c>
      <c r="J53" t="s">
        <v>985</v>
      </c>
      <c r="K53" t="s">
        <v>986</v>
      </c>
      <c r="L53">
        <v>250</v>
      </c>
      <c r="N53">
        <v>2000200943</v>
      </c>
      <c r="O53" t="s">
        <v>1087</v>
      </c>
      <c r="P53">
        <v>1</v>
      </c>
      <c r="Q53" t="s">
        <v>1087</v>
      </c>
      <c r="R53" s="2">
        <v>244688</v>
      </c>
      <c r="S53" s="2">
        <v>244688</v>
      </c>
      <c r="T53" t="s">
        <v>1088</v>
      </c>
      <c r="U53">
        <v>23000187</v>
      </c>
      <c r="V53" t="s">
        <v>102</v>
      </c>
      <c r="W53">
        <v>6</v>
      </c>
      <c r="X53">
        <v>6</v>
      </c>
      <c r="Y53">
        <v>6</v>
      </c>
      <c r="Z53">
        <v>6</v>
      </c>
      <c r="AA53">
        <v>0</v>
      </c>
      <c r="AB53">
        <v>0</v>
      </c>
      <c r="AC53">
        <v>0</v>
      </c>
      <c r="AD53">
        <v>0</v>
      </c>
      <c r="AE53">
        <v>6</v>
      </c>
      <c r="AF53">
        <v>6</v>
      </c>
      <c r="AI53" t="s">
        <v>1033</v>
      </c>
      <c r="AJ53" t="s">
        <v>989</v>
      </c>
      <c r="AK53" t="s">
        <v>1007</v>
      </c>
      <c r="AL53" t="s">
        <v>1008</v>
      </c>
      <c r="AM53" t="s">
        <v>1009</v>
      </c>
      <c r="AN53" t="s">
        <v>1022</v>
      </c>
      <c r="AO53" t="s">
        <v>991</v>
      </c>
      <c r="AU53" t="s">
        <v>1089</v>
      </c>
      <c r="AV53" t="s">
        <v>765</v>
      </c>
      <c r="AW53" t="s">
        <v>765</v>
      </c>
      <c r="AX53" t="s">
        <v>990</v>
      </c>
      <c r="AY53">
        <v>0</v>
      </c>
      <c r="AZ53" t="s">
        <v>994</v>
      </c>
      <c r="BA53">
        <v>31790590</v>
      </c>
      <c r="BD53">
        <v>0</v>
      </c>
      <c r="BG53">
        <v>1333314600</v>
      </c>
      <c r="BH53" t="s">
        <v>995</v>
      </c>
      <c r="BI53">
        <v>6</v>
      </c>
      <c r="BJ53">
        <v>6</v>
      </c>
      <c r="BK53">
        <v>1300</v>
      </c>
      <c r="BL53" t="s">
        <v>996</v>
      </c>
    </row>
    <row r="54" spans="3:64">
      <c r="C54" s="2">
        <v>244688</v>
      </c>
      <c r="D54" s="2">
        <v>244688</v>
      </c>
      <c r="F54" t="s">
        <v>1029</v>
      </c>
      <c r="G54" t="s">
        <v>1030</v>
      </c>
      <c r="H54">
        <v>0</v>
      </c>
      <c r="I54" t="s">
        <v>984</v>
      </c>
      <c r="J54" t="s">
        <v>985</v>
      </c>
      <c r="K54" t="s">
        <v>986</v>
      </c>
      <c r="L54">
        <v>250</v>
      </c>
      <c r="N54">
        <v>2000200943</v>
      </c>
      <c r="O54" t="s">
        <v>1087</v>
      </c>
      <c r="P54">
        <v>1</v>
      </c>
      <c r="Q54" t="s">
        <v>1087</v>
      </c>
      <c r="R54" s="2">
        <v>244688</v>
      </c>
      <c r="S54" s="2">
        <v>244688</v>
      </c>
      <c r="T54" t="s">
        <v>1088</v>
      </c>
      <c r="U54">
        <v>23015350</v>
      </c>
      <c r="V54" t="s">
        <v>36</v>
      </c>
      <c r="W54">
        <v>5</v>
      </c>
      <c r="X54">
        <v>5</v>
      </c>
      <c r="Y54">
        <v>5</v>
      </c>
      <c r="Z54">
        <v>5</v>
      </c>
      <c r="AA54">
        <v>0</v>
      </c>
      <c r="AB54">
        <v>0</v>
      </c>
      <c r="AC54">
        <v>0</v>
      </c>
      <c r="AD54">
        <v>0</v>
      </c>
      <c r="AE54">
        <v>5</v>
      </c>
      <c r="AF54">
        <v>5</v>
      </c>
      <c r="AI54" t="s">
        <v>1033</v>
      </c>
      <c r="AJ54" t="s">
        <v>989</v>
      </c>
      <c r="AK54" t="s">
        <v>1007</v>
      </c>
      <c r="AL54" t="s">
        <v>1008</v>
      </c>
      <c r="AM54" t="s">
        <v>1009</v>
      </c>
      <c r="AN54" t="s">
        <v>1022</v>
      </c>
      <c r="AO54" t="s">
        <v>991</v>
      </c>
      <c r="AU54" t="s">
        <v>1089</v>
      </c>
      <c r="AV54" t="s">
        <v>765</v>
      </c>
      <c r="AW54" t="s">
        <v>765</v>
      </c>
      <c r="AX54" t="s">
        <v>990</v>
      </c>
      <c r="AY54">
        <v>0</v>
      </c>
      <c r="AZ54" t="s">
        <v>994</v>
      </c>
      <c r="BA54">
        <v>31790590</v>
      </c>
      <c r="BD54">
        <v>0</v>
      </c>
      <c r="BG54">
        <v>1333314600</v>
      </c>
      <c r="BH54" t="s">
        <v>995</v>
      </c>
      <c r="BI54">
        <v>5</v>
      </c>
      <c r="BJ54">
        <v>5</v>
      </c>
      <c r="BK54">
        <v>1300</v>
      </c>
      <c r="BL54" t="s">
        <v>996</v>
      </c>
    </row>
    <row r="55" spans="3:64">
      <c r="C55" s="2">
        <v>244688</v>
      </c>
      <c r="D55" s="2">
        <v>244688</v>
      </c>
      <c r="F55" t="s">
        <v>1029</v>
      </c>
      <c r="G55" t="s">
        <v>1030</v>
      </c>
      <c r="H55">
        <v>0</v>
      </c>
      <c r="I55" t="s">
        <v>984</v>
      </c>
      <c r="J55" t="s">
        <v>985</v>
      </c>
      <c r="K55" t="s">
        <v>986</v>
      </c>
      <c r="L55">
        <v>250</v>
      </c>
      <c r="N55">
        <v>2000200943</v>
      </c>
      <c r="O55" t="s">
        <v>1087</v>
      </c>
      <c r="P55">
        <v>1</v>
      </c>
      <c r="Q55" t="s">
        <v>1087</v>
      </c>
      <c r="R55" s="2">
        <v>244688</v>
      </c>
      <c r="S55" s="2">
        <v>244688</v>
      </c>
      <c r="T55" t="s">
        <v>1088</v>
      </c>
      <c r="U55">
        <v>23057688</v>
      </c>
      <c r="V55" t="s">
        <v>61</v>
      </c>
      <c r="W55">
        <v>5</v>
      </c>
      <c r="X55">
        <v>5</v>
      </c>
      <c r="Y55">
        <v>5</v>
      </c>
      <c r="Z55">
        <v>5</v>
      </c>
      <c r="AA55">
        <v>0</v>
      </c>
      <c r="AB55">
        <v>0</v>
      </c>
      <c r="AC55">
        <v>0</v>
      </c>
      <c r="AD55">
        <v>0</v>
      </c>
      <c r="AE55">
        <v>5</v>
      </c>
      <c r="AF55">
        <v>5</v>
      </c>
      <c r="AI55" t="s">
        <v>1033</v>
      </c>
      <c r="AJ55" t="s">
        <v>989</v>
      </c>
      <c r="AK55" t="s">
        <v>1007</v>
      </c>
      <c r="AL55" t="s">
        <v>1008</v>
      </c>
      <c r="AM55" t="s">
        <v>1009</v>
      </c>
      <c r="AN55" t="s">
        <v>1022</v>
      </c>
      <c r="AO55" t="s">
        <v>991</v>
      </c>
      <c r="AU55" t="s">
        <v>1089</v>
      </c>
      <c r="AV55" t="s">
        <v>765</v>
      </c>
      <c r="AW55" t="s">
        <v>765</v>
      </c>
      <c r="AX55" t="s">
        <v>990</v>
      </c>
      <c r="AY55">
        <v>0</v>
      </c>
      <c r="AZ55" t="s">
        <v>994</v>
      </c>
      <c r="BA55">
        <v>31790590</v>
      </c>
      <c r="BD55">
        <v>0</v>
      </c>
      <c r="BG55">
        <v>1333314600</v>
      </c>
      <c r="BH55" t="s">
        <v>995</v>
      </c>
      <c r="BI55">
        <v>5</v>
      </c>
      <c r="BJ55">
        <v>5</v>
      </c>
      <c r="BK55">
        <v>1300</v>
      </c>
      <c r="BL55" t="s">
        <v>996</v>
      </c>
    </row>
    <row r="56" spans="3:64">
      <c r="C56" s="2">
        <v>244688</v>
      </c>
      <c r="D56" s="2">
        <v>244688</v>
      </c>
      <c r="F56" t="s">
        <v>1029</v>
      </c>
      <c r="G56" t="s">
        <v>1030</v>
      </c>
      <c r="H56">
        <v>0</v>
      </c>
      <c r="I56" t="s">
        <v>984</v>
      </c>
      <c r="J56" t="s">
        <v>985</v>
      </c>
      <c r="K56" t="s">
        <v>986</v>
      </c>
      <c r="L56">
        <v>250</v>
      </c>
      <c r="N56">
        <v>2000200943</v>
      </c>
      <c r="O56" t="s">
        <v>1087</v>
      </c>
      <c r="P56">
        <v>1</v>
      </c>
      <c r="Q56" t="s">
        <v>1087</v>
      </c>
      <c r="R56" s="2">
        <v>244688</v>
      </c>
      <c r="S56" s="2">
        <v>244688</v>
      </c>
      <c r="T56" t="s">
        <v>1088</v>
      </c>
      <c r="U56">
        <v>23014036</v>
      </c>
      <c r="V56" t="s">
        <v>90</v>
      </c>
      <c r="W56">
        <v>10</v>
      </c>
      <c r="X56">
        <v>10</v>
      </c>
      <c r="Y56">
        <v>10</v>
      </c>
      <c r="Z56">
        <v>10</v>
      </c>
      <c r="AA56">
        <v>0</v>
      </c>
      <c r="AB56">
        <v>0</v>
      </c>
      <c r="AC56">
        <v>0</v>
      </c>
      <c r="AD56">
        <v>0</v>
      </c>
      <c r="AE56">
        <v>10</v>
      </c>
      <c r="AF56">
        <v>10</v>
      </c>
      <c r="AI56" t="s">
        <v>1033</v>
      </c>
      <c r="AJ56" t="s">
        <v>989</v>
      </c>
      <c r="AK56" t="s">
        <v>1007</v>
      </c>
      <c r="AL56" t="s">
        <v>1008</v>
      </c>
      <c r="AM56" t="s">
        <v>1009</v>
      </c>
      <c r="AN56" t="s">
        <v>1022</v>
      </c>
      <c r="AO56" t="s">
        <v>991</v>
      </c>
      <c r="AU56" t="s">
        <v>1089</v>
      </c>
      <c r="AV56" t="s">
        <v>765</v>
      </c>
      <c r="AW56" t="s">
        <v>765</v>
      </c>
      <c r="AX56" t="s">
        <v>990</v>
      </c>
      <c r="AY56">
        <v>0</v>
      </c>
      <c r="AZ56" t="s">
        <v>994</v>
      </c>
      <c r="BA56">
        <v>31790590</v>
      </c>
      <c r="BD56">
        <v>0</v>
      </c>
      <c r="BG56">
        <v>1333314600</v>
      </c>
      <c r="BH56" t="s">
        <v>995</v>
      </c>
      <c r="BI56">
        <v>10</v>
      </c>
      <c r="BJ56">
        <v>10</v>
      </c>
      <c r="BK56">
        <v>1300</v>
      </c>
      <c r="BL56" t="s">
        <v>996</v>
      </c>
    </row>
    <row r="57" spans="3:64">
      <c r="C57" s="2">
        <v>244688</v>
      </c>
      <c r="D57" s="2">
        <v>244688</v>
      </c>
      <c r="F57" t="s">
        <v>1029</v>
      </c>
      <c r="G57" t="s">
        <v>1030</v>
      </c>
      <c r="H57">
        <v>0</v>
      </c>
      <c r="I57" t="s">
        <v>984</v>
      </c>
      <c r="J57" t="s">
        <v>985</v>
      </c>
      <c r="K57" t="s">
        <v>986</v>
      </c>
      <c r="L57">
        <v>250</v>
      </c>
      <c r="N57">
        <v>2000200943</v>
      </c>
      <c r="O57" t="s">
        <v>1087</v>
      </c>
      <c r="P57">
        <v>1</v>
      </c>
      <c r="Q57" t="s">
        <v>1087</v>
      </c>
      <c r="R57" s="2">
        <v>244688</v>
      </c>
      <c r="S57" s="2">
        <v>244688</v>
      </c>
      <c r="T57" t="s">
        <v>1088</v>
      </c>
      <c r="U57">
        <v>23015321</v>
      </c>
      <c r="V57" t="s">
        <v>128</v>
      </c>
      <c r="W57">
        <v>2</v>
      </c>
      <c r="X57">
        <v>16</v>
      </c>
      <c r="Y57">
        <v>2</v>
      </c>
      <c r="Z57">
        <v>16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16</v>
      </c>
      <c r="AI57" t="s">
        <v>1033</v>
      </c>
      <c r="AJ57" t="s">
        <v>989</v>
      </c>
      <c r="AK57" t="s">
        <v>1007</v>
      </c>
      <c r="AL57" t="s">
        <v>1008</v>
      </c>
      <c r="AM57" t="s">
        <v>1009</v>
      </c>
      <c r="AN57" t="s">
        <v>1022</v>
      </c>
      <c r="AO57" t="s">
        <v>991</v>
      </c>
      <c r="AU57" t="s">
        <v>1089</v>
      </c>
      <c r="AV57" t="s">
        <v>1086</v>
      </c>
      <c r="AW57" t="s">
        <v>765</v>
      </c>
      <c r="AX57" t="s">
        <v>990</v>
      </c>
      <c r="AY57">
        <v>0</v>
      </c>
      <c r="AZ57" t="s">
        <v>994</v>
      </c>
      <c r="BA57">
        <v>31790590</v>
      </c>
      <c r="BD57">
        <v>0</v>
      </c>
      <c r="BG57">
        <v>1333314600</v>
      </c>
      <c r="BH57" t="s">
        <v>995</v>
      </c>
      <c r="BI57">
        <v>2</v>
      </c>
      <c r="BJ57">
        <v>16</v>
      </c>
      <c r="BK57">
        <v>1300</v>
      </c>
      <c r="BL57" t="s">
        <v>996</v>
      </c>
    </row>
    <row r="58" spans="3:64">
      <c r="C58" s="2">
        <v>244688</v>
      </c>
      <c r="D58" s="2">
        <v>244688</v>
      </c>
      <c r="F58" t="s">
        <v>1029</v>
      </c>
      <c r="G58" t="s">
        <v>1030</v>
      </c>
      <c r="H58">
        <v>0</v>
      </c>
      <c r="I58" t="s">
        <v>984</v>
      </c>
      <c r="J58" t="s">
        <v>985</v>
      </c>
      <c r="K58" t="s">
        <v>986</v>
      </c>
      <c r="L58">
        <v>250</v>
      </c>
      <c r="N58">
        <v>2000390818</v>
      </c>
      <c r="O58" t="s">
        <v>1090</v>
      </c>
      <c r="P58">
        <v>2</v>
      </c>
      <c r="Q58" t="s">
        <v>1090</v>
      </c>
      <c r="R58" s="2">
        <v>244688</v>
      </c>
      <c r="S58" s="2">
        <v>244688</v>
      </c>
      <c r="T58" t="s">
        <v>1091</v>
      </c>
      <c r="U58">
        <v>23000197</v>
      </c>
      <c r="V58" t="s">
        <v>12</v>
      </c>
      <c r="W58">
        <v>15</v>
      </c>
      <c r="X58">
        <v>150</v>
      </c>
      <c r="Y58">
        <v>15</v>
      </c>
      <c r="Z58">
        <v>150</v>
      </c>
      <c r="AA58">
        <v>0</v>
      </c>
      <c r="AB58">
        <v>0</v>
      </c>
      <c r="AC58">
        <v>0</v>
      </c>
      <c r="AD58">
        <v>0</v>
      </c>
      <c r="AE58">
        <v>15</v>
      </c>
      <c r="AF58">
        <v>150</v>
      </c>
      <c r="AI58" t="s">
        <v>1033</v>
      </c>
      <c r="AJ58" t="s">
        <v>989</v>
      </c>
      <c r="AK58" t="s">
        <v>1007</v>
      </c>
      <c r="AL58" t="s">
        <v>1008</v>
      </c>
      <c r="AM58" t="s">
        <v>1009</v>
      </c>
      <c r="AN58" t="s">
        <v>1092</v>
      </c>
      <c r="AU58" t="s">
        <v>1093</v>
      </c>
      <c r="AV58" t="s">
        <v>1010</v>
      </c>
      <c r="AW58" t="s">
        <v>765</v>
      </c>
      <c r="AX58" t="s">
        <v>990</v>
      </c>
      <c r="AY58">
        <v>0</v>
      </c>
      <c r="AZ58" t="s">
        <v>994</v>
      </c>
      <c r="BA58">
        <v>31790709</v>
      </c>
      <c r="BD58">
        <v>0</v>
      </c>
      <c r="BG58">
        <v>1333314600</v>
      </c>
      <c r="BH58" t="s">
        <v>995</v>
      </c>
      <c r="BI58">
        <v>15</v>
      </c>
      <c r="BJ58">
        <v>150</v>
      </c>
      <c r="BK58">
        <v>1300</v>
      </c>
      <c r="BL58" t="s">
        <v>996</v>
      </c>
    </row>
    <row r="59" spans="3:64">
      <c r="C59" s="2">
        <v>244688</v>
      </c>
      <c r="D59" s="2">
        <v>244688</v>
      </c>
      <c r="F59" t="s">
        <v>1029</v>
      </c>
      <c r="G59" t="s">
        <v>1030</v>
      </c>
      <c r="H59">
        <v>0</v>
      </c>
      <c r="I59" t="s">
        <v>984</v>
      </c>
      <c r="J59" t="s">
        <v>985</v>
      </c>
      <c r="K59" t="s">
        <v>986</v>
      </c>
      <c r="L59">
        <v>250</v>
      </c>
      <c r="N59">
        <v>2000333258</v>
      </c>
      <c r="O59" t="s">
        <v>1094</v>
      </c>
      <c r="P59">
        <v>1</v>
      </c>
      <c r="Q59" t="s">
        <v>1095</v>
      </c>
      <c r="R59" s="2">
        <v>244688</v>
      </c>
      <c r="S59" s="2">
        <v>244688</v>
      </c>
      <c r="T59" t="s">
        <v>1096</v>
      </c>
      <c r="U59">
        <v>23064091</v>
      </c>
      <c r="V59" t="s">
        <v>118</v>
      </c>
      <c r="W59">
        <v>10</v>
      </c>
      <c r="X59">
        <v>10</v>
      </c>
      <c r="Y59">
        <v>10</v>
      </c>
      <c r="Z59">
        <v>10</v>
      </c>
      <c r="AA59">
        <v>0</v>
      </c>
      <c r="AB59">
        <v>0</v>
      </c>
      <c r="AC59">
        <v>0</v>
      </c>
      <c r="AD59">
        <v>0</v>
      </c>
      <c r="AE59">
        <v>10</v>
      </c>
      <c r="AF59">
        <v>10</v>
      </c>
      <c r="AI59" t="s">
        <v>1033</v>
      </c>
      <c r="AJ59" t="s">
        <v>989</v>
      </c>
      <c r="AK59" t="s">
        <v>1007</v>
      </c>
      <c r="AL59" t="s">
        <v>1008</v>
      </c>
      <c r="AM59" t="s">
        <v>1009</v>
      </c>
      <c r="AN59" t="s">
        <v>1034</v>
      </c>
      <c r="AO59" t="s">
        <v>991</v>
      </c>
      <c r="AU59" t="s">
        <v>1097</v>
      </c>
      <c r="AV59" t="s">
        <v>765</v>
      </c>
      <c r="AW59" t="s">
        <v>765</v>
      </c>
      <c r="AX59" t="s">
        <v>990</v>
      </c>
      <c r="AY59">
        <v>0</v>
      </c>
      <c r="AZ59" t="s">
        <v>994</v>
      </c>
      <c r="BA59">
        <v>31791230</v>
      </c>
      <c r="BD59">
        <v>0</v>
      </c>
      <c r="BG59">
        <v>1333314600</v>
      </c>
      <c r="BH59" t="s">
        <v>995</v>
      </c>
      <c r="BI59">
        <v>10</v>
      </c>
      <c r="BJ59">
        <v>10</v>
      </c>
      <c r="BK59">
        <v>1300</v>
      </c>
      <c r="BL59" t="s">
        <v>996</v>
      </c>
    </row>
    <row r="60" spans="3:64">
      <c r="C60" s="2">
        <v>244688</v>
      </c>
      <c r="D60" s="2">
        <v>244688</v>
      </c>
      <c r="F60" t="s">
        <v>1029</v>
      </c>
      <c r="G60" t="s">
        <v>1030</v>
      </c>
      <c r="H60">
        <v>0</v>
      </c>
      <c r="I60" t="s">
        <v>984</v>
      </c>
      <c r="J60" t="s">
        <v>985</v>
      </c>
      <c r="K60" t="s">
        <v>986</v>
      </c>
      <c r="L60">
        <v>250</v>
      </c>
      <c r="N60">
        <v>2000333258</v>
      </c>
      <c r="O60" t="s">
        <v>1094</v>
      </c>
      <c r="P60">
        <v>1</v>
      </c>
      <c r="Q60" t="s">
        <v>1095</v>
      </c>
      <c r="R60" s="2">
        <v>244688</v>
      </c>
      <c r="S60" s="2">
        <v>244688</v>
      </c>
      <c r="T60" t="s">
        <v>1096</v>
      </c>
      <c r="U60">
        <v>23057688</v>
      </c>
      <c r="V60" t="s">
        <v>61</v>
      </c>
      <c r="W60">
        <v>5</v>
      </c>
      <c r="X60">
        <v>5</v>
      </c>
      <c r="Y60">
        <v>5</v>
      </c>
      <c r="Z60">
        <v>5</v>
      </c>
      <c r="AA60">
        <v>0</v>
      </c>
      <c r="AB60">
        <v>0</v>
      </c>
      <c r="AC60">
        <v>0</v>
      </c>
      <c r="AD60">
        <v>0</v>
      </c>
      <c r="AE60">
        <v>5</v>
      </c>
      <c r="AF60">
        <v>5</v>
      </c>
      <c r="AI60" t="s">
        <v>1033</v>
      </c>
      <c r="AJ60" t="s">
        <v>989</v>
      </c>
      <c r="AK60" t="s">
        <v>1007</v>
      </c>
      <c r="AL60" t="s">
        <v>1008</v>
      </c>
      <c r="AM60" t="s">
        <v>1009</v>
      </c>
      <c r="AN60" t="s">
        <v>1034</v>
      </c>
      <c r="AO60" t="s">
        <v>991</v>
      </c>
      <c r="AU60" t="s">
        <v>1097</v>
      </c>
      <c r="AV60" t="s">
        <v>765</v>
      </c>
      <c r="AW60" t="s">
        <v>765</v>
      </c>
      <c r="AX60" t="s">
        <v>990</v>
      </c>
      <c r="AY60">
        <v>0</v>
      </c>
      <c r="AZ60" t="s">
        <v>994</v>
      </c>
      <c r="BA60">
        <v>31791230</v>
      </c>
      <c r="BD60">
        <v>0</v>
      </c>
      <c r="BG60">
        <v>1333314600</v>
      </c>
      <c r="BH60" t="s">
        <v>995</v>
      </c>
      <c r="BI60">
        <v>5</v>
      </c>
      <c r="BJ60">
        <v>5</v>
      </c>
      <c r="BK60">
        <v>1300</v>
      </c>
      <c r="BL60" t="s">
        <v>996</v>
      </c>
    </row>
    <row r="61" spans="3:64">
      <c r="C61" s="2">
        <v>244688</v>
      </c>
      <c r="D61" s="2">
        <v>244688</v>
      </c>
      <c r="F61" t="s">
        <v>1029</v>
      </c>
      <c r="G61" t="s">
        <v>1030</v>
      </c>
      <c r="H61">
        <v>0</v>
      </c>
      <c r="I61" t="s">
        <v>984</v>
      </c>
      <c r="J61" t="s">
        <v>985</v>
      </c>
      <c r="K61" t="s">
        <v>986</v>
      </c>
      <c r="L61">
        <v>250</v>
      </c>
      <c r="N61">
        <v>2000006547</v>
      </c>
      <c r="O61" t="s">
        <v>1098</v>
      </c>
      <c r="P61">
        <v>1</v>
      </c>
      <c r="Q61" t="s">
        <v>1099</v>
      </c>
      <c r="R61" s="2">
        <v>244688</v>
      </c>
      <c r="S61" s="2">
        <v>244688</v>
      </c>
      <c r="T61" t="s">
        <v>1100</v>
      </c>
      <c r="U61">
        <v>23015390</v>
      </c>
      <c r="V61" t="s">
        <v>564</v>
      </c>
      <c r="W61">
        <v>10</v>
      </c>
      <c r="X61">
        <v>10</v>
      </c>
      <c r="Y61">
        <v>10</v>
      </c>
      <c r="Z61">
        <v>10</v>
      </c>
      <c r="AA61">
        <v>0</v>
      </c>
      <c r="AB61">
        <v>0</v>
      </c>
      <c r="AC61">
        <v>0</v>
      </c>
      <c r="AD61">
        <v>0</v>
      </c>
      <c r="AE61">
        <v>10</v>
      </c>
      <c r="AF61">
        <v>10</v>
      </c>
      <c r="AI61" t="s">
        <v>1033</v>
      </c>
      <c r="AJ61" t="s">
        <v>989</v>
      </c>
      <c r="AK61" t="s">
        <v>1007</v>
      </c>
      <c r="AL61" t="s">
        <v>1008</v>
      </c>
      <c r="AM61" t="s">
        <v>1009</v>
      </c>
      <c r="AN61" t="s">
        <v>1022</v>
      </c>
      <c r="AO61" t="s">
        <v>991</v>
      </c>
      <c r="AU61" t="s">
        <v>1101</v>
      </c>
      <c r="AV61" t="s">
        <v>765</v>
      </c>
      <c r="AW61" t="s">
        <v>765</v>
      </c>
      <c r="AX61" t="s">
        <v>990</v>
      </c>
      <c r="AY61">
        <v>0</v>
      </c>
      <c r="AZ61" t="s">
        <v>994</v>
      </c>
      <c r="BA61">
        <v>31791946</v>
      </c>
      <c r="BD61">
        <v>0</v>
      </c>
      <c r="BG61">
        <v>1333314600</v>
      </c>
      <c r="BH61" t="s">
        <v>995</v>
      </c>
      <c r="BI61">
        <v>10</v>
      </c>
      <c r="BJ61">
        <v>10</v>
      </c>
      <c r="BK61">
        <v>1300</v>
      </c>
      <c r="BL61" t="s">
        <v>996</v>
      </c>
    </row>
    <row r="62" spans="3:64">
      <c r="C62" s="2">
        <v>244688</v>
      </c>
      <c r="D62" s="2">
        <v>244688</v>
      </c>
      <c r="F62" t="s">
        <v>1029</v>
      </c>
      <c r="G62" t="s">
        <v>1030</v>
      </c>
      <c r="H62">
        <v>0</v>
      </c>
      <c r="I62" t="s">
        <v>984</v>
      </c>
      <c r="J62" t="s">
        <v>985</v>
      </c>
      <c r="K62" t="s">
        <v>986</v>
      </c>
      <c r="L62">
        <v>250</v>
      </c>
      <c r="N62">
        <v>2000006547</v>
      </c>
      <c r="O62" t="s">
        <v>1098</v>
      </c>
      <c r="P62">
        <v>1</v>
      </c>
      <c r="Q62" t="s">
        <v>1099</v>
      </c>
      <c r="R62" s="2">
        <v>244688</v>
      </c>
      <c r="S62" s="2">
        <v>244688</v>
      </c>
      <c r="T62" t="s">
        <v>1102</v>
      </c>
      <c r="U62">
        <v>23000167</v>
      </c>
      <c r="V62" t="s">
        <v>54</v>
      </c>
      <c r="W62">
        <v>200</v>
      </c>
      <c r="X62">
        <v>200</v>
      </c>
      <c r="Y62">
        <v>200</v>
      </c>
      <c r="Z62">
        <v>200</v>
      </c>
      <c r="AA62">
        <v>0</v>
      </c>
      <c r="AB62">
        <v>0</v>
      </c>
      <c r="AC62">
        <v>0</v>
      </c>
      <c r="AD62">
        <v>0</v>
      </c>
      <c r="AE62">
        <v>200</v>
      </c>
      <c r="AF62">
        <v>200</v>
      </c>
      <c r="AI62" t="s">
        <v>1033</v>
      </c>
      <c r="AJ62" t="s">
        <v>989</v>
      </c>
      <c r="AK62" t="s">
        <v>1007</v>
      </c>
      <c r="AL62" t="s">
        <v>1008</v>
      </c>
      <c r="AM62" t="s">
        <v>1009</v>
      </c>
      <c r="AN62" t="s">
        <v>1022</v>
      </c>
      <c r="AO62" t="s">
        <v>991</v>
      </c>
      <c r="AU62" t="s">
        <v>1103</v>
      </c>
      <c r="AV62" t="s">
        <v>765</v>
      </c>
      <c r="AW62" t="s">
        <v>765</v>
      </c>
      <c r="AX62" t="s">
        <v>990</v>
      </c>
      <c r="AY62">
        <v>0</v>
      </c>
      <c r="AZ62" t="s">
        <v>994</v>
      </c>
      <c r="BA62">
        <v>31791946</v>
      </c>
      <c r="BD62">
        <v>0</v>
      </c>
      <c r="BF62" t="s">
        <v>1104</v>
      </c>
      <c r="BG62">
        <v>1333314600</v>
      </c>
      <c r="BH62" t="s">
        <v>995</v>
      </c>
      <c r="BI62">
        <v>200</v>
      </c>
      <c r="BJ62">
        <v>200</v>
      </c>
      <c r="BK62">
        <v>1300</v>
      </c>
      <c r="BL62" t="s">
        <v>996</v>
      </c>
    </row>
    <row r="63" spans="3:64">
      <c r="C63" s="2">
        <v>244688</v>
      </c>
      <c r="D63" s="2">
        <v>244688</v>
      </c>
      <c r="F63" t="s">
        <v>1029</v>
      </c>
      <c r="G63" t="s">
        <v>1030</v>
      </c>
      <c r="H63">
        <v>0</v>
      </c>
      <c r="I63" t="s">
        <v>984</v>
      </c>
      <c r="J63" t="s">
        <v>985</v>
      </c>
      <c r="K63" t="s">
        <v>986</v>
      </c>
      <c r="L63">
        <v>250</v>
      </c>
      <c r="N63">
        <v>2000386204</v>
      </c>
      <c r="O63" t="s">
        <v>1105</v>
      </c>
      <c r="P63">
        <v>1</v>
      </c>
      <c r="Q63" t="s">
        <v>1105</v>
      </c>
      <c r="R63" s="2">
        <v>244688</v>
      </c>
      <c r="S63" s="2">
        <v>244688</v>
      </c>
      <c r="T63" t="s">
        <v>1106</v>
      </c>
      <c r="U63">
        <v>23057673</v>
      </c>
      <c r="V63" t="s">
        <v>152</v>
      </c>
      <c r="W63">
        <v>9</v>
      </c>
      <c r="X63">
        <v>9</v>
      </c>
      <c r="Y63">
        <v>9</v>
      </c>
      <c r="Z63">
        <v>9</v>
      </c>
      <c r="AA63">
        <v>0</v>
      </c>
      <c r="AB63">
        <v>0</v>
      </c>
      <c r="AC63">
        <v>0</v>
      </c>
      <c r="AD63">
        <v>0</v>
      </c>
      <c r="AE63">
        <v>9</v>
      </c>
      <c r="AF63">
        <v>9</v>
      </c>
      <c r="AI63" t="s">
        <v>1033</v>
      </c>
      <c r="AJ63" t="s">
        <v>989</v>
      </c>
      <c r="AK63" t="s">
        <v>1039</v>
      </c>
      <c r="AL63" t="s">
        <v>1008</v>
      </c>
      <c r="AM63" t="s">
        <v>1009</v>
      </c>
      <c r="AN63" t="s">
        <v>1034</v>
      </c>
      <c r="AO63" t="s">
        <v>991</v>
      </c>
      <c r="AU63" t="s">
        <v>1107</v>
      </c>
      <c r="AV63" t="s">
        <v>765</v>
      </c>
      <c r="AW63" t="s">
        <v>765</v>
      </c>
      <c r="AX63" t="s">
        <v>990</v>
      </c>
      <c r="AY63">
        <v>0</v>
      </c>
      <c r="AZ63" t="s">
        <v>994</v>
      </c>
      <c r="BA63">
        <v>31792016</v>
      </c>
      <c r="BD63">
        <v>0</v>
      </c>
      <c r="BG63">
        <v>1333314600</v>
      </c>
      <c r="BH63" t="s">
        <v>995</v>
      </c>
      <c r="BI63">
        <v>9</v>
      </c>
      <c r="BJ63">
        <v>9</v>
      </c>
      <c r="BL63" t="s">
        <v>996</v>
      </c>
    </row>
    <row r="64" spans="3:64">
      <c r="C64" s="2">
        <v>244688</v>
      </c>
      <c r="D64" s="2">
        <v>244688</v>
      </c>
      <c r="F64" t="s">
        <v>1029</v>
      </c>
      <c r="G64" t="s">
        <v>1030</v>
      </c>
      <c r="H64">
        <v>0</v>
      </c>
      <c r="I64" t="s">
        <v>984</v>
      </c>
      <c r="J64" t="s">
        <v>985</v>
      </c>
      <c r="K64" t="s">
        <v>986</v>
      </c>
      <c r="L64">
        <v>250</v>
      </c>
      <c r="N64">
        <v>2000386204</v>
      </c>
      <c r="O64" t="s">
        <v>1105</v>
      </c>
      <c r="P64">
        <v>1</v>
      </c>
      <c r="Q64" t="s">
        <v>1105</v>
      </c>
      <c r="R64" s="2">
        <v>244688</v>
      </c>
      <c r="S64" s="2">
        <v>244688</v>
      </c>
      <c r="T64" t="s">
        <v>1106</v>
      </c>
      <c r="U64">
        <v>23015390</v>
      </c>
      <c r="V64" t="s">
        <v>564</v>
      </c>
      <c r="W64">
        <v>4</v>
      </c>
      <c r="X64">
        <v>4</v>
      </c>
      <c r="Y64">
        <v>4</v>
      </c>
      <c r="Z64">
        <v>4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4</v>
      </c>
      <c r="AI64" t="s">
        <v>1033</v>
      </c>
      <c r="AJ64" t="s">
        <v>989</v>
      </c>
      <c r="AK64" t="s">
        <v>1007</v>
      </c>
      <c r="AL64" t="s">
        <v>1008</v>
      </c>
      <c r="AM64" t="s">
        <v>1009</v>
      </c>
      <c r="AN64" t="s">
        <v>1034</v>
      </c>
      <c r="AO64" t="s">
        <v>991</v>
      </c>
      <c r="AU64" t="s">
        <v>1107</v>
      </c>
      <c r="AV64" t="s">
        <v>765</v>
      </c>
      <c r="AW64" t="s">
        <v>765</v>
      </c>
      <c r="AX64" t="s">
        <v>990</v>
      </c>
      <c r="AY64">
        <v>0</v>
      </c>
      <c r="AZ64" t="s">
        <v>994</v>
      </c>
      <c r="BA64">
        <v>31792016</v>
      </c>
      <c r="BD64">
        <v>0</v>
      </c>
      <c r="BG64">
        <v>1333314600</v>
      </c>
      <c r="BH64" t="s">
        <v>995</v>
      </c>
      <c r="BI64">
        <v>4</v>
      </c>
      <c r="BJ64">
        <v>4</v>
      </c>
      <c r="BL64" t="s">
        <v>996</v>
      </c>
    </row>
    <row r="65" spans="3:64">
      <c r="C65" s="2">
        <v>244688</v>
      </c>
      <c r="D65" s="2">
        <v>244688</v>
      </c>
      <c r="F65" t="s">
        <v>1029</v>
      </c>
      <c r="G65" t="s">
        <v>1030</v>
      </c>
      <c r="H65">
        <v>0</v>
      </c>
      <c r="I65" t="s">
        <v>984</v>
      </c>
      <c r="J65" t="s">
        <v>985</v>
      </c>
      <c r="K65" t="s">
        <v>986</v>
      </c>
      <c r="L65">
        <v>250</v>
      </c>
      <c r="N65">
        <v>2000386204</v>
      </c>
      <c r="O65" t="s">
        <v>1105</v>
      </c>
      <c r="P65">
        <v>1</v>
      </c>
      <c r="Q65" t="s">
        <v>1105</v>
      </c>
      <c r="R65" s="2">
        <v>244688</v>
      </c>
      <c r="S65" s="2">
        <v>244688</v>
      </c>
      <c r="T65" t="s">
        <v>1106</v>
      </c>
      <c r="U65">
        <v>23057672</v>
      </c>
      <c r="V65" t="s">
        <v>136</v>
      </c>
      <c r="W65">
        <v>20</v>
      </c>
      <c r="X65">
        <v>20</v>
      </c>
      <c r="Y65">
        <v>20</v>
      </c>
      <c r="Z65">
        <v>20</v>
      </c>
      <c r="AA65">
        <v>0</v>
      </c>
      <c r="AB65">
        <v>0</v>
      </c>
      <c r="AC65">
        <v>0</v>
      </c>
      <c r="AD65">
        <v>0</v>
      </c>
      <c r="AE65">
        <v>20</v>
      </c>
      <c r="AF65">
        <v>20</v>
      </c>
      <c r="AI65" t="s">
        <v>1033</v>
      </c>
      <c r="AJ65" t="s">
        <v>989</v>
      </c>
      <c r="AK65" t="s">
        <v>1039</v>
      </c>
      <c r="AL65" t="s">
        <v>1008</v>
      </c>
      <c r="AM65" t="s">
        <v>1009</v>
      </c>
      <c r="AN65" t="s">
        <v>1034</v>
      </c>
      <c r="AO65" t="s">
        <v>991</v>
      </c>
      <c r="AU65" t="s">
        <v>1107</v>
      </c>
      <c r="AV65" t="s">
        <v>765</v>
      </c>
      <c r="AW65" t="s">
        <v>765</v>
      </c>
      <c r="AX65" t="s">
        <v>990</v>
      </c>
      <c r="AY65">
        <v>0</v>
      </c>
      <c r="AZ65" t="s">
        <v>994</v>
      </c>
      <c r="BA65">
        <v>31792016</v>
      </c>
      <c r="BD65">
        <v>0</v>
      </c>
      <c r="BG65">
        <v>1333314600</v>
      </c>
      <c r="BH65" t="s">
        <v>995</v>
      </c>
      <c r="BI65">
        <v>20</v>
      </c>
      <c r="BJ65">
        <v>20</v>
      </c>
      <c r="BL65" t="s">
        <v>996</v>
      </c>
    </row>
    <row r="66" spans="3:64">
      <c r="C66" s="2">
        <v>244688</v>
      </c>
      <c r="D66" s="2">
        <v>244688</v>
      </c>
      <c r="F66" t="s">
        <v>1029</v>
      </c>
      <c r="G66" t="s">
        <v>1030</v>
      </c>
      <c r="H66">
        <v>0</v>
      </c>
      <c r="I66" t="s">
        <v>984</v>
      </c>
      <c r="J66" t="s">
        <v>985</v>
      </c>
      <c r="K66" t="s">
        <v>986</v>
      </c>
      <c r="L66">
        <v>250</v>
      </c>
      <c r="N66">
        <v>2000386204</v>
      </c>
      <c r="O66" t="s">
        <v>1105</v>
      </c>
      <c r="P66">
        <v>1</v>
      </c>
      <c r="Q66" t="s">
        <v>1105</v>
      </c>
      <c r="R66" s="2">
        <v>244688</v>
      </c>
      <c r="S66" s="2">
        <v>244688</v>
      </c>
      <c r="T66" t="s">
        <v>1106</v>
      </c>
      <c r="U66">
        <v>23057688</v>
      </c>
      <c r="V66" t="s">
        <v>61</v>
      </c>
      <c r="W66">
        <v>5</v>
      </c>
      <c r="X66">
        <v>5</v>
      </c>
      <c r="Y66">
        <v>5</v>
      </c>
      <c r="Z66">
        <v>5</v>
      </c>
      <c r="AA66">
        <v>0</v>
      </c>
      <c r="AB66">
        <v>0</v>
      </c>
      <c r="AC66">
        <v>0</v>
      </c>
      <c r="AD66">
        <v>0</v>
      </c>
      <c r="AE66">
        <v>5</v>
      </c>
      <c r="AF66">
        <v>5</v>
      </c>
      <c r="AI66" t="s">
        <v>1033</v>
      </c>
      <c r="AJ66" t="s">
        <v>989</v>
      </c>
      <c r="AK66" t="s">
        <v>1007</v>
      </c>
      <c r="AL66" t="s">
        <v>1008</v>
      </c>
      <c r="AM66" t="s">
        <v>1009</v>
      </c>
      <c r="AN66" t="s">
        <v>1034</v>
      </c>
      <c r="AO66" t="s">
        <v>991</v>
      </c>
      <c r="AU66" t="s">
        <v>1107</v>
      </c>
      <c r="AV66" t="s">
        <v>765</v>
      </c>
      <c r="AW66" t="s">
        <v>765</v>
      </c>
      <c r="AX66" t="s">
        <v>990</v>
      </c>
      <c r="AY66">
        <v>0</v>
      </c>
      <c r="AZ66" t="s">
        <v>994</v>
      </c>
      <c r="BA66">
        <v>31792016</v>
      </c>
      <c r="BD66">
        <v>0</v>
      </c>
      <c r="BG66">
        <v>1333314600</v>
      </c>
      <c r="BH66" t="s">
        <v>995</v>
      </c>
      <c r="BI66">
        <v>5</v>
      </c>
      <c r="BJ66">
        <v>5</v>
      </c>
      <c r="BL66" t="s">
        <v>996</v>
      </c>
    </row>
    <row r="67" spans="3:64">
      <c r="C67" s="2">
        <v>244688</v>
      </c>
      <c r="D67" s="2">
        <v>244688</v>
      </c>
      <c r="F67" t="s">
        <v>1029</v>
      </c>
      <c r="G67" t="s">
        <v>1030</v>
      </c>
      <c r="H67">
        <v>0</v>
      </c>
      <c r="I67" t="s">
        <v>984</v>
      </c>
      <c r="J67" t="s">
        <v>985</v>
      </c>
      <c r="K67" t="s">
        <v>986</v>
      </c>
      <c r="L67">
        <v>250</v>
      </c>
      <c r="N67">
        <v>2000386204</v>
      </c>
      <c r="O67" t="s">
        <v>1105</v>
      </c>
      <c r="P67">
        <v>1</v>
      </c>
      <c r="Q67" t="s">
        <v>1105</v>
      </c>
      <c r="R67" s="2">
        <v>244688</v>
      </c>
      <c r="S67" s="2">
        <v>244688</v>
      </c>
      <c r="T67" t="s">
        <v>1106</v>
      </c>
      <c r="U67">
        <v>23057689</v>
      </c>
      <c r="V67" t="s">
        <v>56</v>
      </c>
      <c r="W67">
        <v>5</v>
      </c>
      <c r="X67">
        <v>5</v>
      </c>
      <c r="Y67">
        <v>5</v>
      </c>
      <c r="Z67">
        <v>5</v>
      </c>
      <c r="AA67">
        <v>0</v>
      </c>
      <c r="AB67">
        <v>0</v>
      </c>
      <c r="AC67">
        <v>0</v>
      </c>
      <c r="AD67">
        <v>0</v>
      </c>
      <c r="AE67">
        <v>5</v>
      </c>
      <c r="AF67">
        <v>5</v>
      </c>
      <c r="AI67" t="s">
        <v>1033</v>
      </c>
      <c r="AJ67" t="s">
        <v>989</v>
      </c>
      <c r="AK67" t="s">
        <v>1007</v>
      </c>
      <c r="AL67" t="s">
        <v>1008</v>
      </c>
      <c r="AM67" t="s">
        <v>1009</v>
      </c>
      <c r="AN67" t="s">
        <v>1034</v>
      </c>
      <c r="AO67" t="s">
        <v>991</v>
      </c>
      <c r="AU67" t="s">
        <v>1107</v>
      </c>
      <c r="AV67" t="s">
        <v>765</v>
      </c>
      <c r="AW67" t="s">
        <v>765</v>
      </c>
      <c r="AX67" t="s">
        <v>990</v>
      </c>
      <c r="AY67">
        <v>0</v>
      </c>
      <c r="AZ67" t="s">
        <v>994</v>
      </c>
      <c r="BA67">
        <v>31792016</v>
      </c>
      <c r="BD67">
        <v>0</v>
      </c>
      <c r="BG67">
        <v>1333314600</v>
      </c>
      <c r="BH67" t="s">
        <v>995</v>
      </c>
      <c r="BI67">
        <v>5</v>
      </c>
      <c r="BJ67">
        <v>5</v>
      </c>
      <c r="BL67" t="s">
        <v>996</v>
      </c>
    </row>
    <row r="68" spans="3:64">
      <c r="C68" s="2">
        <v>244688</v>
      </c>
      <c r="D68" s="2">
        <v>244688</v>
      </c>
      <c r="F68" t="s">
        <v>1029</v>
      </c>
      <c r="G68" t="s">
        <v>1030</v>
      </c>
      <c r="H68">
        <v>0</v>
      </c>
      <c r="I68" t="s">
        <v>984</v>
      </c>
      <c r="J68" t="s">
        <v>985</v>
      </c>
      <c r="K68" t="s">
        <v>986</v>
      </c>
      <c r="L68">
        <v>250</v>
      </c>
      <c r="N68">
        <v>2000167201</v>
      </c>
      <c r="O68" t="s">
        <v>1108</v>
      </c>
      <c r="P68">
        <v>1</v>
      </c>
      <c r="Q68" t="s">
        <v>1108</v>
      </c>
      <c r="R68" s="2">
        <v>244688</v>
      </c>
      <c r="S68" s="2">
        <v>244688</v>
      </c>
      <c r="T68" t="s">
        <v>1109</v>
      </c>
      <c r="U68">
        <v>23015390</v>
      </c>
      <c r="V68" t="s">
        <v>564</v>
      </c>
      <c r="W68">
        <v>4</v>
      </c>
      <c r="X68">
        <v>4</v>
      </c>
      <c r="Y68">
        <v>4</v>
      </c>
      <c r="Z68">
        <v>4</v>
      </c>
      <c r="AA68">
        <v>0</v>
      </c>
      <c r="AB68">
        <v>0</v>
      </c>
      <c r="AC68">
        <v>0</v>
      </c>
      <c r="AD68">
        <v>0</v>
      </c>
      <c r="AE68">
        <v>4</v>
      </c>
      <c r="AF68">
        <v>4</v>
      </c>
      <c r="AI68" t="s">
        <v>1033</v>
      </c>
      <c r="AJ68" t="s">
        <v>989</v>
      </c>
      <c r="AK68" t="s">
        <v>1007</v>
      </c>
      <c r="AL68" t="s">
        <v>1008</v>
      </c>
      <c r="AM68" t="s">
        <v>1009</v>
      </c>
      <c r="AN68" t="s">
        <v>1022</v>
      </c>
      <c r="AO68" t="s">
        <v>991</v>
      </c>
      <c r="AU68" t="s">
        <v>1110</v>
      </c>
      <c r="AV68" t="s">
        <v>765</v>
      </c>
      <c r="AW68" t="s">
        <v>765</v>
      </c>
      <c r="AX68" t="s">
        <v>990</v>
      </c>
      <c r="AY68">
        <v>0</v>
      </c>
      <c r="AZ68" t="s">
        <v>994</v>
      </c>
      <c r="BA68">
        <v>31792083</v>
      </c>
      <c r="BD68">
        <v>0</v>
      </c>
      <c r="BG68">
        <v>1333314600</v>
      </c>
      <c r="BH68" t="s">
        <v>995</v>
      </c>
      <c r="BI68">
        <v>4</v>
      </c>
      <c r="BJ68">
        <v>4</v>
      </c>
      <c r="BK68">
        <v>1300</v>
      </c>
      <c r="BL68" t="s">
        <v>996</v>
      </c>
    </row>
    <row r="69" spans="3:64">
      <c r="C69" s="2">
        <v>244688</v>
      </c>
      <c r="D69" s="2">
        <v>244688</v>
      </c>
      <c r="F69" t="s">
        <v>1029</v>
      </c>
      <c r="G69" t="s">
        <v>1030</v>
      </c>
      <c r="H69">
        <v>0</v>
      </c>
      <c r="I69" t="s">
        <v>984</v>
      </c>
      <c r="J69" t="s">
        <v>985</v>
      </c>
      <c r="K69" t="s">
        <v>986</v>
      </c>
      <c r="L69">
        <v>250</v>
      </c>
      <c r="N69">
        <v>2000167201</v>
      </c>
      <c r="O69" t="s">
        <v>1108</v>
      </c>
      <c r="P69">
        <v>1</v>
      </c>
      <c r="Q69" t="s">
        <v>1108</v>
      </c>
      <c r="R69" s="2">
        <v>244688</v>
      </c>
      <c r="S69" s="2">
        <v>244688</v>
      </c>
      <c r="T69" t="s">
        <v>1109</v>
      </c>
      <c r="U69">
        <v>23057688</v>
      </c>
      <c r="V69" t="s">
        <v>61</v>
      </c>
      <c r="W69">
        <v>10</v>
      </c>
      <c r="X69">
        <v>10</v>
      </c>
      <c r="Y69">
        <v>10</v>
      </c>
      <c r="Z69">
        <v>10</v>
      </c>
      <c r="AA69">
        <v>0</v>
      </c>
      <c r="AB69">
        <v>0</v>
      </c>
      <c r="AC69">
        <v>0</v>
      </c>
      <c r="AD69">
        <v>0</v>
      </c>
      <c r="AE69">
        <v>10</v>
      </c>
      <c r="AF69">
        <v>10</v>
      </c>
      <c r="AI69" t="s">
        <v>1033</v>
      </c>
      <c r="AJ69" t="s">
        <v>989</v>
      </c>
      <c r="AK69" t="s">
        <v>1007</v>
      </c>
      <c r="AL69" t="s">
        <v>1008</v>
      </c>
      <c r="AM69" t="s">
        <v>1009</v>
      </c>
      <c r="AN69" t="s">
        <v>1022</v>
      </c>
      <c r="AO69" t="s">
        <v>991</v>
      </c>
      <c r="AU69" t="s">
        <v>1110</v>
      </c>
      <c r="AV69" t="s">
        <v>765</v>
      </c>
      <c r="AW69" t="s">
        <v>765</v>
      </c>
      <c r="AX69" t="s">
        <v>990</v>
      </c>
      <c r="AY69">
        <v>0</v>
      </c>
      <c r="AZ69" t="s">
        <v>994</v>
      </c>
      <c r="BA69">
        <v>31792083</v>
      </c>
      <c r="BD69">
        <v>0</v>
      </c>
      <c r="BG69">
        <v>1333314600</v>
      </c>
      <c r="BH69" t="s">
        <v>995</v>
      </c>
      <c r="BI69">
        <v>10</v>
      </c>
      <c r="BJ69">
        <v>10</v>
      </c>
      <c r="BK69">
        <v>1300</v>
      </c>
      <c r="BL69" t="s">
        <v>996</v>
      </c>
    </row>
    <row r="70" spans="3:64">
      <c r="C70" s="2">
        <v>244688</v>
      </c>
      <c r="D70" s="2">
        <v>244688</v>
      </c>
      <c r="F70" t="s">
        <v>1029</v>
      </c>
      <c r="G70" t="s">
        <v>1030</v>
      </c>
      <c r="H70">
        <v>0</v>
      </c>
      <c r="I70" t="s">
        <v>984</v>
      </c>
      <c r="J70" t="s">
        <v>985</v>
      </c>
      <c r="K70" t="s">
        <v>986</v>
      </c>
      <c r="L70">
        <v>250</v>
      </c>
      <c r="N70">
        <v>2000167201</v>
      </c>
      <c r="O70" t="s">
        <v>1108</v>
      </c>
      <c r="P70">
        <v>1</v>
      </c>
      <c r="Q70" t="s">
        <v>1108</v>
      </c>
      <c r="R70" s="2">
        <v>244688</v>
      </c>
      <c r="S70" s="2">
        <v>244688</v>
      </c>
      <c r="T70" t="s">
        <v>1109</v>
      </c>
      <c r="U70">
        <v>23000191</v>
      </c>
      <c r="V70" t="s">
        <v>44</v>
      </c>
      <c r="W70">
        <v>4</v>
      </c>
      <c r="X70">
        <v>4</v>
      </c>
      <c r="Y70">
        <v>4</v>
      </c>
      <c r="Z70">
        <v>4</v>
      </c>
      <c r="AA70">
        <v>0</v>
      </c>
      <c r="AB70">
        <v>0</v>
      </c>
      <c r="AC70">
        <v>0</v>
      </c>
      <c r="AD70">
        <v>0</v>
      </c>
      <c r="AE70">
        <v>4</v>
      </c>
      <c r="AF70">
        <v>4</v>
      </c>
      <c r="AI70" t="s">
        <v>1033</v>
      </c>
      <c r="AJ70" t="s">
        <v>989</v>
      </c>
      <c r="AK70" t="s">
        <v>1007</v>
      </c>
      <c r="AL70" t="s">
        <v>1008</v>
      </c>
      <c r="AM70" t="s">
        <v>1009</v>
      </c>
      <c r="AN70" t="s">
        <v>1022</v>
      </c>
      <c r="AO70" t="s">
        <v>991</v>
      </c>
      <c r="AU70" t="s">
        <v>1110</v>
      </c>
      <c r="AV70" t="s">
        <v>765</v>
      </c>
      <c r="AW70" t="s">
        <v>765</v>
      </c>
      <c r="AX70" t="s">
        <v>990</v>
      </c>
      <c r="AY70">
        <v>0</v>
      </c>
      <c r="AZ70" t="s">
        <v>994</v>
      </c>
      <c r="BA70">
        <v>31792083</v>
      </c>
      <c r="BD70">
        <v>0</v>
      </c>
      <c r="BG70">
        <v>1333314600</v>
      </c>
      <c r="BH70" t="s">
        <v>995</v>
      </c>
      <c r="BI70">
        <v>4</v>
      </c>
      <c r="BJ70">
        <v>4</v>
      </c>
      <c r="BK70">
        <v>1300</v>
      </c>
      <c r="BL70" t="s">
        <v>996</v>
      </c>
    </row>
    <row r="71" spans="3:64">
      <c r="C71" s="2">
        <v>244688</v>
      </c>
      <c r="D71" s="2">
        <v>244688</v>
      </c>
      <c r="F71" t="s">
        <v>1029</v>
      </c>
      <c r="G71" t="s">
        <v>1030</v>
      </c>
      <c r="H71">
        <v>0</v>
      </c>
      <c r="I71" t="s">
        <v>984</v>
      </c>
      <c r="J71" t="s">
        <v>985</v>
      </c>
      <c r="K71" t="s">
        <v>986</v>
      </c>
      <c r="L71">
        <v>250</v>
      </c>
      <c r="N71">
        <v>2000167201</v>
      </c>
      <c r="O71" t="s">
        <v>1108</v>
      </c>
      <c r="P71">
        <v>1</v>
      </c>
      <c r="Q71" t="s">
        <v>1108</v>
      </c>
      <c r="R71" s="2">
        <v>244688</v>
      </c>
      <c r="S71" s="2">
        <v>244688</v>
      </c>
      <c r="T71" t="s">
        <v>1109</v>
      </c>
      <c r="U71">
        <v>23105855</v>
      </c>
      <c r="V71" t="s">
        <v>164</v>
      </c>
      <c r="W71">
        <v>1</v>
      </c>
      <c r="X71">
        <v>10</v>
      </c>
      <c r="Y71">
        <v>1</v>
      </c>
      <c r="Z71">
        <v>10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10</v>
      </c>
      <c r="AI71" t="s">
        <v>1033</v>
      </c>
      <c r="AJ71" t="s">
        <v>989</v>
      </c>
      <c r="AK71" t="s">
        <v>1039</v>
      </c>
      <c r="AL71" t="s">
        <v>1008</v>
      </c>
      <c r="AM71" t="s">
        <v>1009</v>
      </c>
      <c r="AN71" t="s">
        <v>1022</v>
      </c>
      <c r="AO71" t="s">
        <v>991</v>
      </c>
      <c r="AU71" t="s">
        <v>1110</v>
      </c>
      <c r="AV71" t="s">
        <v>1010</v>
      </c>
      <c r="AW71" t="s">
        <v>765</v>
      </c>
      <c r="AX71" t="s">
        <v>990</v>
      </c>
      <c r="AY71">
        <v>0</v>
      </c>
      <c r="AZ71" t="s">
        <v>994</v>
      </c>
      <c r="BA71">
        <v>31792083</v>
      </c>
      <c r="BD71">
        <v>0</v>
      </c>
      <c r="BG71">
        <v>1333314600</v>
      </c>
      <c r="BH71" t="s">
        <v>995</v>
      </c>
      <c r="BI71">
        <v>1</v>
      </c>
      <c r="BJ71">
        <v>10</v>
      </c>
      <c r="BK71">
        <v>1300</v>
      </c>
      <c r="BL71" t="s">
        <v>996</v>
      </c>
    </row>
    <row r="72" spans="3:64">
      <c r="C72" s="2">
        <v>244688</v>
      </c>
      <c r="D72" s="2">
        <v>244688</v>
      </c>
      <c r="F72" t="s">
        <v>1029</v>
      </c>
      <c r="G72" t="s">
        <v>1030</v>
      </c>
      <c r="H72">
        <v>0</v>
      </c>
      <c r="I72" t="s">
        <v>984</v>
      </c>
      <c r="J72" t="s">
        <v>985</v>
      </c>
      <c r="K72" t="s">
        <v>986</v>
      </c>
      <c r="L72">
        <v>250</v>
      </c>
      <c r="N72">
        <v>2000167201</v>
      </c>
      <c r="O72" t="s">
        <v>1108</v>
      </c>
      <c r="P72">
        <v>1</v>
      </c>
      <c r="Q72" t="s">
        <v>1108</v>
      </c>
      <c r="R72" s="2">
        <v>244688</v>
      </c>
      <c r="S72" s="2">
        <v>244688</v>
      </c>
      <c r="T72" t="s">
        <v>1109</v>
      </c>
      <c r="U72">
        <v>23000167</v>
      </c>
      <c r="V72" t="s">
        <v>54</v>
      </c>
      <c r="W72">
        <v>15</v>
      </c>
      <c r="X72">
        <v>15</v>
      </c>
      <c r="Y72">
        <v>15</v>
      </c>
      <c r="Z72">
        <v>15</v>
      </c>
      <c r="AA72">
        <v>0</v>
      </c>
      <c r="AB72">
        <v>0</v>
      </c>
      <c r="AC72">
        <v>0</v>
      </c>
      <c r="AD72">
        <v>0</v>
      </c>
      <c r="AE72">
        <v>15</v>
      </c>
      <c r="AF72">
        <v>15</v>
      </c>
      <c r="AI72" t="s">
        <v>1033</v>
      </c>
      <c r="AJ72" t="s">
        <v>989</v>
      </c>
      <c r="AK72" t="s">
        <v>1007</v>
      </c>
      <c r="AL72" t="s">
        <v>1008</v>
      </c>
      <c r="AM72" t="s">
        <v>1009</v>
      </c>
      <c r="AN72" t="s">
        <v>1022</v>
      </c>
      <c r="AO72" t="s">
        <v>991</v>
      </c>
      <c r="AU72" t="s">
        <v>1110</v>
      </c>
      <c r="AV72" t="s">
        <v>765</v>
      </c>
      <c r="AW72" t="s">
        <v>765</v>
      </c>
      <c r="AX72" t="s">
        <v>990</v>
      </c>
      <c r="AY72">
        <v>0</v>
      </c>
      <c r="AZ72" t="s">
        <v>994</v>
      </c>
      <c r="BA72">
        <v>31792083</v>
      </c>
      <c r="BD72">
        <v>0</v>
      </c>
      <c r="BG72">
        <v>1333314600</v>
      </c>
      <c r="BH72" t="s">
        <v>995</v>
      </c>
      <c r="BI72">
        <v>15</v>
      </c>
      <c r="BJ72">
        <v>15</v>
      </c>
      <c r="BK72">
        <v>1300</v>
      </c>
      <c r="BL72" t="s">
        <v>996</v>
      </c>
    </row>
    <row r="73" spans="3:64">
      <c r="C73" s="2">
        <v>244688</v>
      </c>
      <c r="D73" s="2">
        <v>244688</v>
      </c>
      <c r="F73" t="s">
        <v>1029</v>
      </c>
      <c r="G73" t="s">
        <v>1030</v>
      </c>
      <c r="H73">
        <v>0</v>
      </c>
      <c r="I73" t="s">
        <v>984</v>
      </c>
      <c r="J73" t="s">
        <v>985</v>
      </c>
      <c r="K73" t="s">
        <v>986</v>
      </c>
      <c r="L73">
        <v>250</v>
      </c>
      <c r="N73">
        <v>2000380411</v>
      </c>
      <c r="O73" t="s">
        <v>1111</v>
      </c>
      <c r="P73">
        <v>1</v>
      </c>
      <c r="Q73" t="s">
        <v>1111</v>
      </c>
      <c r="R73" s="2">
        <v>244688</v>
      </c>
      <c r="S73" s="2">
        <v>244688</v>
      </c>
      <c r="T73" t="s">
        <v>1112</v>
      </c>
      <c r="U73">
        <v>23057689</v>
      </c>
      <c r="V73" t="s">
        <v>56</v>
      </c>
      <c r="W73">
        <v>5</v>
      </c>
      <c r="X73">
        <v>5</v>
      </c>
      <c r="Y73">
        <v>5</v>
      </c>
      <c r="Z73">
        <v>5</v>
      </c>
      <c r="AA73">
        <v>0</v>
      </c>
      <c r="AB73">
        <v>0</v>
      </c>
      <c r="AC73">
        <v>0</v>
      </c>
      <c r="AD73">
        <v>0</v>
      </c>
      <c r="AE73">
        <v>5</v>
      </c>
      <c r="AF73">
        <v>5</v>
      </c>
      <c r="AI73" t="s">
        <v>1033</v>
      </c>
      <c r="AJ73" t="s">
        <v>989</v>
      </c>
      <c r="AK73" t="s">
        <v>1007</v>
      </c>
      <c r="AL73" t="s">
        <v>1008</v>
      </c>
      <c r="AM73" t="s">
        <v>1009</v>
      </c>
      <c r="AN73" t="s">
        <v>1034</v>
      </c>
      <c r="AO73" t="s">
        <v>991</v>
      </c>
      <c r="AU73" t="s">
        <v>1113</v>
      </c>
      <c r="AV73" t="s">
        <v>765</v>
      </c>
      <c r="AW73" t="s">
        <v>765</v>
      </c>
      <c r="AX73" t="s">
        <v>990</v>
      </c>
      <c r="AY73">
        <v>0</v>
      </c>
      <c r="AZ73" t="s">
        <v>994</v>
      </c>
      <c r="BA73">
        <v>31792102</v>
      </c>
      <c r="BD73">
        <v>0</v>
      </c>
      <c r="BG73">
        <v>1333314600</v>
      </c>
      <c r="BH73" t="s">
        <v>995</v>
      </c>
      <c r="BI73">
        <v>5</v>
      </c>
      <c r="BJ73">
        <v>5</v>
      </c>
      <c r="BK73">
        <v>1300</v>
      </c>
      <c r="BL73" t="s">
        <v>996</v>
      </c>
    </row>
    <row r="74" spans="3:64">
      <c r="C74" s="2">
        <v>244688</v>
      </c>
      <c r="D74" s="2">
        <v>244688</v>
      </c>
      <c r="F74" t="s">
        <v>1029</v>
      </c>
      <c r="G74" t="s">
        <v>1030</v>
      </c>
      <c r="H74">
        <v>0</v>
      </c>
      <c r="I74" t="s">
        <v>984</v>
      </c>
      <c r="J74" t="s">
        <v>985</v>
      </c>
      <c r="K74" t="s">
        <v>986</v>
      </c>
      <c r="L74">
        <v>250</v>
      </c>
      <c r="N74">
        <v>2000380411</v>
      </c>
      <c r="O74" t="s">
        <v>1111</v>
      </c>
      <c r="P74">
        <v>1</v>
      </c>
      <c r="Q74" t="s">
        <v>1111</v>
      </c>
      <c r="R74" s="2">
        <v>244688</v>
      </c>
      <c r="S74" s="2">
        <v>244688</v>
      </c>
      <c r="T74" t="s">
        <v>1112</v>
      </c>
      <c r="U74">
        <v>23057688</v>
      </c>
      <c r="V74" t="s">
        <v>61</v>
      </c>
      <c r="W74">
        <v>5</v>
      </c>
      <c r="X74">
        <v>5</v>
      </c>
      <c r="Y74">
        <v>5</v>
      </c>
      <c r="Z74">
        <v>5</v>
      </c>
      <c r="AA74">
        <v>0</v>
      </c>
      <c r="AB74">
        <v>0</v>
      </c>
      <c r="AC74">
        <v>0</v>
      </c>
      <c r="AD74">
        <v>0</v>
      </c>
      <c r="AE74">
        <v>5</v>
      </c>
      <c r="AF74">
        <v>5</v>
      </c>
      <c r="AI74" t="s">
        <v>1033</v>
      </c>
      <c r="AJ74" t="s">
        <v>989</v>
      </c>
      <c r="AK74" t="s">
        <v>1007</v>
      </c>
      <c r="AL74" t="s">
        <v>1008</v>
      </c>
      <c r="AM74" t="s">
        <v>1009</v>
      </c>
      <c r="AN74" t="s">
        <v>1034</v>
      </c>
      <c r="AO74" t="s">
        <v>991</v>
      </c>
      <c r="AU74" t="s">
        <v>1113</v>
      </c>
      <c r="AV74" t="s">
        <v>765</v>
      </c>
      <c r="AW74" t="s">
        <v>765</v>
      </c>
      <c r="AX74" t="s">
        <v>990</v>
      </c>
      <c r="AY74">
        <v>0</v>
      </c>
      <c r="AZ74" t="s">
        <v>994</v>
      </c>
      <c r="BA74">
        <v>31792102</v>
      </c>
      <c r="BD74">
        <v>0</v>
      </c>
      <c r="BG74">
        <v>1333314600</v>
      </c>
      <c r="BH74" t="s">
        <v>995</v>
      </c>
      <c r="BI74">
        <v>5</v>
      </c>
      <c r="BJ74">
        <v>5</v>
      </c>
      <c r="BK74">
        <v>1300</v>
      </c>
      <c r="BL74" t="s">
        <v>996</v>
      </c>
    </row>
    <row r="75" spans="3:64">
      <c r="C75" s="2">
        <v>244688</v>
      </c>
      <c r="D75" s="2">
        <v>244688</v>
      </c>
      <c r="F75" t="s">
        <v>1029</v>
      </c>
      <c r="G75" t="s">
        <v>1030</v>
      </c>
      <c r="H75">
        <v>0</v>
      </c>
      <c r="I75" t="s">
        <v>984</v>
      </c>
      <c r="J75" t="s">
        <v>985</v>
      </c>
      <c r="K75" t="s">
        <v>986</v>
      </c>
      <c r="L75">
        <v>250</v>
      </c>
      <c r="N75">
        <v>2000200943</v>
      </c>
      <c r="O75" t="s">
        <v>1087</v>
      </c>
      <c r="P75">
        <v>1</v>
      </c>
      <c r="Q75" t="s">
        <v>1087</v>
      </c>
      <c r="R75" s="2">
        <v>244688</v>
      </c>
      <c r="S75" s="2">
        <v>244688</v>
      </c>
      <c r="T75" t="s">
        <v>1114</v>
      </c>
      <c r="U75">
        <v>23106552</v>
      </c>
      <c r="V75" t="s">
        <v>730</v>
      </c>
      <c r="W75">
        <v>2</v>
      </c>
      <c r="X75">
        <v>180</v>
      </c>
      <c r="Y75">
        <v>2</v>
      </c>
      <c r="Z75">
        <v>180</v>
      </c>
      <c r="AA75">
        <v>0</v>
      </c>
      <c r="AB75">
        <v>0</v>
      </c>
      <c r="AC75">
        <v>0</v>
      </c>
      <c r="AD75">
        <v>0</v>
      </c>
      <c r="AE75">
        <v>2</v>
      </c>
      <c r="AF75">
        <v>180</v>
      </c>
      <c r="AI75" t="s">
        <v>1033</v>
      </c>
      <c r="AJ75" t="s">
        <v>989</v>
      </c>
      <c r="AN75" t="s">
        <v>1022</v>
      </c>
      <c r="AO75" t="s">
        <v>991</v>
      </c>
      <c r="AU75" t="s">
        <v>1115</v>
      </c>
      <c r="AV75" t="s">
        <v>1001</v>
      </c>
      <c r="AW75" t="s">
        <v>765</v>
      </c>
      <c r="AX75" t="s">
        <v>990</v>
      </c>
      <c r="AY75">
        <v>0</v>
      </c>
      <c r="AZ75" t="s">
        <v>994</v>
      </c>
      <c r="BA75">
        <v>31792180</v>
      </c>
      <c r="BD75">
        <v>0</v>
      </c>
      <c r="BG75">
        <v>1333314600</v>
      </c>
      <c r="BH75" t="s">
        <v>995</v>
      </c>
      <c r="BI75">
        <v>2</v>
      </c>
      <c r="BJ75">
        <v>180</v>
      </c>
      <c r="BK75">
        <v>1300</v>
      </c>
      <c r="BL75" t="s">
        <v>996</v>
      </c>
    </row>
    <row r="76" spans="3:64">
      <c r="C76" s="2">
        <v>244688</v>
      </c>
      <c r="D76" s="2">
        <v>244688</v>
      </c>
      <c r="F76" t="s">
        <v>1029</v>
      </c>
      <c r="G76" t="s">
        <v>1030</v>
      </c>
      <c r="H76">
        <v>0</v>
      </c>
      <c r="I76" t="s">
        <v>984</v>
      </c>
      <c r="J76" t="s">
        <v>985</v>
      </c>
      <c r="K76" t="s">
        <v>986</v>
      </c>
      <c r="L76">
        <v>250</v>
      </c>
      <c r="N76">
        <v>2000200943</v>
      </c>
      <c r="O76" t="s">
        <v>1087</v>
      </c>
      <c r="P76">
        <v>1</v>
      </c>
      <c r="Q76" t="s">
        <v>1087</v>
      </c>
      <c r="R76" s="2">
        <v>244688</v>
      </c>
      <c r="S76" s="2">
        <v>244688</v>
      </c>
      <c r="T76" t="s">
        <v>1116</v>
      </c>
      <c r="U76">
        <v>23057688</v>
      </c>
      <c r="V76" t="s">
        <v>61</v>
      </c>
      <c r="W76">
        <v>5</v>
      </c>
      <c r="X76">
        <v>5</v>
      </c>
      <c r="Y76">
        <v>5</v>
      </c>
      <c r="Z76">
        <v>5</v>
      </c>
      <c r="AA76">
        <v>0</v>
      </c>
      <c r="AB76">
        <v>0</v>
      </c>
      <c r="AC76">
        <v>0</v>
      </c>
      <c r="AD76">
        <v>0</v>
      </c>
      <c r="AE76">
        <v>5</v>
      </c>
      <c r="AF76">
        <v>5</v>
      </c>
      <c r="AI76" t="s">
        <v>1033</v>
      </c>
      <c r="AJ76" t="s">
        <v>989</v>
      </c>
      <c r="AK76" t="s">
        <v>1007</v>
      </c>
      <c r="AL76" t="s">
        <v>1008</v>
      </c>
      <c r="AM76" t="s">
        <v>1009</v>
      </c>
      <c r="AN76" t="s">
        <v>1022</v>
      </c>
      <c r="AO76" t="s">
        <v>991</v>
      </c>
      <c r="AU76" t="s">
        <v>1117</v>
      </c>
      <c r="AV76" t="s">
        <v>765</v>
      </c>
      <c r="AW76" t="s">
        <v>765</v>
      </c>
      <c r="AX76" t="s">
        <v>990</v>
      </c>
      <c r="AY76">
        <v>0</v>
      </c>
      <c r="AZ76" t="s">
        <v>994</v>
      </c>
      <c r="BA76">
        <v>31792380</v>
      </c>
      <c r="BD76">
        <v>0</v>
      </c>
      <c r="BG76">
        <v>1333314600</v>
      </c>
      <c r="BH76" t="s">
        <v>995</v>
      </c>
      <c r="BI76">
        <v>5</v>
      </c>
      <c r="BJ76">
        <v>5</v>
      </c>
      <c r="BK76">
        <v>1300</v>
      </c>
      <c r="BL76" t="s">
        <v>996</v>
      </c>
    </row>
    <row r="77" spans="3:64">
      <c r="C77" s="2">
        <v>244688</v>
      </c>
      <c r="D77" s="2">
        <v>244688</v>
      </c>
      <c r="F77" t="s">
        <v>1029</v>
      </c>
      <c r="G77" t="s">
        <v>1030</v>
      </c>
      <c r="H77">
        <v>0</v>
      </c>
      <c r="I77" t="s">
        <v>984</v>
      </c>
      <c r="J77" t="s">
        <v>985</v>
      </c>
      <c r="K77" t="s">
        <v>986</v>
      </c>
      <c r="L77">
        <v>250</v>
      </c>
      <c r="N77">
        <v>2000200943</v>
      </c>
      <c r="O77" t="s">
        <v>1087</v>
      </c>
      <c r="P77">
        <v>1</v>
      </c>
      <c r="Q77" t="s">
        <v>1087</v>
      </c>
      <c r="R77" s="2">
        <v>244688</v>
      </c>
      <c r="S77" s="2">
        <v>244688</v>
      </c>
      <c r="T77" t="s">
        <v>1116</v>
      </c>
      <c r="U77">
        <v>23105855</v>
      </c>
      <c r="V77" t="s">
        <v>164</v>
      </c>
      <c r="W77">
        <v>2</v>
      </c>
      <c r="X77">
        <v>20</v>
      </c>
      <c r="Y77">
        <v>2</v>
      </c>
      <c r="Z77">
        <v>20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20</v>
      </c>
      <c r="AI77" t="s">
        <v>1033</v>
      </c>
      <c r="AJ77" t="s">
        <v>989</v>
      </c>
      <c r="AK77" t="s">
        <v>1039</v>
      </c>
      <c r="AL77" t="s">
        <v>1008</v>
      </c>
      <c r="AM77" t="s">
        <v>1009</v>
      </c>
      <c r="AN77" t="s">
        <v>1022</v>
      </c>
      <c r="AO77" t="s">
        <v>991</v>
      </c>
      <c r="AU77" t="s">
        <v>1117</v>
      </c>
      <c r="AV77" t="s">
        <v>1010</v>
      </c>
      <c r="AW77" t="s">
        <v>765</v>
      </c>
      <c r="AX77" t="s">
        <v>990</v>
      </c>
      <c r="AY77">
        <v>0</v>
      </c>
      <c r="AZ77" t="s">
        <v>994</v>
      </c>
      <c r="BA77">
        <v>31792380</v>
      </c>
      <c r="BD77">
        <v>0</v>
      </c>
      <c r="BG77">
        <v>1333314600</v>
      </c>
      <c r="BH77" t="s">
        <v>995</v>
      </c>
      <c r="BI77">
        <v>2</v>
      </c>
      <c r="BJ77">
        <v>20</v>
      </c>
      <c r="BK77">
        <v>1300</v>
      </c>
      <c r="BL77" t="s">
        <v>996</v>
      </c>
    </row>
    <row r="78" spans="3:64">
      <c r="C78" s="2">
        <v>244688</v>
      </c>
      <c r="D78" s="2">
        <v>244688</v>
      </c>
      <c r="F78" t="s">
        <v>1029</v>
      </c>
      <c r="G78" t="s">
        <v>1030</v>
      </c>
      <c r="H78">
        <v>0</v>
      </c>
      <c r="I78" t="s">
        <v>984</v>
      </c>
      <c r="J78" t="s">
        <v>985</v>
      </c>
      <c r="K78" t="s">
        <v>986</v>
      </c>
      <c r="L78">
        <v>250</v>
      </c>
      <c r="N78">
        <v>2000200943</v>
      </c>
      <c r="O78" t="s">
        <v>1087</v>
      </c>
      <c r="P78">
        <v>1</v>
      </c>
      <c r="Q78" t="s">
        <v>1087</v>
      </c>
      <c r="R78" s="2">
        <v>244688</v>
      </c>
      <c r="S78" s="2">
        <v>244688</v>
      </c>
      <c r="T78" t="s">
        <v>1116</v>
      </c>
      <c r="U78">
        <v>23057678</v>
      </c>
      <c r="V78" t="s">
        <v>690</v>
      </c>
      <c r="W78">
        <v>5</v>
      </c>
      <c r="X78">
        <v>5</v>
      </c>
      <c r="Y78">
        <v>5</v>
      </c>
      <c r="Z78">
        <v>5</v>
      </c>
      <c r="AA78">
        <v>0</v>
      </c>
      <c r="AB78">
        <v>0</v>
      </c>
      <c r="AC78">
        <v>0</v>
      </c>
      <c r="AD78">
        <v>0</v>
      </c>
      <c r="AE78">
        <v>5</v>
      </c>
      <c r="AF78">
        <v>5</v>
      </c>
      <c r="AI78" t="s">
        <v>1033</v>
      </c>
      <c r="AJ78" t="s">
        <v>989</v>
      </c>
      <c r="AK78" t="s">
        <v>1039</v>
      </c>
      <c r="AL78" t="s">
        <v>1008</v>
      </c>
      <c r="AM78" t="s">
        <v>1009</v>
      </c>
      <c r="AN78" t="s">
        <v>1022</v>
      </c>
      <c r="AO78" t="s">
        <v>991</v>
      </c>
      <c r="AU78" t="s">
        <v>1117</v>
      </c>
      <c r="AV78" t="s">
        <v>765</v>
      </c>
      <c r="AW78" t="s">
        <v>765</v>
      </c>
      <c r="AX78" t="s">
        <v>990</v>
      </c>
      <c r="AY78">
        <v>0</v>
      </c>
      <c r="AZ78" t="s">
        <v>994</v>
      </c>
      <c r="BA78">
        <v>31792380</v>
      </c>
      <c r="BD78">
        <v>0</v>
      </c>
      <c r="BG78">
        <v>1333314600</v>
      </c>
      <c r="BH78" t="s">
        <v>995</v>
      </c>
      <c r="BI78">
        <v>5</v>
      </c>
      <c r="BJ78">
        <v>5</v>
      </c>
      <c r="BK78">
        <v>1300</v>
      </c>
      <c r="BL78" t="s">
        <v>996</v>
      </c>
    </row>
    <row r="79" spans="3:64">
      <c r="C79" s="2">
        <v>244688</v>
      </c>
      <c r="D79" s="2">
        <v>244688</v>
      </c>
      <c r="F79" t="s">
        <v>1029</v>
      </c>
      <c r="G79" t="s">
        <v>1030</v>
      </c>
      <c r="H79">
        <v>0</v>
      </c>
      <c r="I79" t="s">
        <v>984</v>
      </c>
      <c r="J79" t="s">
        <v>985</v>
      </c>
      <c r="K79" t="s">
        <v>986</v>
      </c>
      <c r="L79">
        <v>250</v>
      </c>
      <c r="N79">
        <v>2000200943</v>
      </c>
      <c r="O79" t="s">
        <v>1087</v>
      </c>
      <c r="P79">
        <v>1</v>
      </c>
      <c r="Q79" t="s">
        <v>1087</v>
      </c>
      <c r="R79" s="2">
        <v>244688</v>
      </c>
      <c r="S79" s="2">
        <v>244688</v>
      </c>
      <c r="T79" t="s">
        <v>1116</v>
      </c>
      <c r="U79">
        <v>23014036</v>
      </c>
      <c r="V79" t="s">
        <v>90</v>
      </c>
      <c r="W79">
        <v>10</v>
      </c>
      <c r="X79">
        <v>10</v>
      </c>
      <c r="Y79">
        <v>10</v>
      </c>
      <c r="Z79">
        <v>10</v>
      </c>
      <c r="AA79">
        <v>0</v>
      </c>
      <c r="AB79">
        <v>0</v>
      </c>
      <c r="AC79">
        <v>0</v>
      </c>
      <c r="AD79">
        <v>0</v>
      </c>
      <c r="AE79">
        <v>10</v>
      </c>
      <c r="AF79">
        <v>10</v>
      </c>
      <c r="AI79" t="s">
        <v>1033</v>
      </c>
      <c r="AJ79" t="s">
        <v>989</v>
      </c>
      <c r="AK79" t="s">
        <v>1007</v>
      </c>
      <c r="AL79" t="s">
        <v>1008</v>
      </c>
      <c r="AM79" t="s">
        <v>1009</v>
      </c>
      <c r="AN79" t="s">
        <v>1022</v>
      </c>
      <c r="AO79" t="s">
        <v>991</v>
      </c>
      <c r="AU79" t="s">
        <v>1117</v>
      </c>
      <c r="AV79" t="s">
        <v>765</v>
      </c>
      <c r="AW79" t="s">
        <v>765</v>
      </c>
      <c r="AX79" t="s">
        <v>990</v>
      </c>
      <c r="AY79">
        <v>0</v>
      </c>
      <c r="AZ79" t="s">
        <v>994</v>
      </c>
      <c r="BA79">
        <v>31792380</v>
      </c>
      <c r="BD79">
        <v>0</v>
      </c>
      <c r="BG79">
        <v>1333314600</v>
      </c>
      <c r="BH79" t="s">
        <v>995</v>
      </c>
      <c r="BI79">
        <v>10</v>
      </c>
      <c r="BJ79">
        <v>10</v>
      </c>
      <c r="BK79">
        <v>1300</v>
      </c>
      <c r="BL79" t="s">
        <v>996</v>
      </c>
    </row>
    <row r="80" spans="3:64">
      <c r="C80" s="2">
        <v>244688</v>
      </c>
      <c r="D80" s="2">
        <v>244688</v>
      </c>
      <c r="F80" t="s">
        <v>1029</v>
      </c>
      <c r="G80" t="s">
        <v>1030</v>
      </c>
      <c r="H80">
        <v>0</v>
      </c>
      <c r="I80" t="s">
        <v>984</v>
      </c>
      <c r="J80" t="s">
        <v>985</v>
      </c>
      <c r="K80" t="s">
        <v>986</v>
      </c>
      <c r="L80">
        <v>250</v>
      </c>
      <c r="N80">
        <v>2000200943</v>
      </c>
      <c r="O80" t="s">
        <v>1087</v>
      </c>
      <c r="P80">
        <v>1</v>
      </c>
      <c r="Q80" t="s">
        <v>1087</v>
      </c>
      <c r="R80" s="2">
        <v>244688</v>
      </c>
      <c r="S80" s="2">
        <v>244688</v>
      </c>
      <c r="T80" t="s">
        <v>1116</v>
      </c>
      <c r="U80">
        <v>23057697</v>
      </c>
      <c r="V80" t="s">
        <v>22</v>
      </c>
      <c r="W80">
        <v>5</v>
      </c>
      <c r="X80">
        <v>5</v>
      </c>
      <c r="Y80">
        <v>5</v>
      </c>
      <c r="Z80">
        <v>5</v>
      </c>
      <c r="AA80">
        <v>0</v>
      </c>
      <c r="AB80">
        <v>0</v>
      </c>
      <c r="AC80">
        <v>0</v>
      </c>
      <c r="AD80">
        <v>0</v>
      </c>
      <c r="AE80">
        <v>5</v>
      </c>
      <c r="AF80">
        <v>5</v>
      </c>
      <c r="AI80" t="s">
        <v>1033</v>
      </c>
      <c r="AJ80" t="s">
        <v>989</v>
      </c>
      <c r="AK80" t="s">
        <v>1007</v>
      </c>
      <c r="AL80" t="s">
        <v>1008</v>
      </c>
      <c r="AM80" t="s">
        <v>1009</v>
      </c>
      <c r="AN80" t="s">
        <v>1022</v>
      </c>
      <c r="AO80" t="s">
        <v>991</v>
      </c>
      <c r="AU80" t="s">
        <v>1117</v>
      </c>
      <c r="AV80" t="s">
        <v>765</v>
      </c>
      <c r="AW80" t="s">
        <v>765</v>
      </c>
      <c r="AX80" t="s">
        <v>990</v>
      </c>
      <c r="AY80">
        <v>0</v>
      </c>
      <c r="AZ80" t="s">
        <v>994</v>
      </c>
      <c r="BA80">
        <v>31792380</v>
      </c>
      <c r="BD80">
        <v>0</v>
      </c>
      <c r="BG80">
        <v>1333314600</v>
      </c>
      <c r="BH80" t="s">
        <v>995</v>
      </c>
      <c r="BI80">
        <v>5</v>
      </c>
      <c r="BJ80">
        <v>5</v>
      </c>
      <c r="BK80">
        <v>1300</v>
      </c>
      <c r="BL80" t="s">
        <v>996</v>
      </c>
    </row>
    <row r="81" spans="3:64">
      <c r="C81" s="2">
        <v>244688</v>
      </c>
      <c r="D81" s="2">
        <v>244688</v>
      </c>
      <c r="F81" t="s">
        <v>1029</v>
      </c>
      <c r="G81" t="s">
        <v>1030</v>
      </c>
      <c r="H81">
        <v>0</v>
      </c>
      <c r="I81" t="s">
        <v>984</v>
      </c>
      <c r="J81" t="s">
        <v>985</v>
      </c>
      <c r="K81" t="s">
        <v>986</v>
      </c>
      <c r="L81">
        <v>250</v>
      </c>
      <c r="N81">
        <v>2000200943</v>
      </c>
      <c r="O81" t="s">
        <v>1087</v>
      </c>
      <c r="P81">
        <v>1</v>
      </c>
      <c r="Q81" t="s">
        <v>1087</v>
      </c>
      <c r="R81" s="2">
        <v>244688</v>
      </c>
      <c r="S81" s="2">
        <v>244688</v>
      </c>
      <c r="T81" t="s">
        <v>1116</v>
      </c>
      <c r="U81">
        <v>23015350</v>
      </c>
      <c r="V81" t="s">
        <v>36</v>
      </c>
      <c r="W81">
        <v>5</v>
      </c>
      <c r="X81">
        <v>5</v>
      </c>
      <c r="Y81">
        <v>5</v>
      </c>
      <c r="Z81">
        <v>5</v>
      </c>
      <c r="AA81">
        <v>0</v>
      </c>
      <c r="AB81">
        <v>0</v>
      </c>
      <c r="AC81">
        <v>0</v>
      </c>
      <c r="AD81">
        <v>0</v>
      </c>
      <c r="AE81">
        <v>5</v>
      </c>
      <c r="AF81">
        <v>5</v>
      </c>
      <c r="AI81" t="s">
        <v>1033</v>
      </c>
      <c r="AJ81" t="s">
        <v>989</v>
      </c>
      <c r="AK81" t="s">
        <v>1007</v>
      </c>
      <c r="AL81" t="s">
        <v>1008</v>
      </c>
      <c r="AM81" t="s">
        <v>1009</v>
      </c>
      <c r="AN81" t="s">
        <v>1022</v>
      </c>
      <c r="AO81" t="s">
        <v>991</v>
      </c>
      <c r="AU81" t="s">
        <v>1117</v>
      </c>
      <c r="AV81" t="s">
        <v>765</v>
      </c>
      <c r="AW81" t="s">
        <v>765</v>
      </c>
      <c r="AX81" t="s">
        <v>990</v>
      </c>
      <c r="AY81">
        <v>0</v>
      </c>
      <c r="AZ81" t="s">
        <v>994</v>
      </c>
      <c r="BA81">
        <v>31792380</v>
      </c>
      <c r="BD81">
        <v>0</v>
      </c>
      <c r="BG81">
        <v>1333314600</v>
      </c>
      <c r="BH81" t="s">
        <v>995</v>
      </c>
      <c r="BI81">
        <v>5</v>
      </c>
      <c r="BJ81">
        <v>5</v>
      </c>
      <c r="BK81">
        <v>1300</v>
      </c>
      <c r="BL81" t="s">
        <v>996</v>
      </c>
    </row>
    <row r="82" spans="3:64">
      <c r="C82" s="2">
        <v>244688</v>
      </c>
      <c r="D82" s="2">
        <v>244688</v>
      </c>
      <c r="F82" t="s">
        <v>1029</v>
      </c>
      <c r="G82" t="s">
        <v>1030</v>
      </c>
      <c r="H82">
        <v>0</v>
      </c>
      <c r="I82" t="s">
        <v>984</v>
      </c>
      <c r="J82" t="s">
        <v>985</v>
      </c>
      <c r="K82" t="s">
        <v>986</v>
      </c>
      <c r="L82">
        <v>250</v>
      </c>
      <c r="N82">
        <v>2000200943</v>
      </c>
      <c r="O82" t="s">
        <v>1087</v>
      </c>
      <c r="P82">
        <v>1</v>
      </c>
      <c r="Q82" t="s">
        <v>1087</v>
      </c>
      <c r="R82" s="2">
        <v>244688</v>
      </c>
      <c r="S82" s="2">
        <v>244688</v>
      </c>
      <c r="T82" t="s">
        <v>1116</v>
      </c>
      <c r="U82">
        <v>23015321</v>
      </c>
      <c r="V82" t="s">
        <v>128</v>
      </c>
      <c r="W82">
        <v>2</v>
      </c>
      <c r="X82">
        <v>16</v>
      </c>
      <c r="Y82">
        <v>2</v>
      </c>
      <c r="Z82">
        <v>16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16</v>
      </c>
      <c r="AI82" t="s">
        <v>1033</v>
      </c>
      <c r="AJ82" t="s">
        <v>989</v>
      </c>
      <c r="AK82" t="s">
        <v>1007</v>
      </c>
      <c r="AL82" t="s">
        <v>1008</v>
      </c>
      <c r="AM82" t="s">
        <v>1009</v>
      </c>
      <c r="AN82" t="s">
        <v>1022</v>
      </c>
      <c r="AO82" t="s">
        <v>991</v>
      </c>
      <c r="AU82" t="s">
        <v>1117</v>
      </c>
      <c r="AV82" t="s">
        <v>1086</v>
      </c>
      <c r="AW82" t="s">
        <v>765</v>
      </c>
      <c r="AX82" t="s">
        <v>990</v>
      </c>
      <c r="AY82">
        <v>0</v>
      </c>
      <c r="AZ82" t="s">
        <v>994</v>
      </c>
      <c r="BA82">
        <v>31792380</v>
      </c>
      <c r="BD82">
        <v>0</v>
      </c>
      <c r="BG82">
        <v>1333314600</v>
      </c>
      <c r="BH82" t="s">
        <v>995</v>
      </c>
      <c r="BI82">
        <v>2</v>
      </c>
      <c r="BJ82">
        <v>16</v>
      </c>
      <c r="BK82">
        <v>1300</v>
      </c>
      <c r="BL82" t="s">
        <v>996</v>
      </c>
    </row>
    <row r="83" spans="3:64">
      <c r="C83" s="2">
        <v>244688</v>
      </c>
      <c r="D83" s="2">
        <v>244688</v>
      </c>
      <c r="F83" t="s">
        <v>1029</v>
      </c>
      <c r="G83" t="s">
        <v>1030</v>
      </c>
      <c r="H83">
        <v>0</v>
      </c>
      <c r="I83" t="s">
        <v>984</v>
      </c>
      <c r="J83" t="s">
        <v>985</v>
      </c>
      <c r="K83" t="s">
        <v>986</v>
      </c>
      <c r="L83">
        <v>250</v>
      </c>
      <c r="N83">
        <v>2000200943</v>
      </c>
      <c r="O83" t="s">
        <v>1087</v>
      </c>
      <c r="P83">
        <v>1</v>
      </c>
      <c r="Q83" t="s">
        <v>1087</v>
      </c>
      <c r="R83" s="2">
        <v>244688</v>
      </c>
      <c r="S83" s="2">
        <v>244688</v>
      </c>
      <c r="T83" t="s">
        <v>1116</v>
      </c>
      <c r="U83">
        <v>23000187</v>
      </c>
      <c r="V83" t="s">
        <v>102</v>
      </c>
      <c r="W83">
        <v>6</v>
      </c>
      <c r="X83">
        <v>6</v>
      </c>
      <c r="Y83">
        <v>6</v>
      </c>
      <c r="Z83">
        <v>6</v>
      </c>
      <c r="AA83">
        <v>0</v>
      </c>
      <c r="AB83">
        <v>0</v>
      </c>
      <c r="AC83">
        <v>0</v>
      </c>
      <c r="AD83">
        <v>0</v>
      </c>
      <c r="AE83">
        <v>6</v>
      </c>
      <c r="AF83">
        <v>6</v>
      </c>
      <c r="AI83" t="s">
        <v>1033</v>
      </c>
      <c r="AJ83" t="s">
        <v>989</v>
      </c>
      <c r="AK83" t="s">
        <v>1007</v>
      </c>
      <c r="AL83" t="s">
        <v>1008</v>
      </c>
      <c r="AM83" t="s">
        <v>1009</v>
      </c>
      <c r="AN83" t="s">
        <v>1022</v>
      </c>
      <c r="AO83" t="s">
        <v>991</v>
      </c>
      <c r="AU83" t="s">
        <v>1117</v>
      </c>
      <c r="AV83" t="s">
        <v>765</v>
      </c>
      <c r="AW83" t="s">
        <v>765</v>
      </c>
      <c r="AX83" t="s">
        <v>990</v>
      </c>
      <c r="AY83">
        <v>0</v>
      </c>
      <c r="AZ83" t="s">
        <v>994</v>
      </c>
      <c r="BA83">
        <v>31792380</v>
      </c>
      <c r="BD83">
        <v>0</v>
      </c>
      <c r="BG83">
        <v>1333314600</v>
      </c>
      <c r="BH83" t="s">
        <v>995</v>
      </c>
      <c r="BI83">
        <v>6</v>
      </c>
      <c r="BJ83">
        <v>6</v>
      </c>
      <c r="BK83">
        <v>1300</v>
      </c>
      <c r="BL83" t="s">
        <v>996</v>
      </c>
    </row>
    <row r="84" spans="3:64">
      <c r="C84" s="2">
        <v>244688</v>
      </c>
      <c r="D84" s="2">
        <v>244688</v>
      </c>
      <c r="F84" t="s">
        <v>1029</v>
      </c>
      <c r="G84" t="s">
        <v>1030</v>
      </c>
      <c r="H84">
        <v>0</v>
      </c>
      <c r="I84" t="s">
        <v>984</v>
      </c>
      <c r="J84" t="s">
        <v>985</v>
      </c>
      <c r="K84" t="s">
        <v>986</v>
      </c>
      <c r="L84">
        <v>250</v>
      </c>
      <c r="N84">
        <v>2000200943</v>
      </c>
      <c r="O84" t="s">
        <v>1087</v>
      </c>
      <c r="P84">
        <v>1</v>
      </c>
      <c r="Q84" t="s">
        <v>1087</v>
      </c>
      <c r="R84" s="2">
        <v>244688</v>
      </c>
      <c r="S84" s="2">
        <v>244688</v>
      </c>
      <c r="T84" t="s">
        <v>1116</v>
      </c>
      <c r="U84">
        <v>23000188</v>
      </c>
      <c r="V84" t="s">
        <v>94</v>
      </c>
      <c r="W84">
        <v>4</v>
      </c>
      <c r="X84">
        <v>4</v>
      </c>
      <c r="Y84">
        <v>4</v>
      </c>
      <c r="Z84">
        <v>4</v>
      </c>
      <c r="AA84">
        <v>0</v>
      </c>
      <c r="AB84">
        <v>0</v>
      </c>
      <c r="AC84">
        <v>0</v>
      </c>
      <c r="AD84">
        <v>0</v>
      </c>
      <c r="AE84">
        <v>4</v>
      </c>
      <c r="AF84">
        <v>4</v>
      </c>
      <c r="AI84" t="s">
        <v>1033</v>
      </c>
      <c r="AJ84" t="s">
        <v>989</v>
      </c>
      <c r="AK84" t="s">
        <v>1007</v>
      </c>
      <c r="AL84" t="s">
        <v>1008</v>
      </c>
      <c r="AM84" t="s">
        <v>1009</v>
      </c>
      <c r="AN84" t="s">
        <v>1022</v>
      </c>
      <c r="AO84" t="s">
        <v>991</v>
      </c>
      <c r="AU84" t="s">
        <v>1117</v>
      </c>
      <c r="AV84" t="s">
        <v>765</v>
      </c>
      <c r="AW84" t="s">
        <v>765</v>
      </c>
      <c r="AX84" t="s">
        <v>990</v>
      </c>
      <c r="AY84">
        <v>0</v>
      </c>
      <c r="AZ84" t="s">
        <v>994</v>
      </c>
      <c r="BA84">
        <v>31792380</v>
      </c>
      <c r="BD84">
        <v>0</v>
      </c>
      <c r="BG84">
        <v>1333314600</v>
      </c>
      <c r="BH84" t="s">
        <v>995</v>
      </c>
      <c r="BI84">
        <v>4</v>
      </c>
      <c r="BJ84">
        <v>4</v>
      </c>
      <c r="BK84">
        <v>1300</v>
      </c>
      <c r="BL84" t="s">
        <v>996</v>
      </c>
    </row>
    <row r="85" spans="3:64">
      <c r="C85" s="2">
        <v>244688</v>
      </c>
      <c r="D85" s="2">
        <v>244688</v>
      </c>
      <c r="F85" t="s">
        <v>1029</v>
      </c>
      <c r="G85" t="s">
        <v>1030</v>
      </c>
      <c r="H85">
        <v>0</v>
      </c>
      <c r="I85" t="s">
        <v>984</v>
      </c>
      <c r="J85" t="s">
        <v>985</v>
      </c>
      <c r="K85" t="s">
        <v>986</v>
      </c>
      <c r="L85">
        <v>250</v>
      </c>
      <c r="N85">
        <v>2000360422</v>
      </c>
      <c r="O85" t="s">
        <v>1118</v>
      </c>
      <c r="P85">
        <v>1</v>
      </c>
      <c r="Q85" t="s">
        <v>1118</v>
      </c>
      <c r="R85" s="2">
        <v>244688</v>
      </c>
      <c r="S85" s="2">
        <v>244688</v>
      </c>
      <c r="T85" t="s">
        <v>1119</v>
      </c>
      <c r="U85">
        <v>23067921</v>
      </c>
      <c r="V85" t="s">
        <v>25</v>
      </c>
      <c r="W85">
        <v>20</v>
      </c>
      <c r="X85">
        <v>20</v>
      </c>
      <c r="Y85">
        <v>20</v>
      </c>
      <c r="Z85">
        <v>20</v>
      </c>
      <c r="AA85">
        <v>0</v>
      </c>
      <c r="AB85">
        <v>0</v>
      </c>
      <c r="AC85">
        <v>0</v>
      </c>
      <c r="AD85">
        <v>0</v>
      </c>
      <c r="AE85">
        <v>20</v>
      </c>
      <c r="AF85">
        <v>20</v>
      </c>
      <c r="AI85" t="s">
        <v>1033</v>
      </c>
      <c r="AJ85" t="s">
        <v>989</v>
      </c>
      <c r="AK85" t="s">
        <v>1007</v>
      </c>
      <c r="AL85" t="s">
        <v>1008</v>
      </c>
      <c r="AM85" t="s">
        <v>1009</v>
      </c>
      <c r="AN85" t="s">
        <v>1034</v>
      </c>
      <c r="AO85" t="s">
        <v>991</v>
      </c>
      <c r="AU85" t="s">
        <v>1120</v>
      </c>
      <c r="AV85" t="s">
        <v>765</v>
      </c>
      <c r="AW85" t="s">
        <v>765</v>
      </c>
      <c r="AX85" t="s">
        <v>990</v>
      </c>
      <c r="AY85">
        <v>0</v>
      </c>
      <c r="AZ85" t="s">
        <v>994</v>
      </c>
      <c r="BA85">
        <v>31792517</v>
      </c>
      <c r="BD85">
        <v>0</v>
      </c>
      <c r="BG85">
        <v>1333314600</v>
      </c>
      <c r="BH85" t="s">
        <v>995</v>
      </c>
      <c r="BI85">
        <v>20</v>
      </c>
      <c r="BJ85">
        <v>20</v>
      </c>
      <c r="BK85">
        <v>1300</v>
      </c>
      <c r="BL85" t="s">
        <v>996</v>
      </c>
    </row>
    <row r="86" spans="3:64">
      <c r="C86" s="2">
        <v>244688</v>
      </c>
      <c r="D86" s="2">
        <v>244688</v>
      </c>
      <c r="F86" t="s">
        <v>1029</v>
      </c>
      <c r="G86" t="s">
        <v>1030</v>
      </c>
      <c r="H86">
        <v>0</v>
      </c>
      <c r="I86" t="s">
        <v>984</v>
      </c>
      <c r="J86" t="s">
        <v>985</v>
      </c>
      <c r="K86" t="s">
        <v>986</v>
      </c>
      <c r="L86">
        <v>250</v>
      </c>
      <c r="N86">
        <v>2000360422</v>
      </c>
      <c r="O86" t="s">
        <v>1118</v>
      </c>
      <c r="P86">
        <v>1</v>
      </c>
      <c r="Q86" t="s">
        <v>1118</v>
      </c>
      <c r="R86" s="2">
        <v>244688</v>
      </c>
      <c r="S86" s="2">
        <v>244688</v>
      </c>
      <c r="T86" t="s">
        <v>1119</v>
      </c>
      <c r="U86">
        <v>23064091</v>
      </c>
      <c r="V86" t="s">
        <v>118</v>
      </c>
      <c r="W86">
        <v>100</v>
      </c>
      <c r="X86">
        <v>100</v>
      </c>
      <c r="Y86">
        <v>100</v>
      </c>
      <c r="Z86">
        <v>100</v>
      </c>
      <c r="AA86">
        <v>0</v>
      </c>
      <c r="AB86">
        <v>0</v>
      </c>
      <c r="AC86">
        <v>0</v>
      </c>
      <c r="AD86">
        <v>0</v>
      </c>
      <c r="AE86">
        <v>100</v>
      </c>
      <c r="AF86">
        <v>100</v>
      </c>
      <c r="AI86" t="s">
        <v>1033</v>
      </c>
      <c r="AJ86" t="s">
        <v>989</v>
      </c>
      <c r="AK86" t="s">
        <v>1007</v>
      </c>
      <c r="AL86" t="s">
        <v>1008</v>
      </c>
      <c r="AM86" t="s">
        <v>1009</v>
      </c>
      <c r="AN86" t="s">
        <v>1034</v>
      </c>
      <c r="AO86" t="s">
        <v>991</v>
      </c>
      <c r="AU86" t="s">
        <v>1120</v>
      </c>
      <c r="AV86" t="s">
        <v>765</v>
      </c>
      <c r="AW86" t="s">
        <v>765</v>
      </c>
      <c r="AX86" t="s">
        <v>990</v>
      </c>
      <c r="AY86">
        <v>0</v>
      </c>
      <c r="AZ86" t="s">
        <v>994</v>
      </c>
      <c r="BA86">
        <v>31792517</v>
      </c>
      <c r="BD86">
        <v>0</v>
      </c>
      <c r="BG86">
        <v>1333314600</v>
      </c>
      <c r="BH86" t="s">
        <v>995</v>
      </c>
      <c r="BI86">
        <v>100</v>
      </c>
      <c r="BJ86">
        <v>100</v>
      </c>
      <c r="BK86">
        <v>1300</v>
      </c>
      <c r="BL86" t="s">
        <v>996</v>
      </c>
    </row>
    <row r="87" spans="3:64">
      <c r="C87" s="2">
        <v>244688</v>
      </c>
      <c r="D87" s="2">
        <v>244688</v>
      </c>
      <c r="F87" t="s">
        <v>1029</v>
      </c>
      <c r="G87" t="s">
        <v>1030</v>
      </c>
      <c r="H87">
        <v>0</v>
      </c>
      <c r="I87" t="s">
        <v>984</v>
      </c>
      <c r="J87" t="s">
        <v>985</v>
      </c>
      <c r="K87" t="s">
        <v>986</v>
      </c>
      <c r="L87">
        <v>250</v>
      </c>
      <c r="N87">
        <v>2000374221</v>
      </c>
      <c r="O87" t="s">
        <v>1121</v>
      </c>
      <c r="P87">
        <v>1</v>
      </c>
      <c r="Q87" t="s">
        <v>1121</v>
      </c>
      <c r="R87" s="2">
        <v>244688</v>
      </c>
      <c r="S87" s="2">
        <v>244688</v>
      </c>
      <c r="T87" t="s">
        <v>1122</v>
      </c>
      <c r="U87">
        <v>23000203</v>
      </c>
      <c r="V87" t="s">
        <v>622</v>
      </c>
      <c r="W87">
        <v>10</v>
      </c>
      <c r="X87">
        <v>10</v>
      </c>
      <c r="Y87">
        <v>10</v>
      </c>
      <c r="Z87">
        <v>10</v>
      </c>
      <c r="AA87">
        <v>0</v>
      </c>
      <c r="AB87">
        <v>0</v>
      </c>
      <c r="AC87">
        <v>0</v>
      </c>
      <c r="AD87">
        <v>0</v>
      </c>
      <c r="AE87">
        <v>10</v>
      </c>
      <c r="AF87">
        <v>10</v>
      </c>
      <c r="AI87" t="s">
        <v>1033</v>
      </c>
      <c r="AJ87" t="s">
        <v>989</v>
      </c>
      <c r="AK87" t="s">
        <v>1007</v>
      </c>
      <c r="AL87" t="s">
        <v>1008</v>
      </c>
      <c r="AM87" t="s">
        <v>1009</v>
      </c>
      <c r="AN87" t="s">
        <v>1034</v>
      </c>
      <c r="AO87" t="s">
        <v>991</v>
      </c>
      <c r="AU87" t="s">
        <v>1123</v>
      </c>
      <c r="AV87" t="s">
        <v>765</v>
      </c>
      <c r="AW87" t="s">
        <v>765</v>
      </c>
      <c r="AX87" t="s">
        <v>990</v>
      </c>
      <c r="AY87">
        <v>0</v>
      </c>
      <c r="AZ87" t="s">
        <v>994</v>
      </c>
      <c r="BA87">
        <v>31792583</v>
      </c>
      <c r="BD87">
        <v>0</v>
      </c>
      <c r="BG87">
        <v>1333314600</v>
      </c>
      <c r="BH87" t="s">
        <v>995</v>
      </c>
      <c r="BI87">
        <v>10</v>
      </c>
      <c r="BJ87">
        <v>10</v>
      </c>
      <c r="BK87">
        <v>1300</v>
      </c>
      <c r="BL87" t="s">
        <v>996</v>
      </c>
    </row>
    <row r="88" spans="3:64">
      <c r="C88" s="2">
        <v>244688</v>
      </c>
      <c r="D88" s="2">
        <v>244688</v>
      </c>
      <c r="F88" t="s">
        <v>1029</v>
      </c>
      <c r="G88" t="s">
        <v>1030</v>
      </c>
      <c r="H88">
        <v>0</v>
      </c>
      <c r="I88" t="s">
        <v>984</v>
      </c>
      <c r="J88" t="s">
        <v>985</v>
      </c>
      <c r="K88" t="s">
        <v>986</v>
      </c>
      <c r="L88">
        <v>250</v>
      </c>
      <c r="N88">
        <v>2000391898</v>
      </c>
      <c r="O88" t="s">
        <v>1124</v>
      </c>
      <c r="P88">
        <v>1</v>
      </c>
      <c r="Q88" t="s">
        <v>1124</v>
      </c>
      <c r="R88" s="2">
        <v>244688</v>
      </c>
      <c r="S88" s="2">
        <v>244688</v>
      </c>
      <c r="T88" t="s">
        <v>1125</v>
      </c>
      <c r="U88">
        <v>23057688</v>
      </c>
      <c r="V88" t="s">
        <v>61</v>
      </c>
      <c r="W88">
        <v>15</v>
      </c>
      <c r="X88">
        <v>15</v>
      </c>
      <c r="Y88">
        <v>15</v>
      </c>
      <c r="Z88">
        <v>15</v>
      </c>
      <c r="AA88">
        <v>0</v>
      </c>
      <c r="AB88">
        <v>0</v>
      </c>
      <c r="AC88">
        <v>0</v>
      </c>
      <c r="AD88">
        <v>0</v>
      </c>
      <c r="AE88">
        <v>15</v>
      </c>
      <c r="AF88">
        <v>15</v>
      </c>
      <c r="AI88" t="s">
        <v>1033</v>
      </c>
      <c r="AJ88" t="s">
        <v>989</v>
      </c>
      <c r="AK88" t="s">
        <v>1007</v>
      </c>
      <c r="AL88" t="s">
        <v>1008</v>
      </c>
      <c r="AM88" t="s">
        <v>1009</v>
      </c>
      <c r="AN88" t="s">
        <v>1034</v>
      </c>
      <c r="AO88" t="s">
        <v>991</v>
      </c>
      <c r="AU88" t="s">
        <v>1126</v>
      </c>
      <c r="AV88" t="s">
        <v>765</v>
      </c>
      <c r="AW88" t="s">
        <v>765</v>
      </c>
      <c r="AX88" t="s">
        <v>990</v>
      </c>
      <c r="AY88">
        <v>0</v>
      </c>
      <c r="AZ88" t="s">
        <v>994</v>
      </c>
      <c r="BA88">
        <v>31792869</v>
      </c>
      <c r="BD88">
        <v>0</v>
      </c>
      <c r="BG88">
        <v>1333314600</v>
      </c>
      <c r="BH88" t="s">
        <v>995</v>
      </c>
      <c r="BI88">
        <v>15</v>
      </c>
      <c r="BJ88">
        <v>15</v>
      </c>
      <c r="BL88" t="s">
        <v>996</v>
      </c>
    </row>
    <row r="89" spans="3:64">
      <c r="C89" s="2">
        <v>244688</v>
      </c>
      <c r="D89" s="2">
        <v>244688</v>
      </c>
      <c r="F89" t="s">
        <v>1029</v>
      </c>
      <c r="G89" t="s">
        <v>1030</v>
      </c>
      <c r="H89">
        <v>0</v>
      </c>
      <c r="I89" t="s">
        <v>984</v>
      </c>
      <c r="J89" t="s">
        <v>985</v>
      </c>
      <c r="K89" t="s">
        <v>986</v>
      </c>
      <c r="L89">
        <v>250</v>
      </c>
      <c r="N89">
        <v>2000387537</v>
      </c>
      <c r="O89" t="s">
        <v>1127</v>
      </c>
      <c r="P89">
        <v>1</v>
      </c>
      <c r="Q89" t="s">
        <v>1127</v>
      </c>
      <c r="R89" s="2">
        <v>244688</v>
      </c>
      <c r="S89" s="2">
        <v>244688</v>
      </c>
      <c r="T89" t="s">
        <v>1128</v>
      </c>
      <c r="U89">
        <v>23000181</v>
      </c>
      <c r="V89" t="s">
        <v>38</v>
      </c>
      <c r="W89">
        <v>24</v>
      </c>
      <c r="X89">
        <v>24</v>
      </c>
      <c r="Y89">
        <v>24</v>
      </c>
      <c r="Z89">
        <v>24</v>
      </c>
      <c r="AA89">
        <v>0</v>
      </c>
      <c r="AB89">
        <v>0</v>
      </c>
      <c r="AC89">
        <v>0</v>
      </c>
      <c r="AD89">
        <v>0</v>
      </c>
      <c r="AE89">
        <v>24</v>
      </c>
      <c r="AF89">
        <v>24</v>
      </c>
      <c r="AI89" t="s">
        <v>1033</v>
      </c>
      <c r="AJ89" t="s">
        <v>989</v>
      </c>
      <c r="AK89" t="s">
        <v>1007</v>
      </c>
      <c r="AL89" t="s">
        <v>1008</v>
      </c>
      <c r="AM89" t="s">
        <v>1009</v>
      </c>
      <c r="AN89" t="s">
        <v>1034</v>
      </c>
      <c r="AO89" t="s">
        <v>991</v>
      </c>
      <c r="AU89" t="s">
        <v>1129</v>
      </c>
      <c r="AV89" t="s">
        <v>765</v>
      </c>
      <c r="AW89" t="s">
        <v>765</v>
      </c>
      <c r="AX89" t="s">
        <v>990</v>
      </c>
      <c r="AY89">
        <v>0</v>
      </c>
      <c r="AZ89" t="s">
        <v>994</v>
      </c>
      <c r="BA89">
        <v>31792934</v>
      </c>
      <c r="BD89">
        <v>0</v>
      </c>
      <c r="BG89">
        <v>1333314600</v>
      </c>
      <c r="BH89" t="s">
        <v>995</v>
      </c>
      <c r="BI89">
        <v>24</v>
      </c>
      <c r="BJ89">
        <v>24</v>
      </c>
      <c r="BL89" t="s">
        <v>996</v>
      </c>
    </row>
    <row r="90" spans="3:64">
      <c r="C90" s="2">
        <v>244688</v>
      </c>
      <c r="D90" s="2">
        <v>244688</v>
      </c>
      <c r="F90" t="s">
        <v>1029</v>
      </c>
      <c r="G90" t="s">
        <v>1030</v>
      </c>
      <c r="H90">
        <v>0</v>
      </c>
      <c r="I90" t="s">
        <v>984</v>
      </c>
      <c r="J90" t="s">
        <v>985</v>
      </c>
      <c r="K90" t="s">
        <v>986</v>
      </c>
      <c r="L90">
        <v>250</v>
      </c>
      <c r="N90">
        <v>2000367921</v>
      </c>
      <c r="O90" t="s">
        <v>1130</v>
      </c>
      <c r="P90">
        <v>2</v>
      </c>
      <c r="Q90" t="s">
        <v>1131</v>
      </c>
      <c r="R90" s="2">
        <v>244688</v>
      </c>
      <c r="S90" s="2">
        <v>244688</v>
      </c>
      <c r="T90" t="s">
        <v>1132</v>
      </c>
      <c r="U90">
        <v>23064091</v>
      </c>
      <c r="V90" t="s">
        <v>118</v>
      </c>
      <c r="W90">
        <v>25</v>
      </c>
      <c r="X90">
        <v>25</v>
      </c>
      <c r="Y90">
        <v>25</v>
      </c>
      <c r="Z90">
        <v>25</v>
      </c>
      <c r="AA90">
        <v>0</v>
      </c>
      <c r="AB90">
        <v>0</v>
      </c>
      <c r="AC90">
        <v>0</v>
      </c>
      <c r="AD90">
        <v>0</v>
      </c>
      <c r="AE90">
        <v>25</v>
      </c>
      <c r="AF90">
        <v>25</v>
      </c>
      <c r="AI90" t="s">
        <v>1033</v>
      </c>
      <c r="AJ90" t="s">
        <v>989</v>
      </c>
      <c r="AK90" t="s">
        <v>1007</v>
      </c>
      <c r="AL90" t="s">
        <v>1008</v>
      </c>
      <c r="AM90" t="s">
        <v>1009</v>
      </c>
      <c r="AN90" t="s">
        <v>1034</v>
      </c>
      <c r="AO90" t="s">
        <v>991</v>
      </c>
      <c r="AU90" t="s">
        <v>1133</v>
      </c>
      <c r="AV90" t="s">
        <v>765</v>
      </c>
      <c r="AW90" t="s">
        <v>765</v>
      </c>
      <c r="AX90" t="s">
        <v>990</v>
      </c>
      <c r="AY90">
        <v>0</v>
      </c>
      <c r="AZ90" t="s">
        <v>994</v>
      </c>
      <c r="BA90">
        <v>31793085</v>
      </c>
      <c r="BD90">
        <v>0</v>
      </c>
      <c r="BG90">
        <v>1333314600</v>
      </c>
      <c r="BH90" t="s">
        <v>995</v>
      </c>
      <c r="BI90">
        <v>25</v>
      </c>
      <c r="BJ90">
        <v>25</v>
      </c>
      <c r="BK90">
        <v>1300</v>
      </c>
      <c r="BL90" t="s">
        <v>996</v>
      </c>
    </row>
    <row r="91" spans="3:64">
      <c r="C91" s="2">
        <v>244688</v>
      </c>
      <c r="D91" s="2">
        <v>244688</v>
      </c>
      <c r="F91" t="s">
        <v>1029</v>
      </c>
      <c r="G91" t="s">
        <v>1030</v>
      </c>
      <c r="H91">
        <v>0</v>
      </c>
      <c r="I91" t="s">
        <v>984</v>
      </c>
      <c r="J91" t="s">
        <v>985</v>
      </c>
      <c r="K91" t="s">
        <v>986</v>
      </c>
      <c r="L91">
        <v>250</v>
      </c>
      <c r="N91">
        <v>2000367921</v>
      </c>
      <c r="O91" t="s">
        <v>1130</v>
      </c>
      <c r="P91">
        <v>2</v>
      </c>
      <c r="Q91" t="s">
        <v>1131</v>
      </c>
      <c r="R91" s="2">
        <v>244688</v>
      </c>
      <c r="S91" s="2">
        <v>244688</v>
      </c>
      <c r="T91" t="s">
        <v>1132</v>
      </c>
      <c r="U91">
        <v>23000181</v>
      </c>
      <c r="V91" t="s">
        <v>38</v>
      </c>
      <c r="W91">
        <v>30</v>
      </c>
      <c r="X91">
        <v>30</v>
      </c>
      <c r="Y91">
        <v>30</v>
      </c>
      <c r="Z91">
        <v>30</v>
      </c>
      <c r="AA91">
        <v>0</v>
      </c>
      <c r="AB91">
        <v>0</v>
      </c>
      <c r="AC91">
        <v>0</v>
      </c>
      <c r="AD91">
        <v>0</v>
      </c>
      <c r="AE91">
        <v>30</v>
      </c>
      <c r="AF91">
        <v>30</v>
      </c>
      <c r="AI91" t="s">
        <v>1033</v>
      </c>
      <c r="AJ91" t="s">
        <v>989</v>
      </c>
      <c r="AK91" t="s">
        <v>1007</v>
      </c>
      <c r="AL91" t="s">
        <v>1008</v>
      </c>
      <c r="AM91" t="s">
        <v>1009</v>
      </c>
      <c r="AN91" t="s">
        <v>1034</v>
      </c>
      <c r="AO91" t="s">
        <v>991</v>
      </c>
      <c r="AU91" t="s">
        <v>1133</v>
      </c>
      <c r="AV91" t="s">
        <v>765</v>
      </c>
      <c r="AW91" t="s">
        <v>765</v>
      </c>
      <c r="AX91" t="s">
        <v>990</v>
      </c>
      <c r="AY91">
        <v>0</v>
      </c>
      <c r="AZ91" t="s">
        <v>994</v>
      </c>
      <c r="BA91">
        <v>31793085</v>
      </c>
      <c r="BD91">
        <v>0</v>
      </c>
      <c r="BG91">
        <v>1333314600</v>
      </c>
      <c r="BH91" t="s">
        <v>995</v>
      </c>
      <c r="BI91">
        <v>30</v>
      </c>
      <c r="BJ91">
        <v>30</v>
      </c>
      <c r="BK91">
        <v>1300</v>
      </c>
      <c r="BL91" t="s">
        <v>996</v>
      </c>
    </row>
    <row r="92" spans="3:64">
      <c r="C92" s="2">
        <v>244688</v>
      </c>
      <c r="D92" s="2">
        <v>244688</v>
      </c>
      <c r="F92" t="s">
        <v>1029</v>
      </c>
      <c r="G92" t="s">
        <v>1030</v>
      </c>
      <c r="H92">
        <v>0</v>
      </c>
      <c r="I92" t="s">
        <v>984</v>
      </c>
      <c r="J92" t="s">
        <v>985</v>
      </c>
      <c r="K92" t="s">
        <v>986</v>
      </c>
      <c r="L92">
        <v>250</v>
      </c>
      <c r="N92">
        <v>2000154513</v>
      </c>
      <c r="O92" t="s">
        <v>1134</v>
      </c>
      <c r="P92">
        <v>1</v>
      </c>
      <c r="Q92" t="s">
        <v>1134</v>
      </c>
      <c r="R92" s="2">
        <v>244688</v>
      </c>
      <c r="S92" s="2">
        <v>244688</v>
      </c>
      <c r="T92" t="s">
        <v>1135</v>
      </c>
      <c r="U92">
        <v>23067920</v>
      </c>
      <c r="V92" t="s">
        <v>16</v>
      </c>
      <c r="W92">
        <v>4</v>
      </c>
      <c r="X92">
        <v>4</v>
      </c>
      <c r="Y92">
        <v>4</v>
      </c>
      <c r="Z92">
        <v>4</v>
      </c>
      <c r="AA92">
        <v>0</v>
      </c>
      <c r="AB92">
        <v>0</v>
      </c>
      <c r="AC92">
        <v>0</v>
      </c>
      <c r="AD92">
        <v>0</v>
      </c>
      <c r="AE92">
        <v>4</v>
      </c>
      <c r="AF92">
        <v>4</v>
      </c>
      <c r="AI92" t="s">
        <v>1033</v>
      </c>
      <c r="AJ92" t="s">
        <v>989</v>
      </c>
      <c r="AN92" t="s">
        <v>1136</v>
      </c>
      <c r="AO92" t="s">
        <v>991</v>
      </c>
      <c r="AP92">
        <v>20</v>
      </c>
      <c r="AQ92">
        <v>3</v>
      </c>
      <c r="AU92" t="s">
        <v>1137</v>
      </c>
      <c r="AV92" t="s">
        <v>899</v>
      </c>
      <c r="AW92" t="s">
        <v>899</v>
      </c>
      <c r="AX92" t="s">
        <v>990</v>
      </c>
      <c r="AY92">
        <v>0</v>
      </c>
      <c r="AZ92" t="s">
        <v>994</v>
      </c>
      <c r="BA92">
        <v>31793454</v>
      </c>
      <c r="BD92">
        <v>0</v>
      </c>
      <c r="BG92">
        <v>1333314600</v>
      </c>
      <c r="BH92" t="s">
        <v>995</v>
      </c>
      <c r="BI92">
        <v>4</v>
      </c>
      <c r="BJ92">
        <v>4</v>
      </c>
      <c r="BK92">
        <v>1300</v>
      </c>
      <c r="BL92" t="s">
        <v>996</v>
      </c>
    </row>
    <row r="93" spans="3:64">
      <c r="C93" s="2">
        <v>244688</v>
      </c>
      <c r="D93" s="2">
        <v>244688</v>
      </c>
      <c r="F93" t="s">
        <v>1029</v>
      </c>
      <c r="G93" t="s">
        <v>1030</v>
      </c>
      <c r="H93">
        <v>0</v>
      </c>
      <c r="I93" t="s">
        <v>984</v>
      </c>
      <c r="J93" t="s">
        <v>985</v>
      </c>
      <c r="K93" t="s">
        <v>986</v>
      </c>
      <c r="L93">
        <v>250</v>
      </c>
      <c r="N93">
        <v>2000154513</v>
      </c>
      <c r="O93" t="s">
        <v>1134</v>
      </c>
      <c r="P93">
        <v>1</v>
      </c>
      <c r="Q93" t="s">
        <v>1134</v>
      </c>
      <c r="R93" s="2">
        <v>244688</v>
      </c>
      <c r="S93" s="2">
        <v>244688</v>
      </c>
      <c r="T93" t="s">
        <v>1135</v>
      </c>
      <c r="U93">
        <v>23078867</v>
      </c>
      <c r="V93" t="s">
        <v>173</v>
      </c>
      <c r="W93">
        <v>5</v>
      </c>
      <c r="X93">
        <v>5</v>
      </c>
      <c r="Y93">
        <v>5</v>
      </c>
      <c r="Z93">
        <v>5</v>
      </c>
      <c r="AA93">
        <v>0</v>
      </c>
      <c r="AB93">
        <v>0</v>
      </c>
      <c r="AC93">
        <v>0</v>
      </c>
      <c r="AD93">
        <v>0</v>
      </c>
      <c r="AE93">
        <v>5</v>
      </c>
      <c r="AF93">
        <v>5</v>
      </c>
      <c r="AI93" t="s">
        <v>1033</v>
      </c>
      <c r="AJ93" t="s">
        <v>989</v>
      </c>
      <c r="AK93" t="s">
        <v>1039</v>
      </c>
      <c r="AL93" t="s">
        <v>1008</v>
      </c>
      <c r="AM93" t="s">
        <v>1009</v>
      </c>
      <c r="AN93" t="s">
        <v>1136</v>
      </c>
      <c r="AO93" t="s">
        <v>991</v>
      </c>
      <c r="AP93">
        <v>20</v>
      </c>
      <c r="AQ93">
        <v>3</v>
      </c>
      <c r="AU93" t="s">
        <v>1137</v>
      </c>
      <c r="AV93" t="s">
        <v>765</v>
      </c>
      <c r="AW93" t="s">
        <v>765</v>
      </c>
      <c r="AX93" t="s">
        <v>990</v>
      </c>
      <c r="AY93">
        <v>0</v>
      </c>
      <c r="AZ93" t="s">
        <v>994</v>
      </c>
      <c r="BA93">
        <v>31793454</v>
      </c>
      <c r="BD93">
        <v>0</v>
      </c>
      <c r="BG93">
        <v>1333314600</v>
      </c>
      <c r="BH93" t="s">
        <v>995</v>
      </c>
      <c r="BI93">
        <v>5</v>
      </c>
      <c r="BJ93">
        <v>5</v>
      </c>
      <c r="BK93">
        <v>1300</v>
      </c>
      <c r="BL93" t="s">
        <v>996</v>
      </c>
    </row>
    <row r="94" spans="3:64">
      <c r="C94" s="2">
        <v>244688</v>
      </c>
      <c r="D94" s="2">
        <v>244688</v>
      </c>
      <c r="F94" t="s">
        <v>1029</v>
      </c>
      <c r="G94" t="s">
        <v>1030</v>
      </c>
      <c r="H94">
        <v>0</v>
      </c>
      <c r="I94" t="s">
        <v>984</v>
      </c>
      <c r="J94" t="s">
        <v>985</v>
      </c>
      <c r="K94" t="s">
        <v>986</v>
      </c>
      <c r="L94">
        <v>250</v>
      </c>
      <c r="N94">
        <v>2000154513</v>
      </c>
      <c r="O94" t="s">
        <v>1134</v>
      </c>
      <c r="P94">
        <v>1</v>
      </c>
      <c r="Q94" t="s">
        <v>1134</v>
      </c>
      <c r="R94" s="2">
        <v>244688</v>
      </c>
      <c r="S94" s="2">
        <v>244688</v>
      </c>
      <c r="T94" t="s">
        <v>1135</v>
      </c>
      <c r="U94">
        <v>23000167</v>
      </c>
      <c r="V94" t="s">
        <v>54</v>
      </c>
      <c r="W94">
        <v>5</v>
      </c>
      <c r="X94">
        <v>5</v>
      </c>
      <c r="Y94">
        <v>5</v>
      </c>
      <c r="Z94">
        <v>5</v>
      </c>
      <c r="AA94">
        <v>0</v>
      </c>
      <c r="AB94">
        <v>0</v>
      </c>
      <c r="AC94">
        <v>0</v>
      </c>
      <c r="AD94">
        <v>0</v>
      </c>
      <c r="AE94">
        <v>5</v>
      </c>
      <c r="AF94">
        <v>5</v>
      </c>
      <c r="AI94" t="s">
        <v>1033</v>
      </c>
      <c r="AJ94" t="s">
        <v>989</v>
      </c>
      <c r="AK94" t="s">
        <v>1007</v>
      </c>
      <c r="AL94" t="s">
        <v>1008</v>
      </c>
      <c r="AM94" t="s">
        <v>1009</v>
      </c>
      <c r="AN94" t="s">
        <v>1136</v>
      </c>
      <c r="AO94" t="s">
        <v>991</v>
      </c>
      <c r="AP94">
        <v>20</v>
      </c>
      <c r="AQ94">
        <v>3</v>
      </c>
      <c r="AU94" t="s">
        <v>1137</v>
      </c>
      <c r="AV94" t="s">
        <v>765</v>
      </c>
      <c r="AW94" t="s">
        <v>765</v>
      </c>
      <c r="AX94" t="s">
        <v>990</v>
      </c>
      <c r="AY94">
        <v>0</v>
      </c>
      <c r="AZ94" t="s">
        <v>994</v>
      </c>
      <c r="BA94">
        <v>31793454</v>
      </c>
      <c r="BD94">
        <v>0</v>
      </c>
      <c r="BG94">
        <v>1333314600</v>
      </c>
      <c r="BH94" t="s">
        <v>995</v>
      </c>
      <c r="BI94">
        <v>5</v>
      </c>
      <c r="BJ94">
        <v>5</v>
      </c>
      <c r="BK94">
        <v>1300</v>
      </c>
      <c r="BL94" t="s">
        <v>996</v>
      </c>
    </row>
    <row r="95" spans="3:64">
      <c r="C95" s="2">
        <v>244688</v>
      </c>
      <c r="D95" s="2">
        <v>244688</v>
      </c>
      <c r="F95" t="s">
        <v>1029</v>
      </c>
      <c r="G95" t="s">
        <v>1030</v>
      </c>
      <c r="H95">
        <v>0</v>
      </c>
      <c r="I95" t="s">
        <v>984</v>
      </c>
      <c r="J95" t="s">
        <v>985</v>
      </c>
      <c r="K95" t="s">
        <v>986</v>
      </c>
      <c r="L95">
        <v>250</v>
      </c>
      <c r="N95">
        <v>2000154513</v>
      </c>
      <c r="O95" t="s">
        <v>1134</v>
      </c>
      <c r="P95">
        <v>1</v>
      </c>
      <c r="Q95" t="s">
        <v>1134</v>
      </c>
      <c r="R95" s="2">
        <v>244688</v>
      </c>
      <c r="S95" s="2">
        <v>244688</v>
      </c>
      <c r="T95" t="s">
        <v>1135</v>
      </c>
      <c r="U95">
        <v>23057688</v>
      </c>
      <c r="V95" t="s">
        <v>61</v>
      </c>
      <c r="W95">
        <v>10</v>
      </c>
      <c r="X95">
        <v>10</v>
      </c>
      <c r="Y95">
        <v>10</v>
      </c>
      <c r="Z95">
        <v>10</v>
      </c>
      <c r="AA95">
        <v>0</v>
      </c>
      <c r="AB95">
        <v>0</v>
      </c>
      <c r="AC95">
        <v>0</v>
      </c>
      <c r="AD95">
        <v>0</v>
      </c>
      <c r="AE95">
        <v>10</v>
      </c>
      <c r="AF95">
        <v>10</v>
      </c>
      <c r="AI95" t="s">
        <v>1033</v>
      </c>
      <c r="AJ95" t="s">
        <v>989</v>
      </c>
      <c r="AK95" t="s">
        <v>1007</v>
      </c>
      <c r="AL95" t="s">
        <v>1008</v>
      </c>
      <c r="AM95" t="s">
        <v>1009</v>
      </c>
      <c r="AN95" t="s">
        <v>1136</v>
      </c>
      <c r="AO95" t="s">
        <v>991</v>
      </c>
      <c r="AP95">
        <v>20</v>
      </c>
      <c r="AQ95">
        <v>3</v>
      </c>
      <c r="AU95" t="s">
        <v>1137</v>
      </c>
      <c r="AV95" t="s">
        <v>765</v>
      </c>
      <c r="AW95" t="s">
        <v>765</v>
      </c>
      <c r="AX95" t="s">
        <v>990</v>
      </c>
      <c r="AY95">
        <v>0</v>
      </c>
      <c r="AZ95" t="s">
        <v>994</v>
      </c>
      <c r="BA95">
        <v>31793454</v>
      </c>
      <c r="BD95">
        <v>0</v>
      </c>
      <c r="BG95">
        <v>1333314600</v>
      </c>
      <c r="BH95" t="s">
        <v>995</v>
      </c>
      <c r="BI95">
        <v>10</v>
      </c>
      <c r="BJ95">
        <v>10</v>
      </c>
      <c r="BK95">
        <v>1300</v>
      </c>
      <c r="BL95" t="s">
        <v>996</v>
      </c>
    </row>
    <row r="96" spans="3:64">
      <c r="C96" s="2">
        <v>244688</v>
      </c>
      <c r="D96" s="2">
        <v>244688</v>
      </c>
      <c r="F96" t="s">
        <v>1029</v>
      </c>
      <c r="G96" t="s">
        <v>1030</v>
      </c>
      <c r="H96">
        <v>0</v>
      </c>
      <c r="I96" t="s">
        <v>984</v>
      </c>
      <c r="J96" t="s">
        <v>985</v>
      </c>
      <c r="K96" t="s">
        <v>986</v>
      </c>
      <c r="L96">
        <v>250</v>
      </c>
      <c r="N96">
        <v>2000392017</v>
      </c>
      <c r="O96" t="s">
        <v>1138</v>
      </c>
      <c r="P96">
        <v>1</v>
      </c>
      <c r="Q96" t="s">
        <v>1138</v>
      </c>
      <c r="R96" s="2">
        <v>244688</v>
      </c>
      <c r="S96" s="2">
        <v>244688</v>
      </c>
      <c r="T96" t="s">
        <v>1139</v>
      </c>
      <c r="U96">
        <v>23075363</v>
      </c>
      <c r="V96" t="s">
        <v>618</v>
      </c>
      <c r="W96">
        <v>40</v>
      </c>
      <c r="X96">
        <v>40</v>
      </c>
      <c r="Y96">
        <v>40</v>
      </c>
      <c r="Z96">
        <v>40</v>
      </c>
      <c r="AA96">
        <v>0</v>
      </c>
      <c r="AB96">
        <v>0</v>
      </c>
      <c r="AC96">
        <v>0</v>
      </c>
      <c r="AD96">
        <v>0</v>
      </c>
      <c r="AE96">
        <v>40</v>
      </c>
      <c r="AF96">
        <v>40</v>
      </c>
      <c r="AI96" t="s">
        <v>1033</v>
      </c>
      <c r="AJ96" t="s">
        <v>989</v>
      </c>
      <c r="AN96" t="s">
        <v>1034</v>
      </c>
      <c r="AO96" t="s">
        <v>991</v>
      </c>
      <c r="AU96" t="s">
        <v>1140</v>
      </c>
      <c r="AV96" t="s">
        <v>765</v>
      </c>
      <c r="AW96" t="s">
        <v>765</v>
      </c>
      <c r="AX96" t="s">
        <v>990</v>
      </c>
      <c r="AY96">
        <v>0</v>
      </c>
      <c r="AZ96" t="s">
        <v>994</v>
      </c>
      <c r="BA96">
        <v>31793598</v>
      </c>
      <c r="BD96">
        <v>0</v>
      </c>
      <c r="BG96">
        <v>1333314600</v>
      </c>
      <c r="BH96" t="s">
        <v>995</v>
      </c>
      <c r="BI96">
        <v>40</v>
      </c>
      <c r="BJ96">
        <v>40</v>
      </c>
      <c r="BK96">
        <v>1300</v>
      </c>
      <c r="BL96" t="s">
        <v>996</v>
      </c>
    </row>
    <row r="97" spans="3:64">
      <c r="C97" s="2">
        <v>244688</v>
      </c>
      <c r="D97" s="2">
        <v>244688</v>
      </c>
      <c r="F97" t="s">
        <v>1029</v>
      </c>
      <c r="G97" t="s">
        <v>1030</v>
      </c>
      <c r="H97">
        <v>0</v>
      </c>
      <c r="I97" t="s">
        <v>984</v>
      </c>
      <c r="J97" t="s">
        <v>985</v>
      </c>
      <c r="K97" t="s">
        <v>986</v>
      </c>
      <c r="L97">
        <v>250</v>
      </c>
      <c r="N97">
        <v>2000392017</v>
      </c>
      <c r="O97" t="s">
        <v>1138</v>
      </c>
      <c r="P97">
        <v>1</v>
      </c>
      <c r="Q97" t="s">
        <v>1138</v>
      </c>
      <c r="R97" s="2">
        <v>244688</v>
      </c>
      <c r="S97" s="2">
        <v>244688</v>
      </c>
      <c r="T97" t="s">
        <v>1141</v>
      </c>
      <c r="U97">
        <v>23000167</v>
      </c>
      <c r="V97" t="s">
        <v>54</v>
      </c>
      <c r="W97">
        <v>40</v>
      </c>
      <c r="X97">
        <v>40</v>
      </c>
      <c r="Y97">
        <v>40</v>
      </c>
      <c r="Z97">
        <v>40</v>
      </c>
      <c r="AA97">
        <v>0</v>
      </c>
      <c r="AB97">
        <v>0</v>
      </c>
      <c r="AC97">
        <v>0</v>
      </c>
      <c r="AD97">
        <v>0</v>
      </c>
      <c r="AE97">
        <v>40</v>
      </c>
      <c r="AF97">
        <v>40</v>
      </c>
      <c r="AI97" t="s">
        <v>1033</v>
      </c>
      <c r="AJ97" t="s">
        <v>989</v>
      </c>
      <c r="AK97" t="s">
        <v>1007</v>
      </c>
      <c r="AL97" t="s">
        <v>1008</v>
      </c>
      <c r="AM97" t="s">
        <v>1009</v>
      </c>
      <c r="AN97" t="s">
        <v>1034</v>
      </c>
      <c r="AO97" t="s">
        <v>991</v>
      </c>
      <c r="AU97" t="s">
        <v>1142</v>
      </c>
      <c r="AV97" t="s">
        <v>765</v>
      </c>
      <c r="AW97" t="s">
        <v>765</v>
      </c>
      <c r="AX97" t="s">
        <v>990</v>
      </c>
      <c r="AY97">
        <v>0</v>
      </c>
      <c r="AZ97" t="s">
        <v>994</v>
      </c>
      <c r="BA97">
        <v>31793598</v>
      </c>
      <c r="BD97">
        <v>0</v>
      </c>
      <c r="BF97" t="s">
        <v>1104</v>
      </c>
      <c r="BG97">
        <v>1333314600</v>
      </c>
      <c r="BH97" t="s">
        <v>995</v>
      </c>
      <c r="BI97">
        <v>40</v>
      </c>
      <c r="BJ97">
        <v>40</v>
      </c>
      <c r="BK97">
        <v>1300</v>
      </c>
      <c r="BL97" t="s">
        <v>996</v>
      </c>
    </row>
    <row r="98" spans="3:64">
      <c r="C98" s="2">
        <v>244688</v>
      </c>
      <c r="D98" s="2">
        <v>244688</v>
      </c>
      <c r="F98" t="s">
        <v>1029</v>
      </c>
      <c r="G98" t="s">
        <v>1030</v>
      </c>
      <c r="H98">
        <v>0</v>
      </c>
      <c r="I98" t="s">
        <v>984</v>
      </c>
      <c r="J98" t="s">
        <v>985</v>
      </c>
      <c r="K98" t="s">
        <v>986</v>
      </c>
      <c r="L98">
        <v>250</v>
      </c>
      <c r="N98">
        <v>2000392017</v>
      </c>
      <c r="O98" t="s">
        <v>1138</v>
      </c>
      <c r="P98">
        <v>1</v>
      </c>
      <c r="Q98" t="s">
        <v>1138</v>
      </c>
      <c r="R98" s="2">
        <v>244688</v>
      </c>
      <c r="S98" s="2">
        <v>244688</v>
      </c>
      <c r="T98" t="s">
        <v>1141</v>
      </c>
      <c r="U98">
        <v>23015350</v>
      </c>
      <c r="V98" t="s">
        <v>36</v>
      </c>
      <c r="W98">
        <v>50</v>
      </c>
      <c r="X98">
        <v>50</v>
      </c>
      <c r="Y98">
        <v>50</v>
      </c>
      <c r="Z98">
        <v>50</v>
      </c>
      <c r="AA98">
        <v>0</v>
      </c>
      <c r="AB98">
        <v>0</v>
      </c>
      <c r="AC98">
        <v>0</v>
      </c>
      <c r="AD98">
        <v>0</v>
      </c>
      <c r="AE98">
        <v>50</v>
      </c>
      <c r="AF98">
        <v>50</v>
      </c>
      <c r="AI98" t="s">
        <v>1033</v>
      </c>
      <c r="AJ98" t="s">
        <v>989</v>
      </c>
      <c r="AK98" t="s">
        <v>1007</v>
      </c>
      <c r="AL98" t="s">
        <v>1008</v>
      </c>
      <c r="AM98" t="s">
        <v>1009</v>
      </c>
      <c r="AN98" t="s">
        <v>1034</v>
      </c>
      <c r="AO98" t="s">
        <v>991</v>
      </c>
      <c r="AU98" t="s">
        <v>1142</v>
      </c>
      <c r="AV98" t="s">
        <v>765</v>
      </c>
      <c r="AW98" t="s">
        <v>765</v>
      </c>
      <c r="AX98" t="s">
        <v>990</v>
      </c>
      <c r="AY98">
        <v>0</v>
      </c>
      <c r="AZ98" t="s">
        <v>994</v>
      </c>
      <c r="BA98">
        <v>31793598</v>
      </c>
      <c r="BD98">
        <v>0</v>
      </c>
      <c r="BF98" t="s">
        <v>1104</v>
      </c>
      <c r="BG98">
        <v>1333314600</v>
      </c>
      <c r="BH98" t="s">
        <v>995</v>
      </c>
      <c r="BI98">
        <v>50</v>
      </c>
      <c r="BJ98">
        <v>50</v>
      </c>
      <c r="BK98">
        <v>1300</v>
      </c>
      <c r="BL98" t="s">
        <v>996</v>
      </c>
    </row>
    <row r="99" spans="3:64">
      <c r="C99" s="2">
        <v>244688</v>
      </c>
      <c r="D99" s="2">
        <v>244688</v>
      </c>
      <c r="F99" t="s">
        <v>1029</v>
      </c>
      <c r="G99" t="s">
        <v>1030</v>
      </c>
      <c r="H99">
        <v>0</v>
      </c>
      <c r="I99" t="s">
        <v>984</v>
      </c>
      <c r="J99" t="s">
        <v>985</v>
      </c>
      <c r="K99" t="s">
        <v>986</v>
      </c>
      <c r="L99">
        <v>250</v>
      </c>
      <c r="N99">
        <v>2000392017</v>
      </c>
      <c r="O99" t="s">
        <v>1138</v>
      </c>
      <c r="P99">
        <v>1</v>
      </c>
      <c r="Q99" t="s">
        <v>1138</v>
      </c>
      <c r="R99" s="2">
        <v>244688</v>
      </c>
      <c r="S99" s="2">
        <v>244688</v>
      </c>
      <c r="T99" t="s">
        <v>1141</v>
      </c>
      <c r="U99">
        <v>23057689</v>
      </c>
      <c r="V99" t="s">
        <v>56</v>
      </c>
      <c r="W99">
        <v>60</v>
      </c>
      <c r="X99">
        <v>60</v>
      </c>
      <c r="Y99">
        <v>60</v>
      </c>
      <c r="Z99">
        <v>60</v>
      </c>
      <c r="AA99">
        <v>0</v>
      </c>
      <c r="AB99">
        <v>0</v>
      </c>
      <c r="AC99">
        <v>0</v>
      </c>
      <c r="AD99">
        <v>0</v>
      </c>
      <c r="AE99">
        <v>60</v>
      </c>
      <c r="AF99">
        <v>60</v>
      </c>
      <c r="AI99" t="s">
        <v>1033</v>
      </c>
      <c r="AJ99" t="s">
        <v>989</v>
      </c>
      <c r="AK99" t="s">
        <v>1007</v>
      </c>
      <c r="AL99" t="s">
        <v>1008</v>
      </c>
      <c r="AM99" t="s">
        <v>1009</v>
      </c>
      <c r="AN99" t="s">
        <v>1034</v>
      </c>
      <c r="AO99" t="s">
        <v>991</v>
      </c>
      <c r="AU99" t="s">
        <v>1142</v>
      </c>
      <c r="AV99" t="s">
        <v>765</v>
      </c>
      <c r="AW99" t="s">
        <v>765</v>
      </c>
      <c r="AX99" t="s">
        <v>990</v>
      </c>
      <c r="AY99">
        <v>0</v>
      </c>
      <c r="AZ99" t="s">
        <v>994</v>
      </c>
      <c r="BA99">
        <v>31793598</v>
      </c>
      <c r="BD99">
        <v>0</v>
      </c>
      <c r="BF99" t="s">
        <v>1104</v>
      </c>
      <c r="BG99">
        <v>1333314600</v>
      </c>
      <c r="BH99" t="s">
        <v>995</v>
      </c>
      <c r="BI99">
        <v>60</v>
      </c>
      <c r="BJ99">
        <v>60</v>
      </c>
      <c r="BK99">
        <v>1300</v>
      </c>
      <c r="BL99" t="s">
        <v>996</v>
      </c>
    </row>
    <row r="100" spans="3:64">
      <c r="C100" s="2">
        <v>244688</v>
      </c>
      <c r="D100" s="2">
        <v>244688</v>
      </c>
      <c r="F100" t="s">
        <v>1029</v>
      </c>
      <c r="G100" t="s">
        <v>1030</v>
      </c>
      <c r="H100">
        <v>0</v>
      </c>
      <c r="I100" t="s">
        <v>984</v>
      </c>
      <c r="J100" t="s">
        <v>985</v>
      </c>
      <c r="K100" t="s">
        <v>986</v>
      </c>
      <c r="L100">
        <v>250</v>
      </c>
      <c r="N100">
        <v>2000392017</v>
      </c>
      <c r="O100" t="s">
        <v>1138</v>
      </c>
      <c r="P100">
        <v>1</v>
      </c>
      <c r="Q100" t="s">
        <v>1138</v>
      </c>
      <c r="R100" s="2">
        <v>244688</v>
      </c>
      <c r="S100" s="2">
        <v>244688</v>
      </c>
      <c r="T100" t="s">
        <v>1141</v>
      </c>
      <c r="U100">
        <v>23000203</v>
      </c>
      <c r="V100" t="s">
        <v>622</v>
      </c>
      <c r="W100">
        <v>30</v>
      </c>
      <c r="X100">
        <v>30</v>
      </c>
      <c r="Y100">
        <v>30</v>
      </c>
      <c r="Z100">
        <v>30</v>
      </c>
      <c r="AA100">
        <v>0</v>
      </c>
      <c r="AB100">
        <v>0</v>
      </c>
      <c r="AC100">
        <v>0</v>
      </c>
      <c r="AD100">
        <v>0</v>
      </c>
      <c r="AE100">
        <v>30</v>
      </c>
      <c r="AF100">
        <v>30</v>
      </c>
      <c r="AI100" t="s">
        <v>1033</v>
      </c>
      <c r="AJ100" t="s">
        <v>989</v>
      </c>
      <c r="AK100" t="s">
        <v>1007</v>
      </c>
      <c r="AL100" t="s">
        <v>1008</v>
      </c>
      <c r="AM100" t="s">
        <v>1009</v>
      </c>
      <c r="AN100" t="s">
        <v>1034</v>
      </c>
      <c r="AO100" t="s">
        <v>991</v>
      </c>
      <c r="AU100" t="s">
        <v>1142</v>
      </c>
      <c r="AV100" t="s">
        <v>765</v>
      </c>
      <c r="AW100" t="s">
        <v>765</v>
      </c>
      <c r="AX100" t="s">
        <v>990</v>
      </c>
      <c r="AY100">
        <v>0</v>
      </c>
      <c r="AZ100" t="s">
        <v>994</v>
      </c>
      <c r="BA100">
        <v>31793598</v>
      </c>
      <c r="BD100">
        <v>0</v>
      </c>
      <c r="BF100" t="s">
        <v>1104</v>
      </c>
      <c r="BG100">
        <v>1333314600</v>
      </c>
      <c r="BH100" t="s">
        <v>995</v>
      </c>
      <c r="BI100">
        <v>30</v>
      </c>
      <c r="BJ100">
        <v>30</v>
      </c>
      <c r="BK100">
        <v>1300</v>
      </c>
      <c r="BL100" t="s">
        <v>996</v>
      </c>
    </row>
    <row r="101" spans="3:64">
      <c r="C101" s="2">
        <v>244688</v>
      </c>
      <c r="D101" s="2">
        <v>244688</v>
      </c>
      <c r="F101" t="s">
        <v>1029</v>
      </c>
      <c r="G101" t="s">
        <v>1030</v>
      </c>
      <c r="H101">
        <v>0</v>
      </c>
      <c r="I101" t="s">
        <v>984</v>
      </c>
      <c r="J101" t="s">
        <v>985</v>
      </c>
      <c r="K101" t="s">
        <v>986</v>
      </c>
      <c r="L101">
        <v>250</v>
      </c>
      <c r="N101">
        <v>2000418120</v>
      </c>
      <c r="O101" t="s">
        <v>1143</v>
      </c>
      <c r="P101">
        <v>1</v>
      </c>
      <c r="Q101" t="s">
        <v>1143</v>
      </c>
      <c r="R101" s="2">
        <v>244688</v>
      </c>
      <c r="S101" s="2">
        <v>244688</v>
      </c>
      <c r="T101" t="s">
        <v>1144</v>
      </c>
      <c r="U101">
        <v>23057691</v>
      </c>
      <c r="V101" t="s">
        <v>611</v>
      </c>
      <c r="W101">
        <v>200</v>
      </c>
      <c r="X101">
        <v>200</v>
      </c>
      <c r="Y101">
        <v>200</v>
      </c>
      <c r="Z101">
        <v>200</v>
      </c>
      <c r="AA101">
        <v>0</v>
      </c>
      <c r="AB101">
        <v>0</v>
      </c>
      <c r="AC101">
        <v>0</v>
      </c>
      <c r="AD101">
        <v>0</v>
      </c>
      <c r="AE101">
        <v>200</v>
      </c>
      <c r="AF101">
        <v>200</v>
      </c>
      <c r="AI101" t="s">
        <v>1033</v>
      </c>
      <c r="AJ101" t="s">
        <v>989</v>
      </c>
      <c r="AK101" t="s">
        <v>1007</v>
      </c>
      <c r="AL101" t="s">
        <v>1008</v>
      </c>
      <c r="AM101" t="s">
        <v>1009</v>
      </c>
      <c r="AN101" t="s">
        <v>1034</v>
      </c>
      <c r="AO101" t="s">
        <v>991</v>
      </c>
      <c r="AU101" t="s">
        <v>1145</v>
      </c>
      <c r="AV101" t="s">
        <v>765</v>
      </c>
      <c r="AW101" t="s">
        <v>765</v>
      </c>
      <c r="AX101" t="s">
        <v>990</v>
      </c>
      <c r="AY101">
        <v>0</v>
      </c>
      <c r="AZ101" t="s">
        <v>994</v>
      </c>
      <c r="BA101">
        <v>31793823</v>
      </c>
      <c r="BD101">
        <v>0</v>
      </c>
      <c r="BG101">
        <v>1333314600</v>
      </c>
      <c r="BH101" t="s">
        <v>995</v>
      </c>
      <c r="BI101">
        <v>200</v>
      </c>
      <c r="BJ101">
        <v>200</v>
      </c>
      <c r="BL101" t="s">
        <v>996</v>
      </c>
    </row>
    <row r="102" spans="3:64">
      <c r="C102" s="2">
        <v>244688</v>
      </c>
      <c r="D102" s="2">
        <v>244688</v>
      </c>
      <c r="F102" t="s">
        <v>1029</v>
      </c>
      <c r="G102" t="s">
        <v>1030</v>
      </c>
      <c r="H102">
        <v>0</v>
      </c>
      <c r="I102" t="s">
        <v>984</v>
      </c>
      <c r="J102" t="s">
        <v>985</v>
      </c>
      <c r="K102" t="s">
        <v>986</v>
      </c>
      <c r="L102">
        <v>250</v>
      </c>
      <c r="N102">
        <v>2000418120</v>
      </c>
      <c r="O102" t="s">
        <v>1143</v>
      </c>
      <c r="P102">
        <v>1</v>
      </c>
      <c r="Q102" t="s">
        <v>1143</v>
      </c>
      <c r="R102" s="2">
        <v>244688</v>
      </c>
      <c r="S102" s="2">
        <v>244688</v>
      </c>
      <c r="T102" t="s">
        <v>1144</v>
      </c>
      <c r="U102">
        <v>23105854</v>
      </c>
      <c r="V102" t="s">
        <v>659</v>
      </c>
      <c r="W102">
        <v>20</v>
      </c>
      <c r="X102">
        <v>110</v>
      </c>
      <c r="Y102">
        <v>20</v>
      </c>
      <c r="Z102">
        <v>110</v>
      </c>
      <c r="AA102">
        <v>0</v>
      </c>
      <c r="AB102">
        <v>0</v>
      </c>
      <c r="AC102">
        <v>0</v>
      </c>
      <c r="AD102">
        <v>0</v>
      </c>
      <c r="AE102">
        <v>20</v>
      </c>
      <c r="AF102">
        <v>110</v>
      </c>
      <c r="AI102" t="s">
        <v>1033</v>
      </c>
      <c r="AJ102" t="s">
        <v>989</v>
      </c>
      <c r="AK102" t="s">
        <v>1039</v>
      </c>
      <c r="AL102" t="s">
        <v>1008</v>
      </c>
      <c r="AM102" t="s">
        <v>1009</v>
      </c>
      <c r="AN102" t="s">
        <v>1034</v>
      </c>
      <c r="AO102" t="s">
        <v>991</v>
      </c>
      <c r="AU102" t="s">
        <v>1145</v>
      </c>
      <c r="AV102" t="s">
        <v>1010</v>
      </c>
      <c r="AW102" t="s">
        <v>765</v>
      </c>
      <c r="AX102" t="s">
        <v>990</v>
      </c>
      <c r="AY102">
        <v>0</v>
      </c>
      <c r="AZ102" t="s">
        <v>994</v>
      </c>
      <c r="BA102">
        <v>31793823</v>
      </c>
      <c r="BD102">
        <v>0</v>
      </c>
      <c r="BG102">
        <v>1333314600</v>
      </c>
      <c r="BH102" t="s">
        <v>995</v>
      </c>
      <c r="BI102">
        <v>20</v>
      </c>
      <c r="BJ102">
        <v>110</v>
      </c>
      <c r="BL102" t="s">
        <v>996</v>
      </c>
    </row>
    <row r="103" spans="3:64">
      <c r="C103" s="2">
        <v>244688</v>
      </c>
      <c r="D103" s="2">
        <v>244688</v>
      </c>
      <c r="F103" t="s">
        <v>1029</v>
      </c>
      <c r="G103" t="s">
        <v>1030</v>
      </c>
      <c r="H103">
        <v>0</v>
      </c>
      <c r="I103" t="s">
        <v>984</v>
      </c>
      <c r="J103" t="s">
        <v>985</v>
      </c>
      <c r="K103" t="s">
        <v>986</v>
      </c>
      <c r="L103">
        <v>250</v>
      </c>
      <c r="N103">
        <v>2000384562</v>
      </c>
      <c r="O103" t="s">
        <v>1146</v>
      </c>
      <c r="P103">
        <v>1</v>
      </c>
      <c r="Q103" t="s">
        <v>1146</v>
      </c>
      <c r="R103" s="2">
        <v>244688</v>
      </c>
      <c r="S103" s="2">
        <v>244688</v>
      </c>
      <c r="T103" t="s">
        <v>1147</v>
      </c>
      <c r="U103">
        <v>23089913</v>
      </c>
      <c r="V103" t="s">
        <v>665</v>
      </c>
      <c r="W103">
        <v>10</v>
      </c>
      <c r="X103">
        <v>10</v>
      </c>
      <c r="Y103">
        <v>10</v>
      </c>
      <c r="Z103">
        <v>10</v>
      </c>
      <c r="AA103">
        <v>0</v>
      </c>
      <c r="AB103">
        <v>0</v>
      </c>
      <c r="AC103">
        <v>0</v>
      </c>
      <c r="AD103">
        <v>0</v>
      </c>
      <c r="AE103">
        <v>10</v>
      </c>
      <c r="AF103">
        <v>10</v>
      </c>
      <c r="AI103" t="s">
        <v>1033</v>
      </c>
      <c r="AJ103" t="s">
        <v>989</v>
      </c>
      <c r="AK103" t="s">
        <v>1039</v>
      </c>
      <c r="AL103" t="s">
        <v>1042</v>
      </c>
      <c r="AM103" t="s">
        <v>1009</v>
      </c>
      <c r="AN103" t="s">
        <v>1034</v>
      </c>
      <c r="AO103" t="s">
        <v>991</v>
      </c>
      <c r="AU103" t="s">
        <v>1148</v>
      </c>
      <c r="AV103" t="s">
        <v>869</v>
      </c>
      <c r="AW103" t="s">
        <v>765</v>
      </c>
      <c r="AX103" t="s">
        <v>990</v>
      </c>
      <c r="AY103">
        <v>0</v>
      </c>
      <c r="AZ103" t="s">
        <v>994</v>
      </c>
      <c r="BA103">
        <v>31794007</v>
      </c>
      <c r="BD103">
        <v>0</v>
      </c>
      <c r="BG103">
        <v>1333314600</v>
      </c>
      <c r="BH103" t="s">
        <v>995</v>
      </c>
      <c r="BI103">
        <v>1</v>
      </c>
      <c r="BJ103">
        <v>10</v>
      </c>
      <c r="BK103">
        <v>1300</v>
      </c>
      <c r="BL103" t="s">
        <v>996</v>
      </c>
    </row>
    <row r="104" spans="3:64">
      <c r="C104" s="2">
        <v>244688</v>
      </c>
      <c r="D104" s="2">
        <v>244688</v>
      </c>
      <c r="F104" t="s">
        <v>1029</v>
      </c>
      <c r="G104" t="s">
        <v>1030</v>
      </c>
      <c r="H104">
        <v>0</v>
      </c>
      <c r="I104" t="s">
        <v>984</v>
      </c>
      <c r="J104" t="s">
        <v>985</v>
      </c>
      <c r="K104" t="s">
        <v>986</v>
      </c>
      <c r="L104">
        <v>250</v>
      </c>
      <c r="N104">
        <v>2000187903</v>
      </c>
      <c r="O104" t="s">
        <v>1149</v>
      </c>
      <c r="P104">
        <v>1</v>
      </c>
      <c r="Q104" t="s">
        <v>1149</v>
      </c>
      <c r="R104" s="2">
        <v>244688</v>
      </c>
      <c r="S104" s="2">
        <v>244688</v>
      </c>
      <c r="T104" t="s">
        <v>1150</v>
      </c>
      <c r="U104">
        <v>23000187</v>
      </c>
      <c r="V104" t="s">
        <v>102</v>
      </c>
      <c r="W104">
        <v>6</v>
      </c>
      <c r="X104">
        <v>6</v>
      </c>
      <c r="Y104">
        <v>6</v>
      </c>
      <c r="Z104">
        <v>6</v>
      </c>
      <c r="AA104">
        <v>0</v>
      </c>
      <c r="AB104">
        <v>0</v>
      </c>
      <c r="AC104">
        <v>0</v>
      </c>
      <c r="AD104">
        <v>0</v>
      </c>
      <c r="AE104">
        <v>6</v>
      </c>
      <c r="AF104">
        <v>6</v>
      </c>
      <c r="AI104" t="s">
        <v>1033</v>
      </c>
      <c r="AJ104" t="s">
        <v>989</v>
      </c>
      <c r="AK104" t="s">
        <v>1007</v>
      </c>
      <c r="AL104" t="s">
        <v>1008</v>
      </c>
      <c r="AM104" t="s">
        <v>1009</v>
      </c>
      <c r="AN104" t="s">
        <v>1022</v>
      </c>
      <c r="AO104" t="s">
        <v>991</v>
      </c>
      <c r="AU104" t="s">
        <v>1151</v>
      </c>
      <c r="AV104" t="s">
        <v>765</v>
      </c>
      <c r="AW104" t="s">
        <v>765</v>
      </c>
      <c r="AX104" t="s">
        <v>990</v>
      </c>
      <c r="AY104">
        <v>0</v>
      </c>
      <c r="AZ104" t="s">
        <v>994</v>
      </c>
      <c r="BA104">
        <v>31794063</v>
      </c>
      <c r="BD104">
        <v>0</v>
      </c>
      <c r="BG104">
        <v>1333314600</v>
      </c>
      <c r="BH104" t="s">
        <v>995</v>
      </c>
      <c r="BI104">
        <v>6</v>
      </c>
      <c r="BJ104">
        <v>6</v>
      </c>
      <c r="BK104">
        <v>1300</v>
      </c>
      <c r="BL104" t="s">
        <v>996</v>
      </c>
    </row>
    <row r="105" spans="3:64">
      <c r="C105" s="2">
        <v>244688</v>
      </c>
      <c r="D105" s="2">
        <v>244688</v>
      </c>
      <c r="F105" t="s">
        <v>1029</v>
      </c>
      <c r="G105" t="s">
        <v>1030</v>
      </c>
      <c r="H105">
        <v>0</v>
      </c>
      <c r="I105" t="s">
        <v>984</v>
      </c>
      <c r="J105" t="s">
        <v>985</v>
      </c>
      <c r="K105" t="s">
        <v>986</v>
      </c>
      <c r="L105">
        <v>250</v>
      </c>
      <c r="N105">
        <v>2000187903</v>
      </c>
      <c r="O105" t="s">
        <v>1149</v>
      </c>
      <c r="P105">
        <v>1</v>
      </c>
      <c r="Q105" t="s">
        <v>1149</v>
      </c>
      <c r="R105" s="2">
        <v>244688</v>
      </c>
      <c r="S105" s="2">
        <v>244688</v>
      </c>
      <c r="T105" t="s">
        <v>1150</v>
      </c>
      <c r="U105">
        <v>23000193</v>
      </c>
      <c r="V105" t="s">
        <v>110</v>
      </c>
      <c r="W105">
        <v>4</v>
      </c>
      <c r="X105">
        <v>4</v>
      </c>
      <c r="Y105">
        <v>4</v>
      </c>
      <c r="Z105">
        <v>4</v>
      </c>
      <c r="AA105">
        <v>0</v>
      </c>
      <c r="AB105">
        <v>0</v>
      </c>
      <c r="AC105">
        <v>0</v>
      </c>
      <c r="AD105">
        <v>0</v>
      </c>
      <c r="AE105">
        <v>4</v>
      </c>
      <c r="AF105">
        <v>4</v>
      </c>
      <c r="AI105" t="s">
        <v>1033</v>
      </c>
      <c r="AJ105" t="s">
        <v>989</v>
      </c>
      <c r="AK105" t="s">
        <v>1007</v>
      </c>
      <c r="AL105" t="s">
        <v>1008</v>
      </c>
      <c r="AM105" t="s">
        <v>1009</v>
      </c>
      <c r="AN105" t="s">
        <v>1022</v>
      </c>
      <c r="AO105" t="s">
        <v>991</v>
      </c>
      <c r="AU105" t="s">
        <v>1151</v>
      </c>
      <c r="AV105" t="s">
        <v>765</v>
      </c>
      <c r="AW105" t="s">
        <v>765</v>
      </c>
      <c r="AX105" t="s">
        <v>990</v>
      </c>
      <c r="AY105">
        <v>0</v>
      </c>
      <c r="AZ105" t="s">
        <v>994</v>
      </c>
      <c r="BA105">
        <v>31794063</v>
      </c>
      <c r="BD105">
        <v>0</v>
      </c>
      <c r="BG105">
        <v>1333314600</v>
      </c>
      <c r="BH105" t="s">
        <v>995</v>
      </c>
      <c r="BI105">
        <v>4</v>
      </c>
      <c r="BJ105">
        <v>4</v>
      </c>
      <c r="BK105">
        <v>1300</v>
      </c>
      <c r="BL105" t="s">
        <v>996</v>
      </c>
    </row>
    <row r="106" spans="3:64">
      <c r="C106" s="2">
        <v>244688</v>
      </c>
      <c r="D106" s="2">
        <v>244688</v>
      </c>
      <c r="F106" t="s">
        <v>1029</v>
      </c>
      <c r="G106" t="s">
        <v>1030</v>
      </c>
      <c r="H106">
        <v>0</v>
      </c>
      <c r="I106" t="s">
        <v>984</v>
      </c>
      <c r="J106" t="s">
        <v>985</v>
      </c>
      <c r="K106" t="s">
        <v>986</v>
      </c>
      <c r="L106">
        <v>250</v>
      </c>
      <c r="N106">
        <v>2000187903</v>
      </c>
      <c r="O106" t="s">
        <v>1149</v>
      </c>
      <c r="P106">
        <v>1</v>
      </c>
      <c r="Q106" t="s">
        <v>1149</v>
      </c>
      <c r="R106" s="2">
        <v>244688</v>
      </c>
      <c r="S106" s="2">
        <v>244688</v>
      </c>
      <c r="T106" t="s">
        <v>1150</v>
      </c>
      <c r="U106">
        <v>23057698</v>
      </c>
      <c r="V106" t="s">
        <v>271</v>
      </c>
      <c r="W106">
        <v>5</v>
      </c>
      <c r="X106">
        <v>5</v>
      </c>
      <c r="Y106">
        <v>5</v>
      </c>
      <c r="Z106">
        <v>5</v>
      </c>
      <c r="AA106">
        <v>0</v>
      </c>
      <c r="AB106">
        <v>0</v>
      </c>
      <c r="AC106">
        <v>0</v>
      </c>
      <c r="AD106">
        <v>0</v>
      </c>
      <c r="AE106">
        <v>5</v>
      </c>
      <c r="AF106">
        <v>5</v>
      </c>
      <c r="AI106" t="s">
        <v>1033</v>
      </c>
      <c r="AJ106" t="s">
        <v>989</v>
      </c>
      <c r="AK106" t="s">
        <v>1039</v>
      </c>
      <c r="AL106" t="s">
        <v>1008</v>
      </c>
      <c r="AM106" t="s">
        <v>1009</v>
      </c>
      <c r="AN106" t="s">
        <v>1022</v>
      </c>
      <c r="AO106" t="s">
        <v>991</v>
      </c>
      <c r="AU106" t="s">
        <v>1151</v>
      </c>
      <c r="AV106" t="s">
        <v>765</v>
      </c>
      <c r="AW106" t="s">
        <v>765</v>
      </c>
      <c r="AX106" t="s">
        <v>990</v>
      </c>
      <c r="AY106">
        <v>0</v>
      </c>
      <c r="AZ106" t="s">
        <v>994</v>
      </c>
      <c r="BA106">
        <v>31794063</v>
      </c>
      <c r="BD106">
        <v>0</v>
      </c>
      <c r="BG106">
        <v>1333314600</v>
      </c>
      <c r="BH106" t="s">
        <v>995</v>
      </c>
      <c r="BI106">
        <v>5</v>
      </c>
      <c r="BJ106">
        <v>5</v>
      </c>
      <c r="BK106">
        <v>1300</v>
      </c>
      <c r="BL106" t="s">
        <v>996</v>
      </c>
    </row>
    <row r="107" spans="3:64">
      <c r="C107" s="2">
        <v>244688</v>
      </c>
      <c r="D107" s="2">
        <v>244688</v>
      </c>
      <c r="F107" t="s">
        <v>1029</v>
      </c>
      <c r="G107" t="s">
        <v>1030</v>
      </c>
      <c r="H107">
        <v>0</v>
      </c>
      <c r="I107" t="s">
        <v>984</v>
      </c>
      <c r="J107" t="s">
        <v>985</v>
      </c>
      <c r="K107" t="s">
        <v>986</v>
      </c>
      <c r="L107">
        <v>250</v>
      </c>
      <c r="N107">
        <v>2000187903</v>
      </c>
      <c r="O107" t="s">
        <v>1149</v>
      </c>
      <c r="P107">
        <v>1</v>
      </c>
      <c r="Q107" t="s">
        <v>1149</v>
      </c>
      <c r="R107" s="2">
        <v>244688</v>
      </c>
      <c r="S107" s="2">
        <v>244688</v>
      </c>
      <c r="T107" t="s">
        <v>1150</v>
      </c>
      <c r="U107">
        <v>23069300</v>
      </c>
      <c r="V107" t="s">
        <v>171</v>
      </c>
      <c r="W107">
        <v>5</v>
      </c>
      <c r="X107">
        <v>5</v>
      </c>
      <c r="Y107">
        <v>5</v>
      </c>
      <c r="Z107">
        <v>5</v>
      </c>
      <c r="AA107">
        <v>0</v>
      </c>
      <c r="AB107">
        <v>0</v>
      </c>
      <c r="AC107">
        <v>0</v>
      </c>
      <c r="AD107">
        <v>0</v>
      </c>
      <c r="AE107">
        <v>5</v>
      </c>
      <c r="AF107">
        <v>5</v>
      </c>
      <c r="AI107" t="s">
        <v>1033</v>
      </c>
      <c r="AJ107" t="s">
        <v>989</v>
      </c>
      <c r="AK107" t="s">
        <v>1039</v>
      </c>
      <c r="AL107" t="s">
        <v>1008</v>
      </c>
      <c r="AM107" t="s">
        <v>1009</v>
      </c>
      <c r="AN107" t="s">
        <v>1022</v>
      </c>
      <c r="AO107" t="s">
        <v>991</v>
      </c>
      <c r="AU107" t="s">
        <v>1151</v>
      </c>
      <c r="AV107" t="s">
        <v>765</v>
      </c>
      <c r="AW107" t="s">
        <v>765</v>
      </c>
      <c r="AX107" t="s">
        <v>990</v>
      </c>
      <c r="AY107">
        <v>0</v>
      </c>
      <c r="AZ107" t="s">
        <v>994</v>
      </c>
      <c r="BA107">
        <v>31794063</v>
      </c>
      <c r="BD107">
        <v>0</v>
      </c>
      <c r="BG107">
        <v>1333314600</v>
      </c>
      <c r="BH107" t="s">
        <v>995</v>
      </c>
      <c r="BI107">
        <v>5</v>
      </c>
      <c r="BJ107">
        <v>5</v>
      </c>
      <c r="BK107">
        <v>1300</v>
      </c>
      <c r="BL107" t="s">
        <v>996</v>
      </c>
    </row>
    <row r="108" spans="3:64">
      <c r="C108" s="2">
        <v>244688</v>
      </c>
      <c r="D108" s="2">
        <v>244688</v>
      </c>
      <c r="F108" t="s">
        <v>1029</v>
      </c>
      <c r="G108" t="s">
        <v>1030</v>
      </c>
      <c r="H108">
        <v>0</v>
      </c>
      <c r="I108" t="s">
        <v>984</v>
      </c>
      <c r="J108" t="s">
        <v>985</v>
      </c>
      <c r="K108" t="s">
        <v>986</v>
      </c>
      <c r="L108">
        <v>250</v>
      </c>
      <c r="N108">
        <v>2000187903</v>
      </c>
      <c r="O108" t="s">
        <v>1149</v>
      </c>
      <c r="P108">
        <v>1</v>
      </c>
      <c r="Q108" t="s">
        <v>1149</v>
      </c>
      <c r="R108" s="2">
        <v>244688</v>
      </c>
      <c r="S108" s="2">
        <v>244688</v>
      </c>
      <c r="T108" t="s">
        <v>1150</v>
      </c>
      <c r="U108">
        <v>23071823</v>
      </c>
      <c r="V108" t="s">
        <v>632</v>
      </c>
      <c r="W108">
        <v>20</v>
      </c>
      <c r="X108">
        <v>20</v>
      </c>
      <c r="Y108">
        <v>20</v>
      </c>
      <c r="Z108">
        <v>20</v>
      </c>
      <c r="AA108">
        <v>0</v>
      </c>
      <c r="AB108">
        <v>0</v>
      </c>
      <c r="AC108">
        <v>0</v>
      </c>
      <c r="AD108">
        <v>0</v>
      </c>
      <c r="AE108">
        <v>20</v>
      </c>
      <c r="AF108">
        <v>20</v>
      </c>
      <c r="AI108" t="s">
        <v>1033</v>
      </c>
      <c r="AJ108" t="s">
        <v>989</v>
      </c>
      <c r="AN108" t="s">
        <v>1022</v>
      </c>
      <c r="AO108" t="s">
        <v>991</v>
      </c>
      <c r="AU108" t="s">
        <v>1151</v>
      </c>
      <c r="AV108" t="s">
        <v>765</v>
      </c>
      <c r="AW108" t="s">
        <v>765</v>
      </c>
      <c r="AX108" t="s">
        <v>990</v>
      </c>
      <c r="AY108">
        <v>0</v>
      </c>
      <c r="AZ108" t="s">
        <v>994</v>
      </c>
      <c r="BA108">
        <v>31794063</v>
      </c>
      <c r="BD108">
        <v>0</v>
      </c>
      <c r="BG108">
        <v>1333314600</v>
      </c>
      <c r="BH108" t="s">
        <v>995</v>
      </c>
      <c r="BI108">
        <v>20</v>
      </c>
      <c r="BJ108">
        <v>20</v>
      </c>
      <c r="BK108">
        <v>1300</v>
      </c>
      <c r="BL108" t="s">
        <v>996</v>
      </c>
    </row>
    <row r="109" spans="3:64">
      <c r="C109" s="2">
        <v>244688</v>
      </c>
      <c r="D109" s="2">
        <v>244688</v>
      </c>
      <c r="F109" t="s">
        <v>1029</v>
      </c>
      <c r="G109" t="s">
        <v>1030</v>
      </c>
      <c r="H109">
        <v>0</v>
      </c>
      <c r="I109" t="s">
        <v>984</v>
      </c>
      <c r="J109" t="s">
        <v>985</v>
      </c>
      <c r="K109" t="s">
        <v>986</v>
      </c>
      <c r="L109">
        <v>250</v>
      </c>
      <c r="N109">
        <v>2000187903</v>
      </c>
      <c r="O109" t="s">
        <v>1149</v>
      </c>
      <c r="P109">
        <v>1</v>
      </c>
      <c r="Q109" t="s">
        <v>1149</v>
      </c>
      <c r="R109" s="2">
        <v>244688</v>
      </c>
      <c r="S109" s="2">
        <v>244688</v>
      </c>
      <c r="T109" t="s">
        <v>1150</v>
      </c>
      <c r="U109">
        <v>23064091</v>
      </c>
      <c r="V109" t="s">
        <v>118</v>
      </c>
      <c r="W109">
        <v>25</v>
      </c>
      <c r="X109">
        <v>25</v>
      </c>
      <c r="Y109">
        <v>25</v>
      </c>
      <c r="Z109">
        <v>25</v>
      </c>
      <c r="AA109">
        <v>0</v>
      </c>
      <c r="AB109">
        <v>0</v>
      </c>
      <c r="AC109">
        <v>0</v>
      </c>
      <c r="AD109">
        <v>0</v>
      </c>
      <c r="AE109">
        <v>25</v>
      </c>
      <c r="AF109">
        <v>25</v>
      </c>
      <c r="AI109" t="s">
        <v>1033</v>
      </c>
      <c r="AJ109" t="s">
        <v>989</v>
      </c>
      <c r="AK109" t="s">
        <v>1007</v>
      </c>
      <c r="AL109" t="s">
        <v>1008</v>
      </c>
      <c r="AM109" t="s">
        <v>1009</v>
      </c>
      <c r="AN109" t="s">
        <v>1022</v>
      </c>
      <c r="AO109" t="s">
        <v>991</v>
      </c>
      <c r="AU109" t="s">
        <v>1151</v>
      </c>
      <c r="AV109" t="s">
        <v>765</v>
      </c>
      <c r="AW109" t="s">
        <v>765</v>
      </c>
      <c r="AX109" t="s">
        <v>990</v>
      </c>
      <c r="AY109">
        <v>0</v>
      </c>
      <c r="AZ109" t="s">
        <v>994</v>
      </c>
      <c r="BA109">
        <v>31794063</v>
      </c>
      <c r="BD109">
        <v>0</v>
      </c>
      <c r="BG109">
        <v>1333314600</v>
      </c>
      <c r="BH109" t="s">
        <v>995</v>
      </c>
      <c r="BI109">
        <v>25</v>
      </c>
      <c r="BJ109">
        <v>25</v>
      </c>
      <c r="BK109">
        <v>1300</v>
      </c>
      <c r="BL109" t="s">
        <v>996</v>
      </c>
    </row>
    <row r="110" spans="3:64">
      <c r="C110" s="2">
        <v>244688</v>
      </c>
      <c r="D110" s="2">
        <v>244688</v>
      </c>
      <c r="F110" t="s">
        <v>1029</v>
      </c>
      <c r="G110" t="s">
        <v>1030</v>
      </c>
      <c r="H110">
        <v>0</v>
      </c>
      <c r="I110" t="s">
        <v>984</v>
      </c>
      <c r="J110" t="s">
        <v>985</v>
      </c>
      <c r="K110" t="s">
        <v>986</v>
      </c>
      <c r="L110">
        <v>250</v>
      </c>
      <c r="N110">
        <v>2000187903</v>
      </c>
      <c r="O110" t="s">
        <v>1149</v>
      </c>
      <c r="P110">
        <v>1</v>
      </c>
      <c r="Q110" t="s">
        <v>1149</v>
      </c>
      <c r="R110" s="2">
        <v>244688</v>
      </c>
      <c r="S110" s="2">
        <v>244688</v>
      </c>
      <c r="T110" t="s">
        <v>1150</v>
      </c>
      <c r="U110">
        <v>23000190</v>
      </c>
      <c r="V110" t="s">
        <v>125</v>
      </c>
      <c r="W110">
        <v>4</v>
      </c>
      <c r="X110">
        <v>4</v>
      </c>
      <c r="Y110">
        <v>4</v>
      </c>
      <c r="Z110">
        <v>4</v>
      </c>
      <c r="AA110">
        <v>0</v>
      </c>
      <c r="AB110">
        <v>0</v>
      </c>
      <c r="AC110">
        <v>0</v>
      </c>
      <c r="AD110">
        <v>0</v>
      </c>
      <c r="AE110">
        <v>4</v>
      </c>
      <c r="AF110">
        <v>4</v>
      </c>
      <c r="AI110" t="s">
        <v>1033</v>
      </c>
      <c r="AJ110" t="s">
        <v>989</v>
      </c>
      <c r="AK110" t="s">
        <v>1007</v>
      </c>
      <c r="AL110" t="s">
        <v>1008</v>
      </c>
      <c r="AM110" t="s">
        <v>1009</v>
      </c>
      <c r="AN110" t="s">
        <v>1022</v>
      </c>
      <c r="AO110" t="s">
        <v>991</v>
      </c>
      <c r="AU110" t="s">
        <v>1151</v>
      </c>
      <c r="AV110" t="s">
        <v>765</v>
      </c>
      <c r="AW110" t="s">
        <v>765</v>
      </c>
      <c r="AX110" t="s">
        <v>990</v>
      </c>
      <c r="AY110">
        <v>0</v>
      </c>
      <c r="AZ110" t="s">
        <v>994</v>
      </c>
      <c r="BA110">
        <v>31794063</v>
      </c>
      <c r="BD110">
        <v>0</v>
      </c>
      <c r="BG110">
        <v>1333314600</v>
      </c>
      <c r="BH110" t="s">
        <v>995</v>
      </c>
      <c r="BI110">
        <v>4</v>
      </c>
      <c r="BJ110">
        <v>4</v>
      </c>
      <c r="BK110">
        <v>1300</v>
      </c>
      <c r="BL110" t="s">
        <v>996</v>
      </c>
    </row>
    <row r="111" spans="3:64">
      <c r="C111" s="2">
        <v>244688</v>
      </c>
      <c r="D111" s="2">
        <v>244688</v>
      </c>
      <c r="F111" t="s">
        <v>1029</v>
      </c>
      <c r="G111" t="s">
        <v>1030</v>
      </c>
      <c r="H111">
        <v>0</v>
      </c>
      <c r="I111" t="s">
        <v>984</v>
      </c>
      <c r="J111" t="s">
        <v>985</v>
      </c>
      <c r="K111" t="s">
        <v>986</v>
      </c>
      <c r="L111">
        <v>250</v>
      </c>
      <c r="N111">
        <v>2000397831</v>
      </c>
      <c r="O111" t="s">
        <v>1152</v>
      </c>
      <c r="P111">
        <v>1</v>
      </c>
      <c r="Q111" t="s">
        <v>1153</v>
      </c>
      <c r="R111" s="2">
        <v>244688</v>
      </c>
      <c r="S111" s="2">
        <v>244688</v>
      </c>
      <c r="T111" t="s">
        <v>1154</v>
      </c>
      <c r="U111">
        <v>23106506</v>
      </c>
      <c r="V111" t="s">
        <v>728</v>
      </c>
      <c r="W111">
        <v>5</v>
      </c>
      <c r="X111">
        <v>450</v>
      </c>
      <c r="Y111">
        <v>5</v>
      </c>
      <c r="Z111">
        <v>450</v>
      </c>
      <c r="AA111">
        <v>0</v>
      </c>
      <c r="AB111">
        <v>0</v>
      </c>
      <c r="AC111">
        <v>0</v>
      </c>
      <c r="AD111">
        <v>0</v>
      </c>
      <c r="AE111">
        <v>5</v>
      </c>
      <c r="AF111">
        <v>450</v>
      </c>
      <c r="AI111" t="s">
        <v>1033</v>
      </c>
      <c r="AJ111" t="s">
        <v>989</v>
      </c>
      <c r="AN111" t="s">
        <v>1034</v>
      </c>
      <c r="AO111" t="s">
        <v>991</v>
      </c>
      <c r="AU111" t="s">
        <v>1155</v>
      </c>
      <c r="AV111" t="s">
        <v>1001</v>
      </c>
      <c r="AW111" t="s">
        <v>765</v>
      </c>
      <c r="AX111" t="s">
        <v>990</v>
      </c>
      <c r="AY111">
        <v>0</v>
      </c>
      <c r="AZ111" t="s">
        <v>994</v>
      </c>
      <c r="BA111">
        <v>31794259</v>
      </c>
      <c r="BD111">
        <v>0</v>
      </c>
      <c r="BG111">
        <v>1333314600</v>
      </c>
      <c r="BH111" t="s">
        <v>995</v>
      </c>
      <c r="BI111">
        <v>5</v>
      </c>
      <c r="BJ111">
        <v>450</v>
      </c>
      <c r="BL111" t="s">
        <v>996</v>
      </c>
    </row>
    <row r="112" spans="3:64">
      <c r="C112" s="2">
        <v>244688</v>
      </c>
      <c r="D112" s="2">
        <v>244688</v>
      </c>
      <c r="F112" t="s">
        <v>1029</v>
      </c>
      <c r="G112" t="s">
        <v>1030</v>
      </c>
      <c r="H112">
        <v>0</v>
      </c>
      <c r="I112" t="s">
        <v>984</v>
      </c>
      <c r="J112" t="s">
        <v>985</v>
      </c>
      <c r="K112" t="s">
        <v>986</v>
      </c>
      <c r="L112">
        <v>250</v>
      </c>
      <c r="N112">
        <v>2000379072</v>
      </c>
      <c r="O112" t="s">
        <v>1156</v>
      </c>
      <c r="P112">
        <v>1</v>
      </c>
      <c r="Q112" t="s">
        <v>1157</v>
      </c>
      <c r="R112" s="2">
        <v>244688</v>
      </c>
      <c r="S112" s="2">
        <v>244688</v>
      </c>
      <c r="T112" t="s">
        <v>1158</v>
      </c>
      <c r="U112">
        <v>23078867</v>
      </c>
      <c r="V112" t="s">
        <v>173</v>
      </c>
      <c r="W112">
        <v>5</v>
      </c>
      <c r="X112">
        <v>5</v>
      </c>
      <c r="Y112">
        <v>5</v>
      </c>
      <c r="Z112">
        <v>5</v>
      </c>
      <c r="AA112">
        <v>0</v>
      </c>
      <c r="AB112">
        <v>0</v>
      </c>
      <c r="AC112">
        <v>0</v>
      </c>
      <c r="AD112">
        <v>0</v>
      </c>
      <c r="AE112">
        <v>5</v>
      </c>
      <c r="AF112">
        <v>5</v>
      </c>
      <c r="AI112" t="s">
        <v>1033</v>
      </c>
      <c r="AJ112" t="s">
        <v>989</v>
      </c>
      <c r="AK112" t="s">
        <v>1039</v>
      </c>
      <c r="AL112" t="s">
        <v>1008</v>
      </c>
      <c r="AM112" t="s">
        <v>1009</v>
      </c>
      <c r="AN112" t="s">
        <v>1034</v>
      </c>
      <c r="AO112" t="s">
        <v>991</v>
      </c>
      <c r="AU112" t="s">
        <v>1159</v>
      </c>
      <c r="AV112" t="s">
        <v>765</v>
      </c>
      <c r="AW112" t="s">
        <v>765</v>
      </c>
      <c r="AX112" t="s">
        <v>990</v>
      </c>
      <c r="AY112">
        <v>0</v>
      </c>
      <c r="AZ112" t="s">
        <v>994</v>
      </c>
      <c r="BA112">
        <v>31794550</v>
      </c>
      <c r="BD112">
        <v>0</v>
      </c>
      <c r="BG112">
        <v>1333314600</v>
      </c>
      <c r="BH112" t="s">
        <v>995</v>
      </c>
      <c r="BI112">
        <v>5</v>
      </c>
      <c r="BJ112">
        <v>5</v>
      </c>
      <c r="BK112">
        <v>1300</v>
      </c>
      <c r="BL112" t="s">
        <v>996</v>
      </c>
    </row>
    <row r="113" spans="3:64">
      <c r="C113" s="2">
        <v>244688</v>
      </c>
      <c r="D113" s="2">
        <v>244688</v>
      </c>
      <c r="F113" t="s">
        <v>1029</v>
      </c>
      <c r="G113" t="s">
        <v>1030</v>
      </c>
      <c r="H113">
        <v>0</v>
      </c>
      <c r="I113" t="s">
        <v>984</v>
      </c>
      <c r="J113" t="s">
        <v>985</v>
      </c>
      <c r="K113" t="s">
        <v>986</v>
      </c>
      <c r="L113">
        <v>250</v>
      </c>
      <c r="N113">
        <v>2000379072</v>
      </c>
      <c r="O113" t="s">
        <v>1156</v>
      </c>
      <c r="P113">
        <v>1</v>
      </c>
      <c r="Q113" t="s">
        <v>1157</v>
      </c>
      <c r="R113" s="2">
        <v>244688</v>
      </c>
      <c r="S113" s="2">
        <v>244688</v>
      </c>
      <c r="T113" t="s">
        <v>1158</v>
      </c>
      <c r="U113">
        <v>23105856</v>
      </c>
      <c r="V113" t="s">
        <v>231</v>
      </c>
      <c r="W113">
        <v>2</v>
      </c>
      <c r="X113">
        <v>24</v>
      </c>
      <c r="Y113">
        <v>2</v>
      </c>
      <c r="Z113">
        <v>24</v>
      </c>
      <c r="AA113">
        <v>0</v>
      </c>
      <c r="AB113">
        <v>0</v>
      </c>
      <c r="AC113">
        <v>0</v>
      </c>
      <c r="AD113">
        <v>0</v>
      </c>
      <c r="AE113">
        <v>2</v>
      </c>
      <c r="AF113">
        <v>24</v>
      </c>
      <c r="AI113" t="s">
        <v>1033</v>
      </c>
      <c r="AJ113" t="s">
        <v>989</v>
      </c>
      <c r="AK113" t="s">
        <v>1039</v>
      </c>
      <c r="AL113" t="s">
        <v>1008</v>
      </c>
      <c r="AM113" t="s">
        <v>1009</v>
      </c>
      <c r="AN113" t="s">
        <v>1034</v>
      </c>
      <c r="AO113" t="s">
        <v>991</v>
      </c>
      <c r="AU113" t="s">
        <v>1159</v>
      </c>
      <c r="AV113" t="s">
        <v>1010</v>
      </c>
      <c r="AW113" t="s">
        <v>765</v>
      </c>
      <c r="AX113" t="s">
        <v>990</v>
      </c>
      <c r="AY113">
        <v>0</v>
      </c>
      <c r="AZ113" t="s">
        <v>994</v>
      </c>
      <c r="BA113">
        <v>31794550</v>
      </c>
      <c r="BD113">
        <v>0</v>
      </c>
      <c r="BG113">
        <v>1333314600</v>
      </c>
      <c r="BH113" t="s">
        <v>995</v>
      </c>
      <c r="BI113">
        <v>2</v>
      </c>
      <c r="BJ113">
        <v>24</v>
      </c>
      <c r="BK113">
        <v>1300</v>
      </c>
      <c r="BL113" t="s">
        <v>996</v>
      </c>
    </row>
    <row r="114" spans="3:64">
      <c r="C114" s="2">
        <v>244688</v>
      </c>
      <c r="D114" s="2">
        <v>244688</v>
      </c>
      <c r="F114" t="s">
        <v>1029</v>
      </c>
      <c r="G114" t="s">
        <v>1030</v>
      </c>
      <c r="H114">
        <v>0</v>
      </c>
      <c r="I114" t="s">
        <v>984</v>
      </c>
      <c r="J114" t="s">
        <v>985</v>
      </c>
      <c r="K114" t="s">
        <v>986</v>
      </c>
      <c r="L114">
        <v>250</v>
      </c>
      <c r="N114">
        <v>2000369529</v>
      </c>
      <c r="O114" t="s">
        <v>1160</v>
      </c>
      <c r="P114">
        <v>1</v>
      </c>
      <c r="Q114" t="s">
        <v>1161</v>
      </c>
      <c r="R114" s="2">
        <v>244688</v>
      </c>
      <c r="S114" s="2">
        <v>244688</v>
      </c>
      <c r="T114" t="s">
        <v>1162</v>
      </c>
      <c r="U114">
        <v>23057674</v>
      </c>
      <c r="V114" t="s">
        <v>223</v>
      </c>
      <c r="W114">
        <v>10</v>
      </c>
      <c r="X114">
        <v>10</v>
      </c>
      <c r="Y114">
        <v>10</v>
      </c>
      <c r="Z114">
        <v>10</v>
      </c>
      <c r="AA114">
        <v>0</v>
      </c>
      <c r="AB114">
        <v>0</v>
      </c>
      <c r="AC114">
        <v>0</v>
      </c>
      <c r="AD114">
        <v>0</v>
      </c>
      <c r="AE114">
        <v>10</v>
      </c>
      <c r="AF114">
        <v>10</v>
      </c>
      <c r="AI114" t="s">
        <v>1033</v>
      </c>
      <c r="AJ114" t="s">
        <v>989</v>
      </c>
      <c r="AK114" t="s">
        <v>1039</v>
      </c>
      <c r="AL114" t="s">
        <v>1008</v>
      </c>
      <c r="AM114" t="s">
        <v>1009</v>
      </c>
      <c r="AN114" t="s">
        <v>1034</v>
      </c>
      <c r="AO114" t="s">
        <v>991</v>
      </c>
      <c r="AU114" t="s">
        <v>1163</v>
      </c>
      <c r="AV114" t="s">
        <v>765</v>
      </c>
      <c r="AW114" t="s">
        <v>765</v>
      </c>
      <c r="AX114" t="s">
        <v>990</v>
      </c>
      <c r="AY114">
        <v>0</v>
      </c>
      <c r="AZ114" t="s">
        <v>994</v>
      </c>
      <c r="BA114">
        <v>31794586</v>
      </c>
      <c r="BD114">
        <v>0</v>
      </c>
      <c r="BG114">
        <v>1333314600</v>
      </c>
      <c r="BH114" t="s">
        <v>995</v>
      </c>
      <c r="BI114">
        <v>10</v>
      </c>
      <c r="BJ114">
        <v>10</v>
      </c>
      <c r="BK114">
        <v>1300</v>
      </c>
      <c r="BL114" t="s">
        <v>996</v>
      </c>
    </row>
    <row r="115" spans="3:64">
      <c r="C115" s="2">
        <v>244688</v>
      </c>
      <c r="D115" s="2">
        <v>244688</v>
      </c>
      <c r="F115" t="s">
        <v>1029</v>
      </c>
      <c r="G115" t="s">
        <v>1030</v>
      </c>
      <c r="H115">
        <v>0</v>
      </c>
      <c r="I115" t="s">
        <v>984</v>
      </c>
      <c r="J115" t="s">
        <v>985</v>
      </c>
      <c r="K115" t="s">
        <v>986</v>
      </c>
      <c r="L115">
        <v>250</v>
      </c>
      <c r="N115">
        <v>2000369529</v>
      </c>
      <c r="O115" t="s">
        <v>1160</v>
      </c>
      <c r="P115">
        <v>1</v>
      </c>
      <c r="Q115" t="s">
        <v>1161</v>
      </c>
      <c r="R115" s="2">
        <v>244688</v>
      </c>
      <c r="S115" s="2">
        <v>244688</v>
      </c>
      <c r="T115" t="s">
        <v>1162</v>
      </c>
      <c r="U115">
        <v>23000190</v>
      </c>
      <c r="V115" t="s">
        <v>125</v>
      </c>
      <c r="W115">
        <v>16</v>
      </c>
      <c r="X115">
        <v>16</v>
      </c>
      <c r="Y115">
        <v>16</v>
      </c>
      <c r="Z115">
        <v>16</v>
      </c>
      <c r="AA115">
        <v>0</v>
      </c>
      <c r="AB115">
        <v>0</v>
      </c>
      <c r="AC115">
        <v>0</v>
      </c>
      <c r="AD115">
        <v>0</v>
      </c>
      <c r="AE115">
        <v>16</v>
      </c>
      <c r="AF115">
        <v>16</v>
      </c>
      <c r="AI115" t="s">
        <v>1033</v>
      </c>
      <c r="AJ115" t="s">
        <v>989</v>
      </c>
      <c r="AK115" t="s">
        <v>1007</v>
      </c>
      <c r="AL115" t="s">
        <v>1008</v>
      </c>
      <c r="AM115" t="s">
        <v>1009</v>
      </c>
      <c r="AN115" t="s">
        <v>1034</v>
      </c>
      <c r="AO115" t="s">
        <v>991</v>
      </c>
      <c r="AU115" t="s">
        <v>1163</v>
      </c>
      <c r="AV115" t="s">
        <v>765</v>
      </c>
      <c r="AW115" t="s">
        <v>765</v>
      </c>
      <c r="AX115" t="s">
        <v>990</v>
      </c>
      <c r="AY115">
        <v>0</v>
      </c>
      <c r="AZ115" t="s">
        <v>994</v>
      </c>
      <c r="BA115">
        <v>31794586</v>
      </c>
      <c r="BD115">
        <v>0</v>
      </c>
      <c r="BG115">
        <v>1333314600</v>
      </c>
      <c r="BH115" t="s">
        <v>995</v>
      </c>
      <c r="BI115">
        <v>16</v>
      </c>
      <c r="BJ115">
        <v>16</v>
      </c>
      <c r="BK115">
        <v>1300</v>
      </c>
      <c r="BL115" t="s">
        <v>996</v>
      </c>
    </row>
    <row r="116" spans="3:64">
      <c r="C116" s="2">
        <v>244688</v>
      </c>
      <c r="D116" s="2">
        <v>244688</v>
      </c>
      <c r="F116" t="s">
        <v>1029</v>
      </c>
      <c r="G116" t="s">
        <v>1030</v>
      </c>
      <c r="H116">
        <v>0</v>
      </c>
      <c r="I116" t="s">
        <v>984</v>
      </c>
      <c r="J116" t="s">
        <v>985</v>
      </c>
      <c r="K116" t="s">
        <v>986</v>
      </c>
      <c r="L116">
        <v>250</v>
      </c>
      <c r="N116">
        <v>2000369529</v>
      </c>
      <c r="O116" t="s">
        <v>1160</v>
      </c>
      <c r="P116">
        <v>1</v>
      </c>
      <c r="Q116" t="s">
        <v>1161</v>
      </c>
      <c r="R116" s="2">
        <v>244688</v>
      </c>
      <c r="S116" s="2">
        <v>244688</v>
      </c>
      <c r="T116" t="s">
        <v>1162</v>
      </c>
      <c r="U116">
        <v>23057689</v>
      </c>
      <c r="V116" t="s">
        <v>56</v>
      </c>
      <c r="W116">
        <v>20</v>
      </c>
      <c r="X116">
        <v>20</v>
      </c>
      <c r="Y116">
        <v>20</v>
      </c>
      <c r="Z116">
        <v>20</v>
      </c>
      <c r="AA116">
        <v>0</v>
      </c>
      <c r="AB116">
        <v>0</v>
      </c>
      <c r="AC116">
        <v>0</v>
      </c>
      <c r="AD116">
        <v>0</v>
      </c>
      <c r="AE116">
        <v>20</v>
      </c>
      <c r="AF116">
        <v>20</v>
      </c>
      <c r="AI116" t="s">
        <v>1033</v>
      </c>
      <c r="AJ116" t="s">
        <v>989</v>
      </c>
      <c r="AK116" t="s">
        <v>1007</v>
      </c>
      <c r="AL116" t="s">
        <v>1008</v>
      </c>
      <c r="AM116" t="s">
        <v>1009</v>
      </c>
      <c r="AN116" t="s">
        <v>1034</v>
      </c>
      <c r="AO116" t="s">
        <v>991</v>
      </c>
      <c r="AU116" t="s">
        <v>1163</v>
      </c>
      <c r="AV116" t="s">
        <v>765</v>
      </c>
      <c r="AW116" t="s">
        <v>765</v>
      </c>
      <c r="AX116" t="s">
        <v>990</v>
      </c>
      <c r="AY116">
        <v>0</v>
      </c>
      <c r="AZ116" t="s">
        <v>994</v>
      </c>
      <c r="BA116">
        <v>31794586</v>
      </c>
      <c r="BD116">
        <v>0</v>
      </c>
      <c r="BG116">
        <v>1333314600</v>
      </c>
      <c r="BH116" t="s">
        <v>995</v>
      </c>
      <c r="BI116">
        <v>20</v>
      </c>
      <c r="BJ116">
        <v>20</v>
      </c>
      <c r="BK116">
        <v>1300</v>
      </c>
      <c r="BL116" t="s">
        <v>996</v>
      </c>
    </row>
    <row r="117" spans="3:64">
      <c r="C117" s="2">
        <v>244688</v>
      </c>
      <c r="D117" s="2">
        <v>244688</v>
      </c>
      <c r="F117" t="s">
        <v>1029</v>
      </c>
      <c r="G117" t="s">
        <v>1030</v>
      </c>
      <c r="H117">
        <v>0</v>
      </c>
      <c r="I117" t="s">
        <v>984</v>
      </c>
      <c r="J117" t="s">
        <v>985</v>
      </c>
      <c r="K117" t="s">
        <v>986</v>
      </c>
      <c r="L117">
        <v>250</v>
      </c>
      <c r="N117">
        <v>2000369529</v>
      </c>
      <c r="O117" t="s">
        <v>1160</v>
      </c>
      <c r="P117">
        <v>1</v>
      </c>
      <c r="Q117" t="s">
        <v>1161</v>
      </c>
      <c r="R117" s="2">
        <v>244688</v>
      </c>
      <c r="S117" s="2">
        <v>244688</v>
      </c>
      <c r="T117" t="s">
        <v>1162</v>
      </c>
      <c r="U117">
        <v>23000194</v>
      </c>
      <c r="V117" t="s">
        <v>29</v>
      </c>
      <c r="W117">
        <v>10</v>
      </c>
      <c r="X117">
        <v>10</v>
      </c>
      <c r="Y117">
        <v>10</v>
      </c>
      <c r="Z117">
        <v>10</v>
      </c>
      <c r="AA117">
        <v>0</v>
      </c>
      <c r="AB117">
        <v>0</v>
      </c>
      <c r="AC117">
        <v>0</v>
      </c>
      <c r="AD117">
        <v>0</v>
      </c>
      <c r="AE117">
        <v>10</v>
      </c>
      <c r="AF117">
        <v>10</v>
      </c>
      <c r="AI117" t="s">
        <v>1033</v>
      </c>
      <c r="AJ117" t="s">
        <v>989</v>
      </c>
      <c r="AK117" t="s">
        <v>1007</v>
      </c>
      <c r="AL117" t="s">
        <v>1008</v>
      </c>
      <c r="AM117" t="s">
        <v>1009</v>
      </c>
      <c r="AN117" t="s">
        <v>1034</v>
      </c>
      <c r="AO117" t="s">
        <v>991</v>
      </c>
      <c r="AU117" t="s">
        <v>1163</v>
      </c>
      <c r="AV117" t="s">
        <v>765</v>
      </c>
      <c r="AW117" t="s">
        <v>765</v>
      </c>
      <c r="AX117" t="s">
        <v>990</v>
      </c>
      <c r="AY117">
        <v>0</v>
      </c>
      <c r="AZ117" t="s">
        <v>994</v>
      </c>
      <c r="BA117">
        <v>31794586</v>
      </c>
      <c r="BD117">
        <v>0</v>
      </c>
      <c r="BG117">
        <v>1333314600</v>
      </c>
      <c r="BH117" t="s">
        <v>995</v>
      </c>
      <c r="BI117">
        <v>10</v>
      </c>
      <c r="BJ117">
        <v>10</v>
      </c>
      <c r="BK117">
        <v>1300</v>
      </c>
      <c r="BL117" t="s">
        <v>996</v>
      </c>
    </row>
    <row r="118" spans="3:64">
      <c r="C118" s="2">
        <v>244688</v>
      </c>
      <c r="D118" s="2">
        <v>244688</v>
      </c>
      <c r="F118" t="s">
        <v>1029</v>
      </c>
      <c r="G118" t="s">
        <v>1030</v>
      </c>
      <c r="H118">
        <v>0</v>
      </c>
      <c r="I118" t="s">
        <v>984</v>
      </c>
      <c r="J118" t="s">
        <v>985</v>
      </c>
      <c r="K118" t="s">
        <v>986</v>
      </c>
      <c r="L118">
        <v>250</v>
      </c>
      <c r="N118">
        <v>2000369529</v>
      </c>
      <c r="O118" t="s">
        <v>1160</v>
      </c>
      <c r="P118">
        <v>1</v>
      </c>
      <c r="Q118" t="s">
        <v>1161</v>
      </c>
      <c r="R118" s="2">
        <v>244688</v>
      </c>
      <c r="S118" s="2">
        <v>244688</v>
      </c>
      <c r="T118" t="s">
        <v>1162</v>
      </c>
      <c r="U118">
        <v>23000181</v>
      </c>
      <c r="V118" t="s">
        <v>38</v>
      </c>
      <c r="W118">
        <v>20</v>
      </c>
      <c r="X118">
        <v>20</v>
      </c>
      <c r="Y118">
        <v>20</v>
      </c>
      <c r="Z118">
        <v>20</v>
      </c>
      <c r="AA118">
        <v>0</v>
      </c>
      <c r="AB118">
        <v>0</v>
      </c>
      <c r="AC118">
        <v>0</v>
      </c>
      <c r="AD118">
        <v>0</v>
      </c>
      <c r="AE118">
        <v>20</v>
      </c>
      <c r="AF118">
        <v>20</v>
      </c>
      <c r="AI118" t="s">
        <v>1033</v>
      </c>
      <c r="AJ118" t="s">
        <v>989</v>
      </c>
      <c r="AK118" t="s">
        <v>1007</v>
      </c>
      <c r="AL118" t="s">
        <v>1008</v>
      </c>
      <c r="AM118" t="s">
        <v>1009</v>
      </c>
      <c r="AN118" t="s">
        <v>1034</v>
      </c>
      <c r="AO118" t="s">
        <v>991</v>
      </c>
      <c r="AU118" t="s">
        <v>1163</v>
      </c>
      <c r="AV118" t="s">
        <v>765</v>
      </c>
      <c r="AW118" t="s">
        <v>765</v>
      </c>
      <c r="AX118" t="s">
        <v>990</v>
      </c>
      <c r="AY118">
        <v>0</v>
      </c>
      <c r="AZ118" t="s">
        <v>994</v>
      </c>
      <c r="BA118">
        <v>31794586</v>
      </c>
      <c r="BD118">
        <v>0</v>
      </c>
      <c r="BG118">
        <v>1333314600</v>
      </c>
      <c r="BH118" t="s">
        <v>995</v>
      </c>
      <c r="BI118">
        <v>20</v>
      </c>
      <c r="BJ118">
        <v>20</v>
      </c>
      <c r="BK118">
        <v>1300</v>
      </c>
      <c r="BL118" t="s">
        <v>996</v>
      </c>
    </row>
    <row r="119" spans="3:64">
      <c r="C119" s="2">
        <v>244688</v>
      </c>
      <c r="D119" s="2">
        <v>244688</v>
      </c>
      <c r="F119" t="s">
        <v>1029</v>
      </c>
      <c r="G119" t="s">
        <v>1030</v>
      </c>
      <c r="H119">
        <v>0</v>
      </c>
      <c r="I119" t="s">
        <v>984</v>
      </c>
      <c r="J119" t="s">
        <v>985</v>
      </c>
      <c r="K119" t="s">
        <v>986</v>
      </c>
      <c r="L119">
        <v>250</v>
      </c>
      <c r="N119">
        <v>2000369529</v>
      </c>
      <c r="O119" t="s">
        <v>1160</v>
      </c>
      <c r="P119">
        <v>1</v>
      </c>
      <c r="Q119" t="s">
        <v>1161</v>
      </c>
      <c r="R119" s="2">
        <v>244688</v>
      </c>
      <c r="S119" s="2">
        <v>244688</v>
      </c>
      <c r="T119" t="s">
        <v>1162</v>
      </c>
      <c r="U119">
        <v>23000193</v>
      </c>
      <c r="V119" t="s">
        <v>110</v>
      </c>
      <c r="W119">
        <v>16</v>
      </c>
      <c r="X119">
        <v>16</v>
      </c>
      <c r="Y119">
        <v>16</v>
      </c>
      <c r="Z119">
        <v>16</v>
      </c>
      <c r="AA119">
        <v>0</v>
      </c>
      <c r="AB119">
        <v>0</v>
      </c>
      <c r="AC119">
        <v>0</v>
      </c>
      <c r="AD119">
        <v>0</v>
      </c>
      <c r="AE119">
        <v>16</v>
      </c>
      <c r="AF119">
        <v>16</v>
      </c>
      <c r="AI119" t="s">
        <v>1033</v>
      </c>
      <c r="AJ119" t="s">
        <v>989</v>
      </c>
      <c r="AK119" t="s">
        <v>1007</v>
      </c>
      <c r="AL119" t="s">
        <v>1008</v>
      </c>
      <c r="AM119" t="s">
        <v>1009</v>
      </c>
      <c r="AN119" t="s">
        <v>1034</v>
      </c>
      <c r="AO119" t="s">
        <v>991</v>
      </c>
      <c r="AU119" t="s">
        <v>1163</v>
      </c>
      <c r="AV119" t="s">
        <v>765</v>
      </c>
      <c r="AW119" t="s">
        <v>765</v>
      </c>
      <c r="AX119" t="s">
        <v>990</v>
      </c>
      <c r="AY119">
        <v>0</v>
      </c>
      <c r="AZ119" t="s">
        <v>994</v>
      </c>
      <c r="BA119">
        <v>31794586</v>
      </c>
      <c r="BD119">
        <v>0</v>
      </c>
      <c r="BG119">
        <v>1333314600</v>
      </c>
      <c r="BH119" t="s">
        <v>995</v>
      </c>
      <c r="BI119">
        <v>16</v>
      </c>
      <c r="BJ119">
        <v>16</v>
      </c>
      <c r="BK119">
        <v>1300</v>
      </c>
      <c r="BL119" t="s">
        <v>996</v>
      </c>
    </row>
    <row r="120" spans="3:64">
      <c r="C120" s="2">
        <v>244688</v>
      </c>
      <c r="D120" s="2">
        <v>244688</v>
      </c>
      <c r="F120" t="s">
        <v>1029</v>
      </c>
      <c r="G120" t="s">
        <v>1030</v>
      </c>
      <c r="H120">
        <v>0</v>
      </c>
      <c r="I120" t="s">
        <v>984</v>
      </c>
      <c r="J120" t="s">
        <v>985</v>
      </c>
      <c r="K120" t="s">
        <v>986</v>
      </c>
      <c r="L120">
        <v>250</v>
      </c>
      <c r="N120">
        <v>2000369529</v>
      </c>
      <c r="O120" t="s">
        <v>1160</v>
      </c>
      <c r="P120">
        <v>1</v>
      </c>
      <c r="Q120" t="s">
        <v>1161</v>
      </c>
      <c r="R120" s="2">
        <v>244688</v>
      </c>
      <c r="S120" s="2">
        <v>244688</v>
      </c>
      <c r="T120" t="s">
        <v>1162</v>
      </c>
      <c r="U120">
        <v>23065141</v>
      </c>
      <c r="V120" t="s">
        <v>492</v>
      </c>
      <c r="W120">
        <v>20</v>
      </c>
      <c r="X120">
        <v>20</v>
      </c>
      <c r="Y120">
        <v>20</v>
      </c>
      <c r="Z120">
        <v>20</v>
      </c>
      <c r="AA120">
        <v>0</v>
      </c>
      <c r="AB120">
        <v>0</v>
      </c>
      <c r="AC120">
        <v>0</v>
      </c>
      <c r="AD120">
        <v>0</v>
      </c>
      <c r="AE120">
        <v>20</v>
      </c>
      <c r="AF120">
        <v>20</v>
      </c>
      <c r="AI120" t="s">
        <v>1033</v>
      </c>
      <c r="AJ120" t="s">
        <v>989</v>
      </c>
      <c r="AK120" t="s">
        <v>1039</v>
      </c>
      <c r="AL120" t="s">
        <v>1008</v>
      </c>
      <c r="AM120" t="s">
        <v>1009</v>
      </c>
      <c r="AN120" t="s">
        <v>1034</v>
      </c>
      <c r="AO120" t="s">
        <v>991</v>
      </c>
      <c r="AU120" t="s">
        <v>1163</v>
      </c>
      <c r="AV120" t="s">
        <v>765</v>
      </c>
      <c r="AW120" t="s">
        <v>765</v>
      </c>
      <c r="AX120" t="s">
        <v>990</v>
      </c>
      <c r="AY120">
        <v>0</v>
      </c>
      <c r="AZ120" t="s">
        <v>994</v>
      </c>
      <c r="BA120">
        <v>31794586</v>
      </c>
      <c r="BD120">
        <v>0</v>
      </c>
      <c r="BG120">
        <v>1333314600</v>
      </c>
      <c r="BH120" t="s">
        <v>995</v>
      </c>
      <c r="BI120">
        <v>20</v>
      </c>
      <c r="BJ120">
        <v>20</v>
      </c>
      <c r="BK120">
        <v>1300</v>
      </c>
      <c r="BL120" t="s">
        <v>996</v>
      </c>
    </row>
    <row r="121" spans="3:64">
      <c r="C121" s="2">
        <v>244688</v>
      </c>
      <c r="D121" s="2">
        <v>244688</v>
      </c>
      <c r="F121" t="s">
        <v>1029</v>
      </c>
      <c r="G121" t="s">
        <v>1030</v>
      </c>
      <c r="H121">
        <v>0</v>
      </c>
      <c r="I121" t="s">
        <v>984</v>
      </c>
      <c r="J121" t="s">
        <v>985</v>
      </c>
      <c r="K121" t="s">
        <v>986</v>
      </c>
      <c r="L121">
        <v>250</v>
      </c>
      <c r="N121">
        <v>2000369529</v>
      </c>
      <c r="O121" t="s">
        <v>1160</v>
      </c>
      <c r="P121">
        <v>1</v>
      </c>
      <c r="Q121" t="s">
        <v>1161</v>
      </c>
      <c r="R121" s="2">
        <v>244688</v>
      </c>
      <c r="S121" s="2">
        <v>244688</v>
      </c>
      <c r="T121" t="s">
        <v>1162</v>
      </c>
      <c r="U121">
        <v>23000189</v>
      </c>
      <c r="V121" t="s">
        <v>46</v>
      </c>
      <c r="W121">
        <v>20</v>
      </c>
      <c r="X121">
        <v>20</v>
      </c>
      <c r="Y121">
        <v>20</v>
      </c>
      <c r="Z121">
        <v>20</v>
      </c>
      <c r="AA121">
        <v>0</v>
      </c>
      <c r="AB121">
        <v>0</v>
      </c>
      <c r="AC121">
        <v>0</v>
      </c>
      <c r="AD121">
        <v>0</v>
      </c>
      <c r="AE121">
        <v>20</v>
      </c>
      <c r="AF121">
        <v>20</v>
      </c>
      <c r="AI121" t="s">
        <v>1033</v>
      </c>
      <c r="AJ121" t="s">
        <v>989</v>
      </c>
      <c r="AK121" t="s">
        <v>1007</v>
      </c>
      <c r="AL121" t="s">
        <v>1008</v>
      </c>
      <c r="AM121" t="s">
        <v>1009</v>
      </c>
      <c r="AN121" t="s">
        <v>1034</v>
      </c>
      <c r="AO121" t="s">
        <v>991</v>
      </c>
      <c r="AU121" t="s">
        <v>1163</v>
      </c>
      <c r="AV121" t="s">
        <v>765</v>
      </c>
      <c r="AW121" t="s">
        <v>765</v>
      </c>
      <c r="AX121" t="s">
        <v>990</v>
      </c>
      <c r="AY121">
        <v>0</v>
      </c>
      <c r="AZ121" t="s">
        <v>994</v>
      </c>
      <c r="BA121">
        <v>31794586</v>
      </c>
      <c r="BD121">
        <v>0</v>
      </c>
      <c r="BG121">
        <v>1333314600</v>
      </c>
      <c r="BH121" t="s">
        <v>995</v>
      </c>
      <c r="BI121">
        <v>20</v>
      </c>
      <c r="BJ121">
        <v>20</v>
      </c>
      <c r="BK121">
        <v>1300</v>
      </c>
      <c r="BL121" t="s">
        <v>996</v>
      </c>
    </row>
    <row r="122" spans="3:64">
      <c r="C122" s="2">
        <v>244688</v>
      </c>
      <c r="D122" s="2">
        <v>244688</v>
      </c>
      <c r="F122" t="s">
        <v>1029</v>
      </c>
      <c r="G122" t="s">
        <v>1030</v>
      </c>
      <c r="H122">
        <v>0</v>
      </c>
      <c r="I122" t="s">
        <v>984</v>
      </c>
      <c r="J122" t="s">
        <v>985</v>
      </c>
      <c r="K122" t="s">
        <v>986</v>
      </c>
      <c r="L122">
        <v>250</v>
      </c>
      <c r="N122">
        <v>2000237965</v>
      </c>
      <c r="O122" t="s">
        <v>1164</v>
      </c>
      <c r="P122">
        <v>3</v>
      </c>
      <c r="Q122" t="s">
        <v>1165</v>
      </c>
      <c r="R122" s="2">
        <v>244688</v>
      </c>
      <c r="S122" s="2">
        <v>244688</v>
      </c>
      <c r="T122" t="s">
        <v>1166</v>
      </c>
      <c r="U122">
        <v>23057687</v>
      </c>
      <c r="V122" t="s">
        <v>628</v>
      </c>
      <c r="W122">
        <v>1070</v>
      </c>
      <c r="X122">
        <v>1070</v>
      </c>
      <c r="Y122">
        <v>1070</v>
      </c>
      <c r="Z122">
        <v>1070</v>
      </c>
      <c r="AA122">
        <v>0</v>
      </c>
      <c r="AB122">
        <v>0</v>
      </c>
      <c r="AC122">
        <v>0</v>
      </c>
      <c r="AD122">
        <v>0</v>
      </c>
      <c r="AE122">
        <v>1070</v>
      </c>
      <c r="AF122">
        <v>1070</v>
      </c>
      <c r="AI122" t="s">
        <v>1033</v>
      </c>
      <c r="AJ122" t="s">
        <v>989</v>
      </c>
      <c r="AK122" t="s">
        <v>1007</v>
      </c>
      <c r="AL122" t="s">
        <v>1008</v>
      </c>
      <c r="AM122" t="s">
        <v>1009</v>
      </c>
      <c r="AN122" t="s">
        <v>1022</v>
      </c>
      <c r="AO122" t="s">
        <v>991</v>
      </c>
      <c r="AU122" t="s">
        <v>1167</v>
      </c>
      <c r="AV122" t="s">
        <v>765</v>
      </c>
      <c r="AW122" t="s">
        <v>765</v>
      </c>
      <c r="AX122" t="s">
        <v>990</v>
      </c>
      <c r="AY122">
        <v>0</v>
      </c>
      <c r="AZ122" t="s">
        <v>994</v>
      </c>
      <c r="BA122">
        <v>31794617</v>
      </c>
      <c r="BD122">
        <v>0</v>
      </c>
      <c r="BF122" t="s">
        <v>1104</v>
      </c>
      <c r="BG122">
        <v>1333314600</v>
      </c>
      <c r="BH122" t="s">
        <v>995</v>
      </c>
      <c r="BI122">
        <v>1070</v>
      </c>
      <c r="BJ122">
        <v>1070</v>
      </c>
      <c r="BK122">
        <v>1300</v>
      </c>
      <c r="BL122" t="s">
        <v>996</v>
      </c>
    </row>
    <row r="123" spans="3:64">
      <c r="C123" s="2">
        <v>244688</v>
      </c>
      <c r="D123" s="2">
        <v>244688</v>
      </c>
      <c r="F123" t="s">
        <v>1029</v>
      </c>
      <c r="G123" t="s">
        <v>1030</v>
      </c>
      <c r="H123">
        <v>0</v>
      </c>
      <c r="I123" t="s">
        <v>984</v>
      </c>
      <c r="J123" t="s">
        <v>985</v>
      </c>
      <c r="K123" t="s">
        <v>986</v>
      </c>
      <c r="L123">
        <v>250</v>
      </c>
      <c r="N123">
        <v>2000366293</v>
      </c>
      <c r="O123" t="s">
        <v>1079</v>
      </c>
      <c r="P123">
        <v>1</v>
      </c>
      <c r="Q123" t="s">
        <v>1080</v>
      </c>
      <c r="R123" s="2">
        <v>244688</v>
      </c>
      <c r="S123" s="2">
        <v>244688</v>
      </c>
      <c r="T123" t="s">
        <v>1168</v>
      </c>
      <c r="U123">
        <v>23064091</v>
      </c>
      <c r="V123" t="s">
        <v>118</v>
      </c>
      <c r="W123">
        <v>5</v>
      </c>
      <c r="X123">
        <v>5</v>
      </c>
      <c r="Y123">
        <v>5</v>
      </c>
      <c r="Z123">
        <v>5</v>
      </c>
      <c r="AA123">
        <v>0</v>
      </c>
      <c r="AB123">
        <v>0</v>
      </c>
      <c r="AC123">
        <v>0</v>
      </c>
      <c r="AD123">
        <v>0</v>
      </c>
      <c r="AE123">
        <v>5</v>
      </c>
      <c r="AF123">
        <v>5</v>
      </c>
      <c r="AI123" t="s">
        <v>1033</v>
      </c>
      <c r="AJ123" t="s">
        <v>989</v>
      </c>
      <c r="AK123" t="s">
        <v>1007</v>
      </c>
      <c r="AL123" t="s">
        <v>1008</v>
      </c>
      <c r="AM123" t="s">
        <v>1009</v>
      </c>
      <c r="AN123" t="s">
        <v>1034</v>
      </c>
      <c r="AO123" t="s">
        <v>991</v>
      </c>
      <c r="AU123" t="s">
        <v>1169</v>
      </c>
      <c r="AV123" t="s">
        <v>765</v>
      </c>
      <c r="AW123" t="s">
        <v>765</v>
      </c>
      <c r="AX123" t="s">
        <v>990</v>
      </c>
      <c r="AY123">
        <v>0</v>
      </c>
      <c r="AZ123" t="s">
        <v>994</v>
      </c>
      <c r="BA123">
        <v>31794755</v>
      </c>
      <c r="BD123">
        <v>0</v>
      </c>
      <c r="BG123">
        <v>1333314600</v>
      </c>
      <c r="BH123" t="s">
        <v>995</v>
      </c>
      <c r="BI123">
        <v>5</v>
      </c>
      <c r="BJ123">
        <v>5</v>
      </c>
      <c r="BK123">
        <v>1300</v>
      </c>
      <c r="BL123" t="s">
        <v>996</v>
      </c>
    </row>
    <row r="124" spans="3:64">
      <c r="C124" s="2">
        <v>244688</v>
      </c>
      <c r="D124" s="2">
        <v>244688</v>
      </c>
      <c r="F124" t="s">
        <v>1029</v>
      </c>
      <c r="G124" t="s">
        <v>1030</v>
      </c>
      <c r="H124">
        <v>0</v>
      </c>
      <c r="I124" t="s">
        <v>984</v>
      </c>
      <c r="J124" t="s">
        <v>985</v>
      </c>
      <c r="K124" t="s">
        <v>986</v>
      </c>
      <c r="L124">
        <v>250</v>
      </c>
      <c r="N124">
        <v>2000366293</v>
      </c>
      <c r="O124" t="s">
        <v>1079</v>
      </c>
      <c r="P124">
        <v>1</v>
      </c>
      <c r="Q124" t="s">
        <v>1080</v>
      </c>
      <c r="R124" s="2">
        <v>244688</v>
      </c>
      <c r="S124" s="2">
        <v>244688</v>
      </c>
      <c r="T124" t="s">
        <v>1168</v>
      </c>
      <c r="U124">
        <v>23078867</v>
      </c>
      <c r="V124" t="s">
        <v>173</v>
      </c>
      <c r="W124">
        <v>10</v>
      </c>
      <c r="X124">
        <v>10</v>
      </c>
      <c r="Y124">
        <v>10</v>
      </c>
      <c r="Z124">
        <v>10</v>
      </c>
      <c r="AA124">
        <v>0</v>
      </c>
      <c r="AB124">
        <v>0</v>
      </c>
      <c r="AC124">
        <v>0</v>
      </c>
      <c r="AD124">
        <v>0</v>
      </c>
      <c r="AE124">
        <v>10</v>
      </c>
      <c r="AF124">
        <v>10</v>
      </c>
      <c r="AI124" t="s">
        <v>1033</v>
      </c>
      <c r="AJ124" t="s">
        <v>989</v>
      </c>
      <c r="AK124" t="s">
        <v>1039</v>
      </c>
      <c r="AL124" t="s">
        <v>1008</v>
      </c>
      <c r="AM124" t="s">
        <v>1009</v>
      </c>
      <c r="AN124" t="s">
        <v>1034</v>
      </c>
      <c r="AO124" t="s">
        <v>991</v>
      </c>
      <c r="AU124" t="s">
        <v>1169</v>
      </c>
      <c r="AV124" t="s">
        <v>765</v>
      </c>
      <c r="AW124" t="s">
        <v>765</v>
      </c>
      <c r="AX124" t="s">
        <v>990</v>
      </c>
      <c r="AY124">
        <v>0</v>
      </c>
      <c r="AZ124" t="s">
        <v>994</v>
      </c>
      <c r="BA124">
        <v>31794755</v>
      </c>
      <c r="BD124">
        <v>0</v>
      </c>
      <c r="BG124">
        <v>1333314600</v>
      </c>
      <c r="BH124" t="s">
        <v>995</v>
      </c>
      <c r="BI124">
        <v>10</v>
      </c>
      <c r="BJ124">
        <v>10</v>
      </c>
      <c r="BK124">
        <v>1300</v>
      </c>
      <c r="BL124" t="s">
        <v>996</v>
      </c>
    </row>
    <row r="125" spans="3:64">
      <c r="C125" s="2">
        <v>244688</v>
      </c>
      <c r="D125" s="2">
        <v>244688</v>
      </c>
      <c r="F125" t="s">
        <v>1029</v>
      </c>
      <c r="G125" t="s">
        <v>1030</v>
      </c>
      <c r="H125">
        <v>0</v>
      </c>
      <c r="I125" t="s">
        <v>984</v>
      </c>
      <c r="J125" t="s">
        <v>985</v>
      </c>
      <c r="K125" t="s">
        <v>986</v>
      </c>
      <c r="L125">
        <v>250</v>
      </c>
      <c r="N125">
        <v>2000415815</v>
      </c>
      <c r="O125" t="s">
        <v>1170</v>
      </c>
      <c r="P125">
        <v>1</v>
      </c>
      <c r="Q125" t="s">
        <v>1170</v>
      </c>
      <c r="R125" s="2">
        <v>244688</v>
      </c>
      <c r="S125" s="2">
        <v>244688</v>
      </c>
      <c r="T125" t="s">
        <v>1171</v>
      </c>
      <c r="U125">
        <v>23015390</v>
      </c>
      <c r="V125" t="s">
        <v>564</v>
      </c>
      <c r="W125">
        <v>10</v>
      </c>
      <c r="X125">
        <v>10</v>
      </c>
      <c r="Y125">
        <v>10</v>
      </c>
      <c r="Z125">
        <v>10</v>
      </c>
      <c r="AA125">
        <v>0</v>
      </c>
      <c r="AB125">
        <v>0</v>
      </c>
      <c r="AC125">
        <v>0</v>
      </c>
      <c r="AD125">
        <v>0</v>
      </c>
      <c r="AE125">
        <v>10</v>
      </c>
      <c r="AF125">
        <v>10</v>
      </c>
      <c r="AI125" t="s">
        <v>1033</v>
      </c>
      <c r="AJ125" t="s">
        <v>989</v>
      </c>
      <c r="AK125" t="s">
        <v>1007</v>
      </c>
      <c r="AL125" t="s">
        <v>1008</v>
      </c>
      <c r="AM125" t="s">
        <v>1009</v>
      </c>
      <c r="AN125" t="s">
        <v>1034</v>
      </c>
      <c r="AO125" t="s">
        <v>991</v>
      </c>
      <c r="AU125" t="s">
        <v>1172</v>
      </c>
      <c r="AV125" t="s">
        <v>765</v>
      </c>
      <c r="AW125" t="s">
        <v>765</v>
      </c>
      <c r="AX125" t="s">
        <v>990</v>
      </c>
      <c r="AY125">
        <v>0</v>
      </c>
      <c r="AZ125" t="s">
        <v>994</v>
      </c>
      <c r="BA125">
        <v>31794784</v>
      </c>
      <c r="BD125">
        <v>0</v>
      </c>
      <c r="BG125">
        <v>1333314600</v>
      </c>
      <c r="BH125" t="s">
        <v>995</v>
      </c>
      <c r="BI125">
        <v>10</v>
      </c>
      <c r="BJ125">
        <v>10</v>
      </c>
      <c r="BL125" t="s">
        <v>996</v>
      </c>
    </row>
    <row r="126" spans="3:64">
      <c r="C126" s="2">
        <v>244688</v>
      </c>
      <c r="D126" s="2">
        <v>244688</v>
      </c>
      <c r="F126" t="s">
        <v>1029</v>
      </c>
      <c r="G126" t="s">
        <v>1030</v>
      </c>
      <c r="H126">
        <v>0</v>
      </c>
      <c r="I126" t="s">
        <v>984</v>
      </c>
      <c r="J126" t="s">
        <v>985</v>
      </c>
      <c r="K126" t="s">
        <v>986</v>
      </c>
      <c r="L126">
        <v>250</v>
      </c>
      <c r="N126">
        <v>2000415815</v>
      </c>
      <c r="O126" t="s">
        <v>1170</v>
      </c>
      <c r="P126">
        <v>1</v>
      </c>
      <c r="Q126" t="s">
        <v>1170</v>
      </c>
      <c r="R126" s="2">
        <v>244688</v>
      </c>
      <c r="S126" s="2">
        <v>244688</v>
      </c>
      <c r="T126" t="s">
        <v>1171</v>
      </c>
      <c r="U126">
        <v>23067921</v>
      </c>
      <c r="V126" t="s">
        <v>25</v>
      </c>
      <c r="W126">
        <v>10</v>
      </c>
      <c r="X126">
        <v>10</v>
      </c>
      <c r="Y126">
        <v>10</v>
      </c>
      <c r="Z126">
        <v>10</v>
      </c>
      <c r="AA126">
        <v>0</v>
      </c>
      <c r="AB126">
        <v>0</v>
      </c>
      <c r="AC126">
        <v>0</v>
      </c>
      <c r="AD126">
        <v>0</v>
      </c>
      <c r="AE126">
        <v>10</v>
      </c>
      <c r="AF126">
        <v>10</v>
      </c>
      <c r="AI126" t="s">
        <v>1033</v>
      </c>
      <c r="AJ126" t="s">
        <v>989</v>
      </c>
      <c r="AK126" t="s">
        <v>1007</v>
      </c>
      <c r="AL126" t="s">
        <v>1008</v>
      </c>
      <c r="AM126" t="s">
        <v>1009</v>
      </c>
      <c r="AN126" t="s">
        <v>1034</v>
      </c>
      <c r="AO126" t="s">
        <v>991</v>
      </c>
      <c r="AU126" t="s">
        <v>1172</v>
      </c>
      <c r="AV126" t="s">
        <v>765</v>
      </c>
      <c r="AW126" t="s">
        <v>765</v>
      </c>
      <c r="AX126" t="s">
        <v>990</v>
      </c>
      <c r="AY126">
        <v>0</v>
      </c>
      <c r="AZ126" t="s">
        <v>994</v>
      </c>
      <c r="BA126">
        <v>31794784</v>
      </c>
      <c r="BD126">
        <v>0</v>
      </c>
      <c r="BG126">
        <v>1333314600</v>
      </c>
      <c r="BH126" t="s">
        <v>995</v>
      </c>
      <c r="BI126">
        <v>10</v>
      </c>
      <c r="BJ126">
        <v>10</v>
      </c>
      <c r="BL126" t="s">
        <v>996</v>
      </c>
    </row>
    <row r="127" spans="3:64">
      <c r="C127" s="2">
        <v>244688</v>
      </c>
      <c r="D127" s="2">
        <v>244688</v>
      </c>
      <c r="F127" t="s">
        <v>1029</v>
      </c>
      <c r="G127" t="s">
        <v>1030</v>
      </c>
      <c r="H127">
        <v>0</v>
      </c>
      <c r="I127" t="s">
        <v>984</v>
      </c>
      <c r="J127" t="s">
        <v>985</v>
      </c>
      <c r="K127" t="s">
        <v>986</v>
      </c>
      <c r="L127">
        <v>250</v>
      </c>
      <c r="N127">
        <v>2000415815</v>
      </c>
      <c r="O127" t="s">
        <v>1170</v>
      </c>
      <c r="P127">
        <v>1</v>
      </c>
      <c r="Q127" t="s">
        <v>1170</v>
      </c>
      <c r="R127" s="2">
        <v>244688</v>
      </c>
      <c r="S127" s="2">
        <v>244688</v>
      </c>
      <c r="T127" t="s">
        <v>1171</v>
      </c>
      <c r="U127">
        <v>23057680</v>
      </c>
      <c r="V127" t="s">
        <v>86</v>
      </c>
      <c r="W127">
        <v>20</v>
      </c>
      <c r="X127">
        <v>20</v>
      </c>
      <c r="Y127">
        <v>20</v>
      </c>
      <c r="Z127">
        <v>20</v>
      </c>
      <c r="AA127">
        <v>0</v>
      </c>
      <c r="AB127">
        <v>0</v>
      </c>
      <c r="AC127">
        <v>0</v>
      </c>
      <c r="AD127">
        <v>0</v>
      </c>
      <c r="AE127">
        <v>20</v>
      </c>
      <c r="AF127">
        <v>20</v>
      </c>
      <c r="AI127" t="s">
        <v>1033</v>
      </c>
      <c r="AJ127" t="s">
        <v>989</v>
      </c>
      <c r="AK127" t="s">
        <v>1007</v>
      </c>
      <c r="AL127" t="s">
        <v>1008</v>
      </c>
      <c r="AM127" t="s">
        <v>1009</v>
      </c>
      <c r="AN127" t="s">
        <v>1034</v>
      </c>
      <c r="AO127" t="s">
        <v>991</v>
      </c>
      <c r="AU127" t="s">
        <v>1172</v>
      </c>
      <c r="AV127" t="s">
        <v>765</v>
      </c>
      <c r="AW127" t="s">
        <v>765</v>
      </c>
      <c r="AX127" t="s">
        <v>990</v>
      </c>
      <c r="AY127">
        <v>0</v>
      </c>
      <c r="AZ127" t="s">
        <v>994</v>
      </c>
      <c r="BA127">
        <v>31794784</v>
      </c>
      <c r="BD127">
        <v>0</v>
      </c>
      <c r="BG127">
        <v>1333314600</v>
      </c>
      <c r="BH127" t="s">
        <v>995</v>
      </c>
      <c r="BI127">
        <v>20</v>
      </c>
      <c r="BJ127">
        <v>20</v>
      </c>
      <c r="BL127" t="s">
        <v>996</v>
      </c>
    </row>
    <row r="128" spans="3:64">
      <c r="C128" s="2">
        <v>244688</v>
      </c>
      <c r="D128" s="2">
        <v>244688</v>
      </c>
      <c r="F128" t="s">
        <v>1029</v>
      </c>
      <c r="G128" t="s">
        <v>1030</v>
      </c>
      <c r="H128">
        <v>0</v>
      </c>
      <c r="I128" t="s">
        <v>984</v>
      </c>
      <c r="J128" t="s">
        <v>985</v>
      </c>
      <c r="K128" t="s">
        <v>986</v>
      </c>
      <c r="L128">
        <v>250</v>
      </c>
      <c r="N128">
        <v>2000415815</v>
      </c>
      <c r="O128" t="s">
        <v>1170</v>
      </c>
      <c r="P128">
        <v>1</v>
      </c>
      <c r="Q128" t="s">
        <v>1170</v>
      </c>
      <c r="R128" s="2">
        <v>244688</v>
      </c>
      <c r="S128" s="2">
        <v>244688</v>
      </c>
      <c r="T128" t="s">
        <v>1171</v>
      </c>
      <c r="U128">
        <v>23014036</v>
      </c>
      <c r="V128" t="s">
        <v>90</v>
      </c>
      <c r="W128">
        <v>10</v>
      </c>
      <c r="X128">
        <v>10</v>
      </c>
      <c r="Y128">
        <v>10</v>
      </c>
      <c r="Z128">
        <v>10</v>
      </c>
      <c r="AA128">
        <v>0</v>
      </c>
      <c r="AB128">
        <v>0</v>
      </c>
      <c r="AC128">
        <v>0</v>
      </c>
      <c r="AD128">
        <v>0</v>
      </c>
      <c r="AE128">
        <v>10</v>
      </c>
      <c r="AF128">
        <v>10</v>
      </c>
      <c r="AI128" t="s">
        <v>1033</v>
      </c>
      <c r="AJ128" t="s">
        <v>989</v>
      </c>
      <c r="AK128" t="s">
        <v>1007</v>
      </c>
      <c r="AL128" t="s">
        <v>1008</v>
      </c>
      <c r="AM128" t="s">
        <v>1009</v>
      </c>
      <c r="AN128" t="s">
        <v>1034</v>
      </c>
      <c r="AO128" t="s">
        <v>991</v>
      </c>
      <c r="AU128" t="s">
        <v>1172</v>
      </c>
      <c r="AV128" t="s">
        <v>765</v>
      </c>
      <c r="AW128" t="s">
        <v>765</v>
      </c>
      <c r="AX128" t="s">
        <v>990</v>
      </c>
      <c r="AY128">
        <v>0</v>
      </c>
      <c r="AZ128" t="s">
        <v>994</v>
      </c>
      <c r="BA128">
        <v>31794784</v>
      </c>
      <c r="BD128">
        <v>0</v>
      </c>
      <c r="BG128">
        <v>1333314600</v>
      </c>
      <c r="BH128" t="s">
        <v>995</v>
      </c>
      <c r="BI128">
        <v>10</v>
      </c>
      <c r="BJ128">
        <v>10</v>
      </c>
      <c r="BL128" t="s">
        <v>996</v>
      </c>
    </row>
    <row r="129" spans="3:64">
      <c r="C129" s="2">
        <v>244688</v>
      </c>
      <c r="D129" s="2">
        <v>244688</v>
      </c>
      <c r="F129" t="s">
        <v>1029</v>
      </c>
      <c r="G129" t="s">
        <v>1030</v>
      </c>
      <c r="H129">
        <v>0</v>
      </c>
      <c r="I129" t="s">
        <v>984</v>
      </c>
      <c r="J129" t="s">
        <v>985</v>
      </c>
      <c r="K129" t="s">
        <v>986</v>
      </c>
      <c r="L129">
        <v>250</v>
      </c>
      <c r="N129">
        <v>2000169730</v>
      </c>
      <c r="O129" t="s">
        <v>1173</v>
      </c>
      <c r="P129">
        <v>1</v>
      </c>
      <c r="Q129" t="s">
        <v>1173</v>
      </c>
      <c r="R129" s="2">
        <v>244688</v>
      </c>
      <c r="S129" s="2">
        <v>244688</v>
      </c>
      <c r="T129" t="s">
        <v>1174</v>
      </c>
      <c r="U129">
        <v>23057688</v>
      </c>
      <c r="V129" t="s">
        <v>61</v>
      </c>
      <c r="W129">
        <v>10</v>
      </c>
      <c r="X129">
        <v>10</v>
      </c>
      <c r="Y129">
        <v>10</v>
      </c>
      <c r="Z129">
        <v>10</v>
      </c>
      <c r="AA129">
        <v>0</v>
      </c>
      <c r="AB129">
        <v>0</v>
      </c>
      <c r="AC129">
        <v>0</v>
      </c>
      <c r="AD129">
        <v>0</v>
      </c>
      <c r="AE129">
        <v>10</v>
      </c>
      <c r="AF129">
        <v>10</v>
      </c>
      <c r="AI129" t="s">
        <v>1033</v>
      </c>
      <c r="AJ129" t="s">
        <v>989</v>
      </c>
      <c r="AK129" t="s">
        <v>1007</v>
      </c>
      <c r="AL129" t="s">
        <v>1008</v>
      </c>
      <c r="AM129" t="s">
        <v>1009</v>
      </c>
      <c r="AN129" t="s">
        <v>1022</v>
      </c>
      <c r="AO129" t="s">
        <v>991</v>
      </c>
      <c r="AU129" t="s">
        <v>1175</v>
      </c>
      <c r="AV129" t="s">
        <v>765</v>
      </c>
      <c r="AW129" t="s">
        <v>765</v>
      </c>
      <c r="AX129" t="s">
        <v>990</v>
      </c>
      <c r="AY129">
        <v>0</v>
      </c>
      <c r="AZ129" t="s">
        <v>994</v>
      </c>
      <c r="BA129">
        <v>31794924</v>
      </c>
      <c r="BD129">
        <v>0</v>
      </c>
      <c r="BG129">
        <v>1333314600</v>
      </c>
      <c r="BH129" t="s">
        <v>995</v>
      </c>
      <c r="BI129">
        <v>10</v>
      </c>
      <c r="BJ129">
        <v>10</v>
      </c>
      <c r="BK129">
        <v>1300</v>
      </c>
      <c r="BL129" t="s">
        <v>996</v>
      </c>
    </row>
    <row r="130" spans="3:64">
      <c r="C130" s="2">
        <v>244688</v>
      </c>
      <c r="D130" s="2">
        <v>244688</v>
      </c>
      <c r="F130" t="s">
        <v>1029</v>
      </c>
      <c r="G130" t="s">
        <v>1030</v>
      </c>
      <c r="H130">
        <v>0</v>
      </c>
      <c r="I130" t="s">
        <v>984</v>
      </c>
      <c r="J130" t="s">
        <v>985</v>
      </c>
      <c r="K130" t="s">
        <v>986</v>
      </c>
      <c r="L130">
        <v>250</v>
      </c>
      <c r="N130">
        <v>2000405674</v>
      </c>
      <c r="O130" t="s">
        <v>1176</v>
      </c>
      <c r="P130">
        <v>1</v>
      </c>
      <c r="Q130" t="s">
        <v>1176</v>
      </c>
      <c r="R130" s="2">
        <v>244688</v>
      </c>
      <c r="S130" s="2">
        <v>244688</v>
      </c>
      <c r="T130" t="s">
        <v>1177</v>
      </c>
      <c r="U130">
        <v>23064091</v>
      </c>
      <c r="V130" t="s">
        <v>118</v>
      </c>
      <c r="W130">
        <v>20</v>
      </c>
      <c r="X130">
        <v>20</v>
      </c>
      <c r="Y130">
        <v>20</v>
      </c>
      <c r="Z130">
        <v>20</v>
      </c>
      <c r="AA130">
        <v>0</v>
      </c>
      <c r="AB130">
        <v>0</v>
      </c>
      <c r="AC130">
        <v>0</v>
      </c>
      <c r="AD130">
        <v>0</v>
      </c>
      <c r="AE130">
        <v>20</v>
      </c>
      <c r="AF130">
        <v>20</v>
      </c>
      <c r="AI130" t="s">
        <v>1033</v>
      </c>
      <c r="AJ130" t="s">
        <v>989</v>
      </c>
      <c r="AK130" t="s">
        <v>1007</v>
      </c>
      <c r="AL130" t="s">
        <v>1008</v>
      </c>
      <c r="AM130" t="s">
        <v>1009</v>
      </c>
      <c r="AN130" t="s">
        <v>1034</v>
      </c>
      <c r="AO130" t="s">
        <v>991</v>
      </c>
      <c r="AU130" t="s">
        <v>1178</v>
      </c>
      <c r="AV130" t="s">
        <v>765</v>
      </c>
      <c r="AW130" t="s">
        <v>765</v>
      </c>
      <c r="AX130" t="s">
        <v>990</v>
      </c>
      <c r="AY130">
        <v>0</v>
      </c>
      <c r="AZ130" t="s">
        <v>994</v>
      </c>
      <c r="BA130">
        <v>31794964</v>
      </c>
      <c r="BD130">
        <v>0</v>
      </c>
      <c r="BG130">
        <v>1333314600</v>
      </c>
      <c r="BH130" t="s">
        <v>995</v>
      </c>
      <c r="BI130">
        <v>20</v>
      </c>
      <c r="BJ130">
        <v>20</v>
      </c>
      <c r="BK130">
        <v>1300</v>
      </c>
      <c r="BL130" t="s">
        <v>996</v>
      </c>
    </row>
    <row r="131" spans="3:64">
      <c r="C131" s="2">
        <v>244688</v>
      </c>
      <c r="D131" s="2">
        <v>244688</v>
      </c>
      <c r="F131" t="s">
        <v>1029</v>
      </c>
      <c r="G131" t="s">
        <v>1030</v>
      </c>
      <c r="H131">
        <v>0</v>
      </c>
      <c r="I131" t="s">
        <v>984</v>
      </c>
      <c r="J131" t="s">
        <v>985</v>
      </c>
      <c r="K131" t="s">
        <v>986</v>
      </c>
      <c r="L131">
        <v>250</v>
      </c>
      <c r="N131">
        <v>2000405674</v>
      </c>
      <c r="O131" t="s">
        <v>1176</v>
      </c>
      <c r="P131">
        <v>1</v>
      </c>
      <c r="Q131" t="s">
        <v>1176</v>
      </c>
      <c r="R131" s="2">
        <v>244688</v>
      </c>
      <c r="S131" s="2">
        <v>244688</v>
      </c>
      <c r="T131" t="s">
        <v>1177</v>
      </c>
      <c r="U131">
        <v>23014036</v>
      </c>
      <c r="V131" t="s">
        <v>90</v>
      </c>
      <c r="W131">
        <v>10</v>
      </c>
      <c r="X131">
        <v>10</v>
      </c>
      <c r="Y131">
        <v>10</v>
      </c>
      <c r="Z131">
        <v>10</v>
      </c>
      <c r="AA131">
        <v>0</v>
      </c>
      <c r="AB131">
        <v>0</v>
      </c>
      <c r="AC131">
        <v>0</v>
      </c>
      <c r="AD131">
        <v>0</v>
      </c>
      <c r="AE131">
        <v>10</v>
      </c>
      <c r="AF131">
        <v>10</v>
      </c>
      <c r="AI131" t="s">
        <v>1033</v>
      </c>
      <c r="AJ131" t="s">
        <v>989</v>
      </c>
      <c r="AK131" t="s">
        <v>1007</v>
      </c>
      <c r="AL131" t="s">
        <v>1008</v>
      </c>
      <c r="AM131" t="s">
        <v>1009</v>
      </c>
      <c r="AN131" t="s">
        <v>1034</v>
      </c>
      <c r="AO131" t="s">
        <v>991</v>
      </c>
      <c r="AU131" t="s">
        <v>1178</v>
      </c>
      <c r="AV131" t="s">
        <v>765</v>
      </c>
      <c r="AW131" t="s">
        <v>765</v>
      </c>
      <c r="AX131" t="s">
        <v>990</v>
      </c>
      <c r="AY131">
        <v>0</v>
      </c>
      <c r="AZ131" t="s">
        <v>994</v>
      </c>
      <c r="BA131">
        <v>31794964</v>
      </c>
      <c r="BD131">
        <v>0</v>
      </c>
      <c r="BG131">
        <v>1333314600</v>
      </c>
      <c r="BH131" t="s">
        <v>995</v>
      </c>
      <c r="BI131">
        <v>10</v>
      </c>
      <c r="BJ131">
        <v>10</v>
      </c>
      <c r="BK131">
        <v>1300</v>
      </c>
      <c r="BL131" t="s">
        <v>996</v>
      </c>
    </row>
    <row r="132" spans="3:64">
      <c r="C132" s="2">
        <v>244688</v>
      </c>
      <c r="D132" s="2">
        <v>244688</v>
      </c>
      <c r="F132" t="s">
        <v>1029</v>
      </c>
      <c r="G132" t="s">
        <v>1030</v>
      </c>
      <c r="H132">
        <v>0</v>
      </c>
      <c r="I132" t="s">
        <v>984</v>
      </c>
      <c r="J132" t="s">
        <v>985</v>
      </c>
      <c r="K132" t="s">
        <v>986</v>
      </c>
      <c r="L132">
        <v>250</v>
      </c>
      <c r="N132">
        <v>2000390417</v>
      </c>
      <c r="O132" t="s">
        <v>1179</v>
      </c>
      <c r="P132">
        <v>1</v>
      </c>
      <c r="Q132" t="s">
        <v>1179</v>
      </c>
      <c r="R132" s="2">
        <v>244688</v>
      </c>
      <c r="S132" s="2">
        <v>244688</v>
      </c>
      <c r="T132" t="s">
        <v>1180</v>
      </c>
      <c r="U132">
        <v>23064091</v>
      </c>
      <c r="V132" t="s">
        <v>118</v>
      </c>
      <c r="W132">
        <v>10</v>
      </c>
      <c r="X132">
        <v>10</v>
      </c>
      <c r="Y132">
        <v>10</v>
      </c>
      <c r="Z132">
        <v>10</v>
      </c>
      <c r="AA132">
        <v>0</v>
      </c>
      <c r="AB132">
        <v>0</v>
      </c>
      <c r="AC132">
        <v>0</v>
      </c>
      <c r="AD132">
        <v>0</v>
      </c>
      <c r="AE132">
        <v>10</v>
      </c>
      <c r="AF132">
        <v>10</v>
      </c>
      <c r="AI132" t="s">
        <v>1033</v>
      </c>
      <c r="AJ132" t="s">
        <v>989</v>
      </c>
      <c r="AK132" t="s">
        <v>1007</v>
      </c>
      <c r="AL132" t="s">
        <v>1008</v>
      </c>
      <c r="AM132" t="s">
        <v>1009</v>
      </c>
      <c r="AN132" t="s">
        <v>1034</v>
      </c>
      <c r="AO132" t="s">
        <v>991</v>
      </c>
      <c r="AU132" t="s">
        <v>1181</v>
      </c>
      <c r="AV132" t="s">
        <v>765</v>
      </c>
      <c r="AW132" t="s">
        <v>765</v>
      </c>
      <c r="AX132" t="s">
        <v>990</v>
      </c>
      <c r="AY132">
        <v>0</v>
      </c>
      <c r="AZ132" t="s">
        <v>994</v>
      </c>
      <c r="BA132">
        <v>31795176</v>
      </c>
      <c r="BD132">
        <v>0</v>
      </c>
      <c r="BG132">
        <v>1333314600</v>
      </c>
      <c r="BH132" t="s">
        <v>995</v>
      </c>
      <c r="BI132">
        <v>10</v>
      </c>
      <c r="BJ132">
        <v>10</v>
      </c>
      <c r="BK132">
        <v>1300</v>
      </c>
      <c r="BL132" t="s">
        <v>996</v>
      </c>
    </row>
    <row r="133" spans="3:64">
      <c r="C133" s="2">
        <v>244688</v>
      </c>
      <c r="D133" s="2">
        <v>244688</v>
      </c>
      <c r="F133" t="s">
        <v>1029</v>
      </c>
      <c r="G133" t="s">
        <v>1030</v>
      </c>
      <c r="H133">
        <v>0</v>
      </c>
      <c r="I133" t="s">
        <v>984</v>
      </c>
      <c r="J133" t="s">
        <v>985</v>
      </c>
      <c r="K133" t="s">
        <v>986</v>
      </c>
      <c r="L133">
        <v>250</v>
      </c>
      <c r="N133">
        <v>2000390417</v>
      </c>
      <c r="O133" t="s">
        <v>1179</v>
      </c>
      <c r="P133">
        <v>1</v>
      </c>
      <c r="Q133" t="s">
        <v>1179</v>
      </c>
      <c r="R133" s="2">
        <v>244688</v>
      </c>
      <c r="S133" s="2">
        <v>244688</v>
      </c>
      <c r="T133" t="s">
        <v>1180</v>
      </c>
      <c r="U133">
        <v>23015321</v>
      </c>
      <c r="V133" t="s">
        <v>128</v>
      </c>
      <c r="W133">
        <v>1</v>
      </c>
      <c r="X133">
        <v>8</v>
      </c>
      <c r="Y133">
        <v>1</v>
      </c>
      <c r="Z133">
        <v>8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8</v>
      </c>
      <c r="AI133" t="s">
        <v>1033</v>
      </c>
      <c r="AJ133" t="s">
        <v>989</v>
      </c>
      <c r="AK133" t="s">
        <v>1007</v>
      </c>
      <c r="AL133" t="s">
        <v>1008</v>
      </c>
      <c r="AM133" t="s">
        <v>1009</v>
      </c>
      <c r="AN133" t="s">
        <v>1034</v>
      </c>
      <c r="AO133" t="s">
        <v>991</v>
      </c>
      <c r="AU133" t="s">
        <v>1181</v>
      </c>
      <c r="AV133" t="s">
        <v>1086</v>
      </c>
      <c r="AW133" t="s">
        <v>765</v>
      </c>
      <c r="AX133" t="s">
        <v>990</v>
      </c>
      <c r="AY133">
        <v>0</v>
      </c>
      <c r="AZ133" t="s">
        <v>994</v>
      </c>
      <c r="BA133">
        <v>31795176</v>
      </c>
      <c r="BD133">
        <v>0</v>
      </c>
      <c r="BG133">
        <v>1333314600</v>
      </c>
      <c r="BH133" t="s">
        <v>995</v>
      </c>
      <c r="BI133">
        <v>1</v>
      </c>
      <c r="BJ133">
        <v>8</v>
      </c>
      <c r="BK133">
        <v>1300</v>
      </c>
      <c r="BL133" t="s">
        <v>996</v>
      </c>
    </row>
    <row r="134" spans="3:64">
      <c r="C134" s="2">
        <v>244688</v>
      </c>
      <c r="D134" s="2">
        <v>244688</v>
      </c>
      <c r="F134" t="s">
        <v>1029</v>
      </c>
      <c r="G134" t="s">
        <v>1030</v>
      </c>
      <c r="H134">
        <v>0</v>
      </c>
      <c r="I134" t="s">
        <v>984</v>
      </c>
      <c r="J134" t="s">
        <v>985</v>
      </c>
      <c r="K134" t="s">
        <v>986</v>
      </c>
      <c r="L134">
        <v>250</v>
      </c>
      <c r="N134">
        <v>2000390417</v>
      </c>
      <c r="O134" t="s">
        <v>1179</v>
      </c>
      <c r="P134">
        <v>1</v>
      </c>
      <c r="Q134" t="s">
        <v>1179</v>
      </c>
      <c r="R134" s="2">
        <v>244688</v>
      </c>
      <c r="S134" s="2">
        <v>244688</v>
      </c>
      <c r="T134" t="s">
        <v>1180</v>
      </c>
      <c r="U134">
        <v>23015350</v>
      </c>
      <c r="V134" t="s">
        <v>36</v>
      </c>
      <c r="W134">
        <v>5</v>
      </c>
      <c r="X134">
        <v>5</v>
      </c>
      <c r="Y134">
        <v>5</v>
      </c>
      <c r="Z134">
        <v>5</v>
      </c>
      <c r="AA134">
        <v>0</v>
      </c>
      <c r="AB134">
        <v>0</v>
      </c>
      <c r="AC134">
        <v>0</v>
      </c>
      <c r="AD134">
        <v>0</v>
      </c>
      <c r="AE134">
        <v>5</v>
      </c>
      <c r="AF134">
        <v>5</v>
      </c>
      <c r="AI134" t="s">
        <v>1033</v>
      </c>
      <c r="AJ134" t="s">
        <v>989</v>
      </c>
      <c r="AK134" t="s">
        <v>1007</v>
      </c>
      <c r="AL134" t="s">
        <v>1008</v>
      </c>
      <c r="AM134" t="s">
        <v>1009</v>
      </c>
      <c r="AN134" t="s">
        <v>1034</v>
      </c>
      <c r="AO134" t="s">
        <v>991</v>
      </c>
      <c r="AU134" t="s">
        <v>1181</v>
      </c>
      <c r="AV134" t="s">
        <v>765</v>
      </c>
      <c r="AW134" t="s">
        <v>765</v>
      </c>
      <c r="AX134" t="s">
        <v>990</v>
      </c>
      <c r="AY134">
        <v>0</v>
      </c>
      <c r="AZ134" t="s">
        <v>994</v>
      </c>
      <c r="BA134">
        <v>31795176</v>
      </c>
      <c r="BD134">
        <v>0</v>
      </c>
      <c r="BG134">
        <v>1333314600</v>
      </c>
      <c r="BH134" t="s">
        <v>995</v>
      </c>
      <c r="BI134">
        <v>5</v>
      </c>
      <c r="BJ134">
        <v>5</v>
      </c>
      <c r="BK134">
        <v>1300</v>
      </c>
      <c r="BL134" t="s">
        <v>996</v>
      </c>
    </row>
    <row r="135" spans="3:64">
      <c r="C135" s="2">
        <v>244688</v>
      </c>
      <c r="D135" s="2">
        <v>244688</v>
      </c>
      <c r="F135" t="s">
        <v>1029</v>
      </c>
      <c r="G135" t="s">
        <v>1030</v>
      </c>
      <c r="H135">
        <v>0</v>
      </c>
      <c r="I135" t="s">
        <v>984</v>
      </c>
      <c r="J135" t="s">
        <v>985</v>
      </c>
      <c r="K135" t="s">
        <v>986</v>
      </c>
      <c r="L135">
        <v>250</v>
      </c>
      <c r="N135">
        <v>2000390417</v>
      </c>
      <c r="O135" t="s">
        <v>1179</v>
      </c>
      <c r="P135">
        <v>1</v>
      </c>
      <c r="Q135" t="s">
        <v>1179</v>
      </c>
      <c r="R135" s="2">
        <v>244688</v>
      </c>
      <c r="S135" s="2">
        <v>244688</v>
      </c>
      <c r="T135" t="s">
        <v>1180</v>
      </c>
      <c r="U135">
        <v>23000181</v>
      </c>
      <c r="V135" t="s">
        <v>38</v>
      </c>
      <c r="W135">
        <v>2</v>
      </c>
      <c r="X135">
        <v>2</v>
      </c>
      <c r="Y135">
        <v>2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2</v>
      </c>
      <c r="AI135" t="s">
        <v>1033</v>
      </c>
      <c r="AJ135" t="s">
        <v>989</v>
      </c>
      <c r="AK135" t="s">
        <v>1007</v>
      </c>
      <c r="AL135" t="s">
        <v>1008</v>
      </c>
      <c r="AM135" t="s">
        <v>1009</v>
      </c>
      <c r="AN135" t="s">
        <v>1034</v>
      </c>
      <c r="AO135" t="s">
        <v>991</v>
      </c>
      <c r="AU135" t="s">
        <v>1181</v>
      </c>
      <c r="AV135" t="s">
        <v>765</v>
      </c>
      <c r="AW135" t="s">
        <v>765</v>
      </c>
      <c r="AX135" t="s">
        <v>990</v>
      </c>
      <c r="AY135">
        <v>0</v>
      </c>
      <c r="AZ135" t="s">
        <v>994</v>
      </c>
      <c r="BA135">
        <v>31795176</v>
      </c>
      <c r="BD135">
        <v>0</v>
      </c>
      <c r="BG135">
        <v>1333314600</v>
      </c>
      <c r="BH135" t="s">
        <v>995</v>
      </c>
      <c r="BI135">
        <v>2</v>
      </c>
      <c r="BJ135">
        <v>2</v>
      </c>
      <c r="BK135">
        <v>1300</v>
      </c>
      <c r="BL135" t="s">
        <v>996</v>
      </c>
    </row>
    <row r="136" spans="3:64">
      <c r="C136" s="2">
        <v>244688</v>
      </c>
      <c r="D136" s="2">
        <v>244688</v>
      </c>
      <c r="F136" t="s">
        <v>1029</v>
      </c>
      <c r="G136" t="s">
        <v>1030</v>
      </c>
      <c r="H136">
        <v>0</v>
      </c>
      <c r="I136" t="s">
        <v>984</v>
      </c>
      <c r="J136" t="s">
        <v>985</v>
      </c>
      <c r="K136" t="s">
        <v>986</v>
      </c>
      <c r="L136">
        <v>250</v>
      </c>
      <c r="N136">
        <v>2000390417</v>
      </c>
      <c r="O136" t="s">
        <v>1179</v>
      </c>
      <c r="P136">
        <v>1</v>
      </c>
      <c r="Q136" t="s">
        <v>1179</v>
      </c>
      <c r="R136" s="2">
        <v>244688</v>
      </c>
      <c r="S136" s="2">
        <v>244688</v>
      </c>
      <c r="T136" t="s">
        <v>1180</v>
      </c>
      <c r="U136">
        <v>23057698</v>
      </c>
      <c r="V136" t="s">
        <v>271</v>
      </c>
      <c r="W136">
        <v>5</v>
      </c>
      <c r="X136">
        <v>5</v>
      </c>
      <c r="Y136">
        <v>5</v>
      </c>
      <c r="Z136">
        <v>5</v>
      </c>
      <c r="AA136">
        <v>0</v>
      </c>
      <c r="AB136">
        <v>0</v>
      </c>
      <c r="AC136">
        <v>0</v>
      </c>
      <c r="AD136">
        <v>0</v>
      </c>
      <c r="AE136">
        <v>5</v>
      </c>
      <c r="AF136">
        <v>5</v>
      </c>
      <c r="AI136" t="s">
        <v>1033</v>
      </c>
      <c r="AJ136" t="s">
        <v>989</v>
      </c>
      <c r="AK136" t="s">
        <v>1039</v>
      </c>
      <c r="AL136" t="s">
        <v>1008</v>
      </c>
      <c r="AM136" t="s">
        <v>1009</v>
      </c>
      <c r="AN136" t="s">
        <v>1034</v>
      </c>
      <c r="AO136" t="s">
        <v>991</v>
      </c>
      <c r="AU136" t="s">
        <v>1181</v>
      </c>
      <c r="AV136" t="s">
        <v>765</v>
      </c>
      <c r="AW136" t="s">
        <v>765</v>
      </c>
      <c r="AX136" t="s">
        <v>990</v>
      </c>
      <c r="AY136">
        <v>0</v>
      </c>
      <c r="AZ136" t="s">
        <v>994</v>
      </c>
      <c r="BA136">
        <v>31795176</v>
      </c>
      <c r="BD136">
        <v>0</v>
      </c>
      <c r="BG136">
        <v>1333314600</v>
      </c>
      <c r="BH136" t="s">
        <v>995</v>
      </c>
      <c r="BI136">
        <v>5</v>
      </c>
      <c r="BJ136">
        <v>5</v>
      </c>
      <c r="BK136">
        <v>1300</v>
      </c>
      <c r="BL136" t="s">
        <v>996</v>
      </c>
    </row>
    <row r="137" spans="3:64">
      <c r="C137" s="2">
        <v>244688</v>
      </c>
      <c r="D137" s="2">
        <v>244688</v>
      </c>
      <c r="F137" t="s">
        <v>1029</v>
      </c>
      <c r="G137" t="s">
        <v>1030</v>
      </c>
      <c r="H137">
        <v>0</v>
      </c>
      <c r="I137" t="s">
        <v>984</v>
      </c>
      <c r="J137" t="s">
        <v>985</v>
      </c>
      <c r="K137" t="s">
        <v>986</v>
      </c>
      <c r="L137">
        <v>250</v>
      </c>
      <c r="N137">
        <v>2000390417</v>
      </c>
      <c r="O137" t="s">
        <v>1179</v>
      </c>
      <c r="P137">
        <v>1</v>
      </c>
      <c r="Q137" t="s">
        <v>1179</v>
      </c>
      <c r="R137" s="2">
        <v>244688</v>
      </c>
      <c r="S137" s="2">
        <v>244688</v>
      </c>
      <c r="T137" t="s">
        <v>1180</v>
      </c>
      <c r="U137">
        <v>23000189</v>
      </c>
      <c r="V137" t="s">
        <v>46</v>
      </c>
      <c r="W137">
        <v>2</v>
      </c>
      <c r="X137">
        <v>2</v>
      </c>
      <c r="Y137">
        <v>2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2</v>
      </c>
      <c r="AI137" t="s">
        <v>1033</v>
      </c>
      <c r="AJ137" t="s">
        <v>989</v>
      </c>
      <c r="AK137" t="s">
        <v>1007</v>
      </c>
      <c r="AL137" t="s">
        <v>1008</v>
      </c>
      <c r="AM137" t="s">
        <v>1009</v>
      </c>
      <c r="AN137" t="s">
        <v>1034</v>
      </c>
      <c r="AO137" t="s">
        <v>991</v>
      </c>
      <c r="AU137" t="s">
        <v>1181</v>
      </c>
      <c r="AV137" t="s">
        <v>765</v>
      </c>
      <c r="AW137" t="s">
        <v>765</v>
      </c>
      <c r="AX137" t="s">
        <v>990</v>
      </c>
      <c r="AY137">
        <v>0</v>
      </c>
      <c r="AZ137" t="s">
        <v>994</v>
      </c>
      <c r="BA137">
        <v>31795176</v>
      </c>
      <c r="BD137">
        <v>0</v>
      </c>
      <c r="BG137">
        <v>1333314600</v>
      </c>
      <c r="BH137" t="s">
        <v>995</v>
      </c>
      <c r="BI137">
        <v>2</v>
      </c>
      <c r="BJ137">
        <v>2</v>
      </c>
      <c r="BK137">
        <v>1300</v>
      </c>
      <c r="BL137" t="s">
        <v>996</v>
      </c>
    </row>
    <row r="138" spans="3:64">
      <c r="C138" s="2">
        <v>244688</v>
      </c>
      <c r="D138" s="2">
        <v>244688</v>
      </c>
      <c r="F138" t="s">
        <v>1029</v>
      </c>
      <c r="G138" t="s">
        <v>1030</v>
      </c>
      <c r="H138">
        <v>0</v>
      </c>
      <c r="I138" t="s">
        <v>984</v>
      </c>
      <c r="J138" t="s">
        <v>985</v>
      </c>
      <c r="K138" t="s">
        <v>986</v>
      </c>
      <c r="L138">
        <v>250</v>
      </c>
      <c r="N138">
        <v>2000390417</v>
      </c>
      <c r="O138" t="s">
        <v>1179</v>
      </c>
      <c r="P138">
        <v>1</v>
      </c>
      <c r="Q138" t="s">
        <v>1179</v>
      </c>
      <c r="R138" s="2">
        <v>244688</v>
      </c>
      <c r="S138" s="2">
        <v>244688</v>
      </c>
      <c r="T138" t="s">
        <v>1180</v>
      </c>
      <c r="U138">
        <v>23000187</v>
      </c>
      <c r="V138" t="s">
        <v>102</v>
      </c>
      <c r="W138">
        <v>12</v>
      </c>
      <c r="X138">
        <v>12</v>
      </c>
      <c r="Y138">
        <v>12</v>
      </c>
      <c r="Z138">
        <v>12</v>
      </c>
      <c r="AA138">
        <v>0</v>
      </c>
      <c r="AB138">
        <v>0</v>
      </c>
      <c r="AC138">
        <v>0</v>
      </c>
      <c r="AD138">
        <v>0</v>
      </c>
      <c r="AE138">
        <v>12</v>
      </c>
      <c r="AF138">
        <v>12</v>
      </c>
      <c r="AI138" t="s">
        <v>1033</v>
      </c>
      <c r="AJ138" t="s">
        <v>989</v>
      </c>
      <c r="AK138" t="s">
        <v>1007</v>
      </c>
      <c r="AL138" t="s">
        <v>1008</v>
      </c>
      <c r="AM138" t="s">
        <v>1009</v>
      </c>
      <c r="AN138" t="s">
        <v>1034</v>
      </c>
      <c r="AO138" t="s">
        <v>991</v>
      </c>
      <c r="AU138" t="s">
        <v>1181</v>
      </c>
      <c r="AV138" t="s">
        <v>765</v>
      </c>
      <c r="AW138" t="s">
        <v>765</v>
      </c>
      <c r="AX138" t="s">
        <v>990</v>
      </c>
      <c r="AY138">
        <v>0</v>
      </c>
      <c r="AZ138" t="s">
        <v>994</v>
      </c>
      <c r="BA138">
        <v>31795176</v>
      </c>
      <c r="BD138">
        <v>0</v>
      </c>
      <c r="BG138">
        <v>1333314600</v>
      </c>
      <c r="BH138" t="s">
        <v>995</v>
      </c>
      <c r="BI138">
        <v>12</v>
      </c>
      <c r="BJ138">
        <v>12</v>
      </c>
      <c r="BK138">
        <v>1300</v>
      </c>
      <c r="BL138" t="s">
        <v>996</v>
      </c>
    </row>
    <row r="139" spans="3:64">
      <c r="C139" s="2">
        <v>244688</v>
      </c>
      <c r="D139" s="2">
        <v>244688</v>
      </c>
      <c r="F139" t="s">
        <v>1029</v>
      </c>
      <c r="G139" t="s">
        <v>1030</v>
      </c>
      <c r="H139">
        <v>0</v>
      </c>
      <c r="I139" t="s">
        <v>984</v>
      </c>
      <c r="J139" t="s">
        <v>985</v>
      </c>
      <c r="K139" t="s">
        <v>986</v>
      </c>
      <c r="L139">
        <v>250</v>
      </c>
      <c r="N139">
        <v>2000390417</v>
      </c>
      <c r="O139" t="s">
        <v>1179</v>
      </c>
      <c r="P139">
        <v>1</v>
      </c>
      <c r="Q139" t="s">
        <v>1179</v>
      </c>
      <c r="R139" s="2">
        <v>244688</v>
      </c>
      <c r="S139" s="2">
        <v>244688</v>
      </c>
      <c r="T139" t="s">
        <v>1180</v>
      </c>
      <c r="U139">
        <v>23072463</v>
      </c>
      <c r="V139" t="s">
        <v>76</v>
      </c>
      <c r="W139">
        <v>10</v>
      </c>
      <c r="X139">
        <v>10</v>
      </c>
      <c r="Y139">
        <v>10</v>
      </c>
      <c r="Z139">
        <v>10</v>
      </c>
      <c r="AA139">
        <v>0</v>
      </c>
      <c r="AB139">
        <v>0</v>
      </c>
      <c r="AC139">
        <v>0</v>
      </c>
      <c r="AD139">
        <v>0</v>
      </c>
      <c r="AE139">
        <v>10</v>
      </c>
      <c r="AF139">
        <v>10</v>
      </c>
      <c r="AI139" t="s">
        <v>1033</v>
      </c>
      <c r="AJ139" t="s">
        <v>989</v>
      </c>
      <c r="AK139" t="s">
        <v>1007</v>
      </c>
      <c r="AL139" t="s">
        <v>1008</v>
      </c>
      <c r="AM139" t="s">
        <v>1009</v>
      </c>
      <c r="AN139" t="s">
        <v>1034</v>
      </c>
      <c r="AO139" t="s">
        <v>991</v>
      </c>
      <c r="AU139" t="s">
        <v>1181</v>
      </c>
      <c r="AV139" t="s">
        <v>765</v>
      </c>
      <c r="AW139" t="s">
        <v>765</v>
      </c>
      <c r="AX139" t="s">
        <v>990</v>
      </c>
      <c r="AY139">
        <v>0</v>
      </c>
      <c r="AZ139" t="s">
        <v>994</v>
      </c>
      <c r="BA139">
        <v>31795176</v>
      </c>
      <c r="BD139">
        <v>0</v>
      </c>
      <c r="BG139">
        <v>1333314600</v>
      </c>
      <c r="BH139" t="s">
        <v>995</v>
      </c>
      <c r="BI139">
        <v>10</v>
      </c>
      <c r="BJ139">
        <v>10</v>
      </c>
      <c r="BK139">
        <v>1300</v>
      </c>
      <c r="BL139" t="s">
        <v>996</v>
      </c>
    </row>
    <row r="140" spans="3:64">
      <c r="C140" s="2">
        <v>244688</v>
      </c>
      <c r="D140" s="2">
        <v>244688</v>
      </c>
      <c r="F140" t="s">
        <v>1029</v>
      </c>
      <c r="G140" t="s">
        <v>1030</v>
      </c>
      <c r="H140">
        <v>0</v>
      </c>
      <c r="I140" t="s">
        <v>984</v>
      </c>
      <c r="J140" t="s">
        <v>985</v>
      </c>
      <c r="K140" t="s">
        <v>986</v>
      </c>
      <c r="L140">
        <v>250</v>
      </c>
      <c r="N140">
        <v>2000390417</v>
      </c>
      <c r="O140" t="s">
        <v>1179</v>
      </c>
      <c r="P140">
        <v>1</v>
      </c>
      <c r="Q140" t="s">
        <v>1179</v>
      </c>
      <c r="R140" s="2">
        <v>244688</v>
      </c>
      <c r="S140" s="2">
        <v>244688</v>
      </c>
      <c r="T140" t="s">
        <v>1180</v>
      </c>
      <c r="U140">
        <v>23000193</v>
      </c>
      <c r="V140" t="s">
        <v>110</v>
      </c>
      <c r="W140">
        <v>2</v>
      </c>
      <c r="X140">
        <v>2</v>
      </c>
      <c r="Y140">
        <v>2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2</v>
      </c>
      <c r="AF140">
        <v>2</v>
      </c>
      <c r="AI140" t="s">
        <v>1033</v>
      </c>
      <c r="AJ140" t="s">
        <v>989</v>
      </c>
      <c r="AK140" t="s">
        <v>1007</v>
      </c>
      <c r="AL140" t="s">
        <v>1008</v>
      </c>
      <c r="AM140" t="s">
        <v>1009</v>
      </c>
      <c r="AN140" t="s">
        <v>1034</v>
      </c>
      <c r="AO140" t="s">
        <v>991</v>
      </c>
      <c r="AU140" t="s">
        <v>1181</v>
      </c>
      <c r="AV140" t="s">
        <v>765</v>
      </c>
      <c r="AW140" t="s">
        <v>765</v>
      </c>
      <c r="AX140" t="s">
        <v>990</v>
      </c>
      <c r="AY140">
        <v>0</v>
      </c>
      <c r="AZ140" t="s">
        <v>994</v>
      </c>
      <c r="BA140">
        <v>31795176</v>
      </c>
      <c r="BD140">
        <v>0</v>
      </c>
      <c r="BG140">
        <v>1333314600</v>
      </c>
      <c r="BH140" t="s">
        <v>995</v>
      </c>
      <c r="BI140">
        <v>2</v>
      </c>
      <c r="BJ140">
        <v>2</v>
      </c>
      <c r="BK140">
        <v>1300</v>
      </c>
      <c r="BL140" t="s">
        <v>996</v>
      </c>
    </row>
    <row r="141" spans="3:64">
      <c r="C141" s="2">
        <v>244688</v>
      </c>
      <c r="D141" s="2">
        <v>244688</v>
      </c>
      <c r="F141" t="s">
        <v>1029</v>
      </c>
      <c r="G141" t="s">
        <v>1030</v>
      </c>
      <c r="H141">
        <v>0</v>
      </c>
      <c r="I141" t="s">
        <v>984</v>
      </c>
      <c r="J141" t="s">
        <v>985</v>
      </c>
      <c r="K141" t="s">
        <v>986</v>
      </c>
      <c r="L141">
        <v>250</v>
      </c>
      <c r="N141">
        <v>2000390417</v>
      </c>
      <c r="O141" t="s">
        <v>1179</v>
      </c>
      <c r="P141">
        <v>1</v>
      </c>
      <c r="Q141" t="s">
        <v>1179</v>
      </c>
      <c r="R141" s="2">
        <v>244688</v>
      </c>
      <c r="S141" s="2">
        <v>244688</v>
      </c>
      <c r="T141" t="s">
        <v>1180</v>
      </c>
      <c r="U141">
        <v>23000188</v>
      </c>
      <c r="V141" t="s">
        <v>94</v>
      </c>
      <c r="W141">
        <v>4</v>
      </c>
      <c r="X141">
        <v>4</v>
      </c>
      <c r="Y141">
        <v>4</v>
      </c>
      <c r="Z141">
        <v>4</v>
      </c>
      <c r="AA141">
        <v>0</v>
      </c>
      <c r="AB141">
        <v>0</v>
      </c>
      <c r="AC141">
        <v>0</v>
      </c>
      <c r="AD141">
        <v>0</v>
      </c>
      <c r="AE141">
        <v>4</v>
      </c>
      <c r="AF141">
        <v>4</v>
      </c>
      <c r="AI141" t="s">
        <v>1033</v>
      </c>
      <c r="AJ141" t="s">
        <v>989</v>
      </c>
      <c r="AK141" t="s">
        <v>1007</v>
      </c>
      <c r="AL141" t="s">
        <v>1008</v>
      </c>
      <c r="AM141" t="s">
        <v>1009</v>
      </c>
      <c r="AN141" t="s">
        <v>1034</v>
      </c>
      <c r="AO141" t="s">
        <v>991</v>
      </c>
      <c r="AU141" t="s">
        <v>1181</v>
      </c>
      <c r="AV141" t="s">
        <v>765</v>
      </c>
      <c r="AW141" t="s">
        <v>765</v>
      </c>
      <c r="AX141" t="s">
        <v>990</v>
      </c>
      <c r="AY141">
        <v>0</v>
      </c>
      <c r="AZ141" t="s">
        <v>994</v>
      </c>
      <c r="BA141">
        <v>31795176</v>
      </c>
      <c r="BD141">
        <v>0</v>
      </c>
      <c r="BG141">
        <v>1333314600</v>
      </c>
      <c r="BH141" t="s">
        <v>995</v>
      </c>
      <c r="BI141">
        <v>4</v>
      </c>
      <c r="BJ141">
        <v>4</v>
      </c>
      <c r="BK141">
        <v>1300</v>
      </c>
      <c r="BL141" t="s">
        <v>996</v>
      </c>
    </row>
    <row r="142" spans="3:64">
      <c r="C142" s="2">
        <v>244688</v>
      </c>
      <c r="D142" s="2">
        <v>244688</v>
      </c>
      <c r="F142" t="s">
        <v>1029</v>
      </c>
      <c r="G142" t="s">
        <v>1030</v>
      </c>
      <c r="H142">
        <v>0</v>
      </c>
      <c r="I142" t="s">
        <v>984</v>
      </c>
      <c r="J142" t="s">
        <v>985</v>
      </c>
      <c r="K142" t="s">
        <v>986</v>
      </c>
      <c r="L142">
        <v>250</v>
      </c>
      <c r="N142">
        <v>2000382526</v>
      </c>
      <c r="O142" t="s">
        <v>1182</v>
      </c>
      <c r="P142">
        <v>2</v>
      </c>
      <c r="Q142" t="s">
        <v>1183</v>
      </c>
      <c r="R142" s="2">
        <v>244688</v>
      </c>
      <c r="S142" s="2">
        <v>244688</v>
      </c>
      <c r="T142" t="s">
        <v>1184</v>
      </c>
      <c r="U142">
        <v>23000181</v>
      </c>
      <c r="V142" t="s">
        <v>38</v>
      </c>
      <c r="W142">
        <v>4</v>
      </c>
      <c r="X142">
        <v>4</v>
      </c>
      <c r="Y142">
        <v>4</v>
      </c>
      <c r="Z142">
        <v>4</v>
      </c>
      <c r="AA142">
        <v>0</v>
      </c>
      <c r="AB142">
        <v>0</v>
      </c>
      <c r="AC142">
        <v>0</v>
      </c>
      <c r="AD142">
        <v>0</v>
      </c>
      <c r="AE142">
        <v>4</v>
      </c>
      <c r="AF142">
        <v>4</v>
      </c>
      <c r="AI142" t="s">
        <v>1033</v>
      </c>
      <c r="AJ142" t="s">
        <v>989</v>
      </c>
      <c r="AK142" t="s">
        <v>1007</v>
      </c>
      <c r="AL142" t="s">
        <v>1008</v>
      </c>
      <c r="AM142" t="s">
        <v>1009</v>
      </c>
      <c r="AN142" t="s">
        <v>1034</v>
      </c>
      <c r="AO142" t="s">
        <v>991</v>
      </c>
      <c r="AU142" t="s">
        <v>1185</v>
      </c>
      <c r="AV142" t="s">
        <v>765</v>
      </c>
      <c r="AW142" t="s">
        <v>765</v>
      </c>
      <c r="AX142" t="s">
        <v>990</v>
      </c>
      <c r="AY142">
        <v>0</v>
      </c>
      <c r="AZ142" t="s">
        <v>994</v>
      </c>
      <c r="BA142">
        <v>31795416</v>
      </c>
      <c r="BD142">
        <v>0</v>
      </c>
      <c r="BG142">
        <v>1333314600</v>
      </c>
      <c r="BH142" t="s">
        <v>995</v>
      </c>
      <c r="BI142">
        <v>4</v>
      </c>
      <c r="BJ142">
        <v>4</v>
      </c>
      <c r="BK142">
        <v>1300</v>
      </c>
      <c r="BL142" t="s">
        <v>996</v>
      </c>
    </row>
    <row r="143" spans="3:64">
      <c r="C143" s="2">
        <v>244688</v>
      </c>
      <c r="D143" s="2">
        <v>244688</v>
      </c>
      <c r="F143" t="s">
        <v>1029</v>
      </c>
      <c r="G143" t="s">
        <v>1030</v>
      </c>
      <c r="H143">
        <v>0</v>
      </c>
      <c r="I143" t="s">
        <v>984</v>
      </c>
      <c r="J143" t="s">
        <v>985</v>
      </c>
      <c r="K143" t="s">
        <v>986</v>
      </c>
      <c r="L143">
        <v>250</v>
      </c>
      <c r="N143">
        <v>2000382506</v>
      </c>
      <c r="O143" t="s">
        <v>1186</v>
      </c>
      <c r="P143">
        <v>1</v>
      </c>
      <c r="Q143" t="s">
        <v>1186</v>
      </c>
      <c r="R143" s="2">
        <v>244688</v>
      </c>
      <c r="S143" s="2">
        <v>244688</v>
      </c>
      <c r="T143" t="s">
        <v>1187</v>
      </c>
      <c r="U143">
        <v>23000190</v>
      </c>
      <c r="V143" t="s">
        <v>125</v>
      </c>
      <c r="W143">
        <v>2</v>
      </c>
      <c r="X143">
        <v>2</v>
      </c>
      <c r="Y143">
        <v>2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2</v>
      </c>
      <c r="AF143">
        <v>2</v>
      </c>
      <c r="AI143" t="s">
        <v>1033</v>
      </c>
      <c r="AJ143" t="s">
        <v>989</v>
      </c>
      <c r="AK143" t="s">
        <v>1007</v>
      </c>
      <c r="AL143" t="s">
        <v>1008</v>
      </c>
      <c r="AM143" t="s">
        <v>1009</v>
      </c>
      <c r="AN143" t="s">
        <v>1034</v>
      </c>
      <c r="AO143" t="s">
        <v>991</v>
      </c>
      <c r="AU143" t="s">
        <v>1188</v>
      </c>
      <c r="AV143" t="s">
        <v>765</v>
      </c>
      <c r="AW143" t="s">
        <v>765</v>
      </c>
      <c r="AX143" t="s">
        <v>990</v>
      </c>
      <c r="AY143">
        <v>0</v>
      </c>
      <c r="AZ143" t="s">
        <v>994</v>
      </c>
      <c r="BA143">
        <v>31795543</v>
      </c>
      <c r="BD143">
        <v>0</v>
      </c>
      <c r="BG143">
        <v>1333314600</v>
      </c>
      <c r="BH143" t="s">
        <v>995</v>
      </c>
      <c r="BI143">
        <v>2</v>
      </c>
      <c r="BJ143">
        <v>2</v>
      </c>
      <c r="BK143">
        <v>1300</v>
      </c>
      <c r="BL143" t="s">
        <v>996</v>
      </c>
    </row>
    <row r="144" spans="3:64">
      <c r="C144" s="2">
        <v>244688</v>
      </c>
      <c r="D144" s="2">
        <v>244688</v>
      </c>
      <c r="F144" t="s">
        <v>1029</v>
      </c>
      <c r="G144" t="s">
        <v>1030</v>
      </c>
      <c r="H144">
        <v>0</v>
      </c>
      <c r="I144" t="s">
        <v>984</v>
      </c>
      <c r="J144" t="s">
        <v>985</v>
      </c>
      <c r="K144" t="s">
        <v>986</v>
      </c>
      <c r="L144">
        <v>250</v>
      </c>
      <c r="N144">
        <v>2000382506</v>
      </c>
      <c r="O144" t="s">
        <v>1186</v>
      </c>
      <c r="P144">
        <v>1</v>
      </c>
      <c r="Q144" t="s">
        <v>1186</v>
      </c>
      <c r="R144" s="2">
        <v>244688</v>
      </c>
      <c r="S144" s="2">
        <v>244688</v>
      </c>
      <c r="T144" t="s">
        <v>1187</v>
      </c>
      <c r="U144">
        <v>23000189</v>
      </c>
      <c r="V144" t="s">
        <v>46</v>
      </c>
      <c r="W144">
        <v>2</v>
      </c>
      <c r="X144">
        <v>2</v>
      </c>
      <c r="Y144">
        <v>2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2</v>
      </c>
      <c r="AI144" t="s">
        <v>1033</v>
      </c>
      <c r="AJ144" t="s">
        <v>989</v>
      </c>
      <c r="AK144" t="s">
        <v>1007</v>
      </c>
      <c r="AL144" t="s">
        <v>1008</v>
      </c>
      <c r="AM144" t="s">
        <v>1009</v>
      </c>
      <c r="AN144" t="s">
        <v>1034</v>
      </c>
      <c r="AO144" t="s">
        <v>991</v>
      </c>
      <c r="AU144" t="s">
        <v>1188</v>
      </c>
      <c r="AV144" t="s">
        <v>765</v>
      </c>
      <c r="AW144" t="s">
        <v>765</v>
      </c>
      <c r="AX144" t="s">
        <v>990</v>
      </c>
      <c r="AY144">
        <v>0</v>
      </c>
      <c r="AZ144" t="s">
        <v>994</v>
      </c>
      <c r="BA144">
        <v>31795543</v>
      </c>
      <c r="BD144">
        <v>0</v>
      </c>
      <c r="BG144">
        <v>1333314600</v>
      </c>
      <c r="BH144" t="s">
        <v>995</v>
      </c>
      <c r="BI144">
        <v>2</v>
      </c>
      <c r="BJ144">
        <v>2</v>
      </c>
      <c r="BK144">
        <v>1300</v>
      </c>
      <c r="BL144" t="s">
        <v>996</v>
      </c>
    </row>
    <row r="145" spans="3:64">
      <c r="C145" s="2">
        <v>244688</v>
      </c>
      <c r="D145" s="2">
        <v>244688</v>
      </c>
      <c r="F145" t="s">
        <v>1029</v>
      </c>
      <c r="G145" t="s">
        <v>1030</v>
      </c>
      <c r="H145">
        <v>0</v>
      </c>
      <c r="I145" t="s">
        <v>984</v>
      </c>
      <c r="J145" t="s">
        <v>985</v>
      </c>
      <c r="K145" t="s">
        <v>986</v>
      </c>
      <c r="L145">
        <v>250</v>
      </c>
      <c r="N145">
        <v>2000382506</v>
      </c>
      <c r="O145" t="s">
        <v>1186</v>
      </c>
      <c r="P145">
        <v>1</v>
      </c>
      <c r="Q145" t="s">
        <v>1186</v>
      </c>
      <c r="R145" s="2">
        <v>244688</v>
      </c>
      <c r="S145" s="2">
        <v>244688</v>
      </c>
      <c r="T145" t="s">
        <v>1187</v>
      </c>
      <c r="U145">
        <v>23064091</v>
      </c>
      <c r="V145" t="s">
        <v>118</v>
      </c>
      <c r="W145">
        <v>20</v>
      </c>
      <c r="X145">
        <v>20</v>
      </c>
      <c r="Y145">
        <v>20</v>
      </c>
      <c r="Z145">
        <v>20</v>
      </c>
      <c r="AA145">
        <v>0</v>
      </c>
      <c r="AB145">
        <v>0</v>
      </c>
      <c r="AC145">
        <v>0</v>
      </c>
      <c r="AD145">
        <v>0</v>
      </c>
      <c r="AE145">
        <v>20</v>
      </c>
      <c r="AF145">
        <v>20</v>
      </c>
      <c r="AI145" t="s">
        <v>1033</v>
      </c>
      <c r="AJ145" t="s">
        <v>989</v>
      </c>
      <c r="AK145" t="s">
        <v>1007</v>
      </c>
      <c r="AL145" t="s">
        <v>1008</v>
      </c>
      <c r="AM145" t="s">
        <v>1009</v>
      </c>
      <c r="AN145" t="s">
        <v>1034</v>
      </c>
      <c r="AO145" t="s">
        <v>991</v>
      </c>
      <c r="AU145" t="s">
        <v>1188</v>
      </c>
      <c r="AV145" t="s">
        <v>765</v>
      </c>
      <c r="AW145" t="s">
        <v>765</v>
      </c>
      <c r="AX145" t="s">
        <v>990</v>
      </c>
      <c r="AY145">
        <v>0</v>
      </c>
      <c r="AZ145" t="s">
        <v>994</v>
      </c>
      <c r="BA145">
        <v>31795543</v>
      </c>
      <c r="BD145">
        <v>0</v>
      </c>
      <c r="BG145">
        <v>1333314600</v>
      </c>
      <c r="BH145" t="s">
        <v>995</v>
      </c>
      <c r="BI145">
        <v>20</v>
      </c>
      <c r="BJ145">
        <v>20</v>
      </c>
      <c r="BK145">
        <v>1300</v>
      </c>
      <c r="BL145" t="s">
        <v>996</v>
      </c>
    </row>
    <row r="146" spans="3:64">
      <c r="C146" s="2">
        <v>244688</v>
      </c>
      <c r="D146" s="2">
        <v>244688</v>
      </c>
      <c r="F146" t="s">
        <v>1029</v>
      </c>
      <c r="G146" t="s">
        <v>1030</v>
      </c>
      <c r="H146">
        <v>0</v>
      </c>
      <c r="I146" t="s">
        <v>984</v>
      </c>
      <c r="J146" t="s">
        <v>985</v>
      </c>
      <c r="K146" t="s">
        <v>986</v>
      </c>
      <c r="L146">
        <v>250</v>
      </c>
      <c r="N146">
        <v>2000382506</v>
      </c>
      <c r="O146" t="s">
        <v>1186</v>
      </c>
      <c r="P146">
        <v>1</v>
      </c>
      <c r="Q146" t="s">
        <v>1186</v>
      </c>
      <c r="R146" s="2">
        <v>244688</v>
      </c>
      <c r="S146" s="2">
        <v>244688</v>
      </c>
      <c r="T146" t="s">
        <v>1187</v>
      </c>
      <c r="U146">
        <v>23000181</v>
      </c>
      <c r="V146" t="s">
        <v>38</v>
      </c>
      <c r="W146">
        <v>2</v>
      </c>
      <c r="X146">
        <v>2</v>
      </c>
      <c r="Y146">
        <v>2</v>
      </c>
      <c r="Z146">
        <v>2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2</v>
      </c>
      <c r="AI146" t="s">
        <v>1033</v>
      </c>
      <c r="AJ146" t="s">
        <v>989</v>
      </c>
      <c r="AK146" t="s">
        <v>1007</v>
      </c>
      <c r="AL146" t="s">
        <v>1008</v>
      </c>
      <c r="AM146" t="s">
        <v>1009</v>
      </c>
      <c r="AN146" t="s">
        <v>1034</v>
      </c>
      <c r="AO146" t="s">
        <v>991</v>
      </c>
      <c r="AU146" t="s">
        <v>1188</v>
      </c>
      <c r="AV146" t="s">
        <v>765</v>
      </c>
      <c r="AW146" t="s">
        <v>765</v>
      </c>
      <c r="AX146" t="s">
        <v>990</v>
      </c>
      <c r="AY146">
        <v>0</v>
      </c>
      <c r="AZ146" t="s">
        <v>994</v>
      </c>
      <c r="BA146">
        <v>31795543</v>
      </c>
      <c r="BD146">
        <v>0</v>
      </c>
      <c r="BG146">
        <v>1333314600</v>
      </c>
      <c r="BH146" t="s">
        <v>995</v>
      </c>
      <c r="BI146">
        <v>2</v>
      </c>
      <c r="BJ146">
        <v>2</v>
      </c>
      <c r="BK146">
        <v>1300</v>
      </c>
      <c r="BL146" t="s">
        <v>996</v>
      </c>
    </row>
    <row r="147" spans="3:64">
      <c r="C147" s="2">
        <v>244688</v>
      </c>
      <c r="D147" s="2">
        <v>244688</v>
      </c>
      <c r="F147" t="s">
        <v>1029</v>
      </c>
      <c r="G147" t="s">
        <v>1030</v>
      </c>
      <c r="H147">
        <v>0</v>
      </c>
      <c r="I147" t="s">
        <v>984</v>
      </c>
      <c r="J147" t="s">
        <v>985</v>
      </c>
      <c r="K147" t="s">
        <v>986</v>
      </c>
      <c r="L147">
        <v>250</v>
      </c>
      <c r="N147">
        <v>2000422383</v>
      </c>
      <c r="O147" t="s">
        <v>1189</v>
      </c>
      <c r="P147">
        <v>1</v>
      </c>
      <c r="Q147" t="s">
        <v>1189</v>
      </c>
      <c r="R147" s="2">
        <v>244688</v>
      </c>
      <c r="S147" s="2">
        <v>244688</v>
      </c>
      <c r="T147" t="s">
        <v>1190</v>
      </c>
      <c r="U147">
        <v>23078867</v>
      </c>
      <c r="V147" t="s">
        <v>173</v>
      </c>
      <c r="W147">
        <v>10</v>
      </c>
      <c r="X147">
        <v>10</v>
      </c>
      <c r="Y147">
        <v>10</v>
      </c>
      <c r="Z147">
        <v>10</v>
      </c>
      <c r="AA147">
        <v>0</v>
      </c>
      <c r="AB147">
        <v>0</v>
      </c>
      <c r="AC147">
        <v>0</v>
      </c>
      <c r="AD147">
        <v>0</v>
      </c>
      <c r="AE147">
        <v>10</v>
      </c>
      <c r="AF147">
        <v>10</v>
      </c>
      <c r="AI147" t="s">
        <v>1033</v>
      </c>
      <c r="AJ147" t="s">
        <v>989</v>
      </c>
      <c r="AK147" t="s">
        <v>1039</v>
      </c>
      <c r="AL147" t="s">
        <v>1008</v>
      </c>
      <c r="AM147" t="s">
        <v>1009</v>
      </c>
      <c r="AN147" t="s">
        <v>1034</v>
      </c>
      <c r="AO147" t="s">
        <v>991</v>
      </c>
      <c r="AU147" t="s">
        <v>1191</v>
      </c>
      <c r="AV147" t="s">
        <v>765</v>
      </c>
      <c r="AW147" t="s">
        <v>765</v>
      </c>
      <c r="AX147" t="s">
        <v>990</v>
      </c>
      <c r="AY147">
        <v>0</v>
      </c>
      <c r="AZ147" t="s">
        <v>994</v>
      </c>
      <c r="BA147">
        <v>31795692</v>
      </c>
      <c r="BD147">
        <v>0</v>
      </c>
      <c r="BG147">
        <v>1333314600</v>
      </c>
      <c r="BH147" t="s">
        <v>995</v>
      </c>
      <c r="BI147">
        <v>10</v>
      </c>
      <c r="BJ147">
        <v>10</v>
      </c>
      <c r="BL147" t="s">
        <v>996</v>
      </c>
    </row>
    <row r="148" spans="3:64">
      <c r="C148" s="2">
        <v>244688</v>
      </c>
      <c r="D148" s="2">
        <v>244688</v>
      </c>
      <c r="F148" t="s">
        <v>1029</v>
      </c>
      <c r="G148" t="s">
        <v>1030</v>
      </c>
      <c r="H148">
        <v>0</v>
      </c>
      <c r="I148" t="s">
        <v>984</v>
      </c>
      <c r="J148" t="s">
        <v>985</v>
      </c>
      <c r="K148" t="s">
        <v>986</v>
      </c>
      <c r="L148">
        <v>250</v>
      </c>
      <c r="N148">
        <v>2000422383</v>
      </c>
      <c r="O148" t="s">
        <v>1189</v>
      </c>
      <c r="P148">
        <v>1</v>
      </c>
      <c r="Q148" t="s">
        <v>1189</v>
      </c>
      <c r="R148" s="2">
        <v>244688</v>
      </c>
      <c r="S148" s="2">
        <v>244688</v>
      </c>
      <c r="T148" t="s">
        <v>1190</v>
      </c>
      <c r="U148">
        <v>23072463</v>
      </c>
      <c r="V148" t="s">
        <v>76</v>
      </c>
      <c r="W148">
        <v>10</v>
      </c>
      <c r="X148">
        <v>10</v>
      </c>
      <c r="Y148">
        <v>10</v>
      </c>
      <c r="Z148">
        <v>10</v>
      </c>
      <c r="AA148">
        <v>0</v>
      </c>
      <c r="AB148">
        <v>0</v>
      </c>
      <c r="AC148">
        <v>0</v>
      </c>
      <c r="AD148">
        <v>0</v>
      </c>
      <c r="AE148">
        <v>10</v>
      </c>
      <c r="AF148">
        <v>10</v>
      </c>
      <c r="AI148" t="s">
        <v>1033</v>
      </c>
      <c r="AJ148" t="s">
        <v>989</v>
      </c>
      <c r="AK148" t="s">
        <v>1007</v>
      </c>
      <c r="AL148" t="s">
        <v>1008</v>
      </c>
      <c r="AM148" t="s">
        <v>1009</v>
      </c>
      <c r="AN148" t="s">
        <v>1034</v>
      </c>
      <c r="AO148" t="s">
        <v>991</v>
      </c>
      <c r="AU148" t="s">
        <v>1191</v>
      </c>
      <c r="AV148" t="s">
        <v>765</v>
      </c>
      <c r="AW148" t="s">
        <v>765</v>
      </c>
      <c r="AX148" t="s">
        <v>990</v>
      </c>
      <c r="AY148">
        <v>0</v>
      </c>
      <c r="AZ148" t="s">
        <v>994</v>
      </c>
      <c r="BA148">
        <v>31795692</v>
      </c>
      <c r="BD148">
        <v>0</v>
      </c>
      <c r="BG148">
        <v>1333314600</v>
      </c>
      <c r="BH148" t="s">
        <v>995</v>
      </c>
      <c r="BI148">
        <v>10</v>
      </c>
      <c r="BJ148">
        <v>10</v>
      </c>
      <c r="BL148" t="s">
        <v>996</v>
      </c>
    </row>
    <row r="149" spans="3:64">
      <c r="C149" s="2">
        <v>244688</v>
      </c>
      <c r="D149" s="2">
        <v>244688</v>
      </c>
      <c r="F149" t="s">
        <v>1029</v>
      </c>
      <c r="G149" t="s">
        <v>1030</v>
      </c>
      <c r="H149">
        <v>0</v>
      </c>
      <c r="I149" t="s">
        <v>984</v>
      </c>
      <c r="J149" t="s">
        <v>985</v>
      </c>
      <c r="K149" t="s">
        <v>986</v>
      </c>
      <c r="L149">
        <v>250</v>
      </c>
      <c r="N149">
        <v>2000422383</v>
      </c>
      <c r="O149" t="s">
        <v>1189</v>
      </c>
      <c r="P149">
        <v>1</v>
      </c>
      <c r="Q149" t="s">
        <v>1189</v>
      </c>
      <c r="R149" s="2">
        <v>244688</v>
      </c>
      <c r="S149" s="2">
        <v>244688</v>
      </c>
      <c r="T149" t="s">
        <v>1190</v>
      </c>
      <c r="U149">
        <v>23071823</v>
      </c>
      <c r="V149" t="s">
        <v>632</v>
      </c>
      <c r="W149">
        <v>15</v>
      </c>
      <c r="X149">
        <v>15</v>
      </c>
      <c r="Y149">
        <v>15</v>
      </c>
      <c r="Z149">
        <v>15</v>
      </c>
      <c r="AA149">
        <v>0</v>
      </c>
      <c r="AB149">
        <v>0</v>
      </c>
      <c r="AC149">
        <v>0</v>
      </c>
      <c r="AD149">
        <v>0</v>
      </c>
      <c r="AE149">
        <v>15</v>
      </c>
      <c r="AF149">
        <v>15</v>
      </c>
      <c r="AI149" t="s">
        <v>1033</v>
      </c>
      <c r="AJ149" t="s">
        <v>989</v>
      </c>
      <c r="AN149" t="s">
        <v>1034</v>
      </c>
      <c r="AO149" t="s">
        <v>991</v>
      </c>
      <c r="AU149" t="s">
        <v>1191</v>
      </c>
      <c r="AV149" t="s">
        <v>765</v>
      </c>
      <c r="AW149" t="s">
        <v>765</v>
      </c>
      <c r="AX149" t="s">
        <v>990</v>
      </c>
      <c r="AY149">
        <v>0</v>
      </c>
      <c r="AZ149" t="s">
        <v>994</v>
      </c>
      <c r="BA149">
        <v>31795692</v>
      </c>
      <c r="BD149">
        <v>0</v>
      </c>
      <c r="BG149">
        <v>1333314600</v>
      </c>
      <c r="BH149" t="s">
        <v>995</v>
      </c>
      <c r="BI149">
        <v>15</v>
      </c>
      <c r="BJ149">
        <v>15</v>
      </c>
      <c r="BL149" t="s">
        <v>996</v>
      </c>
    </row>
    <row r="150" spans="3:64">
      <c r="C150" s="2">
        <v>244688</v>
      </c>
      <c r="D150" s="2">
        <v>244688</v>
      </c>
      <c r="F150" t="s">
        <v>1029</v>
      </c>
      <c r="G150" t="s">
        <v>1030</v>
      </c>
      <c r="H150">
        <v>0</v>
      </c>
      <c r="I150" t="s">
        <v>984</v>
      </c>
      <c r="J150" t="s">
        <v>985</v>
      </c>
      <c r="K150" t="s">
        <v>986</v>
      </c>
      <c r="L150">
        <v>250</v>
      </c>
      <c r="N150">
        <v>2000338479</v>
      </c>
      <c r="O150" t="s">
        <v>1192</v>
      </c>
      <c r="P150">
        <v>2</v>
      </c>
      <c r="Q150" t="s">
        <v>1193</v>
      </c>
      <c r="R150" s="2">
        <v>244688</v>
      </c>
      <c r="S150" s="2">
        <v>244688</v>
      </c>
      <c r="T150" t="s">
        <v>1194</v>
      </c>
      <c r="U150">
        <v>23057684</v>
      </c>
      <c r="V150" t="s">
        <v>620</v>
      </c>
      <c r="W150">
        <v>65</v>
      </c>
      <c r="X150">
        <v>65</v>
      </c>
      <c r="Y150">
        <v>65</v>
      </c>
      <c r="Z150">
        <v>65</v>
      </c>
      <c r="AA150">
        <v>0</v>
      </c>
      <c r="AB150">
        <v>0</v>
      </c>
      <c r="AC150">
        <v>0</v>
      </c>
      <c r="AD150">
        <v>0</v>
      </c>
      <c r="AE150">
        <v>65</v>
      </c>
      <c r="AF150">
        <v>65</v>
      </c>
      <c r="AI150" t="s">
        <v>1033</v>
      </c>
      <c r="AJ150" t="s">
        <v>989</v>
      </c>
      <c r="AK150" t="s">
        <v>1007</v>
      </c>
      <c r="AL150" t="s">
        <v>1008</v>
      </c>
      <c r="AM150" t="s">
        <v>1009</v>
      </c>
      <c r="AN150" t="s">
        <v>1022</v>
      </c>
      <c r="AO150" t="s">
        <v>991</v>
      </c>
      <c r="AU150" t="s">
        <v>1195</v>
      </c>
      <c r="AV150" t="s">
        <v>765</v>
      </c>
      <c r="AW150" t="s">
        <v>765</v>
      </c>
      <c r="AX150" t="s">
        <v>990</v>
      </c>
      <c r="AY150">
        <v>0</v>
      </c>
      <c r="AZ150" t="s">
        <v>994</v>
      </c>
      <c r="BA150">
        <v>31795830</v>
      </c>
      <c r="BD150">
        <v>0</v>
      </c>
      <c r="BG150">
        <v>1333314600</v>
      </c>
      <c r="BH150" t="s">
        <v>995</v>
      </c>
      <c r="BI150">
        <v>65</v>
      </c>
      <c r="BJ150">
        <v>65</v>
      </c>
      <c r="BK150">
        <v>1300</v>
      </c>
      <c r="BL150" t="s">
        <v>996</v>
      </c>
    </row>
    <row r="151" spans="3:64">
      <c r="C151" s="2">
        <v>244688</v>
      </c>
      <c r="D151" s="2">
        <v>244688</v>
      </c>
      <c r="F151" t="s">
        <v>1029</v>
      </c>
      <c r="G151" t="s">
        <v>1030</v>
      </c>
      <c r="H151">
        <v>0</v>
      </c>
      <c r="I151" t="s">
        <v>984</v>
      </c>
      <c r="J151" t="s">
        <v>985</v>
      </c>
      <c r="K151" t="s">
        <v>986</v>
      </c>
      <c r="L151">
        <v>250</v>
      </c>
      <c r="N151">
        <v>2000338479</v>
      </c>
      <c r="O151" t="s">
        <v>1192</v>
      </c>
      <c r="P151">
        <v>2</v>
      </c>
      <c r="Q151" t="s">
        <v>1193</v>
      </c>
      <c r="R151" s="2">
        <v>244688</v>
      </c>
      <c r="S151" s="2">
        <v>244688</v>
      </c>
      <c r="T151" t="s">
        <v>1194</v>
      </c>
      <c r="U151">
        <v>23045518</v>
      </c>
      <c r="V151" t="s">
        <v>609</v>
      </c>
      <c r="W151">
        <v>10</v>
      </c>
      <c r="X151">
        <v>50</v>
      </c>
      <c r="Y151">
        <v>10</v>
      </c>
      <c r="Z151">
        <v>50</v>
      </c>
      <c r="AA151">
        <v>0</v>
      </c>
      <c r="AB151">
        <v>0</v>
      </c>
      <c r="AC151">
        <v>0</v>
      </c>
      <c r="AD151">
        <v>0</v>
      </c>
      <c r="AE151">
        <v>10</v>
      </c>
      <c r="AF151">
        <v>50</v>
      </c>
      <c r="AI151" t="s">
        <v>1033</v>
      </c>
      <c r="AJ151" t="s">
        <v>989</v>
      </c>
      <c r="AK151" t="s">
        <v>1007</v>
      </c>
      <c r="AL151" t="s">
        <v>1008</v>
      </c>
      <c r="AM151" t="s">
        <v>1009</v>
      </c>
      <c r="AN151" t="s">
        <v>1022</v>
      </c>
      <c r="AO151" t="s">
        <v>991</v>
      </c>
      <c r="AU151" t="s">
        <v>1195</v>
      </c>
      <c r="AV151" t="s">
        <v>1010</v>
      </c>
      <c r="AW151" t="s">
        <v>765</v>
      </c>
      <c r="AX151" t="s">
        <v>990</v>
      </c>
      <c r="AY151">
        <v>0</v>
      </c>
      <c r="AZ151" t="s">
        <v>994</v>
      </c>
      <c r="BA151">
        <v>31795830</v>
      </c>
      <c r="BD151">
        <v>0</v>
      </c>
      <c r="BG151">
        <v>1333314600</v>
      </c>
      <c r="BH151" t="s">
        <v>995</v>
      </c>
      <c r="BI151">
        <v>10</v>
      </c>
      <c r="BJ151">
        <v>50</v>
      </c>
      <c r="BK151">
        <v>1300</v>
      </c>
      <c r="BL151" t="s">
        <v>996</v>
      </c>
    </row>
    <row r="152" spans="3:64">
      <c r="C152" s="2">
        <v>244688</v>
      </c>
      <c r="D152" s="2">
        <v>244688</v>
      </c>
      <c r="F152" t="s">
        <v>1029</v>
      </c>
      <c r="G152" t="s">
        <v>1030</v>
      </c>
      <c r="H152">
        <v>0</v>
      </c>
      <c r="I152" t="s">
        <v>984</v>
      </c>
      <c r="J152" t="s">
        <v>985</v>
      </c>
      <c r="K152" t="s">
        <v>986</v>
      </c>
      <c r="L152">
        <v>250</v>
      </c>
      <c r="N152">
        <v>2000338479</v>
      </c>
      <c r="O152" t="s">
        <v>1192</v>
      </c>
      <c r="P152">
        <v>2</v>
      </c>
      <c r="Q152" t="s">
        <v>1193</v>
      </c>
      <c r="R152" s="2">
        <v>244688</v>
      </c>
      <c r="S152" s="2">
        <v>244688</v>
      </c>
      <c r="T152" t="s">
        <v>1196</v>
      </c>
      <c r="U152">
        <v>23057687</v>
      </c>
      <c r="V152" t="s">
        <v>628</v>
      </c>
      <c r="W152">
        <v>30</v>
      </c>
      <c r="X152">
        <v>30</v>
      </c>
      <c r="Y152">
        <v>30</v>
      </c>
      <c r="Z152">
        <v>30</v>
      </c>
      <c r="AA152">
        <v>0</v>
      </c>
      <c r="AB152">
        <v>0</v>
      </c>
      <c r="AC152">
        <v>0</v>
      </c>
      <c r="AD152">
        <v>0</v>
      </c>
      <c r="AE152">
        <v>30</v>
      </c>
      <c r="AF152">
        <v>30</v>
      </c>
      <c r="AI152" t="s">
        <v>1033</v>
      </c>
      <c r="AJ152" t="s">
        <v>989</v>
      </c>
      <c r="AK152" t="s">
        <v>1007</v>
      </c>
      <c r="AL152" t="s">
        <v>1008</v>
      </c>
      <c r="AM152" t="s">
        <v>1009</v>
      </c>
      <c r="AN152" t="s">
        <v>1022</v>
      </c>
      <c r="AO152" t="s">
        <v>991</v>
      </c>
      <c r="AU152" t="s">
        <v>1195</v>
      </c>
      <c r="AV152" t="s">
        <v>765</v>
      </c>
      <c r="AW152" t="s">
        <v>765</v>
      </c>
      <c r="AX152" t="s">
        <v>990</v>
      </c>
      <c r="AY152">
        <v>0</v>
      </c>
      <c r="AZ152" t="s">
        <v>994</v>
      </c>
      <c r="BA152">
        <v>31795830</v>
      </c>
      <c r="BD152">
        <v>0</v>
      </c>
      <c r="BF152" t="s">
        <v>1104</v>
      </c>
      <c r="BG152">
        <v>1333314600</v>
      </c>
      <c r="BH152" t="s">
        <v>995</v>
      </c>
      <c r="BI152">
        <v>30</v>
      </c>
      <c r="BJ152">
        <v>30</v>
      </c>
      <c r="BK152">
        <v>1300</v>
      </c>
      <c r="BL152" t="s">
        <v>996</v>
      </c>
    </row>
    <row r="153" spans="3:64">
      <c r="C153" s="2">
        <v>244688</v>
      </c>
      <c r="D153" s="2">
        <v>244688</v>
      </c>
      <c r="F153" t="s">
        <v>1029</v>
      </c>
      <c r="G153" t="s">
        <v>1030</v>
      </c>
      <c r="H153">
        <v>0</v>
      </c>
      <c r="I153" t="s">
        <v>984</v>
      </c>
      <c r="J153" t="s">
        <v>985</v>
      </c>
      <c r="K153" t="s">
        <v>986</v>
      </c>
      <c r="L153">
        <v>250</v>
      </c>
      <c r="N153">
        <v>2000133599</v>
      </c>
      <c r="O153" t="s">
        <v>1197</v>
      </c>
      <c r="P153">
        <v>1</v>
      </c>
      <c r="Q153" t="s">
        <v>1197</v>
      </c>
      <c r="R153" s="2">
        <v>244688</v>
      </c>
      <c r="S153" s="2">
        <v>244688</v>
      </c>
      <c r="T153" t="s">
        <v>1198</v>
      </c>
      <c r="U153">
        <v>23068099</v>
      </c>
      <c r="V153" t="s">
        <v>712</v>
      </c>
      <c r="W153">
        <v>1</v>
      </c>
      <c r="X153">
        <v>105</v>
      </c>
      <c r="Y153">
        <v>1</v>
      </c>
      <c r="Z153">
        <v>105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105</v>
      </c>
      <c r="AI153" t="s">
        <v>1033</v>
      </c>
      <c r="AJ153" t="s">
        <v>989</v>
      </c>
      <c r="AN153" t="s">
        <v>1022</v>
      </c>
      <c r="AO153" t="s">
        <v>991</v>
      </c>
      <c r="AU153" t="s">
        <v>1199</v>
      </c>
      <c r="AV153" t="s">
        <v>1001</v>
      </c>
      <c r="AW153" t="s">
        <v>765</v>
      </c>
      <c r="AX153" t="s">
        <v>990</v>
      </c>
      <c r="AY153">
        <v>0</v>
      </c>
      <c r="AZ153" t="s">
        <v>994</v>
      </c>
      <c r="BA153">
        <v>31795886</v>
      </c>
      <c r="BD153">
        <v>0</v>
      </c>
      <c r="BG153">
        <v>1333314600</v>
      </c>
      <c r="BH153" t="s">
        <v>995</v>
      </c>
      <c r="BI153">
        <v>1</v>
      </c>
      <c r="BJ153">
        <v>105</v>
      </c>
      <c r="BK153">
        <v>1300</v>
      </c>
      <c r="BL153" t="s">
        <v>996</v>
      </c>
    </row>
    <row r="154" spans="3:64">
      <c r="C154" s="2">
        <v>244688</v>
      </c>
      <c r="D154" s="2">
        <v>244688</v>
      </c>
      <c r="F154" t="s">
        <v>1029</v>
      </c>
      <c r="G154" t="s">
        <v>1030</v>
      </c>
      <c r="H154">
        <v>0</v>
      </c>
      <c r="I154" t="s">
        <v>984</v>
      </c>
      <c r="J154" t="s">
        <v>985</v>
      </c>
      <c r="K154" t="s">
        <v>986</v>
      </c>
      <c r="L154">
        <v>250</v>
      </c>
      <c r="N154">
        <v>2000378957</v>
      </c>
      <c r="O154" t="s">
        <v>1200</v>
      </c>
      <c r="P154">
        <v>1</v>
      </c>
      <c r="Q154" t="s">
        <v>1201</v>
      </c>
      <c r="R154" s="2">
        <v>244688</v>
      </c>
      <c r="S154" s="2">
        <v>244688</v>
      </c>
      <c r="T154" t="s">
        <v>1202</v>
      </c>
      <c r="U154">
        <v>23057685</v>
      </c>
      <c r="V154" t="s">
        <v>104</v>
      </c>
      <c r="W154">
        <v>5</v>
      </c>
      <c r="X154">
        <v>5</v>
      </c>
      <c r="Y154">
        <v>5</v>
      </c>
      <c r="Z154">
        <v>5</v>
      </c>
      <c r="AA154">
        <v>0</v>
      </c>
      <c r="AB154">
        <v>0</v>
      </c>
      <c r="AC154">
        <v>0</v>
      </c>
      <c r="AD154">
        <v>0</v>
      </c>
      <c r="AE154">
        <v>5</v>
      </c>
      <c r="AF154">
        <v>5</v>
      </c>
      <c r="AI154" t="s">
        <v>1033</v>
      </c>
      <c r="AJ154" t="s">
        <v>989</v>
      </c>
      <c r="AK154" t="s">
        <v>1007</v>
      </c>
      <c r="AL154" t="s">
        <v>1008</v>
      </c>
      <c r="AM154" t="s">
        <v>1009</v>
      </c>
      <c r="AN154" t="s">
        <v>1034</v>
      </c>
      <c r="AO154" t="s">
        <v>991</v>
      </c>
      <c r="AU154" t="s">
        <v>1203</v>
      </c>
      <c r="AV154" t="s">
        <v>765</v>
      </c>
      <c r="AW154" t="s">
        <v>765</v>
      </c>
      <c r="AX154" t="s">
        <v>990</v>
      </c>
      <c r="AY154">
        <v>0</v>
      </c>
      <c r="AZ154" t="s">
        <v>994</v>
      </c>
      <c r="BA154">
        <v>31795925</v>
      </c>
      <c r="BD154">
        <v>0</v>
      </c>
      <c r="BG154">
        <v>1333314600</v>
      </c>
      <c r="BH154" t="s">
        <v>995</v>
      </c>
      <c r="BI154">
        <v>5</v>
      </c>
      <c r="BJ154">
        <v>5</v>
      </c>
      <c r="BK154">
        <v>1300</v>
      </c>
      <c r="BL154" t="s">
        <v>996</v>
      </c>
    </row>
    <row r="155" spans="3:64">
      <c r="C155" s="2">
        <v>244688</v>
      </c>
      <c r="D155" s="2">
        <v>244688</v>
      </c>
      <c r="F155" t="s">
        <v>1029</v>
      </c>
      <c r="G155" t="s">
        <v>1030</v>
      </c>
      <c r="H155">
        <v>0</v>
      </c>
      <c r="I155" t="s">
        <v>984</v>
      </c>
      <c r="J155" t="s">
        <v>985</v>
      </c>
      <c r="K155" t="s">
        <v>986</v>
      </c>
      <c r="L155">
        <v>250</v>
      </c>
      <c r="N155">
        <v>2000378957</v>
      </c>
      <c r="O155" t="s">
        <v>1200</v>
      </c>
      <c r="P155">
        <v>1</v>
      </c>
      <c r="Q155" t="s">
        <v>1201</v>
      </c>
      <c r="R155" s="2">
        <v>244688</v>
      </c>
      <c r="S155" s="2">
        <v>244688</v>
      </c>
      <c r="T155" t="s">
        <v>1202</v>
      </c>
      <c r="U155">
        <v>23000181</v>
      </c>
      <c r="V155" t="s">
        <v>38</v>
      </c>
      <c r="W155">
        <v>16</v>
      </c>
      <c r="X155">
        <v>16</v>
      </c>
      <c r="Y155">
        <v>16</v>
      </c>
      <c r="Z155">
        <v>16</v>
      </c>
      <c r="AA155">
        <v>0</v>
      </c>
      <c r="AB155">
        <v>0</v>
      </c>
      <c r="AC155">
        <v>0</v>
      </c>
      <c r="AD155">
        <v>0</v>
      </c>
      <c r="AE155">
        <v>16</v>
      </c>
      <c r="AF155">
        <v>16</v>
      </c>
      <c r="AI155" t="s">
        <v>1033</v>
      </c>
      <c r="AJ155" t="s">
        <v>989</v>
      </c>
      <c r="AK155" t="s">
        <v>1007</v>
      </c>
      <c r="AL155" t="s">
        <v>1008</v>
      </c>
      <c r="AM155" t="s">
        <v>1009</v>
      </c>
      <c r="AN155" t="s">
        <v>1034</v>
      </c>
      <c r="AO155" t="s">
        <v>991</v>
      </c>
      <c r="AU155" t="s">
        <v>1203</v>
      </c>
      <c r="AV155" t="s">
        <v>765</v>
      </c>
      <c r="AW155" t="s">
        <v>765</v>
      </c>
      <c r="AX155" t="s">
        <v>990</v>
      </c>
      <c r="AY155">
        <v>0</v>
      </c>
      <c r="AZ155" t="s">
        <v>994</v>
      </c>
      <c r="BA155">
        <v>31795925</v>
      </c>
      <c r="BD155">
        <v>0</v>
      </c>
      <c r="BG155">
        <v>1333314600</v>
      </c>
      <c r="BH155" t="s">
        <v>995</v>
      </c>
      <c r="BI155">
        <v>16</v>
      </c>
      <c r="BJ155">
        <v>16</v>
      </c>
      <c r="BK155">
        <v>1300</v>
      </c>
      <c r="BL155" t="s">
        <v>996</v>
      </c>
    </row>
    <row r="156" spans="3:64">
      <c r="C156" s="2">
        <v>244688</v>
      </c>
      <c r="D156" s="2">
        <v>244688</v>
      </c>
      <c r="F156" t="s">
        <v>1029</v>
      </c>
      <c r="G156" t="s">
        <v>1030</v>
      </c>
      <c r="H156">
        <v>0</v>
      </c>
      <c r="I156" t="s">
        <v>984</v>
      </c>
      <c r="J156" t="s">
        <v>985</v>
      </c>
      <c r="K156" t="s">
        <v>986</v>
      </c>
      <c r="L156">
        <v>250</v>
      </c>
      <c r="N156">
        <v>2000378957</v>
      </c>
      <c r="O156" t="s">
        <v>1200</v>
      </c>
      <c r="P156">
        <v>1</v>
      </c>
      <c r="Q156" t="s">
        <v>1201</v>
      </c>
      <c r="R156" s="2">
        <v>244688</v>
      </c>
      <c r="S156" s="2">
        <v>244688</v>
      </c>
      <c r="T156" t="s">
        <v>1202</v>
      </c>
      <c r="U156">
        <v>23105855</v>
      </c>
      <c r="V156" t="s">
        <v>164</v>
      </c>
      <c r="W156">
        <v>3</v>
      </c>
      <c r="X156">
        <v>30</v>
      </c>
      <c r="Y156">
        <v>3</v>
      </c>
      <c r="Z156">
        <v>30</v>
      </c>
      <c r="AA156">
        <v>0</v>
      </c>
      <c r="AB156">
        <v>0</v>
      </c>
      <c r="AC156">
        <v>0</v>
      </c>
      <c r="AD156">
        <v>0</v>
      </c>
      <c r="AE156">
        <v>3</v>
      </c>
      <c r="AF156">
        <v>30</v>
      </c>
      <c r="AI156" t="s">
        <v>1033</v>
      </c>
      <c r="AJ156" t="s">
        <v>989</v>
      </c>
      <c r="AK156" t="s">
        <v>1039</v>
      </c>
      <c r="AL156" t="s">
        <v>1008</v>
      </c>
      <c r="AM156" t="s">
        <v>1009</v>
      </c>
      <c r="AN156" t="s">
        <v>1034</v>
      </c>
      <c r="AO156" t="s">
        <v>991</v>
      </c>
      <c r="AU156" t="s">
        <v>1203</v>
      </c>
      <c r="AV156" t="s">
        <v>1010</v>
      </c>
      <c r="AW156" t="s">
        <v>765</v>
      </c>
      <c r="AX156" t="s">
        <v>990</v>
      </c>
      <c r="AY156">
        <v>0</v>
      </c>
      <c r="AZ156" t="s">
        <v>994</v>
      </c>
      <c r="BA156">
        <v>31795925</v>
      </c>
      <c r="BD156">
        <v>0</v>
      </c>
      <c r="BG156">
        <v>1333314600</v>
      </c>
      <c r="BH156" t="s">
        <v>995</v>
      </c>
      <c r="BI156">
        <v>3</v>
      </c>
      <c r="BJ156">
        <v>30</v>
      </c>
      <c r="BK156">
        <v>1300</v>
      </c>
      <c r="BL156" t="s">
        <v>996</v>
      </c>
    </row>
    <row r="157" spans="3:64">
      <c r="C157" s="2">
        <v>244688</v>
      </c>
      <c r="D157" s="2">
        <v>244688</v>
      </c>
      <c r="F157" t="s">
        <v>1029</v>
      </c>
      <c r="G157" t="s">
        <v>1030</v>
      </c>
      <c r="H157">
        <v>0</v>
      </c>
      <c r="I157" t="s">
        <v>984</v>
      </c>
      <c r="J157" t="s">
        <v>985</v>
      </c>
      <c r="K157" t="s">
        <v>986</v>
      </c>
      <c r="L157">
        <v>250</v>
      </c>
      <c r="N157">
        <v>2000378957</v>
      </c>
      <c r="O157" t="s">
        <v>1200</v>
      </c>
      <c r="P157">
        <v>1</v>
      </c>
      <c r="Q157" t="s">
        <v>1201</v>
      </c>
      <c r="R157" s="2">
        <v>244688</v>
      </c>
      <c r="S157" s="2">
        <v>244688</v>
      </c>
      <c r="T157" t="s">
        <v>1202</v>
      </c>
      <c r="U157">
        <v>23064091</v>
      </c>
      <c r="V157" t="s">
        <v>118</v>
      </c>
      <c r="W157">
        <v>5</v>
      </c>
      <c r="X157">
        <v>5</v>
      </c>
      <c r="Y157">
        <v>5</v>
      </c>
      <c r="Z157">
        <v>5</v>
      </c>
      <c r="AA157">
        <v>0</v>
      </c>
      <c r="AB157">
        <v>0</v>
      </c>
      <c r="AC157">
        <v>0</v>
      </c>
      <c r="AD157">
        <v>0</v>
      </c>
      <c r="AE157">
        <v>5</v>
      </c>
      <c r="AF157">
        <v>5</v>
      </c>
      <c r="AI157" t="s">
        <v>1033</v>
      </c>
      <c r="AJ157" t="s">
        <v>989</v>
      </c>
      <c r="AK157" t="s">
        <v>1007</v>
      </c>
      <c r="AL157" t="s">
        <v>1008</v>
      </c>
      <c r="AM157" t="s">
        <v>1009</v>
      </c>
      <c r="AN157" t="s">
        <v>1034</v>
      </c>
      <c r="AO157" t="s">
        <v>991</v>
      </c>
      <c r="AU157" t="s">
        <v>1203</v>
      </c>
      <c r="AV157" t="s">
        <v>765</v>
      </c>
      <c r="AW157" t="s">
        <v>765</v>
      </c>
      <c r="AX157" t="s">
        <v>990</v>
      </c>
      <c r="AY157">
        <v>0</v>
      </c>
      <c r="AZ157" t="s">
        <v>994</v>
      </c>
      <c r="BA157">
        <v>31795925</v>
      </c>
      <c r="BD157">
        <v>0</v>
      </c>
      <c r="BG157">
        <v>1333314600</v>
      </c>
      <c r="BH157" t="s">
        <v>995</v>
      </c>
      <c r="BI157">
        <v>5</v>
      </c>
      <c r="BJ157">
        <v>5</v>
      </c>
      <c r="BK157">
        <v>1300</v>
      </c>
      <c r="BL157" t="s">
        <v>996</v>
      </c>
    </row>
    <row r="158" spans="3:64">
      <c r="C158" s="2">
        <v>244688</v>
      </c>
      <c r="D158" s="2">
        <v>244688</v>
      </c>
      <c r="F158" t="s">
        <v>1029</v>
      </c>
      <c r="G158" t="s">
        <v>1030</v>
      </c>
      <c r="H158">
        <v>0</v>
      </c>
      <c r="I158" t="s">
        <v>984</v>
      </c>
      <c r="J158" t="s">
        <v>985</v>
      </c>
      <c r="K158" t="s">
        <v>986</v>
      </c>
      <c r="L158">
        <v>250</v>
      </c>
      <c r="N158">
        <v>2000378957</v>
      </c>
      <c r="O158" t="s">
        <v>1200</v>
      </c>
      <c r="P158">
        <v>1</v>
      </c>
      <c r="Q158" t="s">
        <v>1201</v>
      </c>
      <c r="R158" s="2">
        <v>244688</v>
      </c>
      <c r="S158" s="2">
        <v>244688</v>
      </c>
      <c r="T158" t="s">
        <v>1204</v>
      </c>
      <c r="U158">
        <v>23089913</v>
      </c>
      <c r="V158" t="s">
        <v>665</v>
      </c>
      <c r="W158">
        <v>10</v>
      </c>
      <c r="X158">
        <v>10</v>
      </c>
      <c r="Y158">
        <v>10</v>
      </c>
      <c r="Z158">
        <v>10</v>
      </c>
      <c r="AA158">
        <v>0</v>
      </c>
      <c r="AB158">
        <v>0</v>
      </c>
      <c r="AC158">
        <v>0</v>
      </c>
      <c r="AD158">
        <v>0</v>
      </c>
      <c r="AE158">
        <v>10</v>
      </c>
      <c r="AF158">
        <v>10</v>
      </c>
      <c r="AI158" t="s">
        <v>1033</v>
      </c>
      <c r="AJ158" t="s">
        <v>989</v>
      </c>
      <c r="AK158" t="s">
        <v>1039</v>
      </c>
      <c r="AL158" t="s">
        <v>1042</v>
      </c>
      <c r="AM158" t="s">
        <v>1009</v>
      </c>
      <c r="AN158" t="s">
        <v>1034</v>
      </c>
      <c r="AO158" t="s">
        <v>991</v>
      </c>
      <c r="AU158" t="s">
        <v>1205</v>
      </c>
      <c r="AV158" t="s">
        <v>869</v>
      </c>
      <c r="AW158" t="s">
        <v>765</v>
      </c>
      <c r="AX158" t="s">
        <v>990</v>
      </c>
      <c r="AY158">
        <v>0</v>
      </c>
      <c r="AZ158" t="s">
        <v>994</v>
      </c>
      <c r="BA158">
        <v>31795974</v>
      </c>
      <c r="BD158">
        <v>0</v>
      </c>
      <c r="BG158">
        <v>1333314600</v>
      </c>
      <c r="BH158" t="s">
        <v>995</v>
      </c>
      <c r="BI158">
        <v>1</v>
      </c>
      <c r="BJ158">
        <v>10</v>
      </c>
      <c r="BK158">
        <v>1300</v>
      </c>
      <c r="BL158" t="s">
        <v>996</v>
      </c>
    </row>
    <row r="159" spans="3:64">
      <c r="C159" s="2">
        <v>244688</v>
      </c>
      <c r="D159" s="2">
        <v>244688</v>
      </c>
      <c r="F159" t="s">
        <v>1029</v>
      </c>
      <c r="G159" t="s">
        <v>1030</v>
      </c>
      <c r="H159">
        <v>0</v>
      </c>
      <c r="I159" t="s">
        <v>984</v>
      </c>
      <c r="J159" t="s">
        <v>985</v>
      </c>
      <c r="K159" t="s">
        <v>986</v>
      </c>
      <c r="L159">
        <v>250</v>
      </c>
      <c r="N159">
        <v>2000065121</v>
      </c>
      <c r="O159" t="s">
        <v>1206</v>
      </c>
      <c r="P159">
        <v>1</v>
      </c>
      <c r="Q159" t="s">
        <v>1207</v>
      </c>
      <c r="R159" s="2">
        <v>244688</v>
      </c>
      <c r="S159" s="2">
        <v>244688</v>
      </c>
      <c r="T159" t="s">
        <v>1208</v>
      </c>
      <c r="U159">
        <v>23015350</v>
      </c>
      <c r="V159" t="s">
        <v>36</v>
      </c>
      <c r="W159">
        <v>5</v>
      </c>
      <c r="X159">
        <v>5</v>
      </c>
      <c r="Y159">
        <v>5</v>
      </c>
      <c r="Z159">
        <v>5</v>
      </c>
      <c r="AA159">
        <v>0</v>
      </c>
      <c r="AB159">
        <v>0</v>
      </c>
      <c r="AC159">
        <v>0</v>
      </c>
      <c r="AD159">
        <v>0</v>
      </c>
      <c r="AE159">
        <v>5</v>
      </c>
      <c r="AF159">
        <v>5</v>
      </c>
      <c r="AI159" t="s">
        <v>1033</v>
      </c>
      <c r="AJ159" t="s">
        <v>989</v>
      </c>
      <c r="AK159" t="s">
        <v>1007</v>
      </c>
      <c r="AL159" t="s">
        <v>1008</v>
      </c>
      <c r="AM159" t="s">
        <v>1009</v>
      </c>
      <c r="AN159" t="s">
        <v>1022</v>
      </c>
      <c r="AO159" t="s">
        <v>991</v>
      </c>
      <c r="AU159" t="s">
        <v>1209</v>
      </c>
      <c r="AV159" t="s">
        <v>765</v>
      </c>
      <c r="AW159" t="s">
        <v>765</v>
      </c>
      <c r="AX159" t="s">
        <v>990</v>
      </c>
      <c r="AY159">
        <v>0</v>
      </c>
      <c r="AZ159" t="s">
        <v>994</v>
      </c>
      <c r="BA159">
        <v>31796022</v>
      </c>
      <c r="BD159">
        <v>0</v>
      </c>
      <c r="BG159">
        <v>1333314600</v>
      </c>
      <c r="BH159" t="s">
        <v>995</v>
      </c>
      <c r="BI159">
        <v>5</v>
      </c>
      <c r="BJ159">
        <v>5</v>
      </c>
      <c r="BK159">
        <v>1300</v>
      </c>
      <c r="BL159" t="s">
        <v>996</v>
      </c>
    </row>
    <row r="160" spans="3:64">
      <c r="C160" s="2">
        <v>244688</v>
      </c>
      <c r="D160" s="2">
        <v>244688</v>
      </c>
      <c r="F160" t="s">
        <v>1029</v>
      </c>
      <c r="G160" t="s">
        <v>1030</v>
      </c>
      <c r="H160">
        <v>0</v>
      </c>
      <c r="I160" t="s">
        <v>984</v>
      </c>
      <c r="J160" t="s">
        <v>985</v>
      </c>
      <c r="K160" t="s">
        <v>986</v>
      </c>
      <c r="L160">
        <v>250</v>
      </c>
      <c r="N160">
        <v>2000065121</v>
      </c>
      <c r="O160" t="s">
        <v>1206</v>
      </c>
      <c r="P160">
        <v>1</v>
      </c>
      <c r="Q160" t="s">
        <v>1207</v>
      </c>
      <c r="R160" s="2">
        <v>244688</v>
      </c>
      <c r="S160" s="2">
        <v>244688</v>
      </c>
      <c r="T160" t="s">
        <v>1208</v>
      </c>
      <c r="U160">
        <v>23000187</v>
      </c>
      <c r="V160" t="s">
        <v>102</v>
      </c>
      <c r="W160">
        <v>6</v>
      </c>
      <c r="X160">
        <v>6</v>
      </c>
      <c r="Y160">
        <v>6</v>
      </c>
      <c r="Z160">
        <v>6</v>
      </c>
      <c r="AA160">
        <v>0</v>
      </c>
      <c r="AB160">
        <v>0</v>
      </c>
      <c r="AC160">
        <v>0</v>
      </c>
      <c r="AD160">
        <v>0</v>
      </c>
      <c r="AE160">
        <v>6</v>
      </c>
      <c r="AF160">
        <v>6</v>
      </c>
      <c r="AI160" t="s">
        <v>1033</v>
      </c>
      <c r="AJ160" t="s">
        <v>989</v>
      </c>
      <c r="AK160" t="s">
        <v>1007</v>
      </c>
      <c r="AL160" t="s">
        <v>1008</v>
      </c>
      <c r="AM160" t="s">
        <v>1009</v>
      </c>
      <c r="AN160" t="s">
        <v>1022</v>
      </c>
      <c r="AO160" t="s">
        <v>991</v>
      </c>
      <c r="AU160" t="s">
        <v>1209</v>
      </c>
      <c r="AV160" t="s">
        <v>765</v>
      </c>
      <c r="AW160" t="s">
        <v>765</v>
      </c>
      <c r="AX160" t="s">
        <v>990</v>
      </c>
      <c r="AY160">
        <v>0</v>
      </c>
      <c r="AZ160" t="s">
        <v>994</v>
      </c>
      <c r="BA160">
        <v>31796022</v>
      </c>
      <c r="BD160">
        <v>0</v>
      </c>
      <c r="BG160">
        <v>1333314600</v>
      </c>
      <c r="BH160" t="s">
        <v>995</v>
      </c>
      <c r="BI160">
        <v>6</v>
      </c>
      <c r="BJ160">
        <v>6</v>
      </c>
      <c r="BK160">
        <v>1300</v>
      </c>
      <c r="BL160" t="s">
        <v>996</v>
      </c>
    </row>
    <row r="161" spans="3:64">
      <c r="C161" s="2">
        <v>244688</v>
      </c>
      <c r="D161" s="2">
        <v>244688</v>
      </c>
      <c r="F161" t="s">
        <v>1029</v>
      </c>
      <c r="G161" t="s">
        <v>1030</v>
      </c>
      <c r="H161">
        <v>0</v>
      </c>
      <c r="I161" t="s">
        <v>984</v>
      </c>
      <c r="J161" t="s">
        <v>985</v>
      </c>
      <c r="K161" t="s">
        <v>986</v>
      </c>
      <c r="L161">
        <v>250</v>
      </c>
      <c r="N161">
        <v>2000065121</v>
      </c>
      <c r="O161" t="s">
        <v>1206</v>
      </c>
      <c r="P161">
        <v>1</v>
      </c>
      <c r="Q161" t="s">
        <v>1207</v>
      </c>
      <c r="R161" s="2">
        <v>244688</v>
      </c>
      <c r="S161" s="2">
        <v>244688</v>
      </c>
      <c r="T161" t="s">
        <v>1208</v>
      </c>
      <c r="U161">
        <v>23057688</v>
      </c>
      <c r="V161" t="s">
        <v>61</v>
      </c>
      <c r="W161">
        <v>5</v>
      </c>
      <c r="X161">
        <v>5</v>
      </c>
      <c r="Y161">
        <v>5</v>
      </c>
      <c r="Z161">
        <v>5</v>
      </c>
      <c r="AA161">
        <v>0</v>
      </c>
      <c r="AB161">
        <v>0</v>
      </c>
      <c r="AC161">
        <v>0</v>
      </c>
      <c r="AD161">
        <v>0</v>
      </c>
      <c r="AE161">
        <v>5</v>
      </c>
      <c r="AF161">
        <v>5</v>
      </c>
      <c r="AI161" t="s">
        <v>1033</v>
      </c>
      <c r="AJ161" t="s">
        <v>989</v>
      </c>
      <c r="AK161" t="s">
        <v>1007</v>
      </c>
      <c r="AL161" t="s">
        <v>1008</v>
      </c>
      <c r="AM161" t="s">
        <v>1009</v>
      </c>
      <c r="AN161" t="s">
        <v>1022</v>
      </c>
      <c r="AO161" t="s">
        <v>991</v>
      </c>
      <c r="AU161" t="s">
        <v>1209</v>
      </c>
      <c r="AV161" t="s">
        <v>765</v>
      </c>
      <c r="AW161" t="s">
        <v>765</v>
      </c>
      <c r="AX161" t="s">
        <v>990</v>
      </c>
      <c r="AY161">
        <v>0</v>
      </c>
      <c r="AZ161" t="s">
        <v>994</v>
      </c>
      <c r="BA161">
        <v>31796022</v>
      </c>
      <c r="BD161">
        <v>0</v>
      </c>
      <c r="BG161">
        <v>1333314600</v>
      </c>
      <c r="BH161" t="s">
        <v>995</v>
      </c>
      <c r="BI161">
        <v>5</v>
      </c>
      <c r="BJ161">
        <v>5</v>
      </c>
      <c r="BK161">
        <v>1300</v>
      </c>
      <c r="BL161" t="s">
        <v>996</v>
      </c>
    </row>
    <row r="162" spans="3:64">
      <c r="C162" s="2">
        <v>244688</v>
      </c>
      <c r="D162" s="2">
        <v>244688</v>
      </c>
      <c r="F162" t="s">
        <v>1029</v>
      </c>
      <c r="G162" t="s">
        <v>1030</v>
      </c>
      <c r="H162">
        <v>0</v>
      </c>
      <c r="I162" t="s">
        <v>984</v>
      </c>
      <c r="J162" t="s">
        <v>985</v>
      </c>
      <c r="K162" t="s">
        <v>986</v>
      </c>
      <c r="L162">
        <v>250</v>
      </c>
      <c r="N162">
        <v>2000065121</v>
      </c>
      <c r="O162" t="s">
        <v>1206</v>
      </c>
      <c r="P162">
        <v>1</v>
      </c>
      <c r="Q162" t="s">
        <v>1207</v>
      </c>
      <c r="R162" s="2">
        <v>244688</v>
      </c>
      <c r="S162" s="2">
        <v>244688</v>
      </c>
      <c r="T162" t="s">
        <v>1208</v>
      </c>
      <c r="U162">
        <v>23014036</v>
      </c>
      <c r="V162" t="s">
        <v>90</v>
      </c>
      <c r="W162">
        <v>5</v>
      </c>
      <c r="X162">
        <v>5</v>
      </c>
      <c r="Y162">
        <v>5</v>
      </c>
      <c r="Z162">
        <v>5</v>
      </c>
      <c r="AA162">
        <v>0</v>
      </c>
      <c r="AB162">
        <v>0</v>
      </c>
      <c r="AC162">
        <v>0</v>
      </c>
      <c r="AD162">
        <v>0</v>
      </c>
      <c r="AE162">
        <v>5</v>
      </c>
      <c r="AF162">
        <v>5</v>
      </c>
      <c r="AI162" t="s">
        <v>1033</v>
      </c>
      <c r="AJ162" t="s">
        <v>989</v>
      </c>
      <c r="AK162" t="s">
        <v>1007</v>
      </c>
      <c r="AL162" t="s">
        <v>1008</v>
      </c>
      <c r="AM162" t="s">
        <v>1009</v>
      </c>
      <c r="AN162" t="s">
        <v>1022</v>
      </c>
      <c r="AO162" t="s">
        <v>991</v>
      </c>
      <c r="AU162" t="s">
        <v>1209</v>
      </c>
      <c r="AV162" t="s">
        <v>765</v>
      </c>
      <c r="AW162" t="s">
        <v>765</v>
      </c>
      <c r="AX162" t="s">
        <v>990</v>
      </c>
      <c r="AY162">
        <v>0</v>
      </c>
      <c r="AZ162" t="s">
        <v>994</v>
      </c>
      <c r="BA162">
        <v>31796022</v>
      </c>
      <c r="BD162">
        <v>0</v>
      </c>
      <c r="BG162">
        <v>1333314600</v>
      </c>
      <c r="BH162" t="s">
        <v>995</v>
      </c>
      <c r="BI162">
        <v>5</v>
      </c>
      <c r="BJ162">
        <v>5</v>
      </c>
      <c r="BK162">
        <v>1300</v>
      </c>
      <c r="BL162" t="s">
        <v>996</v>
      </c>
    </row>
    <row r="163" spans="3:64">
      <c r="C163" s="2">
        <v>244688</v>
      </c>
      <c r="D163" s="2">
        <v>244688</v>
      </c>
      <c r="F163" t="s">
        <v>1029</v>
      </c>
      <c r="G163" t="s">
        <v>1030</v>
      </c>
      <c r="H163">
        <v>0</v>
      </c>
      <c r="I163" t="s">
        <v>984</v>
      </c>
      <c r="J163" t="s">
        <v>985</v>
      </c>
      <c r="K163" t="s">
        <v>986</v>
      </c>
      <c r="L163">
        <v>250</v>
      </c>
      <c r="N163">
        <v>2000422098</v>
      </c>
      <c r="O163" t="s">
        <v>1210</v>
      </c>
      <c r="P163">
        <v>1</v>
      </c>
      <c r="Q163" t="s">
        <v>1210</v>
      </c>
      <c r="R163" s="2">
        <v>244688</v>
      </c>
      <c r="S163" s="2">
        <v>244688</v>
      </c>
      <c r="T163" t="s">
        <v>1211</v>
      </c>
      <c r="U163">
        <v>23015321</v>
      </c>
      <c r="V163" t="s">
        <v>128</v>
      </c>
      <c r="W163">
        <v>7</v>
      </c>
      <c r="X163">
        <v>56</v>
      </c>
      <c r="Y163">
        <v>7</v>
      </c>
      <c r="Z163">
        <v>56</v>
      </c>
      <c r="AA163">
        <v>0</v>
      </c>
      <c r="AB163">
        <v>0</v>
      </c>
      <c r="AC163">
        <v>0</v>
      </c>
      <c r="AD163">
        <v>0</v>
      </c>
      <c r="AE163">
        <v>7</v>
      </c>
      <c r="AF163">
        <v>56</v>
      </c>
      <c r="AI163" t="s">
        <v>1033</v>
      </c>
      <c r="AJ163" t="s">
        <v>989</v>
      </c>
      <c r="AK163" t="s">
        <v>1007</v>
      </c>
      <c r="AL163" t="s">
        <v>1008</v>
      </c>
      <c r="AM163" t="s">
        <v>1009</v>
      </c>
      <c r="AN163" t="s">
        <v>1034</v>
      </c>
      <c r="AO163" t="s">
        <v>991</v>
      </c>
      <c r="AU163" t="s">
        <v>1212</v>
      </c>
      <c r="AV163" t="s">
        <v>1086</v>
      </c>
      <c r="AW163" t="s">
        <v>765</v>
      </c>
      <c r="AX163" t="s">
        <v>990</v>
      </c>
      <c r="AY163">
        <v>0</v>
      </c>
      <c r="AZ163" t="s">
        <v>994</v>
      </c>
      <c r="BA163">
        <v>31796208</v>
      </c>
      <c r="BD163">
        <v>0</v>
      </c>
      <c r="BG163">
        <v>1333314600</v>
      </c>
      <c r="BH163" t="s">
        <v>995</v>
      </c>
      <c r="BI163">
        <v>7</v>
      </c>
      <c r="BJ163">
        <v>56</v>
      </c>
      <c r="BL163" t="s">
        <v>996</v>
      </c>
    </row>
    <row r="164" spans="3:64">
      <c r="C164" s="2">
        <v>244688</v>
      </c>
      <c r="D164" s="2">
        <v>244688</v>
      </c>
      <c r="F164" t="s">
        <v>1029</v>
      </c>
      <c r="G164" t="s">
        <v>1030</v>
      </c>
      <c r="H164">
        <v>0</v>
      </c>
      <c r="I164" t="s">
        <v>984</v>
      </c>
      <c r="J164" t="s">
        <v>985</v>
      </c>
      <c r="K164" t="s">
        <v>986</v>
      </c>
      <c r="L164">
        <v>250</v>
      </c>
      <c r="N164">
        <v>2000422098</v>
      </c>
      <c r="O164" t="s">
        <v>1210</v>
      </c>
      <c r="P164">
        <v>1</v>
      </c>
      <c r="Q164" t="s">
        <v>1210</v>
      </c>
      <c r="R164" s="2">
        <v>244688</v>
      </c>
      <c r="S164" s="2">
        <v>244688</v>
      </c>
      <c r="T164" t="s">
        <v>1211</v>
      </c>
      <c r="U164">
        <v>23015390</v>
      </c>
      <c r="V164" t="s">
        <v>564</v>
      </c>
      <c r="W164">
        <v>10</v>
      </c>
      <c r="X164">
        <v>10</v>
      </c>
      <c r="Y164">
        <v>10</v>
      </c>
      <c r="Z164">
        <v>10</v>
      </c>
      <c r="AA164">
        <v>0</v>
      </c>
      <c r="AB164">
        <v>0</v>
      </c>
      <c r="AC164">
        <v>0</v>
      </c>
      <c r="AD164">
        <v>0</v>
      </c>
      <c r="AE164">
        <v>10</v>
      </c>
      <c r="AF164">
        <v>10</v>
      </c>
      <c r="AI164" t="s">
        <v>1033</v>
      </c>
      <c r="AJ164" t="s">
        <v>989</v>
      </c>
      <c r="AK164" t="s">
        <v>1007</v>
      </c>
      <c r="AL164" t="s">
        <v>1008</v>
      </c>
      <c r="AM164" t="s">
        <v>1009</v>
      </c>
      <c r="AN164" t="s">
        <v>1034</v>
      </c>
      <c r="AO164" t="s">
        <v>991</v>
      </c>
      <c r="AU164" t="s">
        <v>1212</v>
      </c>
      <c r="AV164" t="s">
        <v>765</v>
      </c>
      <c r="AW164" t="s">
        <v>765</v>
      </c>
      <c r="AX164" t="s">
        <v>990</v>
      </c>
      <c r="AY164">
        <v>0</v>
      </c>
      <c r="AZ164" t="s">
        <v>994</v>
      </c>
      <c r="BA164">
        <v>31796208</v>
      </c>
      <c r="BD164">
        <v>0</v>
      </c>
      <c r="BG164">
        <v>1333314600</v>
      </c>
      <c r="BH164" t="s">
        <v>995</v>
      </c>
      <c r="BI164">
        <v>10</v>
      </c>
      <c r="BJ164">
        <v>10</v>
      </c>
      <c r="BL164" t="s">
        <v>996</v>
      </c>
    </row>
    <row r="165" spans="3:64">
      <c r="C165" s="2">
        <v>244688</v>
      </c>
      <c r="D165" s="2">
        <v>244688</v>
      </c>
      <c r="F165" t="s">
        <v>1029</v>
      </c>
      <c r="G165" t="s">
        <v>1030</v>
      </c>
      <c r="H165">
        <v>0</v>
      </c>
      <c r="I165" t="s">
        <v>984</v>
      </c>
      <c r="J165" t="s">
        <v>985</v>
      </c>
      <c r="K165" t="s">
        <v>986</v>
      </c>
      <c r="L165">
        <v>250</v>
      </c>
      <c r="N165">
        <v>2000422098</v>
      </c>
      <c r="O165" t="s">
        <v>1210</v>
      </c>
      <c r="P165">
        <v>1</v>
      </c>
      <c r="Q165" t="s">
        <v>1210</v>
      </c>
      <c r="R165" s="2">
        <v>244688</v>
      </c>
      <c r="S165" s="2">
        <v>244688</v>
      </c>
      <c r="T165" t="s">
        <v>1211</v>
      </c>
      <c r="U165">
        <v>23057689</v>
      </c>
      <c r="V165" t="s">
        <v>56</v>
      </c>
      <c r="W165">
        <v>10</v>
      </c>
      <c r="X165">
        <v>10</v>
      </c>
      <c r="Y165">
        <v>10</v>
      </c>
      <c r="Z165">
        <v>10</v>
      </c>
      <c r="AA165">
        <v>0</v>
      </c>
      <c r="AB165">
        <v>0</v>
      </c>
      <c r="AC165">
        <v>0</v>
      </c>
      <c r="AD165">
        <v>0</v>
      </c>
      <c r="AE165">
        <v>10</v>
      </c>
      <c r="AF165">
        <v>10</v>
      </c>
      <c r="AI165" t="s">
        <v>1033</v>
      </c>
      <c r="AJ165" t="s">
        <v>989</v>
      </c>
      <c r="AK165" t="s">
        <v>1007</v>
      </c>
      <c r="AL165" t="s">
        <v>1008</v>
      </c>
      <c r="AM165" t="s">
        <v>1009</v>
      </c>
      <c r="AN165" t="s">
        <v>1034</v>
      </c>
      <c r="AO165" t="s">
        <v>991</v>
      </c>
      <c r="AU165" t="s">
        <v>1212</v>
      </c>
      <c r="AV165" t="s">
        <v>765</v>
      </c>
      <c r="AW165" t="s">
        <v>765</v>
      </c>
      <c r="AX165" t="s">
        <v>990</v>
      </c>
      <c r="AY165">
        <v>0</v>
      </c>
      <c r="AZ165" t="s">
        <v>994</v>
      </c>
      <c r="BA165">
        <v>31796208</v>
      </c>
      <c r="BD165">
        <v>0</v>
      </c>
      <c r="BG165">
        <v>1333314600</v>
      </c>
      <c r="BH165" t="s">
        <v>995</v>
      </c>
      <c r="BI165">
        <v>10</v>
      </c>
      <c r="BJ165">
        <v>10</v>
      </c>
      <c r="BL165" t="s">
        <v>996</v>
      </c>
    </row>
    <row r="166" spans="3:64">
      <c r="C166" s="2">
        <v>244688</v>
      </c>
      <c r="D166" s="2">
        <v>244688</v>
      </c>
      <c r="F166" t="s">
        <v>1029</v>
      </c>
      <c r="G166" t="s">
        <v>1030</v>
      </c>
      <c r="H166">
        <v>0</v>
      </c>
      <c r="I166" t="s">
        <v>984</v>
      </c>
      <c r="J166" t="s">
        <v>985</v>
      </c>
      <c r="K166" t="s">
        <v>986</v>
      </c>
      <c r="L166">
        <v>250</v>
      </c>
      <c r="N166">
        <v>2000340017</v>
      </c>
      <c r="O166" t="s">
        <v>1213</v>
      </c>
      <c r="P166">
        <v>1</v>
      </c>
      <c r="Q166" t="s">
        <v>1214</v>
      </c>
      <c r="R166" s="2">
        <v>244688</v>
      </c>
      <c r="S166" s="2">
        <v>244688</v>
      </c>
      <c r="T166" t="s">
        <v>1215</v>
      </c>
      <c r="U166">
        <v>23064091</v>
      </c>
      <c r="V166" t="s">
        <v>118</v>
      </c>
      <c r="W166">
        <v>20</v>
      </c>
      <c r="X166">
        <v>20</v>
      </c>
      <c r="Y166">
        <v>20</v>
      </c>
      <c r="Z166">
        <v>20</v>
      </c>
      <c r="AA166">
        <v>0</v>
      </c>
      <c r="AB166">
        <v>0</v>
      </c>
      <c r="AC166">
        <v>0</v>
      </c>
      <c r="AD166">
        <v>0</v>
      </c>
      <c r="AE166">
        <v>20</v>
      </c>
      <c r="AF166">
        <v>20</v>
      </c>
      <c r="AI166" t="s">
        <v>1033</v>
      </c>
      <c r="AJ166" t="s">
        <v>989</v>
      </c>
      <c r="AK166" t="s">
        <v>1007</v>
      </c>
      <c r="AL166" t="s">
        <v>1008</v>
      </c>
      <c r="AM166" t="s">
        <v>1009</v>
      </c>
      <c r="AN166" t="s">
        <v>1022</v>
      </c>
      <c r="AO166" t="s">
        <v>991</v>
      </c>
      <c r="AU166" t="s">
        <v>1216</v>
      </c>
      <c r="AV166" t="s">
        <v>765</v>
      </c>
      <c r="AW166" t="s">
        <v>765</v>
      </c>
      <c r="AX166" t="s">
        <v>990</v>
      </c>
      <c r="AY166">
        <v>0</v>
      </c>
      <c r="AZ166" t="s">
        <v>994</v>
      </c>
      <c r="BA166">
        <v>31796544</v>
      </c>
      <c r="BD166">
        <v>0</v>
      </c>
      <c r="BG166">
        <v>1333314600</v>
      </c>
      <c r="BH166" t="s">
        <v>995</v>
      </c>
      <c r="BI166">
        <v>20</v>
      </c>
      <c r="BJ166">
        <v>20</v>
      </c>
      <c r="BK166">
        <v>1300</v>
      </c>
      <c r="BL166" t="s">
        <v>996</v>
      </c>
    </row>
    <row r="167" spans="3:64">
      <c r="C167" s="2">
        <v>244688</v>
      </c>
      <c r="D167" s="2">
        <v>244688</v>
      </c>
      <c r="F167" t="s">
        <v>1029</v>
      </c>
      <c r="G167" t="s">
        <v>1030</v>
      </c>
      <c r="H167">
        <v>0</v>
      </c>
      <c r="I167" t="s">
        <v>984</v>
      </c>
      <c r="J167" t="s">
        <v>985</v>
      </c>
      <c r="K167" t="s">
        <v>986</v>
      </c>
      <c r="L167">
        <v>250</v>
      </c>
      <c r="N167">
        <v>2000340017</v>
      </c>
      <c r="O167" t="s">
        <v>1213</v>
      </c>
      <c r="P167">
        <v>1</v>
      </c>
      <c r="Q167" t="s">
        <v>1214</v>
      </c>
      <c r="R167" s="2">
        <v>244688</v>
      </c>
      <c r="S167" s="2">
        <v>244688</v>
      </c>
      <c r="T167" t="s">
        <v>1215</v>
      </c>
      <c r="U167">
        <v>23000167</v>
      </c>
      <c r="V167" t="s">
        <v>54</v>
      </c>
      <c r="W167">
        <v>20</v>
      </c>
      <c r="X167">
        <v>20</v>
      </c>
      <c r="Y167">
        <v>20</v>
      </c>
      <c r="Z167">
        <v>20</v>
      </c>
      <c r="AA167">
        <v>0</v>
      </c>
      <c r="AB167">
        <v>0</v>
      </c>
      <c r="AC167">
        <v>0</v>
      </c>
      <c r="AD167">
        <v>0</v>
      </c>
      <c r="AE167">
        <v>20</v>
      </c>
      <c r="AF167">
        <v>20</v>
      </c>
      <c r="AI167" t="s">
        <v>1033</v>
      </c>
      <c r="AJ167" t="s">
        <v>989</v>
      </c>
      <c r="AK167" t="s">
        <v>1007</v>
      </c>
      <c r="AL167" t="s">
        <v>1008</v>
      </c>
      <c r="AM167" t="s">
        <v>1009</v>
      </c>
      <c r="AN167" t="s">
        <v>1022</v>
      </c>
      <c r="AO167" t="s">
        <v>991</v>
      </c>
      <c r="AU167" t="s">
        <v>1216</v>
      </c>
      <c r="AV167" t="s">
        <v>765</v>
      </c>
      <c r="AW167" t="s">
        <v>765</v>
      </c>
      <c r="AX167" t="s">
        <v>990</v>
      </c>
      <c r="AY167">
        <v>0</v>
      </c>
      <c r="AZ167" t="s">
        <v>994</v>
      </c>
      <c r="BA167">
        <v>31796544</v>
      </c>
      <c r="BD167">
        <v>0</v>
      </c>
      <c r="BG167">
        <v>1333314600</v>
      </c>
      <c r="BH167" t="s">
        <v>995</v>
      </c>
      <c r="BI167">
        <v>20</v>
      </c>
      <c r="BJ167">
        <v>20</v>
      </c>
      <c r="BK167">
        <v>1300</v>
      </c>
      <c r="BL167" t="s">
        <v>996</v>
      </c>
    </row>
    <row r="168" spans="3:64">
      <c r="C168" s="2">
        <v>244688</v>
      </c>
      <c r="D168" s="2">
        <v>244688</v>
      </c>
      <c r="F168" t="s">
        <v>1029</v>
      </c>
      <c r="G168" t="s">
        <v>1030</v>
      </c>
      <c r="H168">
        <v>0</v>
      </c>
      <c r="I168" t="s">
        <v>984</v>
      </c>
      <c r="J168" t="s">
        <v>985</v>
      </c>
      <c r="K168" t="s">
        <v>986</v>
      </c>
      <c r="L168">
        <v>250</v>
      </c>
      <c r="N168">
        <v>2000340017</v>
      </c>
      <c r="O168" t="s">
        <v>1213</v>
      </c>
      <c r="P168">
        <v>1</v>
      </c>
      <c r="Q168" t="s">
        <v>1214</v>
      </c>
      <c r="R168" s="2">
        <v>244688</v>
      </c>
      <c r="S168" s="2">
        <v>244688</v>
      </c>
      <c r="T168" t="s">
        <v>1215</v>
      </c>
      <c r="U168">
        <v>23057688</v>
      </c>
      <c r="V168" t="s">
        <v>61</v>
      </c>
      <c r="W168">
        <v>10</v>
      </c>
      <c r="X168">
        <v>10</v>
      </c>
      <c r="Y168">
        <v>10</v>
      </c>
      <c r="Z168">
        <v>10</v>
      </c>
      <c r="AA168">
        <v>0</v>
      </c>
      <c r="AB168">
        <v>0</v>
      </c>
      <c r="AC168">
        <v>0</v>
      </c>
      <c r="AD168">
        <v>0</v>
      </c>
      <c r="AE168">
        <v>10</v>
      </c>
      <c r="AF168">
        <v>10</v>
      </c>
      <c r="AI168" t="s">
        <v>1033</v>
      </c>
      <c r="AJ168" t="s">
        <v>989</v>
      </c>
      <c r="AK168" t="s">
        <v>1007</v>
      </c>
      <c r="AL168" t="s">
        <v>1008</v>
      </c>
      <c r="AM168" t="s">
        <v>1009</v>
      </c>
      <c r="AN168" t="s">
        <v>1022</v>
      </c>
      <c r="AO168" t="s">
        <v>991</v>
      </c>
      <c r="AU168" t="s">
        <v>1216</v>
      </c>
      <c r="AV168" t="s">
        <v>765</v>
      </c>
      <c r="AW168" t="s">
        <v>765</v>
      </c>
      <c r="AX168" t="s">
        <v>990</v>
      </c>
      <c r="AY168">
        <v>0</v>
      </c>
      <c r="AZ168" t="s">
        <v>994</v>
      </c>
      <c r="BA168">
        <v>31796544</v>
      </c>
      <c r="BD168">
        <v>0</v>
      </c>
      <c r="BG168">
        <v>1333314600</v>
      </c>
      <c r="BH168" t="s">
        <v>995</v>
      </c>
      <c r="BI168">
        <v>10</v>
      </c>
      <c r="BJ168">
        <v>10</v>
      </c>
      <c r="BK168">
        <v>1300</v>
      </c>
      <c r="BL168" t="s">
        <v>996</v>
      </c>
    </row>
    <row r="169" spans="3:64">
      <c r="C169" s="2">
        <v>244688</v>
      </c>
      <c r="D169" s="2">
        <v>244688</v>
      </c>
      <c r="F169" t="s">
        <v>1029</v>
      </c>
      <c r="G169" t="s">
        <v>1030</v>
      </c>
      <c r="H169">
        <v>0</v>
      </c>
      <c r="I169" t="s">
        <v>984</v>
      </c>
      <c r="J169" t="s">
        <v>985</v>
      </c>
      <c r="K169" t="s">
        <v>986</v>
      </c>
      <c r="L169">
        <v>250</v>
      </c>
      <c r="N169">
        <v>2000340017</v>
      </c>
      <c r="O169" t="s">
        <v>1213</v>
      </c>
      <c r="P169">
        <v>1</v>
      </c>
      <c r="Q169" t="s">
        <v>1214</v>
      </c>
      <c r="R169" s="2">
        <v>244688</v>
      </c>
      <c r="S169" s="2">
        <v>244688</v>
      </c>
      <c r="T169" t="s">
        <v>1215</v>
      </c>
      <c r="U169">
        <v>23000188</v>
      </c>
      <c r="V169" t="s">
        <v>94</v>
      </c>
      <c r="W169">
        <v>10</v>
      </c>
      <c r="X169">
        <v>10</v>
      </c>
      <c r="Y169">
        <v>10</v>
      </c>
      <c r="Z169">
        <v>10</v>
      </c>
      <c r="AA169">
        <v>0</v>
      </c>
      <c r="AB169">
        <v>0</v>
      </c>
      <c r="AC169">
        <v>0</v>
      </c>
      <c r="AD169">
        <v>0</v>
      </c>
      <c r="AE169">
        <v>10</v>
      </c>
      <c r="AF169">
        <v>10</v>
      </c>
      <c r="AI169" t="s">
        <v>1033</v>
      </c>
      <c r="AJ169" t="s">
        <v>989</v>
      </c>
      <c r="AK169" t="s">
        <v>1007</v>
      </c>
      <c r="AL169" t="s">
        <v>1008</v>
      </c>
      <c r="AM169" t="s">
        <v>1009</v>
      </c>
      <c r="AN169" t="s">
        <v>1022</v>
      </c>
      <c r="AO169" t="s">
        <v>991</v>
      </c>
      <c r="AU169" t="s">
        <v>1216</v>
      </c>
      <c r="AV169" t="s">
        <v>765</v>
      </c>
      <c r="AW169" t="s">
        <v>765</v>
      </c>
      <c r="AX169" t="s">
        <v>990</v>
      </c>
      <c r="AY169">
        <v>0</v>
      </c>
      <c r="AZ169" t="s">
        <v>994</v>
      </c>
      <c r="BA169">
        <v>31796544</v>
      </c>
      <c r="BD169">
        <v>0</v>
      </c>
      <c r="BG169">
        <v>1333314600</v>
      </c>
      <c r="BH169" t="s">
        <v>995</v>
      </c>
      <c r="BI169">
        <v>10</v>
      </c>
      <c r="BJ169">
        <v>10</v>
      </c>
      <c r="BK169">
        <v>1300</v>
      </c>
      <c r="BL169" t="s">
        <v>996</v>
      </c>
    </row>
    <row r="170" spans="3:64">
      <c r="C170" s="2">
        <v>244688</v>
      </c>
      <c r="D170" s="2">
        <v>244688</v>
      </c>
      <c r="F170" t="s">
        <v>1029</v>
      </c>
      <c r="G170" t="s">
        <v>1030</v>
      </c>
      <c r="H170">
        <v>0</v>
      </c>
      <c r="I170" t="s">
        <v>984</v>
      </c>
      <c r="J170" t="s">
        <v>985</v>
      </c>
      <c r="K170" t="s">
        <v>986</v>
      </c>
      <c r="L170">
        <v>250</v>
      </c>
      <c r="N170">
        <v>2000340017</v>
      </c>
      <c r="O170" t="s">
        <v>1213</v>
      </c>
      <c r="P170">
        <v>1</v>
      </c>
      <c r="Q170" t="s">
        <v>1214</v>
      </c>
      <c r="R170" s="2">
        <v>244688</v>
      </c>
      <c r="S170" s="2">
        <v>244688</v>
      </c>
      <c r="T170" t="s">
        <v>1215</v>
      </c>
      <c r="U170">
        <v>23057698</v>
      </c>
      <c r="V170" t="s">
        <v>271</v>
      </c>
      <c r="W170">
        <v>20</v>
      </c>
      <c r="X170">
        <v>20</v>
      </c>
      <c r="Y170">
        <v>20</v>
      </c>
      <c r="Z170">
        <v>20</v>
      </c>
      <c r="AA170">
        <v>0</v>
      </c>
      <c r="AB170">
        <v>0</v>
      </c>
      <c r="AC170">
        <v>0</v>
      </c>
      <c r="AD170">
        <v>0</v>
      </c>
      <c r="AE170">
        <v>20</v>
      </c>
      <c r="AF170">
        <v>20</v>
      </c>
      <c r="AI170" t="s">
        <v>1033</v>
      </c>
      <c r="AJ170" t="s">
        <v>989</v>
      </c>
      <c r="AK170" t="s">
        <v>1039</v>
      </c>
      <c r="AL170" t="s">
        <v>1008</v>
      </c>
      <c r="AM170" t="s">
        <v>1009</v>
      </c>
      <c r="AN170" t="s">
        <v>1022</v>
      </c>
      <c r="AO170" t="s">
        <v>991</v>
      </c>
      <c r="AU170" t="s">
        <v>1216</v>
      </c>
      <c r="AV170" t="s">
        <v>765</v>
      </c>
      <c r="AW170" t="s">
        <v>765</v>
      </c>
      <c r="AX170" t="s">
        <v>990</v>
      </c>
      <c r="AY170">
        <v>0</v>
      </c>
      <c r="AZ170" t="s">
        <v>994</v>
      </c>
      <c r="BA170">
        <v>31796544</v>
      </c>
      <c r="BD170">
        <v>0</v>
      </c>
      <c r="BG170">
        <v>1333314600</v>
      </c>
      <c r="BH170" t="s">
        <v>995</v>
      </c>
      <c r="BI170">
        <v>20</v>
      </c>
      <c r="BJ170">
        <v>20</v>
      </c>
      <c r="BK170">
        <v>1300</v>
      </c>
      <c r="BL170" t="s">
        <v>996</v>
      </c>
    </row>
    <row r="171" spans="3:64">
      <c r="C171" s="2">
        <v>244688</v>
      </c>
      <c r="D171" s="2">
        <v>244688</v>
      </c>
      <c r="F171" t="s">
        <v>1029</v>
      </c>
      <c r="G171" t="s">
        <v>1030</v>
      </c>
      <c r="H171">
        <v>0</v>
      </c>
      <c r="I171" t="s">
        <v>984</v>
      </c>
      <c r="J171" t="s">
        <v>985</v>
      </c>
      <c r="K171" t="s">
        <v>986</v>
      </c>
      <c r="L171">
        <v>250</v>
      </c>
      <c r="N171">
        <v>2000340017</v>
      </c>
      <c r="O171" t="s">
        <v>1213</v>
      </c>
      <c r="P171">
        <v>1</v>
      </c>
      <c r="Q171" t="s">
        <v>1214</v>
      </c>
      <c r="R171" s="2">
        <v>244688</v>
      </c>
      <c r="S171" s="2">
        <v>244688</v>
      </c>
      <c r="T171" t="s">
        <v>1215</v>
      </c>
      <c r="U171">
        <v>23096254</v>
      </c>
      <c r="V171" t="s">
        <v>255</v>
      </c>
      <c r="W171">
        <v>30</v>
      </c>
      <c r="X171">
        <v>30</v>
      </c>
      <c r="Y171">
        <v>30</v>
      </c>
      <c r="Z171">
        <v>30</v>
      </c>
      <c r="AA171">
        <v>0</v>
      </c>
      <c r="AB171">
        <v>0</v>
      </c>
      <c r="AC171">
        <v>0</v>
      </c>
      <c r="AD171">
        <v>0</v>
      </c>
      <c r="AE171">
        <v>30</v>
      </c>
      <c r="AF171">
        <v>30</v>
      </c>
      <c r="AI171" t="s">
        <v>1033</v>
      </c>
      <c r="AJ171" t="s">
        <v>989</v>
      </c>
      <c r="AK171" t="s">
        <v>1039</v>
      </c>
      <c r="AL171" t="s">
        <v>1008</v>
      </c>
      <c r="AM171" t="s">
        <v>1009</v>
      </c>
      <c r="AN171" t="s">
        <v>1022</v>
      </c>
      <c r="AO171" t="s">
        <v>991</v>
      </c>
      <c r="AU171" t="s">
        <v>1216</v>
      </c>
      <c r="AV171" t="s">
        <v>765</v>
      </c>
      <c r="AW171" t="s">
        <v>765</v>
      </c>
      <c r="AX171" t="s">
        <v>990</v>
      </c>
      <c r="AY171">
        <v>0</v>
      </c>
      <c r="AZ171" t="s">
        <v>994</v>
      </c>
      <c r="BA171">
        <v>31796544</v>
      </c>
      <c r="BD171">
        <v>0</v>
      </c>
      <c r="BG171">
        <v>1333314600</v>
      </c>
      <c r="BH171" t="s">
        <v>995</v>
      </c>
      <c r="BI171">
        <v>30</v>
      </c>
      <c r="BJ171">
        <v>30</v>
      </c>
      <c r="BK171">
        <v>1300</v>
      </c>
      <c r="BL171" t="s">
        <v>996</v>
      </c>
    </row>
    <row r="172" spans="3:64">
      <c r="C172" s="2">
        <v>244688</v>
      </c>
      <c r="D172" s="2">
        <v>244688</v>
      </c>
      <c r="F172" t="s">
        <v>1029</v>
      </c>
      <c r="G172" t="s">
        <v>1030</v>
      </c>
      <c r="H172">
        <v>0</v>
      </c>
      <c r="I172" t="s">
        <v>984</v>
      </c>
      <c r="J172" t="s">
        <v>985</v>
      </c>
      <c r="K172" t="s">
        <v>986</v>
      </c>
      <c r="L172">
        <v>250</v>
      </c>
      <c r="N172">
        <v>2000340017</v>
      </c>
      <c r="O172" t="s">
        <v>1213</v>
      </c>
      <c r="P172">
        <v>1</v>
      </c>
      <c r="Q172" t="s">
        <v>1214</v>
      </c>
      <c r="R172" s="2">
        <v>244688</v>
      </c>
      <c r="S172" s="2">
        <v>244688</v>
      </c>
      <c r="T172" t="s">
        <v>1215</v>
      </c>
      <c r="U172">
        <v>23057673</v>
      </c>
      <c r="V172" t="s">
        <v>152</v>
      </c>
      <c r="W172">
        <v>18</v>
      </c>
      <c r="X172">
        <v>18</v>
      </c>
      <c r="Y172">
        <v>18</v>
      </c>
      <c r="Z172">
        <v>18</v>
      </c>
      <c r="AA172">
        <v>0</v>
      </c>
      <c r="AB172">
        <v>0</v>
      </c>
      <c r="AC172">
        <v>0</v>
      </c>
      <c r="AD172">
        <v>0</v>
      </c>
      <c r="AE172">
        <v>18</v>
      </c>
      <c r="AF172">
        <v>18</v>
      </c>
      <c r="AI172" t="s">
        <v>1033</v>
      </c>
      <c r="AJ172" t="s">
        <v>989</v>
      </c>
      <c r="AK172" t="s">
        <v>1039</v>
      </c>
      <c r="AL172" t="s">
        <v>1008</v>
      </c>
      <c r="AM172" t="s">
        <v>1009</v>
      </c>
      <c r="AN172" t="s">
        <v>1022</v>
      </c>
      <c r="AO172" t="s">
        <v>991</v>
      </c>
      <c r="AU172" t="s">
        <v>1216</v>
      </c>
      <c r="AV172" t="s">
        <v>765</v>
      </c>
      <c r="AW172" t="s">
        <v>765</v>
      </c>
      <c r="AX172" t="s">
        <v>990</v>
      </c>
      <c r="AY172">
        <v>0</v>
      </c>
      <c r="AZ172" t="s">
        <v>994</v>
      </c>
      <c r="BA172">
        <v>31796544</v>
      </c>
      <c r="BD172">
        <v>0</v>
      </c>
      <c r="BG172">
        <v>1333314600</v>
      </c>
      <c r="BH172" t="s">
        <v>995</v>
      </c>
      <c r="BI172">
        <v>18</v>
      </c>
      <c r="BJ172">
        <v>18</v>
      </c>
      <c r="BK172">
        <v>1300</v>
      </c>
      <c r="BL172" t="s">
        <v>996</v>
      </c>
    </row>
    <row r="173" spans="3:64">
      <c r="C173" s="2">
        <v>244688</v>
      </c>
      <c r="D173" s="2">
        <v>244688</v>
      </c>
      <c r="F173" t="s">
        <v>1029</v>
      </c>
      <c r="G173" t="s">
        <v>1030</v>
      </c>
      <c r="H173">
        <v>0</v>
      </c>
      <c r="I173" t="s">
        <v>984</v>
      </c>
      <c r="J173" t="s">
        <v>985</v>
      </c>
      <c r="K173" t="s">
        <v>986</v>
      </c>
      <c r="L173">
        <v>250</v>
      </c>
      <c r="N173">
        <v>2000340017</v>
      </c>
      <c r="O173" t="s">
        <v>1213</v>
      </c>
      <c r="P173">
        <v>1</v>
      </c>
      <c r="Q173" t="s">
        <v>1214</v>
      </c>
      <c r="R173" s="2">
        <v>244688</v>
      </c>
      <c r="S173" s="2">
        <v>244688</v>
      </c>
      <c r="T173" t="s">
        <v>1215</v>
      </c>
      <c r="U173">
        <v>23000192</v>
      </c>
      <c r="V173" t="s">
        <v>34</v>
      </c>
      <c r="W173">
        <v>10</v>
      </c>
      <c r="X173">
        <v>10</v>
      </c>
      <c r="Y173">
        <v>10</v>
      </c>
      <c r="Z173">
        <v>10</v>
      </c>
      <c r="AA173">
        <v>0</v>
      </c>
      <c r="AB173">
        <v>0</v>
      </c>
      <c r="AC173">
        <v>0</v>
      </c>
      <c r="AD173">
        <v>0</v>
      </c>
      <c r="AE173">
        <v>10</v>
      </c>
      <c r="AF173">
        <v>10</v>
      </c>
      <c r="AI173" t="s">
        <v>1033</v>
      </c>
      <c r="AJ173" t="s">
        <v>989</v>
      </c>
      <c r="AK173" t="s">
        <v>1007</v>
      </c>
      <c r="AL173" t="s">
        <v>1008</v>
      </c>
      <c r="AM173" t="s">
        <v>1009</v>
      </c>
      <c r="AN173" t="s">
        <v>1022</v>
      </c>
      <c r="AO173" t="s">
        <v>991</v>
      </c>
      <c r="AU173" t="s">
        <v>1216</v>
      </c>
      <c r="AV173" t="s">
        <v>765</v>
      </c>
      <c r="AW173" t="s">
        <v>765</v>
      </c>
      <c r="AX173" t="s">
        <v>990</v>
      </c>
      <c r="AY173">
        <v>0</v>
      </c>
      <c r="AZ173" t="s">
        <v>994</v>
      </c>
      <c r="BA173">
        <v>31796544</v>
      </c>
      <c r="BD173">
        <v>0</v>
      </c>
      <c r="BG173">
        <v>1333314600</v>
      </c>
      <c r="BH173" t="s">
        <v>995</v>
      </c>
      <c r="BI173">
        <v>10</v>
      </c>
      <c r="BJ173">
        <v>10</v>
      </c>
      <c r="BK173">
        <v>1300</v>
      </c>
      <c r="BL173" t="s">
        <v>996</v>
      </c>
    </row>
    <row r="174" spans="3:64">
      <c r="C174" s="2">
        <v>244688</v>
      </c>
      <c r="D174" s="2">
        <v>244688</v>
      </c>
      <c r="F174" t="s">
        <v>1029</v>
      </c>
      <c r="G174" t="s">
        <v>1030</v>
      </c>
      <c r="H174">
        <v>0</v>
      </c>
      <c r="I174" t="s">
        <v>984</v>
      </c>
      <c r="J174" t="s">
        <v>985</v>
      </c>
      <c r="K174" t="s">
        <v>986</v>
      </c>
      <c r="L174">
        <v>250</v>
      </c>
      <c r="N174">
        <v>2000350887</v>
      </c>
      <c r="O174" t="s">
        <v>1031</v>
      </c>
      <c r="P174">
        <v>2</v>
      </c>
      <c r="Q174" t="s">
        <v>1217</v>
      </c>
      <c r="R174" s="2">
        <v>244688</v>
      </c>
      <c r="S174" s="2">
        <v>244688</v>
      </c>
      <c r="T174" t="s">
        <v>1218</v>
      </c>
      <c r="U174">
        <v>23057689</v>
      </c>
      <c r="V174" t="s">
        <v>56</v>
      </c>
      <c r="W174">
        <v>5</v>
      </c>
      <c r="X174">
        <v>5</v>
      </c>
      <c r="Y174">
        <v>5</v>
      </c>
      <c r="Z174">
        <v>5</v>
      </c>
      <c r="AA174">
        <v>0</v>
      </c>
      <c r="AB174">
        <v>0</v>
      </c>
      <c r="AC174">
        <v>0</v>
      </c>
      <c r="AD174">
        <v>0</v>
      </c>
      <c r="AE174">
        <v>5</v>
      </c>
      <c r="AF174">
        <v>5</v>
      </c>
      <c r="AI174" t="s">
        <v>1033</v>
      </c>
      <c r="AJ174" t="s">
        <v>989</v>
      </c>
      <c r="AK174" t="s">
        <v>1007</v>
      </c>
      <c r="AL174" t="s">
        <v>1008</v>
      </c>
      <c r="AM174" t="s">
        <v>1009</v>
      </c>
      <c r="AN174" t="s">
        <v>1034</v>
      </c>
      <c r="AO174" t="s">
        <v>991</v>
      </c>
      <c r="AU174" t="s">
        <v>1219</v>
      </c>
      <c r="AV174" t="s">
        <v>765</v>
      </c>
      <c r="AW174" t="s">
        <v>765</v>
      </c>
      <c r="AX174" t="s">
        <v>990</v>
      </c>
      <c r="AY174">
        <v>0</v>
      </c>
      <c r="AZ174" t="s">
        <v>994</v>
      </c>
      <c r="BA174">
        <v>31796763</v>
      </c>
      <c r="BD174">
        <v>0</v>
      </c>
      <c r="BG174">
        <v>1333314600</v>
      </c>
      <c r="BH174" t="s">
        <v>995</v>
      </c>
      <c r="BI174">
        <v>5</v>
      </c>
      <c r="BJ174">
        <v>5</v>
      </c>
      <c r="BK174">
        <v>1300</v>
      </c>
      <c r="BL174" t="s">
        <v>996</v>
      </c>
    </row>
    <row r="175" spans="3:64">
      <c r="C175" s="2">
        <v>244688</v>
      </c>
      <c r="D175" s="2">
        <v>244688</v>
      </c>
      <c r="F175" t="s">
        <v>1029</v>
      </c>
      <c r="G175" t="s">
        <v>1030</v>
      </c>
      <c r="H175">
        <v>0</v>
      </c>
      <c r="I175" t="s">
        <v>984</v>
      </c>
      <c r="J175" t="s">
        <v>985</v>
      </c>
      <c r="K175" t="s">
        <v>986</v>
      </c>
      <c r="L175">
        <v>250</v>
      </c>
      <c r="N175">
        <v>2000168022</v>
      </c>
      <c r="O175" t="s">
        <v>1220</v>
      </c>
      <c r="P175">
        <v>2</v>
      </c>
      <c r="Q175" t="s">
        <v>1221</v>
      </c>
      <c r="R175" s="2">
        <v>244688</v>
      </c>
      <c r="S175" s="2">
        <v>244688</v>
      </c>
      <c r="T175" t="s">
        <v>1222</v>
      </c>
      <c r="U175">
        <v>23075373</v>
      </c>
      <c r="V175" t="s">
        <v>1223</v>
      </c>
      <c r="W175">
        <v>110</v>
      </c>
      <c r="X175">
        <v>110</v>
      </c>
      <c r="Y175">
        <v>110</v>
      </c>
      <c r="Z175">
        <v>110</v>
      </c>
      <c r="AA175">
        <v>0</v>
      </c>
      <c r="AB175">
        <v>0</v>
      </c>
      <c r="AC175">
        <v>0</v>
      </c>
      <c r="AD175">
        <v>0</v>
      </c>
      <c r="AE175">
        <v>110</v>
      </c>
      <c r="AF175">
        <v>110</v>
      </c>
      <c r="AI175" t="s">
        <v>1033</v>
      </c>
      <c r="AJ175" t="s">
        <v>989</v>
      </c>
      <c r="AN175" t="s">
        <v>1022</v>
      </c>
      <c r="AO175" t="s">
        <v>991</v>
      </c>
      <c r="AU175" t="s">
        <v>1224</v>
      </c>
      <c r="AV175" t="s">
        <v>765</v>
      </c>
      <c r="AW175" t="s">
        <v>765</v>
      </c>
      <c r="AX175" t="s">
        <v>990</v>
      </c>
      <c r="AY175">
        <v>0</v>
      </c>
      <c r="AZ175" t="s">
        <v>994</v>
      </c>
      <c r="BA175">
        <v>31796767</v>
      </c>
      <c r="BD175">
        <v>0</v>
      </c>
      <c r="BG175">
        <v>1333314600</v>
      </c>
      <c r="BH175" t="s">
        <v>995</v>
      </c>
      <c r="BI175">
        <v>110</v>
      </c>
      <c r="BJ175">
        <v>110</v>
      </c>
      <c r="BK175">
        <v>1300</v>
      </c>
      <c r="BL175" t="s">
        <v>996</v>
      </c>
    </row>
    <row r="176" spans="3:64">
      <c r="C176" s="2">
        <v>244688</v>
      </c>
      <c r="D176" s="2">
        <v>244688</v>
      </c>
      <c r="F176" t="s">
        <v>1029</v>
      </c>
      <c r="G176" t="s">
        <v>1030</v>
      </c>
      <c r="H176">
        <v>0</v>
      </c>
      <c r="I176" t="s">
        <v>984</v>
      </c>
      <c r="J176" t="s">
        <v>985</v>
      </c>
      <c r="K176" t="s">
        <v>986</v>
      </c>
      <c r="L176">
        <v>250</v>
      </c>
      <c r="N176">
        <v>2000257484</v>
      </c>
      <c r="O176" t="s">
        <v>1225</v>
      </c>
      <c r="P176">
        <v>1</v>
      </c>
      <c r="Q176" t="s">
        <v>1226</v>
      </c>
      <c r="R176" s="2">
        <v>244688</v>
      </c>
      <c r="S176" s="2">
        <v>244688</v>
      </c>
      <c r="T176" t="s">
        <v>1227</v>
      </c>
      <c r="U176">
        <v>23057700</v>
      </c>
      <c r="V176" t="s">
        <v>187</v>
      </c>
      <c r="W176">
        <v>10</v>
      </c>
      <c r="X176">
        <v>10</v>
      </c>
      <c r="Y176">
        <v>10</v>
      </c>
      <c r="Z176">
        <v>10</v>
      </c>
      <c r="AA176">
        <v>0</v>
      </c>
      <c r="AB176">
        <v>0</v>
      </c>
      <c r="AC176">
        <v>0</v>
      </c>
      <c r="AD176">
        <v>0</v>
      </c>
      <c r="AE176">
        <v>10</v>
      </c>
      <c r="AF176">
        <v>10</v>
      </c>
      <c r="AI176" t="s">
        <v>1033</v>
      </c>
      <c r="AJ176" t="s">
        <v>989</v>
      </c>
      <c r="AK176" t="s">
        <v>1039</v>
      </c>
      <c r="AL176" t="s">
        <v>1008</v>
      </c>
      <c r="AM176" t="s">
        <v>1009</v>
      </c>
      <c r="AN176" t="s">
        <v>1022</v>
      </c>
      <c r="AO176" t="s">
        <v>991</v>
      </c>
      <c r="AU176" t="s">
        <v>1228</v>
      </c>
      <c r="AV176" t="s">
        <v>765</v>
      </c>
      <c r="AW176" t="s">
        <v>765</v>
      </c>
      <c r="AX176" t="s">
        <v>990</v>
      </c>
      <c r="AY176">
        <v>0</v>
      </c>
      <c r="AZ176" t="s">
        <v>994</v>
      </c>
      <c r="BA176">
        <v>31797200</v>
      </c>
      <c r="BD176">
        <v>0</v>
      </c>
      <c r="BG176">
        <v>1333314600</v>
      </c>
      <c r="BH176" t="s">
        <v>995</v>
      </c>
      <c r="BI176">
        <v>10</v>
      </c>
      <c r="BJ176">
        <v>10</v>
      </c>
      <c r="BK176">
        <v>1300</v>
      </c>
      <c r="BL176" t="s">
        <v>996</v>
      </c>
    </row>
    <row r="177" spans="3:64">
      <c r="C177" s="2">
        <v>244688</v>
      </c>
      <c r="D177" s="2">
        <v>244688</v>
      </c>
      <c r="F177" t="s">
        <v>1029</v>
      </c>
      <c r="G177" t="s">
        <v>1030</v>
      </c>
      <c r="H177">
        <v>0</v>
      </c>
      <c r="I177" t="s">
        <v>984</v>
      </c>
      <c r="J177" t="s">
        <v>985</v>
      </c>
      <c r="K177" t="s">
        <v>986</v>
      </c>
      <c r="L177">
        <v>250</v>
      </c>
      <c r="N177">
        <v>2000257484</v>
      </c>
      <c r="O177" t="s">
        <v>1225</v>
      </c>
      <c r="P177">
        <v>1</v>
      </c>
      <c r="Q177" t="s">
        <v>1226</v>
      </c>
      <c r="R177" s="2">
        <v>244688</v>
      </c>
      <c r="S177" s="2">
        <v>244688</v>
      </c>
      <c r="T177" t="s">
        <v>1227</v>
      </c>
      <c r="U177">
        <v>23072463</v>
      </c>
      <c r="V177" t="s">
        <v>76</v>
      </c>
      <c r="W177">
        <v>5</v>
      </c>
      <c r="X177">
        <v>5</v>
      </c>
      <c r="Y177">
        <v>5</v>
      </c>
      <c r="Z177">
        <v>5</v>
      </c>
      <c r="AA177">
        <v>0</v>
      </c>
      <c r="AB177">
        <v>0</v>
      </c>
      <c r="AC177">
        <v>0</v>
      </c>
      <c r="AD177">
        <v>0</v>
      </c>
      <c r="AE177">
        <v>5</v>
      </c>
      <c r="AF177">
        <v>5</v>
      </c>
      <c r="AI177" t="s">
        <v>1033</v>
      </c>
      <c r="AJ177" t="s">
        <v>989</v>
      </c>
      <c r="AK177" t="s">
        <v>1007</v>
      </c>
      <c r="AL177" t="s">
        <v>1008</v>
      </c>
      <c r="AM177" t="s">
        <v>1009</v>
      </c>
      <c r="AN177" t="s">
        <v>1022</v>
      </c>
      <c r="AO177" t="s">
        <v>991</v>
      </c>
      <c r="AU177" t="s">
        <v>1228</v>
      </c>
      <c r="AV177" t="s">
        <v>765</v>
      </c>
      <c r="AW177" t="s">
        <v>765</v>
      </c>
      <c r="AX177" t="s">
        <v>990</v>
      </c>
      <c r="AY177">
        <v>0</v>
      </c>
      <c r="AZ177" t="s">
        <v>994</v>
      </c>
      <c r="BA177">
        <v>31797200</v>
      </c>
      <c r="BD177">
        <v>0</v>
      </c>
      <c r="BG177">
        <v>1333314600</v>
      </c>
      <c r="BH177" t="s">
        <v>995</v>
      </c>
      <c r="BI177">
        <v>5</v>
      </c>
      <c r="BJ177">
        <v>5</v>
      </c>
      <c r="BK177">
        <v>1300</v>
      </c>
      <c r="BL177" t="s">
        <v>996</v>
      </c>
    </row>
    <row r="178" spans="3:64">
      <c r="C178" s="2">
        <v>244688</v>
      </c>
      <c r="D178" s="2">
        <v>244688</v>
      </c>
      <c r="F178" t="s">
        <v>1029</v>
      </c>
      <c r="G178" t="s">
        <v>1030</v>
      </c>
      <c r="H178">
        <v>0</v>
      </c>
      <c r="I178" t="s">
        <v>984</v>
      </c>
      <c r="J178" t="s">
        <v>985</v>
      </c>
      <c r="K178" t="s">
        <v>986</v>
      </c>
      <c r="L178">
        <v>250</v>
      </c>
      <c r="N178">
        <v>2000257484</v>
      </c>
      <c r="O178" t="s">
        <v>1225</v>
      </c>
      <c r="P178">
        <v>1</v>
      </c>
      <c r="Q178" t="s">
        <v>1226</v>
      </c>
      <c r="R178" s="2">
        <v>244688</v>
      </c>
      <c r="S178" s="2">
        <v>244688</v>
      </c>
      <c r="T178" t="s">
        <v>1227</v>
      </c>
      <c r="U178">
        <v>23057688</v>
      </c>
      <c r="V178" t="s">
        <v>61</v>
      </c>
      <c r="W178">
        <v>10</v>
      </c>
      <c r="X178">
        <v>10</v>
      </c>
      <c r="Y178">
        <v>10</v>
      </c>
      <c r="Z178">
        <v>10</v>
      </c>
      <c r="AA178">
        <v>0</v>
      </c>
      <c r="AB178">
        <v>0</v>
      </c>
      <c r="AC178">
        <v>0</v>
      </c>
      <c r="AD178">
        <v>0</v>
      </c>
      <c r="AE178">
        <v>10</v>
      </c>
      <c r="AF178">
        <v>10</v>
      </c>
      <c r="AI178" t="s">
        <v>1033</v>
      </c>
      <c r="AJ178" t="s">
        <v>989</v>
      </c>
      <c r="AK178" t="s">
        <v>1007</v>
      </c>
      <c r="AL178" t="s">
        <v>1008</v>
      </c>
      <c r="AM178" t="s">
        <v>1009</v>
      </c>
      <c r="AN178" t="s">
        <v>1022</v>
      </c>
      <c r="AO178" t="s">
        <v>991</v>
      </c>
      <c r="AU178" t="s">
        <v>1228</v>
      </c>
      <c r="AV178" t="s">
        <v>765</v>
      </c>
      <c r="AW178" t="s">
        <v>765</v>
      </c>
      <c r="AX178" t="s">
        <v>990</v>
      </c>
      <c r="AY178">
        <v>0</v>
      </c>
      <c r="AZ178" t="s">
        <v>994</v>
      </c>
      <c r="BA178">
        <v>31797200</v>
      </c>
      <c r="BD178">
        <v>0</v>
      </c>
      <c r="BG178">
        <v>1333314600</v>
      </c>
      <c r="BH178" t="s">
        <v>995</v>
      </c>
      <c r="BI178">
        <v>10</v>
      </c>
      <c r="BJ178">
        <v>10</v>
      </c>
      <c r="BK178">
        <v>1300</v>
      </c>
      <c r="BL178" t="s">
        <v>996</v>
      </c>
    </row>
    <row r="179" spans="3:64">
      <c r="C179" s="2">
        <v>244688</v>
      </c>
      <c r="D179" s="2">
        <v>244688</v>
      </c>
      <c r="F179" t="s">
        <v>1029</v>
      </c>
      <c r="G179" t="s">
        <v>1030</v>
      </c>
      <c r="H179">
        <v>0</v>
      </c>
      <c r="I179" t="s">
        <v>984</v>
      </c>
      <c r="J179" t="s">
        <v>985</v>
      </c>
      <c r="K179" t="s">
        <v>986</v>
      </c>
      <c r="L179">
        <v>250</v>
      </c>
      <c r="N179">
        <v>2000257484</v>
      </c>
      <c r="O179" t="s">
        <v>1225</v>
      </c>
      <c r="P179">
        <v>1</v>
      </c>
      <c r="Q179" t="s">
        <v>1226</v>
      </c>
      <c r="R179" s="2">
        <v>244688</v>
      </c>
      <c r="S179" s="2">
        <v>244688</v>
      </c>
      <c r="T179" t="s">
        <v>1227</v>
      </c>
      <c r="U179">
        <v>23057698</v>
      </c>
      <c r="V179" t="s">
        <v>271</v>
      </c>
      <c r="W179">
        <v>10</v>
      </c>
      <c r="X179">
        <v>10</v>
      </c>
      <c r="Y179">
        <v>10</v>
      </c>
      <c r="Z179">
        <v>10</v>
      </c>
      <c r="AA179">
        <v>0</v>
      </c>
      <c r="AB179">
        <v>0</v>
      </c>
      <c r="AC179">
        <v>0</v>
      </c>
      <c r="AD179">
        <v>0</v>
      </c>
      <c r="AE179">
        <v>10</v>
      </c>
      <c r="AF179">
        <v>10</v>
      </c>
      <c r="AI179" t="s">
        <v>1033</v>
      </c>
      <c r="AJ179" t="s">
        <v>989</v>
      </c>
      <c r="AK179" t="s">
        <v>1039</v>
      </c>
      <c r="AL179" t="s">
        <v>1008</v>
      </c>
      <c r="AM179" t="s">
        <v>1009</v>
      </c>
      <c r="AN179" t="s">
        <v>1022</v>
      </c>
      <c r="AO179" t="s">
        <v>991</v>
      </c>
      <c r="AU179" t="s">
        <v>1228</v>
      </c>
      <c r="AV179" t="s">
        <v>765</v>
      </c>
      <c r="AW179" t="s">
        <v>765</v>
      </c>
      <c r="AX179" t="s">
        <v>990</v>
      </c>
      <c r="AY179">
        <v>0</v>
      </c>
      <c r="AZ179" t="s">
        <v>994</v>
      </c>
      <c r="BA179">
        <v>31797200</v>
      </c>
      <c r="BD179">
        <v>0</v>
      </c>
      <c r="BG179">
        <v>1333314600</v>
      </c>
      <c r="BH179" t="s">
        <v>995</v>
      </c>
      <c r="BI179">
        <v>10</v>
      </c>
      <c r="BJ179">
        <v>10</v>
      </c>
      <c r="BK179">
        <v>1300</v>
      </c>
      <c r="BL179" t="s">
        <v>996</v>
      </c>
    </row>
    <row r="180" spans="3:64">
      <c r="C180" s="2">
        <v>244688</v>
      </c>
      <c r="D180" s="2">
        <v>244688</v>
      </c>
      <c r="F180" t="s">
        <v>1029</v>
      </c>
      <c r="G180" t="s">
        <v>1030</v>
      </c>
      <c r="H180">
        <v>0</v>
      </c>
      <c r="I180" t="s">
        <v>984</v>
      </c>
      <c r="J180" t="s">
        <v>985</v>
      </c>
      <c r="K180" t="s">
        <v>986</v>
      </c>
      <c r="L180">
        <v>250</v>
      </c>
      <c r="N180">
        <v>2000257484</v>
      </c>
      <c r="O180" t="s">
        <v>1225</v>
      </c>
      <c r="P180">
        <v>1</v>
      </c>
      <c r="Q180" t="s">
        <v>1226</v>
      </c>
      <c r="R180" s="2">
        <v>244688</v>
      </c>
      <c r="S180" s="2">
        <v>244688</v>
      </c>
      <c r="T180" t="s">
        <v>1229</v>
      </c>
      <c r="U180">
        <v>23089920</v>
      </c>
      <c r="V180" t="s">
        <v>667</v>
      </c>
      <c r="W180">
        <v>20</v>
      </c>
      <c r="X180">
        <v>20</v>
      </c>
      <c r="Y180">
        <v>20</v>
      </c>
      <c r="Z180">
        <v>20</v>
      </c>
      <c r="AA180">
        <v>0</v>
      </c>
      <c r="AB180">
        <v>0</v>
      </c>
      <c r="AC180">
        <v>0</v>
      </c>
      <c r="AD180">
        <v>0</v>
      </c>
      <c r="AE180">
        <v>20</v>
      </c>
      <c r="AF180">
        <v>20</v>
      </c>
      <c r="AI180" t="s">
        <v>1033</v>
      </c>
      <c r="AJ180" t="s">
        <v>989</v>
      </c>
      <c r="AK180" t="s">
        <v>1039</v>
      </c>
      <c r="AL180" t="s">
        <v>1042</v>
      </c>
      <c r="AM180" t="s">
        <v>1009</v>
      </c>
      <c r="AN180" t="s">
        <v>1022</v>
      </c>
      <c r="AO180" t="s">
        <v>991</v>
      </c>
      <c r="AU180" t="s">
        <v>1230</v>
      </c>
      <c r="AV180" t="s">
        <v>869</v>
      </c>
      <c r="AW180" t="s">
        <v>765</v>
      </c>
      <c r="AX180" t="s">
        <v>990</v>
      </c>
      <c r="AY180">
        <v>0</v>
      </c>
      <c r="AZ180" t="s">
        <v>994</v>
      </c>
      <c r="BA180">
        <v>31797534</v>
      </c>
      <c r="BD180">
        <v>0</v>
      </c>
      <c r="BG180">
        <v>1333314600</v>
      </c>
      <c r="BH180" t="s">
        <v>995</v>
      </c>
      <c r="BI180">
        <v>2</v>
      </c>
      <c r="BJ180">
        <v>20</v>
      </c>
      <c r="BK180">
        <v>1300</v>
      </c>
      <c r="BL180" t="s">
        <v>996</v>
      </c>
    </row>
    <row r="181" spans="3:64">
      <c r="C181" s="2">
        <v>244688</v>
      </c>
      <c r="D181" s="2">
        <v>244688</v>
      </c>
      <c r="F181" t="s">
        <v>1029</v>
      </c>
      <c r="G181" t="s">
        <v>1030</v>
      </c>
      <c r="H181">
        <v>0</v>
      </c>
      <c r="I181" t="s">
        <v>984</v>
      </c>
      <c r="J181" t="s">
        <v>985</v>
      </c>
      <c r="K181" t="s">
        <v>986</v>
      </c>
      <c r="L181">
        <v>250</v>
      </c>
      <c r="N181">
        <v>2000260714</v>
      </c>
      <c r="O181" t="s">
        <v>1231</v>
      </c>
      <c r="P181">
        <v>1</v>
      </c>
      <c r="Q181" t="s">
        <v>1232</v>
      </c>
      <c r="R181" s="2">
        <v>244688</v>
      </c>
      <c r="S181" s="2">
        <v>244688</v>
      </c>
      <c r="T181" t="s">
        <v>1233</v>
      </c>
      <c r="U181">
        <v>23057689</v>
      </c>
      <c r="V181" t="s">
        <v>56</v>
      </c>
      <c r="W181">
        <v>20</v>
      </c>
      <c r="X181">
        <v>20</v>
      </c>
      <c r="Y181">
        <v>20</v>
      </c>
      <c r="Z181">
        <v>20</v>
      </c>
      <c r="AA181">
        <v>0</v>
      </c>
      <c r="AB181">
        <v>0</v>
      </c>
      <c r="AC181">
        <v>0</v>
      </c>
      <c r="AD181">
        <v>0</v>
      </c>
      <c r="AE181">
        <v>20</v>
      </c>
      <c r="AF181">
        <v>20</v>
      </c>
      <c r="AI181" t="s">
        <v>1033</v>
      </c>
      <c r="AJ181" t="s">
        <v>989</v>
      </c>
      <c r="AK181" t="s">
        <v>1007</v>
      </c>
      <c r="AL181" t="s">
        <v>1008</v>
      </c>
      <c r="AM181" t="s">
        <v>1009</v>
      </c>
      <c r="AN181" t="s">
        <v>1034</v>
      </c>
      <c r="AO181" t="s">
        <v>991</v>
      </c>
      <c r="AU181" t="s">
        <v>1234</v>
      </c>
      <c r="AV181" t="s">
        <v>765</v>
      </c>
      <c r="AW181" t="s">
        <v>765</v>
      </c>
      <c r="AX181" t="s">
        <v>990</v>
      </c>
      <c r="AY181">
        <v>0</v>
      </c>
      <c r="AZ181" t="s">
        <v>994</v>
      </c>
      <c r="BA181">
        <v>31797815</v>
      </c>
      <c r="BD181">
        <v>0</v>
      </c>
      <c r="BG181">
        <v>1333314600</v>
      </c>
      <c r="BH181" t="s">
        <v>995</v>
      </c>
      <c r="BI181">
        <v>20</v>
      </c>
      <c r="BJ181">
        <v>20</v>
      </c>
      <c r="BK181">
        <v>1300</v>
      </c>
      <c r="BL181" t="s">
        <v>996</v>
      </c>
    </row>
    <row r="182" spans="3:64">
      <c r="C182" s="2">
        <v>244688</v>
      </c>
      <c r="D182" s="2">
        <v>244688</v>
      </c>
      <c r="F182" t="s">
        <v>1029</v>
      </c>
      <c r="G182" t="s">
        <v>1030</v>
      </c>
      <c r="H182">
        <v>0</v>
      </c>
      <c r="I182" t="s">
        <v>984</v>
      </c>
      <c r="J182" t="s">
        <v>985</v>
      </c>
      <c r="K182" t="s">
        <v>986</v>
      </c>
      <c r="L182">
        <v>250</v>
      </c>
      <c r="N182">
        <v>2000176004</v>
      </c>
      <c r="O182" t="s">
        <v>1235</v>
      </c>
      <c r="P182">
        <v>1</v>
      </c>
      <c r="Q182" t="s">
        <v>1236</v>
      </c>
      <c r="R182" s="2">
        <v>244688</v>
      </c>
      <c r="S182" s="2">
        <v>244688</v>
      </c>
      <c r="T182" t="s">
        <v>1237</v>
      </c>
      <c r="U182">
        <v>23109455</v>
      </c>
      <c r="V182" t="s">
        <v>732</v>
      </c>
      <c r="W182">
        <v>11</v>
      </c>
      <c r="X182">
        <v>990</v>
      </c>
      <c r="Y182">
        <v>11</v>
      </c>
      <c r="Z182">
        <v>990</v>
      </c>
      <c r="AA182">
        <v>0</v>
      </c>
      <c r="AB182">
        <v>0</v>
      </c>
      <c r="AC182">
        <v>0</v>
      </c>
      <c r="AD182">
        <v>0</v>
      </c>
      <c r="AE182">
        <v>11</v>
      </c>
      <c r="AF182">
        <v>990</v>
      </c>
      <c r="AI182" t="s">
        <v>1033</v>
      </c>
      <c r="AJ182" t="s">
        <v>989</v>
      </c>
      <c r="AN182" t="s">
        <v>1022</v>
      </c>
      <c r="AO182" t="s">
        <v>991</v>
      </c>
      <c r="AU182" t="s">
        <v>1238</v>
      </c>
      <c r="AV182" t="s">
        <v>1001</v>
      </c>
      <c r="AW182" t="s">
        <v>765</v>
      </c>
      <c r="AX182" t="s">
        <v>990</v>
      </c>
      <c r="AY182">
        <v>0</v>
      </c>
      <c r="AZ182" t="s">
        <v>994</v>
      </c>
      <c r="BA182">
        <v>31798026</v>
      </c>
      <c r="BD182">
        <v>0</v>
      </c>
      <c r="BG182">
        <v>1333314600</v>
      </c>
      <c r="BH182" t="s">
        <v>995</v>
      </c>
      <c r="BI182">
        <v>11</v>
      </c>
      <c r="BJ182">
        <v>990</v>
      </c>
      <c r="BK182">
        <v>1300</v>
      </c>
      <c r="BL182" t="s">
        <v>996</v>
      </c>
    </row>
    <row r="183" spans="3:64">
      <c r="C183" s="2">
        <v>244688</v>
      </c>
      <c r="D183" s="2">
        <v>244688</v>
      </c>
      <c r="F183" t="s">
        <v>1029</v>
      </c>
      <c r="G183" t="s">
        <v>1030</v>
      </c>
      <c r="H183">
        <v>0</v>
      </c>
      <c r="I183" t="s">
        <v>984</v>
      </c>
      <c r="J183" t="s">
        <v>985</v>
      </c>
      <c r="K183" t="s">
        <v>986</v>
      </c>
      <c r="L183">
        <v>250</v>
      </c>
      <c r="N183">
        <v>2000390498</v>
      </c>
      <c r="O183" t="s">
        <v>1239</v>
      </c>
      <c r="P183">
        <v>1</v>
      </c>
      <c r="Q183" t="s">
        <v>1239</v>
      </c>
      <c r="R183" s="2">
        <v>244688</v>
      </c>
      <c r="S183" s="2">
        <v>244688</v>
      </c>
      <c r="T183" t="s">
        <v>1240</v>
      </c>
      <c r="U183">
        <v>23057680</v>
      </c>
      <c r="V183" t="s">
        <v>86</v>
      </c>
      <c r="W183">
        <v>20</v>
      </c>
      <c r="X183">
        <v>20</v>
      </c>
      <c r="Y183">
        <v>20</v>
      </c>
      <c r="Z183">
        <v>20</v>
      </c>
      <c r="AA183">
        <v>0</v>
      </c>
      <c r="AB183">
        <v>0</v>
      </c>
      <c r="AC183">
        <v>0</v>
      </c>
      <c r="AD183">
        <v>0</v>
      </c>
      <c r="AE183">
        <v>20</v>
      </c>
      <c r="AF183">
        <v>20</v>
      </c>
      <c r="AI183" t="s">
        <v>1033</v>
      </c>
      <c r="AJ183" t="s">
        <v>989</v>
      </c>
      <c r="AK183" t="s">
        <v>1007</v>
      </c>
      <c r="AL183" t="s">
        <v>1008</v>
      </c>
      <c r="AM183" t="s">
        <v>1009</v>
      </c>
      <c r="AN183" t="s">
        <v>1034</v>
      </c>
      <c r="AO183" t="s">
        <v>991</v>
      </c>
      <c r="AU183" t="s">
        <v>1241</v>
      </c>
      <c r="AV183" t="s">
        <v>765</v>
      </c>
      <c r="AW183" t="s">
        <v>765</v>
      </c>
      <c r="AX183" t="s">
        <v>990</v>
      </c>
      <c r="AY183">
        <v>0</v>
      </c>
      <c r="AZ183" t="s">
        <v>994</v>
      </c>
      <c r="BA183">
        <v>31798120</v>
      </c>
      <c r="BD183">
        <v>0</v>
      </c>
      <c r="BG183">
        <v>1333314600</v>
      </c>
      <c r="BH183" t="s">
        <v>995</v>
      </c>
      <c r="BI183">
        <v>20</v>
      </c>
      <c r="BJ183">
        <v>20</v>
      </c>
      <c r="BL183" t="s">
        <v>996</v>
      </c>
    </row>
    <row r="184" spans="3:64">
      <c r="C184" s="2">
        <v>244688</v>
      </c>
      <c r="D184" s="2">
        <v>244688</v>
      </c>
      <c r="F184" t="s">
        <v>1029</v>
      </c>
      <c r="G184" t="s">
        <v>1030</v>
      </c>
      <c r="H184">
        <v>0</v>
      </c>
      <c r="I184" t="s">
        <v>984</v>
      </c>
      <c r="J184" t="s">
        <v>985</v>
      </c>
      <c r="K184" t="s">
        <v>986</v>
      </c>
      <c r="L184">
        <v>250</v>
      </c>
      <c r="N184">
        <v>2000390498</v>
      </c>
      <c r="O184" t="s">
        <v>1239</v>
      </c>
      <c r="P184">
        <v>1</v>
      </c>
      <c r="Q184" t="s">
        <v>1239</v>
      </c>
      <c r="R184" s="2">
        <v>244688</v>
      </c>
      <c r="S184" s="2">
        <v>244688</v>
      </c>
      <c r="T184" t="s">
        <v>1240</v>
      </c>
      <c r="U184">
        <v>23015350</v>
      </c>
      <c r="V184" t="s">
        <v>36</v>
      </c>
      <c r="W184">
        <v>5</v>
      </c>
      <c r="X184">
        <v>5</v>
      </c>
      <c r="Y184">
        <v>5</v>
      </c>
      <c r="Z184">
        <v>5</v>
      </c>
      <c r="AA184">
        <v>0</v>
      </c>
      <c r="AB184">
        <v>0</v>
      </c>
      <c r="AC184">
        <v>0</v>
      </c>
      <c r="AD184">
        <v>0</v>
      </c>
      <c r="AE184">
        <v>5</v>
      </c>
      <c r="AF184">
        <v>5</v>
      </c>
      <c r="AI184" t="s">
        <v>1033</v>
      </c>
      <c r="AJ184" t="s">
        <v>989</v>
      </c>
      <c r="AK184" t="s">
        <v>1007</v>
      </c>
      <c r="AL184" t="s">
        <v>1008</v>
      </c>
      <c r="AM184" t="s">
        <v>1009</v>
      </c>
      <c r="AN184" t="s">
        <v>1034</v>
      </c>
      <c r="AO184" t="s">
        <v>991</v>
      </c>
      <c r="AU184" t="s">
        <v>1241</v>
      </c>
      <c r="AV184" t="s">
        <v>765</v>
      </c>
      <c r="AW184" t="s">
        <v>765</v>
      </c>
      <c r="AX184" t="s">
        <v>990</v>
      </c>
      <c r="AY184">
        <v>0</v>
      </c>
      <c r="AZ184" t="s">
        <v>994</v>
      </c>
      <c r="BA184">
        <v>31798120</v>
      </c>
      <c r="BD184">
        <v>0</v>
      </c>
      <c r="BG184">
        <v>1333314600</v>
      </c>
      <c r="BH184" t="s">
        <v>995</v>
      </c>
      <c r="BI184">
        <v>5</v>
      </c>
      <c r="BJ184">
        <v>5</v>
      </c>
      <c r="BL184" t="s">
        <v>996</v>
      </c>
    </row>
    <row r="185" spans="3:64">
      <c r="C185" s="2">
        <v>244688</v>
      </c>
      <c r="D185" s="2">
        <v>244688</v>
      </c>
      <c r="F185" t="s">
        <v>1029</v>
      </c>
      <c r="G185" t="s">
        <v>1030</v>
      </c>
      <c r="H185">
        <v>0</v>
      </c>
      <c r="I185" t="s">
        <v>984</v>
      </c>
      <c r="J185" t="s">
        <v>985</v>
      </c>
      <c r="K185" t="s">
        <v>986</v>
      </c>
      <c r="L185">
        <v>250</v>
      </c>
      <c r="N185">
        <v>2000262060</v>
      </c>
      <c r="O185" t="s">
        <v>1242</v>
      </c>
      <c r="P185">
        <v>1</v>
      </c>
      <c r="Q185" t="s">
        <v>1243</v>
      </c>
      <c r="R185" s="2">
        <v>244688</v>
      </c>
      <c r="S185" s="2">
        <v>244688</v>
      </c>
      <c r="T185" t="s">
        <v>1244</v>
      </c>
      <c r="U185">
        <v>23057688</v>
      </c>
      <c r="V185" t="s">
        <v>61</v>
      </c>
      <c r="W185">
        <v>15</v>
      </c>
      <c r="X185">
        <v>15</v>
      </c>
      <c r="Y185">
        <v>15</v>
      </c>
      <c r="Z185">
        <v>15</v>
      </c>
      <c r="AA185">
        <v>0</v>
      </c>
      <c r="AB185">
        <v>0</v>
      </c>
      <c r="AC185">
        <v>0</v>
      </c>
      <c r="AD185">
        <v>0</v>
      </c>
      <c r="AE185">
        <v>15</v>
      </c>
      <c r="AF185">
        <v>15</v>
      </c>
      <c r="AI185" t="s">
        <v>1033</v>
      </c>
      <c r="AJ185" t="s">
        <v>989</v>
      </c>
      <c r="AK185" t="s">
        <v>1007</v>
      </c>
      <c r="AL185" t="s">
        <v>1008</v>
      </c>
      <c r="AM185" t="s">
        <v>1009</v>
      </c>
      <c r="AN185" t="s">
        <v>1034</v>
      </c>
      <c r="AO185" t="s">
        <v>991</v>
      </c>
      <c r="AU185" t="s">
        <v>1245</v>
      </c>
      <c r="AV185" t="s">
        <v>765</v>
      </c>
      <c r="AW185" t="s">
        <v>765</v>
      </c>
      <c r="AX185" t="s">
        <v>990</v>
      </c>
      <c r="AY185">
        <v>0</v>
      </c>
      <c r="AZ185" t="s">
        <v>994</v>
      </c>
      <c r="BA185">
        <v>31798575</v>
      </c>
      <c r="BD185">
        <v>0</v>
      </c>
      <c r="BG185">
        <v>1333314600</v>
      </c>
      <c r="BH185" t="s">
        <v>995</v>
      </c>
      <c r="BI185">
        <v>15</v>
      </c>
      <c r="BJ185">
        <v>15</v>
      </c>
      <c r="BK185">
        <v>1300</v>
      </c>
      <c r="BL185" t="s">
        <v>996</v>
      </c>
    </row>
    <row r="186" spans="3:64">
      <c r="C186" s="2">
        <v>244688</v>
      </c>
      <c r="D186" s="2">
        <v>244688</v>
      </c>
      <c r="F186" t="s">
        <v>1029</v>
      </c>
      <c r="G186" t="s">
        <v>1030</v>
      </c>
      <c r="H186">
        <v>0</v>
      </c>
      <c r="I186" t="s">
        <v>984</v>
      </c>
      <c r="J186" t="s">
        <v>985</v>
      </c>
      <c r="K186" t="s">
        <v>986</v>
      </c>
      <c r="L186">
        <v>250</v>
      </c>
      <c r="N186">
        <v>2000262060</v>
      </c>
      <c r="O186" t="s">
        <v>1242</v>
      </c>
      <c r="P186">
        <v>1</v>
      </c>
      <c r="Q186" t="s">
        <v>1243</v>
      </c>
      <c r="R186" s="2">
        <v>244688</v>
      </c>
      <c r="S186" s="2">
        <v>244688</v>
      </c>
      <c r="T186" t="s">
        <v>1244</v>
      </c>
      <c r="U186">
        <v>23057687</v>
      </c>
      <c r="V186" t="s">
        <v>628</v>
      </c>
      <c r="W186">
        <v>10</v>
      </c>
      <c r="X186">
        <v>10</v>
      </c>
      <c r="Y186">
        <v>10</v>
      </c>
      <c r="Z186">
        <v>10</v>
      </c>
      <c r="AA186">
        <v>0</v>
      </c>
      <c r="AB186">
        <v>0</v>
      </c>
      <c r="AC186">
        <v>0</v>
      </c>
      <c r="AD186">
        <v>0</v>
      </c>
      <c r="AE186">
        <v>10</v>
      </c>
      <c r="AF186">
        <v>10</v>
      </c>
      <c r="AI186" t="s">
        <v>1033</v>
      </c>
      <c r="AJ186" t="s">
        <v>989</v>
      </c>
      <c r="AK186" t="s">
        <v>1007</v>
      </c>
      <c r="AL186" t="s">
        <v>1008</v>
      </c>
      <c r="AM186" t="s">
        <v>1009</v>
      </c>
      <c r="AN186" t="s">
        <v>1034</v>
      </c>
      <c r="AO186" t="s">
        <v>991</v>
      </c>
      <c r="AU186" t="s">
        <v>1245</v>
      </c>
      <c r="AV186" t="s">
        <v>765</v>
      </c>
      <c r="AW186" t="s">
        <v>765</v>
      </c>
      <c r="AX186" t="s">
        <v>990</v>
      </c>
      <c r="AY186">
        <v>0</v>
      </c>
      <c r="AZ186" t="s">
        <v>994</v>
      </c>
      <c r="BA186">
        <v>31798575</v>
      </c>
      <c r="BD186">
        <v>0</v>
      </c>
      <c r="BG186">
        <v>1333314600</v>
      </c>
      <c r="BH186" t="s">
        <v>995</v>
      </c>
      <c r="BI186">
        <v>10</v>
      </c>
      <c r="BJ186">
        <v>10</v>
      </c>
      <c r="BK186">
        <v>1300</v>
      </c>
      <c r="BL186" t="s">
        <v>996</v>
      </c>
    </row>
    <row r="187" spans="3:64">
      <c r="C187" s="2">
        <v>244688</v>
      </c>
      <c r="D187" s="2">
        <v>244688</v>
      </c>
      <c r="F187" t="s">
        <v>1029</v>
      </c>
      <c r="G187" t="s">
        <v>1030</v>
      </c>
      <c r="H187">
        <v>0</v>
      </c>
      <c r="I187" t="s">
        <v>984</v>
      </c>
      <c r="J187" t="s">
        <v>985</v>
      </c>
      <c r="K187" t="s">
        <v>986</v>
      </c>
      <c r="L187">
        <v>250</v>
      </c>
      <c r="N187">
        <v>2000262060</v>
      </c>
      <c r="O187" t="s">
        <v>1242</v>
      </c>
      <c r="P187">
        <v>1</v>
      </c>
      <c r="Q187" t="s">
        <v>1243</v>
      </c>
      <c r="R187" s="2">
        <v>244688</v>
      </c>
      <c r="S187" s="2">
        <v>244688</v>
      </c>
      <c r="T187" t="s">
        <v>1244</v>
      </c>
      <c r="U187">
        <v>23057677</v>
      </c>
      <c r="V187" t="s">
        <v>243</v>
      </c>
      <c r="W187">
        <v>7</v>
      </c>
      <c r="X187">
        <v>7</v>
      </c>
      <c r="Y187">
        <v>7</v>
      </c>
      <c r="Z187">
        <v>7</v>
      </c>
      <c r="AA187">
        <v>0</v>
      </c>
      <c r="AB187">
        <v>0</v>
      </c>
      <c r="AC187">
        <v>0</v>
      </c>
      <c r="AD187">
        <v>0</v>
      </c>
      <c r="AE187">
        <v>7</v>
      </c>
      <c r="AF187">
        <v>7</v>
      </c>
      <c r="AI187" t="s">
        <v>1033</v>
      </c>
      <c r="AJ187" t="s">
        <v>989</v>
      </c>
      <c r="AK187" t="s">
        <v>1039</v>
      </c>
      <c r="AL187" t="s">
        <v>1008</v>
      </c>
      <c r="AM187" t="s">
        <v>1009</v>
      </c>
      <c r="AN187" t="s">
        <v>1034</v>
      </c>
      <c r="AO187" t="s">
        <v>991</v>
      </c>
      <c r="AU187" t="s">
        <v>1245</v>
      </c>
      <c r="AV187" t="s">
        <v>765</v>
      </c>
      <c r="AW187" t="s">
        <v>765</v>
      </c>
      <c r="AX187" t="s">
        <v>990</v>
      </c>
      <c r="AY187">
        <v>0</v>
      </c>
      <c r="AZ187" t="s">
        <v>994</v>
      </c>
      <c r="BA187">
        <v>31798575</v>
      </c>
      <c r="BD187">
        <v>0</v>
      </c>
      <c r="BG187">
        <v>1333314600</v>
      </c>
      <c r="BH187" t="s">
        <v>995</v>
      </c>
      <c r="BI187">
        <v>7</v>
      </c>
      <c r="BJ187">
        <v>7</v>
      </c>
      <c r="BK187">
        <v>1300</v>
      </c>
      <c r="BL187" t="s">
        <v>996</v>
      </c>
    </row>
    <row r="188" spans="3:64">
      <c r="C188" s="2">
        <v>244688</v>
      </c>
      <c r="D188" s="2">
        <v>244688</v>
      </c>
      <c r="F188" t="s">
        <v>1029</v>
      </c>
      <c r="G188" t="s">
        <v>1030</v>
      </c>
      <c r="H188">
        <v>0</v>
      </c>
      <c r="I188" t="s">
        <v>984</v>
      </c>
      <c r="J188" t="s">
        <v>985</v>
      </c>
      <c r="K188" t="s">
        <v>986</v>
      </c>
      <c r="L188">
        <v>250</v>
      </c>
      <c r="N188">
        <v>2000262060</v>
      </c>
      <c r="O188" t="s">
        <v>1242</v>
      </c>
      <c r="P188">
        <v>1</v>
      </c>
      <c r="Q188" t="s">
        <v>1243</v>
      </c>
      <c r="R188" s="2">
        <v>244688</v>
      </c>
      <c r="S188" s="2">
        <v>244688</v>
      </c>
      <c r="T188" t="s">
        <v>1244</v>
      </c>
      <c r="U188">
        <v>23000193</v>
      </c>
      <c r="V188" t="s">
        <v>110</v>
      </c>
      <c r="W188">
        <v>6</v>
      </c>
      <c r="X188">
        <v>6</v>
      </c>
      <c r="Y188">
        <v>6</v>
      </c>
      <c r="Z188">
        <v>6</v>
      </c>
      <c r="AA188">
        <v>0</v>
      </c>
      <c r="AB188">
        <v>0</v>
      </c>
      <c r="AC188">
        <v>0</v>
      </c>
      <c r="AD188">
        <v>0</v>
      </c>
      <c r="AE188">
        <v>6</v>
      </c>
      <c r="AF188">
        <v>6</v>
      </c>
      <c r="AI188" t="s">
        <v>1033</v>
      </c>
      <c r="AJ188" t="s">
        <v>989</v>
      </c>
      <c r="AK188" t="s">
        <v>1007</v>
      </c>
      <c r="AL188" t="s">
        <v>1008</v>
      </c>
      <c r="AM188" t="s">
        <v>1009</v>
      </c>
      <c r="AN188" t="s">
        <v>1034</v>
      </c>
      <c r="AO188" t="s">
        <v>991</v>
      </c>
      <c r="AU188" t="s">
        <v>1245</v>
      </c>
      <c r="AV188" t="s">
        <v>765</v>
      </c>
      <c r="AW188" t="s">
        <v>765</v>
      </c>
      <c r="AX188" t="s">
        <v>990</v>
      </c>
      <c r="AY188">
        <v>0</v>
      </c>
      <c r="AZ188" t="s">
        <v>994</v>
      </c>
      <c r="BA188">
        <v>31798575</v>
      </c>
      <c r="BD188">
        <v>0</v>
      </c>
      <c r="BG188">
        <v>1333314600</v>
      </c>
      <c r="BH188" t="s">
        <v>995</v>
      </c>
      <c r="BI188">
        <v>6</v>
      </c>
      <c r="BJ188">
        <v>6</v>
      </c>
      <c r="BK188">
        <v>1300</v>
      </c>
      <c r="BL188" t="s">
        <v>996</v>
      </c>
    </row>
    <row r="189" spans="3:64">
      <c r="C189" s="2">
        <v>244688</v>
      </c>
      <c r="D189" s="2">
        <v>244688</v>
      </c>
      <c r="F189" t="s">
        <v>1029</v>
      </c>
      <c r="G189" t="s">
        <v>1030</v>
      </c>
      <c r="H189">
        <v>0</v>
      </c>
      <c r="I189" t="s">
        <v>984</v>
      </c>
      <c r="J189" t="s">
        <v>985</v>
      </c>
      <c r="K189" t="s">
        <v>986</v>
      </c>
      <c r="L189">
        <v>250</v>
      </c>
      <c r="N189">
        <v>2000262060</v>
      </c>
      <c r="O189" t="s">
        <v>1242</v>
      </c>
      <c r="P189">
        <v>1</v>
      </c>
      <c r="Q189" t="s">
        <v>1243</v>
      </c>
      <c r="R189" s="2">
        <v>244688</v>
      </c>
      <c r="S189" s="2">
        <v>244688</v>
      </c>
      <c r="T189" t="s">
        <v>1244</v>
      </c>
      <c r="U189">
        <v>23057673</v>
      </c>
      <c r="V189" t="s">
        <v>152</v>
      </c>
      <c r="W189">
        <v>9</v>
      </c>
      <c r="X189">
        <v>9</v>
      </c>
      <c r="Y189">
        <v>9</v>
      </c>
      <c r="Z189">
        <v>9</v>
      </c>
      <c r="AA189">
        <v>0</v>
      </c>
      <c r="AB189">
        <v>0</v>
      </c>
      <c r="AC189">
        <v>0</v>
      </c>
      <c r="AD189">
        <v>0</v>
      </c>
      <c r="AE189">
        <v>9</v>
      </c>
      <c r="AF189">
        <v>9</v>
      </c>
      <c r="AI189" t="s">
        <v>1033</v>
      </c>
      <c r="AJ189" t="s">
        <v>989</v>
      </c>
      <c r="AK189" t="s">
        <v>1039</v>
      </c>
      <c r="AL189" t="s">
        <v>1008</v>
      </c>
      <c r="AM189" t="s">
        <v>1009</v>
      </c>
      <c r="AN189" t="s">
        <v>1034</v>
      </c>
      <c r="AO189" t="s">
        <v>991</v>
      </c>
      <c r="AU189" t="s">
        <v>1245</v>
      </c>
      <c r="AV189" t="s">
        <v>765</v>
      </c>
      <c r="AW189" t="s">
        <v>765</v>
      </c>
      <c r="AX189" t="s">
        <v>990</v>
      </c>
      <c r="AY189">
        <v>0</v>
      </c>
      <c r="AZ189" t="s">
        <v>994</v>
      </c>
      <c r="BA189">
        <v>31798575</v>
      </c>
      <c r="BD189">
        <v>0</v>
      </c>
      <c r="BG189">
        <v>1333314600</v>
      </c>
      <c r="BH189" t="s">
        <v>995</v>
      </c>
      <c r="BI189">
        <v>9</v>
      </c>
      <c r="BJ189">
        <v>9</v>
      </c>
      <c r="BK189">
        <v>1300</v>
      </c>
      <c r="BL189" t="s">
        <v>996</v>
      </c>
    </row>
    <row r="190" spans="3:64">
      <c r="C190" s="2">
        <v>244688</v>
      </c>
      <c r="D190" s="2">
        <v>244688</v>
      </c>
      <c r="F190" t="s">
        <v>1029</v>
      </c>
      <c r="G190" t="s">
        <v>1030</v>
      </c>
      <c r="H190">
        <v>0</v>
      </c>
      <c r="I190" t="s">
        <v>984</v>
      </c>
      <c r="J190" t="s">
        <v>985</v>
      </c>
      <c r="K190" t="s">
        <v>986</v>
      </c>
      <c r="L190">
        <v>250</v>
      </c>
      <c r="N190">
        <v>2000262060</v>
      </c>
      <c r="O190" t="s">
        <v>1242</v>
      </c>
      <c r="P190">
        <v>1</v>
      </c>
      <c r="Q190" t="s">
        <v>1243</v>
      </c>
      <c r="R190" s="2">
        <v>244688</v>
      </c>
      <c r="S190" s="2">
        <v>244688</v>
      </c>
      <c r="T190" t="s">
        <v>1244</v>
      </c>
      <c r="U190">
        <v>23000181</v>
      </c>
      <c r="V190" t="s">
        <v>38</v>
      </c>
      <c r="W190">
        <v>2</v>
      </c>
      <c r="X190">
        <v>2</v>
      </c>
      <c r="Y190">
        <v>2</v>
      </c>
      <c r="Z190">
        <v>2</v>
      </c>
      <c r="AA190">
        <v>0</v>
      </c>
      <c r="AB190">
        <v>0</v>
      </c>
      <c r="AC190">
        <v>0</v>
      </c>
      <c r="AD190">
        <v>0</v>
      </c>
      <c r="AE190">
        <v>2</v>
      </c>
      <c r="AF190">
        <v>2</v>
      </c>
      <c r="AI190" t="s">
        <v>1033</v>
      </c>
      <c r="AJ190" t="s">
        <v>989</v>
      </c>
      <c r="AK190" t="s">
        <v>1007</v>
      </c>
      <c r="AL190" t="s">
        <v>1008</v>
      </c>
      <c r="AM190" t="s">
        <v>1009</v>
      </c>
      <c r="AN190" t="s">
        <v>1034</v>
      </c>
      <c r="AO190" t="s">
        <v>991</v>
      </c>
      <c r="AU190" t="s">
        <v>1245</v>
      </c>
      <c r="AV190" t="s">
        <v>765</v>
      </c>
      <c r="AW190" t="s">
        <v>765</v>
      </c>
      <c r="AX190" t="s">
        <v>990</v>
      </c>
      <c r="AY190">
        <v>0</v>
      </c>
      <c r="AZ190" t="s">
        <v>994</v>
      </c>
      <c r="BA190">
        <v>31798575</v>
      </c>
      <c r="BD190">
        <v>0</v>
      </c>
      <c r="BG190">
        <v>1333314600</v>
      </c>
      <c r="BH190" t="s">
        <v>995</v>
      </c>
      <c r="BI190">
        <v>2</v>
      </c>
      <c r="BJ190">
        <v>2</v>
      </c>
      <c r="BK190">
        <v>1300</v>
      </c>
      <c r="BL190" t="s">
        <v>996</v>
      </c>
    </row>
    <row r="191" spans="3:64">
      <c r="C191" s="2">
        <v>244688</v>
      </c>
      <c r="D191" s="2">
        <v>244688</v>
      </c>
      <c r="F191" t="s">
        <v>1029</v>
      </c>
      <c r="G191" t="s">
        <v>1030</v>
      </c>
      <c r="H191">
        <v>0</v>
      </c>
      <c r="I191" t="s">
        <v>984</v>
      </c>
      <c r="J191" t="s">
        <v>985</v>
      </c>
      <c r="K191" t="s">
        <v>986</v>
      </c>
      <c r="L191">
        <v>250</v>
      </c>
      <c r="N191">
        <v>2000262060</v>
      </c>
      <c r="O191" t="s">
        <v>1242</v>
      </c>
      <c r="P191">
        <v>1</v>
      </c>
      <c r="Q191" t="s">
        <v>1243</v>
      </c>
      <c r="R191" s="2">
        <v>244688</v>
      </c>
      <c r="S191" s="2">
        <v>244688</v>
      </c>
      <c r="T191" t="s">
        <v>1244</v>
      </c>
      <c r="U191">
        <v>23014036</v>
      </c>
      <c r="V191" t="s">
        <v>90</v>
      </c>
      <c r="W191">
        <v>5</v>
      </c>
      <c r="X191">
        <v>5</v>
      </c>
      <c r="Y191">
        <v>5</v>
      </c>
      <c r="Z191">
        <v>5</v>
      </c>
      <c r="AA191">
        <v>0</v>
      </c>
      <c r="AB191">
        <v>0</v>
      </c>
      <c r="AC191">
        <v>0</v>
      </c>
      <c r="AD191">
        <v>0</v>
      </c>
      <c r="AE191">
        <v>5</v>
      </c>
      <c r="AF191">
        <v>5</v>
      </c>
      <c r="AI191" t="s">
        <v>1033</v>
      </c>
      <c r="AJ191" t="s">
        <v>989</v>
      </c>
      <c r="AK191" t="s">
        <v>1007</v>
      </c>
      <c r="AL191" t="s">
        <v>1008</v>
      </c>
      <c r="AM191" t="s">
        <v>1009</v>
      </c>
      <c r="AN191" t="s">
        <v>1034</v>
      </c>
      <c r="AO191" t="s">
        <v>991</v>
      </c>
      <c r="AU191" t="s">
        <v>1245</v>
      </c>
      <c r="AV191" t="s">
        <v>765</v>
      </c>
      <c r="AW191" t="s">
        <v>765</v>
      </c>
      <c r="AX191" t="s">
        <v>990</v>
      </c>
      <c r="AY191">
        <v>0</v>
      </c>
      <c r="AZ191" t="s">
        <v>994</v>
      </c>
      <c r="BA191">
        <v>31798575</v>
      </c>
      <c r="BD191">
        <v>0</v>
      </c>
      <c r="BG191">
        <v>1333314600</v>
      </c>
      <c r="BH191" t="s">
        <v>995</v>
      </c>
      <c r="BI191">
        <v>5</v>
      </c>
      <c r="BJ191">
        <v>5</v>
      </c>
      <c r="BK191">
        <v>1300</v>
      </c>
      <c r="BL191" t="s">
        <v>996</v>
      </c>
    </row>
    <row r="192" spans="3:64">
      <c r="C192" s="2">
        <v>244688</v>
      </c>
      <c r="D192" s="2">
        <v>244688</v>
      </c>
      <c r="F192" t="s">
        <v>1029</v>
      </c>
      <c r="G192" t="s">
        <v>1030</v>
      </c>
      <c r="H192">
        <v>0</v>
      </c>
      <c r="I192" t="s">
        <v>984</v>
      </c>
      <c r="J192" t="s">
        <v>985</v>
      </c>
      <c r="K192" t="s">
        <v>986</v>
      </c>
      <c r="L192">
        <v>250</v>
      </c>
      <c r="N192">
        <v>2000262060</v>
      </c>
      <c r="O192" t="s">
        <v>1242</v>
      </c>
      <c r="P192">
        <v>1</v>
      </c>
      <c r="Q192" t="s">
        <v>1243</v>
      </c>
      <c r="R192" s="2">
        <v>244688</v>
      </c>
      <c r="S192" s="2">
        <v>244688</v>
      </c>
      <c r="T192" t="s">
        <v>1244</v>
      </c>
      <c r="U192">
        <v>23000187</v>
      </c>
      <c r="V192" t="s">
        <v>102</v>
      </c>
      <c r="W192">
        <v>6</v>
      </c>
      <c r="X192">
        <v>6</v>
      </c>
      <c r="Y192">
        <v>6</v>
      </c>
      <c r="Z192">
        <v>6</v>
      </c>
      <c r="AA192">
        <v>0</v>
      </c>
      <c r="AB192">
        <v>0</v>
      </c>
      <c r="AC192">
        <v>0</v>
      </c>
      <c r="AD192">
        <v>0</v>
      </c>
      <c r="AE192">
        <v>6</v>
      </c>
      <c r="AF192">
        <v>6</v>
      </c>
      <c r="AI192" t="s">
        <v>1033</v>
      </c>
      <c r="AJ192" t="s">
        <v>989</v>
      </c>
      <c r="AK192" t="s">
        <v>1007</v>
      </c>
      <c r="AL192" t="s">
        <v>1008</v>
      </c>
      <c r="AM192" t="s">
        <v>1009</v>
      </c>
      <c r="AN192" t="s">
        <v>1034</v>
      </c>
      <c r="AO192" t="s">
        <v>991</v>
      </c>
      <c r="AU192" t="s">
        <v>1245</v>
      </c>
      <c r="AV192" t="s">
        <v>765</v>
      </c>
      <c r="AW192" t="s">
        <v>765</v>
      </c>
      <c r="AX192" t="s">
        <v>990</v>
      </c>
      <c r="AY192">
        <v>0</v>
      </c>
      <c r="AZ192" t="s">
        <v>994</v>
      </c>
      <c r="BA192">
        <v>31798575</v>
      </c>
      <c r="BD192">
        <v>0</v>
      </c>
      <c r="BG192">
        <v>1333314600</v>
      </c>
      <c r="BH192" t="s">
        <v>995</v>
      </c>
      <c r="BI192">
        <v>6</v>
      </c>
      <c r="BJ192">
        <v>6</v>
      </c>
      <c r="BK192">
        <v>1300</v>
      </c>
      <c r="BL192" t="s">
        <v>996</v>
      </c>
    </row>
    <row r="193" spans="3:64">
      <c r="C193" s="2">
        <v>244688</v>
      </c>
      <c r="D193" s="2">
        <v>244688</v>
      </c>
      <c r="F193" t="s">
        <v>1029</v>
      </c>
      <c r="G193" t="s">
        <v>1030</v>
      </c>
      <c r="H193">
        <v>0</v>
      </c>
      <c r="I193" t="s">
        <v>984</v>
      </c>
      <c r="J193" t="s">
        <v>985</v>
      </c>
      <c r="K193" t="s">
        <v>986</v>
      </c>
      <c r="L193">
        <v>250</v>
      </c>
      <c r="N193">
        <v>2000262060</v>
      </c>
      <c r="O193" t="s">
        <v>1242</v>
      </c>
      <c r="P193">
        <v>1</v>
      </c>
      <c r="Q193" t="s">
        <v>1243</v>
      </c>
      <c r="R193" s="2">
        <v>244688</v>
      </c>
      <c r="S193" s="2">
        <v>244688</v>
      </c>
      <c r="T193" t="s">
        <v>1244</v>
      </c>
      <c r="U193">
        <v>23064091</v>
      </c>
      <c r="V193" t="s">
        <v>118</v>
      </c>
      <c r="W193">
        <v>15</v>
      </c>
      <c r="X193">
        <v>15</v>
      </c>
      <c r="Y193">
        <v>15</v>
      </c>
      <c r="Z193">
        <v>15</v>
      </c>
      <c r="AA193">
        <v>0</v>
      </c>
      <c r="AB193">
        <v>0</v>
      </c>
      <c r="AC193">
        <v>0</v>
      </c>
      <c r="AD193">
        <v>0</v>
      </c>
      <c r="AE193">
        <v>15</v>
      </c>
      <c r="AF193">
        <v>15</v>
      </c>
      <c r="AI193" t="s">
        <v>1033</v>
      </c>
      <c r="AJ193" t="s">
        <v>989</v>
      </c>
      <c r="AK193" t="s">
        <v>1007</v>
      </c>
      <c r="AL193" t="s">
        <v>1008</v>
      </c>
      <c r="AM193" t="s">
        <v>1009</v>
      </c>
      <c r="AN193" t="s">
        <v>1034</v>
      </c>
      <c r="AO193" t="s">
        <v>991</v>
      </c>
      <c r="AU193" t="s">
        <v>1245</v>
      </c>
      <c r="AV193" t="s">
        <v>765</v>
      </c>
      <c r="AW193" t="s">
        <v>765</v>
      </c>
      <c r="AX193" t="s">
        <v>990</v>
      </c>
      <c r="AY193">
        <v>0</v>
      </c>
      <c r="AZ193" t="s">
        <v>994</v>
      </c>
      <c r="BA193">
        <v>31798575</v>
      </c>
      <c r="BD193">
        <v>0</v>
      </c>
      <c r="BG193">
        <v>1333314600</v>
      </c>
      <c r="BH193" t="s">
        <v>995</v>
      </c>
      <c r="BI193">
        <v>15</v>
      </c>
      <c r="BJ193">
        <v>15</v>
      </c>
      <c r="BK193">
        <v>1300</v>
      </c>
      <c r="BL193" t="s">
        <v>996</v>
      </c>
    </row>
    <row r="194" spans="3:64">
      <c r="C194" s="2">
        <v>244688</v>
      </c>
      <c r="D194" s="2">
        <v>244688</v>
      </c>
      <c r="F194" t="s">
        <v>1029</v>
      </c>
      <c r="G194" t="s">
        <v>1030</v>
      </c>
      <c r="H194">
        <v>0</v>
      </c>
      <c r="I194" t="s">
        <v>984</v>
      </c>
      <c r="J194" t="s">
        <v>985</v>
      </c>
      <c r="K194" t="s">
        <v>986</v>
      </c>
      <c r="L194">
        <v>250</v>
      </c>
      <c r="N194">
        <v>2000221121</v>
      </c>
      <c r="O194" t="s">
        <v>1246</v>
      </c>
      <c r="P194">
        <v>1</v>
      </c>
      <c r="Q194" t="s">
        <v>1247</v>
      </c>
      <c r="R194" s="2">
        <v>244688</v>
      </c>
      <c r="S194" s="2">
        <v>244688</v>
      </c>
      <c r="T194" t="s">
        <v>1248</v>
      </c>
      <c r="U194">
        <v>23057677</v>
      </c>
      <c r="V194" t="s">
        <v>243</v>
      </c>
      <c r="W194">
        <v>21</v>
      </c>
      <c r="X194">
        <v>21</v>
      </c>
      <c r="Y194">
        <v>21</v>
      </c>
      <c r="Z194">
        <v>21</v>
      </c>
      <c r="AA194">
        <v>0</v>
      </c>
      <c r="AB194">
        <v>0</v>
      </c>
      <c r="AC194">
        <v>0</v>
      </c>
      <c r="AD194">
        <v>0</v>
      </c>
      <c r="AE194">
        <v>21</v>
      </c>
      <c r="AF194">
        <v>21</v>
      </c>
      <c r="AI194" t="s">
        <v>1033</v>
      </c>
      <c r="AJ194" t="s">
        <v>989</v>
      </c>
      <c r="AK194" t="s">
        <v>1039</v>
      </c>
      <c r="AL194" t="s">
        <v>1008</v>
      </c>
      <c r="AM194" t="s">
        <v>1009</v>
      </c>
      <c r="AN194" t="s">
        <v>1022</v>
      </c>
      <c r="AO194" t="s">
        <v>991</v>
      </c>
      <c r="AU194" t="s">
        <v>1249</v>
      </c>
      <c r="AV194" t="s">
        <v>765</v>
      </c>
      <c r="AW194" t="s">
        <v>765</v>
      </c>
      <c r="AX194" t="s">
        <v>990</v>
      </c>
      <c r="AY194">
        <v>0</v>
      </c>
      <c r="AZ194" t="s">
        <v>994</v>
      </c>
      <c r="BA194">
        <v>31798682</v>
      </c>
      <c r="BD194">
        <v>0</v>
      </c>
      <c r="BG194">
        <v>1333314600</v>
      </c>
      <c r="BH194" t="s">
        <v>995</v>
      </c>
      <c r="BI194">
        <v>21</v>
      </c>
      <c r="BJ194">
        <v>21</v>
      </c>
      <c r="BK194">
        <v>1300</v>
      </c>
      <c r="BL194" t="s">
        <v>996</v>
      </c>
    </row>
    <row r="195" spans="3:64">
      <c r="C195" s="2">
        <v>244688</v>
      </c>
      <c r="D195" s="2">
        <v>244688</v>
      </c>
      <c r="F195" t="s">
        <v>1029</v>
      </c>
      <c r="G195" t="s">
        <v>1030</v>
      </c>
      <c r="H195">
        <v>0</v>
      </c>
      <c r="I195" t="s">
        <v>984</v>
      </c>
      <c r="J195" t="s">
        <v>985</v>
      </c>
      <c r="K195" t="s">
        <v>986</v>
      </c>
      <c r="L195">
        <v>250</v>
      </c>
      <c r="N195">
        <v>2000221121</v>
      </c>
      <c r="O195" t="s">
        <v>1246</v>
      </c>
      <c r="P195">
        <v>1</v>
      </c>
      <c r="Q195" t="s">
        <v>1247</v>
      </c>
      <c r="R195" s="2">
        <v>244688</v>
      </c>
      <c r="S195" s="2">
        <v>244688</v>
      </c>
      <c r="T195" t="s">
        <v>1248</v>
      </c>
      <c r="U195">
        <v>23015390</v>
      </c>
      <c r="V195" t="s">
        <v>564</v>
      </c>
      <c r="W195">
        <v>2</v>
      </c>
      <c r="X195">
        <v>2</v>
      </c>
      <c r="Y195">
        <v>2</v>
      </c>
      <c r="Z195">
        <v>2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2</v>
      </c>
      <c r="AI195" t="s">
        <v>1033</v>
      </c>
      <c r="AJ195" t="s">
        <v>989</v>
      </c>
      <c r="AK195" t="s">
        <v>1007</v>
      </c>
      <c r="AL195" t="s">
        <v>1008</v>
      </c>
      <c r="AM195" t="s">
        <v>1009</v>
      </c>
      <c r="AN195" t="s">
        <v>1022</v>
      </c>
      <c r="AO195" t="s">
        <v>991</v>
      </c>
      <c r="AU195" t="s">
        <v>1249</v>
      </c>
      <c r="AV195" t="s">
        <v>765</v>
      </c>
      <c r="AW195" t="s">
        <v>765</v>
      </c>
      <c r="AX195" t="s">
        <v>990</v>
      </c>
      <c r="AY195">
        <v>0</v>
      </c>
      <c r="AZ195" t="s">
        <v>994</v>
      </c>
      <c r="BA195">
        <v>31798682</v>
      </c>
      <c r="BD195">
        <v>0</v>
      </c>
      <c r="BG195">
        <v>1333314600</v>
      </c>
      <c r="BH195" t="s">
        <v>995</v>
      </c>
      <c r="BI195">
        <v>2</v>
      </c>
      <c r="BJ195">
        <v>2</v>
      </c>
      <c r="BK195">
        <v>1300</v>
      </c>
      <c r="BL195" t="s">
        <v>996</v>
      </c>
    </row>
    <row r="196" spans="3:64">
      <c r="C196" s="2">
        <v>244688</v>
      </c>
      <c r="D196" s="2">
        <v>244688</v>
      </c>
      <c r="F196" t="s">
        <v>1029</v>
      </c>
      <c r="G196" t="s">
        <v>1030</v>
      </c>
      <c r="H196">
        <v>0</v>
      </c>
      <c r="I196" t="s">
        <v>984</v>
      </c>
      <c r="J196" t="s">
        <v>985</v>
      </c>
      <c r="K196" t="s">
        <v>986</v>
      </c>
      <c r="L196">
        <v>250</v>
      </c>
      <c r="N196">
        <v>2000221121</v>
      </c>
      <c r="O196" t="s">
        <v>1246</v>
      </c>
      <c r="P196">
        <v>1</v>
      </c>
      <c r="Q196" t="s">
        <v>1247</v>
      </c>
      <c r="R196" s="2">
        <v>244688</v>
      </c>
      <c r="S196" s="2">
        <v>244688</v>
      </c>
      <c r="T196" t="s">
        <v>1248</v>
      </c>
      <c r="U196">
        <v>23057698</v>
      </c>
      <c r="V196" t="s">
        <v>271</v>
      </c>
      <c r="W196">
        <v>10</v>
      </c>
      <c r="X196">
        <v>10</v>
      </c>
      <c r="Y196">
        <v>10</v>
      </c>
      <c r="Z196">
        <v>10</v>
      </c>
      <c r="AA196">
        <v>0</v>
      </c>
      <c r="AB196">
        <v>0</v>
      </c>
      <c r="AC196">
        <v>0</v>
      </c>
      <c r="AD196">
        <v>0</v>
      </c>
      <c r="AE196">
        <v>10</v>
      </c>
      <c r="AF196">
        <v>10</v>
      </c>
      <c r="AI196" t="s">
        <v>1033</v>
      </c>
      <c r="AJ196" t="s">
        <v>989</v>
      </c>
      <c r="AK196" t="s">
        <v>1039</v>
      </c>
      <c r="AL196" t="s">
        <v>1008</v>
      </c>
      <c r="AM196" t="s">
        <v>1009</v>
      </c>
      <c r="AN196" t="s">
        <v>1022</v>
      </c>
      <c r="AO196" t="s">
        <v>991</v>
      </c>
      <c r="AU196" t="s">
        <v>1249</v>
      </c>
      <c r="AV196" t="s">
        <v>765</v>
      </c>
      <c r="AW196" t="s">
        <v>765</v>
      </c>
      <c r="AX196" t="s">
        <v>990</v>
      </c>
      <c r="AY196">
        <v>0</v>
      </c>
      <c r="AZ196" t="s">
        <v>994</v>
      </c>
      <c r="BA196">
        <v>31798682</v>
      </c>
      <c r="BD196">
        <v>0</v>
      </c>
      <c r="BG196">
        <v>1333314600</v>
      </c>
      <c r="BH196" t="s">
        <v>995</v>
      </c>
      <c r="BI196">
        <v>10</v>
      </c>
      <c r="BJ196">
        <v>10</v>
      </c>
      <c r="BK196">
        <v>1300</v>
      </c>
      <c r="BL196" t="s">
        <v>996</v>
      </c>
    </row>
    <row r="197" spans="3:64">
      <c r="C197" s="2">
        <v>244688</v>
      </c>
      <c r="D197" s="2">
        <v>244688</v>
      </c>
      <c r="F197" t="s">
        <v>1029</v>
      </c>
      <c r="G197" t="s">
        <v>1030</v>
      </c>
      <c r="H197">
        <v>0</v>
      </c>
      <c r="I197" t="s">
        <v>984</v>
      </c>
      <c r="J197" t="s">
        <v>985</v>
      </c>
      <c r="K197" t="s">
        <v>986</v>
      </c>
      <c r="L197">
        <v>250</v>
      </c>
      <c r="N197">
        <v>2000221121</v>
      </c>
      <c r="O197" t="s">
        <v>1246</v>
      </c>
      <c r="P197">
        <v>1</v>
      </c>
      <c r="Q197" t="s">
        <v>1247</v>
      </c>
      <c r="R197" s="2">
        <v>244688</v>
      </c>
      <c r="S197" s="2">
        <v>244688</v>
      </c>
      <c r="T197" t="s">
        <v>1248</v>
      </c>
      <c r="U197">
        <v>23000197</v>
      </c>
      <c r="V197" t="s">
        <v>12</v>
      </c>
      <c r="W197">
        <v>1</v>
      </c>
      <c r="X197">
        <v>10</v>
      </c>
      <c r="Y197">
        <v>1</v>
      </c>
      <c r="Z197">
        <v>10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10</v>
      </c>
      <c r="AI197" t="s">
        <v>1033</v>
      </c>
      <c r="AJ197" t="s">
        <v>989</v>
      </c>
      <c r="AK197" t="s">
        <v>1007</v>
      </c>
      <c r="AL197" t="s">
        <v>1008</v>
      </c>
      <c r="AM197" t="s">
        <v>1009</v>
      </c>
      <c r="AN197" t="s">
        <v>1022</v>
      </c>
      <c r="AO197" t="s">
        <v>991</v>
      </c>
      <c r="AU197" t="s">
        <v>1249</v>
      </c>
      <c r="AV197" t="s">
        <v>1010</v>
      </c>
      <c r="AW197" t="s">
        <v>765</v>
      </c>
      <c r="AX197" t="s">
        <v>990</v>
      </c>
      <c r="AY197">
        <v>0</v>
      </c>
      <c r="AZ197" t="s">
        <v>994</v>
      </c>
      <c r="BA197">
        <v>31798682</v>
      </c>
      <c r="BD197">
        <v>0</v>
      </c>
      <c r="BG197">
        <v>1333314600</v>
      </c>
      <c r="BH197" t="s">
        <v>995</v>
      </c>
      <c r="BI197">
        <v>1</v>
      </c>
      <c r="BJ197">
        <v>10</v>
      </c>
      <c r="BK197">
        <v>1300</v>
      </c>
      <c r="BL197" t="s">
        <v>996</v>
      </c>
    </row>
    <row r="198" spans="3:64">
      <c r="C198" s="2">
        <v>244688</v>
      </c>
      <c r="D198" s="2">
        <v>244688</v>
      </c>
      <c r="F198" t="s">
        <v>1029</v>
      </c>
      <c r="G198" t="s">
        <v>1030</v>
      </c>
      <c r="H198">
        <v>0</v>
      </c>
      <c r="I198" t="s">
        <v>984</v>
      </c>
      <c r="J198" t="s">
        <v>985</v>
      </c>
      <c r="K198" t="s">
        <v>986</v>
      </c>
      <c r="L198">
        <v>250</v>
      </c>
      <c r="N198">
        <v>2000221121</v>
      </c>
      <c r="O198" t="s">
        <v>1246</v>
      </c>
      <c r="P198">
        <v>1</v>
      </c>
      <c r="Q198" t="s">
        <v>1247</v>
      </c>
      <c r="R198" s="2">
        <v>244688</v>
      </c>
      <c r="S198" s="2">
        <v>244688</v>
      </c>
      <c r="T198" t="s">
        <v>1248</v>
      </c>
      <c r="U198">
        <v>23000130</v>
      </c>
      <c r="V198" t="s">
        <v>146</v>
      </c>
      <c r="W198">
        <v>10</v>
      </c>
      <c r="X198">
        <v>10</v>
      </c>
      <c r="Y198">
        <v>10</v>
      </c>
      <c r="Z198">
        <v>10</v>
      </c>
      <c r="AA198">
        <v>0</v>
      </c>
      <c r="AB198">
        <v>0</v>
      </c>
      <c r="AC198">
        <v>0</v>
      </c>
      <c r="AD198">
        <v>0</v>
      </c>
      <c r="AE198">
        <v>10</v>
      </c>
      <c r="AF198">
        <v>10</v>
      </c>
      <c r="AI198" t="s">
        <v>1033</v>
      </c>
      <c r="AJ198" t="s">
        <v>989</v>
      </c>
      <c r="AK198" t="s">
        <v>1039</v>
      </c>
      <c r="AL198" t="s">
        <v>1008</v>
      </c>
      <c r="AM198" t="s">
        <v>1009</v>
      </c>
      <c r="AN198" t="s">
        <v>1022</v>
      </c>
      <c r="AO198" t="s">
        <v>991</v>
      </c>
      <c r="AU198" t="s">
        <v>1249</v>
      </c>
      <c r="AV198" t="s">
        <v>765</v>
      </c>
      <c r="AW198" t="s">
        <v>765</v>
      </c>
      <c r="AX198" t="s">
        <v>990</v>
      </c>
      <c r="AY198">
        <v>0</v>
      </c>
      <c r="AZ198" t="s">
        <v>994</v>
      </c>
      <c r="BA198">
        <v>31798682</v>
      </c>
      <c r="BD198">
        <v>0</v>
      </c>
      <c r="BG198">
        <v>1333314600</v>
      </c>
      <c r="BH198" t="s">
        <v>995</v>
      </c>
      <c r="BI198">
        <v>10</v>
      </c>
      <c r="BJ198">
        <v>10</v>
      </c>
      <c r="BK198">
        <v>1300</v>
      </c>
      <c r="BL198" t="s">
        <v>996</v>
      </c>
    </row>
    <row r="199" spans="3:64">
      <c r="C199" s="2">
        <v>244688</v>
      </c>
      <c r="D199" s="2">
        <v>244688</v>
      </c>
      <c r="F199" t="s">
        <v>1029</v>
      </c>
      <c r="G199" t="s">
        <v>1030</v>
      </c>
      <c r="H199">
        <v>0</v>
      </c>
      <c r="I199" t="s">
        <v>984</v>
      </c>
      <c r="J199" t="s">
        <v>985</v>
      </c>
      <c r="K199" t="s">
        <v>986</v>
      </c>
      <c r="L199">
        <v>250</v>
      </c>
      <c r="N199">
        <v>2000221121</v>
      </c>
      <c r="O199" t="s">
        <v>1246</v>
      </c>
      <c r="P199">
        <v>1</v>
      </c>
      <c r="Q199" t="s">
        <v>1247</v>
      </c>
      <c r="R199" s="2">
        <v>244688</v>
      </c>
      <c r="S199" s="2">
        <v>244688</v>
      </c>
      <c r="T199" t="s">
        <v>1248</v>
      </c>
      <c r="U199">
        <v>23057675</v>
      </c>
      <c r="V199" t="s">
        <v>197</v>
      </c>
      <c r="W199">
        <v>5</v>
      </c>
      <c r="X199">
        <v>5</v>
      </c>
      <c r="Y199">
        <v>5</v>
      </c>
      <c r="Z199">
        <v>5</v>
      </c>
      <c r="AA199">
        <v>0</v>
      </c>
      <c r="AB199">
        <v>0</v>
      </c>
      <c r="AC199">
        <v>0</v>
      </c>
      <c r="AD199">
        <v>0</v>
      </c>
      <c r="AE199">
        <v>5</v>
      </c>
      <c r="AF199">
        <v>5</v>
      </c>
      <c r="AI199" t="s">
        <v>1033</v>
      </c>
      <c r="AJ199" t="s">
        <v>989</v>
      </c>
      <c r="AK199" t="s">
        <v>1039</v>
      </c>
      <c r="AL199" t="s">
        <v>1008</v>
      </c>
      <c r="AM199" t="s">
        <v>1009</v>
      </c>
      <c r="AN199" t="s">
        <v>1022</v>
      </c>
      <c r="AO199" t="s">
        <v>991</v>
      </c>
      <c r="AU199" t="s">
        <v>1249</v>
      </c>
      <c r="AV199" t="s">
        <v>765</v>
      </c>
      <c r="AW199" t="s">
        <v>765</v>
      </c>
      <c r="AX199" t="s">
        <v>990</v>
      </c>
      <c r="AY199">
        <v>0</v>
      </c>
      <c r="AZ199" t="s">
        <v>994</v>
      </c>
      <c r="BA199">
        <v>31798682</v>
      </c>
      <c r="BD199">
        <v>0</v>
      </c>
      <c r="BG199">
        <v>1333314600</v>
      </c>
      <c r="BH199" t="s">
        <v>995</v>
      </c>
      <c r="BI199">
        <v>5</v>
      </c>
      <c r="BJ199">
        <v>5</v>
      </c>
      <c r="BK199">
        <v>1300</v>
      </c>
      <c r="BL199" t="s">
        <v>996</v>
      </c>
    </row>
    <row r="200" spans="3:64">
      <c r="C200" s="2">
        <v>244688</v>
      </c>
      <c r="D200" s="2">
        <v>244688</v>
      </c>
      <c r="F200" t="s">
        <v>1029</v>
      </c>
      <c r="G200" t="s">
        <v>1030</v>
      </c>
      <c r="H200">
        <v>0</v>
      </c>
      <c r="I200" t="s">
        <v>984</v>
      </c>
      <c r="J200" t="s">
        <v>985</v>
      </c>
      <c r="K200" t="s">
        <v>986</v>
      </c>
      <c r="L200">
        <v>250</v>
      </c>
      <c r="N200">
        <v>2000221121</v>
      </c>
      <c r="O200" t="s">
        <v>1246</v>
      </c>
      <c r="P200">
        <v>1</v>
      </c>
      <c r="Q200" t="s">
        <v>1247</v>
      </c>
      <c r="R200" s="2">
        <v>244688</v>
      </c>
      <c r="S200" s="2">
        <v>244688</v>
      </c>
      <c r="T200" t="s">
        <v>1248</v>
      </c>
      <c r="U200">
        <v>23057674</v>
      </c>
      <c r="V200" t="s">
        <v>223</v>
      </c>
      <c r="W200">
        <v>5</v>
      </c>
      <c r="X200">
        <v>5</v>
      </c>
      <c r="Y200">
        <v>5</v>
      </c>
      <c r="Z200">
        <v>5</v>
      </c>
      <c r="AA200">
        <v>0</v>
      </c>
      <c r="AB200">
        <v>0</v>
      </c>
      <c r="AC200">
        <v>0</v>
      </c>
      <c r="AD200">
        <v>0</v>
      </c>
      <c r="AE200">
        <v>5</v>
      </c>
      <c r="AF200">
        <v>5</v>
      </c>
      <c r="AI200" t="s">
        <v>1033</v>
      </c>
      <c r="AJ200" t="s">
        <v>989</v>
      </c>
      <c r="AK200" t="s">
        <v>1039</v>
      </c>
      <c r="AL200" t="s">
        <v>1008</v>
      </c>
      <c r="AM200" t="s">
        <v>1009</v>
      </c>
      <c r="AN200" t="s">
        <v>1022</v>
      </c>
      <c r="AO200" t="s">
        <v>991</v>
      </c>
      <c r="AU200" t="s">
        <v>1249</v>
      </c>
      <c r="AV200" t="s">
        <v>765</v>
      </c>
      <c r="AW200" t="s">
        <v>765</v>
      </c>
      <c r="AX200" t="s">
        <v>990</v>
      </c>
      <c r="AY200">
        <v>0</v>
      </c>
      <c r="AZ200" t="s">
        <v>994</v>
      </c>
      <c r="BA200">
        <v>31798682</v>
      </c>
      <c r="BD200">
        <v>0</v>
      </c>
      <c r="BG200">
        <v>1333314600</v>
      </c>
      <c r="BH200" t="s">
        <v>995</v>
      </c>
      <c r="BI200">
        <v>5</v>
      </c>
      <c r="BJ200">
        <v>5</v>
      </c>
      <c r="BK200">
        <v>1300</v>
      </c>
      <c r="BL200" t="s">
        <v>996</v>
      </c>
    </row>
    <row r="201" spans="3:64">
      <c r="C201" s="2">
        <v>244688</v>
      </c>
      <c r="D201" s="2">
        <v>244688</v>
      </c>
      <c r="F201" t="s">
        <v>1029</v>
      </c>
      <c r="G201" t="s">
        <v>1030</v>
      </c>
      <c r="H201">
        <v>0</v>
      </c>
      <c r="I201" t="s">
        <v>984</v>
      </c>
      <c r="J201" t="s">
        <v>985</v>
      </c>
      <c r="K201" t="s">
        <v>986</v>
      </c>
      <c r="L201">
        <v>250</v>
      </c>
      <c r="N201">
        <v>2000221121</v>
      </c>
      <c r="O201" t="s">
        <v>1246</v>
      </c>
      <c r="P201">
        <v>1</v>
      </c>
      <c r="Q201" t="s">
        <v>1247</v>
      </c>
      <c r="R201" s="2">
        <v>244688</v>
      </c>
      <c r="S201" s="2">
        <v>244688</v>
      </c>
      <c r="T201" t="s">
        <v>1248</v>
      </c>
      <c r="U201">
        <v>23069300</v>
      </c>
      <c r="V201" t="s">
        <v>171</v>
      </c>
      <c r="W201">
        <v>15</v>
      </c>
      <c r="X201">
        <v>15</v>
      </c>
      <c r="Y201">
        <v>15</v>
      </c>
      <c r="Z201">
        <v>15</v>
      </c>
      <c r="AA201">
        <v>0</v>
      </c>
      <c r="AB201">
        <v>0</v>
      </c>
      <c r="AC201">
        <v>0</v>
      </c>
      <c r="AD201">
        <v>0</v>
      </c>
      <c r="AE201">
        <v>15</v>
      </c>
      <c r="AF201">
        <v>15</v>
      </c>
      <c r="AI201" t="s">
        <v>1033</v>
      </c>
      <c r="AJ201" t="s">
        <v>989</v>
      </c>
      <c r="AK201" t="s">
        <v>1039</v>
      </c>
      <c r="AL201" t="s">
        <v>1008</v>
      </c>
      <c r="AM201" t="s">
        <v>1009</v>
      </c>
      <c r="AN201" t="s">
        <v>1022</v>
      </c>
      <c r="AO201" t="s">
        <v>991</v>
      </c>
      <c r="AU201" t="s">
        <v>1249</v>
      </c>
      <c r="AV201" t="s">
        <v>765</v>
      </c>
      <c r="AW201" t="s">
        <v>765</v>
      </c>
      <c r="AX201" t="s">
        <v>990</v>
      </c>
      <c r="AY201">
        <v>0</v>
      </c>
      <c r="AZ201" t="s">
        <v>994</v>
      </c>
      <c r="BA201">
        <v>31798682</v>
      </c>
      <c r="BD201">
        <v>0</v>
      </c>
      <c r="BG201">
        <v>1333314600</v>
      </c>
      <c r="BH201" t="s">
        <v>995</v>
      </c>
      <c r="BI201">
        <v>15</v>
      </c>
      <c r="BJ201">
        <v>15</v>
      </c>
      <c r="BK201">
        <v>1300</v>
      </c>
      <c r="BL201" t="s">
        <v>996</v>
      </c>
    </row>
    <row r="202" spans="3:64">
      <c r="C202" s="2">
        <v>244688</v>
      </c>
      <c r="D202" s="2">
        <v>244688</v>
      </c>
      <c r="F202" t="s">
        <v>1029</v>
      </c>
      <c r="G202" t="s">
        <v>1030</v>
      </c>
      <c r="H202">
        <v>0</v>
      </c>
      <c r="I202" t="s">
        <v>984</v>
      </c>
      <c r="J202" t="s">
        <v>985</v>
      </c>
      <c r="K202" t="s">
        <v>986</v>
      </c>
      <c r="L202">
        <v>250</v>
      </c>
      <c r="N202">
        <v>2000221121</v>
      </c>
      <c r="O202" t="s">
        <v>1246</v>
      </c>
      <c r="P202">
        <v>1</v>
      </c>
      <c r="Q202" t="s">
        <v>1247</v>
      </c>
      <c r="R202" s="2">
        <v>244688</v>
      </c>
      <c r="S202" s="2">
        <v>244688</v>
      </c>
      <c r="T202" t="s">
        <v>1248</v>
      </c>
      <c r="U202">
        <v>23057676</v>
      </c>
      <c r="V202" t="s">
        <v>205</v>
      </c>
      <c r="W202">
        <v>6</v>
      </c>
      <c r="X202">
        <v>6</v>
      </c>
      <c r="Y202">
        <v>6</v>
      </c>
      <c r="Z202">
        <v>6</v>
      </c>
      <c r="AA202">
        <v>0</v>
      </c>
      <c r="AB202">
        <v>0</v>
      </c>
      <c r="AC202">
        <v>0</v>
      </c>
      <c r="AD202">
        <v>0</v>
      </c>
      <c r="AE202">
        <v>6</v>
      </c>
      <c r="AF202">
        <v>6</v>
      </c>
      <c r="AI202" t="s">
        <v>1033</v>
      </c>
      <c r="AJ202" t="s">
        <v>989</v>
      </c>
      <c r="AK202" t="s">
        <v>1039</v>
      </c>
      <c r="AL202" t="s">
        <v>1008</v>
      </c>
      <c r="AM202" t="s">
        <v>1009</v>
      </c>
      <c r="AN202" t="s">
        <v>1022</v>
      </c>
      <c r="AO202" t="s">
        <v>991</v>
      </c>
      <c r="AU202" t="s">
        <v>1249</v>
      </c>
      <c r="AV202" t="s">
        <v>765</v>
      </c>
      <c r="AW202" t="s">
        <v>765</v>
      </c>
      <c r="AX202" t="s">
        <v>990</v>
      </c>
      <c r="AY202">
        <v>0</v>
      </c>
      <c r="AZ202" t="s">
        <v>994</v>
      </c>
      <c r="BA202">
        <v>31798682</v>
      </c>
      <c r="BD202">
        <v>0</v>
      </c>
      <c r="BG202">
        <v>1333314600</v>
      </c>
      <c r="BH202" t="s">
        <v>995</v>
      </c>
      <c r="BI202">
        <v>6</v>
      </c>
      <c r="BJ202">
        <v>6</v>
      </c>
      <c r="BK202">
        <v>1300</v>
      </c>
      <c r="BL202" t="s">
        <v>996</v>
      </c>
    </row>
    <row r="203" spans="3:64">
      <c r="C203" s="2">
        <v>244688</v>
      </c>
      <c r="D203" s="2">
        <v>244688</v>
      </c>
      <c r="F203" t="s">
        <v>1029</v>
      </c>
      <c r="G203" t="s">
        <v>1030</v>
      </c>
      <c r="H203">
        <v>0</v>
      </c>
      <c r="I203" t="s">
        <v>984</v>
      </c>
      <c r="J203" t="s">
        <v>985</v>
      </c>
      <c r="K203" t="s">
        <v>986</v>
      </c>
      <c r="L203">
        <v>250</v>
      </c>
      <c r="N203">
        <v>2000221121</v>
      </c>
      <c r="O203" t="s">
        <v>1246</v>
      </c>
      <c r="P203">
        <v>1</v>
      </c>
      <c r="Q203" t="s">
        <v>1247</v>
      </c>
      <c r="R203" s="2">
        <v>244688</v>
      </c>
      <c r="S203" s="2">
        <v>244688</v>
      </c>
      <c r="T203" t="s">
        <v>1248</v>
      </c>
      <c r="U203">
        <v>23057700</v>
      </c>
      <c r="V203" t="s">
        <v>187</v>
      </c>
      <c r="W203">
        <v>15</v>
      </c>
      <c r="X203">
        <v>15</v>
      </c>
      <c r="Y203">
        <v>15</v>
      </c>
      <c r="Z203">
        <v>15</v>
      </c>
      <c r="AA203">
        <v>0</v>
      </c>
      <c r="AB203">
        <v>0</v>
      </c>
      <c r="AC203">
        <v>0</v>
      </c>
      <c r="AD203">
        <v>0</v>
      </c>
      <c r="AE203">
        <v>15</v>
      </c>
      <c r="AF203">
        <v>15</v>
      </c>
      <c r="AI203" t="s">
        <v>1033</v>
      </c>
      <c r="AJ203" t="s">
        <v>989</v>
      </c>
      <c r="AK203" t="s">
        <v>1039</v>
      </c>
      <c r="AL203" t="s">
        <v>1008</v>
      </c>
      <c r="AM203" t="s">
        <v>1009</v>
      </c>
      <c r="AN203" t="s">
        <v>1022</v>
      </c>
      <c r="AO203" t="s">
        <v>991</v>
      </c>
      <c r="AU203" t="s">
        <v>1249</v>
      </c>
      <c r="AV203" t="s">
        <v>765</v>
      </c>
      <c r="AW203" t="s">
        <v>765</v>
      </c>
      <c r="AX203" t="s">
        <v>990</v>
      </c>
      <c r="AY203">
        <v>0</v>
      </c>
      <c r="AZ203" t="s">
        <v>994</v>
      </c>
      <c r="BA203">
        <v>31798682</v>
      </c>
      <c r="BD203">
        <v>0</v>
      </c>
      <c r="BG203">
        <v>1333314600</v>
      </c>
      <c r="BH203" t="s">
        <v>995</v>
      </c>
      <c r="BI203">
        <v>15</v>
      </c>
      <c r="BJ203">
        <v>15</v>
      </c>
      <c r="BK203">
        <v>1300</v>
      </c>
      <c r="BL203" t="s">
        <v>996</v>
      </c>
    </row>
    <row r="204" spans="3:64">
      <c r="C204" s="2">
        <v>244688</v>
      </c>
      <c r="D204" s="2">
        <v>244688</v>
      </c>
      <c r="F204" t="s">
        <v>1029</v>
      </c>
      <c r="G204" t="s">
        <v>1030</v>
      </c>
      <c r="H204">
        <v>0</v>
      </c>
      <c r="I204" t="s">
        <v>984</v>
      </c>
      <c r="J204" t="s">
        <v>985</v>
      </c>
      <c r="K204" t="s">
        <v>986</v>
      </c>
      <c r="L204">
        <v>250</v>
      </c>
      <c r="N204">
        <v>2000030596</v>
      </c>
      <c r="O204" t="s">
        <v>1250</v>
      </c>
      <c r="P204">
        <v>0</v>
      </c>
      <c r="Q204" t="s">
        <v>1250</v>
      </c>
      <c r="R204" s="2">
        <v>244688</v>
      </c>
      <c r="S204" s="2">
        <v>244688</v>
      </c>
      <c r="T204" t="s">
        <v>1251</v>
      </c>
      <c r="U204">
        <v>23057674</v>
      </c>
      <c r="V204" t="s">
        <v>223</v>
      </c>
      <c r="W204">
        <v>20</v>
      </c>
      <c r="X204">
        <v>20</v>
      </c>
      <c r="Y204">
        <v>20</v>
      </c>
      <c r="Z204">
        <v>20</v>
      </c>
      <c r="AA204">
        <v>0</v>
      </c>
      <c r="AB204">
        <v>0</v>
      </c>
      <c r="AC204">
        <v>0</v>
      </c>
      <c r="AD204">
        <v>0</v>
      </c>
      <c r="AE204">
        <v>20</v>
      </c>
      <c r="AF204">
        <v>20</v>
      </c>
      <c r="AI204" t="s">
        <v>1033</v>
      </c>
      <c r="AJ204" t="s">
        <v>989</v>
      </c>
      <c r="AK204" t="s">
        <v>1039</v>
      </c>
      <c r="AL204" t="s">
        <v>1008</v>
      </c>
      <c r="AM204" t="s">
        <v>1009</v>
      </c>
      <c r="AN204" t="s">
        <v>1022</v>
      </c>
      <c r="AO204" t="s">
        <v>991</v>
      </c>
      <c r="AU204" t="s">
        <v>1252</v>
      </c>
      <c r="AV204" t="s">
        <v>765</v>
      </c>
      <c r="AW204" t="s">
        <v>765</v>
      </c>
      <c r="AX204" t="s">
        <v>990</v>
      </c>
      <c r="AY204">
        <v>0</v>
      </c>
      <c r="AZ204" t="s">
        <v>994</v>
      </c>
      <c r="BA204">
        <v>31798754</v>
      </c>
      <c r="BD204">
        <v>0</v>
      </c>
      <c r="BG204">
        <v>1333314600</v>
      </c>
      <c r="BH204" t="s">
        <v>995</v>
      </c>
      <c r="BI204">
        <v>20</v>
      </c>
      <c r="BJ204">
        <v>20</v>
      </c>
      <c r="BK204">
        <v>1300</v>
      </c>
      <c r="BL204" t="s">
        <v>996</v>
      </c>
    </row>
    <row r="205" spans="3:64">
      <c r="C205" s="2">
        <v>244688</v>
      </c>
      <c r="D205" s="2">
        <v>244688</v>
      </c>
      <c r="F205" t="s">
        <v>1029</v>
      </c>
      <c r="G205" t="s">
        <v>1030</v>
      </c>
      <c r="H205">
        <v>0</v>
      </c>
      <c r="I205" t="s">
        <v>984</v>
      </c>
      <c r="J205" t="s">
        <v>985</v>
      </c>
      <c r="K205" t="s">
        <v>986</v>
      </c>
      <c r="L205">
        <v>250</v>
      </c>
      <c r="N205">
        <v>2000030596</v>
      </c>
      <c r="O205" t="s">
        <v>1250</v>
      </c>
      <c r="P205">
        <v>0</v>
      </c>
      <c r="Q205" t="s">
        <v>1250</v>
      </c>
      <c r="R205" s="2">
        <v>244688</v>
      </c>
      <c r="S205" s="2">
        <v>244688</v>
      </c>
      <c r="T205" t="s">
        <v>1251</v>
      </c>
      <c r="U205">
        <v>23078867</v>
      </c>
      <c r="V205" t="s">
        <v>173</v>
      </c>
      <c r="W205">
        <v>10</v>
      </c>
      <c r="X205">
        <v>10</v>
      </c>
      <c r="Y205">
        <v>10</v>
      </c>
      <c r="Z205">
        <v>10</v>
      </c>
      <c r="AA205">
        <v>0</v>
      </c>
      <c r="AB205">
        <v>0</v>
      </c>
      <c r="AC205">
        <v>0</v>
      </c>
      <c r="AD205">
        <v>0</v>
      </c>
      <c r="AE205">
        <v>10</v>
      </c>
      <c r="AF205">
        <v>10</v>
      </c>
      <c r="AI205" t="s">
        <v>1033</v>
      </c>
      <c r="AJ205" t="s">
        <v>989</v>
      </c>
      <c r="AK205" t="s">
        <v>1039</v>
      </c>
      <c r="AL205" t="s">
        <v>1008</v>
      </c>
      <c r="AM205" t="s">
        <v>1009</v>
      </c>
      <c r="AN205" t="s">
        <v>1022</v>
      </c>
      <c r="AO205" t="s">
        <v>991</v>
      </c>
      <c r="AU205" t="s">
        <v>1252</v>
      </c>
      <c r="AV205" t="s">
        <v>765</v>
      </c>
      <c r="AW205" t="s">
        <v>765</v>
      </c>
      <c r="AX205" t="s">
        <v>990</v>
      </c>
      <c r="AY205">
        <v>0</v>
      </c>
      <c r="AZ205" t="s">
        <v>994</v>
      </c>
      <c r="BA205">
        <v>31798754</v>
      </c>
      <c r="BD205">
        <v>0</v>
      </c>
      <c r="BG205">
        <v>1333314600</v>
      </c>
      <c r="BH205" t="s">
        <v>995</v>
      </c>
      <c r="BI205">
        <v>10</v>
      </c>
      <c r="BJ205">
        <v>10</v>
      </c>
      <c r="BK205">
        <v>1300</v>
      </c>
      <c r="BL205" t="s">
        <v>996</v>
      </c>
    </row>
    <row r="206" spans="3:64">
      <c r="C206" s="2">
        <v>244688</v>
      </c>
      <c r="D206" s="2">
        <v>244688</v>
      </c>
      <c r="F206" t="s">
        <v>1029</v>
      </c>
      <c r="G206" t="s">
        <v>1030</v>
      </c>
      <c r="H206">
        <v>0</v>
      </c>
      <c r="I206" t="s">
        <v>984</v>
      </c>
      <c r="J206" t="s">
        <v>985</v>
      </c>
      <c r="K206" t="s">
        <v>986</v>
      </c>
      <c r="L206">
        <v>250</v>
      </c>
      <c r="N206">
        <v>2000030596</v>
      </c>
      <c r="O206" t="s">
        <v>1250</v>
      </c>
      <c r="P206">
        <v>0</v>
      </c>
      <c r="Q206" t="s">
        <v>1250</v>
      </c>
      <c r="R206" s="2">
        <v>244688</v>
      </c>
      <c r="S206" s="2">
        <v>244688</v>
      </c>
      <c r="T206" t="s">
        <v>1251</v>
      </c>
      <c r="U206">
        <v>23019173</v>
      </c>
      <c r="V206" t="s">
        <v>84</v>
      </c>
      <c r="W206">
        <v>20</v>
      </c>
      <c r="X206">
        <v>20</v>
      </c>
      <c r="Y206">
        <v>20</v>
      </c>
      <c r="Z206">
        <v>20</v>
      </c>
      <c r="AA206">
        <v>0</v>
      </c>
      <c r="AB206">
        <v>0</v>
      </c>
      <c r="AC206">
        <v>0</v>
      </c>
      <c r="AD206">
        <v>0</v>
      </c>
      <c r="AE206">
        <v>20</v>
      </c>
      <c r="AF206">
        <v>20</v>
      </c>
      <c r="AI206" t="s">
        <v>1033</v>
      </c>
      <c r="AJ206" t="s">
        <v>989</v>
      </c>
      <c r="AK206" t="s">
        <v>1007</v>
      </c>
      <c r="AL206" t="s">
        <v>1008</v>
      </c>
      <c r="AM206" t="s">
        <v>1009</v>
      </c>
      <c r="AN206" t="s">
        <v>1022</v>
      </c>
      <c r="AO206" t="s">
        <v>991</v>
      </c>
      <c r="AU206" t="s">
        <v>1252</v>
      </c>
      <c r="AV206" t="s">
        <v>765</v>
      </c>
      <c r="AW206" t="s">
        <v>765</v>
      </c>
      <c r="AX206" t="s">
        <v>990</v>
      </c>
      <c r="AY206">
        <v>0</v>
      </c>
      <c r="AZ206" t="s">
        <v>994</v>
      </c>
      <c r="BA206">
        <v>31798754</v>
      </c>
      <c r="BD206">
        <v>0</v>
      </c>
      <c r="BG206">
        <v>1333314600</v>
      </c>
      <c r="BH206" t="s">
        <v>995</v>
      </c>
      <c r="BI206">
        <v>20</v>
      </c>
      <c r="BJ206">
        <v>20</v>
      </c>
      <c r="BK206">
        <v>1300</v>
      </c>
      <c r="BL206" t="s">
        <v>996</v>
      </c>
    </row>
    <row r="207" spans="3:64">
      <c r="C207" s="2">
        <v>244688</v>
      </c>
      <c r="D207" s="2">
        <v>244688</v>
      </c>
      <c r="F207" t="s">
        <v>1029</v>
      </c>
      <c r="G207" t="s">
        <v>1030</v>
      </c>
      <c r="H207">
        <v>0</v>
      </c>
      <c r="I207" t="s">
        <v>984</v>
      </c>
      <c r="J207" t="s">
        <v>985</v>
      </c>
      <c r="K207" t="s">
        <v>986</v>
      </c>
      <c r="L207">
        <v>250</v>
      </c>
      <c r="N207">
        <v>2000030596</v>
      </c>
      <c r="O207" t="s">
        <v>1250</v>
      </c>
      <c r="P207">
        <v>0</v>
      </c>
      <c r="Q207" t="s">
        <v>1250</v>
      </c>
      <c r="R207" s="2">
        <v>244688</v>
      </c>
      <c r="S207" s="2">
        <v>244688</v>
      </c>
      <c r="T207" t="s">
        <v>1251</v>
      </c>
      <c r="U207">
        <v>23057685</v>
      </c>
      <c r="V207" t="s">
        <v>104</v>
      </c>
      <c r="W207">
        <v>10</v>
      </c>
      <c r="X207">
        <v>10</v>
      </c>
      <c r="Y207">
        <v>10</v>
      </c>
      <c r="Z207">
        <v>10</v>
      </c>
      <c r="AA207">
        <v>0</v>
      </c>
      <c r="AB207">
        <v>0</v>
      </c>
      <c r="AC207">
        <v>0</v>
      </c>
      <c r="AD207">
        <v>0</v>
      </c>
      <c r="AE207">
        <v>10</v>
      </c>
      <c r="AF207">
        <v>10</v>
      </c>
      <c r="AI207" t="s">
        <v>1033</v>
      </c>
      <c r="AJ207" t="s">
        <v>989</v>
      </c>
      <c r="AK207" t="s">
        <v>1007</v>
      </c>
      <c r="AL207" t="s">
        <v>1008</v>
      </c>
      <c r="AM207" t="s">
        <v>1009</v>
      </c>
      <c r="AN207" t="s">
        <v>1022</v>
      </c>
      <c r="AO207" t="s">
        <v>991</v>
      </c>
      <c r="AU207" t="s">
        <v>1252</v>
      </c>
      <c r="AV207" t="s">
        <v>765</v>
      </c>
      <c r="AW207" t="s">
        <v>765</v>
      </c>
      <c r="AX207" t="s">
        <v>990</v>
      </c>
      <c r="AY207">
        <v>0</v>
      </c>
      <c r="AZ207" t="s">
        <v>994</v>
      </c>
      <c r="BA207">
        <v>31798754</v>
      </c>
      <c r="BD207">
        <v>0</v>
      </c>
      <c r="BG207">
        <v>1333314600</v>
      </c>
      <c r="BH207" t="s">
        <v>995</v>
      </c>
      <c r="BI207">
        <v>10</v>
      </c>
      <c r="BJ207">
        <v>10</v>
      </c>
      <c r="BK207">
        <v>1300</v>
      </c>
      <c r="BL207" t="s">
        <v>996</v>
      </c>
    </row>
    <row r="208" spans="3:64">
      <c r="C208" s="2">
        <v>244688</v>
      </c>
      <c r="D208" s="2">
        <v>244688</v>
      </c>
      <c r="F208" t="s">
        <v>1029</v>
      </c>
      <c r="G208" t="s">
        <v>1030</v>
      </c>
      <c r="H208">
        <v>0</v>
      </c>
      <c r="I208" t="s">
        <v>984</v>
      </c>
      <c r="J208" t="s">
        <v>985</v>
      </c>
      <c r="K208" t="s">
        <v>986</v>
      </c>
      <c r="L208">
        <v>250</v>
      </c>
      <c r="N208">
        <v>2000030596</v>
      </c>
      <c r="O208" t="s">
        <v>1250</v>
      </c>
      <c r="P208">
        <v>0</v>
      </c>
      <c r="Q208" t="s">
        <v>1250</v>
      </c>
      <c r="R208" s="2">
        <v>244688</v>
      </c>
      <c r="S208" s="2">
        <v>244688</v>
      </c>
      <c r="T208" t="s">
        <v>1251</v>
      </c>
      <c r="U208">
        <v>23057688</v>
      </c>
      <c r="V208" t="s">
        <v>61</v>
      </c>
      <c r="W208">
        <v>5</v>
      </c>
      <c r="X208">
        <v>5</v>
      </c>
      <c r="Y208">
        <v>5</v>
      </c>
      <c r="Z208">
        <v>5</v>
      </c>
      <c r="AA208">
        <v>0</v>
      </c>
      <c r="AB208">
        <v>0</v>
      </c>
      <c r="AC208">
        <v>0</v>
      </c>
      <c r="AD208">
        <v>0</v>
      </c>
      <c r="AE208">
        <v>5</v>
      </c>
      <c r="AF208">
        <v>5</v>
      </c>
      <c r="AI208" t="s">
        <v>1033</v>
      </c>
      <c r="AJ208" t="s">
        <v>989</v>
      </c>
      <c r="AK208" t="s">
        <v>1007</v>
      </c>
      <c r="AL208" t="s">
        <v>1008</v>
      </c>
      <c r="AM208" t="s">
        <v>1009</v>
      </c>
      <c r="AN208" t="s">
        <v>1022</v>
      </c>
      <c r="AO208" t="s">
        <v>991</v>
      </c>
      <c r="AU208" t="s">
        <v>1252</v>
      </c>
      <c r="AV208" t="s">
        <v>765</v>
      </c>
      <c r="AW208" t="s">
        <v>765</v>
      </c>
      <c r="AX208" t="s">
        <v>990</v>
      </c>
      <c r="AY208">
        <v>0</v>
      </c>
      <c r="AZ208" t="s">
        <v>994</v>
      </c>
      <c r="BA208">
        <v>31798754</v>
      </c>
      <c r="BD208">
        <v>0</v>
      </c>
      <c r="BG208">
        <v>1333314600</v>
      </c>
      <c r="BH208" t="s">
        <v>995</v>
      </c>
      <c r="BI208">
        <v>5</v>
      </c>
      <c r="BJ208">
        <v>5</v>
      </c>
      <c r="BK208">
        <v>1300</v>
      </c>
      <c r="BL208" t="s">
        <v>996</v>
      </c>
    </row>
    <row r="209" spans="3:64">
      <c r="C209" s="2">
        <v>244688</v>
      </c>
      <c r="D209" s="2">
        <v>244688</v>
      </c>
      <c r="F209" t="s">
        <v>1029</v>
      </c>
      <c r="G209" t="s">
        <v>1030</v>
      </c>
      <c r="H209">
        <v>0</v>
      </c>
      <c r="I209" t="s">
        <v>984</v>
      </c>
      <c r="J209" t="s">
        <v>985</v>
      </c>
      <c r="K209" t="s">
        <v>986</v>
      </c>
      <c r="L209">
        <v>250</v>
      </c>
      <c r="N209">
        <v>2000415918</v>
      </c>
      <c r="O209" t="s">
        <v>1253</v>
      </c>
      <c r="P209">
        <v>2</v>
      </c>
      <c r="Q209" t="s">
        <v>1254</v>
      </c>
      <c r="R209" s="2">
        <v>244688</v>
      </c>
      <c r="S209" s="2">
        <v>244688</v>
      </c>
      <c r="T209" t="s">
        <v>1255</v>
      </c>
      <c r="U209">
        <v>23064091</v>
      </c>
      <c r="V209" t="s">
        <v>118</v>
      </c>
      <c r="W209">
        <v>40</v>
      </c>
      <c r="X209">
        <v>40</v>
      </c>
      <c r="Y209">
        <v>40</v>
      </c>
      <c r="Z209">
        <v>40</v>
      </c>
      <c r="AA209">
        <v>0</v>
      </c>
      <c r="AB209">
        <v>0</v>
      </c>
      <c r="AC209">
        <v>0</v>
      </c>
      <c r="AD209">
        <v>0</v>
      </c>
      <c r="AE209">
        <v>40</v>
      </c>
      <c r="AF209">
        <v>40</v>
      </c>
      <c r="AI209" t="s">
        <v>1033</v>
      </c>
      <c r="AJ209" t="s">
        <v>989</v>
      </c>
      <c r="AK209" t="s">
        <v>1007</v>
      </c>
      <c r="AL209" t="s">
        <v>1008</v>
      </c>
      <c r="AM209" t="s">
        <v>1009</v>
      </c>
      <c r="AN209" t="s">
        <v>1034</v>
      </c>
      <c r="AO209" t="s">
        <v>991</v>
      </c>
      <c r="AU209" t="s">
        <v>1256</v>
      </c>
      <c r="AV209" t="s">
        <v>765</v>
      </c>
      <c r="AW209" t="s">
        <v>765</v>
      </c>
      <c r="AX209" t="s">
        <v>990</v>
      </c>
      <c r="AY209">
        <v>0</v>
      </c>
      <c r="AZ209" t="s">
        <v>994</v>
      </c>
      <c r="BA209">
        <v>31798855</v>
      </c>
      <c r="BD209">
        <v>0</v>
      </c>
      <c r="BG209">
        <v>1333314600</v>
      </c>
      <c r="BH209" t="s">
        <v>995</v>
      </c>
      <c r="BI209">
        <v>40</v>
      </c>
      <c r="BJ209">
        <v>40</v>
      </c>
      <c r="BL209" t="s">
        <v>996</v>
      </c>
    </row>
    <row r="210" spans="3:64">
      <c r="C210" s="2">
        <v>244688</v>
      </c>
      <c r="D210" s="2">
        <v>244688</v>
      </c>
      <c r="F210" t="s">
        <v>1029</v>
      </c>
      <c r="G210" t="s">
        <v>1030</v>
      </c>
      <c r="H210">
        <v>0</v>
      </c>
      <c r="I210" t="s">
        <v>984</v>
      </c>
      <c r="J210" t="s">
        <v>985</v>
      </c>
      <c r="K210" t="s">
        <v>986</v>
      </c>
      <c r="L210">
        <v>250</v>
      </c>
      <c r="N210">
        <v>2000030596</v>
      </c>
      <c r="O210" t="s">
        <v>1250</v>
      </c>
      <c r="P210">
        <v>0</v>
      </c>
      <c r="Q210" t="s">
        <v>1250</v>
      </c>
      <c r="R210" s="2">
        <v>244688</v>
      </c>
      <c r="S210" s="2">
        <v>244688</v>
      </c>
      <c r="T210" t="s">
        <v>1257</v>
      </c>
      <c r="U210">
        <v>23072463</v>
      </c>
      <c r="V210" t="s">
        <v>76</v>
      </c>
      <c r="W210">
        <v>5</v>
      </c>
      <c r="X210">
        <v>5</v>
      </c>
      <c r="Y210">
        <v>5</v>
      </c>
      <c r="Z210">
        <v>5</v>
      </c>
      <c r="AA210">
        <v>0</v>
      </c>
      <c r="AB210">
        <v>0</v>
      </c>
      <c r="AC210">
        <v>0</v>
      </c>
      <c r="AD210">
        <v>0</v>
      </c>
      <c r="AE210">
        <v>5</v>
      </c>
      <c r="AF210">
        <v>5</v>
      </c>
      <c r="AI210" t="s">
        <v>1033</v>
      </c>
      <c r="AJ210" t="s">
        <v>989</v>
      </c>
      <c r="AK210" t="s">
        <v>1007</v>
      </c>
      <c r="AL210" t="s">
        <v>1008</v>
      </c>
      <c r="AM210" t="s">
        <v>1009</v>
      </c>
      <c r="AN210" t="s">
        <v>1022</v>
      </c>
      <c r="AO210" t="s">
        <v>991</v>
      </c>
      <c r="AU210" t="s">
        <v>1258</v>
      </c>
      <c r="AV210" t="s">
        <v>765</v>
      </c>
      <c r="AW210" t="s">
        <v>765</v>
      </c>
      <c r="AX210" t="s">
        <v>990</v>
      </c>
      <c r="AY210">
        <v>0</v>
      </c>
      <c r="AZ210" t="s">
        <v>994</v>
      </c>
      <c r="BA210">
        <v>31798951</v>
      </c>
      <c r="BD210">
        <v>0</v>
      </c>
      <c r="BG210">
        <v>1333314600</v>
      </c>
      <c r="BH210" t="s">
        <v>995</v>
      </c>
      <c r="BI210">
        <v>5</v>
      </c>
      <c r="BJ210">
        <v>5</v>
      </c>
      <c r="BK210">
        <v>1300</v>
      </c>
      <c r="BL210" t="s">
        <v>996</v>
      </c>
    </row>
    <row r="211" spans="3:64">
      <c r="C211" s="2">
        <v>244688</v>
      </c>
      <c r="D211" s="2">
        <v>244688</v>
      </c>
      <c r="F211" t="s">
        <v>1029</v>
      </c>
      <c r="G211" t="s">
        <v>1030</v>
      </c>
      <c r="H211">
        <v>0</v>
      </c>
      <c r="I211" t="s">
        <v>984</v>
      </c>
      <c r="J211" t="s">
        <v>985</v>
      </c>
      <c r="K211" t="s">
        <v>986</v>
      </c>
      <c r="L211">
        <v>250</v>
      </c>
      <c r="N211">
        <v>2000030596</v>
      </c>
      <c r="O211" t="s">
        <v>1250</v>
      </c>
      <c r="P211">
        <v>0</v>
      </c>
      <c r="Q211" t="s">
        <v>1250</v>
      </c>
      <c r="R211" s="2">
        <v>244688</v>
      </c>
      <c r="S211" s="2">
        <v>244688</v>
      </c>
      <c r="T211" t="s">
        <v>1257</v>
      </c>
      <c r="U211">
        <v>23057673</v>
      </c>
      <c r="V211" t="s">
        <v>152</v>
      </c>
      <c r="W211">
        <v>9</v>
      </c>
      <c r="X211">
        <v>9</v>
      </c>
      <c r="Y211">
        <v>9</v>
      </c>
      <c r="Z211">
        <v>9</v>
      </c>
      <c r="AA211">
        <v>0</v>
      </c>
      <c r="AB211">
        <v>0</v>
      </c>
      <c r="AC211">
        <v>0</v>
      </c>
      <c r="AD211">
        <v>0</v>
      </c>
      <c r="AE211">
        <v>9</v>
      </c>
      <c r="AF211">
        <v>9</v>
      </c>
      <c r="AI211" t="s">
        <v>1033</v>
      </c>
      <c r="AJ211" t="s">
        <v>989</v>
      </c>
      <c r="AK211" t="s">
        <v>1039</v>
      </c>
      <c r="AL211" t="s">
        <v>1008</v>
      </c>
      <c r="AM211" t="s">
        <v>1009</v>
      </c>
      <c r="AN211" t="s">
        <v>1022</v>
      </c>
      <c r="AO211" t="s">
        <v>991</v>
      </c>
      <c r="AU211" t="s">
        <v>1258</v>
      </c>
      <c r="AV211" t="s">
        <v>765</v>
      </c>
      <c r="AW211" t="s">
        <v>765</v>
      </c>
      <c r="AX211" t="s">
        <v>990</v>
      </c>
      <c r="AY211">
        <v>0</v>
      </c>
      <c r="AZ211" t="s">
        <v>994</v>
      </c>
      <c r="BA211">
        <v>31798951</v>
      </c>
      <c r="BD211">
        <v>0</v>
      </c>
      <c r="BG211">
        <v>1333314600</v>
      </c>
      <c r="BH211" t="s">
        <v>995</v>
      </c>
      <c r="BI211">
        <v>9</v>
      </c>
      <c r="BJ211">
        <v>9</v>
      </c>
      <c r="BK211">
        <v>1300</v>
      </c>
      <c r="BL211" t="s">
        <v>996</v>
      </c>
    </row>
    <row r="212" spans="3:64">
      <c r="C212" s="2">
        <v>244688</v>
      </c>
      <c r="D212" s="2">
        <v>244688</v>
      </c>
      <c r="F212" t="s">
        <v>1029</v>
      </c>
      <c r="G212" t="s">
        <v>1030</v>
      </c>
      <c r="H212">
        <v>0</v>
      </c>
      <c r="I212" t="s">
        <v>984</v>
      </c>
      <c r="J212" t="s">
        <v>985</v>
      </c>
      <c r="K212" t="s">
        <v>986</v>
      </c>
      <c r="L212">
        <v>250</v>
      </c>
      <c r="N212">
        <v>2000417921</v>
      </c>
      <c r="O212" t="s">
        <v>1259</v>
      </c>
      <c r="P212">
        <v>1</v>
      </c>
      <c r="Q212" t="s">
        <v>1259</v>
      </c>
      <c r="R212" s="2">
        <v>244688</v>
      </c>
      <c r="S212" s="2">
        <v>244688</v>
      </c>
      <c r="T212" t="s">
        <v>1260</v>
      </c>
      <c r="U212">
        <v>23019173</v>
      </c>
      <c r="V212" t="s">
        <v>84</v>
      </c>
      <c r="W212">
        <v>20</v>
      </c>
      <c r="X212">
        <v>20</v>
      </c>
      <c r="Y212">
        <v>20</v>
      </c>
      <c r="Z212">
        <v>20</v>
      </c>
      <c r="AA212">
        <v>0</v>
      </c>
      <c r="AB212">
        <v>0</v>
      </c>
      <c r="AC212">
        <v>0</v>
      </c>
      <c r="AD212">
        <v>0</v>
      </c>
      <c r="AE212">
        <v>20</v>
      </c>
      <c r="AF212">
        <v>20</v>
      </c>
      <c r="AI212" t="s">
        <v>1033</v>
      </c>
      <c r="AJ212" t="s">
        <v>989</v>
      </c>
      <c r="AK212" t="s">
        <v>1007</v>
      </c>
      <c r="AL212" t="s">
        <v>1008</v>
      </c>
      <c r="AM212" t="s">
        <v>1009</v>
      </c>
      <c r="AN212" t="s">
        <v>1034</v>
      </c>
      <c r="AO212" t="s">
        <v>991</v>
      </c>
      <c r="AU212" t="s">
        <v>1261</v>
      </c>
      <c r="AV212" t="s">
        <v>765</v>
      </c>
      <c r="AW212" t="s">
        <v>765</v>
      </c>
      <c r="AX212" t="s">
        <v>990</v>
      </c>
      <c r="AY212">
        <v>0</v>
      </c>
      <c r="AZ212" t="s">
        <v>994</v>
      </c>
      <c r="BA212">
        <v>31799301</v>
      </c>
      <c r="BD212">
        <v>0</v>
      </c>
      <c r="BG212">
        <v>1333314600</v>
      </c>
      <c r="BH212" t="s">
        <v>995</v>
      </c>
      <c r="BI212">
        <v>20</v>
      </c>
      <c r="BJ212">
        <v>20</v>
      </c>
      <c r="BL212" t="s">
        <v>996</v>
      </c>
    </row>
    <row r="213" spans="3:64">
      <c r="C213" s="2">
        <v>244688</v>
      </c>
      <c r="D213" s="2">
        <v>244688</v>
      </c>
      <c r="F213" t="s">
        <v>1029</v>
      </c>
      <c r="G213" t="s">
        <v>1030</v>
      </c>
      <c r="H213">
        <v>0</v>
      </c>
      <c r="I213" t="s">
        <v>984</v>
      </c>
      <c r="J213" t="s">
        <v>985</v>
      </c>
      <c r="K213" t="s">
        <v>986</v>
      </c>
      <c r="L213">
        <v>250</v>
      </c>
      <c r="N213">
        <v>2000417921</v>
      </c>
      <c r="O213" t="s">
        <v>1259</v>
      </c>
      <c r="P213">
        <v>1</v>
      </c>
      <c r="Q213" t="s">
        <v>1259</v>
      </c>
      <c r="R213" s="2">
        <v>244688</v>
      </c>
      <c r="S213" s="2">
        <v>244688</v>
      </c>
      <c r="T213" t="s">
        <v>1260</v>
      </c>
      <c r="U213">
        <v>23078867</v>
      </c>
      <c r="V213" t="s">
        <v>173</v>
      </c>
      <c r="W213">
        <v>40</v>
      </c>
      <c r="X213">
        <v>40</v>
      </c>
      <c r="Y213">
        <v>40</v>
      </c>
      <c r="Z213">
        <v>40</v>
      </c>
      <c r="AA213">
        <v>0</v>
      </c>
      <c r="AB213">
        <v>0</v>
      </c>
      <c r="AC213">
        <v>0</v>
      </c>
      <c r="AD213">
        <v>0</v>
      </c>
      <c r="AE213">
        <v>40</v>
      </c>
      <c r="AF213">
        <v>40</v>
      </c>
      <c r="AI213" t="s">
        <v>1033</v>
      </c>
      <c r="AJ213" t="s">
        <v>989</v>
      </c>
      <c r="AK213" t="s">
        <v>1039</v>
      </c>
      <c r="AL213" t="s">
        <v>1008</v>
      </c>
      <c r="AM213" t="s">
        <v>1009</v>
      </c>
      <c r="AN213" t="s">
        <v>1034</v>
      </c>
      <c r="AO213" t="s">
        <v>991</v>
      </c>
      <c r="AU213" t="s">
        <v>1261</v>
      </c>
      <c r="AV213" t="s">
        <v>765</v>
      </c>
      <c r="AW213" t="s">
        <v>765</v>
      </c>
      <c r="AX213" t="s">
        <v>990</v>
      </c>
      <c r="AY213">
        <v>0</v>
      </c>
      <c r="AZ213" t="s">
        <v>994</v>
      </c>
      <c r="BA213">
        <v>31799301</v>
      </c>
      <c r="BD213">
        <v>0</v>
      </c>
      <c r="BG213">
        <v>1333314600</v>
      </c>
      <c r="BH213" t="s">
        <v>995</v>
      </c>
      <c r="BI213">
        <v>40</v>
      </c>
      <c r="BJ213">
        <v>40</v>
      </c>
      <c r="BL213" t="s">
        <v>996</v>
      </c>
    </row>
    <row r="214" spans="3:64">
      <c r="C214" s="2">
        <v>244688</v>
      </c>
      <c r="D214" s="2">
        <v>244688</v>
      </c>
      <c r="F214" t="s">
        <v>1029</v>
      </c>
      <c r="G214" t="s">
        <v>1030</v>
      </c>
      <c r="H214">
        <v>0</v>
      </c>
      <c r="I214" t="s">
        <v>984</v>
      </c>
      <c r="J214" t="s">
        <v>985</v>
      </c>
      <c r="K214" t="s">
        <v>986</v>
      </c>
      <c r="L214">
        <v>250</v>
      </c>
      <c r="N214">
        <v>2000266485</v>
      </c>
      <c r="O214" t="s">
        <v>1262</v>
      </c>
      <c r="P214">
        <v>2</v>
      </c>
      <c r="Q214" t="s">
        <v>1263</v>
      </c>
      <c r="R214" s="2">
        <v>244688</v>
      </c>
      <c r="S214" s="2">
        <v>244688</v>
      </c>
      <c r="T214" t="s">
        <v>1264</v>
      </c>
      <c r="U214">
        <v>23107368</v>
      </c>
      <c r="V214" t="s">
        <v>562</v>
      </c>
      <c r="W214">
        <v>1</v>
      </c>
      <c r="X214">
        <v>13</v>
      </c>
      <c r="Y214">
        <v>1</v>
      </c>
      <c r="Z214">
        <v>13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13</v>
      </c>
      <c r="AI214" t="s">
        <v>1033</v>
      </c>
      <c r="AJ214" t="s">
        <v>989</v>
      </c>
      <c r="AN214" t="s">
        <v>1034</v>
      </c>
      <c r="AO214" t="s">
        <v>991</v>
      </c>
      <c r="AU214" t="s">
        <v>1265</v>
      </c>
      <c r="AV214" t="s">
        <v>869</v>
      </c>
      <c r="AW214" t="s">
        <v>765</v>
      </c>
      <c r="AX214" t="s">
        <v>990</v>
      </c>
      <c r="AY214">
        <v>0</v>
      </c>
      <c r="AZ214" t="s">
        <v>994</v>
      </c>
      <c r="BA214">
        <v>31799770</v>
      </c>
      <c r="BD214">
        <v>0</v>
      </c>
      <c r="BG214">
        <v>1333314600</v>
      </c>
      <c r="BH214" t="s">
        <v>995</v>
      </c>
      <c r="BI214">
        <v>1</v>
      </c>
      <c r="BJ214">
        <v>13</v>
      </c>
      <c r="BK214">
        <v>1300</v>
      </c>
      <c r="BL214" t="s">
        <v>996</v>
      </c>
    </row>
    <row r="215" spans="3:64">
      <c r="C215" s="2">
        <v>244688</v>
      </c>
      <c r="D215" s="2">
        <v>244688</v>
      </c>
      <c r="F215" t="s">
        <v>1029</v>
      </c>
      <c r="G215" t="s">
        <v>1030</v>
      </c>
      <c r="H215">
        <v>0</v>
      </c>
      <c r="I215" t="s">
        <v>984</v>
      </c>
      <c r="J215" t="s">
        <v>985</v>
      </c>
      <c r="K215" t="s">
        <v>986</v>
      </c>
      <c r="L215">
        <v>250</v>
      </c>
      <c r="N215">
        <v>2000266485</v>
      </c>
      <c r="O215" t="s">
        <v>1262</v>
      </c>
      <c r="P215">
        <v>2</v>
      </c>
      <c r="Q215" t="s">
        <v>1263</v>
      </c>
      <c r="R215" s="2">
        <v>244688</v>
      </c>
      <c r="S215" s="2">
        <v>244688</v>
      </c>
      <c r="T215" t="s">
        <v>1264</v>
      </c>
      <c r="U215">
        <v>23078867</v>
      </c>
      <c r="V215" t="s">
        <v>173</v>
      </c>
      <c r="W215">
        <v>5</v>
      </c>
      <c r="X215">
        <v>5</v>
      </c>
      <c r="Y215">
        <v>5</v>
      </c>
      <c r="Z215">
        <v>5</v>
      </c>
      <c r="AA215">
        <v>0</v>
      </c>
      <c r="AB215">
        <v>0</v>
      </c>
      <c r="AC215">
        <v>0</v>
      </c>
      <c r="AD215">
        <v>0</v>
      </c>
      <c r="AE215">
        <v>5</v>
      </c>
      <c r="AF215">
        <v>5</v>
      </c>
      <c r="AI215" t="s">
        <v>1033</v>
      </c>
      <c r="AJ215" t="s">
        <v>989</v>
      </c>
      <c r="AK215" t="s">
        <v>1039</v>
      </c>
      <c r="AL215" t="s">
        <v>1008</v>
      </c>
      <c r="AM215" t="s">
        <v>1009</v>
      </c>
      <c r="AN215" t="s">
        <v>1034</v>
      </c>
      <c r="AO215" t="s">
        <v>991</v>
      </c>
      <c r="AU215" t="s">
        <v>1265</v>
      </c>
      <c r="AV215" t="s">
        <v>765</v>
      </c>
      <c r="AW215" t="s">
        <v>765</v>
      </c>
      <c r="AX215" t="s">
        <v>990</v>
      </c>
      <c r="AY215">
        <v>0</v>
      </c>
      <c r="AZ215" t="s">
        <v>994</v>
      </c>
      <c r="BA215">
        <v>31799770</v>
      </c>
      <c r="BD215">
        <v>0</v>
      </c>
      <c r="BG215">
        <v>1333314600</v>
      </c>
      <c r="BH215" t="s">
        <v>995</v>
      </c>
      <c r="BI215">
        <v>5</v>
      </c>
      <c r="BJ215">
        <v>5</v>
      </c>
      <c r="BK215">
        <v>1300</v>
      </c>
      <c r="BL215" t="s">
        <v>996</v>
      </c>
    </row>
    <row r="216" spans="3:64">
      <c r="C216" s="2">
        <v>244688</v>
      </c>
      <c r="D216" s="2">
        <v>244688</v>
      </c>
      <c r="F216" t="s">
        <v>1029</v>
      </c>
      <c r="G216" t="s">
        <v>1030</v>
      </c>
      <c r="H216">
        <v>0</v>
      </c>
      <c r="I216" t="s">
        <v>984</v>
      </c>
      <c r="J216" t="s">
        <v>985</v>
      </c>
      <c r="K216" t="s">
        <v>986</v>
      </c>
      <c r="L216">
        <v>250</v>
      </c>
      <c r="N216">
        <v>2000266485</v>
      </c>
      <c r="O216" t="s">
        <v>1262</v>
      </c>
      <c r="P216">
        <v>2</v>
      </c>
      <c r="Q216" t="s">
        <v>1263</v>
      </c>
      <c r="R216" s="2">
        <v>244688</v>
      </c>
      <c r="S216" s="2">
        <v>244688</v>
      </c>
      <c r="T216" t="s">
        <v>1264</v>
      </c>
      <c r="U216">
        <v>23000175</v>
      </c>
      <c r="V216" t="s">
        <v>636</v>
      </c>
      <c r="W216">
        <v>5</v>
      </c>
      <c r="X216">
        <v>5</v>
      </c>
      <c r="Y216">
        <v>5</v>
      </c>
      <c r="Z216">
        <v>5</v>
      </c>
      <c r="AA216">
        <v>0</v>
      </c>
      <c r="AB216">
        <v>0</v>
      </c>
      <c r="AC216">
        <v>0</v>
      </c>
      <c r="AD216">
        <v>0</v>
      </c>
      <c r="AE216">
        <v>5</v>
      </c>
      <c r="AF216">
        <v>5</v>
      </c>
      <c r="AI216" t="s">
        <v>1033</v>
      </c>
      <c r="AJ216" t="s">
        <v>989</v>
      </c>
      <c r="AK216" t="s">
        <v>1007</v>
      </c>
      <c r="AL216" t="s">
        <v>1008</v>
      </c>
      <c r="AM216" t="s">
        <v>1009</v>
      </c>
      <c r="AN216" t="s">
        <v>1034</v>
      </c>
      <c r="AO216" t="s">
        <v>991</v>
      </c>
      <c r="AU216" t="s">
        <v>1265</v>
      </c>
      <c r="AV216" t="s">
        <v>765</v>
      </c>
      <c r="AW216" t="s">
        <v>765</v>
      </c>
      <c r="AX216" t="s">
        <v>990</v>
      </c>
      <c r="AY216">
        <v>0</v>
      </c>
      <c r="AZ216" t="s">
        <v>994</v>
      </c>
      <c r="BA216">
        <v>31799770</v>
      </c>
      <c r="BD216">
        <v>0</v>
      </c>
      <c r="BG216">
        <v>1333314600</v>
      </c>
      <c r="BH216" t="s">
        <v>995</v>
      </c>
      <c r="BI216">
        <v>5</v>
      </c>
      <c r="BJ216">
        <v>5</v>
      </c>
      <c r="BK216">
        <v>1300</v>
      </c>
      <c r="BL216" t="s">
        <v>996</v>
      </c>
    </row>
    <row r="217" spans="3:64">
      <c r="C217" s="2">
        <v>244688</v>
      </c>
      <c r="D217" s="2">
        <v>244688</v>
      </c>
      <c r="F217" t="s">
        <v>1029</v>
      </c>
      <c r="G217" t="s">
        <v>1030</v>
      </c>
      <c r="H217">
        <v>0</v>
      </c>
      <c r="I217" t="s">
        <v>984</v>
      </c>
      <c r="J217" t="s">
        <v>985</v>
      </c>
      <c r="K217" t="s">
        <v>986</v>
      </c>
      <c r="L217">
        <v>250</v>
      </c>
      <c r="N217">
        <v>2000398243</v>
      </c>
      <c r="O217" t="s">
        <v>1266</v>
      </c>
      <c r="P217">
        <v>1</v>
      </c>
      <c r="Q217" t="s">
        <v>1266</v>
      </c>
      <c r="R217" s="2">
        <v>244688</v>
      </c>
      <c r="S217" s="2">
        <v>244688</v>
      </c>
      <c r="T217" t="s">
        <v>1267</v>
      </c>
      <c r="U217">
        <v>23067920</v>
      </c>
      <c r="V217" t="s">
        <v>16</v>
      </c>
      <c r="W217">
        <v>3</v>
      </c>
      <c r="X217">
        <v>3</v>
      </c>
      <c r="Y217">
        <v>3</v>
      </c>
      <c r="Z217">
        <v>3</v>
      </c>
      <c r="AA217">
        <v>0</v>
      </c>
      <c r="AB217">
        <v>0</v>
      </c>
      <c r="AC217">
        <v>0</v>
      </c>
      <c r="AD217">
        <v>0</v>
      </c>
      <c r="AE217">
        <v>3</v>
      </c>
      <c r="AF217">
        <v>3</v>
      </c>
      <c r="AI217" t="s">
        <v>1033</v>
      </c>
      <c r="AJ217" t="s">
        <v>989</v>
      </c>
      <c r="AN217" t="s">
        <v>1034</v>
      </c>
      <c r="AO217" t="s">
        <v>991</v>
      </c>
      <c r="AU217" t="s">
        <v>1268</v>
      </c>
      <c r="AV217" t="s">
        <v>899</v>
      </c>
      <c r="AW217" t="s">
        <v>899</v>
      </c>
      <c r="AX217" t="s">
        <v>990</v>
      </c>
      <c r="AY217">
        <v>0</v>
      </c>
      <c r="AZ217" t="s">
        <v>994</v>
      </c>
      <c r="BA217">
        <v>31799807</v>
      </c>
      <c r="BD217">
        <v>0</v>
      </c>
      <c r="BG217">
        <v>1333314600</v>
      </c>
      <c r="BH217" t="s">
        <v>995</v>
      </c>
      <c r="BI217">
        <v>3</v>
      </c>
      <c r="BJ217">
        <v>3</v>
      </c>
      <c r="BK217">
        <v>1300</v>
      </c>
      <c r="BL217" t="s">
        <v>996</v>
      </c>
    </row>
    <row r="218" spans="3:64">
      <c r="C218" s="2">
        <v>244688</v>
      </c>
      <c r="D218" s="2">
        <v>244688</v>
      </c>
      <c r="F218" t="s">
        <v>1029</v>
      </c>
      <c r="G218" t="s">
        <v>1030</v>
      </c>
      <c r="H218">
        <v>0</v>
      </c>
      <c r="I218" t="s">
        <v>984</v>
      </c>
      <c r="J218" t="s">
        <v>985</v>
      </c>
      <c r="K218" t="s">
        <v>986</v>
      </c>
      <c r="L218">
        <v>250</v>
      </c>
      <c r="N218">
        <v>2000398243</v>
      </c>
      <c r="O218" t="s">
        <v>1266</v>
      </c>
      <c r="P218">
        <v>1</v>
      </c>
      <c r="Q218" t="s">
        <v>1266</v>
      </c>
      <c r="R218" s="2">
        <v>244688</v>
      </c>
      <c r="S218" s="2">
        <v>244688</v>
      </c>
      <c r="T218" t="s">
        <v>1267</v>
      </c>
      <c r="U218">
        <v>23057698</v>
      </c>
      <c r="V218" t="s">
        <v>271</v>
      </c>
      <c r="W218">
        <v>20</v>
      </c>
      <c r="X218">
        <v>20</v>
      </c>
      <c r="Y218">
        <v>20</v>
      </c>
      <c r="Z218">
        <v>20</v>
      </c>
      <c r="AA218">
        <v>0</v>
      </c>
      <c r="AB218">
        <v>0</v>
      </c>
      <c r="AC218">
        <v>0</v>
      </c>
      <c r="AD218">
        <v>0</v>
      </c>
      <c r="AE218">
        <v>20</v>
      </c>
      <c r="AF218">
        <v>20</v>
      </c>
      <c r="AI218" t="s">
        <v>1033</v>
      </c>
      <c r="AJ218" t="s">
        <v>989</v>
      </c>
      <c r="AK218" t="s">
        <v>1039</v>
      </c>
      <c r="AL218" t="s">
        <v>1008</v>
      </c>
      <c r="AM218" t="s">
        <v>1009</v>
      </c>
      <c r="AN218" t="s">
        <v>1034</v>
      </c>
      <c r="AO218" t="s">
        <v>991</v>
      </c>
      <c r="AU218" t="s">
        <v>1268</v>
      </c>
      <c r="AV218" t="s">
        <v>765</v>
      </c>
      <c r="AW218" t="s">
        <v>765</v>
      </c>
      <c r="AX218" t="s">
        <v>990</v>
      </c>
      <c r="AY218">
        <v>0</v>
      </c>
      <c r="AZ218" t="s">
        <v>994</v>
      </c>
      <c r="BA218">
        <v>31799807</v>
      </c>
      <c r="BD218">
        <v>0</v>
      </c>
      <c r="BG218">
        <v>1333314600</v>
      </c>
      <c r="BH218" t="s">
        <v>995</v>
      </c>
      <c r="BI218">
        <v>20</v>
      </c>
      <c r="BJ218">
        <v>20</v>
      </c>
      <c r="BK218">
        <v>1300</v>
      </c>
      <c r="BL218" t="s">
        <v>996</v>
      </c>
    </row>
    <row r="219" spans="3:64">
      <c r="C219" s="2">
        <v>244688</v>
      </c>
      <c r="D219" s="2">
        <v>244688</v>
      </c>
      <c r="F219" t="s">
        <v>1029</v>
      </c>
      <c r="G219" t="s">
        <v>1030</v>
      </c>
      <c r="H219">
        <v>0</v>
      </c>
      <c r="I219" t="s">
        <v>984</v>
      </c>
      <c r="J219" t="s">
        <v>985</v>
      </c>
      <c r="K219" t="s">
        <v>986</v>
      </c>
      <c r="L219">
        <v>250</v>
      </c>
      <c r="N219">
        <v>2000398243</v>
      </c>
      <c r="O219" t="s">
        <v>1266</v>
      </c>
      <c r="P219">
        <v>1</v>
      </c>
      <c r="Q219" t="s">
        <v>1266</v>
      </c>
      <c r="R219" s="2">
        <v>244688</v>
      </c>
      <c r="S219" s="2">
        <v>244688</v>
      </c>
      <c r="T219" t="s">
        <v>1267</v>
      </c>
      <c r="U219">
        <v>23000188</v>
      </c>
      <c r="V219" t="s">
        <v>94</v>
      </c>
      <c r="W219">
        <v>10</v>
      </c>
      <c r="X219">
        <v>10</v>
      </c>
      <c r="Y219">
        <v>10</v>
      </c>
      <c r="Z219">
        <v>10</v>
      </c>
      <c r="AA219">
        <v>0</v>
      </c>
      <c r="AB219">
        <v>0</v>
      </c>
      <c r="AC219">
        <v>0</v>
      </c>
      <c r="AD219">
        <v>0</v>
      </c>
      <c r="AE219">
        <v>10</v>
      </c>
      <c r="AF219">
        <v>10</v>
      </c>
      <c r="AI219" t="s">
        <v>1033</v>
      </c>
      <c r="AJ219" t="s">
        <v>989</v>
      </c>
      <c r="AK219" t="s">
        <v>1007</v>
      </c>
      <c r="AL219" t="s">
        <v>1008</v>
      </c>
      <c r="AM219" t="s">
        <v>1009</v>
      </c>
      <c r="AN219" t="s">
        <v>1034</v>
      </c>
      <c r="AO219" t="s">
        <v>991</v>
      </c>
      <c r="AU219" t="s">
        <v>1268</v>
      </c>
      <c r="AV219" t="s">
        <v>765</v>
      </c>
      <c r="AW219" t="s">
        <v>765</v>
      </c>
      <c r="AX219" t="s">
        <v>990</v>
      </c>
      <c r="AY219">
        <v>0</v>
      </c>
      <c r="AZ219" t="s">
        <v>994</v>
      </c>
      <c r="BA219">
        <v>31799807</v>
      </c>
      <c r="BD219">
        <v>0</v>
      </c>
      <c r="BG219">
        <v>1333314600</v>
      </c>
      <c r="BH219" t="s">
        <v>995</v>
      </c>
      <c r="BI219">
        <v>10</v>
      </c>
      <c r="BJ219">
        <v>10</v>
      </c>
      <c r="BK219">
        <v>1300</v>
      </c>
      <c r="BL219" t="s">
        <v>996</v>
      </c>
    </row>
    <row r="220" spans="3:64">
      <c r="C220" s="2">
        <v>244688</v>
      </c>
      <c r="D220" s="2">
        <v>244688</v>
      </c>
      <c r="F220" t="s">
        <v>1029</v>
      </c>
      <c r="G220" t="s">
        <v>1030</v>
      </c>
      <c r="H220">
        <v>0</v>
      </c>
      <c r="I220" t="s">
        <v>984</v>
      </c>
      <c r="J220" t="s">
        <v>985</v>
      </c>
      <c r="K220" t="s">
        <v>986</v>
      </c>
      <c r="L220">
        <v>250</v>
      </c>
      <c r="N220">
        <v>2000398243</v>
      </c>
      <c r="O220" t="s">
        <v>1266</v>
      </c>
      <c r="P220">
        <v>1</v>
      </c>
      <c r="Q220" t="s">
        <v>1266</v>
      </c>
      <c r="R220" s="2">
        <v>244688</v>
      </c>
      <c r="S220" s="2">
        <v>244688</v>
      </c>
      <c r="T220" t="s">
        <v>1267</v>
      </c>
      <c r="U220">
        <v>23057677</v>
      </c>
      <c r="V220" t="s">
        <v>243</v>
      </c>
      <c r="W220">
        <v>7</v>
      </c>
      <c r="X220">
        <v>7</v>
      </c>
      <c r="Y220">
        <v>7</v>
      </c>
      <c r="Z220">
        <v>7</v>
      </c>
      <c r="AA220">
        <v>0</v>
      </c>
      <c r="AB220">
        <v>0</v>
      </c>
      <c r="AC220">
        <v>0</v>
      </c>
      <c r="AD220">
        <v>0</v>
      </c>
      <c r="AE220">
        <v>7</v>
      </c>
      <c r="AF220">
        <v>7</v>
      </c>
      <c r="AI220" t="s">
        <v>1033</v>
      </c>
      <c r="AJ220" t="s">
        <v>989</v>
      </c>
      <c r="AK220" t="s">
        <v>1039</v>
      </c>
      <c r="AL220" t="s">
        <v>1008</v>
      </c>
      <c r="AM220" t="s">
        <v>1009</v>
      </c>
      <c r="AN220" t="s">
        <v>1034</v>
      </c>
      <c r="AO220" t="s">
        <v>991</v>
      </c>
      <c r="AU220" t="s">
        <v>1268</v>
      </c>
      <c r="AV220" t="s">
        <v>765</v>
      </c>
      <c r="AW220" t="s">
        <v>765</v>
      </c>
      <c r="AX220" t="s">
        <v>990</v>
      </c>
      <c r="AY220">
        <v>0</v>
      </c>
      <c r="AZ220" t="s">
        <v>994</v>
      </c>
      <c r="BA220">
        <v>31799807</v>
      </c>
      <c r="BD220">
        <v>0</v>
      </c>
      <c r="BG220">
        <v>1333314600</v>
      </c>
      <c r="BH220" t="s">
        <v>995</v>
      </c>
      <c r="BI220">
        <v>7</v>
      </c>
      <c r="BJ220">
        <v>7</v>
      </c>
      <c r="BK220">
        <v>1300</v>
      </c>
      <c r="BL220" t="s">
        <v>996</v>
      </c>
    </row>
    <row r="221" spans="3:64">
      <c r="C221" s="2">
        <v>244688</v>
      </c>
      <c r="D221" s="2">
        <v>244688</v>
      </c>
      <c r="F221" t="s">
        <v>1029</v>
      </c>
      <c r="G221" t="s">
        <v>1030</v>
      </c>
      <c r="H221">
        <v>0</v>
      </c>
      <c r="I221" t="s">
        <v>984</v>
      </c>
      <c r="J221" t="s">
        <v>985</v>
      </c>
      <c r="K221" t="s">
        <v>986</v>
      </c>
      <c r="L221">
        <v>250</v>
      </c>
      <c r="N221">
        <v>2000249116</v>
      </c>
      <c r="O221" t="s">
        <v>1269</v>
      </c>
      <c r="P221">
        <v>1</v>
      </c>
      <c r="Q221" t="s">
        <v>1270</v>
      </c>
      <c r="R221" s="2">
        <v>244688</v>
      </c>
      <c r="S221" s="2">
        <v>244688</v>
      </c>
      <c r="T221" t="s">
        <v>1271</v>
      </c>
      <c r="U221">
        <v>23045518</v>
      </c>
      <c r="V221" t="s">
        <v>609</v>
      </c>
      <c r="W221">
        <v>10</v>
      </c>
      <c r="X221">
        <v>50</v>
      </c>
      <c r="Y221">
        <v>10</v>
      </c>
      <c r="Z221">
        <v>50</v>
      </c>
      <c r="AA221">
        <v>0</v>
      </c>
      <c r="AB221">
        <v>0</v>
      </c>
      <c r="AC221">
        <v>0</v>
      </c>
      <c r="AD221">
        <v>0</v>
      </c>
      <c r="AE221">
        <v>10</v>
      </c>
      <c r="AF221">
        <v>50</v>
      </c>
      <c r="AI221" t="s">
        <v>1033</v>
      </c>
      <c r="AJ221" t="s">
        <v>989</v>
      </c>
      <c r="AK221" t="s">
        <v>1007</v>
      </c>
      <c r="AL221" t="s">
        <v>1008</v>
      </c>
      <c r="AM221" t="s">
        <v>1009</v>
      </c>
      <c r="AN221" t="s">
        <v>1022</v>
      </c>
      <c r="AO221" t="s">
        <v>991</v>
      </c>
      <c r="AU221" t="s">
        <v>1272</v>
      </c>
      <c r="AV221" t="s">
        <v>1010</v>
      </c>
      <c r="AW221" t="s">
        <v>765</v>
      </c>
      <c r="AX221" t="s">
        <v>990</v>
      </c>
      <c r="AY221">
        <v>0</v>
      </c>
      <c r="AZ221" t="s">
        <v>994</v>
      </c>
      <c r="BA221">
        <v>31800036</v>
      </c>
      <c r="BD221">
        <v>0</v>
      </c>
      <c r="BG221">
        <v>1333314600</v>
      </c>
      <c r="BH221" t="s">
        <v>995</v>
      </c>
      <c r="BI221">
        <v>10</v>
      </c>
      <c r="BJ221">
        <v>50</v>
      </c>
      <c r="BK221">
        <v>1300</v>
      </c>
      <c r="BL221" t="s">
        <v>996</v>
      </c>
    </row>
    <row r="222" spans="3:64">
      <c r="C222" s="2">
        <v>244688</v>
      </c>
      <c r="D222" s="2">
        <v>244688</v>
      </c>
      <c r="F222" t="s">
        <v>1029</v>
      </c>
      <c r="G222" t="s">
        <v>1030</v>
      </c>
      <c r="H222">
        <v>0</v>
      </c>
      <c r="I222" t="s">
        <v>984</v>
      </c>
      <c r="J222" t="s">
        <v>985</v>
      </c>
      <c r="K222" t="s">
        <v>986</v>
      </c>
      <c r="L222">
        <v>250</v>
      </c>
      <c r="N222">
        <v>2000249116</v>
      </c>
      <c r="O222" t="s">
        <v>1269</v>
      </c>
      <c r="P222">
        <v>1</v>
      </c>
      <c r="Q222" t="s">
        <v>1270</v>
      </c>
      <c r="R222" s="2">
        <v>244688</v>
      </c>
      <c r="S222" s="2">
        <v>244688</v>
      </c>
      <c r="T222" t="s">
        <v>1271</v>
      </c>
      <c r="U222">
        <v>23000181</v>
      </c>
      <c r="V222" t="s">
        <v>38</v>
      </c>
      <c r="W222">
        <v>30</v>
      </c>
      <c r="X222">
        <v>30</v>
      </c>
      <c r="Y222">
        <v>30</v>
      </c>
      <c r="Z222">
        <v>30</v>
      </c>
      <c r="AA222">
        <v>0</v>
      </c>
      <c r="AB222">
        <v>0</v>
      </c>
      <c r="AC222">
        <v>0</v>
      </c>
      <c r="AD222">
        <v>0</v>
      </c>
      <c r="AE222">
        <v>30</v>
      </c>
      <c r="AF222">
        <v>30</v>
      </c>
      <c r="AI222" t="s">
        <v>1033</v>
      </c>
      <c r="AJ222" t="s">
        <v>989</v>
      </c>
      <c r="AK222" t="s">
        <v>1007</v>
      </c>
      <c r="AL222" t="s">
        <v>1008</v>
      </c>
      <c r="AM222" t="s">
        <v>1009</v>
      </c>
      <c r="AN222" t="s">
        <v>1022</v>
      </c>
      <c r="AO222" t="s">
        <v>991</v>
      </c>
      <c r="AU222" t="s">
        <v>1272</v>
      </c>
      <c r="AV222" t="s">
        <v>765</v>
      </c>
      <c r="AW222" t="s">
        <v>765</v>
      </c>
      <c r="AX222" t="s">
        <v>990</v>
      </c>
      <c r="AY222">
        <v>0</v>
      </c>
      <c r="AZ222" t="s">
        <v>994</v>
      </c>
      <c r="BA222">
        <v>31800036</v>
      </c>
      <c r="BD222">
        <v>0</v>
      </c>
      <c r="BG222">
        <v>1333314600</v>
      </c>
      <c r="BH222" t="s">
        <v>995</v>
      </c>
      <c r="BI222">
        <v>30</v>
      </c>
      <c r="BJ222">
        <v>30</v>
      </c>
      <c r="BK222">
        <v>1300</v>
      </c>
      <c r="BL222" t="s">
        <v>996</v>
      </c>
    </row>
    <row r="223" spans="3:64">
      <c r="C223" s="2">
        <v>244688</v>
      </c>
      <c r="D223" s="2">
        <v>244688</v>
      </c>
      <c r="F223" t="s">
        <v>1029</v>
      </c>
      <c r="G223" t="s">
        <v>1030</v>
      </c>
      <c r="H223">
        <v>0</v>
      </c>
      <c r="I223" t="s">
        <v>984</v>
      </c>
      <c r="J223" t="s">
        <v>985</v>
      </c>
      <c r="K223" t="s">
        <v>986</v>
      </c>
      <c r="L223">
        <v>250</v>
      </c>
      <c r="N223">
        <v>2000391478</v>
      </c>
      <c r="O223" t="s">
        <v>1273</v>
      </c>
      <c r="P223">
        <v>1</v>
      </c>
      <c r="Q223" t="s">
        <v>1273</v>
      </c>
      <c r="R223" s="2">
        <v>244688</v>
      </c>
      <c r="S223" s="2">
        <v>244688</v>
      </c>
      <c r="T223" t="s">
        <v>1274</v>
      </c>
      <c r="U223">
        <v>23064091</v>
      </c>
      <c r="V223" t="s">
        <v>118</v>
      </c>
      <c r="W223">
        <v>15</v>
      </c>
      <c r="X223">
        <v>15</v>
      </c>
      <c r="Y223">
        <v>15</v>
      </c>
      <c r="Z223">
        <v>15</v>
      </c>
      <c r="AA223">
        <v>0</v>
      </c>
      <c r="AB223">
        <v>0</v>
      </c>
      <c r="AC223">
        <v>0</v>
      </c>
      <c r="AD223">
        <v>0</v>
      </c>
      <c r="AE223">
        <v>15</v>
      </c>
      <c r="AF223">
        <v>15</v>
      </c>
      <c r="AI223" t="s">
        <v>1033</v>
      </c>
      <c r="AJ223" t="s">
        <v>989</v>
      </c>
      <c r="AK223" t="s">
        <v>1007</v>
      </c>
      <c r="AL223" t="s">
        <v>1008</v>
      </c>
      <c r="AM223" t="s">
        <v>1009</v>
      </c>
      <c r="AN223" t="s">
        <v>1034</v>
      </c>
      <c r="AO223" t="s">
        <v>991</v>
      </c>
      <c r="AU223" t="s">
        <v>1275</v>
      </c>
      <c r="AV223" t="s">
        <v>765</v>
      </c>
      <c r="AW223" t="s">
        <v>765</v>
      </c>
      <c r="AX223" t="s">
        <v>990</v>
      </c>
      <c r="AY223">
        <v>0</v>
      </c>
      <c r="AZ223" t="s">
        <v>994</v>
      </c>
      <c r="BA223">
        <v>31800245</v>
      </c>
      <c r="BD223">
        <v>0</v>
      </c>
      <c r="BG223">
        <v>1333314600</v>
      </c>
      <c r="BH223" t="s">
        <v>995</v>
      </c>
      <c r="BI223">
        <v>15</v>
      </c>
      <c r="BJ223">
        <v>15</v>
      </c>
      <c r="BL223" t="s">
        <v>996</v>
      </c>
    </row>
    <row r="224" spans="3:64">
      <c r="C224" s="2">
        <v>244688</v>
      </c>
      <c r="D224" s="2">
        <v>244688</v>
      </c>
      <c r="F224" t="s">
        <v>1029</v>
      </c>
      <c r="G224" t="s">
        <v>1030</v>
      </c>
      <c r="H224">
        <v>0</v>
      </c>
      <c r="I224" t="s">
        <v>984</v>
      </c>
      <c r="J224" t="s">
        <v>985</v>
      </c>
      <c r="K224" t="s">
        <v>986</v>
      </c>
      <c r="L224">
        <v>250</v>
      </c>
      <c r="N224">
        <v>2000391478</v>
      </c>
      <c r="O224" t="s">
        <v>1273</v>
      </c>
      <c r="P224">
        <v>1</v>
      </c>
      <c r="Q224" t="s">
        <v>1273</v>
      </c>
      <c r="R224" s="2">
        <v>244688</v>
      </c>
      <c r="S224" s="2">
        <v>244688</v>
      </c>
      <c r="T224" t="s">
        <v>1274</v>
      </c>
      <c r="U224">
        <v>23015390</v>
      </c>
      <c r="V224" t="s">
        <v>564</v>
      </c>
      <c r="W224">
        <v>4</v>
      </c>
      <c r="X224">
        <v>4</v>
      </c>
      <c r="Y224">
        <v>4</v>
      </c>
      <c r="Z224">
        <v>4</v>
      </c>
      <c r="AA224">
        <v>0</v>
      </c>
      <c r="AB224">
        <v>0</v>
      </c>
      <c r="AC224">
        <v>0</v>
      </c>
      <c r="AD224">
        <v>0</v>
      </c>
      <c r="AE224">
        <v>4</v>
      </c>
      <c r="AF224">
        <v>4</v>
      </c>
      <c r="AI224" t="s">
        <v>1033</v>
      </c>
      <c r="AJ224" t="s">
        <v>989</v>
      </c>
      <c r="AK224" t="s">
        <v>1007</v>
      </c>
      <c r="AL224" t="s">
        <v>1008</v>
      </c>
      <c r="AM224" t="s">
        <v>1009</v>
      </c>
      <c r="AN224" t="s">
        <v>1034</v>
      </c>
      <c r="AO224" t="s">
        <v>991</v>
      </c>
      <c r="AU224" t="s">
        <v>1275</v>
      </c>
      <c r="AV224" t="s">
        <v>765</v>
      </c>
      <c r="AW224" t="s">
        <v>765</v>
      </c>
      <c r="AX224" t="s">
        <v>990</v>
      </c>
      <c r="AY224">
        <v>0</v>
      </c>
      <c r="AZ224" t="s">
        <v>994</v>
      </c>
      <c r="BA224">
        <v>31800245</v>
      </c>
      <c r="BD224">
        <v>0</v>
      </c>
      <c r="BG224">
        <v>1333314600</v>
      </c>
      <c r="BH224" t="s">
        <v>995</v>
      </c>
      <c r="BI224">
        <v>4</v>
      </c>
      <c r="BJ224">
        <v>4</v>
      </c>
      <c r="BL224" t="s">
        <v>996</v>
      </c>
    </row>
    <row r="225" spans="3:64">
      <c r="C225" s="2">
        <v>244688</v>
      </c>
      <c r="D225" s="2">
        <v>244688</v>
      </c>
      <c r="F225" t="s">
        <v>1029</v>
      </c>
      <c r="G225" t="s">
        <v>1030</v>
      </c>
      <c r="H225">
        <v>0</v>
      </c>
      <c r="I225" t="s">
        <v>984</v>
      </c>
      <c r="J225" t="s">
        <v>985</v>
      </c>
      <c r="K225" t="s">
        <v>986</v>
      </c>
      <c r="L225">
        <v>250</v>
      </c>
      <c r="N225">
        <v>2000391478</v>
      </c>
      <c r="O225" t="s">
        <v>1273</v>
      </c>
      <c r="P225">
        <v>1</v>
      </c>
      <c r="Q225" t="s">
        <v>1273</v>
      </c>
      <c r="R225" s="2">
        <v>244688</v>
      </c>
      <c r="S225" s="2">
        <v>244688</v>
      </c>
      <c r="T225" t="s">
        <v>1274</v>
      </c>
      <c r="U225">
        <v>23096254</v>
      </c>
      <c r="V225" t="s">
        <v>255</v>
      </c>
      <c r="W225">
        <v>30</v>
      </c>
      <c r="X225">
        <v>30</v>
      </c>
      <c r="Y225">
        <v>30</v>
      </c>
      <c r="Z225">
        <v>30</v>
      </c>
      <c r="AA225">
        <v>0</v>
      </c>
      <c r="AB225">
        <v>0</v>
      </c>
      <c r="AC225">
        <v>0</v>
      </c>
      <c r="AD225">
        <v>0</v>
      </c>
      <c r="AE225">
        <v>30</v>
      </c>
      <c r="AF225">
        <v>30</v>
      </c>
      <c r="AI225" t="s">
        <v>1033</v>
      </c>
      <c r="AJ225" t="s">
        <v>989</v>
      </c>
      <c r="AK225" t="s">
        <v>1039</v>
      </c>
      <c r="AL225" t="s">
        <v>1008</v>
      </c>
      <c r="AM225" t="s">
        <v>1009</v>
      </c>
      <c r="AN225" t="s">
        <v>1034</v>
      </c>
      <c r="AO225" t="s">
        <v>991</v>
      </c>
      <c r="AU225" t="s">
        <v>1275</v>
      </c>
      <c r="AV225" t="s">
        <v>765</v>
      </c>
      <c r="AW225" t="s">
        <v>765</v>
      </c>
      <c r="AX225" t="s">
        <v>990</v>
      </c>
      <c r="AY225">
        <v>0</v>
      </c>
      <c r="AZ225" t="s">
        <v>994</v>
      </c>
      <c r="BA225">
        <v>31800245</v>
      </c>
      <c r="BD225">
        <v>0</v>
      </c>
      <c r="BG225">
        <v>1333314600</v>
      </c>
      <c r="BH225" t="s">
        <v>995</v>
      </c>
      <c r="BI225">
        <v>30</v>
      </c>
      <c r="BJ225">
        <v>30</v>
      </c>
      <c r="BL225" t="s">
        <v>996</v>
      </c>
    </row>
    <row r="226" spans="3:64">
      <c r="C226" s="2">
        <v>244688</v>
      </c>
      <c r="D226" s="2">
        <v>244688</v>
      </c>
      <c r="F226" t="s">
        <v>1029</v>
      </c>
      <c r="G226" t="s">
        <v>1030</v>
      </c>
      <c r="H226">
        <v>0</v>
      </c>
      <c r="I226" t="s">
        <v>984</v>
      </c>
      <c r="J226" t="s">
        <v>985</v>
      </c>
      <c r="K226" t="s">
        <v>986</v>
      </c>
      <c r="L226">
        <v>250</v>
      </c>
      <c r="N226">
        <v>2000391478</v>
      </c>
      <c r="O226" t="s">
        <v>1273</v>
      </c>
      <c r="P226">
        <v>1</v>
      </c>
      <c r="Q226" t="s">
        <v>1273</v>
      </c>
      <c r="R226" s="2">
        <v>244688</v>
      </c>
      <c r="S226" s="2">
        <v>244688</v>
      </c>
      <c r="T226" t="s">
        <v>1274</v>
      </c>
      <c r="U226">
        <v>23000187</v>
      </c>
      <c r="V226" t="s">
        <v>102</v>
      </c>
      <c r="W226">
        <v>20</v>
      </c>
      <c r="X226">
        <v>20</v>
      </c>
      <c r="Y226">
        <v>20</v>
      </c>
      <c r="Z226">
        <v>20</v>
      </c>
      <c r="AA226">
        <v>0</v>
      </c>
      <c r="AB226">
        <v>0</v>
      </c>
      <c r="AC226">
        <v>0</v>
      </c>
      <c r="AD226">
        <v>0</v>
      </c>
      <c r="AE226">
        <v>20</v>
      </c>
      <c r="AF226">
        <v>20</v>
      </c>
      <c r="AI226" t="s">
        <v>1033</v>
      </c>
      <c r="AJ226" t="s">
        <v>989</v>
      </c>
      <c r="AK226" t="s">
        <v>1007</v>
      </c>
      <c r="AL226" t="s">
        <v>1008</v>
      </c>
      <c r="AM226" t="s">
        <v>1009</v>
      </c>
      <c r="AN226" t="s">
        <v>1034</v>
      </c>
      <c r="AO226" t="s">
        <v>991</v>
      </c>
      <c r="AU226" t="s">
        <v>1275</v>
      </c>
      <c r="AV226" t="s">
        <v>765</v>
      </c>
      <c r="AW226" t="s">
        <v>765</v>
      </c>
      <c r="AX226" t="s">
        <v>990</v>
      </c>
      <c r="AY226">
        <v>0</v>
      </c>
      <c r="AZ226" t="s">
        <v>994</v>
      </c>
      <c r="BA226">
        <v>31800245</v>
      </c>
      <c r="BD226">
        <v>0</v>
      </c>
      <c r="BG226">
        <v>1333314600</v>
      </c>
      <c r="BH226" t="s">
        <v>995</v>
      </c>
      <c r="BI226">
        <v>20</v>
      </c>
      <c r="BJ226">
        <v>20</v>
      </c>
      <c r="BL226" t="s">
        <v>996</v>
      </c>
    </row>
    <row r="227" spans="3:64">
      <c r="C227" s="2">
        <v>244688</v>
      </c>
      <c r="D227" s="2">
        <v>244688</v>
      </c>
      <c r="F227" t="s">
        <v>1029</v>
      </c>
      <c r="G227" t="s">
        <v>1030</v>
      </c>
      <c r="H227">
        <v>0</v>
      </c>
      <c r="I227" t="s">
        <v>984</v>
      </c>
      <c r="J227" t="s">
        <v>985</v>
      </c>
      <c r="K227" t="s">
        <v>986</v>
      </c>
      <c r="L227">
        <v>250</v>
      </c>
      <c r="N227">
        <v>2000254969</v>
      </c>
      <c r="O227" t="s">
        <v>1276</v>
      </c>
      <c r="P227">
        <v>1</v>
      </c>
      <c r="Q227" t="s">
        <v>1277</v>
      </c>
      <c r="R227" s="2">
        <v>244688</v>
      </c>
      <c r="S227" s="2">
        <v>244688</v>
      </c>
      <c r="T227" t="s">
        <v>1278</v>
      </c>
      <c r="U227">
        <v>23000189</v>
      </c>
      <c r="V227" t="s">
        <v>46</v>
      </c>
      <c r="W227">
        <v>20</v>
      </c>
      <c r="X227">
        <v>20</v>
      </c>
      <c r="Y227">
        <v>20</v>
      </c>
      <c r="Z227">
        <v>20</v>
      </c>
      <c r="AA227">
        <v>0</v>
      </c>
      <c r="AB227">
        <v>0</v>
      </c>
      <c r="AC227">
        <v>0</v>
      </c>
      <c r="AD227">
        <v>0</v>
      </c>
      <c r="AE227">
        <v>20</v>
      </c>
      <c r="AF227">
        <v>20</v>
      </c>
      <c r="AI227" t="s">
        <v>1033</v>
      </c>
      <c r="AJ227" t="s">
        <v>989</v>
      </c>
      <c r="AK227" t="s">
        <v>1007</v>
      </c>
      <c r="AL227" t="s">
        <v>1008</v>
      </c>
      <c r="AM227" t="s">
        <v>1009</v>
      </c>
      <c r="AN227" t="s">
        <v>1022</v>
      </c>
      <c r="AO227" t="s">
        <v>991</v>
      </c>
      <c r="AU227" t="s">
        <v>1279</v>
      </c>
      <c r="AV227" t="s">
        <v>765</v>
      </c>
      <c r="AW227" t="s">
        <v>765</v>
      </c>
      <c r="AX227" t="s">
        <v>990</v>
      </c>
      <c r="AY227">
        <v>0</v>
      </c>
      <c r="AZ227" t="s">
        <v>994</v>
      </c>
      <c r="BA227">
        <v>31800756</v>
      </c>
      <c r="BD227">
        <v>0</v>
      </c>
      <c r="BG227">
        <v>1333314600</v>
      </c>
      <c r="BH227" t="s">
        <v>995</v>
      </c>
      <c r="BI227">
        <v>20</v>
      </c>
      <c r="BJ227">
        <v>20</v>
      </c>
      <c r="BK227">
        <v>1300</v>
      </c>
      <c r="BL227" t="s">
        <v>996</v>
      </c>
    </row>
    <row r="228" spans="3:64">
      <c r="C228" s="2">
        <v>244688</v>
      </c>
      <c r="D228" s="2">
        <v>244688</v>
      </c>
      <c r="F228" t="s">
        <v>1029</v>
      </c>
      <c r="G228" t="s">
        <v>1030</v>
      </c>
      <c r="H228">
        <v>0</v>
      </c>
      <c r="I228" t="s">
        <v>984</v>
      </c>
      <c r="J228" t="s">
        <v>985</v>
      </c>
      <c r="K228" t="s">
        <v>986</v>
      </c>
      <c r="L228">
        <v>250</v>
      </c>
      <c r="N228">
        <v>2000254969</v>
      </c>
      <c r="O228" t="s">
        <v>1276</v>
      </c>
      <c r="P228">
        <v>1</v>
      </c>
      <c r="Q228" t="s">
        <v>1277</v>
      </c>
      <c r="R228" s="2">
        <v>244688</v>
      </c>
      <c r="S228" s="2">
        <v>244688</v>
      </c>
      <c r="T228" t="s">
        <v>1278</v>
      </c>
      <c r="U228">
        <v>23000190</v>
      </c>
      <c r="V228" t="s">
        <v>125</v>
      </c>
      <c r="W228">
        <v>10</v>
      </c>
      <c r="X228">
        <v>10</v>
      </c>
      <c r="Y228">
        <v>10</v>
      </c>
      <c r="Z228">
        <v>10</v>
      </c>
      <c r="AA228">
        <v>0</v>
      </c>
      <c r="AB228">
        <v>0</v>
      </c>
      <c r="AC228">
        <v>0</v>
      </c>
      <c r="AD228">
        <v>0</v>
      </c>
      <c r="AE228">
        <v>10</v>
      </c>
      <c r="AF228">
        <v>10</v>
      </c>
      <c r="AI228" t="s">
        <v>1033</v>
      </c>
      <c r="AJ228" t="s">
        <v>989</v>
      </c>
      <c r="AK228" t="s">
        <v>1007</v>
      </c>
      <c r="AL228" t="s">
        <v>1008</v>
      </c>
      <c r="AM228" t="s">
        <v>1009</v>
      </c>
      <c r="AN228" t="s">
        <v>1022</v>
      </c>
      <c r="AO228" t="s">
        <v>991</v>
      </c>
      <c r="AU228" t="s">
        <v>1279</v>
      </c>
      <c r="AV228" t="s">
        <v>765</v>
      </c>
      <c r="AW228" t="s">
        <v>765</v>
      </c>
      <c r="AX228" t="s">
        <v>990</v>
      </c>
      <c r="AY228">
        <v>0</v>
      </c>
      <c r="AZ228" t="s">
        <v>994</v>
      </c>
      <c r="BA228">
        <v>31800756</v>
      </c>
      <c r="BD228">
        <v>0</v>
      </c>
      <c r="BG228">
        <v>1333314600</v>
      </c>
      <c r="BH228" t="s">
        <v>995</v>
      </c>
      <c r="BI228">
        <v>10</v>
      </c>
      <c r="BJ228">
        <v>10</v>
      </c>
      <c r="BK228">
        <v>1300</v>
      </c>
      <c r="BL228" t="s">
        <v>996</v>
      </c>
    </row>
    <row r="229" spans="3:64">
      <c r="C229" s="2">
        <v>244688</v>
      </c>
      <c r="D229" s="2">
        <v>244688</v>
      </c>
      <c r="F229" t="s">
        <v>1029</v>
      </c>
      <c r="G229" t="s">
        <v>1030</v>
      </c>
      <c r="H229">
        <v>0</v>
      </c>
      <c r="I229" t="s">
        <v>984</v>
      </c>
      <c r="J229" t="s">
        <v>985</v>
      </c>
      <c r="K229" t="s">
        <v>986</v>
      </c>
      <c r="L229">
        <v>250</v>
      </c>
      <c r="N229">
        <v>2000254969</v>
      </c>
      <c r="O229" t="s">
        <v>1276</v>
      </c>
      <c r="P229">
        <v>1</v>
      </c>
      <c r="Q229" t="s">
        <v>1277</v>
      </c>
      <c r="R229" s="2">
        <v>244688</v>
      </c>
      <c r="S229" s="2">
        <v>244688</v>
      </c>
      <c r="T229" t="s">
        <v>1278</v>
      </c>
      <c r="U229">
        <v>23067920</v>
      </c>
      <c r="V229" t="s">
        <v>16</v>
      </c>
      <c r="W229">
        <v>10</v>
      </c>
      <c r="X229">
        <v>10</v>
      </c>
      <c r="Y229">
        <v>10</v>
      </c>
      <c r="Z229">
        <v>10</v>
      </c>
      <c r="AA229">
        <v>0</v>
      </c>
      <c r="AB229">
        <v>0</v>
      </c>
      <c r="AC229">
        <v>0</v>
      </c>
      <c r="AD229">
        <v>0</v>
      </c>
      <c r="AE229">
        <v>10</v>
      </c>
      <c r="AF229">
        <v>10</v>
      </c>
      <c r="AI229" t="s">
        <v>1033</v>
      </c>
      <c r="AJ229" t="s">
        <v>989</v>
      </c>
      <c r="AN229" t="s">
        <v>1022</v>
      </c>
      <c r="AO229" t="s">
        <v>991</v>
      </c>
      <c r="AU229" t="s">
        <v>1279</v>
      </c>
      <c r="AV229" t="s">
        <v>899</v>
      </c>
      <c r="AW229" t="s">
        <v>899</v>
      </c>
      <c r="AX229" t="s">
        <v>990</v>
      </c>
      <c r="AY229">
        <v>0</v>
      </c>
      <c r="AZ229" t="s">
        <v>994</v>
      </c>
      <c r="BA229">
        <v>31800756</v>
      </c>
      <c r="BD229">
        <v>0</v>
      </c>
      <c r="BG229">
        <v>1333314600</v>
      </c>
      <c r="BH229" t="s">
        <v>995</v>
      </c>
      <c r="BI229">
        <v>10</v>
      </c>
      <c r="BJ229">
        <v>10</v>
      </c>
      <c r="BK229">
        <v>1300</v>
      </c>
      <c r="BL229" t="s">
        <v>996</v>
      </c>
    </row>
    <row r="230" spans="3:64">
      <c r="C230" s="2">
        <v>244688</v>
      </c>
      <c r="D230" s="2">
        <v>244688</v>
      </c>
      <c r="F230" t="s">
        <v>1029</v>
      </c>
      <c r="G230" t="s">
        <v>1030</v>
      </c>
      <c r="H230">
        <v>0</v>
      </c>
      <c r="I230" t="s">
        <v>984</v>
      </c>
      <c r="J230" t="s">
        <v>985</v>
      </c>
      <c r="K230" t="s">
        <v>986</v>
      </c>
      <c r="L230">
        <v>250</v>
      </c>
      <c r="N230">
        <v>2000254969</v>
      </c>
      <c r="O230" t="s">
        <v>1276</v>
      </c>
      <c r="P230">
        <v>1</v>
      </c>
      <c r="Q230" t="s">
        <v>1277</v>
      </c>
      <c r="R230" s="2">
        <v>244688</v>
      </c>
      <c r="S230" s="2">
        <v>244688</v>
      </c>
      <c r="T230" t="s">
        <v>1278</v>
      </c>
      <c r="U230">
        <v>23000193</v>
      </c>
      <c r="V230" t="s">
        <v>110</v>
      </c>
      <c r="W230">
        <v>10</v>
      </c>
      <c r="X230">
        <v>10</v>
      </c>
      <c r="Y230">
        <v>10</v>
      </c>
      <c r="Z230">
        <v>10</v>
      </c>
      <c r="AA230">
        <v>0</v>
      </c>
      <c r="AB230">
        <v>0</v>
      </c>
      <c r="AC230">
        <v>0</v>
      </c>
      <c r="AD230">
        <v>0</v>
      </c>
      <c r="AE230">
        <v>10</v>
      </c>
      <c r="AF230">
        <v>10</v>
      </c>
      <c r="AI230" t="s">
        <v>1033</v>
      </c>
      <c r="AJ230" t="s">
        <v>989</v>
      </c>
      <c r="AK230" t="s">
        <v>1007</v>
      </c>
      <c r="AL230" t="s">
        <v>1008</v>
      </c>
      <c r="AM230" t="s">
        <v>1009</v>
      </c>
      <c r="AN230" t="s">
        <v>1022</v>
      </c>
      <c r="AO230" t="s">
        <v>991</v>
      </c>
      <c r="AU230" t="s">
        <v>1279</v>
      </c>
      <c r="AV230" t="s">
        <v>765</v>
      </c>
      <c r="AW230" t="s">
        <v>765</v>
      </c>
      <c r="AX230" t="s">
        <v>990</v>
      </c>
      <c r="AY230">
        <v>0</v>
      </c>
      <c r="AZ230" t="s">
        <v>994</v>
      </c>
      <c r="BA230">
        <v>31800756</v>
      </c>
      <c r="BD230">
        <v>0</v>
      </c>
      <c r="BG230">
        <v>1333314600</v>
      </c>
      <c r="BH230" t="s">
        <v>995</v>
      </c>
      <c r="BI230">
        <v>10</v>
      </c>
      <c r="BJ230">
        <v>10</v>
      </c>
      <c r="BK230">
        <v>1300</v>
      </c>
      <c r="BL230" t="s">
        <v>996</v>
      </c>
    </row>
    <row r="231" spans="3:64">
      <c r="C231" s="2">
        <v>244688</v>
      </c>
      <c r="D231" s="2">
        <v>244688</v>
      </c>
      <c r="F231" t="s">
        <v>1029</v>
      </c>
      <c r="G231" t="s">
        <v>1030</v>
      </c>
      <c r="H231">
        <v>0</v>
      </c>
      <c r="I231" t="s">
        <v>984</v>
      </c>
      <c r="J231" t="s">
        <v>985</v>
      </c>
      <c r="K231" t="s">
        <v>986</v>
      </c>
      <c r="L231">
        <v>250</v>
      </c>
      <c r="N231">
        <v>2000254969</v>
      </c>
      <c r="O231" t="s">
        <v>1276</v>
      </c>
      <c r="P231">
        <v>1</v>
      </c>
      <c r="Q231" t="s">
        <v>1277</v>
      </c>
      <c r="R231" s="2">
        <v>244688</v>
      </c>
      <c r="S231" s="2">
        <v>244688</v>
      </c>
      <c r="T231" t="s">
        <v>1278</v>
      </c>
      <c r="U231">
        <v>23015390</v>
      </c>
      <c r="V231" t="s">
        <v>564</v>
      </c>
      <c r="W231">
        <v>6</v>
      </c>
      <c r="X231">
        <v>6</v>
      </c>
      <c r="Y231">
        <v>6</v>
      </c>
      <c r="Z231">
        <v>6</v>
      </c>
      <c r="AA231">
        <v>0</v>
      </c>
      <c r="AB231">
        <v>0</v>
      </c>
      <c r="AC231">
        <v>0</v>
      </c>
      <c r="AD231">
        <v>0</v>
      </c>
      <c r="AE231">
        <v>6</v>
      </c>
      <c r="AF231">
        <v>6</v>
      </c>
      <c r="AI231" t="s">
        <v>1033</v>
      </c>
      <c r="AJ231" t="s">
        <v>989</v>
      </c>
      <c r="AK231" t="s">
        <v>1007</v>
      </c>
      <c r="AL231" t="s">
        <v>1008</v>
      </c>
      <c r="AM231" t="s">
        <v>1009</v>
      </c>
      <c r="AN231" t="s">
        <v>1022</v>
      </c>
      <c r="AO231" t="s">
        <v>991</v>
      </c>
      <c r="AU231" t="s">
        <v>1279</v>
      </c>
      <c r="AV231" t="s">
        <v>765</v>
      </c>
      <c r="AW231" t="s">
        <v>765</v>
      </c>
      <c r="AX231" t="s">
        <v>990</v>
      </c>
      <c r="AY231">
        <v>0</v>
      </c>
      <c r="AZ231" t="s">
        <v>994</v>
      </c>
      <c r="BA231">
        <v>31800756</v>
      </c>
      <c r="BD231">
        <v>0</v>
      </c>
      <c r="BG231">
        <v>1333314600</v>
      </c>
      <c r="BH231" t="s">
        <v>995</v>
      </c>
      <c r="BI231">
        <v>6</v>
      </c>
      <c r="BJ231">
        <v>6</v>
      </c>
      <c r="BK231">
        <v>1300</v>
      </c>
      <c r="BL231" t="s">
        <v>996</v>
      </c>
    </row>
    <row r="232" spans="3:64">
      <c r="C232" s="2">
        <v>244688</v>
      </c>
      <c r="D232" s="2">
        <v>244688</v>
      </c>
      <c r="F232" t="s">
        <v>1029</v>
      </c>
      <c r="G232" t="s">
        <v>1030</v>
      </c>
      <c r="H232">
        <v>0</v>
      </c>
      <c r="I232" t="s">
        <v>984</v>
      </c>
      <c r="J232" t="s">
        <v>985</v>
      </c>
      <c r="K232" t="s">
        <v>986</v>
      </c>
      <c r="L232">
        <v>250</v>
      </c>
      <c r="N232">
        <v>2000386356</v>
      </c>
      <c r="O232" t="s">
        <v>1280</v>
      </c>
      <c r="P232">
        <v>1</v>
      </c>
      <c r="Q232" t="s">
        <v>1280</v>
      </c>
      <c r="R232" s="2">
        <v>244688</v>
      </c>
      <c r="S232" s="2">
        <v>244688</v>
      </c>
      <c r="T232" t="s">
        <v>1281</v>
      </c>
      <c r="U232">
        <v>23107368</v>
      </c>
      <c r="V232" t="s">
        <v>562</v>
      </c>
      <c r="W232">
        <v>1</v>
      </c>
      <c r="X232">
        <v>13</v>
      </c>
      <c r="Y232">
        <v>1</v>
      </c>
      <c r="Z232">
        <v>13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13</v>
      </c>
      <c r="AI232" t="s">
        <v>1033</v>
      </c>
      <c r="AJ232" t="s">
        <v>989</v>
      </c>
      <c r="AN232" t="s">
        <v>1034</v>
      </c>
      <c r="AO232" t="s">
        <v>991</v>
      </c>
      <c r="AU232" t="s">
        <v>1282</v>
      </c>
      <c r="AV232" t="s">
        <v>869</v>
      </c>
      <c r="AW232" t="s">
        <v>765</v>
      </c>
      <c r="AX232" t="s">
        <v>990</v>
      </c>
      <c r="AY232">
        <v>0</v>
      </c>
      <c r="AZ232" t="s">
        <v>994</v>
      </c>
      <c r="BA232">
        <v>31801123</v>
      </c>
      <c r="BD232">
        <v>0</v>
      </c>
      <c r="BG232">
        <v>1333314600</v>
      </c>
      <c r="BH232" t="s">
        <v>995</v>
      </c>
      <c r="BI232">
        <v>1</v>
      </c>
      <c r="BJ232">
        <v>13</v>
      </c>
      <c r="BL232" t="s">
        <v>996</v>
      </c>
    </row>
    <row r="233" spans="3:64">
      <c r="C233" s="2">
        <v>244688</v>
      </c>
      <c r="D233" s="2">
        <v>244688</v>
      </c>
      <c r="F233" t="s">
        <v>1029</v>
      </c>
      <c r="G233" t="s">
        <v>1030</v>
      </c>
      <c r="H233">
        <v>0</v>
      </c>
      <c r="I233" t="s">
        <v>984</v>
      </c>
      <c r="J233" t="s">
        <v>985</v>
      </c>
      <c r="K233" t="s">
        <v>986</v>
      </c>
      <c r="L233">
        <v>250</v>
      </c>
      <c r="N233">
        <v>2000418120</v>
      </c>
      <c r="O233" t="s">
        <v>1143</v>
      </c>
      <c r="P233">
        <v>1</v>
      </c>
      <c r="Q233" t="s">
        <v>1143</v>
      </c>
      <c r="R233" s="2">
        <v>244688</v>
      </c>
      <c r="S233" s="2">
        <v>244688</v>
      </c>
      <c r="T233" t="s">
        <v>1283</v>
      </c>
      <c r="U233">
        <v>23107176</v>
      </c>
      <c r="V233" t="s">
        <v>677</v>
      </c>
      <c r="W233">
        <v>20</v>
      </c>
      <c r="X233">
        <v>20</v>
      </c>
      <c r="Y233">
        <v>20</v>
      </c>
      <c r="Z233">
        <v>20</v>
      </c>
      <c r="AA233">
        <v>0</v>
      </c>
      <c r="AB233">
        <v>0</v>
      </c>
      <c r="AC233">
        <v>0</v>
      </c>
      <c r="AD233">
        <v>0</v>
      </c>
      <c r="AE233">
        <v>20</v>
      </c>
      <c r="AF233">
        <v>20</v>
      </c>
      <c r="AI233" t="s">
        <v>1033</v>
      </c>
      <c r="AJ233" t="s">
        <v>989</v>
      </c>
      <c r="AK233" t="s">
        <v>1039</v>
      </c>
      <c r="AL233" t="s">
        <v>1042</v>
      </c>
      <c r="AM233" t="s">
        <v>1009</v>
      </c>
      <c r="AN233" t="s">
        <v>1034</v>
      </c>
      <c r="AO233" t="s">
        <v>991</v>
      </c>
      <c r="AU233" t="s">
        <v>1284</v>
      </c>
      <c r="AV233" t="s">
        <v>869</v>
      </c>
      <c r="AW233" t="s">
        <v>765</v>
      </c>
      <c r="AX233" t="s">
        <v>990</v>
      </c>
      <c r="AY233">
        <v>0</v>
      </c>
      <c r="AZ233" t="s">
        <v>994</v>
      </c>
      <c r="BA233">
        <v>31802124</v>
      </c>
      <c r="BD233">
        <v>0</v>
      </c>
      <c r="BG233">
        <v>1333314600</v>
      </c>
      <c r="BH233" t="s">
        <v>995</v>
      </c>
      <c r="BI233">
        <v>2</v>
      </c>
      <c r="BJ233">
        <v>20</v>
      </c>
      <c r="BL233" t="s">
        <v>996</v>
      </c>
    </row>
    <row r="234" spans="3:64">
      <c r="C234" s="2">
        <v>244688</v>
      </c>
      <c r="D234" s="2">
        <v>244688</v>
      </c>
      <c r="F234" t="s">
        <v>1029</v>
      </c>
      <c r="G234" t="s">
        <v>1030</v>
      </c>
      <c r="H234">
        <v>0</v>
      </c>
      <c r="I234" t="s">
        <v>984</v>
      </c>
      <c r="J234" t="s">
        <v>985</v>
      </c>
      <c r="K234" t="s">
        <v>986</v>
      </c>
      <c r="L234">
        <v>250</v>
      </c>
      <c r="N234">
        <v>2000377581</v>
      </c>
      <c r="O234" t="s">
        <v>1285</v>
      </c>
      <c r="P234">
        <v>3</v>
      </c>
      <c r="Q234" t="s">
        <v>1286</v>
      </c>
      <c r="R234" s="2">
        <v>244688</v>
      </c>
      <c r="S234" s="2">
        <v>244688</v>
      </c>
      <c r="T234" t="s">
        <v>1287</v>
      </c>
      <c r="U234">
        <v>23064091</v>
      </c>
      <c r="V234" t="s">
        <v>118</v>
      </c>
      <c r="W234">
        <v>40</v>
      </c>
      <c r="X234">
        <v>40</v>
      </c>
      <c r="Y234">
        <v>40</v>
      </c>
      <c r="Z234">
        <v>40</v>
      </c>
      <c r="AA234">
        <v>0</v>
      </c>
      <c r="AB234">
        <v>0</v>
      </c>
      <c r="AC234">
        <v>0</v>
      </c>
      <c r="AD234">
        <v>0</v>
      </c>
      <c r="AE234">
        <v>40</v>
      </c>
      <c r="AF234">
        <v>40</v>
      </c>
      <c r="AI234" t="s">
        <v>1033</v>
      </c>
      <c r="AJ234" t="s">
        <v>989</v>
      </c>
      <c r="AK234" t="s">
        <v>1007</v>
      </c>
      <c r="AL234" t="s">
        <v>1008</v>
      </c>
      <c r="AM234" t="s">
        <v>1009</v>
      </c>
      <c r="AN234" t="s">
        <v>1034</v>
      </c>
      <c r="AO234" t="s">
        <v>991</v>
      </c>
      <c r="AU234" t="s">
        <v>1288</v>
      </c>
      <c r="AV234" t="s">
        <v>765</v>
      </c>
      <c r="AW234" t="s">
        <v>765</v>
      </c>
      <c r="AX234" t="s">
        <v>990</v>
      </c>
      <c r="AY234">
        <v>0</v>
      </c>
      <c r="AZ234" t="s">
        <v>994</v>
      </c>
      <c r="BA234">
        <v>31802175</v>
      </c>
      <c r="BD234">
        <v>0</v>
      </c>
      <c r="BG234">
        <v>1333314600</v>
      </c>
      <c r="BH234" t="s">
        <v>995</v>
      </c>
      <c r="BI234">
        <v>40</v>
      </c>
      <c r="BJ234">
        <v>40</v>
      </c>
      <c r="BK234">
        <v>1300</v>
      </c>
      <c r="BL234" t="s">
        <v>996</v>
      </c>
    </row>
    <row r="235" spans="3:64">
      <c r="C235" s="2">
        <v>244688</v>
      </c>
      <c r="D235" s="2">
        <v>244688</v>
      </c>
      <c r="F235" t="s">
        <v>1029</v>
      </c>
      <c r="G235" t="s">
        <v>1030</v>
      </c>
      <c r="H235">
        <v>0</v>
      </c>
      <c r="I235" t="s">
        <v>984</v>
      </c>
      <c r="J235" t="s">
        <v>985</v>
      </c>
      <c r="K235" t="s">
        <v>986</v>
      </c>
      <c r="L235">
        <v>250</v>
      </c>
      <c r="N235">
        <v>2000390415</v>
      </c>
      <c r="O235" t="s">
        <v>1036</v>
      </c>
      <c r="P235">
        <v>1</v>
      </c>
      <c r="Q235" t="s">
        <v>1036</v>
      </c>
      <c r="R235" s="2">
        <v>244688</v>
      </c>
      <c r="S235" s="2">
        <v>244688</v>
      </c>
      <c r="T235" t="s">
        <v>1289</v>
      </c>
      <c r="U235">
        <v>23000168</v>
      </c>
      <c r="V235" t="s">
        <v>71</v>
      </c>
      <c r="W235">
        <v>5</v>
      </c>
      <c r="X235">
        <v>5</v>
      </c>
      <c r="Y235">
        <v>5</v>
      </c>
      <c r="Z235">
        <v>5</v>
      </c>
      <c r="AA235">
        <v>0</v>
      </c>
      <c r="AB235">
        <v>0</v>
      </c>
      <c r="AC235">
        <v>0</v>
      </c>
      <c r="AD235">
        <v>0</v>
      </c>
      <c r="AE235">
        <v>5</v>
      </c>
      <c r="AF235">
        <v>5</v>
      </c>
      <c r="AI235" t="s">
        <v>1033</v>
      </c>
      <c r="AJ235" t="s">
        <v>989</v>
      </c>
      <c r="AN235" t="s">
        <v>1034</v>
      </c>
      <c r="AO235" t="s">
        <v>991</v>
      </c>
      <c r="AU235" t="s">
        <v>1290</v>
      </c>
      <c r="AV235" t="s">
        <v>765</v>
      </c>
      <c r="AW235" t="s">
        <v>765</v>
      </c>
      <c r="AX235" t="s">
        <v>990</v>
      </c>
      <c r="AY235">
        <v>0</v>
      </c>
      <c r="AZ235" t="s">
        <v>994</v>
      </c>
      <c r="BA235">
        <v>31802373</v>
      </c>
      <c r="BD235">
        <v>0</v>
      </c>
      <c r="BG235">
        <v>1333314600</v>
      </c>
      <c r="BH235" t="s">
        <v>995</v>
      </c>
      <c r="BI235">
        <v>5</v>
      </c>
      <c r="BJ235">
        <v>5</v>
      </c>
      <c r="BL235" t="s">
        <v>996</v>
      </c>
    </row>
    <row r="236" spans="3:64">
      <c r="C236" s="2">
        <v>244688</v>
      </c>
      <c r="D236" s="2">
        <v>244688</v>
      </c>
      <c r="F236" t="s">
        <v>1029</v>
      </c>
      <c r="G236" t="s">
        <v>1030</v>
      </c>
      <c r="H236">
        <v>0</v>
      </c>
      <c r="I236" t="s">
        <v>984</v>
      </c>
      <c r="J236" t="s">
        <v>985</v>
      </c>
      <c r="K236" t="s">
        <v>986</v>
      </c>
      <c r="L236">
        <v>250</v>
      </c>
      <c r="N236">
        <v>2000398194</v>
      </c>
      <c r="O236" t="s">
        <v>1291</v>
      </c>
      <c r="P236">
        <v>1</v>
      </c>
      <c r="Q236" t="s">
        <v>1291</v>
      </c>
      <c r="R236" s="2">
        <v>244688</v>
      </c>
      <c r="S236" s="2">
        <v>244688</v>
      </c>
      <c r="T236" t="s">
        <v>1292</v>
      </c>
      <c r="U236">
        <v>23000186</v>
      </c>
      <c r="V236" t="s">
        <v>69</v>
      </c>
      <c r="W236">
        <v>6</v>
      </c>
      <c r="X236">
        <v>6</v>
      </c>
      <c r="Y236">
        <v>6</v>
      </c>
      <c r="Z236">
        <v>6</v>
      </c>
      <c r="AA236">
        <v>0</v>
      </c>
      <c r="AB236">
        <v>0</v>
      </c>
      <c r="AC236">
        <v>0</v>
      </c>
      <c r="AD236">
        <v>0</v>
      </c>
      <c r="AE236">
        <v>6</v>
      </c>
      <c r="AF236">
        <v>6</v>
      </c>
      <c r="AI236" t="s">
        <v>1033</v>
      </c>
      <c r="AJ236" t="s">
        <v>989</v>
      </c>
      <c r="AK236" t="s">
        <v>1007</v>
      </c>
      <c r="AL236" t="s">
        <v>1008</v>
      </c>
      <c r="AM236" t="s">
        <v>1009</v>
      </c>
      <c r="AN236" t="s">
        <v>1034</v>
      </c>
      <c r="AO236" t="s">
        <v>991</v>
      </c>
      <c r="AU236" t="s">
        <v>1293</v>
      </c>
      <c r="AV236" t="s">
        <v>765</v>
      </c>
      <c r="AW236" t="s">
        <v>765</v>
      </c>
      <c r="AX236" t="s">
        <v>990</v>
      </c>
      <c r="AY236">
        <v>0</v>
      </c>
      <c r="AZ236" t="s">
        <v>994</v>
      </c>
      <c r="BA236">
        <v>31802876</v>
      </c>
      <c r="BD236">
        <v>0</v>
      </c>
      <c r="BG236">
        <v>1333314600</v>
      </c>
      <c r="BH236" t="s">
        <v>995</v>
      </c>
      <c r="BI236">
        <v>6</v>
      </c>
      <c r="BJ236">
        <v>6</v>
      </c>
      <c r="BK236">
        <v>1300</v>
      </c>
      <c r="BL236" t="s">
        <v>996</v>
      </c>
    </row>
    <row r="237" spans="3:64">
      <c r="C237" s="2">
        <v>244688</v>
      </c>
      <c r="D237" s="2">
        <v>244688</v>
      </c>
      <c r="F237" t="s">
        <v>1029</v>
      </c>
      <c r="G237" t="s">
        <v>1030</v>
      </c>
      <c r="H237">
        <v>0</v>
      </c>
      <c r="I237" t="s">
        <v>984</v>
      </c>
      <c r="J237" t="s">
        <v>985</v>
      </c>
      <c r="K237" t="s">
        <v>986</v>
      </c>
      <c r="L237">
        <v>250</v>
      </c>
      <c r="N237">
        <v>2000398194</v>
      </c>
      <c r="O237" t="s">
        <v>1291</v>
      </c>
      <c r="P237">
        <v>1</v>
      </c>
      <c r="Q237" t="s">
        <v>1291</v>
      </c>
      <c r="R237" s="2">
        <v>244688</v>
      </c>
      <c r="S237" s="2">
        <v>244688</v>
      </c>
      <c r="T237" t="s">
        <v>1292</v>
      </c>
      <c r="U237">
        <v>23015390</v>
      </c>
      <c r="V237" t="s">
        <v>564</v>
      </c>
      <c r="W237">
        <v>2</v>
      </c>
      <c r="X237">
        <v>2</v>
      </c>
      <c r="Y237">
        <v>2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2</v>
      </c>
      <c r="AI237" t="s">
        <v>1033</v>
      </c>
      <c r="AJ237" t="s">
        <v>989</v>
      </c>
      <c r="AK237" t="s">
        <v>1007</v>
      </c>
      <c r="AL237" t="s">
        <v>1008</v>
      </c>
      <c r="AM237" t="s">
        <v>1009</v>
      </c>
      <c r="AN237" t="s">
        <v>1034</v>
      </c>
      <c r="AO237" t="s">
        <v>991</v>
      </c>
      <c r="AU237" t="s">
        <v>1293</v>
      </c>
      <c r="AV237" t="s">
        <v>765</v>
      </c>
      <c r="AW237" t="s">
        <v>765</v>
      </c>
      <c r="AX237" t="s">
        <v>990</v>
      </c>
      <c r="AY237">
        <v>0</v>
      </c>
      <c r="AZ237" t="s">
        <v>994</v>
      </c>
      <c r="BA237">
        <v>31802876</v>
      </c>
      <c r="BD237">
        <v>0</v>
      </c>
      <c r="BG237">
        <v>1333314600</v>
      </c>
      <c r="BH237" t="s">
        <v>995</v>
      </c>
      <c r="BI237">
        <v>2</v>
      </c>
      <c r="BJ237">
        <v>2</v>
      </c>
      <c r="BK237">
        <v>1300</v>
      </c>
      <c r="BL237" t="s">
        <v>996</v>
      </c>
    </row>
    <row r="238" spans="3:64">
      <c r="C238" s="2">
        <v>244688</v>
      </c>
      <c r="D238" s="2">
        <v>244688</v>
      </c>
      <c r="F238" t="s">
        <v>1029</v>
      </c>
      <c r="G238" t="s">
        <v>1030</v>
      </c>
      <c r="H238">
        <v>0</v>
      </c>
      <c r="I238" t="s">
        <v>984</v>
      </c>
      <c r="J238" t="s">
        <v>985</v>
      </c>
      <c r="K238" t="s">
        <v>986</v>
      </c>
      <c r="L238">
        <v>250</v>
      </c>
      <c r="N238">
        <v>2000401390</v>
      </c>
      <c r="O238" t="s">
        <v>1294</v>
      </c>
      <c r="P238">
        <v>1</v>
      </c>
      <c r="Q238" t="s">
        <v>1294</v>
      </c>
      <c r="R238" s="2">
        <v>244688</v>
      </c>
      <c r="S238" s="2">
        <v>244688</v>
      </c>
      <c r="T238" t="s">
        <v>1295</v>
      </c>
      <c r="U238">
        <v>23057688</v>
      </c>
      <c r="V238" t="s">
        <v>61</v>
      </c>
      <c r="W238">
        <v>20</v>
      </c>
      <c r="X238">
        <v>20</v>
      </c>
      <c r="Y238">
        <v>20</v>
      </c>
      <c r="Z238">
        <v>20</v>
      </c>
      <c r="AA238">
        <v>0</v>
      </c>
      <c r="AB238">
        <v>0</v>
      </c>
      <c r="AC238">
        <v>0</v>
      </c>
      <c r="AD238">
        <v>0</v>
      </c>
      <c r="AE238">
        <v>20</v>
      </c>
      <c r="AF238">
        <v>20</v>
      </c>
      <c r="AI238" t="s">
        <v>1033</v>
      </c>
      <c r="AJ238" t="s">
        <v>989</v>
      </c>
      <c r="AK238" t="s">
        <v>1007</v>
      </c>
      <c r="AL238" t="s">
        <v>1008</v>
      </c>
      <c r="AM238" t="s">
        <v>1009</v>
      </c>
      <c r="AN238" t="s">
        <v>1034</v>
      </c>
      <c r="AO238" t="s">
        <v>991</v>
      </c>
      <c r="AU238" t="s">
        <v>1296</v>
      </c>
      <c r="AV238" t="s">
        <v>765</v>
      </c>
      <c r="AW238" t="s">
        <v>765</v>
      </c>
      <c r="AX238" t="s">
        <v>990</v>
      </c>
      <c r="AY238">
        <v>0</v>
      </c>
      <c r="AZ238" t="s">
        <v>994</v>
      </c>
      <c r="BA238">
        <v>31803040</v>
      </c>
      <c r="BD238">
        <v>0</v>
      </c>
      <c r="BG238">
        <v>1333314600</v>
      </c>
      <c r="BH238" t="s">
        <v>995</v>
      </c>
      <c r="BI238">
        <v>20</v>
      </c>
      <c r="BJ238">
        <v>20</v>
      </c>
      <c r="BK238">
        <v>1300</v>
      </c>
      <c r="BL238" t="s">
        <v>996</v>
      </c>
    </row>
    <row r="239" spans="3:64">
      <c r="C239" s="2">
        <v>244688</v>
      </c>
      <c r="D239" s="2">
        <v>244688</v>
      </c>
      <c r="F239" t="s">
        <v>1297</v>
      </c>
      <c r="G239" t="s">
        <v>1298</v>
      </c>
      <c r="H239">
        <v>0</v>
      </c>
      <c r="I239" t="s">
        <v>984</v>
      </c>
      <c r="J239" t="s">
        <v>985</v>
      </c>
      <c r="K239" t="s">
        <v>986</v>
      </c>
      <c r="L239">
        <v>250</v>
      </c>
      <c r="N239">
        <v>2000352862</v>
      </c>
      <c r="O239" t="s">
        <v>1299</v>
      </c>
      <c r="P239">
        <v>1</v>
      </c>
      <c r="Q239" t="s">
        <v>1300</v>
      </c>
      <c r="R239" s="2">
        <v>244688</v>
      </c>
      <c r="S239" s="2">
        <v>244688</v>
      </c>
      <c r="T239" t="s">
        <v>1301</v>
      </c>
      <c r="U239">
        <v>23000188</v>
      </c>
      <c r="V239" t="s">
        <v>94</v>
      </c>
      <c r="W239">
        <v>4</v>
      </c>
      <c r="X239">
        <v>4</v>
      </c>
      <c r="Y239">
        <v>4</v>
      </c>
      <c r="Z239">
        <v>4</v>
      </c>
      <c r="AA239">
        <v>0</v>
      </c>
      <c r="AB239">
        <v>0</v>
      </c>
      <c r="AC239">
        <v>0</v>
      </c>
      <c r="AD239">
        <v>0</v>
      </c>
      <c r="AE239">
        <v>4</v>
      </c>
      <c r="AF239">
        <v>4</v>
      </c>
      <c r="AI239" t="s">
        <v>1302</v>
      </c>
      <c r="AJ239" t="s">
        <v>989</v>
      </c>
      <c r="AK239" t="s">
        <v>1007</v>
      </c>
      <c r="AL239" t="s">
        <v>1008</v>
      </c>
      <c r="AM239" t="s">
        <v>1009</v>
      </c>
      <c r="AN239" t="s">
        <v>1022</v>
      </c>
      <c r="AO239" t="s">
        <v>991</v>
      </c>
      <c r="AU239" t="s">
        <v>1303</v>
      </c>
      <c r="AV239" t="s">
        <v>765</v>
      </c>
      <c r="AW239" t="s">
        <v>765</v>
      </c>
      <c r="AX239" t="s">
        <v>990</v>
      </c>
      <c r="AY239">
        <v>0</v>
      </c>
      <c r="AZ239" t="s">
        <v>994</v>
      </c>
      <c r="BA239">
        <v>31784365</v>
      </c>
      <c r="BD239">
        <v>0</v>
      </c>
      <c r="BG239">
        <v>1333314600</v>
      </c>
      <c r="BH239" t="s">
        <v>995</v>
      </c>
      <c r="BI239">
        <v>4</v>
      </c>
      <c r="BJ239">
        <v>4</v>
      </c>
      <c r="BK239">
        <v>1300</v>
      </c>
      <c r="BL239" t="s">
        <v>996</v>
      </c>
    </row>
    <row r="240" spans="3:64">
      <c r="C240" s="2">
        <v>244688</v>
      </c>
      <c r="D240" s="2">
        <v>244688</v>
      </c>
      <c r="F240" t="s">
        <v>1297</v>
      </c>
      <c r="G240" t="s">
        <v>1298</v>
      </c>
      <c r="H240">
        <v>0</v>
      </c>
      <c r="I240" t="s">
        <v>984</v>
      </c>
      <c r="J240" t="s">
        <v>985</v>
      </c>
      <c r="K240" t="s">
        <v>986</v>
      </c>
      <c r="L240">
        <v>250</v>
      </c>
      <c r="N240">
        <v>2000352862</v>
      </c>
      <c r="O240" t="s">
        <v>1299</v>
      </c>
      <c r="P240">
        <v>1</v>
      </c>
      <c r="Q240" t="s">
        <v>1300</v>
      </c>
      <c r="R240" s="2">
        <v>244688</v>
      </c>
      <c r="S240" s="2">
        <v>244688</v>
      </c>
      <c r="T240" t="s">
        <v>1301</v>
      </c>
      <c r="U240">
        <v>23057685</v>
      </c>
      <c r="V240" t="s">
        <v>104</v>
      </c>
      <c r="W240">
        <v>5</v>
      </c>
      <c r="X240">
        <v>5</v>
      </c>
      <c r="Y240">
        <v>5</v>
      </c>
      <c r="Z240">
        <v>5</v>
      </c>
      <c r="AA240">
        <v>0</v>
      </c>
      <c r="AB240">
        <v>0</v>
      </c>
      <c r="AC240">
        <v>0</v>
      </c>
      <c r="AD240">
        <v>0</v>
      </c>
      <c r="AE240">
        <v>5</v>
      </c>
      <c r="AF240">
        <v>5</v>
      </c>
      <c r="AI240" t="s">
        <v>1302</v>
      </c>
      <c r="AJ240" t="s">
        <v>989</v>
      </c>
      <c r="AK240" t="s">
        <v>1007</v>
      </c>
      <c r="AL240" t="s">
        <v>1008</v>
      </c>
      <c r="AM240" t="s">
        <v>1009</v>
      </c>
      <c r="AN240" t="s">
        <v>1022</v>
      </c>
      <c r="AO240" t="s">
        <v>991</v>
      </c>
      <c r="AU240" t="s">
        <v>1303</v>
      </c>
      <c r="AV240" t="s">
        <v>765</v>
      </c>
      <c r="AW240" t="s">
        <v>765</v>
      </c>
      <c r="AX240" t="s">
        <v>990</v>
      </c>
      <c r="AY240">
        <v>0</v>
      </c>
      <c r="AZ240" t="s">
        <v>994</v>
      </c>
      <c r="BA240">
        <v>31784365</v>
      </c>
      <c r="BD240">
        <v>0</v>
      </c>
      <c r="BG240">
        <v>1333314600</v>
      </c>
      <c r="BH240" t="s">
        <v>995</v>
      </c>
      <c r="BI240">
        <v>5</v>
      </c>
      <c r="BJ240">
        <v>5</v>
      </c>
      <c r="BK240">
        <v>1300</v>
      </c>
      <c r="BL240" t="s">
        <v>996</v>
      </c>
    </row>
    <row r="241" spans="3:64">
      <c r="C241" s="2">
        <v>244688</v>
      </c>
      <c r="D241" s="2">
        <v>244688</v>
      </c>
      <c r="F241" t="s">
        <v>1297</v>
      </c>
      <c r="G241" t="s">
        <v>1298</v>
      </c>
      <c r="H241">
        <v>0</v>
      </c>
      <c r="I241" t="s">
        <v>984</v>
      </c>
      <c r="J241" t="s">
        <v>985</v>
      </c>
      <c r="K241" t="s">
        <v>986</v>
      </c>
      <c r="L241">
        <v>250</v>
      </c>
      <c r="N241">
        <v>2000104560</v>
      </c>
      <c r="O241" t="s">
        <v>1304</v>
      </c>
      <c r="P241">
        <v>1</v>
      </c>
      <c r="Q241" t="s">
        <v>1305</v>
      </c>
      <c r="R241" s="2">
        <v>244688</v>
      </c>
      <c r="S241" s="2">
        <v>244688</v>
      </c>
      <c r="T241" t="s">
        <v>1306</v>
      </c>
      <c r="U241">
        <v>23107368</v>
      </c>
      <c r="V241" t="s">
        <v>562</v>
      </c>
      <c r="W241">
        <v>1</v>
      </c>
      <c r="X241">
        <v>13</v>
      </c>
      <c r="Y241">
        <v>1</v>
      </c>
      <c r="Z241">
        <v>13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13</v>
      </c>
      <c r="AI241" t="s">
        <v>1302</v>
      </c>
      <c r="AJ241" t="s">
        <v>989</v>
      </c>
      <c r="AN241" t="s">
        <v>1022</v>
      </c>
      <c r="AO241" t="s">
        <v>991</v>
      </c>
      <c r="AU241" t="s">
        <v>1307</v>
      </c>
      <c r="AV241" t="s">
        <v>869</v>
      </c>
      <c r="AW241" t="s">
        <v>765</v>
      </c>
      <c r="AX241" t="s">
        <v>990</v>
      </c>
      <c r="AY241">
        <v>0</v>
      </c>
      <c r="AZ241" t="s">
        <v>994</v>
      </c>
      <c r="BA241">
        <v>31784375</v>
      </c>
      <c r="BD241">
        <v>0</v>
      </c>
      <c r="BG241">
        <v>1333314600</v>
      </c>
      <c r="BH241" t="s">
        <v>995</v>
      </c>
      <c r="BI241">
        <v>1</v>
      </c>
      <c r="BJ241">
        <v>13</v>
      </c>
      <c r="BK241">
        <v>1300</v>
      </c>
      <c r="BL241" t="s">
        <v>996</v>
      </c>
    </row>
    <row r="242" spans="3:64">
      <c r="C242" s="2">
        <v>244688</v>
      </c>
      <c r="D242" s="2">
        <v>244688</v>
      </c>
      <c r="F242" t="s">
        <v>1297</v>
      </c>
      <c r="G242" t="s">
        <v>1298</v>
      </c>
      <c r="H242">
        <v>0</v>
      </c>
      <c r="I242" t="s">
        <v>984</v>
      </c>
      <c r="J242" t="s">
        <v>985</v>
      </c>
      <c r="K242" t="s">
        <v>986</v>
      </c>
      <c r="L242">
        <v>250</v>
      </c>
      <c r="N242">
        <v>2000104560</v>
      </c>
      <c r="O242" t="s">
        <v>1304</v>
      </c>
      <c r="P242">
        <v>1</v>
      </c>
      <c r="Q242" t="s">
        <v>1305</v>
      </c>
      <c r="R242" s="2">
        <v>244688</v>
      </c>
      <c r="S242" s="2">
        <v>244688</v>
      </c>
      <c r="T242" t="s">
        <v>1306</v>
      </c>
      <c r="U242">
        <v>23064091</v>
      </c>
      <c r="V242" t="s">
        <v>118</v>
      </c>
      <c r="W242">
        <v>50</v>
      </c>
      <c r="X242">
        <v>50</v>
      </c>
      <c r="Y242">
        <v>50</v>
      </c>
      <c r="Z242">
        <v>50</v>
      </c>
      <c r="AA242">
        <v>0</v>
      </c>
      <c r="AB242">
        <v>0</v>
      </c>
      <c r="AC242">
        <v>0</v>
      </c>
      <c r="AD242">
        <v>0</v>
      </c>
      <c r="AE242">
        <v>50</v>
      </c>
      <c r="AF242">
        <v>50</v>
      </c>
      <c r="AI242" t="s">
        <v>1302</v>
      </c>
      <c r="AJ242" t="s">
        <v>989</v>
      </c>
      <c r="AK242" t="s">
        <v>1007</v>
      </c>
      <c r="AL242" t="s">
        <v>1008</v>
      </c>
      <c r="AM242" t="s">
        <v>1009</v>
      </c>
      <c r="AN242" t="s">
        <v>1022</v>
      </c>
      <c r="AO242" t="s">
        <v>991</v>
      </c>
      <c r="AU242" t="s">
        <v>1307</v>
      </c>
      <c r="AV242" t="s">
        <v>765</v>
      </c>
      <c r="AW242" t="s">
        <v>765</v>
      </c>
      <c r="AX242" t="s">
        <v>990</v>
      </c>
      <c r="AY242">
        <v>0</v>
      </c>
      <c r="AZ242" t="s">
        <v>994</v>
      </c>
      <c r="BA242">
        <v>31784375</v>
      </c>
      <c r="BD242">
        <v>0</v>
      </c>
      <c r="BG242">
        <v>1333314600</v>
      </c>
      <c r="BH242" t="s">
        <v>995</v>
      </c>
      <c r="BI242">
        <v>50</v>
      </c>
      <c r="BJ242">
        <v>50</v>
      </c>
      <c r="BK242">
        <v>1300</v>
      </c>
      <c r="BL242" t="s">
        <v>996</v>
      </c>
    </row>
    <row r="243" spans="3:64">
      <c r="C243" s="2">
        <v>244688</v>
      </c>
      <c r="D243" s="2">
        <v>244688</v>
      </c>
      <c r="F243" t="s">
        <v>1297</v>
      </c>
      <c r="G243" t="s">
        <v>1298</v>
      </c>
      <c r="H243">
        <v>0</v>
      </c>
      <c r="I243" t="s">
        <v>984</v>
      </c>
      <c r="J243" t="s">
        <v>985</v>
      </c>
      <c r="K243" t="s">
        <v>986</v>
      </c>
      <c r="L243">
        <v>250</v>
      </c>
      <c r="N243">
        <v>2000104560</v>
      </c>
      <c r="O243" t="s">
        <v>1304</v>
      </c>
      <c r="P243">
        <v>1</v>
      </c>
      <c r="Q243" t="s">
        <v>1305</v>
      </c>
      <c r="R243" s="2">
        <v>244688</v>
      </c>
      <c r="S243" s="2">
        <v>244688</v>
      </c>
      <c r="T243" t="s">
        <v>1308</v>
      </c>
      <c r="U243">
        <v>23015321</v>
      </c>
      <c r="V243" t="s">
        <v>128</v>
      </c>
      <c r="W243">
        <v>4</v>
      </c>
      <c r="X243">
        <v>32</v>
      </c>
      <c r="Y243">
        <v>4</v>
      </c>
      <c r="Z243">
        <v>32</v>
      </c>
      <c r="AA243">
        <v>0</v>
      </c>
      <c r="AB243">
        <v>0</v>
      </c>
      <c r="AC243">
        <v>0</v>
      </c>
      <c r="AD243">
        <v>0</v>
      </c>
      <c r="AE243">
        <v>4</v>
      </c>
      <c r="AF243">
        <v>32</v>
      </c>
      <c r="AI243" t="s">
        <v>1302</v>
      </c>
      <c r="AJ243" t="s">
        <v>989</v>
      </c>
      <c r="AK243" t="s">
        <v>1007</v>
      </c>
      <c r="AL243" t="s">
        <v>1008</v>
      </c>
      <c r="AM243" t="s">
        <v>1009</v>
      </c>
      <c r="AN243" t="s">
        <v>1022</v>
      </c>
      <c r="AO243" t="s">
        <v>991</v>
      </c>
      <c r="AU243" t="s">
        <v>1309</v>
      </c>
      <c r="AV243" t="s">
        <v>1086</v>
      </c>
      <c r="AW243" t="s">
        <v>765</v>
      </c>
      <c r="AX243" t="s">
        <v>990</v>
      </c>
      <c r="AY243">
        <v>0</v>
      </c>
      <c r="AZ243" t="s">
        <v>994</v>
      </c>
      <c r="BA243">
        <v>31785361</v>
      </c>
      <c r="BD243">
        <v>0</v>
      </c>
      <c r="BG243">
        <v>1333314600</v>
      </c>
      <c r="BH243" t="s">
        <v>995</v>
      </c>
      <c r="BI243">
        <v>4</v>
      </c>
      <c r="BJ243">
        <v>32</v>
      </c>
      <c r="BK243">
        <v>1300</v>
      </c>
      <c r="BL243" t="s">
        <v>996</v>
      </c>
    </row>
    <row r="244" spans="3:64">
      <c r="C244" s="2">
        <v>244688</v>
      </c>
      <c r="D244" s="2">
        <v>244688</v>
      </c>
      <c r="F244" t="s">
        <v>1297</v>
      </c>
      <c r="G244" t="s">
        <v>1298</v>
      </c>
      <c r="H244">
        <v>0</v>
      </c>
      <c r="I244" t="s">
        <v>984</v>
      </c>
      <c r="J244" t="s">
        <v>985</v>
      </c>
      <c r="K244" t="s">
        <v>986</v>
      </c>
      <c r="L244">
        <v>250</v>
      </c>
      <c r="N244">
        <v>2000386239</v>
      </c>
      <c r="O244" t="s">
        <v>1310</v>
      </c>
      <c r="P244">
        <v>1</v>
      </c>
      <c r="Q244" t="s">
        <v>1310</v>
      </c>
      <c r="R244" s="2">
        <v>244688</v>
      </c>
      <c r="S244" s="2">
        <v>244688</v>
      </c>
      <c r="T244" t="s">
        <v>1311</v>
      </c>
      <c r="U244">
        <v>23067917</v>
      </c>
      <c r="V244" t="s">
        <v>704</v>
      </c>
      <c r="W244">
        <v>2</v>
      </c>
      <c r="X244">
        <v>110</v>
      </c>
      <c r="Y244">
        <v>2</v>
      </c>
      <c r="Z244">
        <v>110</v>
      </c>
      <c r="AA244">
        <v>0</v>
      </c>
      <c r="AB244">
        <v>0</v>
      </c>
      <c r="AC244">
        <v>0</v>
      </c>
      <c r="AD244">
        <v>0</v>
      </c>
      <c r="AE244">
        <v>2</v>
      </c>
      <c r="AF244">
        <v>110</v>
      </c>
      <c r="AI244" t="s">
        <v>1302</v>
      </c>
      <c r="AJ244" t="s">
        <v>989</v>
      </c>
      <c r="AN244" t="s">
        <v>1034</v>
      </c>
      <c r="AO244" t="s">
        <v>991</v>
      </c>
      <c r="AU244" t="s">
        <v>1312</v>
      </c>
      <c r="AV244" t="s">
        <v>1313</v>
      </c>
      <c r="AW244" t="s">
        <v>765</v>
      </c>
      <c r="AX244" t="s">
        <v>990</v>
      </c>
      <c r="AY244">
        <v>0</v>
      </c>
      <c r="AZ244" t="s">
        <v>994</v>
      </c>
      <c r="BA244">
        <v>31785889</v>
      </c>
      <c r="BD244">
        <v>0</v>
      </c>
      <c r="BG244">
        <v>1333314600</v>
      </c>
      <c r="BH244" t="s">
        <v>995</v>
      </c>
      <c r="BI244">
        <v>2</v>
      </c>
      <c r="BJ244">
        <v>110</v>
      </c>
      <c r="BL244" t="s">
        <v>996</v>
      </c>
    </row>
    <row r="245" spans="3:64">
      <c r="C245" s="2">
        <v>244688</v>
      </c>
      <c r="D245" s="2">
        <v>244688</v>
      </c>
      <c r="F245" t="s">
        <v>1297</v>
      </c>
      <c r="G245" t="s">
        <v>1298</v>
      </c>
      <c r="H245">
        <v>0</v>
      </c>
      <c r="I245" t="s">
        <v>984</v>
      </c>
      <c r="J245" t="s">
        <v>985</v>
      </c>
      <c r="K245" t="s">
        <v>986</v>
      </c>
      <c r="L245">
        <v>250</v>
      </c>
      <c r="N245">
        <v>2000349921</v>
      </c>
      <c r="O245" t="s">
        <v>1314</v>
      </c>
      <c r="P245">
        <v>1</v>
      </c>
      <c r="Q245" t="s">
        <v>1314</v>
      </c>
      <c r="R245" s="2">
        <v>244688</v>
      </c>
      <c r="S245" s="2">
        <v>244688</v>
      </c>
      <c r="T245" t="s">
        <v>1315</v>
      </c>
      <c r="U245">
        <v>23057677</v>
      </c>
      <c r="V245" t="s">
        <v>243</v>
      </c>
      <c r="W245">
        <v>7</v>
      </c>
      <c r="X245">
        <v>7</v>
      </c>
      <c r="Y245">
        <v>7</v>
      </c>
      <c r="Z245">
        <v>7</v>
      </c>
      <c r="AA245">
        <v>0</v>
      </c>
      <c r="AB245">
        <v>0</v>
      </c>
      <c r="AC245">
        <v>0</v>
      </c>
      <c r="AD245">
        <v>0</v>
      </c>
      <c r="AE245">
        <v>7</v>
      </c>
      <c r="AF245">
        <v>7</v>
      </c>
      <c r="AI245" t="s">
        <v>1302</v>
      </c>
      <c r="AJ245" t="s">
        <v>989</v>
      </c>
      <c r="AK245" t="s">
        <v>1039</v>
      </c>
      <c r="AL245" t="s">
        <v>1008</v>
      </c>
      <c r="AM245" t="s">
        <v>1009</v>
      </c>
      <c r="AN245" t="s">
        <v>1034</v>
      </c>
      <c r="AO245" t="s">
        <v>991</v>
      </c>
      <c r="AU245" t="s">
        <v>1316</v>
      </c>
      <c r="AV245" t="s">
        <v>765</v>
      </c>
      <c r="AW245" t="s">
        <v>765</v>
      </c>
      <c r="AX245" t="s">
        <v>990</v>
      </c>
      <c r="AY245">
        <v>0</v>
      </c>
      <c r="AZ245" t="s">
        <v>994</v>
      </c>
      <c r="BA245">
        <v>31790653</v>
      </c>
      <c r="BD245">
        <v>0</v>
      </c>
      <c r="BG245">
        <v>1333314600</v>
      </c>
      <c r="BH245" t="s">
        <v>995</v>
      </c>
      <c r="BI245">
        <v>7</v>
      </c>
      <c r="BJ245">
        <v>7</v>
      </c>
      <c r="BK245">
        <v>1300</v>
      </c>
      <c r="BL245" t="s">
        <v>996</v>
      </c>
    </row>
    <row r="246" spans="3:64">
      <c r="C246" s="2">
        <v>244688</v>
      </c>
      <c r="D246" s="2">
        <v>244688</v>
      </c>
      <c r="F246" t="s">
        <v>1297</v>
      </c>
      <c r="G246" t="s">
        <v>1298</v>
      </c>
      <c r="H246">
        <v>0</v>
      </c>
      <c r="I246" t="s">
        <v>984</v>
      </c>
      <c r="J246" t="s">
        <v>985</v>
      </c>
      <c r="K246" t="s">
        <v>986</v>
      </c>
      <c r="L246">
        <v>250</v>
      </c>
      <c r="N246">
        <v>2000349921</v>
      </c>
      <c r="O246" t="s">
        <v>1314</v>
      </c>
      <c r="P246">
        <v>1</v>
      </c>
      <c r="Q246" t="s">
        <v>1314</v>
      </c>
      <c r="R246" s="2">
        <v>244688</v>
      </c>
      <c r="S246" s="2">
        <v>244688</v>
      </c>
      <c r="T246" t="s">
        <v>1315</v>
      </c>
      <c r="U246">
        <v>23057676</v>
      </c>
      <c r="V246" t="s">
        <v>205</v>
      </c>
      <c r="W246">
        <v>6</v>
      </c>
      <c r="X246">
        <v>6</v>
      </c>
      <c r="Y246">
        <v>6</v>
      </c>
      <c r="Z246">
        <v>6</v>
      </c>
      <c r="AA246">
        <v>0</v>
      </c>
      <c r="AB246">
        <v>0</v>
      </c>
      <c r="AC246">
        <v>0</v>
      </c>
      <c r="AD246">
        <v>0</v>
      </c>
      <c r="AE246">
        <v>6</v>
      </c>
      <c r="AF246">
        <v>6</v>
      </c>
      <c r="AI246" t="s">
        <v>1302</v>
      </c>
      <c r="AJ246" t="s">
        <v>989</v>
      </c>
      <c r="AK246" t="s">
        <v>1039</v>
      </c>
      <c r="AL246" t="s">
        <v>1008</v>
      </c>
      <c r="AM246" t="s">
        <v>1009</v>
      </c>
      <c r="AN246" t="s">
        <v>1034</v>
      </c>
      <c r="AO246" t="s">
        <v>991</v>
      </c>
      <c r="AU246" t="s">
        <v>1316</v>
      </c>
      <c r="AV246" t="s">
        <v>765</v>
      </c>
      <c r="AW246" t="s">
        <v>765</v>
      </c>
      <c r="AX246" t="s">
        <v>990</v>
      </c>
      <c r="AY246">
        <v>0</v>
      </c>
      <c r="AZ246" t="s">
        <v>994</v>
      </c>
      <c r="BA246">
        <v>31790653</v>
      </c>
      <c r="BD246">
        <v>0</v>
      </c>
      <c r="BG246">
        <v>1333314600</v>
      </c>
      <c r="BH246" t="s">
        <v>995</v>
      </c>
      <c r="BI246">
        <v>6</v>
      </c>
      <c r="BJ246">
        <v>6</v>
      </c>
      <c r="BK246">
        <v>1300</v>
      </c>
      <c r="BL246" t="s">
        <v>996</v>
      </c>
    </row>
    <row r="247" spans="3:64">
      <c r="C247" s="2">
        <v>244688</v>
      </c>
      <c r="D247" s="2">
        <v>244688</v>
      </c>
      <c r="F247" t="s">
        <v>1297</v>
      </c>
      <c r="G247" t="s">
        <v>1298</v>
      </c>
      <c r="H247">
        <v>0</v>
      </c>
      <c r="I247" t="s">
        <v>984</v>
      </c>
      <c r="J247" t="s">
        <v>985</v>
      </c>
      <c r="K247" t="s">
        <v>986</v>
      </c>
      <c r="L247">
        <v>250</v>
      </c>
      <c r="N247">
        <v>2000349921</v>
      </c>
      <c r="O247" t="s">
        <v>1314</v>
      </c>
      <c r="P247">
        <v>1</v>
      </c>
      <c r="Q247" t="s">
        <v>1314</v>
      </c>
      <c r="R247" s="2">
        <v>244688</v>
      </c>
      <c r="S247" s="2">
        <v>244688</v>
      </c>
      <c r="T247" t="s">
        <v>1315</v>
      </c>
      <c r="U247">
        <v>23057698</v>
      </c>
      <c r="V247" t="s">
        <v>271</v>
      </c>
      <c r="W247">
        <v>10</v>
      </c>
      <c r="X247">
        <v>10</v>
      </c>
      <c r="Y247">
        <v>10</v>
      </c>
      <c r="Z247">
        <v>10</v>
      </c>
      <c r="AA247">
        <v>0</v>
      </c>
      <c r="AB247">
        <v>0</v>
      </c>
      <c r="AC247">
        <v>0</v>
      </c>
      <c r="AD247">
        <v>0</v>
      </c>
      <c r="AE247">
        <v>10</v>
      </c>
      <c r="AF247">
        <v>10</v>
      </c>
      <c r="AI247" t="s">
        <v>1302</v>
      </c>
      <c r="AJ247" t="s">
        <v>989</v>
      </c>
      <c r="AK247" t="s">
        <v>1039</v>
      </c>
      <c r="AL247" t="s">
        <v>1008</v>
      </c>
      <c r="AM247" t="s">
        <v>1009</v>
      </c>
      <c r="AN247" t="s">
        <v>1034</v>
      </c>
      <c r="AO247" t="s">
        <v>991</v>
      </c>
      <c r="AU247" t="s">
        <v>1316</v>
      </c>
      <c r="AV247" t="s">
        <v>765</v>
      </c>
      <c r="AW247" t="s">
        <v>765</v>
      </c>
      <c r="AX247" t="s">
        <v>990</v>
      </c>
      <c r="AY247">
        <v>0</v>
      </c>
      <c r="AZ247" t="s">
        <v>994</v>
      </c>
      <c r="BA247">
        <v>31790653</v>
      </c>
      <c r="BD247">
        <v>0</v>
      </c>
      <c r="BG247">
        <v>1333314600</v>
      </c>
      <c r="BH247" t="s">
        <v>995</v>
      </c>
      <c r="BI247">
        <v>10</v>
      </c>
      <c r="BJ247">
        <v>10</v>
      </c>
      <c r="BK247">
        <v>1300</v>
      </c>
      <c r="BL247" t="s">
        <v>996</v>
      </c>
    </row>
    <row r="248" spans="3:64">
      <c r="C248" s="2">
        <v>244688</v>
      </c>
      <c r="D248" s="2">
        <v>244688</v>
      </c>
      <c r="F248" t="s">
        <v>1297</v>
      </c>
      <c r="G248" t="s">
        <v>1298</v>
      </c>
      <c r="H248">
        <v>0</v>
      </c>
      <c r="I248" t="s">
        <v>984</v>
      </c>
      <c r="J248" t="s">
        <v>985</v>
      </c>
      <c r="K248" t="s">
        <v>986</v>
      </c>
      <c r="L248">
        <v>250</v>
      </c>
      <c r="N248">
        <v>2000349921</v>
      </c>
      <c r="O248" t="s">
        <v>1314</v>
      </c>
      <c r="P248">
        <v>1</v>
      </c>
      <c r="Q248" t="s">
        <v>1314</v>
      </c>
      <c r="R248" s="2">
        <v>244688</v>
      </c>
      <c r="S248" s="2">
        <v>244688</v>
      </c>
      <c r="T248" t="s">
        <v>1315</v>
      </c>
      <c r="U248">
        <v>23057700</v>
      </c>
      <c r="V248" t="s">
        <v>187</v>
      </c>
      <c r="W248">
        <v>5</v>
      </c>
      <c r="X248">
        <v>5</v>
      </c>
      <c r="Y248">
        <v>5</v>
      </c>
      <c r="Z248">
        <v>5</v>
      </c>
      <c r="AA248">
        <v>0</v>
      </c>
      <c r="AB248">
        <v>0</v>
      </c>
      <c r="AC248">
        <v>0</v>
      </c>
      <c r="AD248">
        <v>0</v>
      </c>
      <c r="AE248">
        <v>5</v>
      </c>
      <c r="AF248">
        <v>5</v>
      </c>
      <c r="AI248" t="s">
        <v>1302</v>
      </c>
      <c r="AJ248" t="s">
        <v>989</v>
      </c>
      <c r="AK248" t="s">
        <v>1039</v>
      </c>
      <c r="AL248" t="s">
        <v>1008</v>
      </c>
      <c r="AM248" t="s">
        <v>1009</v>
      </c>
      <c r="AN248" t="s">
        <v>1034</v>
      </c>
      <c r="AO248" t="s">
        <v>991</v>
      </c>
      <c r="AU248" t="s">
        <v>1316</v>
      </c>
      <c r="AV248" t="s">
        <v>765</v>
      </c>
      <c r="AW248" t="s">
        <v>765</v>
      </c>
      <c r="AX248" t="s">
        <v>990</v>
      </c>
      <c r="AY248">
        <v>0</v>
      </c>
      <c r="AZ248" t="s">
        <v>994</v>
      </c>
      <c r="BA248">
        <v>31790653</v>
      </c>
      <c r="BD248">
        <v>0</v>
      </c>
      <c r="BG248">
        <v>1333314600</v>
      </c>
      <c r="BH248" t="s">
        <v>995</v>
      </c>
      <c r="BI248">
        <v>5</v>
      </c>
      <c r="BJ248">
        <v>5</v>
      </c>
      <c r="BK248">
        <v>1300</v>
      </c>
      <c r="BL248" t="s">
        <v>996</v>
      </c>
    </row>
    <row r="249" spans="3:64">
      <c r="C249" s="2">
        <v>244688</v>
      </c>
      <c r="D249" s="2">
        <v>244688</v>
      </c>
      <c r="F249" t="s">
        <v>1297</v>
      </c>
      <c r="G249" t="s">
        <v>1298</v>
      </c>
      <c r="H249">
        <v>0</v>
      </c>
      <c r="I249" t="s">
        <v>984</v>
      </c>
      <c r="J249" t="s">
        <v>985</v>
      </c>
      <c r="K249" t="s">
        <v>986</v>
      </c>
      <c r="L249">
        <v>250</v>
      </c>
      <c r="N249">
        <v>2000349921</v>
      </c>
      <c r="O249" t="s">
        <v>1314</v>
      </c>
      <c r="P249">
        <v>1</v>
      </c>
      <c r="Q249" t="s">
        <v>1314</v>
      </c>
      <c r="R249" s="2">
        <v>244688</v>
      </c>
      <c r="S249" s="2">
        <v>244688</v>
      </c>
      <c r="T249" t="s">
        <v>1315</v>
      </c>
      <c r="U249">
        <v>23000188</v>
      </c>
      <c r="V249" t="s">
        <v>94</v>
      </c>
      <c r="W249">
        <v>2</v>
      </c>
      <c r="X249">
        <v>2</v>
      </c>
      <c r="Y249">
        <v>2</v>
      </c>
      <c r="Z249">
        <v>2</v>
      </c>
      <c r="AA249">
        <v>0</v>
      </c>
      <c r="AB249">
        <v>0</v>
      </c>
      <c r="AC249">
        <v>0</v>
      </c>
      <c r="AD249">
        <v>0</v>
      </c>
      <c r="AE249">
        <v>2</v>
      </c>
      <c r="AF249">
        <v>2</v>
      </c>
      <c r="AI249" t="s">
        <v>1302</v>
      </c>
      <c r="AJ249" t="s">
        <v>989</v>
      </c>
      <c r="AK249" t="s">
        <v>1007</v>
      </c>
      <c r="AL249" t="s">
        <v>1008</v>
      </c>
      <c r="AM249" t="s">
        <v>1009</v>
      </c>
      <c r="AN249" t="s">
        <v>1034</v>
      </c>
      <c r="AO249" t="s">
        <v>991</v>
      </c>
      <c r="AU249" t="s">
        <v>1316</v>
      </c>
      <c r="AV249" t="s">
        <v>765</v>
      </c>
      <c r="AW249" t="s">
        <v>765</v>
      </c>
      <c r="AX249" t="s">
        <v>990</v>
      </c>
      <c r="AY249">
        <v>0</v>
      </c>
      <c r="AZ249" t="s">
        <v>994</v>
      </c>
      <c r="BA249">
        <v>31790653</v>
      </c>
      <c r="BD249">
        <v>0</v>
      </c>
      <c r="BG249">
        <v>1333314600</v>
      </c>
      <c r="BH249" t="s">
        <v>995</v>
      </c>
      <c r="BI249">
        <v>2</v>
      </c>
      <c r="BJ249">
        <v>2</v>
      </c>
      <c r="BK249">
        <v>1300</v>
      </c>
      <c r="BL249" t="s">
        <v>996</v>
      </c>
    </row>
    <row r="250" spans="3:64">
      <c r="C250" s="2">
        <v>244688</v>
      </c>
      <c r="D250" s="2">
        <v>244688</v>
      </c>
      <c r="F250" t="s">
        <v>1297</v>
      </c>
      <c r="G250" t="s">
        <v>1298</v>
      </c>
      <c r="H250">
        <v>0</v>
      </c>
      <c r="I250" t="s">
        <v>984</v>
      </c>
      <c r="J250" t="s">
        <v>985</v>
      </c>
      <c r="K250" t="s">
        <v>986</v>
      </c>
      <c r="L250">
        <v>250</v>
      </c>
      <c r="N250">
        <v>2000203179</v>
      </c>
      <c r="O250" t="s">
        <v>1317</v>
      </c>
      <c r="P250">
        <v>1</v>
      </c>
      <c r="Q250" t="s">
        <v>1318</v>
      </c>
      <c r="R250" s="2">
        <v>244688</v>
      </c>
      <c r="S250" s="2">
        <v>244688</v>
      </c>
      <c r="T250" t="s">
        <v>1319</v>
      </c>
      <c r="U250">
        <v>23000188</v>
      </c>
      <c r="V250" t="s">
        <v>94</v>
      </c>
      <c r="W250">
        <v>20</v>
      </c>
      <c r="X250">
        <v>20</v>
      </c>
      <c r="Y250">
        <v>20</v>
      </c>
      <c r="Z250">
        <v>20</v>
      </c>
      <c r="AA250">
        <v>0</v>
      </c>
      <c r="AB250">
        <v>0</v>
      </c>
      <c r="AC250">
        <v>0</v>
      </c>
      <c r="AD250">
        <v>0</v>
      </c>
      <c r="AE250">
        <v>20</v>
      </c>
      <c r="AF250">
        <v>20</v>
      </c>
      <c r="AI250" t="s">
        <v>1302</v>
      </c>
      <c r="AJ250" t="s">
        <v>989</v>
      </c>
      <c r="AK250" t="s">
        <v>1007</v>
      </c>
      <c r="AL250" t="s">
        <v>1008</v>
      </c>
      <c r="AM250" t="s">
        <v>1009</v>
      </c>
      <c r="AN250" t="s">
        <v>1022</v>
      </c>
      <c r="AO250" t="s">
        <v>991</v>
      </c>
      <c r="AU250" t="s">
        <v>1320</v>
      </c>
      <c r="AV250" t="s">
        <v>765</v>
      </c>
      <c r="AW250" t="s">
        <v>765</v>
      </c>
      <c r="AX250" t="s">
        <v>990</v>
      </c>
      <c r="AY250">
        <v>0</v>
      </c>
      <c r="AZ250" t="s">
        <v>994</v>
      </c>
      <c r="BA250">
        <v>31790941</v>
      </c>
      <c r="BD250">
        <v>0</v>
      </c>
      <c r="BG250">
        <v>1333314600</v>
      </c>
      <c r="BH250" t="s">
        <v>995</v>
      </c>
      <c r="BI250">
        <v>20</v>
      </c>
      <c r="BJ250">
        <v>20</v>
      </c>
      <c r="BK250">
        <v>1300</v>
      </c>
      <c r="BL250" t="s">
        <v>996</v>
      </c>
    </row>
    <row r="251" spans="3:64">
      <c r="C251" s="2">
        <v>244688</v>
      </c>
      <c r="D251" s="2">
        <v>244688</v>
      </c>
      <c r="F251" t="s">
        <v>1297</v>
      </c>
      <c r="G251" t="s">
        <v>1298</v>
      </c>
      <c r="H251">
        <v>0</v>
      </c>
      <c r="I251" t="s">
        <v>984</v>
      </c>
      <c r="J251" t="s">
        <v>985</v>
      </c>
      <c r="K251" t="s">
        <v>986</v>
      </c>
      <c r="L251">
        <v>250</v>
      </c>
      <c r="N251">
        <v>2000203179</v>
      </c>
      <c r="O251" t="s">
        <v>1317</v>
      </c>
      <c r="P251">
        <v>1</v>
      </c>
      <c r="Q251" t="s">
        <v>1318</v>
      </c>
      <c r="R251" s="2">
        <v>244688</v>
      </c>
      <c r="S251" s="2">
        <v>244688</v>
      </c>
      <c r="T251" t="s">
        <v>1319</v>
      </c>
      <c r="U251">
        <v>23071823</v>
      </c>
      <c r="V251" t="s">
        <v>632</v>
      </c>
      <c r="W251">
        <v>50</v>
      </c>
      <c r="X251">
        <v>50</v>
      </c>
      <c r="Y251">
        <v>50</v>
      </c>
      <c r="Z251">
        <v>50</v>
      </c>
      <c r="AA251">
        <v>0</v>
      </c>
      <c r="AB251">
        <v>0</v>
      </c>
      <c r="AC251">
        <v>0</v>
      </c>
      <c r="AD251">
        <v>0</v>
      </c>
      <c r="AE251">
        <v>50</v>
      </c>
      <c r="AF251">
        <v>50</v>
      </c>
      <c r="AI251" t="s">
        <v>1302</v>
      </c>
      <c r="AJ251" t="s">
        <v>989</v>
      </c>
      <c r="AN251" t="s">
        <v>1022</v>
      </c>
      <c r="AO251" t="s">
        <v>991</v>
      </c>
      <c r="AU251" t="s">
        <v>1320</v>
      </c>
      <c r="AV251" t="s">
        <v>765</v>
      </c>
      <c r="AW251" t="s">
        <v>765</v>
      </c>
      <c r="AX251" t="s">
        <v>990</v>
      </c>
      <c r="AY251">
        <v>0</v>
      </c>
      <c r="AZ251" t="s">
        <v>994</v>
      </c>
      <c r="BA251">
        <v>31790941</v>
      </c>
      <c r="BD251">
        <v>0</v>
      </c>
      <c r="BG251">
        <v>1333314600</v>
      </c>
      <c r="BH251" t="s">
        <v>995</v>
      </c>
      <c r="BI251">
        <v>50</v>
      </c>
      <c r="BJ251">
        <v>50</v>
      </c>
      <c r="BK251">
        <v>1300</v>
      </c>
      <c r="BL251" t="s">
        <v>996</v>
      </c>
    </row>
    <row r="252" spans="3:64">
      <c r="C252" s="2">
        <v>244688</v>
      </c>
      <c r="D252" s="2">
        <v>244688</v>
      </c>
      <c r="F252" t="s">
        <v>1297</v>
      </c>
      <c r="G252" t="s">
        <v>1298</v>
      </c>
      <c r="H252">
        <v>0</v>
      </c>
      <c r="I252" t="s">
        <v>984</v>
      </c>
      <c r="J252" t="s">
        <v>985</v>
      </c>
      <c r="K252" t="s">
        <v>986</v>
      </c>
      <c r="L252">
        <v>250</v>
      </c>
      <c r="N252">
        <v>2000203179</v>
      </c>
      <c r="O252" t="s">
        <v>1317</v>
      </c>
      <c r="P252">
        <v>1</v>
      </c>
      <c r="Q252" t="s">
        <v>1318</v>
      </c>
      <c r="R252" s="2">
        <v>244688</v>
      </c>
      <c r="S252" s="2">
        <v>244688</v>
      </c>
      <c r="T252" t="s">
        <v>1319</v>
      </c>
      <c r="U252">
        <v>23000181</v>
      </c>
      <c r="V252" t="s">
        <v>38</v>
      </c>
      <c r="W252">
        <v>50</v>
      </c>
      <c r="X252">
        <v>50</v>
      </c>
      <c r="Y252">
        <v>50</v>
      </c>
      <c r="Z252">
        <v>50</v>
      </c>
      <c r="AA252">
        <v>0</v>
      </c>
      <c r="AB252">
        <v>0</v>
      </c>
      <c r="AC252">
        <v>0</v>
      </c>
      <c r="AD252">
        <v>0</v>
      </c>
      <c r="AE252">
        <v>50</v>
      </c>
      <c r="AF252">
        <v>50</v>
      </c>
      <c r="AI252" t="s">
        <v>1302</v>
      </c>
      <c r="AJ252" t="s">
        <v>989</v>
      </c>
      <c r="AK252" t="s">
        <v>1007</v>
      </c>
      <c r="AL252" t="s">
        <v>1008</v>
      </c>
      <c r="AM252" t="s">
        <v>1009</v>
      </c>
      <c r="AN252" t="s">
        <v>1022</v>
      </c>
      <c r="AO252" t="s">
        <v>991</v>
      </c>
      <c r="AU252" t="s">
        <v>1320</v>
      </c>
      <c r="AV252" t="s">
        <v>765</v>
      </c>
      <c r="AW252" t="s">
        <v>765</v>
      </c>
      <c r="AX252" t="s">
        <v>990</v>
      </c>
      <c r="AY252">
        <v>0</v>
      </c>
      <c r="AZ252" t="s">
        <v>994</v>
      </c>
      <c r="BA252">
        <v>31790941</v>
      </c>
      <c r="BD252">
        <v>0</v>
      </c>
      <c r="BG252">
        <v>1333314600</v>
      </c>
      <c r="BH252" t="s">
        <v>995</v>
      </c>
      <c r="BI252">
        <v>50</v>
      </c>
      <c r="BJ252">
        <v>50</v>
      </c>
      <c r="BK252">
        <v>1300</v>
      </c>
      <c r="BL252" t="s">
        <v>996</v>
      </c>
    </row>
    <row r="253" spans="3:64">
      <c r="C253" s="2">
        <v>244688</v>
      </c>
      <c r="D253" s="2">
        <v>244688</v>
      </c>
      <c r="F253" t="s">
        <v>1297</v>
      </c>
      <c r="G253" t="s">
        <v>1298</v>
      </c>
      <c r="H253">
        <v>0</v>
      </c>
      <c r="I253" t="s">
        <v>984</v>
      </c>
      <c r="J253" t="s">
        <v>985</v>
      </c>
      <c r="K253" t="s">
        <v>986</v>
      </c>
      <c r="L253">
        <v>250</v>
      </c>
      <c r="N253">
        <v>2000203179</v>
      </c>
      <c r="O253" t="s">
        <v>1317</v>
      </c>
      <c r="P253">
        <v>1</v>
      </c>
      <c r="Q253" t="s">
        <v>1318</v>
      </c>
      <c r="R253" s="2">
        <v>244688</v>
      </c>
      <c r="S253" s="2">
        <v>244688</v>
      </c>
      <c r="T253" t="s">
        <v>1319</v>
      </c>
      <c r="U253">
        <v>23063344</v>
      </c>
      <c r="V253" t="s">
        <v>27</v>
      </c>
      <c r="W253">
        <v>50</v>
      </c>
      <c r="X253">
        <v>50</v>
      </c>
      <c r="Y253">
        <v>50</v>
      </c>
      <c r="Z253">
        <v>50</v>
      </c>
      <c r="AA253">
        <v>0</v>
      </c>
      <c r="AB253">
        <v>0</v>
      </c>
      <c r="AC253">
        <v>0</v>
      </c>
      <c r="AD253">
        <v>0</v>
      </c>
      <c r="AE253">
        <v>50</v>
      </c>
      <c r="AF253">
        <v>50</v>
      </c>
      <c r="AI253" t="s">
        <v>1302</v>
      </c>
      <c r="AJ253" t="s">
        <v>989</v>
      </c>
      <c r="AK253" t="s">
        <v>1007</v>
      </c>
      <c r="AL253" t="s">
        <v>1008</v>
      </c>
      <c r="AM253" t="s">
        <v>1009</v>
      </c>
      <c r="AN253" t="s">
        <v>1022</v>
      </c>
      <c r="AO253" t="s">
        <v>991</v>
      </c>
      <c r="AU253" t="s">
        <v>1320</v>
      </c>
      <c r="AV253" t="s">
        <v>765</v>
      </c>
      <c r="AW253" t="s">
        <v>765</v>
      </c>
      <c r="AX253" t="s">
        <v>990</v>
      </c>
      <c r="AY253">
        <v>0</v>
      </c>
      <c r="AZ253" t="s">
        <v>994</v>
      </c>
      <c r="BA253">
        <v>31790941</v>
      </c>
      <c r="BD253">
        <v>0</v>
      </c>
      <c r="BG253">
        <v>1333314600</v>
      </c>
      <c r="BH253" t="s">
        <v>995</v>
      </c>
      <c r="BI253">
        <v>50</v>
      </c>
      <c r="BJ253">
        <v>50</v>
      </c>
      <c r="BK253">
        <v>1300</v>
      </c>
      <c r="BL253" t="s">
        <v>996</v>
      </c>
    </row>
    <row r="254" spans="3:64">
      <c r="C254" s="2">
        <v>244688</v>
      </c>
      <c r="D254" s="2">
        <v>244688</v>
      </c>
      <c r="F254" t="s">
        <v>1297</v>
      </c>
      <c r="G254" t="s">
        <v>1298</v>
      </c>
      <c r="H254">
        <v>0</v>
      </c>
      <c r="I254" t="s">
        <v>984</v>
      </c>
      <c r="J254" t="s">
        <v>985</v>
      </c>
      <c r="K254" t="s">
        <v>986</v>
      </c>
      <c r="L254">
        <v>250</v>
      </c>
      <c r="N254">
        <v>2000203179</v>
      </c>
      <c r="O254" t="s">
        <v>1317</v>
      </c>
      <c r="P254">
        <v>1</v>
      </c>
      <c r="Q254" t="s">
        <v>1318</v>
      </c>
      <c r="R254" s="2">
        <v>244688</v>
      </c>
      <c r="S254" s="2">
        <v>244688</v>
      </c>
      <c r="T254" t="s">
        <v>1319</v>
      </c>
      <c r="U254">
        <v>23000187</v>
      </c>
      <c r="V254" t="s">
        <v>102</v>
      </c>
      <c r="W254">
        <v>20</v>
      </c>
      <c r="X254">
        <v>20</v>
      </c>
      <c r="Y254">
        <v>20</v>
      </c>
      <c r="Z254">
        <v>20</v>
      </c>
      <c r="AA254">
        <v>0</v>
      </c>
      <c r="AB254">
        <v>0</v>
      </c>
      <c r="AC254">
        <v>0</v>
      </c>
      <c r="AD254">
        <v>0</v>
      </c>
      <c r="AE254">
        <v>20</v>
      </c>
      <c r="AF254">
        <v>20</v>
      </c>
      <c r="AI254" t="s">
        <v>1302</v>
      </c>
      <c r="AJ254" t="s">
        <v>989</v>
      </c>
      <c r="AK254" t="s">
        <v>1007</v>
      </c>
      <c r="AL254" t="s">
        <v>1008</v>
      </c>
      <c r="AM254" t="s">
        <v>1009</v>
      </c>
      <c r="AN254" t="s">
        <v>1022</v>
      </c>
      <c r="AO254" t="s">
        <v>991</v>
      </c>
      <c r="AU254" t="s">
        <v>1320</v>
      </c>
      <c r="AV254" t="s">
        <v>765</v>
      </c>
      <c r="AW254" t="s">
        <v>765</v>
      </c>
      <c r="AX254" t="s">
        <v>990</v>
      </c>
      <c r="AY254">
        <v>0</v>
      </c>
      <c r="AZ254" t="s">
        <v>994</v>
      </c>
      <c r="BA254">
        <v>31790941</v>
      </c>
      <c r="BD254">
        <v>0</v>
      </c>
      <c r="BG254">
        <v>1333314600</v>
      </c>
      <c r="BH254" t="s">
        <v>995</v>
      </c>
      <c r="BI254">
        <v>20</v>
      </c>
      <c r="BJ254">
        <v>20</v>
      </c>
      <c r="BK254">
        <v>1300</v>
      </c>
      <c r="BL254" t="s">
        <v>996</v>
      </c>
    </row>
    <row r="255" spans="3:64">
      <c r="C255" s="2">
        <v>244688</v>
      </c>
      <c r="D255" s="2">
        <v>244688</v>
      </c>
      <c r="F255" t="s">
        <v>1297</v>
      </c>
      <c r="G255" t="s">
        <v>1298</v>
      </c>
      <c r="H255">
        <v>0</v>
      </c>
      <c r="I255" t="s">
        <v>984</v>
      </c>
      <c r="J255" t="s">
        <v>985</v>
      </c>
      <c r="K255" t="s">
        <v>986</v>
      </c>
      <c r="L255">
        <v>250</v>
      </c>
      <c r="N255">
        <v>2000203179</v>
      </c>
      <c r="O255" t="s">
        <v>1317</v>
      </c>
      <c r="P255">
        <v>1</v>
      </c>
      <c r="Q255" t="s">
        <v>1318</v>
      </c>
      <c r="R255" s="2">
        <v>244688</v>
      </c>
      <c r="S255" s="2">
        <v>244688</v>
      </c>
      <c r="T255" t="s">
        <v>1319</v>
      </c>
      <c r="U255">
        <v>23057685</v>
      </c>
      <c r="V255" t="s">
        <v>104</v>
      </c>
      <c r="W255">
        <v>50</v>
      </c>
      <c r="X255">
        <v>50</v>
      </c>
      <c r="Y255">
        <v>50</v>
      </c>
      <c r="Z255">
        <v>50</v>
      </c>
      <c r="AA255">
        <v>0</v>
      </c>
      <c r="AB255">
        <v>0</v>
      </c>
      <c r="AC255">
        <v>0</v>
      </c>
      <c r="AD255">
        <v>0</v>
      </c>
      <c r="AE255">
        <v>50</v>
      </c>
      <c r="AF255">
        <v>50</v>
      </c>
      <c r="AI255" t="s">
        <v>1302</v>
      </c>
      <c r="AJ255" t="s">
        <v>989</v>
      </c>
      <c r="AK255" t="s">
        <v>1007</v>
      </c>
      <c r="AL255" t="s">
        <v>1008</v>
      </c>
      <c r="AM255" t="s">
        <v>1009</v>
      </c>
      <c r="AN255" t="s">
        <v>1022</v>
      </c>
      <c r="AO255" t="s">
        <v>991</v>
      </c>
      <c r="AU255" t="s">
        <v>1320</v>
      </c>
      <c r="AV255" t="s">
        <v>765</v>
      </c>
      <c r="AW255" t="s">
        <v>765</v>
      </c>
      <c r="AX255" t="s">
        <v>990</v>
      </c>
      <c r="AY255">
        <v>0</v>
      </c>
      <c r="AZ255" t="s">
        <v>994</v>
      </c>
      <c r="BA255">
        <v>31790941</v>
      </c>
      <c r="BD255">
        <v>0</v>
      </c>
      <c r="BG255">
        <v>1333314600</v>
      </c>
      <c r="BH255" t="s">
        <v>995</v>
      </c>
      <c r="BI255">
        <v>50</v>
      </c>
      <c r="BJ255">
        <v>50</v>
      </c>
      <c r="BK255">
        <v>1300</v>
      </c>
      <c r="BL255" t="s">
        <v>996</v>
      </c>
    </row>
    <row r="256" spans="3:64">
      <c r="C256" s="2">
        <v>244688</v>
      </c>
      <c r="D256" s="2">
        <v>244688</v>
      </c>
      <c r="F256" t="s">
        <v>1297</v>
      </c>
      <c r="G256" t="s">
        <v>1298</v>
      </c>
      <c r="H256">
        <v>0</v>
      </c>
      <c r="I256" t="s">
        <v>984</v>
      </c>
      <c r="J256" t="s">
        <v>985</v>
      </c>
      <c r="K256" t="s">
        <v>986</v>
      </c>
      <c r="L256">
        <v>250</v>
      </c>
      <c r="N256">
        <v>2000241732</v>
      </c>
      <c r="O256" t="s">
        <v>1321</v>
      </c>
      <c r="P256">
        <v>1</v>
      </c>
      <c r="Q256" t="s">
        <v>1322</v>
      </c>
      <c r="R256" s="2">
        <v>244688</v>
      </c>
      <c r="S256" s="2">
        <v>244688</v>
      </c>
      <c r="T256" t="s">
        <v>1323</v>
      </c>
      <c r="U256">
        <v>23057685</v>
      </c>
      <c r="V256" t="s">
        <v>104</v>
      </c>
      <c r="W256">
        <v>50</v>
      </c>
      <c r="X256">
        <v>50</v>
      </c>
      <c r="Y256">
        <v>50</v>
      </c>
      <c r="Z256">
        <v>50</v>
      </c>
      <c r="AA256">
        <v>0</v>
      </c>
      <c r="AB256">
        <v>0</v>
      </c>
      <c r="AC256">
        <v>0</v>
      </c>
      <c r="AD256">
        <v>0</v>
      </c>
      <c r="AE256">
        <v>50</v>
      </c>
      <c r="AF256">
        <v>50</v>
      </c>
      <c r="AI256" t="s">
        <v>1302</v>
      </c>
      <c r="AJ256" t="s">
        <v>989</v>
      </c>
      <c r="AK256" t="s">
        <v>1007</v>
      </c>
      <c r="AL256" t="s">
        <v>1008</v>
      </c>
      <c r="AM256" t="s">
        <v>1009</v>
      </c>
      <c r="AN256" t="s">
        <v>1022</v>
      </c>
      <c r="AO256" t="s">
        <v>991</v>
      </c>
      <c r="AU256" t="s">
        <v>1324</v>
      </c>
      <c r="AV256" t="s">
        <v>765</v>
      </c>
      <c r="AW256" t="s">
        <v>765</v>
      </c>
      <c r="AX256" t="s">
        <v>990</v>
      </c>
      <c r="AY256">
        <v>0</v>
      </c>
      <c r="AZ256" t="s">
        <v>994</v>
      </c>
      <c r="BA256">
        <v>31791166</v>
      </c>
      <c r="BD256">
        <v>0</v>
      </c>
      <c r="BG256">
        <v>1333314600</v>
      </c>
      <c r="BH256" t="s">
        <v>995</v>
      </c>
      <c r="BI256">
        <v>50</v>
      </c>
      <c r="BJ256">
        <v>50</v>
      </c>
      <c r="BK256">
        <v>1300</v>
      </c>
      <c r="BL256" t="s">
        <v>996</v>
      </c>
    </row>
    <row r="257" spans="3:64">
      <c r="C257" s="2">
        <v>244688</v>
      </c>
      <c r="D257" s="2">
        <v>244688</v>
      </c>
      <c r="F257" t="s">
        <v>1297</v>
      </c>
      <c r="G257" t="s">
        <v>1298</v>
      </c>
      <c r="H257">
        <v>0</v>
      </c>
      <c r="I257" t="s">
        <v>984</v>
      </c>
      <c r="J257" t="s">
        <v>985</v>
      </c>
      <c r="K257" t="s">
        <v>986</v>
      </c>
      <c r="L257">
        <v>250</v>
      </c>
      <c r="N257">
        <v>2000241732</v>
      </c>
      <c r="O257" t="s">
        <v>1321</v>
      </c>
      <c r="P257">
        <v>1</v>
      </c>
      <c r="Q257" t="s">
        <v>1322</v>
      </c>
      <c r="R257" s="2">
        <v>244688</v>
      </c>
      <c r="S257" s="2">
        <v>244688</v>
      </c>
      <c r="T257" t="s">
        <v>1323</v>
      </c>
      <c r="U257">
        <v>23057691</v>
      </c>
      <c r="V257" t="s">
        <v>611</v>
      </c>
      <c r="W257">
        <v>500</v>
      </c>
      <c r="X257">
        <v>500</v>
      </c>
      <c r="Y257">
        <v>500</v>
      </c>
      <c r="Z257">
        <v>500</v>
      </c>
      <c r="AA257">
        <v>0</v>
      </c>
      <c r="AB257">
        <v>0</v>
      </c>
      <c r="AC257">
        <v>0</v>
      </c>
      <c r="AD257">
        <v>0</v>
      </c>
      <c r="AE257">
        <v>500</v>
      </c>
      <c r="AF257">
        <v>500</v>
      </c>
      <c r="AI257" t="s">
        <v>1302</v>
      </c>
      <c r="AJ257" t="s">
        <v>989</v>
      </c>
      <c r="AK257" t="s">
        <v>1007</v>
      </c>
      <c r="AL257" t="s">
        <v>1008</v>
      </c>
      <c r="AM257" t="s">
        <v>1009</v>
      </c>
      <c r="AN257" t="s">
        <v>1022</v>
      </c>
      <c r="AO257" t="s">
        <v>991</v>
      </c>
      <c r="AU257" t="s">
        <v>1324</v>
      </c>
      <c r="AV257" t="s">
        <v>765</v>
      </c>
      <c r="AW257" t="s">
        <v>765</v>
      </c>
      <c r="AX257" t="s">
        <v>990</v>
      </c>
      <c r="AY257">
        <v>0</v>
      </c>
      <c r="AZ257" t="s">
        <v>994</v>
      </c>
      <c r="BA257">
        <v>31791166</v>
      </c>
      <c r="BD257">
        <v>0</v>
      </c>
      <c r="BG257">
        <v>1333314600</v>
      </c>
      <c r="BH257" t="s">
        <v>995</v>
      </c>
      <c r="BI257">
        <v>500</v>
      </c>
      <c r="BJ257">
        <v>500</v>
      </c>
      <c r="BK257">
        <v>1300</v>
      </c>
      <c r="BL257" t="s">
        <v>996</v>
      </c>
    </row>
    <row r="258" spans="3:64">
      <c r="C258" s="2">
        <v>244688</v>
      </c>
      <c r="D258" s="2">
        <v>244688</v>
      </c>
      <c r="F258" t="s">
        <v>1297</v>
      </c>
      <c r="G258" t="s">
        <v>1298</v>
      </c>
      <c r="H258">
        <v>0</v>
      </c>
      <c r="I258" t="s">
        <v>984</v>
      </c>
      <c r="J258" t="s">
        <v>985</v>
      </c>
      <c r="K258" t="s">
        <v>986</v>
      </c>
      <c r="L258">
        <v>250</v>
      </c>
      <c r="N258">
        <v>2000183086</v>
      </c>
      <c r="O258" t="s">
        <v>1325</v>
      </c>
      <c r="P258">
        <v>1</v>
      </c>
      <c r="Q258" t="s">
        <v>1326</v>
      </c>
      <c r="R258" s="2">
        <v>244688</v>
      </c>
      <c r="S258" s="2">
        <v>244688</v>
      </c>
      <c r="T258" t="s">
        <v>1327</v>
      </c>
      <c r="U258">
        <v>23068101</v>
      </c>
      <c r="V258" t="s">
        <v>716</v>
      </c>
      <c r="W258">
        <v>1</v>
      </c>
      <c r="X258">
        <v>90</v>
      </c>
      <c r="Y258">
        <v>1</v>
      </c>
      <c r="Z258">
        <v>90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90</v>
      </c>
      <c r="AI258" t="s">
        <v>1302</v>
      </c>
      <c r="AJ258" t="s">
        <v>989</v>
      </c>
      <c r="AN258" t="s">
        <v>1022</v>
      </c>
      <c r="AO258" t="s">
        <v>991</v>
      </c>
      <c r="AU258" t="s">
        <v>1328</v>
      </c>
      <c r="AV258" t="s">
        <v>1001</v>
      </c>
      <c r="AW258" t="s">
        <v>765</v>
      </c>
      <c r="AX258" t="s">
        <v>990</v>
      </c>
      <c r="AY258">
        <v>0</v>
      </c>
      <c r="AZ258" t="s">
        <v>994</v>
      </c>
      <c r="BA258">
        <v>31791199</v>
      </c>
      <c r="BD258">
        <v>0</v>
      </c>
      <c r="BG258">
        <v>1333314600</v>
      </c>
      <c r="BH258" t="s">
        <v>995</v>
      </c>
      <c r="BI258">
        <v>1</v>
      </c>
      <c r="BJ258">
        <v>90</v>
      </c>
      <c r="BK258">
        <v>1300</v>
      </c>
      <c r="BL258" t="s">
        <v>996</v>
      </c>
    </row>
    <row r="259" spans="3:64">
      <c r="C259" s="2">
        <v>244688</v>
      </c>
      <c r="D259" s="2">
        <v>244688</v>
      </c>
      <c r="F259" t="s">
        <v>1297</v>
      </c>
      <c r="G259" t="s">
        <v>1298</v>
      </c>
      <c r="H259">
        <v>0</v>
      </c>
      <c r="I259" t="s">
        <v>984</v>
      </c>
      <c r="J259" t="s">
        <v>985</v>
      </c>
      <c r="K259" t="s">
        <v>986</v>
      </c>
      <c r="L259">
        <v>250</v>
      </c>
      <c r="N259">
        <v>2000183086</v>
      </c>
      <c r="O259" t="s">
        <v>1325</v>
      </c>
      <c r="P259">
        <v>1</v>
      </c>
      <c r="Q259" t="s">
        <v>1326</v>
      </c>
      <c r="R259" s="2">
        <v>244688</v>
      </c>
      <c r="S259" s="2">
        <v>244688</v>
      </c>
      <c r="T259" t="s">
        <v>1329</v>
      </c>
      <c r="U259">
        <v>23064091</v>
      </c>
      <c r="V259" t="s">
        <v>118</v>
      </c>
      <c r="W259">
        <v>30</v>
      </c>
      <c r="X259">
        <v>30</v>
      </c>
      <c r="Y259">
        <v>30</v>
      </c>
      <c r="Z259">
        <v>30</v>
      </c>
      <c r="AA259">
        <v>0</v>
      </c>
      <c r="AB259">
        <v>0</v>
      </c>
      <c r="AC259">
        <v>0</v>
      </c>
      <c r="AD259">
        <v>0</v>
      </c>
      <c r="AE259">
        <v>30</v>
      </c>
      <c r="AF259">
        <v>30</v>
      </c>
      <c r="AI259" t="s">
        <v>1302</v>
      </c>
      <c r="AJ259" t="s">
        <v>989</v>
      </c>
      <c r="AK259" t="s">
        <v>1007</v>
      </c>
      <c r="AL259" t="s">
        <v>1008</v>
      </c>
      <c r="AM259" t="s">
        <v>1009</v>
      </c>
      <c r="AN259" t="s">
        <v>1022</v>
      </c>
      <c r="AO259" t="s">
        <v>991</v>
      </c>
      <c r="AU259" t="s">
        <v>1330</v>
      </c>
      <c r="AV259" t="s">
        <v>765</v>
      </c>
      <c r="AW259" t="s">
        <v>765</v>
      </c>
      <c r="AX259" t="s">
        <v>990</v>
      </c>
      <c r="AY259">
        <v>0</v>
      </c>
      <c r="AZ259" t="s">
        <v>994</v>
      </c>
      <c r="BA259">
        <v>31791304</v>
      </c>
      <c r="BD259">
        <v>0</v>
      </c>
      <c r="BG259">
        <v>1333314600</v>
      </c>
      <c r="BH259" t="s">
        <v>995</v>
      </c>
      <c r="BI259">
        <v>30</v>
      </c>
      <c r="BJ259">
        <v>30</v>
      </c>
      <c r="BK259">
        <v>1300</v>
      </c>
      <c r="BL259" t="s">
        <v>996</v>
      </c>
    </row>
    <row r="260" spans="3:64">
      <c r="C260" s="2">
        <v>244688</v>
      </c>
      <c r="D260" s="2">
        <v>244688</v>
      </c>
      <c r="F260" t="s">
        <v>1297</v>
      </c>
      <c r="G260" t="s">
        <v>1298</v>
      </c>
      <c r="H260">
        <v>0</v>
      </c>
      <c r="I260" t="s">
        <v>984</v>
      </c>
      <c r="J260" t="s">
        <v>985</v>
      </c>
      <c r="K260" t="s">
        <v>986</v>
      </c>
      <c r="L260">
        <v>250</v>
      </c>
      <c r="N260">
        <v>2000183086</v>
      </c>
      <c r="O260" t="s">
        <v>1325</v>
      </c>
      <c r="P260">
        <v>1</v>
      </c>
      <c r="Q260" t="s">
        <v>1326</v>
      </c>
      <c r="R260" s="2">
        <v>244688</v>
      </c>
      <c r="S260" s="2">
        <v>244688</v>
      </c>
      <c r="T260" t="s">
        <v>1329</v>
      </c>
      <c r="U260">
        <v>23057688</v>
      </c>
      <c r="V260" t="s">
        <v>61</v>
      </c>
      <c r="W260">
        <v>5</v>
      </c>
      <c r="X260">
        <v>5</v>
      </c>
      <c r="Y260">
        <v>5</v>
      </c>
      <c r="Z260">
        <v>5</v>
      </c>
      <c r="AA260">
        <v>0</v>
      </c>
      <c r="AB260">
        <v>0</v>
      </c>
      <c r="AC260">
        <v>0</v>
      </c>
      <c r="AD260">
        <v>0</v>
      </c>
      <c r="AE260">
        <v>5</v>
      </c>
      <c r="AF260">
        <v>5</v>
      </c>
      <c r="AI260" t="s">
        <v>1302</v>
      </c>
      <c r="AJ260" t="s">
        <v>989</v>
      </c>
      <c r="AK260" t="s">
        <v>1007</v>
      </c>
      <c r="AL260" t="s">
        <v>1008</v>
      </c>
      <c r="AM260" t="s">
        <v>1009</v>
      </c>
      <c r="AN260" t="s">
        <v>1022</v>
      </c>
      <c r="AO260" t="s">
        <v>991</v>
      </c>
      <c r="AU260" t="s">
        <v>1330</v>
      </c>
      <c r="AV260" t="s">
        <v>765</v>
      </c>
      <c r="AW260" t="s">
        <v>765</v>
      </c>
      <c r="AX260" t="s">
        <v>990</v>
      </c>
      <c r="AY260">
        <v>0</v>
      </c>
      <c r="AZ260" t="s">
        <v>994</v>
      </c>
      <c r="BA260">
        <v>31791304</v>
      </c>
      <c r="BD260">
        <v>0</v>
      </c>
      <c r="BG260">
        <v>1333314600</v>
      </c>
      <c r="BH260" t="s">
        <v>995</v>
      </c>
      <c r="BI260">
        <v>5</v>
      </c>
      <c r="BJ260">
        <v>5</v>
      </c>
      <c r="BK260">
        <v>1300</v>
      </c>
      <c r="BL260" t="s">
        <v>996</v>
      </c>
    </row>
    <row r="261" spans="3:64">
      <c r="C261" s="2">
        <v>244688</v>
      </c>
      <c r="D261" s="2">
        <v>244688</v>
      </c>
      <c r="F261" t="s">
        <v>1297</v>
      </c>
      <c r="G261" t="s">
        <v>1298</v>
      </c>
      <c r="H261">
        <v>0</v>
      </c>
      <c r="I261" t="s">
        <v>984</v>
      </c>
      <c r="J261" t="s">
        <v>985</v>
      </c>
      <c r="K261" t="s">
        <v>986</v>
      </c>
      <c r="L261">
        <v>250</v>
      </c>
      <c r="N261">
        <v>2000183086</v>
      </c>
      <c r="O261" t="s">
        <v>1325</v>
      </c>
      <c r="P261">
        <v>1</v>
      </c>
      <c r="Q261" t="s">
        <v>1326</v>
      </c>
      <c r="R261" s="2">
        <v>244688</v>
      </c>
      <c r="S261" s="2">
        <v>244688</v>
      </c>
      <c r="T261" t="s">
        <v>1329</v>
      </c>
      <c r="U261">
        <v>23057698</v>
      </c>
      <c r="V261" t="s">
        <v>271</v>
      </c>
      <c r="W261">
        <v>10</v>
      </c>
      <c r="X261">
        <v>10</v>
      </c>
      <c r="Y261">
        <v>10</v>
      </c>
      <c r="Z261">
        <v>10</v>
      </c>
      <c r="AA261">
        <v>0</v>
      </c>
      <c r="AB261">
        <v>0</v>
      </c>
      <c r="AC261">
        <v>0</v>
      </c>
      <c r="AD261">
        <v>0</v>
      </c>
      <c r="AE261">
        <v>10</v>
      </c>
      <c r="AF261">
        <v>10</v>
      </c>
      <c r="AI261" t="s">
        <v>1302</v>
      </c>
      <c r="AJ261" t="s">
        <v>989</v>
      </c>
      <c r="AK261" t="s">
        <v>1039</v>
      </c>
      <c r="AL261" t="s">
        <v>1008</v>
      </c>
      <c r="AM261" t="s">
        <v>1009</v>
      </c>
      <c r="AN261" t="s">
        <v>1022</v>
      </c>
      <c r="AO261" t="s">
        <v>991</v>
      </c>
      <c r="AU261" t="s">
        <v>1330</v>
      </c>
      <c r="AV261" t="s">
        <v>765</v>
      </c>
      <c r="AW261" t="s">
        <v>765</v>
      </c>
      <c r="AX261" t="s">
        <v>990</v>
      </c>
      <c r="AY261">
        <v>0</v>
      </c>
      <c r="AZ261" t="s">
        <v>994</v>
      </c>
      <c r="BA261">
        <v>31791304</v>
      </c>
      <c r="BD261">
        <v>0</v>
      </c>
      <c r="BG261">
        <v>1333314600</v>
      </c>
      <c r="BH261" t="s">
        <v>995</v>
      </c>
      <c r="BI261">
        <v>10</v>
      </c>
      <c r="BJ261">
        <v>10</v>
      </c>
      <c r="BK261">
        <v>1300</v>
      </c>
      <c r="BL261" t="s">
        <v>996</v>
      </c>
    </row>
    <row r="262" spans="3:64">
      <c r="C262" s="2">
        <v>244688</v>
      </c>
      <c r="D262" s="2">
        <v>244688</v>
      </c>
      <c r="F262" t="s">
        <v>1297</v>
      </c>
      <c r="G262" t="s">
        <v>1298</v>
      </c>
      <c r="H262">
        <v>0</v>
      </c>
      <c r="I262" t="s">
        <v>984</v>
      </c>
      <c r="J262" t="s">
        <v>985</v>
      </c>
      <c r="K262" t="s">
        <v>986</v>
      </c>
      <c r="L262">
        <v>250</v>
      </c>
      <c r="N262">
        <v>2000384592</v>
      </c>
      <c r="O262" t="s">
        <v>1331</v>
      </c>
      <c r="P262">
        <v>1</v>
      </c>
      <c r="Q262" t="s">
        <v>1332</v>
      </c>
      <c r="R262" s="2">
        <v>244688</v>
      </c>
      <c r="S262" s="2">
        <v>244688</v>
      </c>
      <c r="T262" t="s">
        <v>1333</v>
      </c>
      <c r="U262">
        <v>23057685</v>
      </c>
      <c r="V262" t="s">
        <v>104</v>
      </c>
      <c r="W262">
        <v>5</v>
      </c>
      <c r="X262">
        <v>5</v>
      </c>
      <c r="Y262">
        <v>5</v>
      </c>
      <c r="Z262">
        <v>5</v>
      </c>
      <c r="AA262">
        <v>0</v>
      </c>
      <c r="AB262">
        <v>0</v>
      </c>
      <c r="AC262">
        <v>0</v>
      </c>
      <c r="AD262">
        <v>0</v>
      </c>
      <c r="AE262">
        <v>5</v>
      </c>
      <c r="AF262">
        <v>5</v>
      </c>
      <c r="AI262" t="s">
        <v>1302</v>
      </c>
      <c r="AJ262" t="s">
        <v>989</v>
      </c>
      <c r="AK262" t="s">
        <v>1007</v>
      </c>
      <c r="AL262" t="s">
        <v>1008</v>
      </c>
      <c r="AM262" t="s">
        <v>1009</v>
      </c>
      <c r="AN262" t="s">
        <v>1034</v>
      </c>
      <c r="AO262" t="s">
        <v>991</v>
      </c>
      <c r="AU262" t="s">
        <v>1334</v>
      </c>
      <c r="AV262" t="s">
        <v>765</v>
      </c>
      <c r="AW262" t="s">
        <v>765</v>
      </c>
      <c r="AX262" t="s">
        <v>990</v>
      </c>
      <c r="AY262">
        <v>0</v>
      </c>
      <c r="AZ262" t="s">
        <v>994</v>
      </c>
      <c r="BA262">
        <v>31792025</v>
      </c>
      <c r="BD262">
        <v>0</v>
      </c>
      <c r="BG262">
        <v>1333314600</v>
      </c>
      <c r="BH262" t="s">
        <v>995</v>
      </c>
      <c r="BI262">
        <v>5</v>
      </c>
      <c r="BJ262">
        <v>5</v>
      </c>
      <c r="BK262">
        <v>1300</v>
      </c>
      <c r="BL262" t="s">
        <v>996</v>
      </c>
    </row>
    <row r="263" spans="3:64">
      <c r="C263" s="2">
        <v>244688</v>
      </c>
      <c r="D263" s="2">
        <v>244688</v>
      </c>
      <c r="F263" t="s">
        <v>1297</v>
      </c>
      <c r="G263" t="s">
        <v>1298</v>
      </c>
      <c r="H263">
        <v>0</v>
      </c>
      <c r="I263" t="s">
        <v>984</v>
      </c>
      <c r="J263" t="s">
        <v>985</v>
      </c>
      <c r="K263" t="s">
        <v>986</v>
      </c>
      <c r="L263">
        <v>250</v>
      </c>
      <c r="N263">
        <v>2000175080</v>
      </c>
      <c r="O263" t="s">
        <v>1335</v>
      </c>
      <c r="P263">
        <v>1</v>
      </c>
      <c r="Q263" t="s">
        <v>1335</v>
      </c>
      <c r="R263" s="2">
        <v>244688</v>
      </c>
      <c r="S263" s="2">
        <v>244688</v>
      </c>
      <c r="T263" t="s">
        <v>1336</v>
      </c>
      <c r="U263">
        <v>23075371</v>
      </c>
      <c r="V263" t="s">
        <v>1337</v>
      </c>
      <c r="W263">
        <v>5</v>
      </c>
      <c r="X263">
        <v>5</v>
      </c>
      <c r="Y263">
        <v>5</v>
      </c>
      <c r="Z263">
        <v>5</v>
      </c>
      <c r="AA263">
        <v>0</v>
      </c>
      <c r="AB263">
        <v>0</v>
      </c>
      <c r="AC263">
        <v>0</v>
      </c>
      <c r="AD263">
        <v>0</v>
      </c>
      <c r="AE263">
        <v>5</v>
      </c>
      <c r="AF263">
        <v>5</v>
      </c>
      <c r="AI263" t="s">
        <v>1302</v>
      </c>
      <c r="AJ263" t="s">
        <v>989</v>
      </c>
      <c r="AN263" t="s">
        <v>1022</v>
      </c>
      <c r="AO263" t="s">
        <v>991</v>
      </c>
      <c r="AU263" t="s">
        <v>1338</v>
      </c>
      <c r="AV263" t="s">
        <v>765</v>
      </c>
      <c r="AW263" t="s">
        <v>765</v>
      </c>
      <c r="AX263" t="s">
        <v>990</v>
      </c>
      <c r="AY263">
        <v>0</v>
      </c>
      <c r="AZ263" t="s">
        <v>994</v>
      </c>
      <c r="BA263">
        <v>31792889</v>
      </c>
      <c r="BD263">
        <v>0</v>
      </c>
      <c r="BG263">
        <v>1333314600</v>
      </c>
      <c r="BH263" t="s">
        <v>995</v>
      </c>
      <c r="BI263">
        <v>5</v>
      </c>
      <c r="BJ263">
        <v>5</v>
      </c>
      <c r="BK263">
        <v>1300</v>
      </c>
      <c r="BL263" t="s">
        <v>996</v>
      </c>
    </row>
    <row r="264" spans="3:64">
      <c r="C264" s="2">
        <v>244688</v>
      </c>
      <c r="D264" s="2">
        <v>244688</v>
      </c>
      <c r="F264" t="s">
        <v>1297</v>
      </c>
      <c r="G264" t="s">
        <v>1298</v>
      </c>
      <c r="H264">
        <v>0</v>
      </c>
      <c r="I264" t="s">
        <v>984</v>
      </c>
      <c r="J264" t="s">
        <v>985</v>
      </c>
      <c r="K264" t="s">
        <v>986</v>
      </c>
      <c r="L264">
        <v>250</v>
      </c>
      <c r="N264">
        <v>2000175080</v>
      </c>
      <c r="O264" t="s">
        <v>1335</v>
      </c>
      <c r="P264">
        <v>1</v>
      </c>
      <c r="Q264" t="s">
        <v>1335</v>
      </c>
      <c r="R264" s="2">
        <v>244688</v>
      </c>
      <c r="S264" s="2">
        <v>244688</v>
      </c>
      <c r="T264" t="s">
        <v>1336</v>
      </c>
      <c r="U264">
        <v>23015350</v>
      </c>
      <c r="V264" t="s">
        <v>36</v>
      </c>
      <c r="W264">
        <v>5</v>
      </c>
      <c r="X264">
        <v>5</v>
      </c>
      <c r="Y264">
        <v>5</v>
      </c>
      <c r="Z264">
        <v>5</v>
      </c>
      <c r="AA264">
        <v>0</v>
      </c>
      <c r="AB264">
        <v>0</v>
      </c>
      <c r="AC264">
        <v>0</v>
      </c>
      <c r="AD264">
        <v>0</v>
      </c>
      <c r="AE264">
        <v>5</v>
      </c>
      <c r="AF264">
        <v>5</v>
      </c>
      <c r="AI264" t="s">
        <v>1302</v>
      </c>
      <c r="AJ264" t="s">
        <v>989</v>
      </c>
      <c r="AK264" t="s">
        <v>1007</v>
      </c>
      <c r="AL264" t="s">
        <v>1008</v>
      </c>
      <c r="AM264" t="s">
        <v>1009</v>
      </c>
      <c r="AN264" t="s">
        <v>1022</v>
      </c>
      <c r="AO264" t="s">
        <v>991</v>
      </c>
      <c r="AU264" t="s">
        <v>1338</v>
      </c>
      <c r="AV264" t="s">
        <v>765</v>
      </c>
      <c r="AW264" t="s">
        <v>765</v>
      </c>
      <c r="AX264" t="s">
        <v>990</v>
      </c>
      <c r="AY264">
        <v>0</v>
      </c>
      <c r="AZ264" t="s">
        <v>994</v>
      </c>
      <c r="BA264">
        <v>31792889</v>
      </c>
      <c r="BD264">
        <v>0</v>
      </c>
      <c r="BG264">
        <v>1333314600</v>
      </c>
      <c r="BH264" t="s">
        <v>995</v>
      </c>
      <c r="BI264">
        <v>5</v>
      </c>
      <c r="BJ264">
        <v>5</v>
      </c>
      <c r="BK264">
        <v>1300</v>
      </c>
      <c r="BL264" t="s">
        <v>996</v>
      </c>
    </row>
    <row r="265" spans="3:64">
      <c r="C265" s="2">
        <v>244688</v>
      </c>
      <c r="D265" s="2">
        <v>244688</v>
      </c>
      <c r="F265" t="s">
        <v>1297</v>
      </c>
      <c r="G265" t="s">
        <v>1298</v>
      </c>
      <c r="H265">
        <v>0</v>
      </c>
      <c r="I265" t="s">
        <v>984</v>
      </c>
      <c r="J265" t="s">
        <v>985</v>
      </c>
      <c r="K265" t="s">
        <v>986</v>
      </c>
      <c r="L265">
        <v>250</v>
      </c>
      <c r="N265">
        <v>2000175080</v>
      </c>
      <c r="O265" t="s">
        <v>1335</v>
      </c>
      <c r="P265">
        <v>1</v>
      </c>
      <c r="Q265" t="s">
        <v>1335</v>
      </c>
      <c r="R265" s="2">
        <v>244688</v>
      </c>
      <c r="S265" s="2">
        <v>244688</v>
      </c>
      <c r="T265" t="s">
        <v>1336</v>
      </c>
      <c r="U265">
        <v>23075372</v>
      </c>
      <c r="V265" t="s">
        <v>1339</v>
      </c>
      <c r="W265">
        <v>5</v>
      </c>
      <c r="X265">
        <v>5</v>
      </c>
      <c r="Y265">
        <v>5</v>
      </c>
      <c r="Z265">
        <v>5</v>
      </c>
      <c r="AA265">
        <v>0</v>
      </c>
      <c r="AB265">
        <v>0</v>
      </c>
      <c r="AC265">
        <v>0</v>
      </c>
      <c r="AD265">
        <v>0</v>
      </c>
      <c r="AE265">
        <v>5</v>
      </c>
      <c r="AF265">
        <v>5</v>
      </c>
      <c r="AI265" t="s">
        <v>1302</v>
      </c>
      <c r="AJ265" t="s">
        <v>989</v>
      </c>
      <c r="AN265" t="s">
        <v>1022</v>
      </c>
      <c r="AO265" t="s">
        <v>991</v>
      </c>
      <c r="AU265" t="s">
        <v>1338</v>
      </c>
      <c r="AV265" t="s">
        <v>765</v>
      </c>
      <c r="AW265" t="s">
        <v>765</v>
      </c>
      <c r="AX265" t="s">
        <v>990</v>
      </c>
      <c r="AY265">
        <v>0</v>
      </c>
      <c r="AZ265" t="s">
        <v>994</v>
      </c>
      <c r="BA265">
        <v>31792889</v>
      </c>
      <c r="BD265">
        <v>0</v>
      </c>
      <c r="BG265">
        <v>1333314600</v>
      </c>
      <c r="BH265" t="s">
        <v>995</v>
      </c>
      <c r="BI265">
        <v>5</v>
      </c>
      <c r="BJ265">
        <v>5</v>
      </c>
      <c r="BK265">
        <v>1300</v>
      </c>
      <c r="BL265" t="s">
        <v>996</v>
      </c>
    </row>
    <row r="266" spans="3:64">
      <c r="C266" s="2">
        <v>244688</v>
      </c>
      <c r="D266" s="2">
        <v>244688</v>
      </c>
      <c r="F266" t="s">
        <v>1297</v>
      </c>
      <c r="G266" t="s">
        <v>1298</v>
      </c>
      <c r="H266">
        <v>0</v>
      </c>
      <c r="I266" t="s">
        <v>984</v>
      </c>
      <c r="J266" t="s">
        <v>985</v>
      </c>
      <c r="K266" t="s">
        <v>986</v>
      </c>
      <c r="L266">
        <v>250</v>
      </c>
      <c r="N266">
        <v>2000175080</v>
      </c>
      <c r="O266" t="s">
        <v>1335</v>
      </c>
      <c r="P266">
        <v>1</v>
      </c>
      <c r="Q266" t="s">
        <v>1335</v>
      </c>
      <c r="R266" s="2">
        <v>244688</v>
      </c>
      <c r="S266" s="2">
        <v>244688</v>
      </c>
      <c r="T266" t="s">
        <v>1336</v>
      </c>
      <c r="U266">
        <v>23057679</v>
      </c>
      <c r="V266" t="s">
        <v>596</v>
      </c>
      <c r="W266">
        <v>10</v>
      </c>
      <c r="X266">
        <v>10</v>
      </c>
      <c r="Y266">
        <v>10</v>
      </c>
      <c r="Z266">
        <v>10</v>
      </c>
      <c r="AA266">
        <v>0</v>
      </c>
      <c r="AB266">
        <v>0</v>
      </c>
      <c r="AC266">
        <v>0</v>
      </c>
      <c r="AD266">
        <v>0</v>
      </c>
      <c r="AE266">
        <v>10</v>
      </c>
      <c r="AF266">
        <v>10</v>
      </c>
      <c r="AI266" t="s">
        <v>1302</v>
      </c>
      <c r="AJ266" t="s">
        <v>989</v>
      </c>
      <c r="AK266" t="s">
        <v>1007</v>
      </c>
      <c r="AL266" t="s">
        <v>1008</v>
      </c>
      <c r="AM266" t="s">
        <v>1009</v>
      </c>
      <c r="AN266" t="s">
        <v>1022</v>
      </c>
      <c r="AO266" t="s">
        <v>991</v>
      </c>
      <c r="AU266" t="s">
        <v>1338</v>
      </c>
      <c r="AV266" t="s">
        <v>765</v>
      </c>
      <c r="AW266" t="s">
        <v>765</v>
      </c>
      <c r="AX266" t="s">
        <v>990</v>
      </c>
      <c r="AY266">
        <v>0</v>
      </c>
      <c r="AZ266" t="s">
        <v>994</v>
      </c>
      <c r="BA266">
        <v>31792889</v>
      </c>
      <c r="BD266">
        <v>0</v>
      </c>
      <c r="BG266">
        <v>1333314600</v>
      </c>
      <c r="BH266" t="s">
        <v>995</v>
      </c>
      <c r="BI266">
        <v>10</v>
      </c>
      <c r="BJ266">
        <v>10</v>
      </c>
      <c r="BK266">
        <v>1300</v>
      </c>
      <c r="BL266" t="s">
        <v>996</v>
      </c>
    </row>
    <row r="267" spans="3:64">
      <c r="C267" s="2">
        <v>244688</v>
      </c>
      <c r="D267" s="2">
        <v>244688</v>
      </c>
      <c r="F267" t="s">
        <v>1297</v>
      </c>
      <c r="G267" t="s">
        <v>1298</v>
      </c>
      <c r="H267">
        <v>0</v>
      </c>
      <c r="I267" t="s">
        <v>984</v>
      </c>
      <c r="J267" t="s">
        <v>985</v>
      </c>
      <c r="K267" t="s">
        <v>986</v>
      </c>
      <c r="L267">
        <v>250</v>
      </c>
      <c r="N267">
        <v>2000338940</v>
      </c>
      <c r="O267" t="s">
        <v>1340</v>
      </c>
      <c r="P267">
        <v>1</v>
      </c>
      <c r="Q267" t="s">
        <v>1341</v>
      </c>
      <c r="R267" s="2">
        <v>244688</v>
      </c>
      <c r="S267" s="2">
        <v>244688</v>
      </c>
      <c r="T267" t="s">
        <v>1342</v>
      </c>
      <c r="U267">
        <v>23082276</v>
      </c>
      <c r="V267" t="s">
        <v>724</v>
      </c>
      <c r="W267">
        <v>90</v>
      </c>
      <c r="X267">
        <v>90</v>
      </c>
      <c r="Y267">
        <v>90</v>
      </c>
      <c r="Z267">
        <v>90</v>
      </c>
      <c r="AA267">
        <v>0</v>
      </c>
      <c r="AB267">
        <v>0</v>
      </c>
      <c r="AC267">
        <v>0</v>
      </c>
      <c r="AD267">
        <v>0</v>
      </c>
      <c r="AE267">
        <v>90</v>
      </c>
      <c r="AF267">
        <v>90</v>
      </c>
      <c r="AI267" t="s">
        <v>1302</v>
      </c>
      <c r="AJ267" t="s">
        <v>989</v>
      </c>
      <c r="AN267" t="s">
        <v>1022</v>
      </c>
      <c r="AO267" t="s">
        <v>991</v>
      </c>
      <c r="AU267" t="s">
        <v>1343</v>
      </c>
      <c r="AV267" t="s">
        <v>765</v>
      </c>
      <c r="AW267" t="s">
        <v>765</v>
      </c>
      <c r="AX267" t="s">
        <v>990</v>
      </c>
      <c r="AY267">
        <v>0</v>
      </c>
      <c r="AZ267" t="s">
        <v>994</v>
      </c>
      <c r="BA267">
        <v>31792978</v>
      </c>
      <c r="BD267">
        <v>0</v>
      </c>
      <c r="BG267">
        <v>1333314600</v>
      </c>
      <c r="BH267" t="s">
        <v>995</v>
      </c>
      <c r="BI267">
        <v>90</v>
      </c>
      <c r="BJ267">
        <v>90</v>
      </c>
      <c r="BK267">
        <v>1300</v>
      </c>
      <c r="BL267" t="s">
        <v>996</v>
      </c>
    </row>
    <row r="268" spans="3:64">
      <c r="C268" s="2">
        <v>244688</v>
      </c>
      <c r="D268" s="2">
        <v>244688</v>
      </c>
      <c r="F268" t="s">
        <v>1297</v>
      </c>
      <c r="G268" t="s">
        <v>1298</v>
      </c>
      <c r="H268">
        <v>0</v>
      </c>
      <c r="I268" t="s">
        <v>984</v>
      </c>
      <c r="J268" t="s">
        <v>985</v>
      </c>
      <c r="K268" t="s">
        <v>986</v>
      </c>
      <c r="L268">
        <v>250</v>
      </c>
      <c r="N268">
        <v>2000338940</v>
      </c>
      <c r="O268" t="s">
        <v>1340</v>
      </c>
      <c r="P268">
        <v>1</v>
      </c>
      <c r="Q268" t="s">
        <v>1341</v>
      </c>
      <c r="R268" s="2">
        <v>244688</v>
      </c>
      <c r="S268" s="2">
        <v>244688</v>
      </c>
      <c r="T268" t="s">
        <v>1344</v>
      </c>
      <c r="U268">
        <v>23064091</v>
      </c>
      <c r="V268" t="s">
        <v>118</v>
      </c>
      <c r="W268">
        <v>30</v>
      </c>
      <c r="X268">
        <v>30</v>
      </c>
      <c r="Y268">
        <v>30</v>
      </c>
      <c r="Z268">
        <v>30</v>
      </c>
      <c r="AA268">
        <v>0</v>
      </c>
      <c r="AB268">
        <v>0</v>
      </c>
      <c r="AC268">
        <v>0</v>
      </c>
      <c r="AD268">
        <v>0</v>
      </c>
      <c r="AE268">
        <v>30</v>
      </c>
      <c r="AF268">
        <v>30</v>
      </c>
      <c r="AI268" t="s">
        <v>1302</v>
      </c>
      <c r="AJ268" t="s">
        <v>989</v>
      </c>
      <c r="AK268" t="s">
        <v>1007</v>
      </c>
      <c r="AL268" t="s">
        <v>1008</v>
      </c>
      <c r="AM268" t="s">
        <v>1009</v>
      </c>
      <c r="AN268" t="s">
        <v>1022</v>
      </c>
      <c r="AO268" t="s">
        <v>991</v>
      </c>
      <c r="AU268" t="s">
        <v>1345</v>
      </c>
      <c r="AV268" t="s">
        <v>765</v>
      </c>
      <c r="AW268" t="s">
        <v>765</v>
      </c>
      <c r="AX268" t="s">
        <v>990</v>
      </c>
      <c r="AY268">
        <v>0</v>
      </c>
      <c r="AZ268" t="s">
        <v>994</v>
      </c>
      <c r="BA268">
        <v>31793038</v>
      </c>
      <c r="BD268">
        <v>0</v>
      </c>
      <c r="BG268">
        <v>1333314600</v>
      </c>
      <c r="BH268" t="s">
        <v>995</v>
      </c>
      <c r="BI268">
        <v>30</v>
      </c>
      <c r="BJ268">
        <v>30</v>
      </c>
      <c r="BK268">
        <v>1300</v>
      </c>
      <c r="BL268" t="s">
        <v>996</v>
      </c>
    </row>
    <row r="269" spans="3:64">
      <c r="C269" s="2">
        <v>244688</v>
      </c>
      <c r="D269" s="2">
        <v>244688</v>
      </c>
      <c r="F269" t="s">
        <v>1297</v>
      </c>
      <c r="G269" t="s">
        <v>1298</v>
      </c>
      <c r="H269">
        <v>0</v>
      </c>
      <c r="I269" t="s">
        <v>984</v>
      </c>
      <c r="J269" t="s">
        <v>985</v>
      </c>
      <c r="K269" t="s">
        <v>986</v>
      </c>
      <c r="L269">
        <v>250</v>
      </c>
      <c r="N269">
        <v>2000338940</v>
      </c>
      <c r="O269" t="s">
        <v>1340</v>
      </c>
      <c r="P269">
        <v>1</v>
      </c>
      <c r="Q269" t="s">
        <v>1341</v>
      </c>
      <c r="R269" s="2">
        <v>244688</v>
      </c>
      <c r="S269" s="2">
        <v>244688</v>
      </c>
      <c r="T269" t="s">
        <v>1344</v>
      </c>
      <c r="U269">
        <v>23000187</v>
      </c>
      <c r="V269" t="s">
        <v>102</v>
      </c>
      <c r="W269">
        <v>10</v>
      </c>
      <c r="X269">
        <v>10</v>
      </c>
      <c r="Y269">
        <v>10</v>
      </c>
      <c r="Z269">
        <v>10</v>
      </c>
      <c r="AA269">
        <v>0</v>
      </c>
      <c r="AB269">
        <v>0</v>
      </c>
      <c r="AC269">
        <v>0</v>
      </c>
      <c r="AD269">
        <v>0</v>
      </c>
      <c r="AE269">
        <v>10</v>
      </c>
      <c r="AF269">
        <v>10</v>
      </c>
      <c r="AI269" t="s">
        <v>1302</v>
      </c>
      <c r="AJ269" t="s">
        <v>989</v>
      </c>
      <c r="AK269" t="s">
        <v>1007</v>
      </c>
      <c r="AL269" t="s">
        <v>1008</v>
      </c>
      <c r="AM269" t="s">
        <v>1009</v>
      </c>
      <c r="AN269" t="s">
        <v>1022</v>
      </c>
      <c r="AO269" t="s">
        <v>991</v>
      </c>
      <c r="AU269" t="s">
        <v>1345</v>
      </c>
      <c r="AV269" t="s">
        <v>765</v>
      </c>
      <c r="AW269" t="s">
        <v>765</v>
      </c>
      <c r="AX269" t="s">
        <v>990</v>
      </c>
      <c r="AY269">
        <v>0</v>
      </c>
      <c r="AZ269" t="s">
        <v>994</v>
      </c>
      <c r="BA269">
        <v>31793038</v>
      </c>
      <c r="BD269">
        <v>0</v>
      </c>
      <c r="BG269">
        <v>1333314600</v>
      </c>
      <c r="BH269" t="s">
        <v>995</v>
      </c>
      <c r="BI269">
        <v>10</v>
      </c>
      <c r="BJ269">
        <v>10</v>
      </c>
      <c r="BK269">
        <v>1300</v>
      </c>
      <c r="BL269" t="s">
        <v>996</v>
      </c>
    </row>
    <row r="270" spans="3:64">
      <c r="C270" s="2">
        <v>244688</v>
      </c>
      <c r="D270" s="2">
        <v>244688</v>
      </c>
      <c r="F270" t="s">
        <v>1297</v>
      </c>
      <c r="G270" t="s">
        <v>1298</v>
      </c>
      <c r="H270">
        <v>0</v>
      </c>
      <c r="I270" t="s">
        <v>984</v>
      </c>
      <c r="J270" t="s">
        <v>985</v>
      </c>
      <c r="K270" t="s">
        <v>986</v>
      </c>
      <c r="L270">
        <v>250</v>
      </c>
      <c r="N270">
        <v>2000338940</v>
      </c>
      <c r="O270" t="s">
        <v>1340</v>
      </c>
      <c r="P270">
        <v>1</v>
      </c>
      <c r="Q270" t="s">
        <v>1341</v>
      </c>
      <c r="R270" s="2">
        <v>244688</v>
      </c>
      <c r="S270" s="2">
        <v>244688</v>
      </c>
      <c r="T270" t="s">
        <v>1344</v>
      </c>
      <c r="U270">
        <v>23000197</v>
      </c>
      <c r="V270" t="s">
        <v>12</v>
      </c>
      <c r="W270">
        <v>3</v>
      </c>
      <c r="X270">
        <v>30</v>
      </c>
      <c r="Y270">
        <v>3</v>
      </c>
      <c r="Z270">
        <v>30</v>
      </c>
      <c r="AA270">
        <v>0</v>
      </c>
      <c r="AB270">
        <v>0</v>
      </c>
      <c r="AC270">
        <v>0</v>
      </c>
      <c r="AD270">
        <v>0</v>
      </c>
      <c r="AE270">
        <v>3</v>
      </c>
      <c r="AF270">
        <v>30</v>
      </c>
      <c r="AI270" t="s">
        <v>1302</v>
      </c>
      <c r="AJ270" t="s">
        <v>989</v>
      </c>
      <c r="AK270" t="s">
        <v>1007</v>
      </c>
      <c r="AL270" t="s">
        <v>1008</v>
      </c>
      <c r="AM270" t="s">
        <v>1009</v>
      </c>
      <c r="AN270" t="s">
        <v>1022</v>
      </c>
      <c r="AO270" t="s">
        <v>991</v>
      </c>
      <c r="AU270" t="s">
        <v>1345</v>
      </c>
      <c r="AV270" t="s">
        <v>1010</v>
      </c>
      <c r="AW270" t="s">
        <v>765</v>
      </c>
      <c r="AX270" t="s">
        <v>990</v>
      </c>
      <c r="AY270">
        <v>0</v>
      </c>
      <c r="AZ270" t="s">
        <v>994</v>
      </c>
      <c r="BA270">
        <v>31793038</v>
      </c>
      <c r="BD270">
        <v>0</v>
      </c>
      <c r="BG270">
        <v>1333314600</v>
      </c>
      <c r="BH270" t="s">
        <v>995</v>
      </c>
      <c r="BI270">
        <v>3</v>
      </c>
      <c r="BJ270">
        <v>30</v>
      </c>
      <c r="BK270">
        <v>1300</v>
      </c>
      <c r="BL270" t="s">
        <v>996</v>
      </c>
    </row>
    <row r="271" spans="3:64">
      <c r="C271" s="2">
        <v>244688</v>
      </c>
      <c r="D271" s="2">
        <v>244688</v>
      </c>
      <c r="F271" t="s">
        <v>1297</v>
      </c>
      <c r="G271" t="s">
        <v>1298</v>
      </c>
      <c r="H271">
        <v>0</v>
      </c>
      <c r="I271" t="s">
        <v>984</v>
      </c>
      <c r="J271" t="s">
        <v>985</v>
      </c>
      <c r="K271" t="s">
        <v>986</v>
      </c>
      <c r="L271">
        <v>250</v>
      </c>
      <c r="N271">
        <v>2000341630</v>
      </c>
      <c r="O271" t="s">
        <v>1346</v>
      </c>
      <c r="P271">
        <v>1</v>
      </c>
      <c r="Q271" t="s">
        <v>1347</v>
      </c>
      <c r="R271" s="2">
        <v>244688</v>
      </c>
      <c r="S271" s="2">
        <v>244688</v>
      </c>
      <c r="T271" t="s">
        <v>1348</v>
      </c>
      <c r="U271">
        <v>23015321</v>
      </c>
      <c r="V271" t="s">
        <v>128</v>
      </c>
      <c r="W271">
        <v>2</v>
      </c>
      <c r="X271">
        <v>16</v>
      </c>
      <c r="Y271">
        <v>2</v>
      </c>
      <c r="Z271">
        <v>16</v>
      </c>
      <c r="AA271">
        <v>0</v>
      </c>
      <c r="AB271">
        <v>0</v>
      </c>
      <c r="AC271">
        <v>0</v>
      </c>
      <c r="AD271">
        <v>0</v>
      </c>
      <c r="AE271">
        <v>2</v>
      </c>
      <c r="AF271">
        <v>16</v>
      </c>
      <c r="AI271" t="s">
        <v>1302</v>
      </c>
      <c r="AJ271" t="s">
        <v>989</v>
      </c>
      <c r="AK271" t="s">
        <v>1007</v>
      </c>
      <c r="AL271" t="s">
        <v>1008</v>
      </c>
      <c r="AM271" t="s">
        <v>1009</v>
      </c>
      <c r="AN271" t="s">
        <v>1022</v>
      </c>
      <c r="AO271" t="s">
        <v>991</v>
      </c>
      <c r="AU271" t="s">
        <v>1349</v>
      </c>
      <c r="AV271" t="s">
        <v>1086</v>
      </c>
      <c r="AW271" t="s">
        <v>765</v>
      </c>
      <c r="AX271" t="s">
        <v>990</v>
      </c>
      <c r="AY271">
        <v>0</v>
      </c>
      <c r="AZ271" t="s">
        <v>994</v>
      </c>
      <c r="BA271">
        <v>31793295</v>
      </c>
      <c r="BD271">
        <v>0</v>
      </c>
      <c r="BG271">
        <v>1333314600</v>
      </c>
      <c r="BH271" t="s">
        <v>995</v>
      </c>
      <c r="BI271">
        <v>2</v>
      </c>
      <c r="BJ271">
        <v>16</v>
      </c>
      <c r="BK271">
        <v>1300</v>
      </c>
      <c r="BL271" t="s">
        <v>996</v>
      </c>
    </row>
    <row r="272" spans="3:64">
      <c r="C272" s="2">
        <v>244688</v>
      </c>
      <c r="D272" s="2">
        <v>244688</v>
      </c>
      <c r="F272" t="s">
        <v>1297</v>
      </c>
      <c r="G272" t="s">
        <v>1298</v>
      </c>
      <c r="H272">
        <v>0</v>
      </c>
      <c r="I272" t="s">
        <v>984</v>
      </c>
      <c r="J272" t="s">
        <v>985</v>
      </c>
      <c r="K272" t="s">
        <v>986</v>
      </c>
      <c r="L272">
        <v>250</v>
      </c>
      <c r="N272">
        <v>2000341630</v>
      </c>
      <c r="O272" t="s">
        <v>1346</v>
      </c>
      <c r="P272">
        <v>1</v>
      </c>
      <c r="Q272" t="s">
        <v>1347</v>
      </c>
      <c r="R272" s="2">
        <v>244688</v>
      </c>
      <c r="S272" s="2">
        <v>244688</v>
      </c>
      <c r="T272" t="s">
        <v>1348</v>
      </c>
      <c r="U272">
        <v>23057675</v>
      </c>
      <c r="V272" t="s">
        <v>197</v>
      </c>
      <c r="W272">
        <v>5</v>
      </c>
      <c r="X272">
        <v>5</v>
      </c>
      <c r="Y272">
        <v>5</v>
      </c>
      <c r="Z272">
        <v>5</v>
      </c>
      <c r="AA272">
        <v>0</v>
      </c>
      <c r="AB272">
        <v>0</v>
      </c>
      <c r="AC272">
        <v>0</v>
      </c>
      <c r="AD272">
        <v>0</v>
      </c>
      <c r="AE272">
        <v>5</v>
      </c>
      <c r="AF272">
        <v>5</v>
      </c>
      <c r="AI272" t="s">
        <v>1302</v>
      </c>
      <c r="AJ272" t="s">
        <v>989</v>
      </c>
      <c r="AK272" t="s">
        <v>1039</v>
      </c>
      <c r="AL272" t="s">
        <v>1008</v>
      </c>
      <c r="AM272" t="s">
        <v>1009</v>
      </c>
      <c r="AN272" t="s">
        <v>1022</v>
      </c>
      <c r="AO272" t="s">
        <v>991</v>
      </c>
      <c r="AU272" t="s">
        <v>1349</v>
      </c>
      <c r="AV272" t="s">
        <v>765</v>
      </c>
      <c r="AW272" t="s">
        <v>765</v>
      </c>
      <c r="AX272" t="s">
        <v>990</v>
      </c>
      <c r="AY272">
        <v>0</v>
      </c>
      <c r="AZ272" t="s">
        <v>994</v>
      </c>
      <c r="BA272">
        <v>31793295</v>
      </c>
      <c r="BD272">
        <v>0</v>
      </c>
      <c r="BG272">
        <v>1333314600</v>
      </c>
      <c r="BH272" t="s">
        <v>995</v>
      </c>
      <c r="BI272">
        <v>5</v>
      </c>
      <c r="BJ272">
        <v>5</v>
      </c>
      <c r="BK272">
        <v>1300</v>
      </c>
      <c r="BL272" t="s">
        <v>996</v>
      </c>
    </row>
    <row r="273" spans="3:64">
      <c r="C273" s="2">
        <v>244688</v>
      </c>
      <c r="D273" s="2">
        <v>244688</v>
      </c>
      <c r="F273" t="s">
        <v>1297</v>
      </c>
      <c r="G273" t="s">
        <v>1298</v>
      </c>
      <c r="H273">
        <v>0</v>
      </c>
      <c r="I273" t="s">
        <v>984</v>
      </c>
      <c r="J273" t="s">
        <v>985</v>
      </c>
      <c r="K273" t="s">
        <v>986</v>
      </c>
      <c r="L273">
        <v>250</v>
      </c>
      <c r="N273">
        <v>2000341630</v>
      </c>
      <c r="O273" t="s">
        <v>1346</v>
      </c>
      <c r="P273">
        <v>1</v>
      </c>
      <c r="Q273" t="s">
        <v>1347</v>
      </c>
      <c r="R273" s="2">
        <v>244688</v>
      </c>
      <c r="S273" s="2">
        <v>244688</v>
      </c>
      <c r="T273" t="s">
        <v>1348</v>
      </c>
      <c r="U273">
        <v>23015350</v>
      </c>
      <c r="V273" t="s">
        <v>36</v>
      </c>
      <c r="W273">
        <v>5</v>
      </c>
      <c r="X273">
        <v>5</v>
      </c>
      <c r="Y273">
        <v>5</v>
      </c>
      <c r="Z273">
        <v>5</v>
      </c>
      <c r="AA273">
        <v>0</v>
      </c>
      <c r="AB273">
        <v>0</v>
      </c>
      <c r="AC273">
        <v>0</v>
      </c>
      <c r="AD273">
        <v>0</v>
      </c>
      <c r="AE273">
        <v>5</v>
      </c>
      <c r="AF273">
        <v>5</v>
      </c>
      <c r="AI273" t="s">
        <v>1302</v>
      </c>
      <c r="AJ273" t="s">
        <v>989</v>
      </c>
      <c r="AK273" t="s">
        <v>1007</v>
      </c>
      <c r="AL273" t="s">
        <v>1008</v>
      </c>
      <c r="AM273" t="s">
        <v>1009</v>
      </c>
      <c r="AN273" t="s">
        <v>1022</v>
      </c>
      <c r="AO273" t="s">
        <v>991</v>
      </c>
      <c r="AU273" t="s">
        <v>1349</v>
      </c>
      <c r="AV273" t="s">
        <v>765</v>
      </c>
      <c r="AW273" t="s">
        <v>765</v>
      </c>
      <c r="AX273" t="s">
        <v>990</v>
      </c>
      <c r="AY273">
        <v>0</v>
      </c>
      <c r="AZ273" t="s">
        <v>994</v>
      </c>
      <c r="BA273">
        <v>31793295</v>
      </c>
      <c r="BD273">
        <v>0</v>
      </c>
      <c r="BG273">
        <v>1333314600</v>
      </c>
      <c r="BH273" t="s">
        <v>995</v>
      </c>
      <c r="BI273">
        <v>5</v>
      </c>
      <c r="BJ273">
        <v>5</v>
      </c>
      <c r="BK273">
        <v>1300</v>
      </c>
      <c r="BL273" t="s">
        <v>996</v>
      </c>
    </row>
    <row r="274" spans="3:64">
      <c r="C274" s="2">
        <v>244688</v>
      </c>
      <c r="D274" s="2">
        <v>244688</v>
      </c>
      <c r="F274" t="s">
        <v>1297</v>
      </c>
      <c r="G274" t="s">
        <v>1298</v>
      </c>
      <c r="H274">
        <v>0</v>
      </c>
      <c r="I274" t="s">
        <v>984</v>
      </c>
      <c r="J274" t="s">
        <v>985</v>
      </c>
      <c r="K274" t="s">
        <v>986</v>
      </c>
      <c r="L274">
        <v>250</v>
      </c>
      <c r="N274">
        <v>2000338969</v>
      </c>
      <c r="O274" t="s">
        <v>1350</v>
      </c>
      <c r="P274">
        <v>1</v>
      </c>
      <c r="Q274" t="s">
        <v>1351</v>
      </c>
      <c r="R274" s="2">
        <v>244688</v>
      </c>
      <c r="S274" s="2">
        <v>244688</v>
      </c>
      <c r="T274" t="s">
        <v>1352</v>
      </c>
      <c r="U274">
        <v>23109455</v>
      </c>
      <c r="V274" t="s">
        <v>732</v>
      </c>
      <c r="W274">
        <v>2</v>
      </c>
      <c r="X274">
        <v>180</v>
      </c>
      <c r="Y274">
        <v>2</v>
      </c>
      <c r="Z274">
        <v>180</v>
      </c>
      <c r="AA274">
        <v>0</v>
      </c>
      <c r="AB274">
        <v>0</v>
      </c>
      <c r="AC274">
        <v>0</v>
      </c>
      <c r="AD274">
        <v>0</v>
      </c>
      <c r="AE274">
        <v>2</v>
      </c>
      <c r="AF274">
        <v>180</v>
      </c>
      <c r="AI274" t="s">
        <v>1302</v>
      </c>
      <c r="AJ274" t="s">
        <v>989</v>
      </c>
      <c r="AN274" t="s">
        <v>1022</v>
      </c>
      <c r="AO274" t="s">
        <v>991</v>
      </c>
      <c r="AU274" t="s">
        <v>1353</v>
      </c>
      <c r="AV274" t="s">
        <v>1001</v>
      </c>
      <c r="AW274" t="s">
        <v>765</v>
      </c>
      <c r="AX274" t="s">
        <v>990</v>
      </c>
      <c r="AY274">
        <v>0</v>
      </c>
      <c r="AZ274" t="s">
        <v>994</v>
      </c>
      <c r="BA274">
        <v>31793535</v>
      </c>
      <c r="BD274">
        <v>0</v>
      </c>
      <c r="BG274">
        <v>1333314600</v>
      </c>
      <c r="BH274" t="s">
        <v>995</v>
      </c>
      <c r="BI274">
        <v>2</v>
      </c>
      <c r="BJ274">
        <v>180</v>
      </c>
      <c r="BK274">
        <v>1300</v>
      </c>
      <c r="BL274" t="s">
        <v>996</v>
      </c>
    </row>
    <row r="275" spans="3:64">
      <c r="C275" s="2">
        <v>244688</v>
      </c>
      <c r="D275" s="2">
        <v>244688</v>
      </c>
      <c r="F275" t="s">
        <v>1297</v>
      </c>
      <c r="G275" t="s">
        <v>1298</v>
      </c>
      <c r="H275">
        <v>0</v>
      </c>
      <c r="I275" t="s">
        <v>984</v>
      </c>
      <c r="J275" t="s">
        <v>985</v>
      </c>
      <c r="K275" t="s">
        <v>986</v>
      </c>
      <c r="L275">
        <v>250</v>
      </c>
      <c r="N275">
        <v>2000338969</v>
      </c>
      <c r="O275" t="s">
        <v>1350</v>
      </c>
      <c r="P275">
        <v>1</v>
      </c>
      <c r="Q275" t="s">
        <v>1351</v>
      </c>
      <c r="R275" s="2">
        <v>244688</v>
      </c>
      <c r="S275" s="2">
        <v>244688</v>
      </c>
      <c r="T275" t="s">
        <v>1354</v>
      </c>
      <c r="U275">
        <v>23057700</v>
      </c>
      <c r="V275" t="s">
        <v>187</v>
      </c>
      <c r="W275">
        <v>15</v>
      </c>
      <c r="X275">
        <v>15</v>
      </c>
      <c r="Y275">
        <v>15</v>
      </c>
      <c r="Z275">
        <v>15</v>
      </c>
      <c r="AA275">
        <v>0</v>
      </c>
      <c r="AB275">
        <v>0</v>
      </c>
      <c r="AC275">
        <v>0</v>
      </c>
      <c r="AD275">
        <v>0</v>
      </c>
      <c r="AE275">
        <v>15</v>
      </c>
      <c r="AF275">
        <v>15</v>
      </c>
      <c r="AI275" t="s">
        <v>1302</v>
      </c>
      <c r="AJ275" t="s">
        <v>989</v>
      </c>
      <c r="AK275" t="s">
        <v>1039</v>
      </c>
      <c r="AL275" t="s">
        <v>1008</v>
      </c>
      <c r="AM275" t="s">
        <v>1009</v>
      </c>
      <c r="AN275" t="s">
        <v>1022</v>
      </c>
      <c r="AO275" t="s">
        <v>991</v>
      </c>
      <c r="AU275" t="s">
        <v>1355</v>
      </c>
      <c r="AV275" t="s">
        <v>765</v>
      </c>
      <c r="AW275" t="s">
        <v>765</v>
      </c>
      <c r="AX275" t="s">
        <v>990</v>
      </c>
      <c r="AY275">
        <v>0</v>
      </c>
      <c r="AZ275" t="s">
        <v>994</v>
      </c>
      <c r="BA275">
        <v>31793596</v>
      </c>
      <c r="BD275">
        <v>0</v>
      </c>
      <c r="BG275">
        <v>1333314600</v>
      </c>
      <c r="BH275" t="s">
        <v>995</v>
      </c>
      <c r="BI275">
        <v>15</v>
      </c>
      <c r="BJ275">
        <v>15</v>
      </c>
      <c r="BK275">
        <v>1300</v>
      </c>
      <c r="BL275" t="s">
        <v>996</v>
      </c>
    </row>
    <row r="276" spans="3:64">
      <c r="C276" s="2">
        <v>244688</v>
      </c>
      <c r="D276" s="2">
        <v>244688</v>
      </c>
      <c r="F276" t="s">
        <v>1297</v>
      </c>
      <c r="G276" t="s">
        <v>1298</v>
      </c>
      <c r="H276">
        <v>0</v>
      </c>
      <c r="I276" t="s">
        <v>984</v>
      </c>
      <c r="J276" t="s">
        <v>985</v>
      </c>
      <c r="K276" t="s">
        <v>986</v>
      </c>
      <c r="L276">
        <v>250</v>
      </c>
      <c r="N276">
        <v>2000038095</v>
      </c>
      <c r="O276" t="s">
        <v>1356</v>
      </c>
      <c r="P276">
        <v>1</v>
      </c>
      <c r="Q276" t="s">
        <v>1357</v>
      </c>
      <c r="R276" s="2">
        <v>244688</v>
      </c>
      <c r="S276" s="2">
        <v>244688</v>
      </c>
      <c r="T276" t="s">
        <v>1358</v>
      </c>
      <c r="U276">
        <v>23015321</v>
      </c>
      <c r="V276" t="s">
        <v>128</v>
      </c>
      <c r="W276">
        <v>6</v>
      </c>
      <c r="X276">
        <v>48</v>
      </c>
      <c r="Y276">
        <v>6</v>
      </c>
      <c r="Z276">
        <v>48</v>
      </c>
      <c r="AA276">
        <v>0</v>
      </c>
      <c r="AB276">
        <v>0</v>
      </c>
      <c r="AC276">
        <v>0</v>
      </c>
      <c r="AD276">
        <v>0</v>
      </c>
      <c r="AE276">
        <v>6</v>
      </c>
      <c r="AF276">
        <v>48</v>
      </c>
      <c r="AI276" t="s">
        <v>1302</v>
      </c>
      <c r="AJ276" t="s">
        <v>989</v>
      </c>
      <c r="AK276" t="s">
        <v>1007</v>
      </c>
      <c r="AL276" t="s">
        <v>1008</v>
      </c>
      <c r="AM276" t="s">
        <v>1009</v>
      </c>
      <c r="AN276" t="s">
        <v>1022</v>
      </c>
      <c r="AO276" t="s">
        <v>991</v>
      </c>
      <c r="AU276" t="s">
        <v>1359</v>
      </c>
      <c r="AV276" t="s">
        <v>1086</v>
      </c>
      <c r="AW276" t="s">
        <v>765</v>
      </c>
      <c r="AX276" t="s">
        <v>990</v>
      </c>
      <c r="AY276">
        <v>0</v>
      </c>
      <c r="AZ276" t="s">
        <v>994</v>
      </c>
      <c r="BA276">
        <v>31793674</v>
      </c>
      <c r="BD276">
        <v>0</v>
      </c>
      <c r="BG276">
        <v>1333314600</v>
      </c>
      <c r="BH276" t="s">
        <v>995</v>
      </c>
      <c r="BI276">
        <v>6</v>
      </c>
      <c r="BJ276">
        <v>48</v>
      </c>
      <c r="BK276">
        <v>1300</v>
      </c>
      <c r="BL276" t="s">
        <v>996</v>
      </c>
    </row>
    <row r="277" spans="3:64">
      <c r="C277" s="2">
        <v>244688</v>
      </c>
      <c r="D277" s="2">
        <v>244688</v>
      </c>
      <c r="F277" t="s">
        <v>1297</v>
      </c>
      <c r="G277" t="s">
        <v>1298</v>
      </c>
      <c r="H277">
        <v>0</v>
      </c>
      <c r="I277" t="s">
        <v>984</v>
      </c>
      <c r="J277" t="s">
        <v>985</v>
      </c>
      <c r="K277" t="s">
        <v>986</v>
      </c>
      <c r="L277">
        <v>250</v>
      </c>
      <c r="N277">
        <v>2000418635</v>
      </c>
      <c r="O277" t="s">
        <v>1360</v>
      </c>
      <c r="P277">
        <v>1</v>
      </c>
      <c r="Q277" t="s">
        <v>1360</v>
      </c>
      <c r="R277" s="2">
        <v>244688</v>
      </c>
      <c r="S277" s="2">
        <v>244688</v>
      </c>
      <c r="T277" t="s">
        <v>1361</v>
      </c>
      <c r="U277">
        <v>23057695</v>
      </c>
      <c r="V277" t="s">
        <v>108</v>
      </c>
      <c r="W277">
        <v>30</v>
      </c>
      <c r="X277">
        <v>30</v>
      </c>
      <c r="Y277">
        <v>30</v>
      </c>
      <c r="Z277">
        <v>30</v>
      </c>
      <c r="AA277">
        <v>0</v>
      </c>
      <c r="AB277">
        <v>0</v>
      </c>
      <c r="AC277">
        <v>0</v>
      </c>
      <c r="AD277">
        <v>0</v>
      </c>
      <c r="AE277">
        <v>30</v>
      </c>
      <c r="AF277">
        <v>30</v>
      </c>
      <c r="AI277" t="s">
        <v>1302</v>
      </c>
      <c r="AJ277" t="s">
        <v>989</v>
      </c>
      <c r="AK277" t="s">
        <v>1007</v>
      </c>
      <c r="AL277" t="s">
        <v>1008</v>
      </c>
      <c r="AM277" t="s">
        <v>1009</v>
      </c>
      <c r="AN277" t="s">
        <v>1034</v>
      </c>
      <c r="AO277" t="s">
        <v>991</v>
      </c>
      <c r="AU277" t="s">
        <v>1362</v>
      </c>
      <c r="AV277" t="s">
        <v>765</v>
      </c>
      <c r="AW277" t="s">
        <v>765</v>
      </c>
      <c r="AX277" t="s">
        <v>990</v>
      </c>
      <c r="AY277">
        <v>0</v>
      </c>
      <c r="AZ277" t="s">
        <v>994</v>
      </c>
      <c r="BA277">
        <v>31794068</v>
      </c>
      <c r="BD277">
        <v>0</v>
      </c>
      <c r="BG277">
        <v>1333314600</v>
      </c>
      <c r="BH277" t="s">
        <v>995</v>
      </c>
      <c r="BI277">
        <v>30</v>
      </c>
      <c r="BJ277">
        <v>30</v>
      </c>
      <c r="BL277" t="s">
        <v>996</v>
      </c>
    </row>
    <row r="278" spans="3:64">
      <c r="C278" s="2">
        <v>244688</v>
      </c>
      <c r="D278" s="2">
        <v>244688</v>
      </c>
      <c r="F278" t="s">
        <v>1297</v>
      </c>
      <c r="G278" t="s">
        <v>1298</v>
      </c>
      <c r="H278">
        <v>0</v>
      </c>
      <c r="I278" t="s">
        <v>984</v>
      </c>
      <c r="J278" t="s">
        <v>985</v>
      </c>
      <c r="K278" t="s">
        <v>986</v>
      </c>
      <c r="L278">
        <v>250</v>
      </c>
      <c r="N278">
        <v>2000418635</v>
      </c>
      <c r="O278" t="s">
        <v>1360</v>
      </c>
      <c r="P278">
        <v>1</v>
      </c>
      <c r="Q278" t="s">
        <v>1360</v>
      </c>
      <c r="R278" s="2">
        <v>244688</v>
      </c>
      <c r="S278" s="2">
        <v>244688</v>
      </c>
      <c r="T278" t="s">
        <v>1361</v>
      </c>
      <c r="U278">
        <v>23078867</v>
      </c>
      <c r="V278" t="s">
        <v>173</v>
      </c>
      <c r="W278">
        <v>5</v>
      </c>
      <c r="X278">
        <v>5</v>
      </c>
      <c r="Y278">
        <v>5</v>
      </c>
      <c r="Z278">
        <v>5</v>
      </c>
      <c r="AA278">
        <v>0</v>
      </c>
      <c r="AB278">
        <v>0</v>
      </c>
      <c r="AC278">
        <v>0</v>
      </c>
      <c r="AD278">
        <v>0</v>
      </c>
      <c r="AE278">
        <v>5</v>
      </c>
      <c r="AF278">
        <v>5</v>
      </c>
      <c r="AI278" t="s">
        <v>1302</v>
      </c>
      <c r="AJ278" t="s">
        <v>989</v>
      </c>
      <c r="AK278" t="s">
        <v>1039</v>
      </c>
      <c r="AL278" t="s">
        <v>1008</v>
      </c>
      <c r="AM278" t="s">
        <v>1009</v>
      </c>
      <c r="AN278" t="s">
        <v>1034</v>
      </c>
      <c r="AO278" t="s">
        <v>991</v>
      </c>
      <c r="AU278" t="s">
        <v>1362</v>
      </c>
      <c r="AV278" t="s">
        <v>765</v>
      </c>
      <c r="AW278" t="s">
        <v>765</v>
      </c>
      <c r="AX278" t="s">
        <v>990</v>
      </c>
      <c r="AY278">
        <v>0</v>
      </c>
      <c r="AZ278" t="s">
        <v>994</v>
      </c>
      <c r="BA278">
        <v>31794068</v>
      </c>
      <c r="BD278">
        <v>0</v>
      </c>
      <c r="BG278">
        <v>1333314600</v>
      </c>
      <c r="BH278" t="s">
        <v>995</v>
      </c>
      <c r="BI278">
        <v>5</v>
      </c>
      <c r="BJ278">
        <v>5</v>
      </c>
      <c r="BL278" t="s">
        <v>996</v>
      </c>
    </row>
    <row r="279" spans="3:64">
      <c r="C279" s="2">
        <v>244688</v>
      </c>
      <c r="D279" s="2">
        <v>244688</v>
      </c>
      <c r="F279" t="s">
        <v>1297</v>
      </c>
      <c r="G279" t="s">
        <v>1298</v>
      </c>
      <c r="H279">
        <v>0</v>
      </c>
      <c r="I279" t="s">
        <v>984</v>
      </c>
      <c r="J279" t="s">
        <v>985</v>
      </c>
      <c r="K279" t="s">
        <v>986</v>
      </c>
      <c r="L279">
        <v>250</v>
      </c>
      <c r="N279">
        <v>2000344521</v>
      </c>
      <c r="O279" t="s">
        <v>1363</v>
      </c>
      <c r="P279">
        <v>1</v>
      </c>
      <c r="Q279" t="s">
        <v>1364</v>
      </c>
      <c r="R279" s="2">
        <v>244688</v>
      </c>
      <c r="S279" s="2">
        <v>244688</v>
      </c>
      <c r="T279" t="s">
        <v>1365</v>
      </c>
      <c r="U279">
        <v>23064091</v>
      </c>
      <c r="V279" t="s">
        <v>118</v>
      </c>
      <c r="W279">
        <v>10</v>
      </c>
      <c r="X279">
        <v>10</v>
      </c>
      <c r="Y279">
        <v>10</v>
      </c>
      <c r="Z279">
        <v>10</v>
      </c>
      <c r="AA279">
        <v>0</v>
      </c>
      <c r="AB279">
        <v>0</v>
      </c>
      <c r="AC279">
        <v>0</v>
      </c>
      <c r="AD279">
        <v>0</v>
      </c>
      <c r="AE279">
        <v>10</v>
      </c>
      <c r="AF279">
        <v>10</v>
      </c>
      <c r="AI279" t="s">
        <v>1302</v>
      </c>
      <c r="AJ279" t="s">
        <v>989</v>
      </c>
      <c r="AK279" t="s">
        <v>1007</v>
      </c>
      <c r="AL279" t="s">
        <v>1008</v>
      </c>
      <c r="AM279" t="s">
        <v>1009</v>
      </c>
      <c r="AN279" t="s">
        <v>1022</v>
      </c>
      <c r="AO279" t="s">
        <v>991</v>
      </c>
      <c r="AU279" t="s">
        <v>1366</v>
      </c>
      <c r="AV279" t="s">
        <v>765</v>
      </c>
      <c r="AW279" t="s">
        <v>765</v>
      </c>
      <c r="AX279" t="s">
        <v>990</v>
      </c>
      <c r="AY279">
        <v>0</v>
      </c>
      <c r="AZ279" t="s">
        <v>994</v>
      </c>
      <c r="BA279">
        <v>31794323</v>
      </c>
      <c r="BD279">
        <v>0</v>
      </c>
      <c r="BG279">
        <v>1333314600</v>
      </c>
      <c r="BH279" t="s">
        <v>995</v>
      </c>
      <c r="BI279">
        <v>10</v>
      </c>
      <c r="BJ279">
        <v>10</v>
      </c>
      <c r="BK279">
        <v>1300</v>
      </c>
      <c r="BL279" t="s">
        <v>996</v>
      </c>
    </row>
    <row r="280" spans="3:64">
      <c r="C280" s="2">
        <v>244688</v>
      </c>
      <c r="D280" s="2">
        <v>244688</v>
      </c>
      <c r="F280" t="s">
        <v>1297</v>
      </c>
      <c r="G280" t="s">
        <v>1298</v>
      </c>
      <c r="H280">
        <v>0</v>
      </c>
      <c r="I280" t="s">
        <v>984</v>
      </c>
      <c r="J280" t="s">
        <v>985</v>
      </c>
      <c r="K280" t="s">
        <v>986</v>
      </c>
      <c r="L280">
        <v>250</v>
      </c>
      <c r="N280">
        <v>2000344521</v>
      </c>
      <c r="O280" t="s">
        <v>1363</v>
      </c>
      <c r="P280">
        <v>1</v>
      </c>
      <c r="Q280" t="s">
        <v>1364</v>
      </c>
      <c r="R280" s="2">
        <v>244688</v>
      </c>
      <c r="S280" s="2">
        <v>244688</v>
      </c>
      <c r="T280" t="s">
        <v>1365</v>
      </c>
      <c r="U280">
        <v>23015350</v>
      </c>
      <c r="V280" t="s">
        <v>36</v>
      </c>
      <c r="W280">
        <v>20</v>
      </c>
      <c r="X280">
        <v>20</v>
      </c>
      <c r="Y280">
        <v>20</v>
      </c>
      <c r="Z280">
        <v>20</v>
      </c>
      <c r="AA280">
        <v>0</v>
      </c>
      <c r="AB280">
        <v>0</v>
      </c>
      <c r="AC280">
        <v>0</v>
      </c>
      <c r="AD280">
        <v>0</v>
      </c>
      <c r="AE280">
        <v>20</v>
      </c>
      <c r="AF280">
        <v>20</v>
      </c>
      <c r="AI280" t="s">
        <v>1302</v>
      </c>
      <c r="AJ280" t="s">
        <v>989</v>
      </c>
      <c r="AK280" t="s">
        <v>1007</v>
      </c>
      <c r="AL280" t="s">
        <v>1008</v>
      </c>
      <c r="AM280" t="s">
        <v>1009</v>
      </c>
      <c r="AN280" t="s">
        <v>1022</v>
      </c>
      <c r="AO280" t="s">
        <v>991</v>
      </c>
      <c r="AU280" t="s">
        <v>1366</v>
      </c>
      <c r="AV280" t="s">
        <v>765</v>
      </c>
      <c r="AW280" t="s">
        <v>765</v>
      </c>
      <c r="AX280" t="s">
        <v>990</v>
      </c>
      <c r="AY280">
        <v>0</v>
      </c>
      <c r="AZ280" t="s">
        <v>994</v>
      </c>
      <c r="BA280">
        <v>31794323</v>
      </c>
      <c r="BD280">
        <v>0</v>
      </c>
      <c r="BG280">
        <v>1333314600</v>
      </c>
      <c r="BH280" t="s">
        <v>995</v>
      </c>
      <c r="BI280">
        <v>20</v>
      </c>
      <c r="BJ280">
        <v>20</v>
      </c>
      <c r="BK280">
        <v>1300</v>
      </c>
      <c r="BL280" t="s">
        <v>996</v>
      </c>
    </row>
    <row r="281" spans="3:64">
      <c r="C281" s="2">
        <v>244688</v>
      </c>
      <c r="D281" s="2">
        <v>244688</v>
      </c>
      <c r="F281" t="s">
        <v>1297</v>
      </c>
      <c r="G281" t="s">
        <v>1298</v>
      </c>
      <c r="H281">
        <v>0</v>
      </c>
      <c r="I281" t="s">
        <v>984</v>
      </c>
      <c r="J281" t="s">
        <v>985</v>
      </c>
      <c r="K281" t="s">
        <v>986</v>
      </c>
      <c r="L281">
        <v>250</v>
      </c>
      <c r="N281">
        <v>2000209053</v>
      </c>
      <c r="O281" t="s">
        <v>1367</v>
      </c>
      <c r="P281">
        <v>0</v>
      </c>
      <c r="Q281" t="s">
        <v>1367</v>
      </c>
      <c r="R281" s="2">
        <v>244688</v>
      </c>
      <c r="S281" s="2">
        <v>244688</v>
      </c>
      <c r="T281" t="s">
        <v>1368</v>
      </c>
      <c r="U281">
        <v>23015390</v>
      </c>
      <c r="V281" t="s">
        <v>564</v>
      </c>
      <c r="W281">
        <v>20</v>
      </c>
      <c r="X281">
        <v>20</v>
      </c>
      <c r="Y281">
        <v>20</v>
      </c>
      <c r="Z281">
        <v>20</v>
      </c>
      <c r="AA281">
        <v>0</v>
      </c>
      <c r="AB281">
        <v>0</v>
      </c>
      <c r="AC281">
        <v>0</v>
      </c>
      <c r="AD281">
        <v>0</v>
      </c>
      <c r="AE281">
        <v>20</v>
      </c>
      <c r="AF281">
        <v>20</v>
      </c>
      <c r="AI281" t="s">
        <v>1302</v>
      </c>
      <c r="AJ281" t="s">
        <v>989</v>
      </c>
      <c r="AK281" t="s">
        <v>1007</v>
      </c>
      <c r="AL281" t="s">
        <v>1008</v>
      </c>
      <c r="AM281" t="s">
        <v>1009</v>
      </c>
      <c r="AN281" t="s">
        <v>1022</v>
      </c>
      <c r="AO281" t="s">
        <v>991</v>
      </c>
      <c r="AU281" t="s">
        <v>1369</v>
      </c>
      <c r="AV281" t="s">
        <v>765</v>
      </c>
      <c r="AW281" t="s">
        <v>765</v>
      </c>
      <c r="AX281" t="s">
        <v>990</v>
      </c>
      <c r="AY281">
        <v>0</v>
      </c>
      <c r="AZ281" t="s">
        <v>994</v>
      </c>
      <c r="BA281">
        <v>31794394</v>
      </c>
      <c r="BD281">
        <v>0</v>
      </c>
      <c r="BG281">
        <v>1333314600</v>
      </c>
      <c r="BH281" t="s">
        <v>995</v>
      </c>
      <c r="BI281">
        <v>20</v>
      </c>
      <c r="BJ281">
        <v>20</v>
      </c>
      <c r="BK281">
        <v>1300</v>
      </c>
      <c r="BL281" t="s">
        <v>996</v>
      </c>
    </row>
    <row r="282" spans="3:64">
      <c r="C282" s="2">
        <v>244688</v>
      </c>
      <c r="D282" s="2">
        <v>244688</v>
      </c>
      <c r="F282" t="s">
        <v>1297</v>
      </c>
      <c r="G282" t="s">
        <v>1298</v>
      </c>
      <c r="H282">
        <v>0</v>
      </c>
      <c r="I282" t="s">
        <v>984</v>
      </c>
      <c r="J282" t="s">
        <v>985</v>
      </c>
      <c r="K282" t="s">
        <v>986</v>
      </c>
      <c r="L282">
        <v>250</v>
      </c>
      <c r="N282">
        <v>2000409239</v>
      </c>
      <c r="O282" t="s">
        <v>1370</v>
      </c>
      <c r="P282">
        <v>1</v>
      </c>
      <c r="Q282" t="s">
        <v>1370</v>
      </c>
      <c r="R282" s="2">
        <v>244688</v>
      </c>
      <c r="S282" s="2">
        <v>244688</v>
      </c>
      <c r="T282" t="s">
        <v>1371</v>
      </c>
      <c r="U282">
        <v>23057700</v>
      </c>
      <c r="V282" t="s">
        <v>187</v>
      </c>
      <c r="W282">
        <v>5</v>
      </c>
      <c r="X282">
        <v>5</v>
      </c>
      <c r="Y282">
        <v>5</v>
      </c>
      <c r="Z282">
        <v>5</v>
      </c>
      <c r="AA282">
        <v>0</v>
      </c>
      <c r="AB282">
        <v>0</v>
      </c>
      <c r="AC282">
        <v>0</v>
      </c>
      <c r="AD282">
        <v>0</v>
      </c>
      <c r="AE282">
        <v>5</v>
      </c>
      <c r="AF282">
        <v>5</v>
      </c>
      <c r="AI282" t="s">
        <v>1302</v>
      </c>
      <c r="AJ282" t="s">
        <v>989</v>
      </c>
      <c r="AK282" t="s">
        <v>1039</v>
      </c>
      <c r="AL282" t="s">
        <v>1008</v>
      </c>
      <c r="AM282" t="s">
        <v>1009</v>
      </c>
      <c r="AN282" t="s">
        <v>1034</v>
      </c>
      <c r="AO282" t="s">
        <v>991</v>
      </c>
      <c r="AU282" t="s">
        <v>1372</v>
      </c>
      <c r="AV282" t="s">
        <v>765</v>
      </c>
      <c r="AW282" t="s">
        <v>765</v>
      </c>
      <c r="AX282" t="s">
        <v>990</v>
      </c>
      <c r="AY282">
        <v>0</v>
      </c>
      <c r="AZ282" t="s">
        <v>994</v>
      </c>
      <c r="BA282">
        <v>31795454</v>
      </c>
      <c r="BD282">
        <v>0</v>
      </c>
      <c r="BG282">
        <v>1333314600</v>
      </c>
      <c r="BH282" t="s">
        <v>995</v>
      </c>
      <c r="BI282">
        <v>5</v>
      </c>
      <c r="BJ282">
        <v>5</v>
      </c>
      <c r="BL282" t="s">
        <v>996</v>
      </c>
    </row>
    <row r="283" spans="3:64">
      <c r="C283" s="2">
        <v>244688</v>
      </c>
      <c r="D283" s="2">
        <v>244688</v>
      </c>
      <c r="F283" t="s">
        <v>1297</v>
      </c>
      <c r="G283" t="s">
        <v>1298</v>
      </c>
      <c r="H283">
        <v>0</v>
      </c>
      <c r="I283" t="s">
        <v>984</v>
      </c>
      <c r="J283" t="s">
        <v>985</v>
      </c>
      <c r="K283" t="s">
        <v>986</v>
      </c>
      <c r="L283">
        <v>250</v>
      </c>
      <c r="N283">
        <v>2000409239</v>
      </c>
      <c r="O283" t="s">
        <v>1370</v>
      </c>
      <c r="P283">
        <v>1</v>
      </c>
      <c r="Q283" t="s">
        <v>1370</v>
      </c>
      <c r="R283" s="2">
        <v>244688</v>
      </c>
      <c r="S283" s="2">
        <v>244688</v>
      </c>
      <c r="T283" t="s">
        <v>1371</v>
      </c>
      <c r="U283">
        <v>23057679</v>
      </c>
      <c r="V283" t="s">
        <v>596</v>
      </c>
      <c r="W283">
        <v>5</v>
      </c>
      <c r="X283">
        <v>5</v>
      </c>
      <c r="Y283">
        <v>5</v>
      </c>
      <c r="Z283">
        <v>5</v>
      </c>
      <c r="AA283">
        <v>0</v>
      </c>
      <c r="AB283">
        <v>0</v>
      </c>
      <c r="AC283">
        <v>0</v>
      </c>
      <c r="AD283">
        <v>0</v>
      </c>
      <c r="AE283">
        <v>5</v>
      </c>
      <c r="AF283">
        <v>5</v>
      </c>
      <c r="AI283" t="s">
        <v>1302</v>
      </c>
      <c r="AJ283" t="s">
        <v>989</v>
      </c>
      <c r="AK283" t="s">
        <v>1007</v>
      </c>
      <c r="AL283" t="s">
        <v>1008</v>
      </c>
      <c r="AM283" t="s">
        <v>1009</v>
      </c>
      <c r="AN283" t="s">
        <v>1034</v>
      </c>
      <c r="AO283" t="s">
        <v>991</v>
      </c>
      <c r="AU283" t="s">
        <v>1372</v>
      </c>
      <c r="AV283" t="s">
        <v>765</v>
      </c>
      <c r="AW283" t="s">
        <v>765</v>
      </c>
      <c r="AX283" t="s">
        <v>990</v>
      </c>
      <c r="AY283">
        <v>0</v>
      </c>
      <c r="AZ283" t="s">
        <v>994</v>
      </c>
      <c r="BA283">
        <v>31795454</v>
      </c>
      <c r="BD283">
        <v>0</v>
      </c>
      <c r="BG283">
        <v>1333314600</v>
      </c>
      <c r="BH283" t="s">
        <v>995</v>
      </c>
      <c r="BI283">
        <v>5</v>
      </c>
      <c r="BJ283">
        <v>5</v>
      </c>
      <c r="BL283" t="s">
        <v>996</v>
      </c>
    </row>
    <row r="284" spans="3:64">
      <c r="C284" s="2">
        <v>244688</v>
      </c>
      <c r="D284" s="2">
        <v>244688</v>
      </c>
      <c r="F284" t="s">
        <v>1297</v>
      </c>
      <c r="G284" t="s">
        <v>1298</v>
      </c>
      <c r="H284">
        <v>0</v>
      </c>
      <c r="I284" t="s">
        <v>984</v>
      </c>
      <c r="J284" t="s">
        <v>985</v>
      </c>
      <c r="K284" t="s">
        <v>986</v>
      </c>
      <c r="L284">
        <v>250</v>
      </c>
      <c r="N284">
        <v>2000409239</v>
      </c>
      <c r="O284" t="s">
        <v>1370</v>
      </c>
      <c r="P284">
        <v>1</v>
      </c>
      <c r="Q284" t="s">
        <v>1370</v>
      </c>
      <c r="R284" s="2">
        <v>244688</v>
      </c>
      <c r="S284" s="2">
        <v>244688</v>
      </c>
      <c r="T284" t="s">
        <v>1371</v>
      </c>
      <c r="U284">
        <v>23057698</v>
      </c>
      <c r="V284" t="s">
        <v>271</v>
      </c>
      <c r="W284">
        <v>10</v>
      </c>
      <c r="X284">
        <v>10</v>
      </c>
      <c r="Y284">
        <v>10</v>
      </c>
      <c r="Z284">
        <v>10</v>
      </c>
      <c r="AA284">
        <v>0</v>
      </c>
      <c r="AB284">
        <v>0</v>
      </c>
      <c r="AC284">
        <v>0</v>
      </c>
      <c r="AD284">
        <v>0</v>
      </c>
      <c r="AE284">
        <v>10</v>
      </c>
      <c r="AF284">
        <v>10</v>
      </c>
      <c r="AI284" t="s">
        <v>1302</v>
      </c>
      <c r="AJ284" t="s">
        <v>989</v>
      </c>
      <c r="AK284" t="s">
        <v>1039</v>
      </c>
      <c r="AL284" t="s">
        <v>1008</v>
      </c>
      <c r="AM284" t="s">
        <v>1009</v>
      </c>
      <c r="AN284" t="s">
        <v>1034</v>
      </c>
      <c r="AO284" t="s">
        <v>991</v>
      </c>
      <c r="AU284" t="s">
        <v>1372</v>
      </c>
      <c r="AV284" t="s">
        <v>765</v>
      </c>
      <c r="AW284" t="s">
        <v>765</v>
      </c>
      <c r="AX284" t="s">
        <v>990</v>
      </c>
      <c r="AY284">
        <v>0</v>
      </c>
      <c r="AZ284" t="s">
        <v>994</v>
      </c>
      <c r="BA284">
        <v>31795454</v>
      </c>
      <c r="BD284">
        <v>0</v>
      </c>
      <c r="BG284">
        <v>1333314600</v>
      </c>
      <c r="BH284" t="s">
        <v>995</v>
      </c>
      <c r="BI284">
        <v>10</v>
      </c>
      <c r="BJ284">
        <v>10</v>
      </c>
      <c r="BL284" t="s">
        <v>996</v>
      </c>
    </row>
    <row r="285" spans="3:64">
      <c r="C285" s="2">
        <v>244688</v>
      </c>
      <c r="D285" s="2">
        <v>244688</v>
      </c>
      <c r="F285" t="s">
        <v>1297</v>
      </c>
      <c r="G285" t="s">
        <v>1298</v>
      </c>
      <c r="H285">
        <v>0</v>
      </c>
      <c r="I285" t="s">
        <v>984</v>
      </c>
      <c r="J285" t="s">
        <v>985</v>
      </c>
      <c r="K285" t="s">
        <v>986</v>
      </c>
      <c r="L285">
        <v>250</v>
      </c>
      <c r="N285">
        <v>2000409239</v>
      </c>
      <c r="O285" t="s">
        <v>1370</v>
      </c>
      <c r="P285">
        <v>1</v>
      </c>
      <c r="Q285" t="s">
        <v>1370</v>
      </c>
      <c r="R285" s="2">
        <v>244688</v>
      </c>
      <c r="S285" s="2">
        <v>244688</v>
      </c>
      <c r="T285" t="s">
        <v>1371</v>
      </c>
      <c r="U285">
        <v>23057673</v>
      </c>
      <c r="V285" t="s">
        <v>152</v>
      </c>
      <c r="W285">
        <v>9</v>
      </c>
      <c r="X285">
        <v>9</v>
      </c>
      <c r="Y285">
        <v>9</v>
      </c>
      <c r="Z285">
        <v>9</v>
      </c>
      <c r="AA285">
        <v>0</v>
      </c>
      <c r="AB285">
        <v>0</v>
      </c>
      <c r="AC285">
        <v>0</v>
      </c>
      <c r="AD285">
        <v>0</v>
      </c>
      <c r="AE285">
        <v>9</v>
      </c>
      <c r="AF285">
        <v>9</v>
      </c>
      <c r="AI285" t="s">
        <v>1302</v>
      </c>
      <c r="AJ285" t="s">
        <v>989</v>
      </c>
      <c r="AK285" t="s">
        <v>1039</v>
      </c>
      <c r="AL285" t="s">
        <v>1008</v>
      </c>
      <c r="AM285" t="s">
        <v>1009</v>
      </c>
      <c r="AN285" t="s">
        <v>1034</v>
      </c>
      <c r="AO285" t="s">
        <v>991</v>
      </c>
      <c r="AU285" t="s">
        <v>1372</v>
      </c>
      <c r="AV285" t="s">
        <v>765</v>
      </c>
      <c r="AW285" t="s">
        <v>765</v>
      </c>
      <c r="AX285" t="s">
        <v>990</v>
      </c>
      <c r="AY285">
        <v>0</v>
      </c>
      <c r="AZ285" t="s">
        <v>994</v>
      </c>
      <c r="BA285">
        <v>31795454</v>
      </c>
      <c r="BD285">
        <v>0</v>
      </c>
      <c r="BG285">
        <v>1333314600</v>
      </c>
      <c r="BH285" t="s">
        <v>995</v>
      </c>
      <c r="BI285">
        <v>9</v>
      </c>
      <c r="BJ285">
        <v>9</v>
      </c>
      <c r="BL285" t="s">
        <v>996</v>
      </c>
    </row>
    <row r="286" spans="3:64">
      <c r="C286" s="2">
        <v>244688</v>
      </c>
      <c r="D286" s="2">
        <v>244688</v>
      </c>
      <c r="F286" t="s">
        <v>1297</v>
      </c>
      <c r="G286" t="s">
        <v>1298</v>
      </c>
      <c r="H286">
        <v>0</v>
      </c>
      <c r="I286" t="s">
        <v>984</v>
      </c>
      <c r="J286" t="s">
        <v>985</v>
      </c>
      <c r="K286" t="s">
        <v>986</v>
      </c>
      <c r="L286">
        <v>250</v>
      </c>
      <c r="N286">
        <v>2000197714</v>
      </c>
      <c r="O286" t="s">
        <v>1373</v>
      </c>
      <c r="P286">
        <v>0</v>
      </c>
      <c r="Q286" t="s">
        <v>1373</v>
      </c>
      <c r="R286" s="2">
        <v>244688</v>
      </c>
      <c r="S286" s="2">
        <v>244688</v>
      </c>
      <c r="T286" t="s">
        <v>1374</v>
      </c>
      <c r="U286">
        <v>23057673</v>
      </c>
      <c r="V286" t="s">
        <v>152</v>
      </c>
      <c r="W286">
        <v>18</v>
      </c>
      <c r="X286">
        <v>18</v>
      </c>
      <c r="Y286">
        <v>18</v>
      </c>
      <c r="Z286">
        <v>18</v>
      </c>
      <c r="AA286">
        <v>0</v>
      </c>
      <c r="AB286">
        <v>0</v>
      </c>
      <c r="AC286">
        <v>0</v>
      </c>
      <c r="AD286">
        <v>0</v>
      </c>
      <c r="AE286">
        <v>18</v>
      </c>
      <c r="AF286">
        <v>18</v>
      </c>
      <c r="AI286" t="s">
        <v>1302</v>
      </c>
      <c r="AJ286" t="s">
        <v>989</v>
      </c>
      <c r="AK286" t="s">
        <v>1039</v>
      </c>
      <c r="AL286" t="s">
        <v>1008</v>
      </c>
      <c r="AM286" t="s">
        <v>1009</v>
      </c>
      <c r="AN286" t="s">
        <v>1022</v>
      </c>
      <c r="AO286" t="s">
        <v>991</v>
      </c>
      <c r="AU286" t="s">
        <v>1375</v>
      </c>
      <c r="AV286" t="s">
        <v>765</v>
      </c>
      <c r="AW286" t="s">
        <v>765</v>
      </c>
      <c r="AX286" t="s">
        <v>990</v>
      </c>
      <c r="AY286">
        <v>0</v>
      </c>
      <c r="AZ286" t="s">
        <v>994</v>
      </c>
      <c r="BA286">
        <v>31796056</v>
      </c>
      <c r="BD286">
        <v>0</v>
      </c>
      <c r="BG286">
        <v>1333314600</v>
      </c>
      <c r="BH286" t="s">
        <v>995</v>
      </c>
      <c r="BI286">
        <v>18</v>
      </c>
      <c r="BJ286">
        <v>18</v>
      </c>
      <c r="BK286">
        <v>1300</v>
      </c>
      <c r="BL286" t="s">
        <v>996</v>
      </c>
    </row>
    <row r="287" spans="3:64">
      <c r="C287" s="2">
        <v>244688</v>
      </c>
      <c r="D287" s="2">
        <v>244688</v>
      </c>
      <c r="F287" t="s">
        <v>1297</v>
      </c>
      <c r="G287" t="s">
        <v>1298</v>
      </c>
      <c r="H287">
        <v>0</v>
      </c>
      <c r="I287" t="s">
        <v>984</v>
      </c>
      <c r="J287" t="s">
        <v>985</v>
      </c>
      <c r="K287" t="s">
        <v>986</v>
      </c>
      <c r="L287">
        <v>250</v>
      </c>
      <c r="N287">
        <v>2000197714</v>
      </c>
      <c r="O287" t="s">
        <v>1373</v>
      </c>
      <c r="P287">
        <v>0</v>
      </c>
      <c r="Q287" t="s">
        <v>1373</v>
      </c>
      <c r="R287" s="2">
        <v>244688</v>
      </c>
      <c r="S287" s="2">
        <v>244688</v>
      </c>
      <c r="T287" t="s">
        <v>1374</v>
      </c>
      <c r="U287">
        <v>23057674</v>
      </c>
      <c r="V287" t="s">
        <v>223</v>
      </c>
      <c r="W287">
        <v>15</v>
      </c>
      <c r="X287">
        <v>15</v>
      </c>
      <c r="Y287">
        <v>15</v>
      </c>
      <c r="Z287">
        <v>15</v>
      </c>
      <c r="AA287">
        <v>0</v>
      </c>
      <c r="AB287">
        <v>0</v>
      </c>
      <c r="AC287">
        <v>0</v>
      </c>
      <c r="AD287">
        <v>0</v>
      </c>
      <c r="AE287">
        <v>15</v>
      </c>
      <c r="AF287">
        <v>15</v>
      </c>
      <c r="AI287" t="s">
        <v>1302</v>
      </c>
      <c r="AJ287" t="s">
        <v>989</v>
      </c>
      <c r="AK287" t="s">
        <v>1039</v>
      </c>
      <c r="AL287" t="s">
        <v>1008</v>
      </c>
      <c r="AM287" t="s">
        <v>1009</v>
      </c>
      <c r="AN287" t="s">
        <v>1022</v>
      </c>
      <c r="AO287" t="s">
        <v>991</v>
      </c>
      <c r="AU287" t="s">
        <v>1375</v>
      </c>
      <c r="AV287" t="s">
        <v>765</v>
      </c>
      <c r="AW287" t="s">
        <v>765</v>
      </c>
      <c r="AX287" t="s">
        <v>990</v>
      </c>
      <c r="AY287">
        <v>0</v>
      </c>
      <c r="AZ287" t="s">
        <v>994</v>
      </c>
      <c r="BA287">
        <v>31796056</v>
      </c>
      <c r="BD287">
        <v>0</v>
      </c>
      <c r="BG287">
        <v>1333314600</v>
      </c>
      <c r="BH287" t="s">
        <v>995</v>
      </c>
      <c r="BI287">
        <v>15</v>
      </c>
      <c r="BJ287">
        <v>15</v>
      </c>
      <c r="BK287">
        <v>1300</v>
      </c>
      <c r="BL287" t="s">
        <v>996</v>
      </c>
    </row>
    <row r="288" spans="3:64">
      <c r="C288" s="2">
        <v>244688</v>
      </c>
      <c r="D288" s="2">
        <v>244688</v>
      </c>
      <c r="F288" t="s">
        <v>1297</v>
      </c>
      <c r="G288" t="s">
        <v>1298</v>
      </c>
      <c r="H288">
        <v>0</v>
      </c>
      <c r="I288" t="s">
        <v>984</v>
      </c>
      <c r="J288" t="s">
        <v>985</v>
      </c>
      <c r="K288" t="s">
        <v>986</v>
      </c>
      <c r="L288">
        <v>250</v>
      </c>
      <c r="N288">
        <v>2000197714</v>
      </c>
      <c r="O288" t="s">
        <v>1373</v>
      </c>
      <c r="P288">
        <v>0</v>
      </c>
      <c r="Q288" t="s">
        <v>1373</v>
      </c>
      <c r="R288" s="2">
        <v>244688</v>
      </c>
      <c r="S288" s="2">
        <v>244688</v>
      </c>
      <c r="T288" t="s">
        <v>1374</v>
      </c>
      <c r="U288">
        <v>23063197</v>
      </c>
      <c r="V288" t="s">
        <v>88</v>
      </c>
      <c r="W288">
        <v>5</v>
      </c>
      <c r="X288">
        <v>5</v>
      </c>
      <c r="Y288">
        <v>5</v>
      </c>
      <c r="Z288">
        <v>5</v>
      </c>
      <c r="AA288">
        <v>0</v>
      </c>
      <c r="AB288">
        <v>0</v>
      </c>
      <c r="AC288">
        <v>0</v>
      </c>
      <c r="AD288">
        <v>0</v>
      </c>
      <c r="AE288">
        <v>5</v>
      </c>
      <c r="AF288">
        <v>5</v>
      </c>
      <c r="AI288" t="s">
        <v>1302</v>
      </c>
      <c r="AJ288" t="s">
        <v>989</v>
      </c>
      <c r="AK288" t="s">
        <v>1007</v>
      </c>
      <c r="AL288" t="s">
        <v>1008</v>
      </c>
      <c r="AM288" t="s">
        <v>1009</v>
      </c>
      <c r="AN288" t="s">
        <v>1022</v>
      </c>
      <c r="AO288" t="s">
        <v>991</v>
      </c>
      <c r="AU288" t="s">
        <v>1375</v>
      </c>
      <c r="AV288" t="s">
        <v>765</v>
      </c>
      <c r="AW288" t="s">
        <v>765</v>
      </c>
      <c r="AX288" t="s">
        <v>990</v>
      </c>
      <c r="AY288">
        <v>0</v>
      </c>
      <c r="AZ288" t="s">
        <v>994</v>
      </c>
      <c r="BA288">
        <v>31796056</v>
      </c>
      <c r="BD288">
        <v>0</v>
      </c>
      <c r="BG288">
        <v>1333314600</v>
      </c>
      <c r="BH288" t="s">
        <v>995</v>
      </c>
      <c r="BI288">
        <v>5</v>
      </c>
      <c r="BJ288">
        <v>5</v>
      </c>
      <c r="BK288">
        <v>1300</v>
      </c>
      <c r="BL288" t="s">
        <v>996</v>
      </c>
    </row>
    <row r="289" spans="3:64">
      <c r="C289" s="2">
        <v>244688</v>
      </c>
      <c r="D289" s="2">
        <v>244688</v>
      </c>
      <c r="F289" t="s">
        <v>1297</v>
      </c>
      <c r="G289" t="s">
        <v>1298</v>
      </c>
      <c r="H289">
        <v>0</v>
      </c>
      <c r="I289" t="s">
        <v>984</v>
      </c>
      <c r="J289" t="s">
        <v>985</v>
      </c>
      <c r="K289" t="s">
        <v>986</v>
      </c>
      <c r="L289">
        <v>250</v>
      </c>
      <c r="N289">
        <v>2000197714</v>
      </c>
      <c r="O289" t="s">
        <v>1373</v>
      </c>
      <c r="P289">
        <v>0</v>
      </c>
      <c r="Q289" t="s">
        <v>1373</v>
      </c>
      <c r="R289" s="2">
        <v>244688</v>
      </c>
      <c r="S289" s="2">
        <v>244688</v>
      </c>
      <c r="T289" t="s">
        <v>1374</v>
      </c>
      <c r="U289">
        <v>23057689</v>
      </c>
      <c r="V289" t="s">
        <v>56</v>
      </c>
      <c r="W289">
        <v>10</v>
      </c>
      <c r="X289">
        <v>10</v>
      </c>
      <c r="Y289">
        <v>10</v>
      </c>
      <c r="Z289">
        <v>10</v>
      </c>
      <c r="AA289">
        <v>0</v>
      </c>
      <c r="AB289">
        <v>0</v>
      </c>
      <c r="AC289">
        <v>0</v>
      </c>
      <c r="AD289">
        <v>0</v>
      </c>
      <c r="AE289">
        <v>10</v>
      </c>
      <c r="AF289">
        <v>10</v>
      </c>
      <c r="AI289" t="s">
        <v>1302</v>
      </c>
      <c r="AJ289" t="s">
        <v>989</v>
      </c>
      <c r="AK289" t="s">
        <v>1007</v>
      </c>
      <c r="AL289" t="s">
        <v>1008</v>
      </c>
      <c r="AM289" t="s">
        <v>1009</v>
      </c>
      <c r="AN289" t="s">
        <v>1022</v>
      </c>
      <c r="AO289" t="s">
        <v>991</v>
      </c>
      <c r="AU289" t="s">
        <v>1375</v>
      </c>
      <c r="AV289" t="s">
        <v>765</v>
      </c>
      <c r="AW289" t="s">
        <v>765</v>
      </c>
      <c r="AX289" t="s">
        <v>990</v>
      </c>
      <c r="AY289">
        <v>0</v>
      </c>
      <c r="AZ289" t="s">
        <v>994</v>
      </c>
      <c r="BA289">
        <v>31796056</v>
      </c>
      <c r="BD289">
        <v>0</v>
      </c>
      <c r="BG289">
        <v>1333314600</v>
      </c>
      <c r="BH289" t="s">
        <v>995</v>
      </c>
      <c r="BI289">
        <v>10</v>
      </c>
      <c r="BJ289">
        <v>10</v>
      </c>
      <c r="BK289">
        <v>1300</v>
      </c>
      <c r="BL289" t="s">
        <v>996</v>
      </c>
    </row>
    <row r="290" spans="3:64">
      <c r="C290" s="2">
        <v>244688</v>
      </c>
      <c r="D290" s="2">
        <v>244688</v>
      </c>
      <c r="F290" t="s">
        <v>1297</v>
      </c>
      <c r="G290" t="s">
        <v>1298</v>
      </c>
      <c r="H290">
        <v>0</v>
      </c>
      <c r="I290" t="s">
        <v>984</v>
      </c>
      <c r="J290" t="s">
        <v>985</v>
      </c>
      <c r="K290" t="s">
        <v>986</v>
      </c>
      <c r="L290">
        <v>250</v>
      </c>
      <c r="N290">
        <v>2000393941</v>
      </c>
      <c r="O290" t="s">
        <v>1376</v>
      </c>
      <c r="P290">
        <v>1</v>
      </c>
      <c r="Q290" t="s">
        <v>1376</v>
      </c>
      <c r="R290" s="2">
        <v>244688</v>
      </c>
      <c r="S290" s="2">
        <v>244688</v>
      </c>
      <c r="T290" t="s">
        <v>1377</v>
      </c>
      <c r="U290">
        <v>23064091</v>
      </c>
      <c r="V290" t="s">
        <v>118</v>
      </c>
      <c r="W290">
        <v>50</v>
      </c>
      <c r="X290">
        <v>50</v>
      </c>
      <c r="Y290">
        <v>50</v>
      </c>
      <c r="Z290">
        <v>50</v>
      </c>
      <c r="AA290">
        <v>0</v>
      </c>
      <c r="AB290">
        <v>0</v>
      </c>
      <c r="AC290">
        <v>0</v>
      </c>
      <c r="AD290">
        <v>0</v>
      </c>
      <c r="AE290">
        <v>50</v>
      </c>
      <c r="AF290">
        <v>50</v>
      </c>
      <c r="AI290" t="s">
        <v>1302</v>
      </c>
      <c r="AJ290" t="s">
        <v>989</v>
      </c>
      <c r="AK290" t="s">
        <v>1007</v>
      </c>
      <c r="AL290" t="s">
        <v>1008</v>
      </c>
      <c r="AM290" t="s">
        <v>1009</v>
      </c>
      <c r="AN290" t="s">
        <v>1034</v>
      </c>
      <c r="AO290" t="s">
        <v>991</v>
      </c>
      <c r="AU290" t="s">
        <v>1378</v>
      </c>
      <c r="AV290" t="s">
        <v>765</v>
      </c>
      <c r="AW290" t="s">
        <v>765</v>
      </c>
      <c r="AX290" t="s">
        <v>990</v>
      </c>
      <c r="AY290">
        <v>0</v>
      </c>
      <c r="AZ290" t="s">
        <v>994</v>
      </c>
      <c r="BA290">
        <v>31796155</v>
      </c>
      <c r="BD290">
        <v>0</v>
      </c>
      <c r="BG290">
        <v>1333314600</v>
      </c>
      <c r="BH290" t="s">
        <v>995</v>
      </c>
      <c r="BI290">
        <v>50</v>
      </c>
      <c r="BJ290">
        <v>50</v>
      </c>
      <c r="BK290">
        <v>1300</v>
      </c>
      <c r="BL290" t="s">
        <v>996</v>
      </c>
    </row>
    <row r="291" spans="3:64">
      <c r="C291" s="2">
        <v>244688</v>
      </c>
      <c r="D291" s="2">
        <v>244688</v>
      </c>
      <c r="F291" t="s">
        <v>1297</v>
      </c>
      <c r="G291" t="s">
        <v>1298</v>
      </c>
      <c r="H291">
        <v>0</v>
      </c>
      <c r="I291" t="s">
        <v>984</v>
      </c>
      <c r="J291" t="s">
        <v>985</v>
      </c>
      <c r="K291" t="s">
        <v>986</v>
      </c>
      <c r="L291">
        <v>250</v>
      </c>
      <c r="N291">
        <v>2000393941</v>
      </c>
      <c r="O291" t="s">
        <v>1376</v>
      </c>
      <c r="P291">
        <v>1</v>
      </c>
      <c r="Q291" t="s">
        <v>1376</v>
      </c>
      <c r="R291" s="2">
        <v>244688</v>
      </c>
      <c r="S291" s="2">
        <v>244688</v>
      </c>
      <c r="T291" t="s">
        <v>1377</v>
      </c>
      <c r="U291">
        <v>23057687</v>
      </c>
      <c r="V291" t="s">
        <v>628</v>
      </c>
      <c r="W291">
        <v>10</v>
      </c>
      <c r="X291">
        <v>10</v>
      </c>
      <c r="Y291">
        <v>10</v>
      </c>
      <c r="Z291">
        <v>10</v>
      </c>
      <c r="AA291">
        <v>0</v>
      </c>
      <c r="AB291">
        <v>0</v>
      </c>
      <c r="AC291">
        <v>0</v>
      </c>
      <c r="AD291">
        <v>0</v>
      </c>
      <c r="AE291">
        <v>10</v>
      </c>
      <c r="AF291">
        <v>10</v>
      </c>
      <c r="AI291" t="s">
        <v>1302</v>
      </c>
      <c r="AJ291" t="s">
        <v>989</v>
      </c>
      <c r="AK291" t="s">
        <v>1007</v>
      </c>
      <c r="AL291" t="s">
        <v>1008</v>
      </c>
      <c r="AM291" t="s">
        <v>1009</v>
      </c>
      <c r="AN291" t="s">
        <v>1034</v>
      </c>
      <c r="AO291" t="s">
        <v>991</v>
      </c>
      <c r="AU291" t="s">
        <v>1378</v>
      </c>
      <c r="AV291" t="s">
        <v>765</v>
      </c>
      <c r="AW291" t="s">
        <v>765</v>
      </c>
      <c r="AX291" t="s">
        <v>990</v>
      </c>
      <c r="AY291">
        <v>0</v>
      </c>
      <c r="AZ291" t="s">
        <v>994</v>
      </c>
      <c r="BA291">
        <v>31796155</v>
      </c>
      <c r="BD291">
        <v>0</v>
      </c>
      <c r="BG291">
        <v>1333314600</v>
      </c>
      <c r="BH291" t="s">
        <v>995</v>
      </c>
      <c r="BI291">
        <v>10</v>
      </c>
      <c r="BJ291">
        <v>10</v>
      </c>
      <c r="BK291">
        <v>1300</v>
      </c>
      <c r="BL291" t="s">
        <v>996</v>
      </c>
    </row>
    <row r="292" spans="3:64">
      <c r="C292" s="2">
        <v>244688</v>
      </c>
      <c r="D292" s="2">
        <v>244688</v>
      </c>
      <c r="F292" t="s">
        <v>1297</v>
      </c>
      <c r="G292" t="s">
        <v>1298</v>
      </c>
      <c r="H292">
        <v>0</v>
      </c>
      <c r="I292" t="s">
        <v>984</v>
      </c>
      <c r="J292" t="s">
        <v>985</v>
      </c>
      <c r="K292" t="s">
        <v>986</v>
      </c>
      <c r="L292">
        <v>250</v>
      </c>
      <c r="N292">
        <v>2000190357</v>
      </c>
      <c r="O292" t="s">
        <v>1379</v>
      </c>
      <c r="P292">
        <v>1</v>
      </c>
      <c r="Q292" t="s">
        <v>1379</v>
      </c>
      <c r="R292" s="2">
        <v>244688</v>
      </c>
      <c r="S292" s="2">
        <v>244688</v>
      </c>
      <c r="T292" t="s">
        <v>1380</v>
      </c>
      <c r="U292">
        <v>23015321</v>
      </c>
      <c r="V292" t="s">
        <v>128</v>
      </c>
      <c r="W292">
        <v>5</v>
      </c>
      <c r="X292">
        <v>40</v>
      </c>
      <c r="Y292">
        <v>5</v>
      </c>
      <c r="Z292">
        <v>40</v>
      </c>
      <c r="AA292">
        <v>0</v>
      </c>
      <c r="AB292">
        <v>0</v>
      </c>
      <c r="AC292">
        <v>0</v>
      </c>
      <c r="AD292">
        <v>0</v>
      </c>
      <c r="AE292">
        <v>5</v>
      </c>
      <c r="AF292">
        <v>40</v>
      </c>
      <c r="AI292" t="s">
        <v>1302</v>
      </c>
      <c r="AJ292" t="s">
        <v>989</v>
      </c>
      <c r="AK292" t="s">
        <v>1007</v>
      </c>
      <c r="AL292" t="s">
        <v>1008</v>
      </c>
      <c r="AM292" t="s">
        <v>1009</v>
      </c>
      <c r="AN292" t="s">
        <v>1022</v>
      </c>
      <c r="AO292" t="s">
        <v>991</v>
      </c>
      <c r="AU292" t="s">
        <v>1381</v>
      </c>
      <c r="AV292" t="s">
        <v>1086</v>
      </c>
      <c r="AW292" t="s">
        <v>765</v>
      </c>
      <c r="AX292" t="s">
        <v>990</v>
      </c>
      <c r="AY292">
        <v>0</v>
      </c>
      <c r="AZ292" t="s">
        <v>994</v>
      </c>
      <c r="BA292">
        <v>31796193</v>
      </c>
      <c r="BD292">
        <v>0</v>
      </c>
      <c r="BG292">
        <v>1333314600</v>
      </c>
      <c r="BH292" t="s">
        <v>995</v>
      </c>
      <c r="BI292">
        <v>5</v>
      </c>
      <c r="BJ292">
        <v>40</v>
      </c>
      <c r="BK292">
        <v>1300</v>
      </c>
      <c r="BL292" t="s">
        <v>996</v>
      </c>
    </row>
    <row r="293" spans="3:64">
      <c r="C293" s="2">
        <v>244688</v>
      </c>
      <c r="D293" s="2">
        <v>244688</v>
      </c>
      <c r="F293" t="s">
        <v>1297</v>
      </c>
      <c r="G293" t="s">
        <v>1298</v>
      </c>
      <c r="H293">
        <v>0</v>
      </c>
      <c r="I293" t="s">
        <v>984</v>
      </c>
      <c r="J293" t="s">
        <v>985</v>
      </c>
      <c r="K293" t="s">
        <v>986</v>
      </c>
      <c r="L293">
        <v>250</v>
      </c>
      <c r="N293">
        <v>2000208763</v>
      </c>
      <c r="O293" t="s">
        <v>1382</v>
      </c>
      <c r="P293">
        <v>1</v>
      </c>
      <c r="Q293" t="s">
        <v>1383</v>
      </c>
      <c r="R293" s="2">
        <v>244688</v>
      </c>
      <c r="S293" s="2">
        <v>244688</v>
      </c>
      <c r="T293" t="s">
        <v>1384</v>
      </c>
      <c r="U293">
        <v>23057673</v>
      </c>
      <c r="V293" t="s">
        <v>152</v>
      </c>
      <c r="W293">
        <v>9</v>
      </c>
      <c r="X293">
        <v>9</v>
      </c>
      <c r="Y293">
        <v>9</v>
      </c>
      <c r="Z293">
        <v>9</v>
      </c>
      <c r="AA293">
        <v>0</v>
      </c>
      <c r="AB293">
        <v>0</v>
      </c>
      <c r="AC293">
        <v>0</v>
      </c>
      <c r="AD293">
        <v>0</v>
      </c>
      <c r="AE293">
        <v>9</v>
      </c>
      <c r="AF293">
        <v>9</v>
      </c>
      <c r="AI293" t="s">
        <v>1302</v>
      </c>
      <c r="AJ293" t="s">
        <v>989</v>
      </c>
      <c r="AK293" t="s">
        <v>1039</v>
      </c>
      <c r="AL293" t="s">
        <v>1008</v>
      </c>
      <c r="AM293" t="s">
        <v>1009</v>
      </c>
      <c r="AN293" t="s">
        <v>1022</v>
      </c>
      <c r="AO293" t="s">
        <v>991</v>
      </c>
      <c r="AU293" t="s">
        <v>1385</v>
      </c>
      <c r="AV293" t="s">
        <v>765</v>
      </c>
      <c r="AW293" t="s">
        <v>765</v>
      </c>
      <c r="AX293" t="s">
        <v>990</v>
      </c>
      <c r="AY293">
        <v>0</v>
      </c>
      <c r="AZ293" t="s">
        <v>994</v>
      </c>
      <c r="BA293">
        <v>31796276</v>
      </c>
      <c r="BD293">
        <v>0</v>
      </c>
      <c r="BG293">
        <v>1333314600</v>
      </c>
      <c r="BH293" t="s">
        <v>995</v>
      </c>
      <c r="BI293">
        <v>9</v>
      </c>
      <c r="BJ293">
        <v>9</v>
      </c>
      <c r="BK293">
        <v>1300</v>
      </c>
      <c r="BL293" t="s">
        <v>996</v>
      </c>
    </row>
    <row r="294" spans="3:64">
      <c r="C294" s="2">
        <v>244688</v>
      </c>
      <c r="D294" s="2">
        <v>244688</v>
      </c>
      <c r="F294" t="s">
        <v>1297</v>
      </c>
      <c r="G294" t="s">
        <v>1298</v>
      </c>
      <c r="H294">
        <v>0</v>
      </c>
      <c r="I294" t="s">
        <v>984</v>
      </c>
      <c r="J294" t="s">
        <v>985</v>
      </c>
      <c r="K294" t="s">
        <v>986</v>
      </c>
      <c r="L294">
        <v>250</v>
      </c>
      <c r="N294">
        <v>2000208763</v>
      </c>
      <c r="O294" t="s">
        <v>1382</v>
      </c>
      <c r="P294">
        <v>1</v>
      </c>
      <c r="Q294" t="s">
        <v>1383</v>
      </c>
      <c r="R294" s="2">
        <v>244688</v>
      </c>
      <c r="S294" s="2">
        <v>244688</v>
      </c>
      <c r="T294" t="s">
        <v>1384</v>
      </c>
      <c r="U294">
        <v>23057675</v>
      </c>
      <c r="V294" t="s">
        <v>197</v>
      </c>
      <c r="W294">
        <v>5</v>
      </c>
      <c r="X294">
        <v>5</v>
      </c>
      <c r="Y294">
        <v>5</v>
      </c>
      <c r="Z294">
        <v>5</v>
      </c>
      <c r="AA294">
        <v>0</v>
      </c>
      <c r="AB294">
        <v>0</v>
      </c>
      <c r="AC294">
        <v>0</v>
      </c>
      <c r="AD294">
        <v>0</v>
      </c>
      <c r="AE294">
        <v>5</v>
      </c>
      <c r="AF294">
        <v>5</v>
      </c>
      <c r="AI294" t="s">
        <v>1302</v>
      </c>
      <c r="AJ294" t="s">
        <v>989</v>
      </c>
      <c r="AK294" t="s">
        <v>1039</v>
      </c>
      <c r="AL294" t="s">
        <v>1008</v>
      </c>
      <c r="AM294" t="s">
        <v>1009</v>
      </c>
      <c r="AN294" t="s">
        <v>1022</v>
      </c>
      <c r="AO294" t="s">
        <v>991</v>
      </c>
      <c r="AU294" t="s">
        <v>1385</v>
      </c>
      <c r="AV294" t="s">
        <v>765</v>
      </c>
      <c r="AW294" t="s">
        <v>765</v>
      </c>
      <c r="AX294" t="s">
        <v>990</v>
      </c>
      <c r="AY294">
        <v>0</v>
      </c>
      <c r="AZ294" t="s">
        <v>994</v>
      </c>
      <c r="BA294">
        <v>31796276</v>
      </c>
      <c r="BD294">
        <v>0</v>
      </c>
      <c r="BG294">
        <v>1333314600</v>
      </c>
      <c r="BH294" t="s">
        <v>995</v>
      </c>
      <c r="BI294">
        <v>5</v>
      </c>
      <c r="BJ294">
        <v>5</v>
      </c>
      <c r="BK294">
        <v>1300</v>
      </c>
      <c r="BL294" t="s">
        <v>996</v>
      </c>
    </row>
    <row r="295" spans="3:64">
      <c r="C295" s="2">
        <v>244688</v>
      </c>
      <c r="D295" s="2">
        <v>244688</v>
      </c>
      <c r="F295" t="s">
        <v>1297</v>
      </c>
      <c r="G295" t="s">
        <v>1298</v>
      </c>
      <c r="H295">
        <v>0</v>
      </c>
      <c r="I295" t="s">
        <v>984</v>
      </c>
      <c r="J295" t="s">
        <v>985</v>
      </c>
      <c r="K295" t="s">
        <v>986</v>
      </c>
      <c r="L295">
        <v>250</v>
      </c>
      <c r="N295">
        <v>2000407279</v>
      </c>
      <c r="O295" t="s">
        <v>1386</v>
      </c>
      <c r="P295">
        <v>1</v>
      </c>
      <c r="Q295" t="s">
        <v>1387</v>
      </c>
      <c r="R295" s="2">
        <v>244688</v>
      </c>
      <c r="S295" s="2">
        <v>244688</v>
      </c>
      <c r="T295" t="s">
        <v>1388</v>
      </c>
      <c r="U295">
        <v>23000130</v>
      </c>
      <c r="V295" t="s">
        <v>146</v>
      </c>
      <c r="W295">
        <v>10</v>
      </c>
      <c r="X295">
        <v>10</v>
      </c>
      <c r="Y295">
        <v>10</v>
      </c>
      <c r="Z295">
        <v>10</v>
      </c>
      <c r="AA295">
        <v>0</v>
      </c>
      <c r="AB295">
        <v>0</v>
      </c>
      <c r="AC295">
        <v>0</v>
      </c>
      <c r="AD295">
        <v>0</v>
      </c>
      <c r="AE295">
        <v>10</v>
      </c>
      <c r="AF295">
        <v>10</v>
      </c>
      <c r="AI295" t="s">
        <v>1302</v>
      </c>
      <c r="AJ295" t="s">
        <v>989</v>
      </c>
      <c r="AK295" t="s">
        <v>1039</v>
      </c>
      <c r="AL295" t="s">
        <v>1008</v>
      </c>
      <c r="AM295" t="s">
        <v>1009</v>
      </c>
      <c r="AN295" t="s">
        <v>1034</v>
      </c>
      <c r="AO295" t="s">
        <v>991</v>
      </c>
      <c r="AU295" t="s">
        <v>1389</v>
      </c>
      <c r="AV295" t="s">
        <v>765</v>
      </c>
      <c r="AW295" t="s">
        <v>765</v>
      </c>
      <c r="AX295" t="s">
        <v>990</v>
      </c>
      <c r="AY295">
        <v>0</v>
      </c>
      <c r="AZ295" t="s">
        <v>994</v>
      </c>
      <c r="BA295">
        <v>31796822</v>
      </c>
      <c r="BD295">
        <v>0</v>
      </c>
      <c r="BG295">
        <v>1333314600</v>
      </c>
      <c r="BH295" t="s">
        <v>995</v>
      </c>
      <c r="BI295">
        <v>10</v>
      </c>
      <c r="BJ295">
        <v>10</v>
      </c>
      <c r="BK295">
        <v>1300</v>
      </c>
      <c r="BL295" t="s">
        <v>996</v>
      </c>
    </row>
    <row r="296" spans="3:64">
      <c r="C296" s="2">
        <v>244688</v>
      </c>
      <c r="D296" s="2">
        <v>244688</v>
      </c>
      <c r="F296" t="s">
        <v>1297</v>
      </c>
      <c r="G296" t="s">
        <v>1298</v>
      </c>
      <c r="H296">
        <v>0</v>
      </c>
      <c r="I296" t="s">
        <v>984</v>
      </c>
      <c r="J296" t="s">
        <v>985</v>
      </c>
      <c r="K296" t="s">
        <v>986</v>
      </c>
      <c r="L296">
        <v>250</v>
      </c>
      <c r="N296">
        <v>2000378823</v>
      </c>
      <c r="O296" t="s">
        <v>1390</v>
      </c>
      <c r="P296">
        <v>1</v>
      </c>
      <c r="Q296" t="s">
        <v>1390</v>
      </c>
      <c r="R296" s="2">
        <v>244688</v>
      </c>
      <c r="S296" s="2">
        <v>244688</v>
      </c>
      <c r="T296" t="s">
        <v>1391</v>
      </c>
      <c r="U296">
        <v>23063344</v>
      </c>
      <c r="V296" t="s">
        <v>27</v>
      </c>
      <c r="W296">
        <v>10</v>
      </c>
      <c r="X296">
        <v>10</v>
      </c>
      <c r="Y296">
        <v>10</v>
      </c>
      <c r="Z296">
        <v>10</v>
      </c>
      <c r="AA296">
        <v>0</v>
      </c>
      <c r="AB296">
        <v>0</v>
      </c>
      <c r="AC296">
        <v>0</v>
      </c>
      <c r="AD296">
        <v>0</v>
      </c>
      <c r="AE296">
        <v>10</v>
      </c>
      <c r="AF296">
        <v>10</v>
      </c>
      <c r="AI296" t="s">
        <v>1302</v>
      </c>
      <c r="AJ296" t="s">
        <v>989</v>
      </c>
      <c r="AK296" t="s">
        <v>1007</v>
      </c>
      <c r="AL296" t="s">
        <v>1008</v>
      </c>
      <c r="AM296" t="s">
        <v>1009</v>
      </c>
      <c r="AN296" t="s">
        <v>1034</v>
      </c>
      <c r="AO296" t="s">
        <v>991</v>
      </c>
      <c r="AU296" t="s">
        <v>1392</v>
      </c>
      <c r="AV296" t="s">
        <v>765</v>
      </c>
      <c r="AW296" t="s">
        <v>765</v>
      </c>
      <c r="AX296" t="s">
        <v>990</v>
      </c>
      <c r="AY296">
        <v>0</v>
      </c>
      <c r="AZ296" t="s">
        <v>994</v>
      </c>
      <c r="BA296">
        <v>31796999</v>
      </c>
      <c r="BD296">
        <v>0</v>
      </c>
      <c r="BG296">
        <v>1333314600</v>
      </c>
      <c r="BH296" t="s">
        <v>995</v>
      </c>
      <c r="BI296">
        <v>10</v>
      </c>
      <c r="BJ296">
        <v>10</v>
      </c>
      <c r="BK296">
        <v>1300</v>
      </c>
      <c r="BL296" t="s">
        <v>996</v>
      </c>
    </row>
    <row r="297" spans="3:64">
      <c r="C297" s="2">
        <v>244688</v>
      </c>
      <c r="D297" s="2">
        <v>244688</v>
      </c>
      <c r="F297" t="s">
        <v>1297</v>
      </c>
      <c r="G297" t="s">
        <v>1298</v>
      </c>
      <c r="H297">
        <v>0</v>
      </c>
      <c r="I297" t="s">
        <v>984</v>
      </c>
      <c r="J297" t="s">
        <v>985</v>
      </c>
      <c r="K297" t="s">
        <v>986</v>
      </c>
      <c r="L297">
        <v>250</v>
      </c>
      <c r="N297">
        <v>2000378823</v>
      </c>
      <c r="O297" t="s">
        <v>1390</v>
      </c>
      <c r="P297">
        <v>1</v>
      </c>
      <c r="Q297" t="s">
        <v>1390</v>
      </c>
      <c r="R297" s="2">
        <v>244688</v>
      </c>
      <c r="S297" s="2">
        <v>244688</v>
      </c>
      <c r="T297" t="s">
        <v>1391</v>
      </c>
      <c r="U297">
        <v>23015189</v>
      </c>
      <c r="V297" t="s">
        <v>132</v>
      </c>
      <c r="W297">
        <v>5</v>
      </c>
      <c r="X297">
        <v>5</v>
      </c>
      <c r="Y297">
        <v>5</v>
      </c>
      <c r="Z297">
        <v>5</v>
      </c>
      <c r="AA297">
        <v>0</v>
      </c>
      <c r="AB297">
        <v>0</v>
      </c>
      <c r="AC297">
        <v>0</v>
      </c>
      <c r="AD297">
        <v>0</v>
      </c>
      <c r="AE297">
        <v>5</v>
      </c>
      <c r="AF297">
        <v>5</v>
      </c>
      <c r="AI297" t="s">
        <v>1302</v>
      </c>
      <c r="AJ297" t="s">
        <v>989</v>
      </c>
      <c r="AK297" t="s">
        <v>1039</v>
      </c>
      <c r="AL297" t="s">
        <v>1008</v>
      </c>
      <c r="AM297" t="s">
        <v>1009</v>
      </c>
      <c r="AN297" t="s">
        <v>1034</v>
      </c>
      <c r="AO297" t="s">
        <v>991</v>
      </c>
      <c r="AU297" t="s">
        <v>1392</v>
      </c>
      <c r="AV297" t="s">
        <v>765</v>
      </c>
      <c r="AW297" t="s">
        <v>765</v>
      </c>
      <c r="AX297" t="s">
        <v>990</v>
      </c>
      <c r="AY297">
        <v>0</v>
      </c>
      <c r="AZ297" t="s">
        <v>994</v>
      </c>
      <c r="BA297">
        <v>31796999</v>
      </c>
      <c r="BD297">
        <v>0</v>
      </c>
      <c r="BG297">
        <v>1333314600</v>
      </c>
      <c r="BH297" t="s">
        <v>995</v>
      </c>
      <c r="BI297">
        <v>5</v>
      </c>
      <c r="BJ297">
        <v>5</v>
      </c>
      <c r="BK297">
        <v>1300</v>
      </c>
      <c r="BL297" t="s">
        <v>996</v>
      </c>
    </row>
    <row r="298" spans="3:64">
      <c r="C298" s="2">
        <v>244688</v>
      </c>
      <c r="D298" s="2">
        <v>244688</v>
      </c>
      <c r="F298" t="s">
        <v>1297</v>
      </c>
      <c r="G298" t="s">
        <v>1298</v>
      </c>
      <c r="H298">
        <v>0</v>
      </c>
      <c r="I298" t="s">
        <v>984</v>
      </c>
      <c r="J298" t="s">
        <v>985</v>
      </c>
      <c r="K298" t="s">
        <v>986</v>
      </c>
      <c r="L298">
        <v>250</v>
      </c>
      <c r="N298">
        <v>2000362489</v>
      </c>
      <c r="O298" t="s">
        <v>1393</v>
      </c>
      <c r="P298">
        <v>1</v>
      </c>
      <c r="Q298" t="s">
        <v>1393</v>
      </c>
      <c r="R298" s="2">
        <v>244688</v>
      </c>
      <c r="S298" s="2">
        <v>244688</v>
      </c>
      <c r="T298" t="s">
        <v>1394</v>
      </c>
      <c r="U298">
        <v>23057674</v>
      </c>
      <c r="V298" t="s">
        <v>223</v>
      </c>
      <c r="W298">
        <v>5</v>
      </c>
      <c r="X298">
        <v>5</v>
      </c>
      <c r="Y298">
        <v>5</v>
      </c>
      <c r="Z298">
        <v>5</v>
      </c>
      <c r="AA298">
        <v>0</v>
      </c>
      <c r="AB298">
        <v>0</v>
      </c>
      <c r="AC298">
        <v>0</v>
      </c>
      <c r="AD298">
        <v>0</v>
      </c>
      <c r="AE298">
        <v>5</v>
      </c>
      <c r="AF298">
        <v>5</v>
      </c>
      <c r="AI298" t="s">
        <v>1302</v>
      </c>
      <c r="AJ298" t="s">
        <v>989</v>
      </c>
      <c r="AK298" t="s">
        <v>1039</v>
      </c>
      <c r="AL298" t="s">
        <v>1008</v>
      </c>
      <c r="AM298" t="s">
        <v>1009</v>
      </c>
      <c r="AN298" t="s">
        <v>1092</v>
      </c>
      <c r="AU298" t="s">
        <v>1395</v>
      </c>
      <c r="AV298" t="s">
        <v>765</v>
      </c>
      <c r="AW298" t="s">
        <v>765</v>
      </c>
      <c r="AX298" t="s">
        <v>990</v>
      </c>
      <c r="AY298">
        <v>0</v>
      </c>
      <c r="AZ298" t="s">
        <v>994</v>
      </c>
      <c r="BA298">
        <v>31797059</v>
      </c>
      <c r="BD298">
        <v>0</v>
      </c>
      <c r="BG298">
        <v>1333314600</v>
      </c>
      <c r="BH298" t="s">
        <v>995</v>
      </c>
      <c r="BI298">
        <v>5</v>
      </c>
      <c r="BJ298">
        <v>5</v>
      </c>
      <c r="BK298">
        <v>1300</v>
      </c>
      <c r="BL298" t="s">
        <v>996</v>
      </c>
    </row>
    <row r="299" spans="3:64">
      <c r="C299" s="2">
        <v>244688</v>
      </c>
      <c r="D299" s="2">
        <v>244688</v>
      </c>
      <c r="F299" t="s">
        <v>1297</v>
      </c>
      <c r="G299" t="s">
        <v>1298</v>
      </c>
      <c r="H299">
        <v>0</v>
      </c>
      <c r="I299" t="s">
        <v>984</v>
      </c>
      <c r="J299" t="s">
        <v>985</v>
      </c>
      <c r="K299" t="s">
        <v>986</v>
      </c>
      <c r="L299">
        <v>250</v>
      </c>
      <c r="N299">
        <v>2000362489</v>
      </c>
      <c r="O299" t="s">
        <v>1393</v>
      </c>
      <c r="P299">
        <v>1</v>
      </c>
      <c r="Q299" t="s">
        <v>1393</v>
      </c>
      <c r="R299" s="2">
        <v>244688</v>
      </c>
      <c r="S299" s="2">
        <v>244688</v>
      </c>
      <c r="T299" t="s">
        <v>1394</v>
      </c>
      <c r="U299">
        <v>23057677</v>
      </c>
      <c r="V299" t="s">
        <v>243</v>
      </c>
      <c r="W299">
        <v>7</v>
      </c>
      <c r="X299">
        <v>7</v>
      </c>
      <c r="Y299">
        <v>7</v>
      </c>
      <c r="Z299">
        <v>7</v>
      </c>
      <c r="AA299">
        <v>0</v>
      </c>
      <c r="AB299">
        <v>0</v>
      </c>
      <c r="AC299">
        <v>0</v>
      </c>
      <c r="AD299">
        <v>0</v>
      </c>
      <c r="AE299">
        <v>7</v>
      </c>
      <c r="AF299">
        <v>7</v>
      </c>
      <c r="AI299" t="s">
        <v>1302</v>
      </c>
      <c r="AJ299" t="s">
        <v>989</v>
      </c>
      <c r="AK299" t="s">
        <v>1039</v>
      </c>
      <c r="AL299" t="s">
        <v>1008</v>
      </c>
      <c r="AM299" t="s">
        <v>1009</v>
      </c>
      <c r="AN299" t="s">
        <v>1092</v>
      </c>
      <c r="AU299" t="s">
        <v>1395</v>
      </c>
      <c r="AV299" t="s">
        <v>765</v>
      </c>
      <c r="AW299" t="s">
        <v>765</v>
      </c>
      <c r="AX299" t="s">
        <v>990</v>
      </c>
      <c r="AY299">
        <v>0</v>
      </c>
      <c r="AZ299" t="s">
        <v>994</v>
      </c>
      <c r="BA299">
        <v>31797059</v>
      </c>
      <c r="BD299">
        <v>0</v>
      </c>
      <c r="BG299">
        <v>1333314600</v>
      </c>
      <c r="BH299" t="s">
        <v>995</v>
      </c>
      <c r="BI299">
        <v>7</v>
      </c>
      <c r="BJ299">
        <v>7</v>
      </c>
      <c r="BK299">
        <v>1300</v>
      </c>
      <c r="BL299" t="s">
        <v>996</v>
      </c>
    </row>
    <row r="300" spans="3:64">
      <c r="C300" s="2">
        <v>244688</v>
      </c>
      <c r="D300" s="2">
        <v>244688</v>
      </c>
      <c r="F300" t="s">
        <v>1297</v>
      </c>
      <c r="G300" t="s">
        <v>1298</v>
      </c>
      <c r="H300">
        <v>0</v>
      </c>
      <c r="I300" t="s">
        <v>984</v>
      </c>
      <c r="J300" t="s">
        <v>985</v>
      </c>
      <c r="K300" t="s">
        <v>986</v>
      </c>
      <c r="L300">
        <v>250</v>
      </c>
      <c r="N300">
        <v>2000362489</v>
      </c>
      <c r="O300" t="s">
        <v>1393</v>
      </c>
      <c r="P300">
        <v>1</v>
      </c>
      <c r="Q300" t="s">
        <v>1393</v>
      </c>
      <c r="R300" s="2">
        <v>244688</v>
      </c>
      <c r="S300" s="2">
        <v>244688</v>
      </c>
      <c r="T300" t="s">
        <v>1394</v>
      </c>
      <c r="U300">
        <v>23072463</v>
      </c>
      <c r="V300" t="s">
        <v>76</v>
      </c>
      <c r="W300">
        <v>5</v>
      </c>
      <c r="X300">
        <v>5</v>
      </c>
      <c r="Y300">
        <v>5</v>
      </c>
      <c r="Z300">
        <v>5</v>
      </c>
      <c r="AA300">
        <v>0</v>
      </c>
      <c r="AB300">
        <v>0</v>
      </c>
      <c r="AC300">
        <v>0</v>
      </c>
      <c r="AD300">
        <v>0</v>
      </c>
      <c r="AE300">
        <v>5</v>
      </c>
      <c r="AF300">
        <v>5</v>
      </c>
      <c r="AI300" t="s">
        <v>1302</v>
      </c>
      <c r="AJ300" t="s">
        <v>989</v>
      </c>
      <c r="AK300" t="s">
        <v>1007</v>
      </c>
      <c r="AL300" t="s">
        <v>1008</v>
      </c>
      <c r="AM300" t="s">
        <v>1009</v>
      </c>
      <c r="AN300" t="s">
        <v>1092</v>
      </c>
      <c r="AU300" t="s">
        <v>1395</v>
      </c>
      <c r="AV300" t="s">
        <v>765</v>
      </c>
      <c r="AW300" t="s">
        <v>765</v>
      </c>
      <c r="AX300" t="s">
        <v>990</v>
      </c>
      <c r="AY300">
        <v>0</v>
      </c>
      <c r="AZ300" t="s">
        <v>994</v>
      </c>
      <c r="BA300">
        <v>31797059</v>
      </c>
      <c r="BD300">
        <v>0</v>
      </c>
      <c r="BG300">
        <v>1333314600</v>
      </c>
      <c r="BH300" t="s">
        <v>995</v>
      </c>
      <c r="BI300">
        <v>5</v>
      </c>
      <c r="BJ300">
        <v>5</v>
      </c>
      <c r="BK300">
        <v>1300</v>
      </c>
      <c r="BL300" t="s">
        <v>996</v>
      </c>
    </row>
    <row r="301" spans="3:64">
      <c r="C301" s="2">
        <v>244688</v>
      </c>
      <c r="D301" s="2">
        <v>244688</v>
      </c>
      <c r="F301" t="s">
        <v>1297</v>
      </c>
      <c r="G301" t="s">
        <v>1298</v>
      </c>
      <c r="H301">
        <v>0</v>
      </c>
      <c r="I301" t="s">
        <v>984</v>
      </c>
      <c r="J301" t="s">
        <v>985</v>
      </c>
      <c r="K301" t="s">
        <v>986</v>
      </c>
      <c r="L301">
        <v>250</v>
      </c>
      <c r="N301">
        <v>2000334631</v>
      </c>
      <c r="O301" t="s">
        <v>1396</v>
      </c>
      <c r="P301">
        <v>2</v>
      </c>
      <c r="Q301" t="s">
        <v>1397</v>
      </c>
      <c r="R301" s="2">
        <v>244688</v>
      </c>
      <c r="S301" s="2">
        <v>244688</v>
      </c>
      <c r="T301" t="s">
        <v>1398</v>
      </c>
      <c r="U301">
        <v>23000181</v>
      </c>
      <c r="V301" t="s">
        <v>38</v>
      </c>
      <c r="W301">
        <v>30</v>
      </c>
      <c r="X301">
        <v>30</v>
      </c>
      <c r="Y301">
        <v>30</v>
      </c>
      <c r="Z301">
        <v>30</v>
      </c>
      <c r="AA301">
        <v>0</v>
      </c>
      <c r="AB301">
        <v>0</v>
      </c>
      <c r="AC301">
        <v>0</v>
      </c>
      <c r="AD301">
        <v>0</v>
      </c>
      <c r="AE301">
        <v>30</v>
      </c>
      <c r="AF301">
        <v>30</v>
      </c>
      <c r="AI301" t="s">
        <v>1302</v>
      </c>
      <c r="AJ301" t="s">
        <v>989</v>
      </c>
      <c r="AK301" t="s">
        <v>1007</v>
      </c>
      <c r="AL301" t="s">
        <v>1008</v>
      </c>
      <c r="AM301" t="s">
        <v>1009</v>
      </c>
      <c r="AN301" t="s">
        <v>1022</v>
      </c>
      <c r="AO301" t="s">
        <v>991</v>
      </c>
      <c r="AU301" t="s">
        <v>1399</v>
      </c>
      <c r="AV301" t="s">
        <v>765</v>
      </c>
      <c r="AW301" t="s">
        <v>765</v>
      </c>
      <c r="AX301" t="s">
        <v>990</v>
      </c>
      <c r="AY301">
        <v>0</v>
      </c>
      <c r="AZ301" t="s">
        <v>994</v>
      </c>
      <c r="BA301">
        <v>31797216</v>
      </c>
      <c r="BD301">
        <v>0</v>
      </c>
      <c r="BG301">
        <v>1333314600</v>
      </c>
      <c r="BH301" t="s">
        <v>995</v>
      </c>
      <c r="BI301">
        <v>30</v>
      </c>
      <c r="BJ301">
        <v>30</v>
      </c>
      <c r="BK301">
        <v>1300</v>
      </c>
      <c r="BL301" t="s">
        <v>996</v>
      </c>
    </row>
    <row r="302" spans="3:64">
      <c r="C302" s="2">
        <v>244688</v>
      </c>
      <c r="D302" s="2">
        <v>244688</v>
      </c>
      <c r="F302" t="s">
        <v>1297</v>
      </c>
      <c r="G302" t="s">
        <v>1298</v>
      </c>
      <c r="H302">
        <v>0</v>
      </c>
      <c r="I302" t="s">
        <v>984</v>
      </c>
      <c r="J302" t="s">
        <v>985</v>
      </c>
      <c r="K302" t="s">
        <v>986</v>
      </c>
      <c r="L302">
        <v>250</v>
      </c>
      <c r="N302">
        <v>2000334631</v>
      </c>
      <c r="O302" t="s">
        <v>1396</v>
      </c>
      <c r="P302">
        <v>2</v>
      </c>
      <c r="Q302" t="s">
        <v>1397</v>
      </c>
      <c r="R302" s="2">
        <v>244688</v>
      </c>
      <c r="S302" s="2">
        <v>244688</v>
      </c>
      <c r="T302" t="s">
        <v>1398</v>
      </c>
      <c r="U302">
        <v>23000187</v>
      </c>
      <c r="V302" t="s">
        <v>102</v>
      </c>
      <c r="W302">
        <v>20</v>
      </c>
      <c r="X302">
        <v>20</v>
      </c>
      <c r="Y302">
        <v>20</v>
      </c>
      <c r="Z302">
        <v>20</v>
      </c>
      <c r="AA302">
        <v>0</v>
      </c>
      <c r="AB302">
        <v>0</v>
      </c>
      <c r="AC302">
        <v>0</v>
      </c>
      <c r="AD302">
        <v>0</v>
      </c>
      <c r="AE302">
        <v>20</v>
      </c>
      <c r="AF302">
        <v>20</v>
      </c>
      <c r="AI302" t="s">
        <v>1302</v>
      </c>
      <c r="AJ302" t="s">
        <v>989</v>
      </c>
      <c r="AK302" t="s">
        <v>1007</v>
      </c>
      <c r="AL302" t="s">
        <v>1008</v>
      </c>
      <c r="AM302" t="s">
        <v>1009</v>
      </c>
      <c r="AN302" t="s">
        <v>1022</v>
      </c>
      <c r="AO302" t="s">
        <v>991</v>
      </c>
      <c r="AU302" t="s">
        <v>1399</v>
      </c>
      <c r="AV302" t="s">
        <v>765</v>
      </c>
      <c r="AW302" t="s">
        <v>765</v>
      </c>
      <c r="AX302" t="s">
        <v>990</v>
      </c>
      <c r="AY302">
        <v>0</v>
      </c>
      <c r="AZ302" t="s">
        <v>994</v>
      </c>
      <c r="BA302">
        <v>31797216</v>
      </c>
      <c r="BD302">
        <v>0</v>
      </c>
      <c r="BG302">
        <v>1333314600</v>
      </c>
      <c r="BH302" t="s">
        <v>995</v>
      </c>
      <c r="BI302">
        <v>20</v>
      </c>
      <c r="BJ302">
        <v>20</v>
      </c>
      <c r="BK302">
        <v>1300</v>
      </c>
      <c r="BL302" t="s">
        <v>996</v>
      </c>
    </row>
    <row r="303" spans="3:64">
      <c r="C303" s="2">
        <v>244688</v>
      </c>
      <c r="D303" s="2">
        <v>244688</v>
      </c>
      <c r="F303" t="s">
        <v>1297</v>
      </c>
      <c r="G303" t="s">
        <v>1298</v>
      </c>
      <c r="H303">
        <v>0</v>
      </c>
      <c r="I303" t="s">
        <v>984</v>
      </c>
      <c r="J303" t="s">
        <v>985</v>
      </c>
      <c r="K303" t="s">
        <v>986</v>
      </c>
      <c r="L303">
        <v>250</v>
      </c>
      <c r="N303">
        <v>2000334631</v>
      </c>
      <c r="O303" t="s">
        <v>1396</v>
      </c>
      <c r="P303">
        <v>2</v>
      </c>
      <c r="Q303" t="s">
        <v>1397</v>
      </c>
      <c r="R303" s="2">
        <v>244688</v>
      </c>
      <c r="S303" s="2">
        <v>244688</v>
      </c>
      <c r="T303" t="s">
        <v>1398</v>
      </c>
      <c r="U303">
        <v>23057691</v>
      </c>
      <c r="V303" t="s">
        <v>611</v>
      </c>
      <c r="W303">
        <v>50</v>
      </c>
      <c r="X303">
        <v>50</v>
      </c>
      <c r="Y303">
        <v>50</v>
      </c>
      <c r="Z303">
        <v>50</v>
      </c>
      <c r="AA303">
        <v>0</v>
      </c>
      <c r="AB303">
        <v>0</v>
      </c>
      <c r="AC303">
        <v>0</v>
      </c>
      <c r="AD303">
        <v>0</v>
      </c>
      <c r="AE303">
        <v>50</v>
      </c>
      <c r="AF303">
        <v>50</v>
      </c>
      <c r="AI303" t="s">
        <v>1302</v>
      </c>
      <c r="AJ303" t="s">
        <v>989</v>
      </c>
      <c r="AK303" t="s">
        <v>1007</v>
      </c>
      <c r="AL303" t="s">
        <v>1008</v>
      </c>
      <c r="AM303" t="s">
        <v>1009</v>
      </c>
      <c r="AN303" t="s">
        <v>1022</v>
      </c>
      <c r="AO303" t="s">
        <v>991</v>
      </c>
      <c r="AU303" t="s">
        <v>1399</v>
      </c>
      <c r="AV303" t="s">
        <v>765</v>
      </c>
      <c r="AW303" t="s">
        <v>765</v>
      </c>
      <c r="AX303" t="s">
        <v>990</v>
      </c>
      <c r="AY303">
        <v>0</v>
      </c>
      <c r="AZ303" t="s">
        <v>994</v>
      </c>
      <c r="BA303">
        <v>31797216</v>
      </c>
      <c r="BD303">
        <v>0</v>
      </c>
      <c r="BG303">
        <v>1333314600</v>
      </c>
      <c r="BH303" t="s">
        <v>995</v>
      </c>
      <c r="BI303">
        <v>50</v>
      </c>
      <c r="BJ303">
        <v>50</v>
      </c>
      <c r="BK303">
        <v>1300</v>
      </c>
      <c r="BL303" t="s">
        <v>996</v>
      </c>
    </row>
    <row r="304" spans="3:64">
      <c r="C304" s="2">
        <v>244688</v>
      </c>
      <c r="D304" s="2">
        <v>244688</v>
      </c>
      <c r="F304" t="s">
        <v>1297</v>
      </c>
      <c r="G304" t="s">
        <v>1298</v>
      </c>
      <c r="H304">
        <v>0</v>
      </c>
      <c r="I304" t="s">
        <v>984</v>
      </c>
      <c r="J304" t="s">
        <v>985</v>
      </c>
      <c r="K304" t="s">
        <v>986</v>
      </c>
      <c r="L304">
        <v>250</v>
      </c>
      <c r="N304">
        <v>2000334631</v>
      </c>
      <c r="O304" t="s">
        <v>1396</v>
      </c>
      <c r="P304">
        <v>2</v>
      </c>
      <c r="Q304" t="s">
        <v>1397</v>
      </c>
      <c r="R304" s="2">
        <v>244688</v>
      </c>
      <c r="S304" s="2">
        <v>244688</v>
      </c>
      <c r="T304" t="s">
        <v>1398</v>
      </c>
      <c r="U304">
        <v>23105855</v>
      </c>
      <c r="V304" t="s">
        <v>164</v>
      </c>
      <c r="W304">
        <v>2</v>
      </c>
      <c r="X304">
        <v>20</v>
      </c>
      <c r="Y304">
        <v>2</v>
      </c>
      <c r="Z304">
        <v>20</v>
      </c>
      <c r="AA304">
        <v>0</v>
      </c>
      <c r="AB304">
        <v>0</v>
      </c>
      <c r="AC304">
        <v>0</v>
      </c>
      <c r="AD304">
        <v>0</v>
      </c>
      <c r="AE304">
        <v>2</v>
      </c>
      <c r="AF304">
        <v>20</v>
      </c>
      <c r="AI304" t="s">
        <v>1302</v>
      </c>
      <c r="AJ304" t="s">
        <v>989</v>
      </c>
      <c r="AK304" t="s">
        <v>1039</v>
      </c>
      <c r="AL304" t="s">
        <v>1008</v>
      </c>
      <c r="AM304" t="s">
        <v>1009</v>
      </c>
      <c r="AN304" t="s">
        <v>1022</v>
      </c>
      <c r="AO304" t="s">
        <v>991</v>
      </c>
      <c r="AU304" t="s">
        <v>1399</v>
      </c>
      <c r="AV304" t="s">
        <v>1010</v>
      </c>
      <c r="AW304" t="s">
        <v>765</v>
      </c>
      <c r="AX304" t="s">
        <v>990</v>
      </c>
      <c r="AY304">
        <v>0</v>
      </c>
      <c r="AZ304" t="s">
        <v>994</v>
      </c>
      <c r="BA304">
        <v>31797216</v>
      </c>
      <c r="BD304">
        <v>0</v>
      </c>
      <c r="BG304">
        <v>1333314600</v>
      </c>
      <c r="BH304" t="s">
        <v>995</v>
      </c>
      <c r="BI304">
        <v>2</v>
      </c>
      <c r="BJ304">
        <v>20</v>
      </c>
      <c r="BK304">
        <v>1300</v>
      </c>
      <c r="BL304" t="s">
        <v>996</v>
      </c>
    </row>
    <row r="305" spans="3:64">
      <c r="C305" s="2">
        <v>244688</v>
      </c>
      <c r="D305" s="2">
        <v>244688</v>
      </c>
      <c r="F305" t="s">
        <v>1297</v>
      </c>
      <c r="G305" t="s">
        <v>1298</v>
      </c>
      <c r="H305">
        <v>0</v>
      </c>
      <c r="I305" t="s">
        <v>984</v>
      </c>
      <c r="J305" t="s">
        <v>985</v>
      </c>
      <c r="K305" t="s">
        <v>986</v>
      </c>
      <c r="L305">
        <v>250</v>
      </c>
      <c r="N305">
        <v>2000334631</v>
      </c>
      <c r="O305" t="s">
        <v>1396</v>
      </c>
      <c r="P305">
        <v>2</v>
      </c>
      <c r="Q305" t="s">
        <v>1397</v>
      </c>
      <c r="R305" s="2">
        <v>244688</v>
      </c>
      <c r="S305" s="2">
        <v>244688</v>
      </c>
      <c r="T305" t="s">
        <v>1398</v>
      </c>
      <c r="U305">
        <v>23105856</v>
      </c>
      <c r="V305" t="s">
        <v>231</v>
      </c>
      <c r="W305">
        <v>5</v>
      </c>
      <c r="X305">
        <v>60</v>
      </c>
      <c r="Y305">
        <v>5</v>
      </c>
      <c r="Z305">
        <v>60</v>
      </c>
      <c r="AA305">
        <v>0</v>
      </c>
      <c r="AB305">
        <v>0</v>
      </c>
      <c r="AC305">
        <v>0</v>
      </c>
      <c r="AD305">
        <v>0</v>
      </c>
      <c r="AE305">
        <v>5</v>
      </c>
      <c r="AF305">
        <v>60</v>
      </c>
      <c r="AI305" t="s">
        <v>1302</v>
      </c>
      <c r="AJ305" t="s">
        <v>989</v>
      </c>
      <c r="AK305" t="s">
        <v>1039</v>
      </c>
      <c r="AL305" t="s">
        <v>1008</v>
      </c>
      <c r="AM305" t="s">
        <v>1009</v>
      </c>
      <c r="AN305" t="s">
        <v>1022</v>
      </c>
      <c r="AO305" t="s">
        <v>991</v>
      </c>
      <c r="AU305" t="s">
        <v>1399</v>
      </c>
      <c r="AV305" t="s">
        <v>1010</v>
      </c>
      <c r="AW305" t="s">
        <v>765</v>
      </c>
      <c r="AX305" t="s">
        <v>990</v>
      </c>
      <c r="AY305">
        <v>0</v>
      </c>
      <c r="AZ305" t="s">
        <v>994</v>
      </c>
      <c r="BA305">
        <v>31797216</v>
      </c>
      <c r="BD305">
        <v>0</v>
      </c>
      <c r="BG305">
        <v>1333314600</v>
      </c>
      <c r="BH305" t="s">
        <v>995</v>
      </c>
      <c r="BI305">
        <v>5</v>
      </c>
      <c r="BJ305">
        <v>60</v>
      </c>
      <c r="BK305">
        <v>1300</v>
      </c>
      <c r="BL305" t="s">
        <v>996</v>
      </c>
    </row>
    <row r="306" spans="3:64">
      <c r="C306" s="2">
        <v>244688</v>
      </c>
      <c r="D306" s="2">
        <v>244688</v>
      </c>
      <c r="F306" t="s">
        <v>1297</v>
      </c>
      <c r="G306" t="s">
        <v>1298</v>
      </c>
      <c r="H306">
        <v>0</v>
      </c>
      <c r="I306" t="s">
        <v>984</v>
      </c>
      <c r="J306" t="s">
        <v>985</v>
      </c>
      <c r="K306" t="s">
        <v>986</v>
      </c>
      <c r="L306">
        <v>250</v>
      </c>
      <c r="N306">
        <v>2000334631</v>
      </c>
      <c r="O306" t="s">
        <v>1396</v>
      </c>
      <c r="P306">
        <v>2</v>
      </c>
      <c r="Q306" t="s">
        <v>1397</v>
      </c>
      <c r="R306" s="2">
        <v>244688</v>
      </c>
      <c r="S306" s="2">
        <v>244688</v>
      </c>
      <c r="T306" t="s">
        <v>1398</v>
      </c>
      <c r="U306">
        <v>23057685</v>
      </c>
      <c r="V306" t="s">
        <v>104</v>
      </c>
      <c r="W306">
        <v>25</v>
      </c>
      <c r="X306">
        <v>25</v>
      </c>
      <c r="Y306">
        <v>25</v>
      </c>
      <c r="Z306">
        <v>25</v>
      </c>
      <c r="AA306">
        <v>0</v>
      </c>
      <c r="AB306">
        <v>0</v>
      </c>
      <c r="AC306">
        <v>0</v>
      </c>
      <c r="AD306">
        <v>0</v>
      </c>
      <c r="AE306">
        <v>25</v>
      </c>
      <c r="AF306">
        <v>25</v>
      </c>
      <c r="AI306" t="s">
        <v>1302</v>
      </c>
      <c r="AJ306" t="s">
        <v>989</v>
      </c>
      <c r="AK306" t="s">
        <v>1007</v>
      </c>
      <c r="AL306" t="s">
        <v>1008</v>
      </c>
      <c r="AM306" t="s">
        <v>1009</v>
      </c>
      <c r="AN306" t="s">
        <v>1022</v>
      </c>
      <c r="AO306" t="s">
        <v>991</v>
      </c>
      <c r="AU306" t="s">
        <v>1399</v>
      </c>
      <c r="AV306" t="s">
        <v>765</v>
      </c>
      <c r="AW306" t="s">
        <v>765</v>
      </c>
      <c r="AX306" t="s">
        <v>990</v>
      </c>
      <c r="AY306">
        <v>0</v>
      </c>
      <c r="AZ306" t="s">
        <v>994</v>
      </c>
      <c r="BA306">
        <v>31797216</v>
      </c>
      <c r="BD306">
        <v>0</v>
      </c>
      <c r="BG306">
        <v>1333314600</v>
      </c>
      <c r="BH306" t="s">
        <v>995</v>
      </c>
      <c r="BI306">
        <v>25</v>
      </c>
      <c r="BJ306">
        <v>25</v>
      </c>
      <c r="BK306">
        <v>1300</v>
      </c>
      <c r="BL306" t="s">
        <v>996</v>
      </c>
    </row>
    <row r="307" spans="3:64">
      <c r="C307" s="2">
        <v>244688</v>
      </c>
      <c r="D307" s="2">
        <v>244688</v>
      </c>
      <c r="F307" t="s">
        <v>1297</v>
      </c>
      <c r="G307" t="s">
        <v>1298</v>
      </c>
      <c r="H307">
        <v>0</v>
      </c>
      <c r="I307" t="s">
        <v>984</v>
      </c>
      <c r="J307" t="s">
        <v>985</v>
      </c>
      <c r="K307" t="s">
        <v>986</v>
      </c>
      <c r="L307">
        <v>250</v>
      </c>
      <c r="N307">
        <v>2000202095</v>
      </c>
      <c r="O307" t="s">
        <v>1400</v>
      </c>
      <c r="P307">
        <v>1</v>
      </c>
      <c r="Q307" t="s">
        <v>1318</v>
      </c>
      <c r="R307" s="2">
        <v>244688</v>
      </c>
      <c r="S307" s="2">
        <v>244688</v>
      </c>
      <c r="T307" t="s">
        <v>1401</v>
      </c>
      <c r="U307">
        <v>23105855</v>
      </c>
      <c r="V307" t="s">
        <v>164</v>
      </c>
      <c r="W307">
        <v>1</v>
      </c>
      <c r="X307">
        <v>10</v>
      </c>
      <c r="Y307">
        <v>1</v>
      </c>
      <c r="Z307">
        <v>10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10</v>
      </c>
      <c r="AI307" t="s">
        <v>1302</v>
      </c>
      <c r="AJ307" t="s">
        <v>989</v>
      </c>
      <c r="AK307" t="s">
        <v>1039</v>
      </c>
      <c r="AL307" t="s">
        <v>1008</v>
      </c>
      <c r="AM307" t="s">
        <v>1009</v>
      </c>
      <c r="AN307" t="s">
        <v>1022</v>
      </c>
      <c r="AO307" t="s">
        <v>991</v>
      </c>
      <c r="AU307" t="s">
        <v>1402</v>
      </c>
      <c r="AV307" t="s">
        <v>1010</v>
      </c>
      <c r="AW307" t="s">
        <v>765</v>
      </c>
      <c r="AX307" t="s">
        <v>990</v>
      </c>
      <c r="AY307">
        <v>0</v>
      </c>
      <c r="AZ307" t="s">
        <v>994</v>
      </c>
      <c r="BA307">
        <v>31797345</v>
      </c>
      <c r="BD307">
        <v>0</v>
      </c>
      <c r="BG307">
        <v>1333314600</v>
      </c>
      <c r="BH307" t="s">
        <v>995</v>
      </c>
      <c r="BI307">
        <v>1</v>
      </c>
      <c r="BJ307">
        <v>10</v>
      </c>
      <c r="BK307">
        <v>1300</v>
      </c>
      <c r="BL307" t="s">
        <v>996</v>
      </c>
    </row>
    <row r="308" spans="3:64">
      <c r="C308" s="2">
        <v>244688</v>
      </c>
      <c r="D308" s="2">
        <v>244688</v>
      </c>
      <c r="F308" t="s">
        <v>1297</v>
      </c>
      <c r="G308" t="s">
        <v>1298</v>
      </c>
      <c r="H308">
        <v>0</v>
      </c>
      <c r="I308" t="s">
        <v>984</v>
      </c>
      <c r="J308" t="s">
        <v>985</v>
      </c>
      <c r="K308" t="s">
        <v>986</v>
      </c>
      <c r="L308">
        <v>250</v>
      </c>
      <c r="N308">
        <v>2000202095</v>
      </c>
      <c r="O308" t="s">
        <v>1400</v>
      </c>
      <c r="P308">
        <v>1</v>
      </c>
      <c r="Q308" t="s">
        <v>1318</v>
      </c>
      <c r="R308" s="2">
        <v>244688</v>
      </c>
      <c r="S308" s="2">
        <v>244688</v>
      </c>
      <c r="T308" t="s">
        <v>1401</v>
      </c>
      <c r="U308">
        <v>23000187</v>
      </c>
      <c r="V308" t="s">
        <v>102</v>
      </c>
      <c r="W308">
        <v>10</v>
      </c>
      <c r="X308">
        <v>10</v>
      </c>
      <c r="Y308">
        <v>10</v>
      </c>
      <c r="Z308">
        <v>10</v>
      </c>
      <c r="AA308">
        <v>0</v>
      </c>
      <c r="AB308">
        <v>0</v>
      </c>
      <c r="AC308">
        <v>0</v>
      </c>
      <c r="AD308">
        <v>0</v>
      </c>
      <c r="AE308">
        <v>10</v>
      </c>
      <c r="AF308">
        <v>10</v>
      </c>
      <c r="AI308" t="s">
        <v>1302</v>
      </c>
      <c r="AJ308" t="s">
        <v>989</v>
      </c>
      <c r="AK308" t="s">
        <v>1007</v>
      </c>
      <c r="AL308" t="s">
        <v>1008</v>
      </c>
      <c r="AM308" t="s">
        <v>1009</v>
      </c>
      <c r="AN308" t="s">
        <v>1022</v>
      </c>
      <c r="AO308" t="s">
        <v>991</v>
      </c>
      <c r="AU308" t="s">
        <v>1402</v>
      </c>
      <c r="AV308" t="s">
        <v>765</v>
      </c>
      <c r="AW308" t="s">
        <v>765</v>
      </c>
      <c r="AX308" t="s">
        <v>990</v>
      </c>
      <c r="AY308">
        <v>0</v>
      </c>
      <c r="AZ308" t="s">
        <v>994</v>
      </c>
      <c r="BA308">
        <v>31797345</v>
      </c>
      <c r="BD308">
        <v>0</v>
      </c>
      <c r="BG308">
        <v>1333314600</v>
      </c>
      <c r="BH308" t="s">
        <v>995</v>
      </c>
      <c r="BI308">
        <v>10</v>
      </c>
      <c r="BJ308">
        <v>10</v>
      </c>
      <c r="BK308">
        <v>1300</v>
      </c>
      <c r="BL308" t="s">
        <v>996</v>
      </c>
    </row>
    <row r="309" spans="3:64">
      <c r="C309" s="2">
        <v>244688</v>
      </c>
      <c r="D309" s="2">
        <v>244688</v>
      </c>
      <c r="F309" t="s">
        <v>1297</v>
      </c>
      <c r="G309" t="s">
        <v>1298</v>
      </c>
      <c r="H309">
        <v>0</v>
      </c>
      <c r="I309" t="s">
        <v>984</v>
      </c>
      <c r="J309" t="s">
        <v>985</v>
      </c>
      <c r="K309" t="s">
        <v>986</v>
      </c>
      <c r="L309">
        <v>250</v>
      </c>
      <c r="N309">
        <v>2000202095</v>
      </c>
      <c r="O309" t="s">
        <v>1400</v>
      </c>
      <c r="P309">
        <v>1</v>
      </c>
      <c r="Q309" t="s">
        <v>1318</v>
      </c>
      <c r="R309" s="2">
        <v>244688</v>
      </c>
      <c r="S309" s="2">
        <v>244688</v>
      </c>
      <c r="T309" t="s">
        <v>1401</v>
      </c>
      <c r="U309">
        <v>23057691</v>
      </c>
      <c r="V309" t="s">
        <v>611</v>
      </c>
      <c r="W309">
        <v>50</v>
      </c>
      <c r="X309">
        <v>50</v>
      </c>
      <c r="Y309">
        <v>50</v>
      </c>
      <c r="Z309">
        <v>50</v>
      </c>
      <c r="AA309">
        <v>0</v>
      </c>
      <c r="AB309">
        <v>0</v>
      </c>
      <c r="AC309">
        <v>0</v>
      </c>
      <c r="AD309">
        <v>0</v>
      </c>
      <c r="AE309">
        <v>50</v>
      </c>
      <c r="AF309">
        <v>50</v>
      </c>
      <c r="AI309" t="s">
        <v>1302</v>
      </c>
      <c r="AJ309" t="s">
        <v>989</v>
      </c>
      <c r="AK309" t="s">
        <v>1007</v>
      </c>
      <c r="AL309" t="s">
        <v>1008</v>
      </c>
      <c r="AM309" t="s">
        <v>1009</v>
      </c>
      <c r="AN309" t="s">
        <v>1022</v>
      </c>
      <c r="AO309" t="s">
        <v>991</v>
      </c>
      <c r="AU309" t="s">
        <v>1402</v>
      </c>
      <c r="AV309" t="s">
        <v>765</v>
      </c>
      <c r="AW309" t="s">
        <v>765</v>
      </c>
      <c r="AX309" t="s">
        <v>990</v>
      </c>
      <c r="AY309">
        <v>0</v>
      </c>
      <c r="AZ309" t="s">
        <v>994</v>
      </c>
      <c r="BA309">
        <v>31797345</v>
      </c>
      <c r="BD309">
        <v>0</v>
      </c>
      <c r="BG309">
        <v>1333314600</v>
      </c>
      <c r="BH309" t="s">
        <v>995</v>
      </c>
      <c r="BI309">
        <v>50</v>
      </c>
      <c r="BJ309">
        <v>50</v>
      </c>
      <c r="BK309">
        <v>1300</v>
      </c>
      <c r="BL309" t="s">
        <v>996</v>
      </c>
    </row>
    <row r="310" spans="3:64">
      <c r="C310" s="2">
        <v>244688</v>
      </c>
      <c r="D310" s="2">
        <v>244688</v>
      </c>
      <c r="F310" t="s">
        <v>1297</v>
      </c>
      <c r="G310" t="s">
        <v>1298</v>
      </c>
      <c r="H310">
        <v>0</v>
      </c>
      <c r="I310" t="s">
        <v>984</v>
      </c>
      <c r="J310" t="s">
        <v>985</v>
      </c>
      <c r="K310" t="s">
        <v>986</v>
      </c>
      <c r="L310">
        <v>250</v>
      </c>
      <c r="N310">
        <v>2000202095</v>
      </c>
      <c r="O310" t="s">
        <v>1400</v>
      </c>
      <c r="P310">
        <v>1</v>
      </c>
      <c r="Q310" t="s">
        <v>1318</v>
      </c>
      <c r="R310" s="2">
        <v>244688</v>
      </c>
      <c r="S310" s="2">
        <v>244688</v>
      </c>
      <c r="T310" t="s">
        <v>1401</v>
      </c>
      <c r="U310">
        <v>23105856</v>
      </c>
      <c r="V310" t="s">
        <v>231</v>
      </c>
      <c r="W310">
        <v>4</v>
      </c>
      <c r="X310">
        <v>48</v>
      </c>
      <c r="Y310">
        <v>4</v>
      </c>
      <c r="Z310">
        <v>48</v>
      </c>
      <c r="AA310">
        <v>0</v>
      </c>
      <c r="AB310">
        <v>0</v>
      </c>
      <c r="AC310">
        <v>0</v>
      </c>
      <c r="AD310">
        <v>0</v>
      </c>
      <c r="AE310">
        <v>4</v>
      </c>
      <c r="AF310">
        <v>48</v>
      </c>
      <c r="AI310" t="s">
        <v>1302</v>
      </c>
      <c r="AJ310" t="s">
        <v>989</v>
      </c>
      <c r="AK310" t="s">
        <v>1039</v>
      </c>
      <c r="AL310" t="s">
        <v>1008</v>
      </c>
      <c r="AM310" t="s">
        <v>1009</v>
      </c>
      <c r="AN310" t="s">
        <v>1022</v>
      </c>
      <c r="AO310" t="s">
        <v>991</v>
      </c>
      <c r="AU310" t="s">
        <v>1402</v>
      </c>
      <c r="AV310" t="s">
        <v>1010</v>
      </c>
      <c r="AW310" t="s">
        <v>765</v>
      </c>
      <c r="AX310" t="s">
        <v>990</v>
      </c>
      <c r="AY310">
        <v>0</v>
      </c>
      <c r="AZ310" t="s">
        <v>994</v>
      </c>
      <c r="BA310">
        <v>31797345</v>
      </c>
      <c r="BD310">
        <v>0</v>
      </c>
      <c r="BG310">
        <v>1333314600</v>
      </c>
      <c r="BH310" t="s">
        <v>995</v>
      </c>
      <c r="BI310">
        <v>4</v>
      </c>
      <c r="BJ310">
        <v>48</v>
      </c>
      <c r="BK310">
        <v>1300</v>
      </c>
      <c r="BL310" t="s">
        <v>996</v>
      </c>
    </row>
    <row r="311" spans="3:64">
      <c r="C311" s="2">
        <v>244688</v>
      </c>
      <c r="D311" s="2">
        <v>244688</v>
      </c>
      <c r="F311" t="s">
        <v>1297</v>
      </c>
      <c r="G311" t="s">
        <v>1298</v>
      </c>
      <c r="H311">
        <v>0</v>
      </c>
      <c r="I311" t="s">
        <v>984</v>
      </c>
      <c r="J311" t="s">
        <v>985</v>
      </c>
      <c r="K311" t="s">
        <v>986</v>
      </c>
      <c r="L311">
        <v>250</v>
      </c>
      <c r="N311">
        <v>2000202095</v>
      </c>
      <c r="O311" t="s">
        <v>1400</v>
      </c>
      <c r="P311">
        <v>1</v>
      </c>
      <c r="Q311" t="s">
        <v>1318</v>
      </c>
      <c r="R311" s="2">
        <v>244688</v>
      </c>
      <c r="S311" s="2">
        <v>244688</v>
      </c>
      <c r="T311" t="s">
        <v>1401</v>
      </c>
      <c r="U311">
        <v>23057685</v>
      </c>
      <c r="V311" t="s">
        <v>104</v>
      </c>
      <c r="W311">
        <v>25</v>
      </c>
      <c r="X311">
        <v>25</v>
      </c>
      <c r="Y311">
        <v>25</v>
      </c>
      <c r="Z311">
        <v>25</v>
      </c>
      <c r="AA311">
        <v>0</v>
      </c>
      <c r="AB311">
        <v>0</v>
      </c>
      <c r="AC311">
        <v>0</v>
      </c>
      <c r="AD311">
        <v>0</v>
      </c>
      <c r="AE311">
        <v>25</v>
      </c>
      <c r="AF311">
        <v>25</v>
      </c>
      <c r="AI311" t="s">
        <v>1302</v>
      </c>
      <c r="AJ311" t="s">
        <v>989</v>
      </c>
      <c r="AK311" t="s">
        <v>1007</v>
      </c>
      <c r="AL311" t="s">
        <v>1008</v>
      </c>
      <c r="AM311" t="s">
        <v>1009</v>
      </c>
      <c r="AN311" t="s">
        <v>1022</v>
      </c>
      <c r="AO311" t="s">
        <v>991</v>
      </c>
      <c r="AU311" t="s">
        <v>1402</v>
      </c>
      <c r="AV311" t="s">
        <v>765</v>
      </c>
      <c r="AW311" t="s">
        <v>765</v>
      </c>
      <c r="AX311" t="s">
        <v>990</v>
      </c>
      <c r="AY311">
        <v>0</v>
      </c>
      <c r="AZ311" t="s">
        <v>994</v>
      </c>
      <c r="BA311">
        <v>31797345</v>
      </c>
      <c r="BD311">
        <v>0</v>
      </c>
      <c r="BG311">
        <v>1333314600</v>
      </c>
      <c r="BH311" t="s">
        <v>995</v>
      </c>
      <c r="BI311">
        <v>25</v>
      </c>
      <c r="BJ311">
        <v>25</v>
      </c>
      <c r="BK311">
        <v>1300</v>
      </c>
      <c r="BL311" t="s">
        <v>996</v>
      </c>
    </row>
    <row r="312" spans="3:64">
      <c r="C312" s="2">
        <v>244688</v>
      </c>
      <c r="D312" s="2">
        <v>244688</v>
      </c>
      <c r="F312" t="s">
        <v>1297</v>
      </c>
      <c r="G312" t="s">
        <v>1298</v>
      </c>
      <c r="H312">
        <v>0</v>
      </c>
      <c r="I312" t="s">
        <v>984</v>
      </c>
      <c r="J312" t="s">
        <v>985</v>
      </c>
      <c r="K312" t="s">
        <v>986</v>
      </c>
      <c r="L312">
        <v>250</v>
      </c>
      <c r="N312">
        <v>2000202095</v>
      </c>
      <c r="O312" t="s">
        <v>1400</v>
      </c>
      <c r="P312">
        <v>1</v>
      </c>
      <c r="Q312" t="s">
        <v>1318</v>
      </c>
      <c r="R312" s="2">
        <v>244688</v>
      </c>
      <c r="S312" s="2">
        <v>244688</v>
      </c>
      <c r="T312" t="s">
        <v>1401</v>
      </c>
      <c r="U312">
        <v>23000181</v>
      </c>
      <c r="V312" t="s">
        <v>38</v>
      </c>
      <c r="W312">
        <v>20</v>
      </c>
      <c r="X312">
        <v>20</v>
      </c>
      <c r="Y312">
        <v>20</v>
      </c>
      <c r="Z312">
        <v>20</v>
      </c>
      <c r="AA312">
        <v>0</v>
      </c>
      <c r="AB312">
        <v>0</v>
      </c>
      <c r="AC312">
        <v>0</v>
      </c>
      <c r="AD312">
        <v>0</v>
      </c>
      <c r="AE312">
        <v>20</v>
      </c>
      <c r="AF312">
        <v>20</v>
      </c>
      <c r="AI312" t="s">
        <v>1302</v>
      </c>
      <c r="AJ312" t="s">
        <v>989</v>
      </c>
      <c r="AK312" t="s">
        <v>1007</v>
      </c>
      <c r="AL312" t="s">
        <v>1008</v>
      </c>
      <c r="AM312" t="s">
        <v>1009</v>
      </c>
      <c r="AN312" t="s">
        <v>1022</v>
      </c>
      <c r="AO312" t="s">
        <v>991</v>
      </c>
      <c r="AU312" t="s">
        <v>1402</v>
      </c>
      <c r="AV312" t="s">
        <v>765</v>
      </c>
      <c r="AW312" t="s">
        <v>765</v>
      </c>
      <c r="AX312" t="s">
        <v>990</v>
      </c>
      <c r="AY312">
        <v>0</v>
      </c>
      <c r="AZ312" t="s">
        <v>994</v>
      </c>
      <c r="BA312">
        <v>31797345</v>
      </c>
      <c r="BD312">
        <v>0</v>
      </c>
      <c r="BG312">
        <v>1333314600</v>
      </c>
      <c r="BH312" t="s">
        <v>995</v>
      </c>
      <c r="BI312">
        <v>20</v>
      </c>
      <c r="BJ312">
        <v>20</v>
      </c>
      <c r="BK312">
        <v>1300</v>
      </c>
      <c r="BL312" t="s">
        <v>996</v>
      </c>
    </row>
    <row r="313" spans="3:64">
      <c r="C313" s="2">
        <v>244688</v>
      </c>
      <c r="D313" s="2">
        <v>244688</v>
      </c>
      <c r="F313" t="s">
        <v>1297</v>
      </c>
      <c r="G313" t="s">
        <v>1298</v>
      </c>
      <c r="H313">
        <v>0</v>
      </c>
      <c r="I313" t="s">
        <v>984</v>
      </c>
      <c r="J313" t="s">
        <v>985</v>
      </c>
      <c r="K313" t="s">
        <v>986</v>
      </c>
      <c r="L313">
        <v>250</v>
      </c>
      <c r="N313">
        <v>2000409239</v>
      </c>
      <c r="O313" t="s">
        <v>1370</v>
      </c>
      <c r="P313">
        <v>1</v>
      </c>
      <c r="Q313" t="s">
        <v>1370</v>
      </c>
      <c r="R313" s="2">
        <v>244688</v>
      </c>
      <c r="S313" s="2">
        <v>244688</v>
      </c>
      <c r="T313" t="s">
        <v>1403</v>
      </c>
      <c r="U313">
        <v>23057680</v>
      </c>
      <c r="V313" t="s">
        <v>86</v>
      </c>
      <c r="W313">
        <v>5</v>
      </c>
      <c r="X313">
        <v>5</v>
      </c>
      <c r="Y313">
        <v>5</v>
      </c>
      <c r="Z313">
        <v>5</v>
      </c>
      <c r="AA313">
        <v>0</v>
      </c>
      <c r="AB313">
        <v>0</v>
      </c>
      <c r="AC313">
        <v>0</v>
      </c>
      <c r="AD313">
        <v>0</v>
      </c>
      <c r="AE313">
        <v>5</v>
      </c>
      <c r="AF313">
        <v>5</v>
      </c>
      <c r="AI313" t="s">
        <v>1302</v>
      </c>
      <c r="AJ313" t="s">
        <v>989</v>
      </c>
      <c r="AK313" t="s">
        <v>1007</v>
      </c>
      <c r="AL313" t="s">
        <v>1008</v>
      </c>
      <c r="AM313" t="s">
        <v>1009</v>
      </c>
      <c r="AN313" t="s">
        <v>1034</v>
      </c>
      <c r="AO313" t="s">
        <v>991</v>
      </c>
      <c r="AU313" t="s">
        <v>1404</v>
      </c>
      <c r="AV313" t="s">
        <v>765</v>
      </c>
      <c r="AW313" t="s">
        <v>765</v>
      </c>
      <c r="AX313" t="s">
        <v>990</v>
      </c>
      <c r="AY313">
        <v>0</v>
      </c>
      <c r="AZ313" t="s">
        <v>994</v>
      </c>
      <c r="BA313">
        <v>31798092</v>
      </c>
      <c r="BD313">
        <v>0</v>
      </c>
      <c r="BG313">
        <v>1333314600</v>
      </c>
      <c r="BH313" t="s">
        <v>995</v>
      </c>
      <c r="BI313">
        <v>5</v>
      </c>
      <c r="BJ313">
        <v>5</v>
      </c>
      <c r="BL313" t="s">
        <v>996</v>
      </c>
    </row>
    <row r="314" spans="3:64">
      <c r="C314" s="2">
        <v>244688</v>
      </c>
      <c r="D314" s="2">
        <v>244688</v>
      </c>
      <c r="F314" t="s">
        <v>1297</v>
      </c>
      <c r="G314" t="s">
        <v>1298</v>
      </c>
      <c r="H314">
        <v>0</v>
      </c>
      <c r="I314" t="s">
        <v>984</v>
      </c>
      <c r="J314" t="s">
        <v>985</v>
      </c>
      <c r="K314" t="s">
        <v>986</v>
      </c>
      <c r="L314">
        <v>250</v>
      </c>
      <c r="N314">
        <v>2000383707</v>
      </c>
      <c r="O314" t="s">
        <v>1405</v>
      </c>
      <c r="P314">
        <v>1</v>
      </c>
      <c r="Q314" t="s">
        <v>1406</v>
      </c>
      <c r="R314" s="2">
        <v>244688</v>
      </c>
      <c r="S314" s="2">
        <v>244688</v>
      </c>
      <c r="T314" t="s">
        <v>1407</v>
      </c>
      <c r="U314">
        <v>23064091</v>
      </c>
      <c r="V314" t="s">
        <v>118</v>
      </c>
      <c r="W314">
        <v>400</v>
      </c>
      <c r="X314">
        <v>400</v>
      </c>
      <c r="Y314">
        <v>400</v>
      </c>
      <c r="Z314">
        <v>400</v>
      </c>
      <c r="AA314">
        <v>0</v>
      </c>
      <c r="AB314">
        <v>0</v>
      </c>
      <c r="AC314">
        <v>0</v>
      </c>
      <c r="AD314">
        <v>0</v>
      </c>
      <c r="AE314">
        <v>400</v>
      </c>
      <c r="AF314">
        <v>400</v>
      </c>
      <c r="AI314" t="s">
        <v>1302</v>
      </c>
      <c r="AJ314" t="s">
        <v>989</v>
      </c>
      <c r="AK314" t="s">
        <v>1007</v>
      </c>
      <c r="AL314" t="s">
        <v>1008</v>
      </c>
      <c r="AM314" t="s">
        <v>1009</v>
      </c>
      <c r="AN314" t="s">
        <v>1034</v>
      </c>
      <c r="AO314" t="s">
        <v>991</v>
      </c>
      <c r="AU314" t="s">
        <v>1408</v>
      </c>
      <c r="AV314" t="s">
        <v>765</v>
      </c>
      <c r="AW314" t="s">
        <v>765</v>
      </c>
      <c r="AX314" t="s">
        <v>990</v>
      </c>
      <c r="AY314">
        <v>0</v>
      </c>
      <c r="AZ314" t="s">
        <v>994</v>
      </c>
      <c r="BA314">
        <v>31801834</v>
      </c>
      <c r="BD314">
        <v>0</v>
      </c>
      <c r="BG314">
        <v>1333314600</v>
      </c>
      <c r="BH314" t="s">
        <v>995</v>
      </c>
      <c r="BI314">
        <v>400</v>
      </c>
      <c r="BJ314">
        <v>400</v>
      </c>
      <c r="BK314">
        <v>1300</v>
      </c>
      <c r="BL314" t="s">
        <v>996</v>
      </c>
    </row>
    <row r="315" spans="3:64">
      <c r="C315" s="2">
        <v>244688</v>
      </c>
      <c r="D315" s="2">
        <v>244688</v>
      </c>
      <c r="F315" t="s">
        <v>1409</v>
      </c>
      <c r="G315" t="s">
        <v>1410</v>
      </c>
      <c r="H315">
        <v>0</v>
      </c>
      <c r="I315" t="s">
        <v>984</v>
      </c>
      <c r="J315" t="s">
        <v>985</v>
      </c>
      <c r="K315" t="s">
        <v>986</v>
      </c>
      <c r="L315">
        <v>250</v>
      </c>
      <c r="N315">
        <v>2000375283</v>
      </c>
      <c r="O315" t="s">
        <v>1411</v>
      </c>
      <c r="P315">
        <v>1</v>
      </c>
      <c r="Q315" t="s">
        <v>1411</v>
      </c>
      <c r="R315" s="2">
        <v>244688</v>
      </c>
      <c r="S315" s="2">
        <v>244688</v>
      </c>
      <c r="T315" t="s">
        <v>1412</v>
      </c>
      <c r="U315">
        <v>23015321</v>
      </c>
      <c r="V315" t="s">
        <v>128</v>
      </c>
      <c r="W315">
        <v>10</v>
      </c>
      <c r="X315">
        <v>80</v>
      </c>
      <c r="Y315">
        <v>10</v>
      </c>
      <c r="Z315">
        <v>80</v>
      </c>
      <c r="AA315">
        <v>0</v>
      </c>
      <c r="AB315">
        <v>0</v>
      </c>
      <c r="AC315">
        <v>0</v>
      </c>
      <c r="AD315">
        <v>0</v>
      </c>
      <c r="AE315">
        <v>10</v>
      </c>
      <c r="AF315">
        <v>80</v>
      </c>
      <c r="AI315" t="s">
        <v>1413</v>
      </c>
      <c r="AJ315" t="s">
        <v>989</v>
      </c>
      <c r="AK315" t="s">
        <v>1007</v>
      </c>
      <c r="AL315" t="s">
        <v>1008</v>
      </c>
      <c r="AM315" t="s">
        <v>1009</v>
      </c>
      <c r="AN315" t="s">
        <v>1034</v>
      </c>
      <c r="AO315" t="s">
        <v>991</v>
      </c>
      <c r="AU315" t="s">
        <v>1414</v>
      </c>
      <c r="AV315" t="s">
        <v>1086</v>
      </c>
      <c r="AW315" t="s">
        <v>765</v>
      </c>
      <c r="AX315" t="s">
        <v>990</v>
      </c>
      <c r="AY315">
        <v>0</v>
      </c>
      <c r="AZ315" t="s">
        <v>994</v>
      </c>
      <c r="BA315">
        <v>31784307</v>
      </c>
      <c r="BD315">
        <v>0</v>
      </c>
      <c r="BG315">
        <v>1333314600</v>
      </c>
      <c r="BH315" t="s">
        <v>995</v>
      </c>
      <c r="BI315">
        <v>10</v>
      </c>
      <c r="BJ315">
        <v>80</v>
      </c>
      <c r="BK315">
        <v>1300</v>
      </c>
      <c r="BL315" t="s">
        <v>996</v>
      </c>
    </row>
    <row r="316" spans="3:64">
      <c r="C316" s="2">
        <v>244688</v>
      </c>
      <c r="D316" s="2">
        <v>244688</v>
      </c>
      <c r="F316" t="s">
        <v>1409</v>
      </c>
      <c r="G316" t="s">
        <v>1410</v>
      </c>
      <c r="H316">
        <v>0</v>
      </c>
      <c r="I316" t="s">
        <v>984</v>
      </c>
      <c r="J316" t="s">
        <v>985</v>
      </c>
      <c r="K316" t="s">
        <v>986</v>
      </c>
      <c r="L316">
        <v>250</v>
      </c>
      <c r="N316">
        <v>2000381897</v>
      </c>
      <c r="O316" t="s">
        <v>1415</v>
      </c>
      <c r="P316">
        <v>2</v>
      </c>
      <c r="Q316" t="s">
        <v>1416</v>
      </c>
      <c r="R316" s="2">
        <v>244688</v>
      </c>
      <c r="S316" s="2">
        <v>244688</v>
      </c>
      <c r="T316" t="s">
        <v>1417</v>
      </c>
      <c r="U316">
        <v>23057685</v>
      </c>
      <c r="V316" t="s">
        <v>104</v>
      </c>
      <c r="W316">
        <v>30</v>
      </c>
      <c r="X316">
        <v>30</v>
      </c>
      <c r="Y316">
        <v>30</v>
      </c>
      <c r="Z316">
        <v>30</v>
      </c>
      <c r="AA316">
        <v>0</v>
      </c>
      <c r="AB316">
        <v>0</v>
      </c>
      <c r="AC316">
        <v>0</v>
      </c>
      <c r="AD316">
        <v>0</v>
      </c>
      <c r="AE316">
        <v>30</v>
      </c>
      <c r="AF316">
        <v>30</v>
      </c>
      <c r="AI316" t="s">
        <v>1413</v>
      </c>
      <c r="AJ316" t="s">
        <v>989</v>
      </c>
      <c r="AK316" t="s">
        <v>1007</v>
      </c>
      <c r="AL316" t="s">
        <v>1008</v>
      </c>
      <c r="AM316" t="s">
        <v>1009</v>
      </c>
      <c r="AN316" t="s">
        <v>1034</v>
      </c>
      <c r="AO316" t="s">
        <v>991</v>
      </c>
      <c r="AU316" t="s">
        <v>1418</v>
      </c>
      <c r="AV316" t="s">
        <v>765</v>
      </c>
      <c r="AW316" t="s">
        <v>765</v>
      </c>
      <c r="AX316" t="s">
        <v>990</v>
      </c>
      <c r="AY316">
        <v>0</v>
      </c>
      <c r="AZ316" t="s">
        <v>994</v>
      </c>
      <c r="BA316">
        <v>31785109</v>
      </c>
      <c r="BD316">
        <v>0</v>
      </c>
      <c r="BG316">
        <v>1333314600</v>
      </c>
      <c r="BH316" t="s">
        <v>995</v>
      </c>
      <c r="BI316">
        <v>30</v>
      </c>
      <c r="BJ316">
        <v>30</v>
      </c>
      <c r="BK316">
        <v>1300</v>
      </c>
      <c r="BL316" t="s">
        <v>996</v>
      </c>
    </row>
    <row r="317" spans="3:64">
      <c r="C317" s="2">
        <v>244688</v>
      </c>
      <c r="D317" s="2">
        <v>244688</v>
      </c>
      <c r="F317" t="s">
        <v>1409</v>
      </c>
      <c r="G317" t="s">
        <v>1410</v>
      </c>
      <c r="H317">
        <v>0</v>
      </c>
      <c r="I317" t="s">
        <v>984</v>
      </c>
      <c r="J317" t="s">
        <v>985</v>
      </c>
      <c r="K317" t="s">
        <v>986</v>
      </c>
      <c r="L317">
        <v>250</v>
      </c>
      <c r="N317">
        <v>2000381897</v>
      </c>
      <c r="O317" t="s">
        <v>1415</v>
      </c>
      <c r="P317">
        <v>2</v>
      </c>
      <c r="Q317" t="s">
        <v>1416</v>
      </c>
      <c r="R317" s="2">
        <v>244688</v>
      </c>
      <c r="S317" s="2">
        <v>244688</v>
      </c>
      <c r="T317" t="s">
        <v>1417</v>
      </c>
      <c r="U317">
        <v>23064091</v>
      </c>
      <c r="V317" t="s">
        <v>118</v>
      </c>
      <c r="W317">
        <v>20</v>
      </c>
      <c r="X317">
        <v>20</v>
      </c>
      <c r="Y317">
        <v>20</v>
      </c>
      <c r="Z317">
        <v>20</v>
      </c>
      <c r="AA317">
        <v>0</v>
      </c>
      <c r="AB317">
        <v>0</v>
      </c>
      <c r="AC317">
        <v>0</v>
      </c>
      <c r="AD317">
        <v>0</v>
      </c>
      <c r="AE317">
        <v>20</v>
      </c>
      <c r="AF317">
        <v>20</v>
      </c>
      <c r="AI317" t="s">
        <v>1413</v>
      </c>
      <c r="AJ317" t="s">
        <v>989</v>
      </c>
      <c r="AK317" t="s">
        <v>1007</v>
      </c>
      <c r="AL317" t="s">
        <v>1008</v>
      </c>
      <c r="AM317" t="s">
        <v>1009</v>
      </c>
      <c r="AN317" t="s">
        <v>1034</v>
      </c>
      <c r="AO317" t="s">
        <v>991</v>
      </c>
      <c r="AU317" t="s">
        <v>1418</v>
      </c>
      <c r="AV317" t="s">
        <v>765</v>
      </c>
      <c r="AW317" t="s">
        <v>765</v>
      </c>
      <c r="AX317" t="s">
        <v>990</v>
      </c>
      <c r="AY317">
        <v>0</v>
      </c>
      <c r="AZ317" t="s">
        <v>994</v>
      </c>
      <c r="BA317">
        <v>31785109</v>
      </c>
      <c r="BD317">
        <v>0</v>
      </c>
      <c r="BG317">
        <v>1333314600</v>
      </c>
      <c r="BH317" t="s">
        <v>995</v>
      </c>
      <c r="BI317">
        <v>20</v>
      </c>
      <c r="BJ317">
        <v>20</v>
      </c>
      <c r="BK317">
        <v>1300</v>
      </c>
      <c r="BL317" t="s">
        <v>996</v>
      </c>
    </row>
    <row r="318" spans="3:64">
      <c r="C318" s="2">
        <v>244688</v>
      </c>
      <c r="D318" s="2">
        <v>244688</v>
      </c>
      <c r="F318" t="s">
        <v>1409</v>
      </c>
      <c r="G318" t="s">
        <v>1410</v>
      </c>
      <c r="H318">
        <v>0</v>
      </c>
      <c r="I318" t="s">
        <v>984</v>
      </c>
      <c r="J318" t="s">
        <v>985</v>
      </c>
      <c r="K318" t="s">
        <v>986</v>
      </c>
      <c r="L318">
        <v>250</v>
      </c>
      <c r="N318">
        <v>2000018226</v>
      </c>
      <c r="O318" t="s">
        <v>1419</v>
      </c>
      <c r="P318">
        <v>1</v>
      </c>
      <c r="Q318" t="s">
        <v>1420</v>
      </c>
      <c r="R318" s="2">
        <v>244688</v>
      </c>
      <c r="S318" s="2">
        <v>244688</v>
      </c>
      <c r="T318" t="s">
        <v>1421</v>
      </c>
      <c r="U318">
        <v>23000187</v>
      </c>
      <c r="V318" t="s">
        <v>102</v>
      </c>
      <c r="W318">
        <v>30</v>
      </c>
      <c r="X318">
        <v>30</v>
      </c>
      <c r="Y318">
        <v>30</v>
      </c>
      <c r="Z318">
        <v>30</v>
      </c>
      <c r="AA318">
        <v>0</v>
      </c>
      <c r="AB318">
        <v>0</v>
      </c>
      <c r="AC318">
        <v>0</v>
      </c>
      <c r="AD318">
        <v>0</v>
      </c>
      <c r="AE318">
        <v>30</v>
      </c>
      <c r="AF318">
        <v>30</v>
      </c>
      <c r="AI318" t="s">
        <v>1413</v>
      </c>
      <c r="AJ318" t="s">
        <v>989</v>
      </c>
      <c r="AK318" t="s">
        <v>1007</v>
      </c>
      <c r="AL318" t="s">
        <v>1008</v>
      </c>
      <c r="AM318" t="s">
        <v>1009</v>
      </c>
      <c r="AN318" t="s">
        <v>1022</v>
      </c>
      <c r="AO318" t="s">
        <v>991</v>
      </c>
      <c r="AU318" t="s">
        <v>1422</v>
      </c>
      <c r="AV318" t="s">
        <v>765</v>
      </c>
      <c r="AW318" t="s">
        <v>765</v>
      </c>
      <c r="AX318" t="s">
        <v>990</v>
      </c>
      <c r="AY318">
        <v>0</v>
      </c>
      <c r="AZ318" t="s">
        <v>994</v>
      </c>
      <c r="BA318">
        <v>31785529</v>
      </c>
      <c r="BD318">
        <v>0</v>
      </c>
      <c r="BG318">
        <v>1333314600</v>
      </c>
      <c r="BH318" t="s">
        <v>995</v>
      </c>
      <c r="BI318">
        <v>30</v>
      </c>
      <c r="BJ318">
        <v>30</v>
      </c>
      <c r="BK318">
        <v>1300</v>
      </c>
      <c r="BL318" t="s">
        <v>996</v>
      </c>
    </row>
    <row r="319" spans="3:64">
      <c r="C319" s="2">
        <v>244688</v>
      </c>
      <c r="D319" s="2">
        <v>244688</v>
      </c>
      <c r="F319" t="s">
        <v>1409</v>
      </c>
      <c r="G319" t="s">
        <v>1410</v>
      </c>
      <c r="H319">
        <v>0</v>
      </c>
      <c r="I319" t="s">
        <v>984</v>
      </c>
      <c r="J319" t="s">
        <v>985</v>
      </c>
      <c r="K319" t="s">
        <v>986</v>
      </c>
      <c r="L319">
        <v>250</v>
      </c>
      <c r="N319">
        <v>2000018226</v>
      </c>
      <c r="O319" t="s">
        <v>1419</v>
      </c>
      <c r="P319">
        <v>1</v>
      </c>
      <c r="Q319" t="s">
        <v>1420</v>
      </c>
      <c r="R319" s="2">
        <v>244688</v>
      </c>
      <c r="S319" s="2">
        <v>244688</v>
      </c>
      <c r="T319" t="s">
        <v>1421</v>
      </c>
      <c r="U319">
        <v>23015350</v>
      </c>
      <c r="V319" t="s">
        <v>36</v>
      </c>
      <c r="W319">
        <v>5</v>
      </c>
      <c r="X319">
        <v>5</v>
      </c>
      <c r="Y319">
        <v>5</v>
      </c>
      <c r="Z319">
        <v>5</v>
      </c>
      <c r="AA319">
        <v>0</v>
      </c>
      <c r="AB319">
        <v>0</v>
      </c>
      <c r="AC319">
        <v>0</v>
      </c>
      <c r="AD319">
        <v>0</v>
      </c>
      <c r="AE319">
        <v>5</v>
      </c>
      <c r="AF319">
        <v>5</v>
      </c>
      <c r="AI319" t="s">
        <v>1413</v>
      </c>
      <c r="AJ319" t="s">
        <v>989</v>
      </c>
      <c r="AK319" t="s">
        <v>1007</v>
      </c>
      <c r="AL319" t="s">
        <v>1008</v>
      </c>
      <c r="AM319" t="s">
        <v>1009</v>
      </c>
      <c r="AN319" t="s">
        <v>1022</v>
      </c>
      <c r="AO319" t="s">
        <v>991</v>
      </c>
      <c r="AU319" t="s">
        <v>1422</v>
      </c>
      <c r="AV319" t="s">
        <v>765</v>
      </c>
      <c r="AW319" t="s">
        <v>765</v>
      </c>
      <c r="AX319" t="s">
        <v>990</v>
      </c>
      <c r="AY319">
        <v>0</v>
      </c>
      <c r="AZ319" t="s">
        <v>994</v>
      </c>
      <c r="BA319">
        <v>31785529</v>
      </c>
      <c r="BD319">
        <v>0</v>
      </c>
      <c r="BG319">
        <v>1333314600</v>
      </c>
      <c r="BH319" t="s">
        <v>995</v>
      </c>
      <c r="BI319">
        <v>5</v>
      </c>
      <c r="BJ319">
        <v>5</v>
      </c>
      <c r="BK319">
        <v>1300</v>
      </c>
      <c r="BL319" t="s">
        <v>996</v>
      </c>
    </row>
    <row r="320" spans="3:64">
      <c r="C320" s="2">
        <v>244688</v>
      </c>
      <c r="D320" s="2">
        <v>244688</v>
      </c>
      <c r="F320" t="s">
        <v>1409</v>
      </c>
      <c r="G320" t="s">
        <v>1410</v>
      </c>
      <c r="H320">
        <v>0</v>
      </c>
      <c r="I320" t="s">
        <v>984</v>
      </c>
      <c r="J320" t="s">
        <v>985</v>
      </c>
      <c r="K320" t="s">
        <v>986</v>
      </c>
      <c r="L320">
        <v>250</v>
      </c>
      <c r="N320">
        <v>2000232500</v>
      </c>
      <c r="O320" t="s">
        <v>1423</v>
      </c>
      <c r="P320">
        <v>1</v>
      </c>
      <c r="Q320" t="s">
        <v>1424</v>
      </c>
      <c r="R320" s="2">
        <v>244688</v>
      </c>
      <c r="S320" s="2">
        <v>244688</v>
      </c>
      <c r="T320" t="s">
        <v>1425</v>
      </c>
      <c r="U320">
        <v>23063344</v>
      </c>
      <c r="V320" t="s">
        <v>27</v>
      </c>
      <c r="W320">
        <v>10</v>
      </c>
      <c r="X320">
        <v>10</v>
      </c>
      <c r="Y320">
        <v>10</v>
      </c>
      <c r="Z320">
        <v>10</v>
      </c>
      <c r="AA320">
        <v>0</v>
      </c>
      <c r="AB320">
        <v>0</v>
      </c>
      <c r="AC320">
        <v>0</v>
      </c>
      <c r="AD320">
        <v>0</v>
      </c>
      <c r="AE320">
        <v>10</v>
      </c>
      <c r="AF320">
        <v>10</v>
      </c>
      <c r="AI320" t="s">
        <v>1413</v>
      </c>
      <c r="AJ320" t="s">
        <v>989</v>
      </c>
      <c r="AK320" t="s">
        <v>1007</v>
      </c>
      <c r="AL320" t="s">
        <v>1008</v>
      </c>
      <c r="AM320" t="s">
        <v>1009</v>
      </c>
      <c r="AN320" t="s">
        <v>1022</v>
      </c>
      <c r="AO320" t="s">
        <v>991</v>
      </c>
      <c r="AU320" t="s">
        <v>1426</v>
      </c>
      <c r="AV320" t="s">
        <v>765</v>
      </c>
      <c r="AW320" t="s">
        <v>765</v>
      </c>
      <c r="AX320" t="s">
        <v>990</v>
      </c>
      <c r="AY320">
        <v>0</v>
      </c>
      <c r="AZ320" t="s">
        <v>994</v>
      </c>
      <c r="BA320">
        <v>31786455</v>
      </c>
      <c r="BD320">
        <v>0</v>
      </c>
      <c r="BG320">
        <v>1333314600</v>
      </c>
      <c r="BH320" t="s">
        <v>995</v>
      </c>
      <c r="BI320">
        <v>10</v>
      </c>
      <c r="BJ320">
        <v>10</v>
      </c>
      <c r="BK320">
        <v>1300</v>
      </c>
      <c r="BL320" t="s">
        <v>996</v>
      </c>
    </row>
    <row r="321" spans="3:64">
      <c r="C321" s="2">
        <v>244688</v>
      </c>
      <c r="D321" s="2">
        <v>244688</v>
      </c>
      <c r="F321" t="s">
        <v>1409</v>
      </c>
      <c r="G321" t="s">
        <v>1410</v>
      </c>
      <c r="H321">
        <v>0</v>
      </c>
      <c r="I321" t="s">
        <v>984</v>
      </c>
      <c r="J321" t="s">
        <v>985</v>
      </c>
      <c r="K321" t="s">
        <v>986</v>
      </c>
      <c r="L321">
        <v>250</v>
      </c>
      <c r="N321">
        <v>2000232500</v>
      </c>
      <c r="O321" t="s">
        <v>1423</v>
      </c>
      <c r="P321">
        <v>1</v>
      </c>
      <c r="Q321" t="s">
        <v>1424</v>
      </c>
      <c r="R321" s="2">
        <v>244688</v>
      </c>
      <c r="S321" s="2">
        <v>244688</v>
      </c>
      <c r="T321" t="s">
        <v>1425</v>
      </c>
      <c r="U321">
        <v>23105856</v>
      </c>
      <c r="V321" t="s">
        <v>231</v>
      </c>
      <c r="W321">
        <v>1</v>
      </c>
      <c r="X321">
        <v>12</v>
      </c>
      <c r="Y321">
        <v>1</v>
      </c>
      <c r="Z321">
        <v>12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12</v>
      </c>
      <c r="AI321" t="s">
        <v>1413</v>
      </c>
      <c r="AJ321" t="s">
        <v>989</v>
      </c>
      <c r="AK321" t="s">
        <v>1039</v>
      </c>
      <c r="AL321" t="s">
        <v>1008</v>
      </c>
      <c r="AM321" t="s">
        <v>1009</v>
      </c>
      <c r="AN321" t="s">
        <v>1022</v>
      </c>
      <c r="AO321" t="s">
        <v>991</v>
      </c>
      <c r="AU321" t="s">
        <v>1426</v>
      </c>
      <c r="AV321" t="s">
        <v>1010</v>
      </c>
      <c r="AW321" t="s">
        <v>765</v>
      </c>
      <c r="AX321" t="s">
        <v>990</v>
      </c>
      <c r="AY321">
        <v>0</v>
      </c>
      <c r="AZ321" t="s">
        <v>994</v>
      </c>
      <c r="BA321">
        <v>31786455</v>
      </c>
      <c r="BD321">
        <v>0</v>
      </c>
      <c r="BG321">
        <v>1333314600</v>
      </c>
      <c r="BH321" t="s">
        <v>995</v>
      </c>
      <c r="BI321">
        <v>1</v>
      </c>
      <c r="BJ321">
        <v>12</v>
      </c>
      <c r="BK321">
        <v>1300</v>
      </c>
      <c r="BL321" t="s">
        <v>996</v>
      </c>
    </row>
    <row r="322" spans="3:64">
      <c r="C322" s="2">
        <v>244688</v>
      </c>
      <c r="D322" s="2">
        <v>244688</v>
      </c>
      <c r="F322" t="s">
        <v>1409</v>
      </c>
      <c r="G322" t="s">
        <v>1410</v>
      </c>
      <c r="H322">
        <v>0</v>
      </c>
      <c r="I322" t="s">
        <v>984</v>
      </c>
      <c r="J322" t="s">
        <v>985</v>
      </c>
      <c r="K322" t="s">
        <v>986</v>
      </c>
      <c r="L322">
        <v>250</v>
      </c>
      <c r="N322">
        <v>2000236780</v>
      </c>
      <c r="O322" t="s">
        <v>1427</v>
      </c>
      <c r="P322">
        <v>1</v>
      </c>
      <c r="Q322" t="s">
        <v>1428</v>
      </c>
      <c r="R322" s="2">
        <v>244688</v>
      </c>
      <c r="S322" s="2">
        <v>244688</v>
      </c>
      <c r="T322" t="s">
        <v>1429</v>
      </c>
      <c r="U322">
        <v>23000187</v>
      </c>
      <c r="V322" t="s">
        <v>102</v>
      </c>
      <c r="W322">
        <v>4</v>
      </c>
      <c r="X322">
        <v>4</v>
      </c>
      <c r="Y322">
        <v>4</v>
      </c>
      <c r="Z322">
        <v>4</v>
      </c>
      <c r="AA322">
        <v>0</v>
      </c>
      <c r="AB322">
        <v>0</v>
      </c>
      <c r="AC322">
        <v>0</v>
      </c>
      <c r="AD322">
        <v>0</v>
      </c>
      <c r="AE322">
        <v>4</v>
      </c>
      <c r="AF322">
        <v>4</v>
      </c>
      <c r="AI322" t="s">
        <v>1413</v>
      </c>
      <c r="AJ322" t="s">
        <v>989</v>
      </c>
      <c r="AK322" t="s">
        <v>1007</v>
      </c>
      <c r="AL322" t="s">
        <v>1008</v>
      </c>
      <c r="AM322" t="s">
        <v>1009</v>
      </c>
      <c r="AN322" t="s">
        <v>1022</v>
      </c>
      <c r="AO322" t="s">
        <v>991</v>
      </c>
      <c r="AU322" t="s">
        <v>1430</v>
      </c>
      <c r="AV322" t="s">
        <v>765</v>
      </c>
      <c r="AW322" t="s">
        <v>765</v>
      </c>
      <c r="AX322" t="s">
        <v>990</v>
      </c>
      <c r="AY322">
        <v>0</v>
      </c>
      <c r="AZ322" t="s">
        <v>994</v>
      </c>
      <c r="BA322">
        <v>31788037</v>
      </c>
      <c r="BD322">
        <v>0</v>
      </c>
      <c r="BG322">
        <v>1333314600</v>
      </c>
      <c r="BH322" t="s">
        <v>995</v>
      </c>
      <c r="BI322">
        <v>4</v>
      </c>
      <c r="BJ322">
        <v>4</v>
      </c>
      <c r="BK322">
        <v>1300</v>
      </c>
      <c r="BL322" t="s">
        <v>996</v>
      </c>
    </row>
    <row r="323" spans="3:64">
      <c r="C323" s="2">
        <v>244688</v>
      </c>
      <c r="D323" s="2">
        <v>244688</v>
      </c>
      <c r="F323" t="s">
        <v>1409</v>
      </c>
      <c r="G323" t="s">
        <v>1410</v>
      </c>
      <c r="H323">
        <v>0</v>
      </c>
      <c r="I323" t="s">
        <v>984</v>
      </c>
      <c r="J323" t="s">
        <v>985</v>
      </c>
      <c r="K323" t="s">
        <v>986</v>
      </c>
      <c r="L323">
        <v>250</v>
      </c>
      <c r="N323">
        <v>2000236780</v>
      </c>
      <c r="O323" t="s">
        <v>1427</v>
      </c>
      <c r="P323">
        <v>1</v>
      </c>
      <c r="Q323" t="s">
        <v>1428</v>
      </c>
      <c r="R323" s="2">
        <v>244688</v>
      </c>
      <c r="S323" s="2">
        <v>244688</v>
      </c>
      <c r="T323" t="s">
        <v>1429</v>
      </c>
      <c r="U323">
        <v>23064091</v>
      </c>
      <c r="V323" t="s">
        <v>118</v>
      </c>
      <c r="W323">
        <v>20</v>
      </c>
      <c r="X323">
        <v>20</v>
      </c>
      <c r="Y323">
        <v>20</v>
      </c>
      <c r="Z323">
        <v>20</v>
      </c>
      <c r="AA323">
        <v>0</v>
      </c>
      <c r="AB323">
        <v>0</v>
      </c>
      <c r="AC323">
        <v>0</v>
      </c>
      <c r="AD323">
        <v>0</v>
      </c>
      <c r="AE323">
        <v>20</v>
      </c>
      <c r="AF323">
        <v>20</v>
      </c>
      <c r="AI323" t="s">
        <v>1413</v>
      </c>
      <c r="AJ323" t="s">
        <v>989</v>
      </c>
      <c r="AK323" t="s">
        <v>1007</v>
      </c>
      <c r="AL323" t="s">
        <v>1008</v>
      </c>
      <c r="AM323" t="s">
        <v>1009</v>
      </c>
      <c r="AN323" t="s">
        <v>1022</v>
      </c>
      <c r="AO323" t="s">
        <v>991</v>
      </c>
      <c r="AU323" t="s">
        <v>1430</v>
      </c>
      <c r="AV323" t="s">
        <v>765</v>
      </c>
      <c r="AW323" t="s">
        <v>765</v>
      </c>
      <c r="AX323" t="s">
        <v>990</v>
      </c>
      <c r="AY323">
        <v>0</v>
      </c>
      <c r="AZ323" t="s">
        <v>994</v>
      </c>
      <c r="BA323">
        <v>31788037</v>
      </c>
      <c r="BD323">
        <v>0</v>
      </c>
      <c r="BG323">
        <v>1333314600</v>
      </c>
      <c r="BH323" t="s">
        <v>995</v>
      </c>
      <c r="BI323">
        <v>20</v>
      </c>
      <c r="BJ323">
        <v>20</v>
      </c>
      <c r="BK323">
        <v>1300</v>
      </c>
      <c r="BL323" t="s">
        <v>996</v>
      </c>
    </row>
    <row r="324" spans="3:64">
      <c r="C324" s="2">
        <v>244688</v>
      </c>
      <c r="D324" s="2">
        <v>244688</v>
      </c>
      <c r="F324" t="s">
        <v>1409</v>
      </c>
      <c r="G324" t="s">
        <v>1410</v>
      </c>
      <c r="H324">
        <v>0</v>
      </c>
      <c r="I324" t="s">
        <v>984</v>
      </c>
      <c r="J324" t="s">
        <v>985</v>
      </c>
      <c r="K324" t="s">
        <v>986</v>
      </c>
      <c r="L324">
        <v>250</v>
      </c>
      <c r="N324">
        <v>2000202419</v>
      </c>
      <c r="O324" t="s">
        <v>1431</v>
      </c>
      <c r="P324">
        <v>1</v>
      </c>
      <c r="Q324" t="s">
        <v>1432</v>
      </c>
      <c r="R324" s="2">
        <v>244688</v>
      </c>
      <c r="S324" s="2">
        <v>244688</v>
      </c>
      <c r="T324" t="s">
        <v>1433</v>
      </c>
      <c r="U324">
        <v>23057698</v>
      </c>
      <c r="V324" t="s">
        <v>271</v>
      </c>
      <c r="W324">
        <v>5</v>
      </c>
      <c r="X324">
        <v>5</v>
      </c>
      <c r="Y324">
        <v>5</v>
      </c>
      <c r="Z324">
        <v>5</v>
      </c>
      <c r="AA324">
        <v>0</v>
      </c>
      <c r="AB324">
        <v>0</v>
      </c>
      <c r="AC324">
        <v>0</v>
      </c>
      <c r="AD324">
        <v>0</v>
      </c>
      <c r="AE324">
        <v>5</v>
      </c>
      <c r="AF324">
        <v>5</v>
      </c>
      <c r="AI324" t="s">
        <v>1413</v>
      </c>
      <c r="AJ324" t="s">
        <v>989</v>
      </c>
      <c r="AK324" t="s">
        <v>1039</v>
      </c>
      <c r="AL324" t="s">
        <v>1008</v>
      </c>
      <c r="AM324" t="s">
        <v>1009</v>
      </c>
      <c r="AN324" t="s">
        <v>1022</v>
      </c>
      <c r="AO324" t="s">
        <v>991</v>
      </c>
      <c r="AU324" t="s">
        <v>1434</v>
      </c>
      <c r="AV324" t="s">
        <v>765</v>
      </c>
      <c r="AW324" t="s">
        <v>765</v>
      </c>
      <c r="AX324" t="s">
        <v>990</v>
      </c>
      <c r="AY324">
        <v>0</v>
      </c>
      <c r="AZ324" t="s">
        <v>994</v>
      </c>
      <c r="BA324">
        <v>31792282</v>
      </c>
      <c r="BD324">
        <v>0</v>
      </c>
      <c r="BG324">
        <v>1333314600</v>
      </c>
      <c r="BH324" t="s">
        <v>995</v>
      </c>
      <c r="BI324">
        <v>5</v>
      </c>
      <c r="BJ324">
        <v>5</v>
      </c>
      <c r="BK324">
        <v>1300</v>
      </c>
      <c r="BL324" t="s">
        <v>996</v>
      </c>
    </row>
    <row r="325" spans="3:64">
      <c r="C325" s="2">
        <v>244688</v>
      </c>
      <c r="D325" s="2">
        <v>244688</v>
      </c>
      <c r="F325" t="s">
        <v>1409</v>
      </c>
      <c r="G325" t="s">
        <v>1410</v>
      </c>
      <c r="H325">
        <v>0</v>
      </c>
      <c r="I325" t="s">
        <v>984</v>
      </c>
      <c r="J325" t="s">
        <v>985</v>
      </c>
      <c r="K325" t="s">
        <v>986</v>
      </c>
      <c r="L325">
        <v>250</v>
      </c>
      <c r="N325">
        <v>2000343854</v>
      </c>
      <c r="O325" t="s">
        <v>1435</v>
      </c>
      <c r="P325">
        <v>1</v>
      </c>
      <c r="Q325" t="s">
        <v>1435</v>
      </c>
      <c r="R325" s="2">
        <v>244688</v>
      </c>
      <c r="S325" s="2">
        <v>244688</v>
      </c>
      <c r="T325" t="s">
        <v>1436</v>
      </c>
      <c r="U325">
        <v>23057676</v>
      </c>
      <c r="V325" t="s">
        <v>205</v>
      </c>
      <c r="W325">
        <v>6</v>
      </c>
      <c r="X325">
        <v>6</v>
      </c>
      <c r="Y325">
        <v>6</v>
      </c>
      <c r="Z325">
        <v>6</v>
      </c>
      <c r="AA325">
        <v>0</v>
      </c>
      <c r="AB325">
        <v>0</v>
      </c>
      <c r="AC325">
        <v>0</v>
      </c>
      <c r="AD325">
        <v>0</v>
      </c>
      <c r="AE325">
        <v>6</v>
      </c>
      <c r="AF325">
        <v>6</v>
      </c>
      <c r="AI325" t="s">
        <v>1413</v>
      </c>
      <c r="AJ325" t="s">
        <v>989</v>
      </c>
      <c r="AK325" t="s">
        <v>1039</v>
      </c>
      <c r="AL325" t="s">
        <v>1008</v>
      </c>
      <c r="AM325" t="s">
        <v>1009</v>
      </c>
      <c r="AN325" t="s">
        <v>1034</v>
      </c>
      <c r="AO325" t="s">
        <v>991</v>
      </c>
      <c r="AU325" t="s">
        <v>1437</v>
      </c>
      <c r="AV325" t="s">
        <v>765</v>
      </c>
      <c r="AW325" t="s">
        <v>765</v>
      </c>
      <c r="AX325" t="s">
        <v>990</v>
      </c>
      <c r="AY325">
        <v>0</v>
      </c>
      <c r="AZ325" t="s">
        <v>994</v>
      </c>
      <c r="BA325">
        <v>31793060</v>
      </c>
      <c r="BD325">
        <v>0</v>
      </c>
      <c r="BG325">
        <v>1333314600</v>
      </c>
      <c r="BH325" t="s">
        <v>995</v>
      </c>
      <c r="BI325">
        <v>6</v>
      </c>
      <c r="BJ325">
        <v>6</v>
      </c>
      <c r="BK325">
        <v>1300</v>
      </c>
      <c r="BL325" t="s">
        <v>996</v>
      </c>
    </row>
    <row r="326" spans="3:64">
      <c r="C326" s="2">
        <v>244688</v>
      </c>
      <c r="D326" s="2">
        <v>244688</v>
      </c>
      <c r="F326" t="s">
        <v>1409</v>
      </c>
      <c r="G326" t="s">
        <v>1410</v>
      </c>
      <c r="H326">
        <v>0</v>
      </c>
      <c r="I326" t="s">
        <v>984</v>
      </c>
      <c r="J326" t="s">
        <v>985</v>
      </c>
      <c r="K326" t="s">
        <v>986</v>
      </c>
      <c r="L326">
        <v>250</v>
      </c>
      <c r="N326">
        <v>2000343854</v>
      </c>
      <c r="O326" t="s">
        <v>1435</v>
      </c>
      <c r="P326">
        <v>1</v>
      </c>
      <c r="Q326" t="s">
        <v>1435</v>
      </c>
      <c r="R326" s="2">
        <v>244688</v>
      </c>
      <c r="S326" s="2">
        <v>244688</v>
      </c>
      <c r="T326" t="s">
        <v>1436</v>
      </c>
      <c r="U326">
        <v>23057698</v>
      </c>
      <c r="V326" t="s">
        <v>271</v>
      </c>
      <c r="W326">
        <v>5</v>
      </c>
      <c r="X326">
        <v>5</v>
      </c>
      <c r="Y326">
        <v>5</v>
      </c>
      <c r="Z326">
        <v>5</v>
      </c>
      <c r="AA326">
        <v>0</v>
      </c>
      <c r="AB326">
        <v>0</v>
      </c>
      <c r="AC326">
        <v>0</v>
      </c>
      <c r="AD326">
        <v>0</v>
      </c>
      <c r="AE326">
        <v>5</v>
      </c>
      <c r="AF326">
        <v>5</v>
      </c>
      <c r="AI326" t="s">
        <v>1413</v>
      </c>
      <c r="AJ326" t="s">
        <v>989</v>
      </c>
      <c r="AK326" t="s">
        <v>1039</v>
      </c>
      <c r="AL326" t="s">
        <v>1008</v>
      </c>
      <c r="AM326" t="s">
        <v>1009</v>
      </c>
      <c r="AN326" t="s">
        <v>1034</v>
      </c>
      <c r="AO326" t="s">
        <v>991</v>
      </c>
      <c r="AU326" t="s">
        <v>1437</v>
      </c>
      <c r="AV326" t="s">
        <v>765</v>
      </c>
      <c r="AW326" t="s">
        <v>765</v>
      </c>
      <c r="AX326" t="s">
        <v>990</v>
      </c>
      <c r="AY326">
        <v>0</v>
      </c>
      <c r="AZ326" t="s">
        <v>994</v>
      </c>
      <c r="BA326">
        <v>31793060</v>
      </c>
      <c r="BD326">
        <v>0</v>
      </c>
      <c r="BG326">
        <v>1333314600</v>
      </c>
      <c r="BH326" t="s">
        <v>995</v>
      </c>
      <c r="BI326">
        <v>5</v>
      </c>
      <c r="BJ326">
        <v>5</v>
      </c>
      <c r="BK326">
        <v>1300</v>
      </c>
      <c r="BL326" t="s">
        <v>996</v>
      </c>
    </row>
    <row r="327" spans="3:64">
      <c r="C327" s="2">
        <v>244688</v>
      </c>
      <c r="D327" s="2">
        <v>244688</v>
      </c>
      <c r="F327" t="s">
        <v>1409</v>
      </c>
      <c r="G327" t="s">
        <v>1410</v>
      </c>
      <c r="H327">
        <v>0</v>
      </c>
      <c r="I327" t="s">
        <v>984</v>
      </c>
      <c r="J327" t="s">
        <v>985</v>
      </c>
      <c r="K327" t="s">
        <v>986</v>
      </c>
      <c r="L327">
        <v>250</v>
      </c>
      <c r="N327">
        <v>2000343854</v>
      </c>
      <c r="O327" t="s">
        <v>1435</v>
      </c>
      <c r="P327">
        <v>1</v>
      </c>
      <c r="Q327" t="s">
        <v>1435</v>
      </c>
      <c r="R327" s="2">
        <v>244688</v>
      </c>
      <c r="S327" s="2">
        <v>244688</v>
      </c>
      <c r="T327" t="s">
        <v>1436</v>
      </c>
      <c r="U327">
        <v>23057674</v>
      </c>
      <c r="V327" t="s">
        <v>223</v>
      </c>
      <c r="W327">
        <v>5</v>
      </c>
      <c r="X327">
        <v>5</v>
      </c>
      <c r="Y327">
        <v>5</v>
      </c>
      <c r="Z327">
        <v>5</v>
      </c>
      <c r="AA327">
        <v>0</v>
      </c>
      <c r="AB327">
        <v>0</v>
      </c>
      <c r="AC327">
        <v>0</v>
      </c>
      <c r="AD327">
        <v>0</v>
      </c>
      <c r="AE327">
        <v>5</v>
      </c>
      <c r="AF327">
        <v>5</v>
      </c>
      <c r="AI327" t="s">
        <v>1413</v>
      </c>
      <c r="AJ327" t="s">
        <v>989</v>
      </c>
      <c r="AK327" t="s">
        <v>1039</v>
      </c>
      <c r="AL327" t="s">
        <v>1008</v>
      </c>
      <c r="AM327" t="s">
        <v>1009</v>
      </c>
      <c r="AN327" t="s">
        <v>1034</v>
      </c>
      <c r="AO327" t="s">
        <v>991</v>
      </c>
      <c r="AU327" t="s">
        <v>1437</v>
      </c>
      <c r="AV327" t="s">
        <v>765</v>
      </c>
      <c r="AW327" t="s">
        <v>765</v>
      </c>
      <c r="AX327" t="s">
        <v>990</v>
      </c>
      <c r="AY327">
        <v>0</v>
      </c>
      <c r="AZ327" t="s">
        <v>994</v>
      </c>
      <c r="BA327">
        <v>31793060</v>
      </c>
      <c r="BD327">
        <v>0</v>
      </c>
      <c r="BG327">
        <v>1333314600</v>
      </c>
      <c r="BH327" t="s">
        <v>995</v>
      </c>
      <c r="BI327">
        <v>5</v>
      </c>
      <c r="BJ327">
        <v>5</v>
      </c>
      <c r="BK327">
        <v>1300</v>
      </c>
      <c r="BL327" t="s">
        <v>996</v>
      </c>
    </row>
    <row r="328" spans="3:64">
      <c r="C328" s="2">
        <v>244688</v>
      </c>
      <c r="D328" s="2">
        <v>244688</v>
      </c>
      <c r="F328" t="s">
        <v>1409</v>
      </c>
      <c r="G328" t="s">
        <v>1410</v>
      </c>
      <c r="H328">
        <v>0</v>
      </c>
      <c r="I328" t="s">
        <v>984</v>
      </c>
      <c r="J328" t="s">
        <v>985</v>
      </c>
      <c r="K328" t="s">
        <v>986</v>
      </c>
      <c r="L328">
        <v>250</v>
      </c>
      <c r="N328">
        <v>2000343854</v>
      </c>
      <c r="O328" t="s">
        <v>1435</v>
      </c>
      <c r="P328">
        <v>1</v>
      </c>
      <c r="Q328" t="s">
        <v>1435</v>
      </c>
      <c r="R328" s="2">
        <v>244688</v>
      </c>
      <c r="S328" s="2">
        <v>244688</v>
      </c>
      <c r="T328" t="s">
        <v>1436</v>
      </c>
      <c r="U328">
        <v>23057700</v>
      </c>
      <c r="V328" t="s">
        <v>187</v>
      </c>
      <c r="W328">
        <v>5</v>
      </c>
      <c r="X328">
        <v>5</v>
      </c>
      <c r="Y328">
        <v>5</v>
      </c>
      <c r="Z328">
        <v>5</v>
      </c>
      <c r="AA328">
        <v>0</v>
      </c>
      <c r="AB328">
        <v>0</v>
      </c>
      <c r="AC328">
        <v>0</v>
      </c>
      <c r="AD328">
        <v>0</v>
      </c>
      <c r="AE328">
        <v>5</v>
      </c>
      <c r="AF328">
        <v>5</v>
      </c>
      <c r="AI328" t="s">
        <v>1413</v>
      </c>
      <c r="AJ328" t="s">
        <v>989</v>
      </c>
      <c r="AK328" t="s">
        <v>1039</v>
      </c>
      <c r="AL328" t="s">
        <v>1008</v>
      </c>
      <c r="AM328" t="s">
        <v>1009</v>
      </c>
      <c r="AN328" t="s">
        <v>1034</v>
      </c>
      <c r="AO328" t="s">
        <v>991</v>
      </c>
      <c r="AU328" t="s">
        <v>1437</v>
      </c>
      <c r="AV328" t="s">
        <v>765</v>
      </c>
      <c r="AW328" t="s">
        <v>765</v>
      </c>
      <c r="AX328" t="s">
        <v>990</v>
      </c>
      <c r="AY328">
        <v>0</v>
      </c>
      <c r="AZ328" t="s">
        <v>994</v>
      </c>
      <c r="BA328">
        <v>31793060</v>
      </c>
      <c r="BD328">
        <v>0</v>
      </c>
      <c r="BG328">
        <v>1333314600</v>
      </c>
      <c r="BH328" t="s">
        <v>995</v>
      </c>
      <c r="BI328">
        <v>5</v>
      </c>
      <c r="BJ328">
        <v>5</v>
      </c>
      <c r="BK328">
        <v>1300</v>
      </c>
      <c r="BL328" t="s">
        <v>996</v>
      </c>
    </row>
    <row r="329" spans="3:64">
      <c r="C329" s="2">
        <v>244688</v>
      </c>
      <c r="D329" s="2">
        <v>244688</v>
      </c>
      <c r="F329" t="s">
        <v>1409</v>
      </c>
      <c r="G329" t="s">
        <v>1410</v>
      </c>
      <c r="H329">
        <v>0</v>
      </c>
      <c r="I329" t="s">
        <v>984</v>
      </c>
      <c r="J329" t="s">
        <v>985</v>
      </c>
      <c r="K329" t="s">
        <v>986</v>
      </c>
      <c r="L329">
        <v>250</v>
      </c>
      <c r="N329">
        <v>2000258372</v>
      </c>
      <c r="O329" t="s">
        <v>1438</v>
      </c>
      <c r="P329">
        <v>1</v>
      </c>
      <c r="Q329" t="s">
        <v>1439</v>
      </c>
      <c r="R329" s="2">
        <v>244688</v>
      </c>
      <c r="S329" s="2">
        <v>244688</v>
      </c>
      <c r="T329" t="s">
        <v>1440</v>
      </c>
      <c r="U329">
        <v>23057700</v>
      </c>
      <c r="V329" t="s">
        <v>187</v>
      </c>
      <c r="W329">
        <v>10</v>
      </c>
      <c r="X329">
        <v>10</v>
      </c>
      <c r="Y329">
        <v>10</v>
      </c>
      <c r="Z329">
        <v>10</v>
      </c>
      <c r="AA329">
        <v>0</v>
      </c>
      <c r="AB329">
        <v>0</v>
      </c>
      <c r="AC329">
        <v>0</v>
      </c>
      <c r="AD329">
        <v>0</v>
      </c>
      <c r="AE329">
        <v>10</v>
      </c>
      <c r="AF329">
        <v>10</v>
      </c>
      <c r="AI329" t="s">
        <v>1413</v>
      </c>
      <c r="AJ329" t="s">
        <v>989</v>
      </c>
      <c r="AK329" t="s">
        <v>1039</v>
      </c>
      <c r="AL329" t="s">
        <v>1008</v>
      </c>
      <c r="AM329" t="s">
        <v>1009</v>
      </c>
      <c r="AN329" t="s">
        <v>1034</v>
      </c>
      <c r="AO329" t="s">
        <v>991</v>
      </c>
      <c r="AU329" t="s">
        <v>1441</v>
      </c>
      <c r="AV329" t="s">
        <v>765</v>
      </c>
      <c r="AW329" t="s">
        <v>765</v>
      </c>
      <c r="AX329" t="s">
        <v>990</v>
      </c>
      <c r="AY329">
        <v>0</v>
      </c>
      <c r="AZ329" t="s">
        <v>994</v>
      </c>
      <c r="BA329">
        <v>31793136</v>
      </c>
      <c r="BD329">
        <v>0</v>
      </c>
      <c r="BG329">
        <v>1333314600</v>
      </c>
      <c r="BH329" t="s">
        <v>995</v>
      </c>
      <c r="BI329">
        <v>10</v>
      </c>
      <c r="BJ329">
        <v>10</v>
      </c>
      <c r="BK329">
        <v>1300</v>
      </c>
      <c r="BL329" t="s">
        <v>996</v>
      </c>
    </row>
    <row r="330" spans="3:64">
      <c r="C330" s="2">
        <v>244688</v>
      </c>
      <c r="D330" s="2">
        <v>244688</v>
      </c>
      <c r="F330" t="s">
        <v>1409</v>
      </c>
      <c r="G330" t="s">
        <v>1410</v>
      </c>
      <c r="H330">
        <v>0</v>
      </c>
      <c r="I330" t="s">
        <v>984</v>
      </c>
      <c r="J330" t="s">
        <v>985</v>
      </c>
      <c r="K330" t="s">
        <v>986</v>
      </c>
      <c r="L330">
        <v>250</v>
      </c>
      <c r="N330">
        <v>2000258372</v>
      </c>
      <c r="O330" t="s">
        <v>1438</v>
      </c>
      <c r="P330">
        <v>1</v>
      </c>
      <c r="Q330" t="s">
        <v>1439</v>
      </c>
      <c r="R330" s="2">
        <v>244688</v>
      </c>
      <c r="S330" s="2">
        <v>244688</v>
      </c>
      <c r="T330" t="s">
        <v>1440</v>
      </c>
      <c r="U330">
        <v>23057698</v>
      </c>
      <c r="V330" t="s">
        <v>271</v>
      </c>
      <c r="W330">
        <v>5</v>
      </c>
      <c r="X330">
        <v>5</v>
      </c>
      <c r="Y330">
        <v>5</v>
      </c>
      <c r="Z330">
        <v>5</v>
      </c>
      <c r="AA330">
        <v>0</v>
      </c>
      <c r="AB330">
        <v>0</v>
      </c>
      <c r="AC330">
        <v>0</v>
      </c>
      <c r="AD330">
        <v>0</v>
      </c>
      <c r="AE330">
        <v>5</v>
      </c>
      <c r="AF330">
        <v>5</v>
      </c>
      <c r="AI330" t="s">
        <v>1413</v>
      </c>
      <c r="AJ330" t="s">
        <v>989</v>
      </c>
      <c r="AK330" t="s">
        <v>1039</v>
      </c>
      <c r="AL330" t="s">
        <v>1008</v>
      </c>
      <c r="AM330" t="s">
        <v>1009</v>
      </c>
      <c r="AN330" t="s">
        <v>1034</v>
      </c>
      <c r="AO330" t="s">
        <v>991</v>
      </c>
      <c r="AU330" t="s">
        <v>1441</v>
      </c>
      <c r="AV330" t="s">
        <v>765</v>
      </c>
      <c r="AW330" t="s">
        <v>765</v>
      </c>
      <c r="AX330" t="s">
        <v>990</v>
      </c>
      <c r="AY330">
        <v>0</v>
      </c>
      <c r="AZ330" t="s">
        <v>994</v>
      </c>
      <c r="BA330">
        <v>31793136</v>
      </c>
      <c r="BD330">
        <v>0</v>
      </c>
      <c r="BG330">
        <v>1333314600</v>
      </c>
      <c r="BH330" t="s">
        <v>995</v>
      </c>
      <c r="BI330">
        <v>5</v>
      </c>
      <c r="BJ330">
        <v>5</v>
      </c>
      <c r="BK330">
        <v>1300</v>
      </c>
      <c r="BL330" t="s">
        <v>996</v>
      </c>
    </row>
    <row r="331" spans="3:64">
      <c r="C331" s="2">
        <v>244688</v>
      </c>
      <c r="D331" s="2">
        <v>244688</v>
      </c>
      <c r="F331" t="s">
        <v>1409</v>
      </c>
      <c r="G331" t="s">
        <v>1410</v>
      </c>
      <c r="H331">
        <v>0</v>
      </c>
      <c r="I331" t="s">
        <v>984</v>
      </c>
      <c r="J331" t="s">
        <v>985</v>
      </c>
      <c r="K331" t="s">
        <v>986</v>
      </c>
      <c r="L331">
        <v>250</v>
      </c>
      <c r="N331">
        <v>2000336830</v>
      </c>
      <c r="O331" t="s">
        <v>1442</v>
      </c>
      <c r="P331">
        <v>1</v>
      </c>
      <c r="Q331" t="s">
        <v>1443</v>
      </c>
      <c r="R331" s="2">
        <v>244688</v>
      </c>
      <c r="S331" s="2">
        <v>244688</v>
      </c>
      <c r="T331" t="s">
        <v>1444</v>
      </c>
      <c r="U331">
        <v>23015350</v>
      </c>
      <c r="V331" t="s">
        <v>36</v>
      </c>
      <c r="W331">
        <v>5</v>
      </c>
      <c r="X331">
        <v>5</v>
      </c>
      <c r="Y331">
        <v>5</v>
      </c>
      <c r="Z331">
        <v>5</v>
      </c>
      <c r="AA331">
        <v>0</v>
      </c>
      <c r="AB331">
        <v>0</v>
      </c>
      <c r="AC331">
        <v>0</v>
      </c>
      <c r="AD331">
        <v>0</v>
      </c>
      <c r="AE331">
        <v>5</v>
      </c>
      <c r="AF331">
        <v>5</v>
      </c>
      <c r="AI331" t="s">
        <v>1413</v>
      </c>
      <c r="AJ331" t="s">
        <v>989</v>
      </c>
      <c r="AK331" t="s">
        <v>1007</v>
      </c>
      <c r="AL331" t="s">
        <v>1008</v>
      </c>
      <c r="AM331" t="s">
        <v>1009</v>
      </c>
      <c r="AN331" t="s">
        <v>1034</v>
      </c>
      <c r="AO331" t="s">
        <v>991</v>
      </c>
      <c r="AU331" t="s">
        <v>1445</v>
      </c>
      <c r="AV331" t="s">
        <v>765</v>
      </c>
      <c r="AW331" t="s">
        <v>765</v>
      </c>
      <c r="AX331" t="s">
        <v>990</v>
      </c>
      <c r="AY331">
        <v>0</v>
      </c>
      <c r="AZ331" t="s">
        <v>994</v>
      </c>
      <c r="BA331">
        <v>31794079</v>
      </c>
      <c r="BD331">
        <v>0</v>
      </c>
      <c r="BG331">
        <v>1333314600</v>
      </c>
      <c r="BH331" t="s">
        <v>995</v>
      </c>
      <c r="BI331">
        <v>5</v>
      </c>
      <c r="BJ331">
        <v>5</v>
      </c>
      <c r="BK331">
        <v>1300</v>
      </c>
      <c r="BL331" t="s">
        <v>996</v>
      </c>
    </row>
    <row r="332" spans="3:64">
      <c r="C332" s="2">
        <v>244688</v>
      </c>
      <c r="D332" s="2">
        <v>244688</v>
      </c>
      <c r="F332" t="s">
        <v>1409</v>
      </c>
      <c r="G332" t="s">
        <v>1410</v>
      </c>
      <c r="H332">
        <v>0</v>
      </c>
      <c r="I332" t="s">
        <v>984</v>
      </c>
      <c r="J332" t="s">
        <v>985</v>
      </c>
      <c r="K332" t="s">
        <v>986</v>
      </c>
      <c r="L332">
        <v>250</v>
      </c>
      <c r="N332">
        <v>2000336830</v>
      </c>
      <c r="O332" t="s">
        <v>1442</v>
      </c>
      <c r="P332">
        <v>1</v>
      </c>
      <c r="Q332" t="s">
        <v>1443</v>
      </c>
      <c r="R332" s="2">
        <v>244688</v>
      </c>
      <c r="S332" s="2">
        <v>244688</v>
      </c>
      <c r="T332" t="s">
        <v>1444</v>
      </c>
      <c r="U332">
        <v>23064091</v>
      </c>
      <c r="V332" t="s">
        <v>118</v>
      </c>
      <c r="W332">
        <v>5</v>
      </c>
      <c r="X332">
        <v>5</v>
      </c>
      <c r="Y332">
        <v>5</v>
      </c>
      <c r="Z332">
        <v>5</v>
      </c>
      <c r="AA332">
        <v>0</v>
      </c>
      <c r="AB332">
        <v>0</v>
      </c>
      <c r="AC332">
        <v>0</v>
      </c>
      <c r="AD332">
        <v>0</v>
      </c>
      <c r="AE332">
        <v>5</v>
      </c>
      <c r="AF332">
        <v>5</v>
      </c>
      <c r="AI332" t="s">
        <v>1413</v>
      </c>
      <c r="AJ332" t="s">
        <v>989</v>
      </c>
      <c r="AK332" t="s">
        <v>1007</v>
      </c>
      <c r="AL332" t="s">
        <v>1008</v>
      </c>
      <c r="AM332" t="s">
        <v>1009</v>
      </c>
      <c r="AN332" t="s">
        <v>1034</v>
      </c>
      <c r="AO332" t="s">
        <v>991</v>
      </c>
      <c r="AU332" t="s">
        <v>1445</v>
      </c>
      <c r="AV332" t="s">
        <v>765</v>
      </c>
      <c r="AW332" t="s">
        <v>765</v>
      </c>
      <c r="AX332" t="s">
        <v>990</v>
      </c>
      <c r="AY332">
        <v>0</v>
      </c>
      <c r="AZ332" t="s">
        <v>994</v>
      </c>
      <c r="BA332">
        <v>31794079</v>
      </c>
      <c r="BD332">
        <v>0</v>
      </c>
      <c r="BG332">
        <v>1333314600</v>
      </c>
      <c r="BH332" t="s">
        <v>995</v>
      </c>
      <c r="BI332">
        <v>5</v>
      </c>
      <c r="BJ332">
        <v>5</v>
      </c>
      <c r="BK332">
        <v>1300</v>
      </c>
      <c r="BL332" t="s">
        <v>996</v>
      </c>
    </row>
    <row r="333" spans="3:64">
      <c r="C333" s="2">
        <v>244688</v>
      </c>
      <c r="D333" s="2">
        <v>244688</v>
      </c>
      <c r="F333" t="s">
        <v>1409</v>
      </c>
      <c r="G333" t="s">
        <v>1410</v>
      </c>
      <c r="H333">
        <v>0</v>
      </c>
      <c r="I333" t="s">
        <v>984</v>
      </c>
      <c r="J333" t="s">
        <v>985</v>
      </c>
      <c r="K333" t="s">
        <v>986</v>
      </c>
      <c r="L333">
        <v>250</v>
      </c>
      <c r="N333">
        <v>2000396219</v>
      </c>
      <c r="O333" t="s">
        <v>1446</v>
      </c>
      <c r="P333">
        <v>1</v>
      </c>
      <c r="Q333" t="s">
        <v>1446</v>
      </c>
      <c r="R333" s="2">
        <v>244688</v>
      </c>
      <c r="S333" s="2">
        <v>244688</v>
      </c>
      <c r="T333" t="s">
        <v>1447</v>
      </c>
      <c r="U333">
        <v>23064091</v>
      </c>
      <c r="V333" t="s">
        <v>118</v>
      </c>
      <c r="W333">
        <v>150</v>
      </c>
      <c r="X333">
        <v>150</v>
      </c>
      <c r="Y333">
        <v>150</v>
      </c>
      <c r="Z333">
        <v>150</v>
      </c>
      <c r="AA333">
        <v>0</v>
      </c>
      <c r="AB333">
        <v>0</v>
      </c>
      <c r="AC333">
        <v>0</v>
      </c>
      <c r="AD333">
        <v>0</v>
      </c>
      <c r="AE333">
        <v>150</v>
      </c>
      <c r="AF333">
        <v>150</v>
      </c>
      <c r="AI333" t="s">
        <v>1413</v>
      </c>
      <c r="AJ333" t="s">
        <v>989</v>
      </c>
      <c r="AK333" t="s">
        <v>1007</v>
      </c>
      <c r="AL333" t="s">
        <v>1008</v>
      </c>
      <c r="AM333" t="s">
        <v>1009</v>
      </c>
      <c r="AN333" t="s">
        <v>1034</v>
      </c>
      <c r="AO333" t="s">
        <v>991</v>
      </c>
      <c r="AU333" t="s">
        <v>1448</v>
      </c>
      <c r="AV333" t="s">
        <v>765</v>
      </c>
      <c r="AW333" t="s">
        <v>765</v>
      </c>
      <c r="AX333" t="s">
        <v>990</v>
      </c>
      <c r="AY333">
        <v>0</v>
      </c>
      <c r="AZ333" t="s">
        <v>994</v>
      </c>
      <c r="BA333">
        <v>31798184</v>
      </c>
      <c r="BD333">
        <v>0</v>
      </c>
      <c r="BG333">
        <v>1333314600</v>
      </c>
      <c r="BH333" t="s">
        <v>995</v>
      </c>
      <c r="BI333">
        <v>150</v>
      </c>
      <c r="BJ333">
        <v>150</v>
      </c>
      <c r="BL333" t="s">
        <v>996</v>
      </c>
    </row>
    <row r="334" spans="3:64">
      <c r="C334" s="2">
        <v>244688</v>
      </c>
      <c r="D334" s="2">
        <v>244688</v>
      </c>
      <c r="F334" t="s">
        <v>1409</v>
      </c>
      <c r="G334" t="s">
        <v>1410</v>
      </c>
      <c r="H334">
        <v>0</v>
      </c>
      <c r="I334" t="s">
        <v>984</v>
      </c>
      <c r="J334" t="s">
        <v>985</v>
      </c>
      <c r="K334" t="s">
        <v>986</v>
      </c>
      <c r="L334">
        <v>250</v>
      </c>
      <c r="N334">
        <v>2000228078</v>
      </c>
      <c r="O334" t="s">
        <v>1449</v>
      </c>
      <c r="P334">
        <v>1</v>
      </c>
      <c r="Q334" t="s">
        <v>1450</v>
      </c>
      <c r="R334" s="2">
        <v>244688</v>
      </c>
      <c r="S334" s="2">
        <v>244688</v>
      </c>
      <c r="T334" t="s">
        <v>1451</v>
      </c>
      <c r="U334">
        <v>23057693</v>
      </c>
      <c r="V334" t="s">
        <v>51</v>
      </c>
      <c r="W334">
        <v>5</v>
      </c>
      <c r="X334">
        <v>5</v>
      </c>
      <c r="Y334">
        <v>5</v>
      </c>
      <c r="Z334">
        <v>5</v>
      </c>
      <c r="AA334">
        <v>0</v>
      </c>
      <c r="AB334">
        <v>0</v>
      </c>
      <c r="AC334">
        <v>0</v>
      </c>
      <c r="AD334">
        <v>0</v>
      </c>
      <c r="AE334">
        <v>5</v>
      </c>
      <c r="AF334">
        <v>5</v>
      </c>
      <c r="AI334" t="s">
        <v>1413</v>
      </c>
      <c r="AJ334" t="s">
        <v>989</v>
      </c>
      <c r="AK334" t="s">
        <v>1007</v>
      </c>
      <c r="AL334" t="s">
        <v>1008</v>
      </c>
      <c r="AM334" t="s">
        <v>1009</v>
      </c>
      <c r="AN334" t="s">
        <v>1022</v>
      </c>
      <c r="AO334" t="s">
        <v>991</v>
      </c>
      <c r="AU334" t="s">
        <v>1452</v>
      </c>
      <c r="AV334" t="s">
        <v>765</v>
      </c>
      <c r="AW334" t="s">
        <v>765</v>
      </c>
      <c r="AX334" t="s">
        <v>990</v>
      </c>
      <c r="AY334">
        <v>0</v>
      </c>
      <c r="AZ334" t="s">
        <v>994</v>
      </c>
      <c r="BA334">
        <v>31799236</v>
      </c>
      <c r="BD334">
        <v>0</v>
      </c>
      <c r="BG334">
        <v>1333314600</v>
      </c>
      <c r="BH334" t="s">
        <v>995</v>
      </c>
      <c r="BI334">
        <v>5</v>
      </c>
      <c r="BJ334">
        <v>5</v>
      </c>
      <c r="BK334">
        <v>1300</v>
      </c>
      <c r="BL334" t="s">
        <v>996</v>
      </c>
    </row>
    <row r="335" spans="3:64">
      <c r="C335" s="2">
        <v>244688</v>
      </c>
      <c r="D335" s="2">
        <v>244688</v>
      </c>
      <c r="F335" t="s">
        <v>1409</v>
      </c>
      <c r="G335" t="s">
        <v>1410</v>
      </c>
      <c r="H335">
        <v>0</v>
      </c>
      <c r="I335" t="s">
        <v>984</v>
      </c>
      <c r="J335" t="s">
        <v>985</v>
      </c>
      <c r="K335" t="s">
        <v>986</v>
      </c>
      <c r="L335">
        <v>250</v>
      </c>
      <c r="N335">
        <v>2000228078</v>
      </c>
      <c r="O335" t="s">
        <v>1449</v>
      </c>
      <c r="P335">
        <v>1</v>
      </c>
      <c r="Q335" t="s">
        <v>1450</v>
      </c>
      <c r="R335" s="2">
        <v>244688</v>
      </c>
      <c r="S335" s="2">
        <v>244688</v>
      </c>
      <c r="T335" t="s">
        <v>1451</v>
      </c>
      <c r="U335">
        <v>23057695</v>
      </c>
      <c r="V335" t="s">
        <v>108</v>
      </c>
      <c r="W335">
        <v>10</v>
      </c>
      <c r="X335">
        <v>10</v>
      </c>
      <c r="Y335">
        <v>10</v>
      </c>
      <c r="Z335">
        <v>10</v>
      </c>
      <c r="AA335">
        <v>0</v>
      </c>
      <c r="AB335">
        <v>0</v>
      </c>
      <c r="AC335">
        <v>0</v>
      </c>
      <c r="AD335">
        <v>0</v>
      </c>
      <c r="AE335">
        <v>10</v>
      </c>
      <c r="AF335">
        <v>10</v>
      </c>
      <c r="AI335" t="s">
        <v>1413</v>
      </c>
      <c r="AJ335" t="s">
        <v>989</v>
      </c>
      <c r="AK335" t="s">
        <v>1007</v>
      </c>
      <c r="AL335" t="s">
        <v>1008</v>
      </c>
      <c r="AM335" t="s">
        <v>1009</v>
      </c>
      <c r="AN335" t="s">
        <v>1022</v>
      </c>
      <c r="AO335" t="s">
        <v>991</v>
      </c>
      <c r="AU335" t="s">
        <v>1452</v>
      </c>
      <c r="AV335" t="s">
        <v>765</v>
      </c>
      <c r="AW335" t="s">
        <v>765</v>
      </c>
      <c r="AX335" t="s">
        <v>990</v>
      </c>
      <c r="AY335">
        <v>0</v>
      </c>
      <c r="AZ335" t="s">
        <v>994</v>
      </c>
      <c r="BA335">
        <v>31799236</v>
      </c>
      <c r="BD335">
        <v>0</v>
      </c>
      <c r="BG335">
        <v>1333314600</v>
      </c>
      <c r="BH335" t="s">
        <v>995</v>
      </c>
      <c r="BI335">
        <v>10</v>
      </c>
      <c r="BJ335">
        <v>10</v>
      </c>
      <c r="BK335">
        <v>1300</v>
      </c>
      <c r="BL335" t="s">
        <v>996</v>
      </c>
    </row>
    <row r="336" spans="3:64">
      <c r="C336" s="2">
        <v>244688</v>
      </c>
      <c r="D336" s="2">
        <v>244688</v>
      </c>
      <c r="F336" t="s">
        <v>1409</v>
      </c>
      <c r="G336" t="s">
        <v>1410</v>
      </c>
      <c r="H336">
        <v>0</v>
      </c>
      <c r="I336" t="s">
        <v>984</v>
      </c>
      <c r="J336" t="s">
        <v>985</v>
      </c>
      <c r="K336" t="s">
        <v>986</v>
      </c>
      <c r="L336">
        <v>250</v>
      </c>
      <c r="N336">
        <v>2000228078</v>
      </c>
      <c r="O336" t="s">
        <v>1449</v>
      </c>
      <c r="P336">
        <v>1</v>
      </c>
      <c r="Q336" t="s">
        <v>1450</v>
      </c>
      <c r="R336" s="2">
        <v>244688</v>
      </c>
      <c r="S336" s="2">
        <v>244688</v>
      </c>
      <c r="T336" t="s">
        <v>1451</v>
      </c>
      <c r="U336">
        <v>23067920</v>
      </c>
      <c r="V336" t="s">
        <v>16</v>
      </c>
      <c r="W336">
        <v>4</v>
      </c>
      <c r="X336">
        <v>4</v>
      </c>
      <c r="Y336">
        <v>4</v>
      </c>
      <c r="Z336">
        <v>4</v>
      </c>
      <c r="AA336">
        <v>0</v>
      </c>
      <c r="AB336">
        <v>0</v>
      </c>
      <c r="AC336">
        <v>0</v>
      </c>
      <c r="AD336">
        <v>0</v>
      </c>
      <c r="AE336">
        <v>4</v>
      </c>
      <c r="AF336">
        <v>4</v>
      </c>
      <c r="AI336" t="s">
        <v>1413</v>
      </c>
      <c r="AJ336" t="s">
        <v>989</v>
      </c>
      <c r="AN336" t="s">
        <v>1022</v>
      </c>
      <c r="AO336" t="s">
        <v>991</v>
      </c>
      <c r="AU336" t="s">
        <v>1452</v>
      </c>
      <c r="AV336" t="s">
        <v>899</v>
      </c>
      <c r="AW336" t="s">
        <v>899</v>
      </c>
      <c r="AX336" t="s">
        <v>990</v>
      </c>
      <c r="AY336">
        <v>0</v>
      </c>
      <c r="AZ336" t="s">
        <v>994</v>
      </c>
      <c r="BA336">
        <v>31799236</v>
      </c>
      <c r="BD336">
        <v>0</v>
      </c>
      <c r="BG336">
        <v>1333314600</v>
      </c>
      <c r="BH336" t="s">
        <v>995</v>
      </c>
      <c r="BI336">
        <v>4</v>
      </c>
      <c r="BJ336">
        <v>4</v>
      </c>
      <c r="BK336">
        <v>1300</v>
      </c>
      <c r="BL336" t="s">
        <v>996</v>
      </c>
    </row>
    <row r="337" spans="3:64">
      <c r="C337" s="2">
        <v>244688</v>
      </c>
      <c r="D337" s="2">
        <v>244688</v>
      </c>
      <c r="F337" t="s">
        <v>1409</v>
      </c>
      <c r="G337" t="s">
        <v>1410</v>
      </c>
      <c r="H337">
        <v>0</v>
      </c>
      <c r="I337" t="s">
        <v>984</v>
      </c>
      <c r="J337" t="s">
        <v>985</v>
      </c>
      <c r="K337" t="s">
        <v>986</v>
      </c>
      <c r="L337">
        <v>250</v>
      </c>
      <c r="N337">
        <v>2000228078</v>
      </c>
      <c r="O337" t="s">
        <v>1449</v>
      </c>
      <c r="P337">
        <v>1</v>
      </c>
      <c r="Q337" t="s">
        <v>1450</v>
      </c>
      <c r="R337" s="2">
        <v>244688</v>
      </c>
      <c r="S337" s="2">
        <v>244688</v>
      </c>
      <c r="T337" t="s">
        <v>1451</v>
      </c>
      <c r="U337">
        <v>23000181</v>
      </c>
      <c r="V337" t="s">
        <v>38</v>
      </c>
      <c r="W337">
        <v>6</v>
      </c>
      <c r="X337">
        <v>6</v>
      </c>
      <c r="Y337">
        <v>6</v>
      </c>
      <c r="Z337">
        <v>6</v>
      </c>
      <c r="AA337">
        <v>0</v>
      </c>
      <c r="AB337">
        <v>0</v>
      </c>
      <c r="AC337">
        <v>0</v>
      </c>
      <c r="AD337">
        <v>0</v>
      </c>
      <c r="AE337">
        <v>6</v>
      </c>
      <c r="AF337">
        <v>6</v>
      </c>
      <c r="AI337" t="s">
        <v>1413</v>
      </c>
      <c r="AJ337" t="s">
        <v>989</v>
      </c>
      <c r="AK337" t="s">
        <v>1007</v>
      </c>
      <c r="AL337" t="s">
        <v>1008</v>
      </c>
      <c r="AM337" t="s">
        <v>1009</v>
      </c>
      <c r="AN337" t="s">
        <v>1022</v>
      </c>
      <c r="AO337" t="s">
        <v>991</v>
      </c>
      <c r="AU337" t="s">
        <v>1452</v>
      </c>
      <c r="AV337" t="s">
        <v>765</v>
      </c>
      <c r="AW337" t="s">
        <v>765</v>
      </c>
      <c r="AX337" t="s">
        <v>990</v>
      </c>
      <c r="AY337">
        <v>0</v>
      </c>
      <c r="AZ337" t="s">
        <v>994</v>
      </c>
      <c r="BA337">
        <v>31799236</v>
      </c>
      <c r="BD337">
        <v>0</v>
      </c>
      <c r="BG337">
        <v>1333314600</v>
      </c>
      <c r="BH337" t="s">
        <v>995</v>
      </c>
      <c r="BI337">
        <v>6</v>
      </c>
      <c r="BJ337">
        <v>6</v>
      </c>
      <c r="BK337">
        <v>1300</v>
      </c>
      <c r="BL337" t="s">
        <v>996</v>
      </c>
    </row>
    <row r="338" spans="3:64">
      <c r="C338" s="2">
        <v>244688</v>
      </c>
      <c r="D338" s="2">
        <v>244688</v>
      </c>
      <c r="F338" t="s">
        <v>1409</v>
      </c>
      <c r="G338" t="s">
        <v>1410</v>
      </c>
      <c r="H338">
        <v>0</v>
      </c>
      <c r="I338" t="s">
        <v>984</v>
      </c>
      <c r="J338" t="s">
        <v>985</v>
      </c>
      <c r="K338" t="s">
        <v>986</v>
      </c>
      <c r="L338">
        <v>250</v>
      </c>
      <c r="N338">
        <v>2000228078</v>
      </c>
      <c r="O338" t="s">
        <v>1449</v>
      </c>
      <c r="P338">
        <v>1</v>
      </c>
      <c r="Q338" t="s">
        <v>1450</v>
      </c>
      <c r="R338" s="2">
        <v>244688</v>
      </c>
      <c r="S338" s="2">
        <v>244688</v>
      </c>
      <c r="T338" t="s">
        <v>1451</v>
      </c>
      <c r="U338">
        <v>23000190</v>
      </c>
      <c r="V338" t="s">
        <v>125</v>
      </c>
      <c r="W338">
        <v>2</v>
      </c>
      <c r="X338">
        <v>2</v>
      </c>
      <c r="Y338">
        <v>2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2</v>
      </c>
      <c r="AF338">
        <v>2</v>
      </c>
      <c r="AI338" t="s">
        <v>1413</v>
      </c>
      <c r="AJ338" t="s">
        <v>989</v>
      </c>
      <c r="AK338" t="s">
        <v>1007</v>
      </c>
      <c r="AL338" t="s">
        <v>1008</v>
      </c>
      <c r="AM338" t="s">
        <v>1009</v>
      </c>
      <c r="AN338" t="s">
        <v>1022</v>
      </c>
      <c r="AO338" t="s">
        <v>991</v>
      </c>
      <c r="AU338" t="s">
        <v>1452</v>
      </c>
      <c r="AV338" t="s">
        <v>765</v>
      </c>
      <c r="AW338" t="s">
        <v>765</v>
      </c>
      <c r="AX338" t="s">
        <v>990</v>
      </c>
      <c r="AY338">
        <v>0</v>
      </c>
      <c r="AZ338" t="s">
        <v>994</v>
      </c>
      <c r="BA338">
        <v>31799236</v>
      </c>
      <c r="BD338">
        <v>0</v>
      </c>
      <c r="BG338">
        <v>1333314600</v>
      </c>
      <c r="BH338" t="s">
        <v>995</v>
      </c>
      <c r="BI338">
        <v>2</v>
      </c>
      <c r="BJ338">
        <v>2</v>
      </c>
      <c r="BK338">
        <v>1300</v>
      </c>
      <c r="BL338" t="s">
        <v>996</v>
      </c>
    </row>
    <row r="339" spans="3:64">
      <c r="C339" s="2">
        <v>244688</v>
      </c>
      <c r="D339" s="2">
        <v>244688</v>
      </c>
      <c r="F339" t="s">
        <v>1409</v>
      </c>
      <c r="G339" t="s">
        <v>1410</v>
      </c>
      <c r="H339">
        <v>0</v>
      </c>
      <c r="I339" t="s">
        <v>984</v>
      </c>
      <c r="J339" t="s">
        <v>985</v>
      </c>
      <c r="K339" t="s">
        <v>986</v>
      </c>
      <c r="L339">
        <v>250</v>
      </c>
      <c r="N339">
        <v>2000228078</v>
      </c>
      <c r="O339" t="s">
        <v>1449</v>
      </c>
      <c r="P339">
        <v>1</v>
      </c>
      <c r="Q339" t="s">
        <v>1450</v>
      </c>
      <c r="R339" s="2">
        <v>244688</v>
      </c>
      <c r="S339" s="2">
        <v>244688</v>
      </c>
      <c r="T339" t="s">
        <v>1451</v>
      </c>
      <c r="U339">
        <v>23064091</v>
      </c>
      <c r="V339" t="s">
        <v>118</v>
      </c>
      <c r="W339">
        <v>10</v>
      </c>
      <c r="X339">
        <v>10</v>
      </c>
      <c r="Y339">
        <v>10</v>
      </c>
      <c r="Z339">
        <v>10</v>
      </c>
      <c r="AA339">
        <v>0</v>
      </c>
      <c r="AB339">
        <v>0</v>
      </c>
      <c r="AC339">
        <v>0</v>
      </c>
      <c r="AD339">
        <v>0</v>
      </c>
      <c r="AE339">
        <v>10</v>
      </c>
      <c r="AF339">
        <v>10</v>
      </c>
      <c r="AI339" t="s">
        <v>1413</v>
      </c>
      <c r="AJ339" t="s">
        <v>989</v>
      </c>
      <c r="AK339" t="s">
        <v>1007</v>
      </c>
      <c r="AL339" t="s">
        <v>1008</v>
      </c>
      <c r="AM339" t="s">
        <v>1009</v>
      </c>
      <c r="AN339" t="s">
        <v>1022</v>
      </c>
      <c r="AO339" t="s">
        <v>991</v>
      </c>
      <c r="AU339" t="s">
        <v>1452</v>
      </c>
      <c r="AV339" t="s">
        <v>765</v>
      </c>
      <c r="AW339" t="s">
        <v>765</v>
      </c>
      <c r="AX339" t="s">
        <v>990</v>
      </c>
      <c r="AY339">
        <v>0</v>
      </c>
      <c r="AZ339" t="s">
        <v>994</v>
      </c>
      <c r="BA339">
        <v>31799236</v>
      </c>
      <c r="BD339">
        <v>0</v>
      </c>
      <c r="BG339">
        <v>1333314600</v>
      </c>
      <c r="BH339" t="s">
        <v>995</v>
      </c>
      <c r="BI339">
        <v>10</v>
      </c>
      <c r="BJ339">
        <v>10</v>
      </c>
      <c r="BK339">
        <v>1300</v>
      </c>
      <c r="BL339" t="s">
        <v>996</v>
      </c>
    </row>
    <row r="340" spans="3:64">
      <c r="C340" s="2">
        <v>244688</v>
      </c>
      <c r="D340" s="2">
        <v>244688</v>
      </c>
      <c r="F340" t="s">
        <v>1409</v>
      </c>
      <c r="G340" t="s">
        <v>1410</v>
      </c>
      <c r="H340">
        <v>0</v>
      </c>
      <c r="I340" t="s">
        <v>984</v>
      </c>
      <c r="J340" t="s">
        <v>985</v>
      </c>
      <c r="K340" t="s">
        <v>986</v>
      </c>
      <c r="L340">
        <v>250</v>
      </c>
      <c r="N340">
        <v>2000228078</v>
      </c>
      <c r="O340" t="s">
        <v>1449</v>
      </c>
      <c r="P340">
        <v>1</v>
      </c>
      <c r="Q340" t="s">
        <v>1450</v>
      </c>
      <c r="R340" s="2">
        <v>244688</v>
      </c>
      <c r="S340" s="2">
        <v>244688</v>
      </c>
      <c r="T340" t="s">
        <v>1451</v>
      </c>
      <c r="U340">
        <v>23000187</v>
      </c>
      <c r="V340" t="s">
        <v>102</v>
      </c>
      <c r="W340">
        <v>2</v>
      </c>
      <c r="X340">
        <v>2</v>
      </c>
      <c r="Y340">
        <v>2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2</v>
      </c>
      <c r="AF340">
        <v>2</v>
      </c>
      <c r="AI340" t="s">
        <v>1413</v>
      </c>
      <c r="AJ340" t="s">
        <v>989</v>
      </c>
      <c r="AK340" t="s">
        <v>1007</v>
      </c>
      <c r="AL340" t="s">
        <v>1008</v>
      </c>
      <c r="AM340" t="s">
        <v>1009</v>
      </c>
      <c r="AN340" t="s">
        <v>1022</v>
      </c>
      <c r="AO340" t="s">
        <v>991</v>
      </c>
      <c r="AU340" t="s">
        <v>1452</v>
      </c>
      <c r="AV340" t="s">
        <v>765</v>
      </c>
      <c r="AW340" t="s">
        <v>765</v>
      </c>
      <c r="AX340" t="s">
        <v>990</v>
      </c>
      <c r="AY340">
        <v>0</v>
      </c>
      <c r="AZ340" t="s">
        <v>994</v>
      </c>
      <c r="BA340">
        <v>31799236</v>
      </c>
      <c r="BD340">
        <v>0</v>
      </c>
      <c r="BG340">
        <v>1333314600</v>
      </c>
      <c r="BH340" t="s">
        <v>995</v>
      </c>
      <c r="BI340">
        <v>2</v>
      </c>
      <c r="BJ340">
        <v>2</v>
      </c>
      <c r="BK340">
        <v>1300</v>
      </c>
      <c r="BL340" t="s">
        <v>996</v>
      </c>
    </row>
    <row r="341" spans="3:64">
      <c r="C341" s="2">
        <v>244688</v>
      </c>
      <c r="D341" s="2">
        <v>244688</v>
      </c>
      <c r="F341" t="s">
        <v>1409</v>
      </c>
      <c r="G341" t="s">
        <v>1410</v>
      </c>
      <c r="H341">
        <v>0</v>
      </c>
      <c r="I341" t="s">
        <v>984</v>
      </c>
      <c r="J341" t="s">
        <v>985</v>
      </c>
      <c r="K341" t="s">
        <v>986</v>
      </c>
      <c r="L341">
        <v>250</v>
      </c>
      <c r="N341">
        <v>2000228078</v>
      </c>
      <c r="O341" t="s">
        <v>1449</v>
      </c>
      <c r="P341">
        <v>1</v>
      </c>
      <c r="Q341" t="s">
        <v>1450</v>
      </c>
      <c r="R341" s="2">
        <v>244688</v>
      </c>
      <c r="S341" s="2">
        <v>244688</v>
      </c>
      <c r="T341" t="s">
        <v>1451</v>
      </c>
      <c r="U341">
        <v>23000167</v>
      </c>
      <c r="V341" t="s">
        <v>54</v>
      </c>
      <c r="W341">
        <v>30</v>
      </c>
      <c r="X341">
        <v>30</v>
      </c>
      <c r="Y341">
        <v>30</v>
      </c>
      <c r="Z341">
        <v>30</v>
      </c>
      <c r="AA341">
        <v>0</v>
      </c>
      <c r="AB341">
        <v>0</v>
      </c>
      <c r="AC341">
        <v>0</v>
      </c>
      <c r="AD341">
        <v>0</v>
      </c>
      <c r="AE341">
        <v>30</v>
      </c>
      <c r="AF341">
        <v>30</v>
      </c>
      <c r="AI341" t="s">
        <v>1413</v>
      </c>
      <c r="AJ341" t="s">
        <v>989</v>
      </c>
      <c r="AK341" t="s">
        <v>1007</v>
      </c>
      <c r="AL341" t="s">
        <v>1008</v>
      </c>
      <c r="AM341" t="s">
        <v>1009</v>
      </c>
      <c r="AN341" t="s">
        <v>1022</v>
      </c>
      <c r="AO341" t="s">
        <v>991</v>
      </c>
      <c r="AU341" t="s">
        <v>1452</v>
      </c>
      <c r="AV341" t="s">
        <v>765</v>
      </c>
      <c r="AW341" t="s">
        <v>765</v>
      </c>
      <c r="AX341" t="s">
        <v>990</v>
      </c>
      <c r="AY341">
        <v>0</v>
      </c>
      <c r="AZ341" t="s">
        <v>994</v>
      </c>
      <c r="BA341">
        <v>31799236</v>
      </c>
      <c r="BD341">
        <v>0</v>
      </c>
      <c r="BG341">
        <v>1333314600</v>
      </c>
      <c r="BH341" t="s">
        <v>995</v>
      </c>
      <c r="BI341">
        <v>30</v>
      </c>
      <c r="BJ341">
        <v>30</v>
      </c>
      <c r="BK341">
        <v>1300</v>
      </c>
      <c r="BL341" t="s">
        <v>996</v>
      </c>
    </row>
    <row r="342" spans="3:64">
      <c r="C342" s="2">
        <v>244688</v>
      </c>
      <c r="D342" s="2">
        <v>244688</v>
      </c>
      <c r="F342" t="s">
        <v>1409</v>
      </c>
      <c r="G342" t="s">
        <v>1410</v>
      </c>
      <c r="H342">
        <v>0</v>
      </c>
      <c r="I342" t="s">
        <v>984</v>
      </c>
      <c r="J342" t="s">
        <v>985</v>
      </c>
      <c r="K342" t="s">
        <v>986</v>
      </c>
      <c r="L342">
        <v>250</v>
      </c>
      <c r="N342">
        <v>2000228078</v>
      </c>
      <c r="O342" t="s">
        <v>1449</v>
      </c>
      <c r="P342">
        <v>1</v>
      </c>
      <c r="Q342" t="s">
        <v>1450</v>
      </c>
      <c r="R342" s="2">
        <v>244688</v>
      </c>
      <c r="S342" s="2">
        <v>244688</v>
      </c>
      <c r="T342" t="s">
        <v>1451</v>
      </c>
      <c r="U342">
        <v>23015390</v>
      </c>
      <c r="V342" t="s">
        <v>564</v>
      </c>
      <c r="W342">
        <v>6</v>
      </c>
      <c r="X342">
        <v>6</v>
      </c>
      <c r="Y342">
        <v>6</v>
      </c>
      <c r="Z342">
        <v>6</v>
      </c>
      <c r="AA342">
        <v>0</v>
      </c>
      <c r="AB342">
        <v>0</v>
      </c>
      <c r="AC342">
        <v>0</v>
      </c>
      <c r="AD342">
        <v>0</v>
      </c>
      <c r="AE342">
        <v>6</v>
      </c>
      <c r="AF342">
        <v>6</v>
      </c>
      <c r="AI342" t="s">
        <v>1413</v>
      </c>
      <c r="AJ342" t="s">
        <v>989</v>
      </c>
      <c r="AK342" t="s">
        <v>1007</v>
      </c>
      <c r="AL342" t="s">
        <v>1008</v>
      </c>
      <c r="AM342" t="s">
        <v>1009</v>
      </c>
      <c r="AN342" t="s">
        <v>1022</v>
      </c>
      <c r="AO342" t="s">
        <v>991</v>
      </c>
      <c r="AU342" t="s">
        <v>1452</v>
      </c>
      <c r="AV342" t="s">
        <v>765</v>
      </c>
      <c r="AW342" t="s">
        <v>765</v>
      </c>
      <c r="AX342" t="s">
        <v>990</v>
      </c>
      <c r="AY342">
        <v>0</v>
      </c>
      <c r="AZ342" t="s">
        <v>994</v>
      </c>
      <c r="BA342">
        <v>31799236</v>
      </c>
      <c r="BD342">
        <v>0</v>
      </c>
      <c r="BG342">
        <v>1333314600</v>
      </c>
      <c r="BH342" t="s">
        <v>995</v>
      </c>
      <c r="BI342">
        <v>6</v>
      </c>
      <c r="BJ342">
        <v>6</v>
      </c>
      <c r="BK342">
        <v>1300</v>
      </c>
      <c r="BL342" t="s">
        <v>996</v>
      </c>
    </row>
    <row r="343" spans="3:64">
      <c r="C343" s="2">
        <v>244688</v>
      </c>
      <c r="D343" s="2">
        <v>244688</v>
      </c>
      <c r="F343" t="s">
        <v>1409</v>
      </c>
      <c r="G343" t="s">
        <v>1410</v>
      </c>
      <c r="H343">
        <v>0</v>
      </c>
      <c r="I343" t="s">
        <v>984</v>
      </c>
      <c r="J343" t="s">
        <v>985</v>
      </c>
      <c r="K343" t="s">
        <v>986</v>
      </c>
      <c r="L343">
        <v>250</v>
      </c>
      <c r="N343">
        <v>2000337040</v>
      </c>
      <c r="O343" t="s">
        <v>1453</v>
      </c>
      <c r="P343">
        <v>1</v>
      </c>
      <c r="Q343" t="s">
        <v>1454</v>
      </c>
      <c r="R343" s="2">
        <v>244688</v>
      </c>
      <c r="S343" s="2">
        <v>244688</v>
      </c>
      <c r="T343" t="s">
        <v>1455</v>
      </c>
      <c r="U343">
        <v>23057688</v>
      </c>
      <c r="V343" t="s">
        <v>61</v>
      </c>
      <c r="W343">
        <v>15</v>
      </c>
      <c r="X343">
        <v>15</v>
      </c>
      <c r="Y343">
        <v>15</v>
      </c>
      <c r="Z343">
        <v>15</v>
      </c>
      <c r="AA343">
        <v>0</v>
      </c>
      <c r="AB343">
        <v>0</v>
      </c>
      <c r="AC343">
        <v>0</v>
      </c>
      <c r="AD343">
        <v>0</v>
      </c>
      <c r="AE343">
        <v>15</v>
      </c>
      <c r="AF343">
        <v>15</v>
      </c>
      <c r="AI343" t="s">
        <v>1413</v>
      </c>
      <c r="AJ343" t="s">
        <v>989</v>
      </c>
      <c r="AK343" t="s">
        <v>1007</v>
      </c>
      <c r="AL343" t="s">
        <v>1008</v>
      </c>
      <c r="AM343" t="s">
        <v>1009</v>
      </c>
      <c r="AN343" t="s">
        <v>1034</v>
      </c>
      <c r="AO343" t="s">
        <v>991</v>
      </c>
      <c r="AU343" t="s">
        <v>1456</v>
      </c>
      <c r="AV343" t="s">
        <v>765</v>
      </c>
      <c r="AW343" t="s">
        <v>765</v>
      </c>
      <c r="AX343" t="s">
        <v>990</v>
      </c>
      <c r="AY343">
        <v>0</v>
      </c>
      <c r="AZ343" t="s">
        <v>994</v>
      </c>
      <c r="BA343">
        <v>31799422</v>
      </c>
      <c r="BD343">
        <v>0</v>
      </c>
      <c r="BG343">
        <v>1333314600</v>
      </c>
      <c r="BH343" t="s">
        <v>995</v>
      </c>
      <c r="BI343">
        <v>15</v>
      </c>
      <c r="BJ343">
        <v>15</v>
      </c>
      <c r="BK343">
        <v>1300</v>
      </c>
      <c r="BL343" t="s">
        <v>996</v>
      </c>
    </row>
    <row r="344" spans="3:64">
      <c r="C344" s="2">
        <v>244688</v>
      </c>
      <c r="D344" s="2">
        <v>244688</v>
      </c>
      <c r="F344" t="s">
        <v>1409</v>
      </c>
      <c r="G344" t="s">
        <v>1410</v>
      </c>
      <c r="H344">
        <v>0</v>
      </c>
      <c r="I344" t="s">
        <v>984</v>
      </c>
      <c r="J344" t="s">
        <v>985</v>
      </c>
      <c r="K344" t="s">
        <v>986</v>
      </c>
      <c r="L344">
        <v>250</v>
      </c>
      <c r="N344">
        <v>2000337040</v>
      </c>
      <c r="O344" t="s">
        <v>1453</v>
      </c>
      <c r="P344">
        <v>1</v>
      </c>
      <c r="Q344" t="s">
        <v>1454</v>
      </c>
      <c r="R344" s="2">
        <v>244688</v>
      </c>
      <c r="S344" s="2">
        <v>244688</v>
      </c>
      <c r="T344" t="s">
        <v>1455</v>
      </c>
      <c r="U344">
        <v>23000130</v>
      </c>
      <c r="V344" t="s">
        <v>146</v>
      </c>
      <c r="W344">
        <v>10</v>
      </c>
      <c r="X344">
        <v>10</v>
      </c>
      <c r="Y344">
        <v>10</v>
      </c>
      <c r="Z344">
        <v>10</v>
      </c>
      <c r="AA344">
        <v>0</v>
      </c>
      <c r="AB344">
        <v>0</v>
      </c>
      <c r="AC344">
        <v>0</v>
      </c>
      <c r="AD344">
        <v>0</v>
      </c>
      <c r="AE344">
        <v>10</v>
      </c>
      <c r="AF344">
        <v>10</v>
      </c>
      <c r="AI344" t="s">
        <v>1413</v>
      </c>
      <c r="AJ344" t="s">
        <v>989</v>
      </c>
      <c r="AK344" t="s">
        <v>1039</v>
      </c>
      <c r="AL344" t="s">
        <v>1008</v>
      </c>
      <c r="AM344" t="s">
        <v>1009</v>
      </c>
      <c r="AN344" t="s">
        <v>1034</v>
      </c>
      <c r="AO344" t="s">
        <v>991</v>
      </c>
      <c r="AU344" t="s">
        <v>1456</v>
      </c>
      <c r="AV344" t="s">
        <v>765</v>
      </c>
      <c r="AW344" t="s">
        <v>765</v>
      </c>
      <c r="AX344" t="s">
        <v>990</v>
      </c>
      <c r="AY344">
        <v>0</v>
      </c>
      <c r="AZ344" t="s">
        <v>994</v>
      </c>
      <c r="BA344">
        <v>31799422</v>
      </c>
      <c r="BD344">
        <v>0</v>
      </c>
      <c r="BG344">
        <v>1333314600</v>
      </c>
      <c r="BH344" t="s">
        <v>995</v>
      </c>
      <c r="BI344">
        <v>10</v>
      </c>
      <c r="BJ344">
        <v>10</v>
      </c>
      <c r="BK344">
        <v>1300</v>
      </c>
      <c r="BL344" t="s">
        <v>996</v>
      </c>
    </row>
    <row r="345" spans="3:64">
      <c r="C345" s="2">
        <v>244688</v>
      </c>
      <c r="D345" s="2">
        <v>244688</v>
      </c>
      <c r="F345" t="s">
        <v>1409</v>
      </c>
      <c r="G345" t="s">
        <v>1410</v>
      </c>
      <c r="H345">
        <v>0</v>
      </c>
      <c r="I345" t="s">
        <v>984</v>
      </c>
      <c r="J345" t="s">
        <v>985</v>
      </c>
      <c r="K345" t="s">
        <v>986</v>
      </c>
      <c r="L345">
        <v>250</v>
      </c>
      <c r="N345">
        <v>2000366855</v>
      </c>
      <c r="O345" t="s">
        <v>1457</v>
      </c>
      <c r="P345">
        <v>1</v>
      </c>
      <c r="Q345" t="s">
        <v>1458</v>
      </c>
      <c r="R345" s="2">
        <v>244688</v>
      </c>
      <c r="S345" s="2">
        <v>244688</v>
      </c>
      <c r="T345" t="s">
        <v>1459</v>
      </c>
      <c r="U345">
        <v>23057690</v>
      </c>
      <c r="V345" t="s">
        <v>65</v>
      </c>
      <c r="W345">
        <v>5</v>
      </c>
      <c r="X345">
        <v>5</v>
      </c>
      <c r="Y345">
        <v>5</v>
      </c>
      <c r="Z345">
        <v>5</v>
      </c>
      <c r="AA345">
        <v>0</v>
      </c>
      <c r="AB345">
        <v>0</v>
      </c>
      <c r="AC345">
        <v>0</v>
      </c>
      <c r="AD345">
        <v>0</v>
      </c>
      <c r="AE345">
        <v>5</v>
      </c>
      <c r="AF345">
        <v>5</v>
      </c>
      <c r="AI345" t="s">
        <v>1413</v>
      </c>
      <c r="AJ345" t="s">
        <v>989</v>
      </c>
      <c r="AK345" t="s">
        <v>1007</v>
      </c>
      <c r="AL345" t="s">
        <v>1008</v>
      </c>
      <c r="AM345" t="s">
        <v>1009</v>
      </c>
      <c r="AN345" t="s">
        <v>1034</v>
      </c>
      <c r="AO345" t="s">
        <v>991</v>
      </c>
      <c r="AU345" t="s">
        <v>1460</v>
      </c>
      <c r="AV345" t="s">
        <v>765</v>
      </c>
      <c r="AW345" t="s">
        <v>765</v>
      </c>
      <c r="AX345" t="s">
        <v>990</v>
      </c>
      <c r="AY345">
        <v>0</v>
      </c>
      <c r="AZ345" t="s">
        <v>994</v>
      </c>
      <c r="BA345">
        <v>31799491</v>
      </c>
      <c r="BD345">
        <v>0</v>
      </c>
      <c r="BG345">
        <v>1333314600</v>
      </c>
      <c r="BH345" t="s">
        <v>995</v>
      </c>
      <c r="BI345">
        <v>5</v>
      </c>
      <c r="BJ345">
        <v>5</v>
      </c>
      <c r="BK345">
        <v>1300</v>
      </c>
      <c r="BL345" t="s">
        <v>996</v>
      </c>
    </row>
    <row r="346" spans="3:64">
      <c r="C346" s="2">
        <v>244688</v>
      </c>
      <c r="D346" s="2">
        <v>244688</v>
      </c>
      <c r="F346" t="s">
        <v>1409</v>
      </c>
      <c r="G346" t="s">
        <v>1410</v>
      </c>
      <c r="H346">
        <v>0</v>
      </c>
      <c r="I346" t="s">
        <v>984</v>
      </c>
      <c r="J346" t="s">
        <v>985</v>
      </c>
      <c r="K346" t="s">
        <v>986</v>
      </c>
      <c r="L346">
        <v>250</v>
      </c>
      <c r="N346">
        <v>2000235945</v>
      </c>
      <c r="O346" t="s">
        <v>1461</v>
      </c>
      <c r="P346">
        <v>1</v>
      </c>
      <c r="Q346" t="s">
        <v>1462</v>
      </c>
      <c r="R346" s="2">
        <v>244688</v>
      </c>
      <c r="S346" s="2">
        <v>244688</v>
      </c>
      <c r="T346" t="s">
        <v>1463</v>
      </c>
      <c r="U346">
        <v>23072463</v>
      </c>
      <c r="V346" t="s">
        <v>76</v>
      </c>
      <c r="W346">
        <v>5</v>
      </c>
      <c r="X346">
        <v>5</v>
      </c>
      <c r="Y346">
        <v>5</v>
      </c>
      <c r="Z346">
        <v>5</v>
      </c>
      <c r="AA346">
        <v>0</v>
      </c>
      <c r="AB346">
        <v>0</v>
      </c>
      <c r="AC346">
        <v>0</v>
      </c>
      <c r="AD346">
        <v>0</v>
      </c>
      <c r="AE346">
        <v>5</v>
      </c>
      <c r="AF346">
        <v>5</v>
      </c>
      <c r="AI346" t="s">
        <v>1413</v>
      </c>
      <c r="AJ346" t="s">
        <v>989</v>
      </c>
      <c r="AK346" t="s">
        <v>1007</v>
      </c>
      <c r="AL346" t="s">
        <v>1008</v>
      </c>
      <c r="AM346" t="s">
        <v>1009</v>
      </c>
      <c r="AN346" t="s">
        <v>1022</v>
      </c>
      <c r="AO346" t="s">
        <v>991</v>
      </c>
      <c r="AU346" t="s">
        <v>1464</v>
      </c>
      <c r="AV346" t="s">
        <v>765</v>
      </c>
      <c r="AW346" t="s">
        <v>765</v>
      </c>
      <c r="AX346" t="s">
        <v>990</v>
      </c>
      <c r="AY346">
        <v>0</v>
      </c>
      <c r="AZ346" t="s">
        <v>994</v>
      </c>
      <c r="BA346">
        <v>31799744</v>
      </c>
      <c r="BD346">
        <v>0</v>
      </c>
      <c r="BG346">
        <v>1333314600</v>
      </c>
      <c r="BH346" t="s">
        <v>995</v>
      </c>
      <c r="BI346">
        <v>5</v>
      </c>
      <c r="BJ346">
        <v>5</v>
      </c>
      <c r="BK346">
        <v>1300</v>
      </c>
      <c r="BL346" t="s">
        <v>996</v>
      </c>
    </row>
    <row r="347" spans="3:64">
      <c r="C347" s="2">
        <v>244688</v>
      </c>
      <c r="D347" s="2">
        <v>244688</v>
      </c>
      <c r="F347" t="s">
        <v>1409</v>
      </c>
      <c r="G347" t="s">
        <v>1410</v>
      </c>
      <c r="H347">
        <v>0</v>
      </c>
      <c r="I347" t="s">
        <v>984</v>
      </c>
      <c r="J347" t="s">
        <v>985</v>
      </c>
      <c r="K347" t="s">
        <v>986</v>
      </c>
      <c r="L347">
        <v>250</v>
      </c>
      <c r="N347">
        <v>2000235945</v>
      </c>
      <c r="O347" t="s">
        <v>1461</v>
      </c>
      <c r="P347">
        <v>1</v>
      </c>
      <c r="Q347" t="s">
        <v>1462</v>
      </c>
      <c r="R347" s="2">
        <v>244688</v>
      </c>
      <c r="S347" s="2">
        <v>244688</v>
      </c>
      <c r="T347" t="s">
        <v>1463</v>
      </c>
      <c r="U347">
        <v>23064091</v>
      </c>
      <c r="V347" t="s">
        <v>118</v>
      </c>
      <c r="W347">
        <v>5</v>
      </c>
      <c r="X347">
        <v>5</v>
      </c>
      <c r="Y347">
        <v>5</v>
      </c>
      <c r="Z347">
        <v>5</v>
      </c>
      <c r="AA347">
        <v>0</v>
      </c>
      <c r="AB347">
        <v>0</v>
      </c>
      <c r="AC347">
        <v>0</v>
      </c>
      <c r="AD347">
        <v>0</v>
      </c>
      <c r="AE347">
        <v>5</v>
      </c>
      <c r="AF347">
        <v>5</v>
      </c>
      <c r="AI347" t="s">
        <v>1413</v>
      </c>
      <c r="AJ347" t="s">
        <v>989</v>
      </c>
      <c r="AK347" t="s">
        <v>1007</v>
      </c>
      <c r="AL347" t="s">
        <v>1008</v>
      </c>
      <c r="AM347" t="s">
        <v>1009</v>
      </c>
      <c r="AN347" t="s">
        <v>1022</v>
      </c>
      <c r="AO347" t="s">
        <v>991</v>
      </c>
      <c r="AU347" t="s">
        <v>1464</v>
      </c>
      <c r="AV347" t="s">
        <v>765</v>
      </c>
      <c r="AW347" t="s">
        <v>765</v>
      </c>
      <c r="AX347" t="s">
        <v>990</v>
      </c>
      <c r="AY347">
        <v>0</v>
      </c>
      <c r="AZ347" t="s">
        <v>994</v>
      </c>
      <c r="BA347">
        <v>31799744</v>
      </c>
      <c r="BD347">
        <v>0</v>
      </c>
      <c r="BG347">
        <v>1333314600</v>
      </c>
      <c r="BH347" t="s">
        <v>995</v>
      </c>
      <c r="BI347">
        <v>5</v>
      </c>
      <c r="BJ347">
        <v>5</v>
      </c>
      <c r="BK347">
        <v>1300</v>
      </c>
      <c r="BL347" t="s">
        <v>996</v>
      </c>
    </row>
    <row r="348" spans="3:64">
      <c r="C348" s="2">
        <v>244688</v>
      </c>
      <c r="D348" s="2">
        <v>244688</v>
      </c>
      <c r="F348" t="s">
        <v>1409</v>
      </c>
      <c r="G348" t="s">
        <v>1410</v>
      </c>
      <c r="H348">
        <v>0</v>
      </c>
      <c r="I348" t="s">
        <v>984</v>
      </c>
      <c r="J348" t="s">
        <v>985</v>
      </c>
      <c r="K348" t="s">
        <v>986</v>
      </c>
      <c r="L348">
        <v>250</v>
      </c>
      <c r="N348">
        <v>2000235945</v>
      </c>
      <c r="O348" t="s">
        <v>1461</v>
      </c>
      <c r="P348">
        <v>1</v>
      </c>
      <c r="Q348" t="s">
        <v>1462</v>
      </c>
      <c r="R348" s="2">
        <v>244688</v>
      </c>
      <c r="S348" s="2">
        <v>244688</v>
      </c>
      <c r="T348" t="s">
        <v>1463</v>
      </c>
      <c r="U348">
        <v>23015350</v>
      </c>
      <c r="V348" t="s">
        <v>36</v>
      </c>
      <c r="W348">
        <v>5</v>
      </c>
      <c r="X348">
        <v>5</v>
      </c>
      <c r="Y348">
        <v>5</v>
      </c>
      <c r="Z348">
        <v>5</v>
      </c>
      <c r="AA348">
        <v>0</v>
      </c>
      <c r="AB348">
        <v>0</v>
      </c>
      <c r="AC348">
        <v>0</v>
      </c>
      <c r="AD348">
        <v>0</v>
      </c>
      <c r="AE348">
        <v>5</v>
      </c>
      <c r="AF348">
        <v>5</v>
      </c>
      <c r="AI348" t="s">
        <v>1413</v>
      </c>
      <c r="AJ348" t="s">
        <v>989</v>
      </c>
      <c r="AK348" t="s">
        <v>1007</v>
      </c>
      <c r="AL348" t="s">
        <v>1008</v>
      </c>
      <c r="AM348" t="s">
        <v>1009</v>
      </c>
      <c r="AN348" t="s">
        <v>1022</v>
      </c>
      <c r="AO348" t="s">
        <v>991</v>
      </c>
      <c r="AU348" t="s">
        <v>1464</v>
      </c>
      <c r="AV348" t="s">
        <v>765</v>
      </c>
      <c r="AW348" t="s">
        <v>765</v>
      </c>
      <c r="AX348" t="s">
        <v>990</v>
      </c>
      <c r="AY348">
        <v>0</v>
      </c>
      <c r="AZ348" t="s">
        <v>994</v>
      </c>
      <c r="BA348">
        <v>31799744</v>
      </c>
      <c r="BD348">
        <v>0</v>
      </c>
      <c r="BG348">
        <v>1333314600</v>
      </c>
      <c r="BH348" t="s">
        <v>995</v>
      </c>
      <c r="BI348">
        <v>5</v>
      </c>
      <c r="BJ348">
        <v>5</v>
      </c>
      <c r="BK348">
        <v>1300</v>
      </c>
      <c r="BL348" t="s">
        <v>996</v>
      </c>
    </row>
    <row r="349" spans="3:64">
      <c r="C349" s="2">
        <v>244688</v>
      </c>
      <c r="D349" s="2">
        <v>244688</v>
      </c>
      <c r="F349" t="s">
        <v>1409</v>
      </c>
      <c r="G349" t="s">
        <v>1410</v>
      </c>
      <c r="H349">
        <v>0</v>
      </c>
      <c r="I349" t="s">
        <v>984</v>
      </c>
      <c r="J349" t="s">
        <v>985</v>
      </c>
      <c r="K349" t="s">
        <v>986</v>
      </c>
      <c r="L349">
        <v>250</v>
      </c>
      <c r="N349">
        <v>2000235945</v>
      </c>
      <c r="O349" t="s">
        <v>1461</v>
      </c>
      <c r="P349">
        <v>1</v>
      </c>
      <c r="Q349" t="s">
        <v>1462</v>
      </c>
      <c r="R349" s="2">
        <v>244688</v>
      </c>
      <c r="S349" s="2">
        <v>244688</v>
      </c>
      <c r="T349" t="s">
        <v>1463</v>
      </c>
      <c r="U349">
        <v>23000167</v>
      </c>
      <c r="V349" t="s">
        <v>54</v>
      </c>
      <c r="W349">
        <v>10</v>
      </c>
      <c r="X349">
        <v>10</v>
      </c>
      <c r="Y349">
        <v>10</v>
      </c>
      <c r="Z349">
        <v>10</v>
      </c>
      <c r="AA349">
        <v>0</v>
      </c>
      <c r="AB349">
        <v>0</v>
      </c>
      <c r="AC349">
        <v>0</v>
      </c>
      <c r="AD349">
        <v>0</v>
      </c>
      <c r="AE349">
        <v>10</v>
      </c>
      <c r="AF349">
        <v>10</v>
      </c>
      <c r="AI349" t="s">
        <v>1413</v>
      </c>
      <c r="AJ349" t="s">
        <v>989</v>
      </c>
      <c r="AK349" t="s">
        <v>1007</v>
      </c>
      <c r="AL349" t="s">
        <v>1008</v>
      </c>
      <c r="AM349" t="s">
        <v>1009</v>
      </c>
      <c r="AN349" t="s">
        <v>1022</v>
      </c>
      <c r="AO349" t="s">
        <v>991</v>
      </c>
      <c r="AU349" t="s">
        <v>1464</v>
      </c>
      <c r="AV349" t="s">
        <v>765</v>
      </c>
      <c r="AW349" t="s">
        <v>765</v>
      </c>
      <c r="AX349" t="s">
        <v>990</v>
      </c>
      <c r="AY349">
        <v>0</v>
      </c>
      <c r="AZ349" t="s">
        <v>994</v>
      </c>
      <c r="BA349">
        <v>31799744</v>
      </c>
      <c r="BD349">
        <v>0</v>
      </c>
      <c r="BG349">
        <v>1333314600</v>
      </c>
      <c r="BH349" t="s">
        <v>995</v>
      </c>
      <c r="BI349">
        <v>10</v>
      </c>
      <c r="BJ349">
        <v>10</v>
      </c>
      <c r="BK349">
        <v>1300</v>
      </c>
      <c r="BL349" t="s">
        <v>996</v>
      </c>
    </row>
    <row r="350" spans="3:64">
      <c r="C350" s="2">
        <v>244688</v>
      </c>
      <c r="D350" s="2">
        <v>244688</v>
      </c>
      <c r="F350" t="s">
        <v>1409</v>
      </c>
      <c r="G350" t="s">
        <v>1410</v>
      </c>
      <c r="H350">
        <v>0</v>
      </c>
      <c r="I350" t="s">
        <v>984</v>
      </c>
      <c r="J350" t="s">
        <v>985</v>
      </c>
      <c r="K350" t="s">
        <v>986</v>
      </c>
      <c r="L350">
        <v>250</v>
      </c>
      <c r="N350">
        <v>2000235945</v>
      </c>
      <c r="O350" t="s">
        <v>1461</v>
      </c>
      <c r="P350">
        <v>1</v>
      </c>
      <c r="Q350" t="s">
        <v>1462</v>
      </c>
      <c r="R350" s="2">
        <v>244688</v>
      </c>
      <c r="S350" s="2">
        <v>244688</v>
      </c>
      <c r="T350" t="s">
        <v>1463</v>
      </c>
      <c r="U350">
        <v>23057695</v>
      </c>
      <c r="V350" t="s">
        <v>108</v>
      </c>
      <c r="W350">
        <v>15</v>
      </c>
      <c r="X350">
        <v>15</v>
      </c>
      <c r="Y350">
        <v>15</v>
      </c>
      <c r="Z350">
        <v>15</v>
      </c>
      <c r="AA350">
        <v>0</v>
      </c>
      <c r="AB350">
        <v>0</v>
      </c>
      <c r="AC350">
        <v>0</v>
      </c>
      <c r="AD350">
        <v>0</v>
      </c>
      <c r="AE350">
        <v>15</v>
      </c>
      <c r="AF350">
        <v>15</v>
      </c>
      <c r="AI350" t="s">
        <v>1413</v>
      </c>
      <c r="AJ350" t="s">
        <v>989</v>
      </c>
      <c r="AK350" t="s">
        <v>1007</v>
      </c>
      <c r="AL350" t="s">
        <v>1008</v>
      </c>
      <c r="AM350" t="s">
        <v>1009</v>
      </c>
      <c r="AN350" t="s">
        <v>1022</v>
      </c>
      <c r="AO350" t="s">
        <v>991</v>
      </c>
      <c r="AU350" t="s">
        <v>1464</v>
      </c>
      <c r="AV350" t="s">
        <v>765</v>
      </c>
      <c r="AW350" t="s">
        <v>765</v>
      </c>
      <c r="AX350" t="s">
        <v>990</v>
      </c>
      <c r="AY350">
        <v>0</v>
      </c>
      <c r="AZ350" t="s">
        <v>994</v>
      </c>
      <c r="BA350">
        <v>31799744</v>
      </c>
      <c r="BD350">
        <v>0</v>
      </c>
      <c r="BG350">
        <v>1333314600</v>
      </c>
      <c r="BH350" t="s">
        <v>995</v>
      </c>
      <c r="BI350">
        <v>15</v>
      </c>
      <c r="BJ350">
        <v>15</v>
      </c>
      <c r="BK350">
        <v>1300</v>
      </c>
      <c r="BL350" t="s">
        <v>996</v>
      </c>
    </row>
    <row r="351" spans="3:64">
      <c r="C351" s="2">
        <v>244688</v>
      </c>
      <c r="D351" s="2">
        <v>244688</v>
      </c>
      <c r="F351" t="s">
        <v>1409</v>
      </c>
      <c r="G351" t="s">
        <v>1410</v>
      </c>
      <c r="H351">
        <v>0</v>
      </c>
      <c r="I351" t="s">
        <v>984</v>
      </c>
      <c r="J351" t="s">
        <v>985</v>
      </c>
      <c r="K351" t="s">
        <v>986</v>
      </c>
      <c r="L351">
        <v>250</v>
      </c>
      <c r="N351">
        <v>2000235945</v>
      </c>
      <c r="O351" t="s">
        <v>1461</v>
      </c>
      <c r="P351">
        <v>1</v>
      </c>
      <c r="Q351" t="s">
        <v>1462</v>
      </c>
      <c r="R351" s="2">
        <v>244688</v>
      </c>
      <c r="S351" s="2">
        <v>244688</v>
      </c>
      <c r="T351" t="s">
        <v>1463</v>
      </c>
      <c r="U351">
        <v>23000187</v>
      </c>
      <c r="V351" t="s">
        <v>102</v>
      </c>
      <c r="W351">
        <v>4</v>
      </c>
      <c r="X351">
        <v>4</v>
      </c>
      <c r="Y351">
        <v>4</v>
      </c>
      <c r="Z351">
        <v>4</v>
      </c>
      <c r="AA351">
        <v>0</v>
      </c>
      <c r="AB351">
        <v>0</v>
      </c>
      <c r="AC351">
        <v>0</v>
      </c>
      <c r="AD351">
        <v>0</v>
      </c>
      <c r="AE351">
        <v>4</v>
      </c>
      <c r="AF351">
        <v>4</v>
      </c>
      <c r="AI351" t="s">
        <v>1413</v>
      </c>
      <c r="AJ351" t="s">
        <v>989</v>
      </c>
      <c r="AK351" t="s">
        <v>1007</v>
      </c>
      <c r="AL351" t="s">
        <v>1008</v>
      </c>
      <c r="AM351" t="s">
        <v>1009</v>
      </c>
      <c r="AN351" t="s">
        <v>1022</v>
      </c>
      <c r="AO351" t="s">
        <v>991</v>
      </c>
      <c r="AU351" t="s">
        <v>1464</v>
      </c>
      <c r="AV351" t="s">
        <v>765</v>
      </c>
      <c r="AW351" t="s">
        <v>765</v>
      </c>
      <c r="AX351" t="s">
        <v>990</v>
      </c>
      <c r="AY351">
        <v>0</v>
      </c>
      <c r="AZ351" t="s">
        <v>994</v>
      </c>
      <c r="BA351">
        <v>31799744</v>
      </c>
      <c r="BD351">
        <v>0</v>
      </c>
      <c r="BG351">
        <v>1333314600</v>
      </c>
      <c r="BH351" t="s">
        <v>995</v>
      </c>
      <c r="BI351">
        <v>4</v>
      </c>
      <c r="BJ351">
        <v>4</v>
      </c>
      <c r="BK351">
        <v>1300</v>
      </c>
      <c r="BL351" t="s">
        <v>996</v>
      </c>
    </row>
    <row r="352" spans="3:64">
      <c r="C352" s="2">
        <v>244688</v>
      </c>
      <c r="D352" s="2">
        <v>244688</v>
      </c>
      <c r="F352" t="s">
        <v>1409</v>
      </c>
      <c r="G352" t="s">
        <v>1410</v>
      </c>
      <c r="H352">
        <v>0</v>
      </c>
      <c r="I352" t="s">
        <v>984</v>
      </c>
      <c r="J352" t="s">
        <v>985</v>
      </c>
      <c r="K352" t="s">
        <v>986</v>
      </c>
      <c r="L352">
        <v>250</v>
      </c>
      <c r="N352">
        <v>2000235945</v>
      </c>
      <c r="O352" t="s">
        <v>1461</v>
      </c>
      <c r="P352">
        <v>1</v>
      </c>
      <c r="Q352" t="s">
        <v>1462</v>
      </c>
      <c r="R352" s="2">
        <v>244688</v>
      </c>
      <c r="S352" s="2">
        <v>244688</v>
      </c>
      <c r="T352" t="s">
        <v>1463</v>
      </c>
      <c r="U352">
        <v>23015390</v>
      </c>
      <c r="V352" t="s">
        <v>564</v>
      </c>
      <c r="W352">
        <v>4</v>
      </c>
      <c r="X352">
        <v>4</v>
      </c>
      <c r="Y352">
        <v>4</v>
      </c>
      <c r="Z352">
        <v>4</v>
      </c>
      <c r="AA352">
        <v>0</v>
      </c>
      <c r="AB352">
        <v>0</v>
      </c>
      <c r="AC352">
        <v>0</v>
      </c>
      <c r="AD352">
        <v>0</v>
      </c>
      <c r="AE352">
        <v>4</v>
      </c>
      <c r="AF352">
        <v>4</v>
      </c>
      <c r="AI352" t="s">
        <v>1413</v>
      </c>
      <c r="AJ352" t="s">
        <v>989</v>
      </c>
      <c r="AK352" t="s">
        <v>1007</v>
      </c>
      <c r="AL352" t="s">
        <v>1008</v>
      </c>
      <c r="AM352" t="s">
        <v>1009</v>
      </c>
      <c r="AN352" t="s">
        <v>1022</v>
      </c>
      <c r="AO352" t="s">
        <v>991</v>
      </c>
      <c r="AU352" t="s">
        <v>1464</v>
      </c>
      <c r="AV352" t="s">
        <v>765</v>
      </c>
      <c r="AW352" t="s">
        <v>765</v>
      </c>
      <c r="AX352" t="s">
        <v>990</v>
      </c>
      <c r="AY352">
        <v>0</v>
      </c>
      <c r="AZ352" t="s">
        <v>994</v>
      </c>
      <c r="BA352">
        <v>31799744</v>
      </c>
      <c r="BD352">
        <v>0</v>
      </c>
      <c r="BG352">
        <v>1333314600</v>
      </c>
      <c r="BH352" t="s">
        <v>995</v>
      </c>
      <c r="BI352">
        <v>4</v>
      </c>
      <c r="BJ352">
        <v>4</v>
      </c>
      <c r="BK352">
        <v>1300</v>
      </c>
      <c r="BL352" t="s">
        <v>996</v>
      </c>
    </row>
    <row r="353" spans="3:64">
      <c r="C353" s="2">
        <v>244688</v>
      </c>
      <c r="D353" s="2">
        <v>244688</v>
      </c>
      <c r="F353" t="s">
        <v>1409</v>
      </c>
      <c r="G353" t="s">
        <v>1410</v>
      </c>
      <c r="H353">
        <v>0</v>
      </c>
      <c r="I353" t="s">
        <v>984</v>
      </c>
      <c r="J353" t="s">
        <v>985</v>
      </c>
      <c r="K353" t="s">
        <v>986</v>
      </c>
      <c r="L353">
        <v>250</v>
      </c>
      <c r="N353">
        <v>2000113244</v>
      </c>
      <c r="O353" t="s">
        <v>1465</v>
      </c>
      <c r="P353">
        <v>1</v>
      </c>
      <c r="Q353" t="s">
        <v>1466</v>
      </c>
      <c r="R353" s="2">
        <v>244688</v>
      </c>
      <c r="S353" s="2">
        <v>244688</v>
      </c>
      <c r="T353" t="s">
        <v>1467</v>
      </c>
      <c r="U353">
        <v>23000188</v>
      </c>
      <c r="V353" t="s">
        <v>94</v>
      </c>
      <c r="W353">
        <v>6</v>
      </c>
      <c r="X353">
        <v>6</v>
      </c>
      <c r="Y353">
        <v>6</v>
      </c>
      <c r="Z353">
        <v>6</v>
      </c>
      <c r="AA353">
        <v>0</v>
      </c>
      <c r="AB353">
        <v>0</v>
      </c>
      <c r="AC353">
        <v>0</v>
      </c>
      <c r="AD353">
        <v>0</v>
      </c>
      <c r="AE353">
        <v>6</v>
      </c>
      <c r="AF353">
        <v>6</v>
      </c>
      <c r="AI353" t="s">
        <v>1413</v>
      </c>
      <c r="AJ353" t="s">
        <v>989</v>
      </c>
      <c r="AK353" t="s">
        <v>1007</v>
      </c>
      <c r="AL353" t="s">
        <v>1008</v>
      </c>
      <c r="AM353" t="s">
        <v>1009</v>
      </c>
      <c r="AN353" t="s">
        <v>1022</v>
      </c>
      <c r="AO353" t="s">
        <v>991</v>
      </c>
      <c r="AU353" t="s">
        <v>1468</v>
      </c>
      <c r="AV353" t="s">
        <v>765</v>
      </c>
      <c r="AW353" t="s">
        <v>765</v>
      </c>
      <c r="AX353" t="s">
        <v>990</v>
      </c>
      <c r="AY353">
        <v>0</v>
      </c>
      <c r="AZ353" t="s">
        <v>994</v>
      </c>
      <c r="BA353">
        <v>31799916</v>
      </c>
      <c r="BD353">
        <v>0</v>
      </c>
      <c r="BG353">
        <v>1333314600</v>
      </c>
      <c r="BH353" t="s">
        <v>995</v>
      </c>
      <c r="BI353">
        <v>6</v>
      </c>
      <c r="BJ353">
        <v>6</v>
      </c>
      <c r="BK353">
        <v>1300</v>
      </c>
      <c r="BL353" t="s">
        <v>996</v>
      </c>
    </row>
    <row r="354" spans="3:64">
      <c r="C354" s="2">
        <v>244688</v>
      </c>
      <c r="D354" s="2">
        <v>244688</v>
      </c>
      <c r="F354" t="s">
        <v>1409</v>
      </c>
      <c r="G354" t="s">
        <v>1410</v>
      </c>
      <c r="H354">
        <v>0</v>
      </c>
      <c r="I354" t="s">
        <v>984</v>
      </c>
      <c r="J354" t="s">
        <v>985</v>
      </c>
      <c r="K354" t="s">
        <v>986</v>
      </c>
      <c r="L354">
        <v>250</v>
      </c>
      <c r="N354">
        <v>2000113244</v>
      </c>
      <c r="O354" t="s">
        <v>1465</v>
      </c>
      <c r="P354">
        <v>1</v>
      </c>
      <c r="Q354" t="s">
        <v>1466</v>
      </c>
      <c r="R354" s="2">
        <v>244688</v>
      </c>
      <c r="S354" s="2">
        <v>244688</v>
      </c>
      <c r="T354" t="s">
        <v>1467</v>
      </c>
      <c r="U354">
        <v>23071823</v>
      </c>
      <c r="V354" t="s">
        <v>632</v>
      </c>
      <c r="W354">
        <v>10</v>
      </c>
      <c r="X354">
        <v>10</v>
      </c>
      <c r="Y354">
        <v>10</v>
      </c>
      <c r="Z354">
        <v>10</v>
      </c>
      <c r="AA354">
        <v>0</v>
      </c>
      <c r="AB354">
        <v>0</v>
      </c>
      <c r="AC354">
        <v>0</v>
      </c>
      <c r="AD354">
        <v>0</v>
      </c>
      <c r="AE354">
        <v>10</v>
      </c>
      <c r="AF354">
        <v>10</v>
      </c>
      <c r="AI354" t="s">
        <v>1413</v>
      </c>
      <c r="AJ354" t="s">
        <v>989</v>
      </c>
      <c r="AN354" t="s">
        <v>1022</v>
      </c>
      <c r="AO354" t="s">
        <v>991</v>
      </c>
      <c r="AU354" t="s">
        <v>1468</v>
      </c>
      <c r="AV354" t="s">
        <v>765</v>
      </c>
      <c r="AW354" t="s">
        <v>765</v>
      </c>
      <c r="AX354" t="s">
        <v>990</v>
      </c>
      <c r="AY354">
        <v>0</v>
      </c>
      <c r="AZ354" t="s">
        <v>994</v>
      </c>
      <c r="BA354">
        <v>31799916</v>
      </c>
      <c r="BD354">
        <v>0</v>
      </c>
      <c r="BG354">
        <v>1333314600</v>
      </c>
      <c r="BH354" t="s">
        <v>995</v>
      </c>
      <c r="BI354">
        <v>10</v>
      </c>
      <c r="BJ354">
        <v>10</v>
      </c>
      <c r="BK354">
        <v>1300</v>
      </c>
      <c r="BL354" t="s">
        <v>996</v>
      </c>
    </row>
    <row r="355" spans="3:64">
      <c r="C355" s="2">
        <v>244688</v>
      </c>
      <c r="D355" s="2">
        <v>244688</v>
      </c>
      <c r="F355" t="s">
        <v>1409</v>
      </c>
      <c r="G355" t="s">
        <v>1410</v>
      </c>
      <c r="H355">
        <v>0</v>
      </c>
      <c r="I355" t="s">
        <v>984</v>
      </c>
      <c r="J355" t="s">
        <v>985</v>
      </c>
      <c r="K355" t="s">
        <v>986</v>
      </c>
      <c r="L355">
        <v>250</v>
      </c>
      <c r="N355">
        <v>2000113244</v>
      </c>
      <c r="O355" t="s">
        <v>1465</v>
      </c>
      <c r="P355">
        <v>1</v>
      </c>
      <c r="Q355" t="s">
        <v>1466</v>
      </c>
      <c r="R355" s="2">
        <v>244688</v>
      </c>
      <c r="S355" s="2">
        <v>244688</v>
      </c>
      <c r="T355" t="s">
        <v>1467</v>
      </c>
      <c r="U355">
        <v>23057675</v>
      </c>
      <c r="V355" t="s">
        <v>197</v>
      </c>
      <c r="W355">
        <v>5</v>
      </c>
      <c r="X355">
        <v>5</v>
      </c>
      <c r="Y355">
        <v>5</v>
      </c>
      <c r="Z355">
        <v>5</v>
      </c>
      <c r="AA355">
        <v>0</v>
      </c>
      <c r="AB355">
        <v>0</v>
      </c>
      <c r="AC355">
        <v>0</v>
      </c>
      <c r="AD355">
        <v>0</v>
      </c>
      <c r="AE355">
        <v>5</v>
      </c>
      <c r="AF355">
        <v>5</v>
      </c>
      <c r="AI355" t="s">
        <v>1413</v>
      </c>
      <c r="AJ355" t="s">
        <v>989</v>
      </c>
      <c r="AK355" t="s">
        <v>1039</v>
      </c>
      <c r="AL355" t="s">
        <v>1008</v>
      </c>
      <c r="AM355" t="s">
        <v>1009</v>
      </c>
      <c r="AN355" t="s">
        <v>1022</v>
      </c>
      <c r="AO355" t="s">
        <v>991</v>
      </c>
      <c r="AU355" t="s">
        <v>1468</v>
      </c>
      <c r="AV355" t="s">
        <v>765</v>
      </c>
      <c r="AW355" t="s">
        <v>765</v>
      </c>
      <c r="AX355" t="s">
        <v>990</v>
      </c>
      <c r="AY355">
        <v>0</v>
      </c>
      <c r="AZ355" t="s">
        <v>994</v>
      </c>
      <c r="BA355">
        <v>31799916</v>
      </c>
      <c r="BD355">
        <v>0</v>
      </c>
      <c r="BG355">
        <v>1333314600</v>
      </c>
      <c r="BH355" t="s">
        <v>995</v>
      </c>
      <c r="BI355">
        <v>5</v>
      </c>
      <c r="BJ355">
        <v>5</v>
      </c>
      <c r="BK355">
        <v>1300</v>
      </c>
      <c r="BL355" t="s">
        <v>996</v>
      </c>
    </row>
    <row r="356" spans="3:64">
      <c r="C356" s="2">
        <v>244688</v>
      </c>
      <c r="D356" s="2">
        <v>244688</v>
      </c>
      <c r="F356" t="s">
        <v>1409</v>
      </c>
      <c r="G356" t="s">
        <v>1410</v>
      </c>
      <c r="H356">
        <v>0</v>
      </c>
      <c r="I356" t="s">
        <v>984</v>
      </c>
      <c r="J356" t="s">
        <v>985</v>
      </c>
      <c r="K356" t="s">
        <v>986</v>
      </c>
      <c r="L356">
        <v>250</v>
      </c>
      <c r="N356">
        <v>2000113244</v>
      </c>
      <c r="O356" t="s">
        <v>1465</v>
      </c>
      <c r="P356">
        <v>1</v>
      </c>
      <c r="Q356" t="s">
        <v>1466</v>
      </c>
      <c r="R356" s="2">
        <v>244688</v>
      </c>
      <c r="S356" s="2">
        <v>244688</v>
      </c>
      <c r="T356" t="s">
        <v>1467</v>
      </c>
      <c r="U356">
        <v>23014036</v>
      </c>
      <c r="V356" t="s">
        <v>90</v>
      </c>
      <c r="W356">
        <v>5</v>
      </c>
      <c r="X356">
        <v>5</v>
      </c>
      <c r="Y356">
        <v>5</v>
      </c>
      <c r="Z356">
        <v>5</v>
      </c>
      <c r="AA356">
        <v>0</v>
      </c>
      <c r="AB356">
        <v>0</v>
      </c>
      <c r="AC356">
        <v>0</v>
      </c>
      <c r="AD356">
        <v>0</v>
      </c>
      <c r="AE356">
        <v>5</v>
      </c>
      <c r="AF356">
        <v>5</v>
      </c>
      <c r="AI356" t="s">
        <v>1413</v>
      </c>
      <c r="AJ356" t="s">
        <v>989</v>
      </c>
      <c r="AK356" t="s">
        <v>1007</v>
      </c>
      <c r="AL356" t="s">
        <v>1008</v>
      </c>
      <c r="AM356" t="s">
        <v>1009</v>
      </c>
      <c r="AN356" t="s">
        <v>1022</v>
      </c>
      <c r="AO356" t="s">
        <v>991</v>
      </c>
      <c r="AU356" t="s">
        <v>1468</v>
      </c>
      <c r="AV356" t="s">
        <v>765</v>
      </c>
      <c r="AW356" t="s">
        <v>765</v>
      </c>
      <c r="AX356" t="s">
        <v>990</v>
      </c>
      <c r="AY356">
        <v>0</v>
      </c>
      <c r="AZ356" t="s">
        <v>994</v>
      </c>
      <c r="BA356">
        <v>31799916</v>
      </c>
      <c r="BD356">
        <v>0</v>
      </c>
      <c r="BG356">
        <v>1333314600</v>
      </c>
      <c r="BH356" t="s">
        <v>995</v>
      </c>
      <c r="BI356">
        <v>5</v>
      </c>
      <c r="BJ356">
        <v>5</v>
      </c>
      <c r="BK356">
        <v>1300</v>
      </c>
      <c r="BL356" t="s">
        <v>996</v>
      </c>
    </row>
    <row r="357" spans="3:64">
      <c r="C357" s="2">
        <v>244688</v>
      </c>
      <c r="D357" s="2">
        <v>244688</v>
      </c>
      <c r="F357" t="s">
        <v>1409</v>
      </c>
      <c r="G357" t="s">
        <v>1410</v>
      </c>
      <c r="H357">
        <v>0</v>
      </c>
      <c r="I357" t="s">
        <v>984</v>
      </c>
      <c r="J357" t="s">
        <v>985</v>
      </c>
      <c r="K357" t="s">
        <v>986</v>
      </c>
      <c r="L357">
        <v>250</v>
      </c>
      <c r="N357">
        <v>2000113244</v>
      </c>
      <c r="O357" t="s">
        <v>1465</v>
      </c>
      <c r="P357">
        <v>1</v>
      </c>
      <c r="Q357" t="s">
        <v>1466</v>
      </c>
      <c r="R357" s="2">
        <v>244688</v>
      </c>
      <c r="S357" s="2">
        <v>244688</v>
      </c>
      <c r="T357" t="s">
        <v>1467</v>
      </c>
      <c r="U357">
        <v>23000192</v>
      </c>
      <c r="V357" t="s">
        <v>34</v>
      </c>
      <c r="W357">
        <v>6</v>
      </c>
      <c r="X357">
        <v>6</v>
      </c>
      <c r="Y357">
        <v>6</v>
      </c>
      <c r="Z357">
        <v>6</v>
      </c>
      <c r="AA357">
        <v>0</v>
      </c>
      <c r="AB357">
        <v>0</v>
      </c>
      <c r="AC357">
        <v>0</v>
      </c>
      <c r="AD357">
        <v>0</v>
      </c>
      <c r="AE357">
        <v>6</v>
      </c>
      <c r="AF357">
        <v>6</v>
      </c>
      <c r="AI357" t="s">
        <v>1413</v>
      </c>
      <c r="AJ357" t="s">
        <v>989</v>
      </c>
      <c r="AK357" t="s">
        <v>1007</v>
      </c>
      <c r="AL357" t="s">
        <v>1008</v>
      </c>
      <c r="AM357" t="s">
        <v>1009</v>
      </c>
      <c r="AN357" t="s">
        <v>1022</v>
      </c>
      <c r="AO357" t="s">
        <v>991</v>
      </c>
      <c r="AU357" t="s">
        <v>1468</v>
      </c>
      <c r="AV357" t="s">
        <v>765</v>
      </c>
      <c r="AW357" t="s">
        <v>765</v>
      </c>
      <c r="AX357" t="s">
        <v>990</v>
      </c>
      <c r="AY357">
        <v>0</v>
      </c>
      <c r="AZ357" t="s">
        <v>994</v>
      </c>
      <c r="BA357">
        <v>31799916</v>
      </c>
      <c r="BD357">
        <v>0</v>
      </c>
      <c r="BG357">
        <v>1333314600</v>
      </c>
      <c r="BH357" t="s">
        <v>995</v>
      </c>
      <c r="BI357">
        <v>6</v>
      </c>
      <c r="BJ357">
        <v>6</v>
      </c>
      <c r="BK357">
        <v>1300</v>
      </c>
      <c r="BL357" t="s">
        <v>996</v>
      </c>
    </row>
    <row r="358" spans="3:64">
      <c r="C358" s="2">
        <v>244688</v>
      </c>
      <c r="D358" s="2">
        <v>244688</v>
      </c>
      <c r="F358" t="s">
        <v>1409</v>
      </c>
      <c r="G358" t="s">
        <v>1410</v>
      </c>
      <c r="H358">
        <v>0</v>
      </c>
      <c r="I358" t="s">
        <v>984</v>
      </c>
      <c r="J358" t="s">
        <v>985</v>
      </c>
      <c r="K358" t="s">
        <v>986</v>
      </c>
      <c r="L358">
        <v>250</v>
      </c>
      <c r="N358">
        <v>2000345195</v>
      </c>
      <c r="O358" t="s">
        <v>1469</v>
      </c>
      <c r="P358">
        <v>1</v>
      </c>
      <c r="Q358" t="s">
        <v>1469</v>
      </c>
      <c r="R358" s="2">
        <v>244688</v>
      </c>
      <c r="S358" s="2">
        <v>244688</v>
      </c>
      <c r="T358" t="s">
        <v>1470</v>
      </c>
      <c r="U358">
        <v>23000188</v>
      </c>
      <c r="V358" t="s">
        <v>94</v>
      </c>
      <c r="W358">
        <v>4</v>
      </c>
      <c r="X358">
        <v>4</v>
      </c>
      <c r="Y358">
        <v>4</v>
      </c>
      <c r="Z358">
        <v>4</v>
      </c>
      <c r="AA358">
        <v>0</v>
      </c>
      <c r="AB358">
        <v>0</v>
      </c>
      <c r="AC358">
        <v>0</v>
      </c>
      <c r="AD358">
        <v>0</v>
      </c>
      <c r="AE358">
        <v>4</v>
      </c>
      <c r="AF358">
        <v>4</v>
      </c>
      <c r="AI358" t="s">
        <v>1413</v>
      </c>
      <c r="AJ358" t="s">
        <v>989</v>
      </c>
      <c r="AK358" t="s">
        <v>1007</v>
      </c>
      <c r="AL358" t="s">
        <v>1008</v>
      </c>
      <c r="AM358" t="s">
        <v>1009</v>
      </c>
      <c r="AN358" t="s">
        <v>1034</v>
      </c>
      <c r="AO358" t="s">
        <v>991</v>
      </c>
      <c r="AU358" t="s">
        <v>1471</v>
      </c>
      <c r="AV358" t="s">
        <v>765</v>
      </c>
      <c r="AW358" t="s">
        <v>765</v>
      </c>
      <c r="AX358" t="s">
        <v>990</v>
      </c>
      <c r="AY358">
        <v>0</v>
      </c>
      <c r="AZ358" t="s">
        <v>994</v>
      </c>
      <c r="BA358">
        <v>31800187</v>
      </c>
      <c r="BD358">
        <v>0</v>
      </c>
      <c r="BG358">
        <v>1333314600</v>
      </c>
      <c r="BH358" t="s">
        <v>995</v>
      </c>
      <c r="BI358">
        <v>4</v>
      </c>
      <c r="BJ358">
        <v>4</v>
      </c>
      <c r="BK358">
        <v>1300</v>
      </c>
      <c r="BL358" t="s">
        <v>996</v>
      </c>
    </row>
    <row r="359" spans="3:64">
      <c r="C359" s="2">
        <v>244688</v>
      </c>
      <c r="D359" s="2">
        <v>244688</v>
      </c>
      <c r="F359" t="s">
        <v>1409</v>
      </c>
      <c r="G359" t="s">
        <v>1410</v>
      </c>
      <c r="H359">
        <v>0</v>
      </c>
      <c r="I359" t="s">
        <v>984</v>
      </c>
      <c r="J359" t="s">
        <v>985</v>
      </c>
      <c r="K359" t="s">
        <v>986</v>
      </c>
      <c r="L359">
        <v>250</v>
      </c>
      <c r="N359">
        <v>2000345195</v>
      </c>
      <c r="O359" t="s">
        <v>1469</v>
      </c>
      <c r="P359">
        <v>1</v>
      </c>
      <c r="Q359" t="s">
        <v>1469</v>
      </c>
      <c r="R359" s="2">
        <v>244688</v>
      </c>
      <c r="S359" s="2">
        <v>244688</v>
      </c>
      <c r="T359" t="s">
        <v>1470</v>
      </c>
      <c r="U359">
        <v>23015390</v>
      </c>
      <c r="V359" t="s">
        <v>564</v>
      </c>
      <c r="W359">
        <v>6</v>
      </c>
      <c r="X359">
        <v>6</v>
      </c>
      <c r="Y359">
        <v>6</v>
      </c>
      <c r="Z359">
        <v>6</v>
      </c>
      <c r="AA359">
        <v>0</v>
      </c>
      <c r="AB359">
        <v>0</v>
      </c>
      <c r="AC359">
        <v>0</v>
      </c>
      <c r="AD359">
        <v>0</v>
      </c>
      <c r="AE359">
        <v>6</v>
      </c>
      <c r="AF359">
        <v>6</v>
      </c>
      <c r="AI359" t="s">
        <v>1413</v>
      </c>
      <c r="AJ359" t="s">
        <v>989</v>
      </c>
      <c r="AK359" t="s">
        <v>1007</v>
      </c>
      <c r="AL359" t="s">
        <v>1008</v>
      </c>
      <c r="AM359" t="s">
        <v>1009</v>
      </c>
      <c r="AN359" t="s">
        <v>1034</v>
      </c>
      <c r="AO359" t="s">
        <v>991</v>
      </c>
      <c r="AU359" t="s">
        <v>1471</v>
      </c>
      <c r="AV359" t="s">
        <v>765</v>
      </c>
      <c r="AW359" t="s">
        <v>765</v>
      </c>
      <c r="AX359" t="s">
        <v>990</v>
      </c>
      <c r="AY359">
        <v>0</v>
      </c>
      <c r="AZ359" t="s">
        <v>994</v>
      </c>
      <c r="BA359">
        <v>31800187</v>
      </c>
      <c r="BD359">
        <v>0</v>
      </c>
      <c r="BG359">
        <v>1333314600</v>
      </c>
      <c r="BH359" t="s">
        <v>995</v>
      </c>
      <c r="BI359">
        <v>6</v>
      </c>
      <c r="BJ359">
        <v>6</v>
      </c>
      <c r="BK359">
        <v>1300</v>
      </c>
      <c r="BL359" t="s">
        <v>996</v>
      </c>
    </row>
    <row r="360" spans="3:64">
      <c r="C360" s="2">
        <v>244688</v>
      </c>
      <c r="D360" s="2">
        <v>244688</v>
      </c>
      <c r="F360" t="s">
        <v>1409</v>
      </c>
      <c r="G360" t="s">
        <v>1410</v>
      </c>
      <c r="H360">
        <v>0</v>
      </c>
      <c r="I360" t="s">
        <v>984</v>
      </c>
      <c r="J360" t="s">
        <v>985</v>
      </c>
      <c r="K360" t="s">
        <v>986</v>
      </c>
      <c r="L360">
        <v>250</v>
      </c>
      <c r="N360">
        <v>2000345195</v>
      </c>
      <c r="O360" t="s">
        <v>1469</v>
      </c>
      <c r="P360">
        <v>1</v>
      </c>
      <c r="Q360" t="s">
        <v>1469</v>
      </c>
      <c r="R360" s="2">
        <v>244688</v>
      </c>
      <c r="S360" s="2">
        <v>244688</v>
      </c>
      <c r="T360" t="s">
        <v>1470</v>
      </c>
      <c r="U360">
        <v>23057690</v>
      </c>
      <c r="V360" t="s">
        <v>65</v>
      </c>
      <c r="W360">
        <v>5</v>
      </c>
      <c r="X360">
        <v>5</v>
      </c>
      <c r="Y360">
        <v>5</v>
      </c>
      <c r="Z360">
        <v>5</v>
      </c>
      <c r="AA360">
        <v>0</v>
      </c>
      <c r="AB360">
        <v>0</v>
      </c>
      <c r="AC360">
        <v>0</v>
      </c>
      <c r="AD360">
        <v>0</v>
      </c>
      <c r="AE360">
        <v>5</v>
      </c>
      <c r="AF360">
        <v>5</v>
      </c>
      <c r="AI360" t="s">
        <v>1413</v>
      </c>
      <c r="AJ360" t="s">
        <v>989</v>
      </c>
      <c r="AK360" t="s">
        <v>1007</v>
      </c>
      <c r="AL360" t="s">
        <v>1008</v>
      </c>
      <c r="AM360" t="s">
        <v>1009</v>
      </c>
      <c r="AN360" t="s">
        <v>1034</v>
      </c>
      <c r="AO360" t="s">
        <v>991</v>
      </c>
      <c r="AU360" t="s">
        <v>1471</v>
      </c>
      <c r="AV360" t="s">
        <v>765</v>
      </c>
      <c r="AW360" t="s">
        <v>765</v>
      </c>
      <c r="AX360" t="s">
        <v>990</v>
      </c>
      <c r="AY360">
        <v>0</v>
      </c>
      <c r="AZ360" t="s">
        <v>994</v>
      </c>
      <c r="BA360">
        <v>31800187</v>
      </c>
      <c r="BD360">
        <v>0</v>
      </c>
      <c r="BG360">
        <v>1333314600</v>
      </c>
      <c r="BH360" t="s">
        <v>995</v>
      </c>
      <c r="BI360">
        <v>5</v>
      </c>
      <c r="BJ360">
        <v>5</v>
      </c>
      <c r="BK360">
        <v>1300</v>
      </c>
      <c r="BL360" t="s">
        <v>996</v>
      </c>
    </row>
    <row r="361" spans="3:64">
      <c r="C361" s="2">
        <v>244688</v>
      </c>
      <c r="D361" s="2">
        <v>244688</v>
      </c>
      <c r="F361" t="s">
        <v>1409</v>
      </c>
      <c r="G361" t="s">
        <v>1410</v>
      </c>
      <c r="H361">
        <v>0</v>
      </c>
      <c r="I361" t="s">
        <v>984</v>
      </c>
      <c r="J361" t="s">
        <v>985</v>
      </c>
      <c r="K361" t="s">
        <v>986</v>
      </c>
      <c r="L361">
        <v>250</v>
      </c>
      <c r="N361">
        <v>2000345195</v>
      </c>
      <c r="O361" t="s">
        <v>1469</v>
      </c>
      <c r="P361">
        <v>1</v>
      </c>
      <c r="Q361" t="s">
        <v>1469</v>
      </c>
      <c r="R361" s="2">
        <v>244688</v>
      </c>
      <c r="S361" s="2">
        <v>244688</v>
      </c>
      <c r="T361" t="s">
        <v>1470</v>
      </c>
      <c r="U361">
        <v>23057678</v>
      </c>
      <c r="V361" t="s">
        <v>690</v>
      </c>
      <c r="W361">
        <v>10</v>
      </c>
      <c r="X361">
        <v>10</v>
      </c>
      <c r="Y361">
        <v>10</v>
      </c>
      <c r="Z361">
        <v>10</v>
      </c>
      <c r="AA361">
        <v>0</v>
      </c>
      <c r="AB361">
        <v>0</v>
      </c>
      <c r="AC361">
        <v>0</v>
      </c>
      <c r="AD361">
        <v>0</v>
      </c>
      <c r="AE361">
        <v>10</v>
      </c>
      <c r="AF361">
        <v>10</v>
      </c>
      <c r="AI361" t="s">
        <v>1413</v>
      </c>
      <c r="AJ361" t="s">
        <v>989</v>
      </c>
      <c r="AK361" t="s">
        <v>1039</v>
      </c>
      <c r="AL361" t="s">
        <v>1008</v>
      </c>
      <c r="AM361" t="s">
        <v>1009</v>
      </c>
      <c r="AN361" t="s">
        <v>1034</v>
      </c>
      <c r="AO361" t="s">
        <v>991</v>
      </c>
      <c r="AU361" t="s">
        <v>1471</v>
      </c>
      <c r="AV361" t="s">
        <v>765</v>
      </c>
      <c r="AW361" t="s">
        <v>765</v>
      </c>
      <c r="AX361" t="s">
        <v>990</v>
      </c>
      <c r="AY361">
        <v>0</v>
      </c>
      <c r="AZ361" t="s">
        <v>994</v>
      </c>
      <c r="BA361">
        <v>31800187</v>
      </c>
      <c r="BD361">
        <v>0</v>
      </c>
      <c r="BG361">
        <v>1333314600</v>
      </c>
      <c r="BH361" t="s">
        <v>995</v>
      </c>
      <c r="BI361">
        <v>10</v>
      </c>
      <c r="BJ361">
        <v>10</v>
      </c>
      <c r="BK361">
        <v>1300</v>
      </c>
      <c r="BL361" t="s">
        <v>996</v>
      </c>
    </row>
    <row r="362" spans="3:64">
      <c r="C362" s="2">
        <v>244688</v>
      </c>
      <c r="D362" s="2">
        <v>244688</v>
      </c>
      <c r="F362" t="s">
        <v>1409</v>
      </c>
      <c r="G362" t="s">
        <v>1410</v>
      </c>
      <c r="H362">
        <v>0</v>
      </c>
      <c r="I362" t="s">
        <v>984</v>
      </c>
      <c r="J362" t="s">
        <v>985</v>
      </c>
      <c r="K362" t="s">
        <v>986</v>
      </c>
      <c r="L362">
        <v>250</v>
      </c>
      <c r="N362">
        <v>2000345195</v>
      </c>
      <c r="O362" t="s">
        <v>1469</v>
      </c>
      <c r="P362">
        <v>1</v>
      </c>
      <c r="Q362" t="s">
        <v>1469</v>
      </c>
      <c r="R362" s="2">
        <v>244688</v>
      </c>
      <c r="S362" s="2">
        <v>244688</v>
      </c>
      <c r="T362" t="s">
        <v>1470</v>
      </c>
      <c r="U362">
        <v>23057674</v>
      </c>
      <c r="V362" t="s">
        <v>223</v>
      </c>
      <c r="W362">
        <v>5</v>
      </c>
      <c r="X362">
        <v>5</v>
      </c>
      <c r="Y362">
        <v>5</v>
      </c>
      <c r="Z362">
        <v>5</v>
      </c>
      <c r="AA362">
        <v>0</v>
      </c>
      <c r="AB362">
        <v>0</v>
      </c>
      <c r="AC362">
        <v>0</v>
      </c>
      <c r="AD362">
        <v>0</v>
      </c>
      <c r="AE362">
        <v>5</v>
      </c>
      <c r="AF362">
        <v>5</v>
      </c>
      <c r="AI362" t="s">
        <v>1413</v>
      </c>
      <c r="AJ362" t="s">
        <v>989</v>
      </c>
      <c r="AK362" t="s">
        <v>1039</v>
      </c>
      <c r="AL362" t="s">
        <v>1008</v>
      </c>
      <c r="AM362" t="s">
        <v>1009</v>
      </c>
      <c r="AN362" t="s">
        <v>1034</v>
      </c>
      <c r="AO362" t="s">
        <v>991</v>
      </c>
      <c r="AU362" t="s">
        <v>1471</v>
      </c>
      <c r="AV362" t="s">
        <v>765</v>
      </c>
      <c r="AW362" t="s">
        <v>765</v>
      </c>
      <c r="AX362" t="s">
        <v>990</v>
      </c>
      <c r="AY362">
        <v>0</v>
      </c>
      <c r="AZ362" t="s">
        <v>994</v>
      </c>
      <c r="BA362">
        <v>31800187</v>
      </c>
      <c r="BD362">
        <v>0</v>
      </c>
      <c r="BG362">
        <v>1333314600</v>
      </c>
      <c r="BH362" t="s">
        <v>995</v>
      </c>
      <c r="BI362">
        <v>5</v>
      </c>
      <c r="BJ362">
        <v>5</v>
      </c>
      <c r="BK362">
        <v>1300</v>
      </c>
      <c r="BL362" t="s">
        <v>996</v>
      </c>
    </row>
    <row r="363" spans="3:64">
      <c r="C363" s="2">
        <v>244688</v>
      </c>
      <c r="D363" s="2">
        <v>244688</v>
      </c>
      <c r="F363" t="s">
        <v>1409</v>
      </c>
      <c r="G363" t="s">
        <v>1410</v>
      </c>
      <c r="H363">
        <v>0</v>
      </c>
      <c r="I363" t="s">
        <v>984</v>
      </c>
      <c r="J363" t="s">
        <v>985</v>
      </c>
      <c r="K363" t="s">
        <v>986</v>
      </c>
      <c r="L363">
        <v>250</v>
      </c>
      <c r="N363">
        <v>2000345195</v>
      </c>
      <c r="O363" t="s">
        <v>1469</v>
      </c>
      <c r="P363">
        <v>1</v>
      </c>
      <c r="Q363" t="s">
        <v>1469</v>
      </c>
      <c r="R363" s="2">
        <v>244688</v>
      </c>
      <c r="S363" s="2">
        <v>244688</v>
      </c>
      <c r="T363" t="s">
        <v>1470</v>
      </c>
      <c r="U363">
        <v>23015321</v>
      </c>
      <c r="V363" t="s">
        <v>128</v>
      </c>
      <c r="W363">
        <v>2</v>
      </c>
      <c r="X363">
        <v>16</v>
      </c>
      <c r="Y363">
        <v>2</v>
      </c>
      <c r="Z363">
        <v>16</v>
      </c>
      <c r="AA363">
        <v>0</v>
      </c>
      <c r="AB363">
        <v>0</v>
      </c>
      <c r="AC363">
        <v>0</v>
      </c>
      <c r="AD363">
        <v>0</v>
      </c>
      <c r="AE363">
        <v>2</v>
      </c>
      <c r="AF363">
        <v>16</v>
      </c>
      <c r="AI363" t="s">
        <v>1413</v>
      </c>
      <c r="AJ363" t="s">
        <v>989</v>
      </c>
      <c r="AK363" t="s">
        <v>1007</v>
      </c>
      <c r="AL363" t="s">
        <v>1008</v>
      </c>
      <c r="AM363" t="s">
        <v>1009</v>
      </c>
      <c r="AN363" t="s">
        <v>1034</v>
      </c>
      <c r="AO363" t="s">
        <v>991</v>
      </c>
      <c r="AU363" t="s">
        <v>1471</v>
      </c>
      <c r="AV363" t="s">
        <v>1086</v>
      </c>
      <c r="AW363" t="s">
        <v>765</v>
      </c>
      <c r="AX363" t="s">
        <v>990</v>
      </c>
      <c r="AY363">
        <v>0</v>
      </c>
      <c r="AZ363" t="s">
        <v>994</v>
      </c>
      <c r="BA363">
        <v>31800187</v>
      </c>
      <c r="BD363">
        <v>0</v>
      </c>
      <c r="BG363">
        <v>1333314600</v>
      </c>
      <c r="BH363" t="s">
        <v>995</v>
      </c>
      <c r="BI363">
        <v>2</v>
      </c>
      <c r="BJ363">
        <v>16</v>
      </c>
      <c r="BK363">
        <v>1300</v>
      </c>
      <c r="BL363" t="s">
        <v>996</v>
      </c>
    </row>
    <row r="364" spans="3:64">
      <c r="C364" s="2">
        <v>244688</v>
      </c>
      <c r="D364" s="2">
        <v>244688</v>
      </c>
      <c r="F364" t="s">
        <v>1409</v>
      </c>
      <c r="G364" t="s">
        <v>1410</v>
      </c>
      <c r="H364">
        <v>0</v>
      </c>
      <c r="I364" t="s">
        <v>984</v>
      </c>
      <c r="J364" t="s">
        <v>985</v>
      </c>
      <c r="K364" t="s">
        <v>986</v>
      </c>
      <c r="L364">
        <v>250</v>
      </c>
      <c r="N364">
        <v>2000345195</v>
      </c>
      <c r="O364" t="s">
        <v>1469</v>
      </c>
      <c r="P364">
        <v>1</v>
      </c>
      <c r="Q364" t="s">
        <v>1469</v>
      </c>
      <c r="R364" s="2">
        <v>244688</v>
      </c>
      <c r="S364" s="2">
        <v>244688</v>
      </c>
      <c r="T364" t="s">
        <v>1470</v>
      </c>
      <c r="U364">
        <v>23057672</v>
      </c>
      <c r="V364" t="s">
        <v>136</v>
      </c>
      <c r="W364">
        <v>10</v>
      </c>
      <c r="X364">
        <v>10</v>
      </c>
      <c r="Y364">
        <v>10</v>
      </c>
      <c r="Z364">
        <v>10</v>
      </c>
      <c r="AA364">
        <v>0</v>
      </c>
      <c r="AB364">
        <v>0</v>
      </c>
      <c r="AC364">
        <v>0</v>
      </c>
      <c r="AD364">
        <v>0</v>
      </c>
      <c r="AE364">
        <v>10</v>
      </c>
      <c r="AF364">
        <v>10</v>
      </c>
      <c r="AI364" t="s">
        <v>1413</v>
      </c>
      <c r="AJ364" t="s">
        <v>989</v>
      </c>
      <c r="AK364" t="s">
        <v>1039</v>
      </c>
      <c r="AL364" t="s">
        <v>1008</v>
      </c>
      <c r="AM364" t="s">
        <v>1009</v>
      </c>
      <c r="AN364" t="s">
        <v>1034</v>
      </c>
      <c r="AO364" t="s">
        <v>991</v>
      </c>
      <c r="AU364" t="s">
        <v>1471</v>
      </c>
      <c r="AV364" t="s">
        <v>765</v>
      </c>
      <c r="AW364" t="s">
        <v>765</v>
      </c>
      <c r="AX364" t="s">
        <v>990</v>
      </c>
      <c r="AY364">
        <v>0</v>
      </c>
      <c r="AZ364" t="s">
        <v>994</v>
      </c>
      <c r="BA364">
        <v>31800187</v>
      </c>
      <c r="BD364">
        <v>0</v>
      </c>
      <c r="BG364">
        <v>1333314600</v>
      </c>
      <c r="BH364" t="s">
        <v>995</v>
      </c>
      <c r="BI364">
        <v>10</v>
      </c>
      <c r="BJ364">
        <v>10</v>
      </c>
      <c r="BK364">
        <v>1300</v>
      </c>
      <c r="BL364" t="s">
        <v>996</v>
      </c>
    </row>
    <row r="365" spans="3:64">
      <c r="C365" s="2">
        <v>244688</v>
      </c>
      <c r="D365" s="2">
        <v>244688</v>
      </c>
      <c r="F365" t="s">
        <v>1409</v>
      </c>
      <c r="G365" t="s">
        <v>1410</v>
      </c>
      <c r="H365">
        <v>0</v>
      </c>
      <c r="I365" t="s">
        <v>984</v>
      </c>
      <c r="J365" t="s">
        <v>985</v>
      </c>
      <c r="K365" t="s">
        <v>986</v>
      </c>
      <c r="L365">
        <v>250</v>
      </c>
      <c r="N365">
        <v>2000345195</v>
      </c>
      <c r="O365" t="s">
        <v>1469</v>
      </c>
      <c r="P365">
        <v>1</v>
      </c>
      <c r="Q365" t="s">
        <v>1469</v>
      </c>
      <c r="R365" s="2">
        <v>244688</v>
      </c>
      <c r="S365" s="2">
        <v>244688</v>
      </c>
      <c r="T365" t="s">
        <v>1470</v>
      </c>
      <c r="U365">
        <v>23000189</v>
      </c>
      <c r="V365" t="s">
        <v>46</v>
      </c>
      <c r="W365">
        <v>4</v>
      </c>
      <c r="X365">
        <v>4</v>
      </c>
      <c r="Y365">
        <v>4</v>
      </c>
      <c r="Z365">
        <v>4</v>
      </c>
      <c r="AA365">
        <v>0</v>
      </c>
      <c r="AB365">
        <v>0</v>
      </c>
      <c r="AC365">
        <v>0</v>
      </c>
      <c r="AD365">
        <v>0</v>
      </c>
      <c r="AE365">
        <v>4</v>
      </c>
      <c r="AF365">
        <v>4</v>
      </c>
      <c r="AI365" t="s">
        <v>1413</v>
      </c>
      <c r="AJ365" t="s">
        <v>989</v>
      </c>
      <c r="AK365" t="s">
        <v>1007</v>
      </c>
      <c r="AL365" t="s">
        <v>1008</v>
      </c>
      <c r="AM365" t="s">
        <v>1009</v>
      </c>
      <c r="AN365" t="s">
        <v>1034</v>
      </c>
      <c r="AO365" t="s">
        <v>991</v>
      </c>
      <c r="AU365" t="s">
        <v>1471</v>
      </c>
      <c r="AV365" t="s">
        <v>765</v>
      </c>
      <c r="AW365" t="s">
        <v>765</v>
      </c>
      <c r="AX365" t="s">
        <v>990</v>
      </c>
      <c r="AY365">
        <v>0</v>
      </c>
      <c r="AZ365" t="s">
        <v>994</v>
      </c>
      <c r="BA365">
        <v>31800187</v>
      </c>
      <c r="BD365">
        <v>0</v>
      </c>
      <c r="BG365">
        <v>1333314600</v>
      </c>
      <c r="BH365" t="s">
        <v>995</v>
      </c>
      <c r="BI365">
        <v>4</v>
      </c>
      <c r="BJ365">
        <v>4</v>
      </c>
      <c r="BK365">
        <v>1300</v>
      </c>
      <c r="BL365" t="s">
        <v>996</v>
      </c>
    </row>
    <row r="366" spans="3:64">
      <c r="C366" s="2">
        <v>244688</v>
      </c>
      <c r="D366" s="2">
        <v>244688</v>
      </c>
      <c r="F366" t="s">
        <v>1409</v>
      </c>
      <c r="G366" t="s">
        <v>1410</v>
      </c>
      <c r="H366">
        <v>0</v>
      </c>
      <c r="I366" t="s">
        <v>984</v>
      </c>
      <c r="J366" t="s">
        <v>985</v>
      </c>
      <c r="K366" t="s">
        <v>986</v>
      </c>
      <c r="L366">
        <v>250</v>
      </c>
      <c r="N366">
        <v>2000345179</v>
      </c>
      <c r="O366" t="s">
        <v>1472</v>
      </c>
      <c r="P366">
        <v>1</v>
      </c>
      <c r="Q366" t="s">
        <v>1473</v>
      </c>
      <c r="R366" s="2">
        <v>244688</v>
      </c>
      <c r="S366" s="2">
        <v>244688</v>
      </c>
      <c r="T366" t="s">
        <v>1474</v>
      </c>
      <c r="U366">
        <v>23000191</v>
      </c>
      <c r="V366" t="s">
        <v>44</v>
      </c>
      <c r="W366">
        <v>2</v>
      </c>
      <c r="X366">
        <v>2</v>
      </c>
      <c r="Y366">
        <v>2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2</v>
      </c>
      <c r="AF366">
        <v>2</v>
      </c>
      <c r="AI366" t="s">
        <v>1413</v>
      </c>
      <c r="AJ366" t="s">
        <v>989</v>
      </c>
      <c r="AK366" t="s">
        <v>1007</v>
      </c>
      <c r="AL366" t="s">
        <v>1008</v>
      </c>
      <c r="AM366" t="s">
        <v>1009</v>
      </c>
      <c r="AN366" t="s">
        <v>1034</v>
      </c>
      <c r="AO366" t="s">
        <v>991</v>
      </c>
      <c r="AU366" t="s">
        <v>1475</v>
      </c>
      <c r="AV366" t="s">
        <v>765</v>
      </c>
      <c r="AW366" t="s">
        <v>765</v>
      </c>
      <c r="AX366" t="s">
        <v>990</v>
      </c>
      <c r="AY366">
        <v>0</v>
      </c>
      <c r="AZ366" t="s">
        <v>994</v>
      </c>
      <c r="BA366">
        <v>31800328</v>
      </c>
      <c r="BD366">
        <v>0</v>
      </c>
      <c r="BG366">
        <v>1333314600</v>
      </c>
      <c r="BH366" t="s">
        <v>995</v>
      </c>
      <c r="BI366">
        <v>2</v>
      </c>
      <c r="BJ366">
        <v>2</v>
      </c>
      <c r="BK366">
        <v>1300</v>
      </c>
      <c r="BL366" t="s">
        <v>996</v>
      </c>
    </row>
    <row r="367" spans="3:64">
      <c r="C367" s="2">
        <v>244688</v>
      </c>
      <c r="D367" s="2">
        <v>244688</v>
      </c>
      <c r="F367" t="s">
        <v>1409</v>
      </c>
      <c r="G367" t="s">
        <v>1410</v>
      </c>
      <c r="H367">
        <v>0</v>
      </c>
      <c r="I367" t="s">
        <v>984</v>
      </c>
      <c r="J367" t="s">
        <v>985</v>
      </c>
      <c r="K367" t="s">
        <v>986</v>
      </c>
      <c r="L367">
        <v>250</v>
      </c>
      <c r="N367">
        <v>2000345179</v>
      </c>
      <c r="O367" t="s">
        <v>1472</v>
      </c>
      <c r="P367">
        <v>1</v>
      </c>
      <c r="Q367" t="s">
        <v>1473</v>
      </c>
      <c r="R367" s="2">
        <v>244688</v>
      </c>
      <c r="S367" s="2">
        <v>244688</v>
      </c>
      <c r="T367" t="s">
        <v>1474</v>
      </c>
      <c r="U367">
        <v>23015313</v>
      </c>
      <c r="V367" t="s">
        <v>92</v>
      </c>
      <c r="W367">
        <v>5</v>
      </c>
      <c r="X367">
        <v>5</v>
      </c>
      <c r="Y367">
        <v>5</v>
      </c>
      <c r="Z367">
        <v>5</v>
      </c>
      <c r="AA367">
        <v>0</v>
      </c>
      <c r="AB367">
        <v>0</v>
      </c>
      <c r="AC367">
        <v>0</v>
      </c>
      <c r="AD367">
        <v>0</v>
      </c>
      <c r="AE367">
        <v>5</v>
      </c>
      <c r="AF367">
        <v>5</v>
      </c>
      <c r="AI367" t="s">
        <v>1413</v>
      </c>
      <c r="AJ367" t="s">
        <v>989</v>
      </c>
      <c r="AK367" t="s">
        <v>1007</v>
      </c>
      <c r="AL367" t="s">
        <v>1008</v>
      </c>
      <c r="AM367" t="s">
        <v>1009</v>
      </c>
      <c r="AN367" t="s">
        <v>1034</v>
      </c>
      <c r="AO367" t="s">
        <v>991</v>
      </c>
      <c r="AU367" t="s">
        <v>1475</v>
      </c>
      <c r="AV367" t="s">
        <v>765</v>
      </c>
      <c r="AW367" t="s">
        <v>765</v>
      </c>
      <c r="AX367" t="s">
        <v>990</v>
      </c>
      <c r="AY367">
        <v>0</v>
      </c>
      <c r="AZ367" t="s">
        <v>994</v>
      </c>
      <c r="BA367">
        <v>31800328</v>
      </c>
      <c r="BD367">
        <v>0</v>
      </c>
      <c r="BG367">
        <v>1333314600</v>
      </c>
      <c r="BH367" t="s">
        <v>995</v>
      </c>
      <c r="BI367">
        <v>5</v>
      </c>
      <c r="BJ367">
        <v>5</v>
      </c>
      <c r="BK367">
        <v>1300</v>
      </c>
      <c r="BL367" t="s">
        <v>996</v>
      </c>
    </row>
    <row r="368" spans="3:64">
      <c r="C368" s="2">
        <v>244688</v>
      </c>
      <c r="D368" s="2">
        <v>244688</v>
      </c>
      <c r="F368" t="s">
        <v>1409</v>
      </c>
      <c r="G368" t="s">
        <v>1410</v>
      </c>
      <c r="H368">
        <v>0</v>
      </c>
      <c r="I368" t="s">
        <v>984</v>
      </c>
      <c r="J368" t="s">
        <v>985</v>
      </c>
      <c r="K368" t="s">
        <v>986</v>
      </c>
      <c r="L368">
        <v>250</v>
      </c>
      <c r="N368">
        <v>2000345179</v>
      </c>
      <c r="O368" t="s">
        <v>1472</v>
      </c>
      <c r="P368">
        <v>1</v>
      </c>
      <c r="Q368" t="s">
        <v>1473</v>
      </c>
      <c r="R368" s="2">
        <v>244688</v>
      </c>
      <c r="S368" s="2">
        <v>244688</v>
      </c>
      <c r="T368" t="s">
        <v>1474</v>
      </c>
      <c r="U368">
        <v>23067920</v>
      </c>
      <c r="V368" t="s">
        <v>16</v>
      </c>
      <c r="W368">
        <v>8</v>
      </c>
      <c r="X368">
        <v>8</v>
      </c>
      <c r="Y368">
        <v>8</v>
      </c>
      <c r="Z368">
        <v>8</v>
      </c>
      <c r="AA368">
        <v>0</v>
      </c>
      <c r="AB368">
        <v>0</v>
      </c>
      <c r="AC368">
        <v>0</v>
      </c>
      <c r="AD368">
        <v>0</v>
      </c>
      <c r="AE368">
        <v>8</v>
      </c>
      <c r="AF368">
        <v>8</v>
      </c>
      <c r="AI368" t="s">
        <v>1413</v>
      </c>
      <c r="AJ368" t="s">
        <v>989</v>
      </c>
      <c r="AN368" t="s">
        <v>1034</v>
      </c>
      <c r="AO368" t="s">
        <v>991</v>
      </c>
      <c r="AU368" t="s">
        <v>1475</v>
      </c>
      <c r="AV368" t="s">
        <v>899</v>
      </c>
      <c r="AW368" t="s">
        <v>899</v>
      </c>
      <c r="AX368" t="s">
        <v>990</v>
      </c>
      <c r="AY368">
        <v>0</v>
      </c>
      <c r="AZ368" t="s">
        <v>994</v>
      </c>
      <c r="BA368">
        <v>31800328</v>
      </c>
      <c r="BD368">
        <v>0</v>
      </c>
      <c r="BG368">
        <v>1333314600</v>
      </c>
      <c r="BH368" t="s">
        <v>995</v>
      </c>
      <c r="BI368">
        <v>8</v>
      </c>
      <c r="BJ368">
        <v>8</v>
      </c>
      <c r="BK368">
        <v>1300</v>
      </c>
      <c r="BL368" t="s">
        <v>996</v>
      </c>
    </row>
    <row r="369" spans="3:64">
      <c r="C369" s="2">
        <v>244688</v>
      </c>
      <c r="D369" s="2">
        <v>244688</v>
      </c>
      <c r="F369" t="s">
        <v>1409</v>
      </c>
      <c r="G369" t="s">
        <v>1410</v>
      </c>
      <c r="H369">
        <v>0</v>
      </c>
      <c r="I369" t="s">
        <v>984</v>
      </c>
      <c r="J369" t="s">
        <v>985</v>
      </c>
      <c r="K369" t="s">
        <v>986</v>
      </c>
      <c r="L369">
        <v>250</v>
      </c>
      <c r="N369">
        <v>2000210800</v>
      </c>
      <c r="O369" t="s">
        <v>1476</v>
      </c>
      <c r="P369">
        <v>1</v>
      </c>
      <c r="Q369" t="s">
        <v>1477</v>
      </c>
      <c r="R369" s="2">
        <v>244688</v>
      </c>
      <c r="S369" s="2">
        <v>244688</v>
      </c>
      <c r="T369" t="s">
        <v>1478</v>
      </c>
      <c r="U369">
        <v>23000188</v>
      </c>
      <c r="V369" t="s">
        <v>94</v>
      </c>
      <c r="W369">
        <v>2</v>
      </c>
      <c r="X369">
        <v>2</v>
      </c>
      <c r="Y369">
        <v>2</v>
      </c>
      <c r="Z369">
        <v>2</v>
      </c>
      <c r="AA369">
        <v>0</v>
      </c>
      <c r="AB369">
        <v>0</v>
      </c>
      <c r="AC369">
        <v>0</v>
      </c>
      <c r="AD369">
        <v>0</v>
      </c>
      <c r="AE369">
        <v>2</v>
      </c>
      <c r="AF369">
        <v>2</v>
      </c>
      <c r="AI369" t="s">
        <v>1413</v>
      </c>
      <c r="AJ369" t="s">
        <v>989</v>
      </c>
      <c r="AK369" t="s">
        <v>1007</v>
      </c>
      <c r="AL369" t="s">
        <v>1008</v>
      </c>
      <c r="AM369" t="s">
        <v>1009</v>
      </c>
      <c r="AN369" t="s">
        <v>1022</v>
      </c>
      <c r="AO369" t="s">
        <v>991</v>
      </c>
      <c r="AU369" t="s">
        <v>1479</v>
      </c>
      <c r="AV369" t="s">
        <v>765</v>
      </c>
      <c r="AW369" t="s">
        <v>765</v>
      </c>
      <c r="AX369" t="s">
        <v>990</v>
      </c>
      <c r="AY369">
        <v>0</v>
      </c>
      <c r="AZ369" t="s">
        <v>994</v>
      </c>
      <c r="BA369">
        <v>31800555</v>
      </c>
      <c r="BD369">
        <v>0</v>
      </c>
      <c r="BG369">
        <v>1333314600</v>
      </c>
      <c r="BH369" t="s">
        <v>995</v>
      </c>
      <c r="BI369">
        <v>2</v>
      </c>
      <c r="BJ369">
        <v>2</v>
      </c>
      <c r="BK369">
        <v>1300</v>
      </c>
      <c r="BL369" t="s">
        <v>996</v>
      </c>
    </row>
    <row r="370" spans="3:64">
      <c r="C370" s="2">
        <v>244688</v>
      </c>
      <c r="D370" s="2">
        <v>244688</v>
      </c>
      <c r="F370" t="s">
        <v>1409</v>
      </c>
      <c r="G370" t="s">
        <v>1410</v>
      </c>
      <c r="H370">
        <v>0</v>
      </c>
      <c r="I370" t="s">
        <v>984</v>
      </c>
      <c r="J370" t="s">
        <v>985</v>
      </c>
      <c r="K370" t="s">
        <v>986</v>
      </c>
      <c r="L370">
        <v>250</v>
      </c>
      <c r="N370">
        <v>2000210800</v>
      </c>
      <c r="O370" t="s">
        <v>1476</v>
      </c>
      <c r="P370">
        <v>1</v>
      </c>
      <c r="Q370" t="s">
        <v>1477</v>
      </c>
      <c r="R370" s="2">
        <v>244688</v>
      </c>
      <c r="S370" s="2">
        <v>244688</v>
      </c>
      <c r="T370" t="s">
        <v>1478</v>
      </c>
      <c r="U370">
        <v>23057698</v>
      </c>
      <c r="V370" t="s">
        <v>271</v>
      </c>
      <c r="W370">
        <v>10</v>
      </c>
      <c r="X370">
        <v>10</v>
      </c>
      <c r="Y370">
        <v>10</v>
      </c>
      <c r="Z370">
        <v>10</v>
      </c>
      <c r="AA370">
        <v>0</v>
      </c>
      <c r="AB370">
        <v>0</v>
      </c>
      <c r="AC370">
        <v>0</v>
      </c>
      <c r="AD370">
        <v>0</v>
      </c>
      <c r="AE370">
        <v>10</v>
      </c>
      <c r="AF370">
        <v>10</v>
      </c>
      <c r="AI370" t="s">
        <v>1413</v>
      </c>
      <c r="AJ370" t="s">
        <v>989</v>
      </c>
      <c r="AK370" t="s">
        <v>1039</v>
      </c>
      <c r="AL370" t="s">
        <v>1008</v>
      </c>
      <c r="AM370" t="s">
        <v>1009</v>
      </c>
      <c r="AN370" t="s">
        <v>1022</v>
      </c>
      <c r="AO370" t="s">
        <v>991</v>
      </c>
      <c r="AU370" t="s">
        <v>1479</v>
      </c>
      <c r="AV370" t="s">
        <v>765</v>
      </c>
      <c r="AW370" t="s">
        <v>765</v>
      </c>
      <c r="AX370" t="s">
        <v>990</v>
      </c>
      <c r="AY370">
        <v>0</v>
      </c>
      <c r="AZ370" t="s">
        <v>994</v>
      </c>
      <c r="BA370">
        <v>31800555</v>
      </c>
      <c r="BD370">
        <v>0</v>
      </c>
      <c r="BG370">
        <v>1333314600</v>
      </c>
      <c r="BH370" t="s">
        <v>995</v>
      </c>
      <c r="BI370">
        <v>10</v>
      </c>
      <c r="BJ370">
        <v>10</v>
      </c>
      <c r="BK370">
        <v>1300</v>
      </c>
      <c r="BL370" t="s">
        <v>996</v>
      </c>
    </row>
    <row r="371" spans="3:64">
      <c r="C371" s="2">
        <v>244688</v>
      </c>
      <c r="D371" s="2">
        <v>244688</v>
      </c>
      <c r="F371" t="s">
        <v>1409</v>
      </c>
      <c r="G371" t="s">
        <v>1410</v>
      </c>
      <c r="H371">
        <v>0</v>
      </c>
      <c r="I371" t="s">
        <v>984</v>
      </c>
      <c r="J371" t="s">
        <v>985</v>
      </c>
      <c r="K371" t="s">
        <v>986</v>
      </c>
      <c r="L371">
        <v>250</v>
      </c>
      <c r="N371">
        <v>2000210800</v>
      </c>
      <c r="O371" t="s">
        <v>1476</v>
      </c>
      <c r="P371">
        <v>1</v>
      </c>
      <c r="Q371" t="s">
        <v>1477</v>
      </c>
      <c r="R371" s="2">
        <v>244688</v>
      </c>
      <c r="S371" s="2">
        <v>244688</v>
      </c>
      <c r="T371" t="s">
        <v>1478</v>
      </c>
      <c r="U371">
        <v>23000191</v>
      </c>
      <c r="V371" t="s">
        <v>44</v>
      </c>
      <c r="W371">
        <v>2</v>
      </c>
      <c r="X371">
        <v>2</v>
      </c>
      <c r="Y371">
        <v>2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2</v>
      </c>
      <c r="AF371">
        <v>2</v>
      </c>
      <c r="AI371" t="s">
        <v>1413</v>
      </c>
      <c r="AJ371" t="s">
        <v>989</v>
      </c>
      <c r="AK371" t="s">
        <v>1007</v>
      </c>
      <c r="AL371" t="s">
        <v>1008</v>
      </c>
      <c r="AM371" t="s">
        <v>1009</v>
      </c>
      <c r="AN371" t="s">
        <v>1022</v>
      </c>
      <c r="AO371" t="s">
        <v>991</v>
      </c>
      <c r="AU371" t="s">
        <v>1479</v>
      </c>
      <c r="AV371" t="s">
        <v>765</v>
      </c>
      <c r="AW371" t="s">
        <v>765</v>
      </c>
      <c r="AX371" t="s">
        <v>990</v>
      </c>
      <c r="AY371">
        <v>0</v>
      </c>
      <c r="AZ371" t="s">
        <v>994</v>
      </c>
      <c r="BA371">
        <v>31800555</v>
      </c>
      <c r="BD371">
        <v>0</v>
      </c>
      <c r="BG371">
        <v>1333314600</v>
      </c>
      <c r="BH371" t="s">
        <v>995</v>
      </c>
      <c r="BI371">
        <v>2</v>
      </c>
      <c r="BJ371">
        <v>2</v>
      </c>
      <c r="BK371">
        <v>1300</v>
      </c>
      <c r="BL371" t="s">
        <v>996</v>
      </c>
    </row>
    <row r="372" spans="3:64">
      <c r="C372" s="2">
        <v>244688</v>
      </c>
      <c r="D372" s="2">
        <v>244688</v>
      </c>
      <c r="F372" t="s">
        <v>1409</v>
      </c>
      <c r="G372" t="s">
        <v>1410</v>
      </c>
      <c r="H372">
        <v>0</v>
      </c>
      <c r="I372" t="s">
        <v>984</v>
      </c>
      <c r="J372" t="s">
        <v>985</v>
      </c>
      <c r="K372" t="s">
        <v>986</v>
      </c>
      <c r="L372">
        <v>250</v>
      </c>
      <c r="N372">
        <v>2000402542</v>
      </c>
      <c r="O372" t="s">
        <v>1480</v>
      </c>
      <c r="P372">
        <v>2</v>
      </c>
      <c r="Q372" t="s">
        <v>1480</v>
      </c>
      <c r="R372" s="2">
        <v>244688</v>
      </c>
      <c r="S372" s="2">
        <v>244688</v>
      </c>
      <c r="T372" t="s">
        <v>1481</v>
      </c>
      <c r="U372">
        <v>23000203</v>
      </c>
      <c r="V372" t="s">
        <v>622</v>
      </c>
      <c r="W372">
        <v>20</v>
      </c>
      <c r="X372">
        <v>20</v>
      </c>
      <c r="Y372">
        <v>20</v>
      </c>
      <c r="Z372">
        <v>20</v>
      </c>
      <c r="AA372">
        <v>0</v>
      </c>
      <c r="AB372">
        <v>0</v>
      </c>
      <c r="AC372">
        <v>0</v>
      </c>
      <c r="AD372">
        <v>0</v>
      </c>
      <c r="AE372">
        <v>20</v>
      </c>
      <c r="AF372">
        <v>20</v>
      </c>
      <c r="AI372" t="s">
        <v>1413</v>
      </c>
      <c r="AJ372" t="s">
        <v>989</v>
      </c>
      <c r="AK372" t="s">
        <v>1007</v>
      </c>
      <c r="AL372" t="s">
        <v>1008</v>
      </c>
      <c r="AM372" t="s">
        <v>1009</v>
      </c>
      <c r="AN372" t="s">
        <v>1034</v>
      </c>
      <c r="AO372" t="s">
        <v>991</v>
      </c>
      <c r="AU372" t="s">
        <v>1482</v>
      </c>
      <c r="AV372" t="s">
        <v>765</v>
      </c>
      <c r="AW372" t="s">
        <v>765</v>
      </c>
      <c r="AX372" t="s">
        <v>990</v>
      </c>
      <c r="AY372">
        <v>0</v>
      </c>
      <c r="AZ372" t="s">
        <v>994</v>
      </c>
      <c r="BA372">
        <v>31802262</v>
      </c>
      <c r="BD372">
        <v>0</v>
      </c>
      <c r="BG372">
        <v>1333314600</v>
      </c>
      <c r="BH372" t="s">
        <v>995</v>
      </c>
      <c r="BI372">
        <v>20</v>
      </c>
      <c r="BJ372">
        <v>20</v>
      </c>
      <c r="BK372">
        <v>1300</v>
      </c>
      <c r="BL372" t="s">
        <v>996</v>
      </c>
    </row>
    <row r="373" spans="3:64">
      <c r="C373" s="2">
        <v>244688</v>
      </c>
      <c r="D373" s="2">
        <v>244688</v>
      </c>
      <c r="F373" t="s">
        <v>1409</v>
      </c>
      <c r="G373" t="s">
        <v>1410</v>
      </c>
      <c r="H373">
        <v>0</v>
      </c>
      <c r="I373" t="s">
        <v>984</v>
      </c>
      <c r="J373" t="s">
        <v>985</v>
      </c>
      <c r="K373" t="s">
        <v>986</v>
      </c>
      <c r="L373">
        <v>250</v>
      </c>
      <c r="N373">
        <v>2000402542</v>
      </c>
      <c r="O373" t="s">
        <v>1480</v>
      </c>
      <c r="P373">
        <v>2</v>
      </c>
      <c r="Q373" t="s">
        <v>1480</v>
      </c>
      <c r="R373" s="2">
        <v>244688</v>
      </c>
      <c r="S373" s="2">
        <v>244688</v>
      </c>
      <c r="T373" t="s">
        <v>1481</v>
      </c>
      <c r="U373">
        <v>23057689</v>
      </c>
      <c r="V373" t="s">
        <v>56</v>
      </c>
      <c r="W373">
        <v>20</v>
      </c>
      <c r="X373">
        <v>20</v>
      </c>
      <c r="Y373">
        <v>20</v>
      </c>
      <c r="Z373">
        <v>20</v>
      </c>
      <c r="AA373">
        <v>0</v>
      </c>
      <c r="AB373">
        <v>0</v>
      </c>
      <c r="AC373">
        <v>0</v>
      </c>
      <c r="AD373">
        <v>0</v>
      </c>
      <c r="AE373">
        <v>20</v>
      </c>
      <c r="AF373">
        <v>20</v>
      </c>
      <c r="AI373" t="s">
        <v>1413</v>
      </c>
      <c r="AJ373" t="s">
        <v>989</v>
      </c>
      <c r="AK373" t="s">
        <v>1007</v>
      </c>
      <c r="AL373" t="s">
        <v>1008</v>
      </c>
      <c r="AM373" t="s">
        <v>1009</v>
      </c>
      <c r="AN373" t="s">
        <v>1034</v>
      </c>
      <c r="AO373" t="s">
        <v>991</v>
      </c>
      <c r="AU373" t="s">
        <v>1482</v>
      </c>
      <c r="AV373" t="s">
        <v>765</v>
      </c>
      <c r="AW373" t="s">
        <v>765</v>
      </c>
      <c r="AX373" t="s">
        <v>990</v>
      </c>
      <c r="AY373">
        <v>0</v>
      </c>
      <c r="AZ373" t="s">
        <v>994</v>
      </c>
      <c r="BA373">
        <v>31802262</v>
      </c>
      <c r="BD373">
        <v>0</v>
      </c>
      <c r="BG373">
        <v>1333314600</v>
      </c>
      <c r="BH373" t="s">
        <v>995</v>
      </c>
      <c r="BI373">
        <v>20</v>
      </c>
      <c r="BJ373">
        <v>20</v>
      </c>
      <c r="BK373">
        <v>1300</v>
      </c>
      <c r="BL373" t="s">
        <v>996</v>
      </c>
    </row>
    <row r="374" spans="3:64">
      <c r="C374" s="2">
        <v>244688</v>
      </c>
      <c r="D374" s="2">
        <v>244688</v>
      </c>
      <c r="F374" t="s">
        <v>1409</v>
      </c>
      <c r="G374" t="s">
        <v>1410</v>
      </c>
      <c r="H374">
        <v>0</v>
      </c>
      <c r="I374" t="s">
        <v>984</v>
      </c>
      <c r="J374" t="s">
        <v>985</v>
      </c>
      <c r="K374" t="s">
        <v>986</v>
      </c>
      <c r="L374">
        <v>250</v>
      </c>
      <c r="N374">
        <v>2000402542</v>
      </c>
      <c r="O374" t="s">
        <v>1480</v>
      </c>
      <c r="P374">
        <v>2</v>
      </c>
      <c r="Q374" t="s">
        <v>1480</v>
      </c>
      <c r="R374" s="2">
        <v>244688</v>
      </c>
      <c r="S374" s="2">
        <v>244688</v>
      </c>
      <c r="T374" t="s">
        <v>1481</v>
      </c>
      <c r="U374">
        <v>23105855</v>
      </c>
      <c r="V374" t="s">
        <v>164</v>
      </c>
      <c r="W374">
        <v>2</v>
      </c>
      <c r="X374">
        <v>20</v>
      </c>
      <c r="Y374">
        <v>2</v>
      </c>
      <c r="Z374">
        <v>20</v>
      </c>
      <c r="AA374">
        <v>0</v>
      </c>
      <c r="AB374">
        <v>0</v>
      </c>
      <c r="AC374">
        <v>0</v>
      </c>
      <c r="AD374">
        <v>0</v>
      </c>
      <c r="AE374">
        <v>2</v>
      </c>
      <c r="AF374">
        <v>20</v>
      </c>
      <c r="AI374" t="s">
        <v>1413</v>
      </c>
      <c r="AJ374" t="s">
        <v>989</v>
      </c>
      <c r="AK374" t="s">
        <v>1039</v>
      </c>
      <c r="AL374" t="s">
        <v>1008</v>
      </c>
      <c r="AM374" t="s">
        <v>1009</v>
      </c>
      <c r="AN374" t="s">
        <v>1034</v>
      </c>
      <c r="AO374" t="s">
        <v>991</v>
      </c>
      <c r="AU374" t="s">
        <v>1482</v>
      </c>
      <c r="AV374" t="s">
        <v>1010</v>
      </c>
      <c r="AW374" t="s">
        <v>765</v>
      </c>
      <c r="AX374" t="s">
        <v>990</v>
      </c>
      <c r="AY374">
        <v>0</v>
      </c>
      <c r="AZ374" t="s">
        <v>994</v>
      </c>
      <c r="BA374">
        <v>31802262</v>
      </c>
      <c r="BD374">
        <v>0</v>
      </c>
      <c r="BG374">
        <v>1333314600</v>
      </c>
      <c r="BH374" t="s">
        <v>995</v>
      </c>
      <c r="BI374">
        <v>2</v>
      </c>
      <c r="BJ374">
        <v>20</v>
      </c>
      <c r="BK374">
        <v>1300</v>
      </c>
      <c r="BL374" t="s">
        <v>996</v>
      </c>
    </row>
    <row r="375" spans="3:64">
      <c r="C375" s="2">
        <v>244688</v>
      </c>
      <c r="D375" s="2">
        <v>244688</v>
      </c>
      <c r="F375" t="s">
        <v>1409</v>
      </c>
      <c r="G375" t="s">
        <v>1410</v>
      </c>
      <c r="H375">
        <v>0</v>
      </c>
      <c r="I375" t="s">
        <v>984</v>
      </c>
      <c r="J375" t="s">
        <v>985</v>
      </c>
      <c r="K375" t="s">
        <v>986</v>
      </c>
      <c r="L375">
        <v>250</v>
      </c>
      <c r="N375">
        <v>2000402542</v>
      </c>
      <c r="O375" t="s">
        <v>1480</v>
      </c>
      <c r="P375">
        <v>2</v>
      </c>
      <c r="Q375" t="s">
        <v>1480</v>
      </c>
      <c r="R375" s="2">
        <v>244688</v>
      </c>
      <c r="S375" s="2">
        <v>244688</v>
      </c>
      <c r="T375" t="s">
        <v>1483</v>
      </c>
      <c r="U375">
        <v>23084674</v>
      </c>
      <c r="V375" t="s">
        <v>19</v>
      </c>
      <c r="W375">
        <v>12</v>
      </c>
      <c r="X375">
        <v>4.8</v>
      </c>
      <c r="Y375">
        <v>12</v>
      </c>
      <c r="Z375">
        <v>4.8</v>
      </c>
      <c r="AA375">
        <v>0</v>
      </c>
      <c r="AB375">
        <v>0</v>
      </c>
      <c r="AC375">
        <v>0</v>
      </c>
      <c r="AD375">
        <v>0</v>
      </c>
      <c r="AE375">
        <v>12</v>
      </c>
      <c r="AF375">
        <v>4.8</v>
      </c>
      <c r="AI375" t="s">
        <v>1413</v>
      </c>
      <c r="AJ375" t="s">
        <v>989</v>
      </c>
      <c r="AK375" t="s">
        <v>1007</v>
      </c>
      <c r="AL375" t="s">
        <v>1484</v>
      </c>
      <c r="AM375" t="s">
        <v>1009</v>
      </c>
      <c r="AN375" t="s">
        <v>1034</v>
      </c>
      <c r="AO375" t="s">
        <v>991</v>
      </c>
      <c r="AU375" t="s">
        <v>1485</v>
      </c>
      <c r="AV375" t="s">
        <v>914</v>
      </c>
      <c r="AW375" t="s">
        <v>765</v>
      </c>
      <c r="AX375" t="s">
        <v>990</v>
      </c>
      <c r="AY375">
        <v>0</v>
      </c>
      <c r="AZ375" t="s">
        <v>994</v>
      </c>
      <c r="BA375">
        <v>31802285</v>
      </c>
      <c r="BD375">
        <v>0</v>
      </c>
      <c r="BG375">
        <v>1333314600</v>
      </c>
      <c r="BH375" t="s">
        <v>995</v>
      </c>
      <c r="BI375">
        <v>12</v>
      </c>
      <c r="BJ375">
        <v>4.8</v>
      </c>
      <c r="BK375">
        <v>1300</v>
      </c>
      <c r="BL375" t="s">
        <v>996</v>
      </c>
    </row>
    <row r="376" spans="3:64">
      <c r="C376" s="2">
        <v>244688</v>
      </c>
      <c r="D376" s="2">
        <v>244688</v>
      </c>
      <c r="F376" t="s">
        <v>1409</v>
      </c>
      <c r="G376" t="s">
        <v>1410</v>
      </c>
      <c r="H376">
        <v>0</v>
      </c>
      <c r="I376" t="s">
        <v>984</v>
      </c>
      <c r="J376" t="s">
        <v>985</v>
      </c>
      <c r="K376" t="s">
        <v>986</v>
      </c>
      <c r="L376">
        <v>250</v>
      </c>
      <c r="N376">
        <v>2000014783</v>
      </c>
      <c r="O376" t="s">
        <v>1486</v>
      </c>
      <c r="P376">
        <v>1</v>
      </c>
      <c r="Q376" t="s">
        <v>1487</v>
      </c>
      <c r="R376" s="2">
        <v>244688</v>
      </c>
      <c r="S376" s="2">
        <v>244688</v>
      </c>
      <c r="T376" t="s">
        <v>1488</v>
      </c>
      <c r="U376">
        <v>23015321</v>
      </c>
      <c r="V376" t="s">
        <v>128</v>
      </c>
      <c r="W376">
        <v>10</v>
      </c>
      <c r="X376">
        <v>80</v>
      </c>
      <c r="Y376">
        <v>10</v>
      </c>
      <c r="Z376">
        <v>80</v>
      </c>
      <c r="AA376">
        <v>0</v>
      </c>
      <c r="AB376">
        <v>0</v>
      </c>
      <c r="AC376">
        <v>0</v>
      </c>
      <c r="AD376">
        <v>0</v>
      </c>
      <c r="AE376">
        <v>10</v>
      </c>
      <c r="AF376">
        <v>80</v>
      </c>
      <c r="AI376" t="s">
        <v>1413</v>
      </c>
      <c r="AJ376" t="s">
        <v>989</v>
      </c>
      <c r="AK376" t="s">
        <v>1007</v>
      </c>
      <c r="AL376" t="s">
        <v>1008</v>
      </c>
      <c r="AM376" t="s">
        <v>1009</v>
      </c>
      <c r="AN376" t="s">
        <v>1022</v>
      </c>
      <c r="AO376" t="s">
        <v>991</v>
      </c>
      <c r="AU376" t="s">
        <v>1489</v>
      </c>
      <c r="AV376" t="s">
        <v>1086</v>
      </c>
      <c r="AW376" t="s">
        <v>765</v>
      </c>
      <c r="AX376" t="s">
        <v>990</v>
      </c>
      <c r="AY376">
        <v>0</v>
      </c>
      <c r="AZ376" t="s">
        <v>994</v>
      </c>
      <c r="BA376">
        <v>31802666</v>
      </c>
      <c r="BD376">
        <v>0</v>
      </c>
      <c r="BG376">
        <v>1333314600</v>
      </c>
      <c r="BH376" t="s">
        <v>995</v>
      </c>
      <c r="BI376">
        <v>10</v>
      </c>
      <c r="BJ376">
        <v>80</v>
      </c>
      <c r="BK376">
        <v>1300</v>
      </c>
      <c r="BL376" t="s">
        <v>996</v>
      </c>
    </row>
    <row r="377" spans="3:64">
      <c r="C377" s="2">
        <v>244688</v>
      </c>
      <c r="D377" s="2">
        <v>244688</v>
      </c>
      <c r="F377" t="s">
        <v>1409</v>
      </c>
      <c r="G377" t="s">
        <v>1410</v>
      </c>
      <c r="H377">
        <v>0</v>
      </c>
      <c r="I377" t="s">
        <v>984</v>
      </c>
      <c r="J377" t="s">
        <v>985</v>
      </c>
      <c r="K377" t="s">
        <v>986</v>
      </c>
      <c r="L377">
        <v>250</v>
      </c>
      <c r="N377">
        <v>2000014783</v>
      </c>
      <c r="O377" t="s">
        <v>1486</v>
      </c>
      <c r="P377">
        <v>1</v>
      </c>
      <c r="Q377" t="s">
        <v>1487</v>
      </c>
      <c r="R377" s="2">
        <v>244688</v>
      </c>
      <c r="S377" s="2">
        <v>244688</v>
      </c>
      <c r="T377" t="s">
        <v>1488</v>
      </c>
      <c r="U377">
        <v>23057677</v>
      </c>
      <c r="V377" t="s">
        <v>243</v>
      </c>
      <c r="W377">
        <v>7</v>
      </c>
      <c r="X377">
        <v>7</v>
      </c>
      <c r="Y377">
        <v>7</v>
      </c>
      <c r="Z377">
        <v>7</v>
      </c>
      <c r="AA377">
        <v>0</v>
      </c>
      <c r="AB377">
        <v>0</v>
      </c>
      <c r="AC377">
        <v>0</v>
      </c>
      <c r="AD377">
        <v>0</v>
      </c>
      <c r="AE377">
        <v>7</v>
      </c>
      <c r="AF377">
        <v>7</v>
      </c>
      <c r="AI377" t="s">
        <v>1413</v>
      </c>
      <c r="AJ377" t="s">
        <v>989</v>
      </c>
      <c r="AK377" t="s">
        <v>1039</v>
      </c>
      <c r="AL377" t="s">
        <v>1008</v>
      </c>
      <c r="AM377" t="s">
        <v>1009</v>
      </c>
      <c r="AN377" t="s">
        <v>1022</v>
      </c>
      <c r="AO377" t="s">
        <v>991</v>
      </c>
      <c r="AU377" t="s">
        <v>1489</v>
      </c>
      <c r="AV377" t="s">
        <v>765</v>
      </c>
      <c r="AW377" t="s">
        <v>765</v>
      </c>
      <c r="AX377" t="s">
        <v>990</v>
      </c>
      <c r="AY377">
        <v>0</v>
      </c>
      <c r="AZ377" t="s">
        <v>994</v>
      </c>
      <c r="BA377">
        <v>31802666</v>
      </c>
      <c r="BD377">
        <v>0</v>
      </c>
      <c r="BG377">
        <v>1333314600</v>
      </c>
      <c r="BH377" t="s">
        <v>995</v>
      </c>
      <c r="BI377">
        <v>7</v>
      </c>
      <c r="BJ377">
        <v>7</v>
      </c>
      <c r="BK377">
        <v>1300</v>
      </c>
      <c r="BL377" t="s">
        <v>996</v>
      </c>
    </row>
    <row r="378" spans="3:64">
      <c r="C378" s="2">
        <v>244688</v>
      </c>
      <c r="D378" s="2">
        <v>244688</v>
      </c>
      <c r="F378" t="s">
        <v>1490</v>
      </c>
      <c r="G378" t="s">
        <v>1491</v>
      </c>
      <c r="H378">
        <v>0</v>
      </c>
      <c r="I378" t="s">
        <v>984</v>
      </c>
      <c r="J378" t="s">
        <v>985</v>
      </c>
      <c r="K378" t="s">
        <v>986</v>
      </c>
      <c r="L378">
        <v>250</v>
      </c>
      <c r="N378">
        <v>2000417230</v>
      </c>
      <c r="O378" t="s">
        <v>1492</v>
      </c>
      <c r="P378">
        <v>1</v>
      </c>
      <c r="Q378" t="s">
        <v>1492</v>
      </c>
      <c r="R378" s="2">
        <v>244688</v>
      </c>
      <c r="S378" s="2">
        <v>244688</v>
      </c>
      <c r="T378" t="s">
        <v>1493</v>
      </c>
      <c r="U378">
        <v>23000130</v>
      </c>
      <c r="V378" t="s">
        <v>146</v>
      </c>
      <c r="W378">
        <v>40</v>
      </c>
      <c r="X378">
        <v>40</v>
      </c>
      <c r="Y378">
        <v>40</v>
      </c>
      <c r="Z378">
        <v>40</v>
      </c>
      <c r="AA378">
        <v>0</v>
      </c>
      <c r="AB378">
        <v>0</v>
      </c>
      <c r="AC378">
        <v>0</v>
      </c>
      <c r="AD378">
        <v>0</v>
      </c>
      <c r="AE378">
        <v>40</v>
      </c>
      <c r="AF378">
        <v>40</v>
      </c>
      <c r="AI378" t="s">
        <v>1494</v>
      </c>
      <c r="AJ378" t="s">
        <v>989</v>
      </c>
      <c r="AK378" t="s">
        <v>1039</v>
      </c>
      <c r="AL378" t="s">
        <v>1008</v>
      </c>
      <c r="AM378" t="s">
        <v>1009</v>
      </c>
      <c r="AN378" t="s">
        <v>1034</v>
      </c>
      <c r="AO378" t="s">
        <v>991</v>
      </c>
      <c r="AU378" t="s">
        <v>1495</v>
      </c>
      <c r="AV378" t="s">
        <v>765</v>
      </c>
      <c r="AW378" t="s">
        <v>765</v>
      </c>
      <c r="AX378" t="s">
        <v>990</v>
      </c>
      <c r="AY378">
        <v>0</v>
      </c>
      <c r="AZ378" t="s">
        <v>994</v>
      </c>
      <c r="BA378">
        <v>31784124</v>
      </c>
      <c r="BD378">
        <v>0</v>
      </c>
      <c r="BG378">
        <v>1333314600</v>
      </c>
      <c r="BH378" t="s">
        <v>995</v>
      </c>
      <c r="BI378">
        <v>40</v>
      </c>
      <c r="BJ378">
        <v>40</v>
      </c>
      <c r="BL378" t="s">
        <v>996</v>
      </c>
    </row>
    <row r="379" spans="3:64">
      <c r="C379" s="2">
        <v>244688</v>
      </c>
      <c r="D379" s="2">
        <v>244688</v>
      </c>
      <c r="F379" t="s">
        <v>1490</v>
      </c>
      <c r="G379" t="s">
        <v>1491</v>
      </c>
      <c r="H379">
        <v>0</v>
      </c>
      <c r="I379" t="s">
        <v>984</v>
      </c>
      <c r="J379" t="s">
        <v>985</v>
      </c>
      <c r="K379" t="s">
        <v>986</v>
      </c>
      <c r="L379">
        <v>250</v>
      </c>
      <c r="N379">
        <v>2000417230</v>
      </c>
      <c r="O379" t="s">
        <v>1492</v>
      </c>
      <c r="P379">
        <v>1</v>
      </c>
      <c r="Q379" t="s">
        <v>1492</v>
      </c>
      <c r="R379" s="2">
        <v>244688</v>
      </c>
      <c r="S379" s="2">
        <v>244688</v>
      </c>
      <c r="T379" t="s">
        <v>1496</v>
      </c>
      <c r="U379">
        <v>23089906</v>
      </c>
      <c r="V379" t="s">
        <v>663</v>
      </c>
      <c r="W379">
        <v>10</v>
      </c>
      <c r="X379">
        <v>10</v>
      </c>
      <c r="Y379">
        <v>10</v>
      </c>
      <c r="Z379">
        <v>10</v>
      </c>
      <c r="AA379">
        <v>0</v>
      </c>
      <c r="AB379">
        <v>0</v>
      </c>
      <c r="AC379">
        <v>0</v>
      </c>
      <c r="AD379">
        <v>0</v>
      </c>
      <c r="AE379">
        <v>10</v>
      </c>
      <c r="AF379">
        <v>10</v>
      </c>
      <c r="AI379" t="s">
        <v>1494</v>
      </c>
      <c r="AJ379" t="s">
        <v>989</v>
      </c>
      <c r="AK379" t="s">
        <v>1039</v>
      </c>
      <c r="AL379" t="s">
        <v>1042</v>
      </c>
      <c r="AM379" t="s">
        <v>1009</v>
      </c>
      <c r="AN379" t="s">
        <v>1034</v>
      </c>
      <c r="AO379" t="s">
        <v>991</v>
      </c>
      <c r="AU379" t="s">
        <v>1497</v>
      </c>
      <c r="AV379" t="s">
        <v>869</v>
      </c>
      <c r="AW379" t="s">
        <v>765</v>
      </c>
      <c r="AX379" t="s">
        <v>990</v>
      </c>
      <c r="AY379">
        <v>0</v>
      </c>
      <c r="AZ379" t="s">
        <v>994</v>
      </c>
      <c r="BA379">
        <v>31784127</v>
      </c>
      <c r="BD379">
        <v>0</v>
      </c>
      <c r="BG379">
        <v>1333314600</v>
      </c>
      <c r="BH379" t="s">
        <v>995</v>
      </c>
      <c r="BI379">
        <v>1</v>
      </c>
      <c r="BJ379">
        <v>10</v>
      </c>
      <c r="BL379" t="s">
        <v>996</v>
      </c>
    </row>
    <row r="380" spans="3:64">
      <c r="C380" s="2">
        <v>244688</v>
      </c>
      <c r="D380" s="2">
        <v>244688</v>
      </c>
      <c r="F380" t="s">
        <v>1490</v>
      </c>
      <c r="G380" t="s">
        <v>1491</v>
      </c>
      <c r="H380">
        <v>0</v>
      </c>
      <c r="I380" t="s">
        <v>984</v>
      </c>
      <c r="J380" t="s">
        <v>985</v>
      </c>
      <c r="K380" t="s">
        <v>986</v>
      </c>
      <c r="L380">
        <v>250</v>
      </c>
      <c r="N380">
        <v>2000417230</v>
      </c>
      <c r="O380" t="s">
        <v>1492</v>
      </c>
      <c r="P380">
        <v>1</v>
      </c>
      <c r="Q380" t="s">
        <v>1492</v>
      </c>
      <c r="R380" s="2">
        <v>244688</v>
      </c>
      <c r="S380" s="2">
        <v>244688</v>
      </c>
      <c r="T380" t="s">
        <v>1496</v>
      </c>
      <c r="U380">
        <v>23089920</v>
      </c>
      <c r="V380" t="s">
        <v>667</v>
      </c>
      <c r="W380">
        <v>20</v>
      </c>
      <c r="X380">
        <v>20</v>
      </c>
      <c r="Y380">
        <v>20</v>
      </c>
      <c r="Z380">
        <v>20</v>
      </c>
      <c r="AA380">
        <v>0</v>
      </c>
      <c r="AB380">
        <v>0</v>
      </c>
      <c r="AC380">
        <v>0</v>
      </c>
      <c r="AD380">
        <v>0</v>
      </c>
      <c r="AE380">
        <v>20</v>
      </c>
      <c r="AF380">
        <v>20</v>
      </c>
      <c r="AI380" t="s">
        <v>1494</v>
      </c>
      <c r="AJ380" t="s">
        <v>989</v>
      </c>
      <c r="AK380" t="s">
        <v>1039</v>
      </c>
      <c r="AL380" t="s">
        <v>1042</v>
      </c>
      <c r="AM380" t="s">
        <v>1009</v>
      </c>
      <c r="AN380" t="s">
        <v>1034</v>
      </c>
      <c r="AO380" t="s">
        <v>991</v>
      </c>
      <c r="AU380" t="s">
        <v>1497</v>
      </c>
      <c r="AV380" t="s">
        <v>869</v>
      </c>
      <c r="AW380" t="s">
        <v>765</v>
      </c>
      <c r="AX380" t="s">
        <v>990</v>
      </c>
      <c r="AY380">
        <v>0</v>
      </c>
      <c r="AZ380" t="s">
        <v>994</v>
      </c>
      <c r="BA380">
        <v>31784127</v>
      </c>
      <c r="BD380">
        <v>0</v>
      </c>
      <c r="BG380">
        <v>1333314600</v>
      </c>
      <c r="BH380" t="s">
        <v>995</v>
      </c>
      <c r="BI380">
        <v>2</v>
      </c>
      <c r="BJ380">
        <v>20</v>
      </c>
      <c r="BL380" t="s">
        <v>996</v>
      </c>
    </row>
    <row r="381" spans="3:64">
      <c r="C381" s="2">
        <v>244688</v>
      </c>
      <c r="D381" s="2">
        <v>244688</v>
      </c>
      <c r="F381" t="s">
        <v>1490</v>
      </c>
      <c r="G381" t="s">
        <v>1491</v>
      </c>
      <c r="H381">
        <v>0</v>
      </c>
      <c r="I381" t="s">
        <v>984</v>
      </c>
      <c r="J381" t="s">
        <v>985</v>
      </c>
      <c r="K381" t="s">
        <v>986</v>
      </c>
      <c r="L381">
        <v>250</v>
      </c>
      <c r="N381">
        <v>2000202556</v>
      </c>
      <c r="O381" t="s">
        <v>1498</v>
      </c>
      <c r="P381">
        <v>1</v>
      </c>
      <c r="Q381" t="s">
        <v>1498</v>
      </c>
      <c r="R381" s="2">
        <v>244688</v>
      </c>
      <c r="S381" s="2">
        <v>244688</v>
      </c>
      <c r="T381" t="s">
        <v>1499</v>
      </c>
      <c r="U381">
        <v>23057679</v>
      </c>
      <c r="V381" t="s">
        <v>596</v>
      </c>
      <c r="W381">
        <v>30</v>
      </c>
      <c r="X381">
        <v>30</v>
      </c>
      <c r="Y381">
        <v>30</v>
      </c>
      <c r="Z381">
        <v>30</v>
      </c>
      <c r="AA381">
        <v>0</v>
      </c>
      <c r="AB381">
        <v>0</v>
      </c>
      <c r="AC381">
        <v>0</v>
      </c>
      <c r="AD381">
        <v>0</v>
      </c>
      <c r="AE381">
        <v>30</v>
      </c>
      <c r="AF381">
        <v>30</v>
      </c>
      <c r="AI381" t="s">
        <v>1494</v>
      </c>
      <c r="AJ381" t="s">
        <v>989</v>
      </c>
      <c r="AK381" t="s">
        <v>1007</v>
      </c>
      <c r="AL381" t="s">
        <v>1008</v>
      </c>
      <c r="AM381" t="s">
        <v>1009</v>
      </c>
      <c r="AN381" t="s">
        <v>1022</v>
      </c>
      <c r="AO381" t="s">
        <v>991</v>
      </c>
      <c r="AU381" t="s">
        <v>1500</v>
      </c>
      <c r="AV381" t="s">
        <v>765</v>
      </c>
      <c r="AW381" t="s">
        <v>765</v>
      </c>
      <c r="AX381" t="s">
        <v>990</v>
      </c>
      <c r="AY381">
        <v>0</v>
      </c>
      <c r="AZ381" t="s">
        <v>994</v>
      </c>
      <c r="BA381">
        <v>31784140</v>
      </c>
      <c r="BD381">
        <v>0</v>
      </c>
      <c r="BG381">
        <v>1333314600</v>
      </c>
      <c r="BH381" t="s">
        <v>995</v>
      </c>
      <c r="BI381">
        <v>30</v>
      </c>
      <c r="BJ381">
        <v>30</v>
      </c>
      <c r="BK381">
        <v>1300</v>
      </c>
      <c r="BL381" t="s">
        <v>996</v>
      </c>
    </row>
    <row r="382" spans="3:64">
      <c r="C382" s="2">
        <v>244688</v>
      </c>
      <c r="D382" s="2">
        <v>244688</v>
      </c>
      <c r="F382" t="s">
        <v>1490</v>
      </c>
      <c r="G382" t="s">
        <v>1491</v>
      </c>
      <c r="H382">
        <v>0</v>
      </c>
      <c r="I382" t="s">
        <v>984</v>
      </c>
      <c r="J382" t="s">
        <v>985</v>
      </c>
      <c r="K382" t="s">
        <v>986</v>
      </c>
      <c r="L382">
        <v>250</v>
      </c>
      <c r="N382">
        <v>2000107021</v>
      </c>
      <c r="O382" t="s">
        <v>1501</v>
      </c>
      <c r="P382">
        <v>1</v>
      </c>
      <c r="Q382" t="s">
        <v>1502</v>
      </c>
      <c r="R382" s="2">
        <v>244688</v>
      </c>
      <c r="S382" s="2">
        <v>244688</v>
      </c>
      <c r="T382" t="s">
        <v>1503</v>
      </c>
      <c r="U382">
        <v>23068097</v>
      </c>
      <c r="V382" t="s">
        <v>708</v>
      </c>
      <c r="W382">
        <v>1</v>
      </c>
      <c r="X382">
        <v>105</v>
      </c>
      <c r="Y382">
        <v>1</v>
      </c>
      <c r="Z382">
        <v>105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105</v>
      </c>
      <c r="AI382" t="s">
        <v>1494</v>
      </c>
      <c r="AJ382" t="s">
        <v>989</v>
      </c>
      <c r="AN382" t="s">
        <v>1022</v>
      </c>
      <c r="AO382" t="s">
        <v>991</v>
      </c>
      <c r="AU382" t="s">
        <v>1504</v>
      </c>
      <c r="AV382" t="s">
        <v>1001</v>
      </c>
      <c r="AW382" t="s">
        <v>765</v>
      </c>
      <c r="AX382" t="s">
        <v>990</v>
      </c>
      <c r="AY382">
        <v>0</v>
      </c>
      <c r="AZ382" t="s">
        <v>994</v>
      </c>
      <c r="BA382">
        <v>31784156</v>
      </c>
      <c r="BD382">
        <v>0</v>
      </c>
      <c r="BG382">
        <v>1333314600</v>
      </c>
      <c r="BH382" t="s">
        <v>995</v>
      </c>
      <c r="BI382">
        <v>1</v>
      </c>
      <c r="BJ382">
        <v>105</v>
      </c>
      <c r="BK382">
        <v>1300</v>
      </c>
      <c r="BL382" t="s">
        <v>996</v>
      </c>
    </row>
    <row r="383" spans="3:64">
      <c r="C383" s="2">
        <v>244688</v>
      </c>
      <c r="D383" s="2">
        <v>244688</v>
      </c>
      <c r="F383" t="s">
        <v>1490</v>
      </c>
      <c r="G383" t="s">
        <v>1491</v>
      </c>
      <c r="H383">
        <v>0</v>
      </c>
      <c r="I383" t="s">
        <v>984</v>
      </c>
      <c r="J383" t="s">
        <v>985</v>
      </c>
      <c r="K383" t="s">
        <v>986</v>
      </c>
      <c r="L383">
        <v>250</v>
      </c>
      <c r="N383">
        <v>2000225434</v>
      </c>
      <c r="O383" t="s">
        <v>1505</v>
      </c>
      <c r="P383">
        <v>1</v>
      </c>
      <c r="Q383" t="s">
        <v>1506</v>
      </c>
      <c r="R383" s="2">
        <v>244688</v>
      </c>
      <c r="S383" s="2">
        <v>244688</v>
      </c>
      <c r="T383" t="s">
        <v>1507</v>
      </c>
      <c r="U383">
        <v>23067917</v>
      </c>
      <c r="V383" t="s">
        <v>704</v>
      </c>
      <c r="W383">
        <v>1</v>
      </c>
      <c r="X383">
        <v>55</v>
      </c>
      <c r="Y383">
        <v>1</v>
      </c>
      <c r="Z383">
        <v>55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55</v>
      </c>
      <c r="AI383" t="s">
        <v>1494</v>
      </c>
      <c r="AJ383" t="s">
        <v>989</v>
      </c>
      <c r="AN383" t="s">
        <v>1022</v>
      </c>
      <c r="AO383" t="s">
        <v>991</v>
      </c>
      <c r="AU383" t="s">
        <v>1508</v>
      </c>
      <c r="AV383" t="s">
        <v>1313</v>
      </c>
      <c r="AW383" t="s">
        <v>765</v>
      </c>
      <c r="AX383" t="s">
        <v>990</v>
      </c>
      <c r="AY383">
        <v>0</v>
      </c>
      <c r="AZ383" t="s">
        <v>994</v>
      </c>
      <c r="BA383">
        <v>31784172</v>
      </c>
      <c r="BD383">
        <v>0</v>
      </c>
      <c r="BG383">
        <v>1333314600</v>
      </c>
      <c r="BH383" t="s">
        <v>995</v>
      </c>
      <c r="BI383">
        <v>1</v>
      </c>
      <c r="BJ383">
        <v>55</v>
      </c>
      <c r="BK383">
        <v>1300</v>
      </c>
      <c r="BL383" t="s">
        <v>996</v>
      </c>
    </row>
    <row r="384" spans="3:64">
      <c r="C384" s="2">
        <v>244688</v>
      </c>
      <c r="D384" s="2">
        <v>244688</v>
      </c>
      <c r="F384" t="s">
        <v>1490</v>
      </c>
      <c r="G384" t="s">
        <v>1491</v>
      </c>
      <c r="H384">
        <v>0</v>
      </c>
      <c r="I384" t="s">
        <v>984</v>
      </c>
      <c r="J384" t="s">
        <v>985</v>
      </c>
      <c r="K384" t="s">
        <v>986</v>
      </c>
      <c r="L384">
        <v>250</v>
      </c>
      <c r="N384">
        <v>2000001349</v>
      </c>
      <c r="O384" t="s">
        <v>1509</v>
      </c>
      <c r="P384">
        <v>1</v>
      </c>
      <c r="Q384" t="s">
        <v>1510</v>
      </c>
      <c r="R384" s="2">
        <v>244688</v>
      </c>
      <c r="S384" s="2">
        <v>244688</v>
      </c>
      <c r="T384" t="s">
        <v>1511</v>
      </c>
      <c r="U384">
        <v>23015321</v>
      </c>
      <c r="V384" t="s">
        <v>128</v>
      </c>
      <c r="W384">
        <v>10</v>
      </c>
      <c r="X384">
        <v>80</v>
      </c>
      <c r="Y384">
        <v>10</v>
      </c>
      <c r="Z384">
        <v>80</v>
      </c>
      <c r="AA384">
        <v>0</v>
      </c>
      <c r="AB384">
        <v>0</v>
      </c>
      <c r="AC384">
        <v>0</v>
      </c>
      <c r="AD384">
        <v>0</v>
      </c>
      <c r="AE384">
        <v>10</v>
      </c>
      <c r="AF384">
        <v>80</v>
      </c>
      <c r="AI384" t="s">
        <v>1494</v>
      </c>
      <c r="AJ384" t="s">
        <v>989</v>
      </c>
      <c r="AK384" t="s">
        <v>1007</v>
      </c>
      <c r="AL384" t="s">
        <v>1008</v>
      </c>
      <c r="AM384" t="s">
        <v>1009</v>
      </c>
      <c r="AN384" t="s">
        <v>1022</v>
      </c>
      <c r="AO384" t="s">
        <v>991</v>
      </c>
      <c r="AU384" t="s">
        <v>1512</v>
      </c>
      <c r="AV384" t="s">
        <v>1086</v>
      </c>
      <c r="AW384" t="s">
        <v>765</v>
      </c>
      <c r="AX384" t="s">
        <v>990</v>
      </c>
      <c r="AY384">
        <v>0</v>
      </c>
      <c r="AZ384" t="s">
        <v>994</v>
      </c>
      <c r="BA384">
        <v>31784182</v>
      </c>
      <c r="BD384">
        <v>0</v>
      </c>
      <c r="BG384">
        <v>1333314600</v>
      </c>
      <c r="BH384" t="s">
        <v>995</v>
      </c>
      <c r="BI384">
        <v>10</v>
      </c>
      <c r="BJ384">
        <v>80</v>
      </c>
      <c r="BK384">
        <v>1300</v>
      </c>
      <c r="BL384" t="s">
        <v>996</v>
      </c>
    </row>
    <row r="385" spans="3:64">
      <c r="C385" s="2">
        <v>244688</v>
      </c>
      <c r="D385" s="2">
        <v>244688</v>
      </c>
      <c r="F385" t="s">
        <v>1490</v>
      </c>
      <c r="G385" t="s">
        <v>1491</v>
      </c>
      <c r="H385">
        <v>0</v>
      </c>
      <c r="I385" t="s">
        <v>984</v>
      </c>
      <c r="J385" t="s">
        <v>985</v>
      </c>
      <c r="K385" t="s">
        <v>986</v>
      </c>
      <c r="L385">
        <v>250</v>
      </c>
      <c r="N385">
        <v>2000072741</v>
      </c>
      <c r="O385" t="s">
        <v>1513</v>
      </c>
      <c r="P385">
        <v>1</v>
      </c>
      <c r="Q385" t="s">
        <v>1513</v>
      </c>
      <c r="R385" s="2">
        <v>244688</v>
      </c>
      <c r="S385" s="2">
        <v>244688</v>
      </c>
      <c r="T385" t="s">
        <v>1514</v>
      </c>
      <c r="U385">
        <v>23015350</v>
      </c>
      <c r="V385" t="s">
        <v>36</v>
      </c>
      <c r="W385">
        <v>5</v>
      </c>
      <c r="X385">
        <v>5</v>
      </c>
      <c r="Y385">
        <v>5</v>
      </c>
      <c r="Z385">
        <v>5</v>
      </c>
      <c r="AA385">
        <v>0</v>
      </c>
      <c r="AB385">
        <v>0</v>
      </c>
      <c r="AC385">
        <v>0</v>
      </c>
      <c r="AD385">
        <v>0</v>
      </c>
      <c r="AE385">
        <v>5</v>
      </c>
      <c r="AF385">
        <v>5</v>
      </c>
      <c r="AI385" t="s">
        <v>1494</v>
      </c>
      <c r="AJ385" t="s">
        <v>989</v>
      </c>
      <c r="AK385" t="s">
        <v>1007</v>
      </c>
      <c r="AL385" t="s">
        <v>1008</v>
      </c>
      <c r="AM385" t="s">
        <v>1009</v>
      </c>
      <c r="AN385" t="s">
        <v>1022</v>
      </c>
      <c r="AO385" t="s">
        <v>991</v>
      </c>
      <c r="AU385" t="s">
        <v>1515</v>
      </c>
      <c r="AV385" t="s">
        <v>765</v>
      </c>
      <c r="AW385" t="s">
        <v>765</v>
      </c>
      <c r="AX385" t="s">
        <v>990</v>
      </c>
      <c r="AY385">
        <v>0</v>
      </c>
      <c r="AZ385" t="s">
        <v>994</v>
      </c>
      <c r="BA385">
        <v>31784357</v>
      </c>
      <c r="BD385">
        <v>0</v>
      </c>
      <c r="BG385">
        <v>1333314600</v>
      </c>
      <c r="BH385" t="s">
        <v>995</v>
      </c>
      <c r="BI385">
        <v>5</v>
      </c>
      <c r="BJ385">
        <v>5</v>
      </c>
      <c r="BK385">
        <v>1300</v>
      </c>
      <c r="BL385" t="s">
        <v>996</v>
      </c>
    </row>
    <row r="386" spans="3:64">
      <c r="C386" s="2">
        <v>244688</v>
      </c>
      <c r="D386" s="2">
        <v>244688</v>
      </c>
      <c r="F386" t="s">
        <v>1490</v>
      </c>
      <c r="G386" t="s">
        <v>1491</v>
      </c>
      <c r="H386">
        <v>0</v>
      </c>
      <c r="I386" t="s">
        <v>984</v>
      </c>
      <c r="J386" t="s">
        <v>985</v>
      </c>
      <c r="K386" t="s">
        <v>986</v>
      </c>
      <c r="L386">
        <v>250</v>
      </c>
      <c r="N386">
        <v>2000072741</v>
      </c>
      <c r="O386" t="s">
        <v>1513</v>
      </c>
      <c r="P386">
        <v>1</v>
      </c>
      <c r="Q386" t="s">
        <v>1513</v>
      </c>
      <c r="R386" s="2">
        <v>244688</v>
      </c>
      <c r="S386" s="2">
        <v>244688</v>
      </c>
      <c r="T386" t="s">
        <v>1514</v>
      </c>
      <c r="U386">
        <v>23057689</v>
      </c>
      <c r="V386" t="s">
        <v>56</v>
      </c>
      <c r="W386">
        <v>10</v>
      </c>
      <c r="X386">
        <v>10</v>
      </c>
      <c r="Y386">
        <v>10</v>
      </c>
      <c r="Z386">
        <v>10</v>
      </c>
      <c r="AA386">
        <v>0</v>
      </c>
      <c r="AB386">
        <v>0</v>
      </c>
      <c r="AC386">
        <v>0</v>
      </c>
      <c r="AD386">
        <v>0</v>
      </c>
      <c r="AE386">
        <v>10</v>
      </c>
      <c r="AF386">
        <v>10</v>
      </c>
      <c r="AI386" t="s">
        <v>1494</v>
      </c>
      <c r="AJ386" t="s">
        <v>989</v>
      </c>
      <c r="AK386" t="s">
        <v>1007</v>
      </c>
      <c r="AL386" t="s">
        <v>1008</v>
      </c>
      <c r="AM386" t="s">
        <v>1009</v>
      </c>
      <c r="AN386" t="s">
        <v>1022</v>
      </c>
      <c r="AO386" t="s">
        <v>991</v>
      </c>
      <c r="AU386" t="s">
        <v>1515</v>
      </c>
      <c r="AV386" t="s">
        <v>765</v>
      </c>
      <c r="AW386" t="s">
        <v>765</v>
      </c>
      <c r="AX386" t="s">
        <v>990</v>
      </c>
      <c r="AY386">
        <v>0</v>
      </c>
      <c r="AZ386" t="s">
        <v>994</v>
      </c>
      <c r="BA386">
        <v>31784357</v>
      </c>
      <c r="BD386">
        <v>0</v>
      </c>
      <c r="BG386">
        <v>1333314600</v>
      </c>
      <c r="BH386" t="s">
        <v>995</v>
      </c>
      <c r="BI386">
        <v>10</v>
      </c>
      <c r="BJ386">
        <v>10</v>
      </c>
      <c r="BK386">
        <v>1300</v>
      </c>
      <c r="BL386" t="s">
        <v>996</v>
      </c>
    </row>
    <row r="387" spans="3:64">
      <c r="C387" s="2">
        <v>244688</v>
      </c>
      <c r="D387" s="2">
        <v>244688</v>
      </c>
      <c r="F387" t="s">
        <v>1490</v>
      </c>
      <c r="G387" t="s">
        <v>1491</v>
      </c>
      <c r="H387">
        <v>0</v>
      </c>
      <c r="I387" t="s">
        <v>984</v>
      </c>
      <c r="J387" t="s">
        <v>985</v>
      </c>
      <c r="K387" t="s">
        <v>986</v>
      </c>
      <c r="L387">
        <v>250</v>
      </c>
      <c r="N387">
        <v>2000072741</v>
      </c>
      <c r="O387" t="s">
        <v>1513</v>
      </c>
      <c r="P387">
        <v>1</v>
      </c>
      <c r="Q387" t="s">
        <v>1513</v>
      </c>
      <c r="R387" s="2">
        <v>244688</v>
      </c>
      <c r="S387" s="2">
        <v>244688</v>
      </c>
      <c r="T387" t="s">
        <v>1514</v>
      </c>
      <c r="U387">
        <v>23015321</v>
      </c>
      <c r="V387" t="s">
        <v>128</v>
      </c>
      <c r="W387">
        <v>5</v>
      </c>
      <c r="X387">
        <v>40</v>
      </c>
      <c r="Y387">
        <v>5</v>
      </c>
      <c r="Z387">
        <v>40</v>
      </c>
      <c r="AA387">
        <v>0</v>
      </c>
      <c r="AB387">
        <v>0</v>
      </c>
      <c r="AC387">
        <v>0</v>
      </c>
      <c r="AD387">
        <v>0</v>
      </c>
      <c r="AE387">
        <v>5</v>
      </c>
      <c r="AF387">
        <v>40</v>
      </c>
      <c r="AI387" t="s">
        <v>1494</v>
      </c>
      <c r="AJ387" t="s">
        <v>989</v>
      </c>
      <c r="AK387" t="s">
        <v>1007</v>
      </c>
      <c r="AL387" t="s">
        <v>1008</v>
      </c>
      <c r="AM387" t="s">
        <v>1009</v>
      </c>
      <c r="AN387" t="s">
        <v>1022</v>
      </c>
      <c r="AO387" t="s">
        <v>991</v>
      </c>
      <c r="AU387" t="s">
        <v>1515</v>
      </c>
      <c r="AV387" t="s">
        <v>1086</v>
      </c>
      <c r="AW387" t="s">
        <v>765</v>
      </c>
      <c r="AX387" t="s">
        <v>990</v>
      </c>
      <c r="AY387">
        <v>0</v>
      </c>
      <c r="AZ387" t="s">
        <v>994</v>
      </c>
      <c r="BA387">
        <v>31784357</v>
      </c>
      <c r="BD387">
        <v>0</v>
      </c>
      <c r="BG387">
        <v>1333314600</v>
      </c>
      <c r="BH387" t="s">
        <v>995</v>
      </c>
      <c r="BI387">
        <v>5</v>
      </c>
      <c r="BJ387">
        <v>40</v>
      </c>
      <c r="BK387">
        <v>1300</v>
      </c>
      <c r="BL387" t="s">
        <v>996</v>
      </c>
    </row>
    <row r="388" spans="3:64">
      <c r="C388" s="2">
        <v>244688</v>
      </c>
      <c r="D388" s="2">
        <v>244688</v>
      </c>
      <c r="F388" t="s">
        <v>1490</v>
      </c>
      <c r="G388" t="s">
        <v>1491</v>
      </c>
      <c r="H388">
        <v>0</v>
      </c>
      <c r="I388" t="s">
        <v>984</v>
      </c>
      <c r="J388" t="s">
        <v>985</v>
      </c>
      <c r="K388" t="s">
        <v>986</v>
      </c>
      <c r="L388">
        <v>250</v>
      </c>
      <c r="N388">
        <v>2000072741</v>
      </c>
      <c r="O388" t="s">
        <v>1513</v>
      </c>
      <c r="P388">
        <v>1</v>
      </c>
      <c r="Q388" t="s">
        <v>1513</v>
      </c>
      <c r="R388" s="2">
        <v>244688</v>
      </c>
      <c r="S388" s="2">
        <v>244688</v>
      </c>
      <c r="T388" t="s">
        <v>1514</v>
      </c>
      <c r="U388">
        <v>23000187</v>
      </c>
      <c r="V388" t="s">
        <v>102</v>
      </c>
      <c r="W388">
        <v>10</v>
      </c>
      <c r="X388">
        <v>10</v>
      </c>
      <c r="Y388">
        <v>10</v>
      </c>
      <c r="Z388">
        <v>10</v>
      </c>
      <c r="AA388">
        <v>0</v>
      </c>
      <c r="AB388">
        <v>0</v>
      </c>
      <c r="AC388">
        <v>0</v>
      </c>
      <c r="AD388">
        <v>0</v>
      </c>
      <c r="AE388">
        <v>10</v>
      </c>
      <c r="AF388">
        <v>10</v>
      </c>
      <c r="AI388" t="s">
        <v>1494</v>
      </c>
      <c r="AJ388" t="s">
        <v>989</v>
      </c>
      <c r="AK388" t="s">
        <v>1007</v>
      </c>
      <c r="AL388" t="s">
        <v>1008</v>
      </c>
      <c r="AM388" t="s">
        <v>1009</v>
      </c>
      <c r="AN388" t="s">
        <v>1022</v>
      </c>
      <c r="AO388" t="s">
        <v>991</v>
      </c>
      <c r="AU388" t="s">
        <v>1515</v>
      </c>
      <c r="AV388" t="s">
        <v>765</v>
      </c>
      <c r="AW388" t="s">
        <v>765</v>
      </c>
      <c r="AX388" t="s">
        <v>990</v>
      </c>
      <c r="AY388">
        <v>0</v>
      </c>
      <c r="AZ388" t="s">
        <v>994</v>
      </c>
      <c r="BA388">
        <v>31784357</v>
      </c>
      <c r="BD388">
        <v>0</v>
      </c>
      <c r="BG388">
        <v>1333314600</v>
      </c>
      <c r="BH388" t="s">
        <v>995</v>
      </c>
      <c r="BI388">
        <v>10</v>
      </c>
      <c r="BJ388">
        <v>10</v>
      </c>
      <c r="BK388">
        <v>1300</v>
      </c>
      <c r="BL388" t="s">
        <v>996</v>
      </c>
    </row>
    <row r="389" spans="3:64">
      <c r="C389" s="2">
        <v>244688</v>
      </c>
      <c r="D389" s="2">
        <v>244688</v>
      </c>
      <c r="F389" t="s">
        <v>1490</v>
      </c>
      <c r="G389" t="s">
        <v>1491</v>
      </c>
      <c r="H389">
        <v>0</v>
      </c>
      <c r="I389" t="s">
        <v>984</v>
      </c>
      <c r="J389" t="s">
        <v>985</v>
      </c>
      <c r="K389" t="s">
        <v>986</v>
      </c>
      <c r="L389">
        <v>250</v>
      </c>
      <c r="N389">
        <v>2000072741</v>
      </c>
      <c r="O389" t="s">
        <v>1513</v>
      </c>
      <c r="P389">
        <v>1</v>
      </c>
      <c r="Q389" t="s">
        <v>1513</v>
      </c>
      <c r="R389" s="2">
        <v>244688</v>
      </c>
      <c r="S389" s="2">
        <v>244688</v>
      </c>
      <c r="T389" t="s">
        <v>1514</v>
      </c>
      <c r="U389">
        <v>23000167</v>
      </c>
      <c r="V389" t="s">
        <v>54</v>
      </c>
      <c r="W389">
        <v>10</v>
      </c>
      <c r="X389">
        <v>10</v>
      </c>
      <c r="Y389">
        <v>10</v>
      </c>
      <c r="Z389">
        <v>10</v>
      </c>
      <c r="AA389">
        <v>0</v>
      </c>
      <c r="AB389">
        <v>0</v>
      </c>
      <c r="AC389">
        <v>0</v>
      </c>
      <c r="AD389">
        <v>0</v>
      </c>
      <c r="AE389">
        <v>10</v>
      </c>
      <c r="AF389">
        <v>10</v>
      </c>
      <c r="AI389" t="s">
        <v>1494</v>
      </c>
      <c r="AJ389" t="s">
        <v>989</v>
      </c>
      <c r="AK389" t="s">
        <v>1007</v>
      </c>
      <c r="AL389" t="s">
        <v>1008</v>
      </c>
      <c r="AM389" t="s">
        <v>1009</v>
      </c>
      <c r="AN389" t="s">
        <v>1022</v>
      </c>
      <c r="AO389" t="s">
        <v>991</v>
      </c>
      <c r="AU389" t="s">
        <v>1515</v>
      </c>
      <c r="AV389" t="s">
        <v>765</v>
      </c>
      <c r="AW389" t="s">
        <v>765</v>
      </c>
      <c r="AX389" t="s">
        <v>990</v>
      </c>
      <c r="AY389">
        <v>0</v>
      </c>
      <c r="AZ389" t="s">
        <v>994</v>
      </c>
      <c r="BA389">
        <v>31784357</v>
      </c>
      <c r="BD389">
        <v>0</v>
      </c>
      <c r="BG389">
        <v>1333314600</v>
      </c>
      <c r="BH389" t="s">
        <v>995</v>
      </c>
      <c r="BI389">
        <v>10</v>
      </c>
      <c r="BJ389">
        <v>10</v>
      </c>
      <c r="BK389">
        <v>1300</v>
      </c>
      <c r="BL389" t="s">
        <v>996</v>
      </c>
    </row>
    <row r="390" spans="3:64">
      <c r="C390" s="2">
        <v>244688</v>
      </c>
      <c r="D390" s="2">
        <v>244688</v>
      </c>
      <c r="F390" t="s">
        <v>1490</v>
      </c>
      <c r="G390" t="s">
        <v>1491</v>
      </c>
      <c r="H390">
        <v>0</v>
      </c>
      <c r="I390" t="s">
        <v>984</v>
      </c>
      <c r="J390" t="s">
        <v>985</v>
      </c>
      <c r="K390" t="s">
        <v>986</v>
      </c>
      <c r="L390">
        <v>250</v>
      </c>
      <c r="N390">
        <v>2000072741</v>
      </c>
      <c r="O390" t="s">
        <v>1513</v>
      </c>
      <c r="P390">
        <v>1</v>
      </c>
      <c r="Q390" t="s">
        <v>1513</v>
      </c>
      <c r="R390" s="2">
        <v>244688</v>
      </c>
      <c r="S390" s="2">
        <v>244688</v>
      </c>
      <c r="T390" t="s">
        <v>1514</v>
      </c>
      <c r="U390">
        <v>23064091</v>
      </c>
      <c r="V390" t="s">
        <v>118</v>
      </c>
      <c r="W390">
        <v>60</v>
      </c>
      <c r="X390">
        <v>60</v>
      </c>
      <c r="Y390">
        <v>60</v>
      </c>
      <c r="Z390">
        <v>60</v>
      </c>
      <c r="AA390">
        <v>0</v>
      </c>
      <c r="AB390">
        <v>0</v>
      </c>
      <c r="AC390">
        <v>0</v>
      </c>
      <c r="AD390">
        <v>0</v>
      </c>
      <c r="AE390">
        <v>60</v>
      </c>
      <c r="AF390">
        <v>60</v>
      </c>
      <c r="AI390" t="s">
        <v>1494</v>
      </c>
      <c r="AJ390" t="s">
        <v>989</v>
      </c>
      <c r="AK390" t="s">
        <v>1007</v>
      </c>
      <c r="AL390" t="s">
        <v>1008</v>
      </c>
      <c r="AM390" t="s">
        <v>1009</v>
      </c>
      <c r="AN390" t="s">
        <v>1022</v>
      </c>
      <c r="AO390" t="s">
        <v>991</v>
      </c>
      <c r="AU390" t="s">
        <v>1515</v>
      </c>
      <c r="AV390" t="s">
        <v>765</v>
      </c>
      <c r="AW390" t="s">
        <v>765</v>
      </c>
      <c r="AX390" t="s">
        <v>990</v>
      </c>
      <c r="AY390">
        <v>0</v>
      </c>
      <c r="AZ390" t="s">
        <v>994</v>
      </c>
      <c r="BA390">
        <v>31784357</v>
      </c>
      <c r="BD390">
        <v>0</v>
      </c>
      <c r="BG390">
        <v>1333314600</v>
      </c>
      <c r="BH390" t="s">
        <v>995</v>
      </c>
      <c r="BI390">
        <v>60</v>
      </c>
      <c r="BJ390">
        <v>60</v>
      </c>
      <c r="BK390">
        <v>1300</v>
      </c>
      <c r="BL390" t="s">
        <v>996</v>
      </c>
    </row>
    <row r="391" spans="3:64">
      <c r="C391" s="2">
        <v>244688</v>
      </c>
      <c r="D391" s="2">
        <v>244688</v>
      </c>
      <c r="F391" t="s">
        <v>1490</v>
      </c>
      <c r="G391" t="s">
        <v>1491</v>
      </c>
      <c r="H391">
        <v>0</v>
      </c>
      <c r="I391" t="s">
        <v>984</v>
      </c>
      <c r="J391" t="s">
        <v>985</v>
      </c>
      <c r="K391" t="s">
        <v>986</v>
      </c>
      <c r="L391">
        <v>250</v>
      </c>
      <c r="N391">
        <v>2000094889</v>
      </c>
      <c r="O391" t="s">
        <v>1516</v>
      </c>
      <c r="P391">
        <v>1</v>
      </c>
      <c r="Q391" t="s">
        <v>1516</v>
      </c>
      <c r="R391" s="2">
        <v>244688</v>
      </c>
      <c r="S391" s="2">
        <v>244688</v>
      </c>
      <c r="T391" t="s">
        <v>1517</v>
      </c>
      <c r="U391">
        <v>23064091</v>
      </c>
      <c r="V391" t="s">
        <v>118</v>
      </c>
      <c r="W391">
        <v>70</v>
      </c>
      <c r="X391">
        <v>70</v>
      </c>
      <c r="Y391">
        <v>70</v>
      </c>
      <c r="Z391">
        <v>70</v>
      </c>
      <c r="AA391">
        <v>0</v>
      </c>
      <c r="AB391">
        <v>0</v>
      </c>
      <c r="AC391">
        <v>0</v>
      </c>
      <c r="AD391">
        <v>0</v>
      </c>
      <c r="AE391">
        <v>70</v>
      </c>
      <c r="AF391">
        <v>70</v>
      </c>
      <c r="AI391" t="s">
        <v>1494</v>
      </c>
      <c r="AJ391" t="s">
        <v>989</v>
      </c>
      <c r="AK391" t="s">
        <v>1007</v>
      </c>
      <c r="AL391" t="s">
        <v>1008</v>
      </c>
      <c r="AM391" t="s">
        <v>1009</v>
      </c>
      <c r="AN391" t="s">
        <v>1022</v>
      </c>
      <c r="AO391" t="s">
        <v>991</v>
      </c>
      <c r="AU391" t="s">
        <v>1518</v>
      </c>
      <c r="AV391" t="s">
        <v>765</v>
      </c>
      <c r="AW391" t="s">
        <v>765</v>
      </c>
      <c r="AX391" t="s">
        <v>990</v>
      </c>
      <c r="AY391">
        <v>0</v>
      </c>
      <c r="AZ391" t="s">
        <v>994</v>
      </c>
      <c r="BA391">
        <v>31784472</v>
      </c>
      <c r="BD391">
        <v>0</v>
      </c>
      <c r="BG391">
        <v>1333314600</v>
      </c>
      <c r="BH391" t="s">
        <v>995</v>
      </c>
      <c r="BI391">
        <v>70</v>
      </c>
      <c r="BJ391">
        <v>70</v>
      </c>
      <c r="BK391">
        <v>1300</v>
      </c>
      <c r="BL391" t="s">
        <v>996</v>
      </c>
    </row>
    <row r="392" spans="3:64">
      <c r="C392" s="2">
        <v>244688</v>
      </c>
      <c r="D392" s="2">
        <v>244688</v>
      </c>
      <c r="F392" t="s">
        <v>1490</v>
      </c>
      <c r="G392" t="s">
        <v>1491</v>
      </c>
      <c r="H392">
        <v>0</v>
      </c>
      <c r="I392" t="s">
        <v>984</v>
      </c>
      <c r="J392" t="s">
        <v>985</v>
      </c>
      <c r="K392" t="s">
        <v>986</v>
      </c>
      <c r="L392">
        <v>250</v>
      </c>
      <c r="N392">
        <v>2000094889</v>
      </c>
      <c r="O392" t="s">
        <v>1516</v>
      </c>
      <c r="P392">
        <v>1</v>
      </c>
      <c r="Q392" t="s">
        <v>1516</v>
      </c>
      <c r="R392" s="2">
        <v>244688</v>
      </c>
      <c r="S392" s="2">
        <v>244688</v>
      </c>
      <c r="T392" t="s">
        <v>1517</v>
      </c>
      <c r="U392">
        <v>23015390</v>
      </c>
      <c r="V392" t="s">
        <v>564</v>
      </c>
      <c r="W392">
        <v>6</v>
      </c>
      <c r="X392">
        <v>6</v>
      </c>
      <c r="Y392">
        <v>6</v>
      </c>
      <c r="Z392">
        <v>6</v>
      </c>
      <c r="AA392">
        <v>0</v>
      </c>
      <c r="AB392">
        <v>0</v>
      </c>
      <c r="AC392">
        <v>0</v>
      </c>
      <c r="AD392">
        <v>0</v>
      </c>
      <c r="AE392">
        <v>6</v>
      </c>
      <c r="AF392">
        <v>6</v>
      </c>
      <c r="AI392" t="s">
        <v>1494</v>
      </c>
      <c r="AJ392" t="s">
        <v>989</v>
      </c>
      <c r="AK392" t="s">
        <v>1007</v>
      </c>
      <c r="AL392" t="s">
        <v>1008</v>
      </c>
      <c r="AM392" t="s">
        <v>1009</v>
      </c>
      <c r="AN392" t="s">
        <v>1022</v>
      </c>
      <c r="AO392" t="s">
        <v>991</v>
      </c>
      <c r="AU392" t="s">
        <v>1518</v>
      </c>
      <c r="AV392" t="s">
        <v>765</v>
      </c>
      <c r="AW392" t="s">
        <v>765</v>
      </c>
      <c r="AX392" t="s">
        <v>990</v>
      </c>
      <c r="AY392">
        <v>0</v>
      </c>
      <c r="AZ392" t="s">
        <v>994</v>
      </c>
      <c r="BA392">
        <v>31784472</v>
      </c>
      <c r="BD392">
        <v>0</v>
      </c>
      <c r="BG392">
        <v>1333314600</v>
      </c>
      <c r="BH392" t="s">
        <v>995</v>
      </c>
      <c r="BI392">
        <v>6</v>
      </c>
      <c r="BJ392">
        <v>6</v>
      </c>
      <c r="BK392">
        <v>1300</v>
      </c>
      <c r="BL392" t="s">
        <v>996</v>
      </c>
    </row>
    <row r="393" spans="3:64">
      <c r="C393" s="2">
        <v>244688</v>
      </c>
      <c r="D393" s="2">
        <v>244688</v>
      </c>
      <c r="F393" t="s">
        <v>1490</v>
      </c>
      <c r="G393" t="s">
        <v>1491</v>
      </c>
      <c r="H393">
        <v>0</v>
      </c>
      <c r="I393" t="s">
        <v>984</v>
      </c>
      <c r="J393" t="s">
        <v>985</v>
      </c>
      <c r="K393" t="s">
        <v>986</v>
      </c>
      <c r="L393">
        <v>250</v>
      </c>
      <c r="N393">
        <v>2000094889</v>
      </c>
      <c r="O393" t="s">
        <v>1516</v>
      </c>
      <c r="P393">
        <v>1</v>
      </c>
      <c r="Q393" t="s">
        <v>1516</v>
      </c>
      <c r="R393" s="2">
        <v>244688</v>
      </c>
      <c r="S393" s="2">
        <v>244688</v>
      </c>
      <c r="T393" t="s">
        <v>1517</v>
      </c>
      <c r="U393">
        <v>23057689</v>
      </c>
      <c r="V393" t="s">
        <v>56</v>
      </c>
      <c r="W393">
        <v>15</v>
      </c>
      <c r="X393">
        <v>15</v>
      </c>
      <c r="Y393">
        <v>15</v>
      </c>
      <c r="Z393">
        <v>15</v>
      </c>
      <c r="AA393">
        <v>0</v>
      </c>
      <c r="AB393">
        <v>0</v>
      </c>
      <c r="AC393">
        <v>0</v>
      </c>
      <c r="AD393">
        <v>0</v>
      </c>
      <c r="AE393">
        <v>15</v>
      </c>
      <c r="AF393">
        <v>15</v>
      </c>
      <c r="AI393" t="s">
        <v>1494</v>
      </c>
      <c r="AJ393" t="s">
        <v>989</v>
      </c>
      <c r="AK393" t="s">
        <v>1007</v>
      </c>
      <c r="AL393" t="s">
        <v>1008</v>
      </c>
      <c r="AM393" t="s">
        <v>1009</v>
      </c>
      <c r="AN393" t="s">
        <v>1022</v>
      </c>
      <c r="AO393" t="s">
        <v>991</v>
      </c>
      <c r="AU393" t="s">
        <v>1518</v>
      </c>
      <c r="AV393" t="s">
        <v>765</v>
      </c>
      <c r="AW393" t="s">
        <v>765</v>
      </c>
      <c r="AX393" t="s">
        <v>990</v>
      </c>
      <c r="AY393">
        <v>0</v>
      </c>
      <c r="AZ393" t="s">
        <v>994</v>
      </c>
      <c r="BA393">
        <v>31784472</v>
      </c>
      <c r="BD393">
        <v>0</v>
      </c>
      <c r="BG393">
        <v>1333314600</v>
      </c>
      <c r="BH393" t="s">
        <v>995</v>
      </c>
      <c r="BI393">
        <v>15</v>
      </c>
      <c r="BJ393">
        <v>15</v>
      </c>
      <c r="BK393">
        <v>1300</v>
      </c>
      <c r="BL393" t="s">
        <v>996</v>
      </c>
    </row>
    <row r="394" spans="3:64">
      <c r="C394" s="2">
        <v>244688</v>
      </c>
      <c r="D394" s="2">
        <v>244688</v>
      </c>
      <c r="F394" t="s">
        <v>1490</v>
      </c>
      <c r="G394" t="s">
        <v>1491</v>
      </c>
      <c r="H394">
        <v>0</v>
      </c>
      <c r="I394" t="s">
        <v>984</v>
      </c>
      <c r="J394" t="s">
        <v>985</v>
      </c>
      <c r="K394" t="s">
        <v>986</v>
      </c>
      <c r="L394">
        <v>250</v>
      </c>
      <c r="N394">
        <v>2000003044</v>
      </c>
      <c r="O394" t="s">
        <v>1519</v>
      </c>
      <c r="P394">
        <v>1</v>
      </c>
      <c r="Q394" t="s">
        <v>1520</v>
      </c>
      <c r="R394" s="2">
        <v>244688</v>
      </c>
      <c r="S394" s="2">
        <v>244688</v>
      </c>
      <c r="T394" t="s">
        <v>1521</v>
      </c>
      <c r="U394">
        <v>23057693</v>
      </c>
      <c r="V394" t="s">
        <v>51</v>
      </c>
      <c r="W394">
        <v>20</v>
      </c>
      <c r="X394">
        <v>20</v>
      </c>
      <c r="Y394">
        <v>20</v>
      </c>
      <c r="Z394">
        <v>20</v>
      </c>
      <c r="AA394">
        <v>0</v>
      </c>
      <c r="AB394">
        <v>0</v>
      </c>
      <c r="AC394">
        <v>0</v>
      </c>
      <c r="AD394">
        <v>0</v>
      </c>
      <c r="AE394">
        <v>20</v>
      </c>
      <c r="AF394">
        <v>20</v>
      </c>
      <c r="AI394" t="s">
        <v>1494</v>
      </c>
      <c r="AJ394" t="s">
        <v>989</v>
      </c>
      <c r="AK394" t="s">
        <v>1007</v>
      </c>
      <c r="AL394" t="s">
        <v>1008</v>
      </c>
      <c r="AM394" t="s">
        <v>1009</v>
      </c>
      <c r="AN394" t="s">
        <v>1022</v>
      </c>
      <c r="AO394" t="s">
        <v>991</v>
      </c>
      <c r="AU394" t="s">
        <v>1522</v>
      </c>
      <c r="AV394" t="s">
        <v>765</v>
      </c>
      <c r="AW394" t="s">
        <v>765</v>
      </c>
      <c r="AX394" t="s">
        <v>990</v>
      </c>
      <c r="AY394">
        <v>0</v>
      </c>
      <c r="AZ394" t="s">
        <v>994</v>
      </c>
      <c r="BA394">
        <v>31784499</v>
      </c>
      <c r="BD394">
        <v>0</v>
      </c>
      <c r="BG394">
        <v>1333314600</v>
      </c>
      <c r="BH394" t="s">
        <v>995</v>
      </c>
      <c r="BI394">
        <v>20</v>
      </c>
      <c r="BJ394">
        <v>20</v>
      </c>
      <c r="BK394">
        <v>1300</v>
      </c>
      <c r="BL394" t="s">
        <v>996</v>
      </c>
    </row>
    <row r="395" spans="3:64">
      <c r="C395" s="2">
        <v>244688</v>
      </c>
      <c r="D395" s="2">
        <v>244688</v>
      </c>
      <c r="F395" t="s">
        <v>1490</v>
      </c>
      <c r="G395" t="s">
        <v>1491</v>
      </c>
      <c r="H395">
        <v>0</v>
      </c>
      <c r="I395" t="s">
        <v>984</v>
      </c>
      <c r="J395" t="s">
        <v>985</v>
      </c>
      <c r="K395" t="s">
        <v>986</v>
      </c>
      <c r="L395">
        <v>250</v>
      </c>
      <c r="N395">
        <v>2000003044</v>
      </c>
      <c r="O395" t="s">
        <v>1519</v>
      </c>
      <c r="P395">
        <v>1</v>
      </c>
      <c r="Q395" t="s">
        <v>1520</v>
      </c>
      <c r="R395" s="2">
        <v>244688</v>
      </c>
      <c r="S395" s="2">
        <v>244688</v>
      </c>
      <c r="T395" t="s">
        <v>1521</v>
      </c>
      <c r="U395">
        <v>23000167</v>
      </c>
      <c r="V395" t="s">
        <v>54</v>
      </c>
      <c r="W395">
        <v>20</v>
      </c>
      <c r="X395">
        <v>20</v>
      </c>
      <c r="Y395">
        <v>20</v>
      </c>
      <c r="Z395">
        <v>20</v>
      </c>
      <c r="AA395">
        <v>0</v>
      </c>
      <c r="AB395">
        <v>0</v>
      </c>
      <c r="AC395">
        <v>0</v>
      </c>
      <c r="AD395">
        <v>0</v>
      </c>
      <c r="AE395">
        <v>20</v>
      </c>
      <c r="AF395">
        <v>20</v>
      </c>
      <c r="AI395" t="s">
        <v>1494</v>
      </c>
      <c r="AJ395" t="s">
        <v>989</v>
      </c>
      <c r="AK395" t="s">
        <v>1007</v>
      </c>
      <c r="AL395" t="s">
        <v>1008</v>
      </c>
      <c r="AM395" t="s">
        <v>1009</v>
      </c>
      <c r="AN395" t="s">
        <v>1022</v>
      </c>
      <c r="AO395" t="s">
        <v>991</v>
      </c>
      <c r="AU395" t="s">
        <v>1522</v>
      </c>
      <c r="AV395" t="s">
        <v>765</v>
      </c>
      <c r="AW395" t="s">
        <v>765</v>
      </c>
      <c r="AX395" t="s">
        <v>990</v>
      </c>
      <c r="AY395">
        <v>0</v>
      </c>
      <c r="AZ395" t="s">
        <v>994</v>
      </c>
      <c r="BA395">
        <v>31784499</v>
      </c>
      <c r="BD395">
        <v>0</v>
      </c>
      <c r="BG395">
        <v>1333314600</v>
      </c>
      <c r="BH395" t="s">
        <v>995</v>
      </c>
      <c r="BI395">
        <v>20</v>
      </c>
      <c r="BJ395">
        <v>20</v>
      </c>
      <c r="BK395">
        <v>1300</v>
      </c>
      <c r="BL395" t="s">
        <v>996</v>
      </c>
    </row>
    <row r="396" spans="3:64">
      <c r="C396" s="2">
        <v>244688</v>
      </c>
      <c r="D396" s="2">
        <v>244688</v>
      </c>
      <c r="F396" t="s">
        <v>1490</v>
      </c>
      <c r="G396" t="s">
        <v>1491</v>
      </c>
      <c r="H396">
        <v>0</v>
      </c>
      <c r="I396" t="s">
        <v>984</v>
      </c>
      <c r="J396" t="s">
        <v>985</v>
      </c>
      <c r="K396" t="s">
        <v>986</v>
      </c>
      <c r="L396">
        <v>250</v>
      </c>
      <c r="N396">
        <v>2000003044</v>
      </c>
      <c r="O396" t="s">
        <v>1519</v>
      </c>
      <c r="P396">
        <v>1</v>
      </c>
      <c r="Q396" t="s">
        <v>1520</v>
      </c>
      <c r="R396" s="2">
        <v>244688</v>
      </c>
      <c r="S396" s="2">
        <v>244688</v>
      </c>
      <c r="T396" t="s">
        <v>1521</v>
      </c>
      <c r="U396">
        <v>23000187</v>
      </c>
      <c r="V396" t="s">
        <v>102</v>
      </c>
      <c r="W396">
        <v>10</v>
      </c>
      <c r="X396">
        <v>10</v>
      </c>
      <c r="Y396">
        <v>10</v>
      </c>
      <c r="Z396">
        <v>10</v>
      </c>
      <c r="AA396">
        <v>0</v>
      </c>
      <c r="AB396">
        <v>0</v>
      </c>
      <c r="AC396">
        <v>0</v>
      </c>
      <c r="AD396">
        <v>0</v>
      </c>
      <c r="AE396">
        <v>10</v>
      </c>
      <c r="AF396">
        <v>10</v>
      </c>
      <c r="AI396" t="s">
        <v>1494</v>
      </c>
      <c r="AJ396" t="s">
        <v>989</v>
      </c>
      <c r="AK396" t="s">
        <v>1007</v>
      </c>
      <c r="AL396" t="s">
        <v>1008</v>
      </c>
      <c r="AM396" t="s">
        <v>1009</v>
      </c>
      <c r="AN396" t="s">
        <v>1022</v>
      </c>
      <c r="AO396" t="s">
        <v>991</v>
      </c>
      <c r="AU396" t="s">
        <v>1522</v>
      </c>
      <c r="AV396" t="s">
        <v>765</v>
      </c>
      <c r="AW396" t="s">
        <v>765</v>
      </c>
      <c r="AX396" t="s">
        <v>990</v>
      </c>
      <c r="AY396">
        <v>0</v>
      </c>
      <c r="AZ396" t="s">
        <v>994</v>
      </c>
      <c r="BA396">
        <v>31784499</v>
      </c>
      <c r="BD396">
        <v>0</v>
      </c>
      <c r="BG396">
        <v>1333314600</v>
      </c>
      <c r="BH396" t="s">
        <v>995</v>
      </c>
      <c r="BI396">
        <v>10</v>
      </c>
      <c r="BJ396">
        <v>10</v>
      </c>
      <c r="BK396">
        <v>1300</v>
      </c>
      <c r="BL396" t="s">
        <v>996</v>
      </c>
    </row>
    <row r="397" spans="3:64">
      <c r="C397" s="2">
        <v>244688</v>
      </c>
      <c r="D397" s="2">
        <v>244688</v>
      </c>
      <c r="F397" t="s">
        <v>1490</v>
      </c>
      <c r="G397" t="s">
        <v>1491</v>
      </c>
      <c r="H397">
        <v>0</v>
      </c>
      <c r="I397" t="s">
        <v>984</v>
      </c>
      <c r="J397" t="s">
        <v>985</v>
      </c>
      <c r="K397" t="s">
        <v>986</v>
      </c>
      <c r="L397">
        <v>250</v>
      </c>
      <c r="N397">
        <v>2000192546</v>
      </c>
      <c r="O397" t="s">
        <v>1523</v>
      </c>
      <c r="P397">
        <v>1</v>
      </c>
      <c r="Q397" t="s">
        <v>1524</v>
      </c>
      <c r="R397" s="2">
        <v>244688</v>
      </c>
      <c r="S397" s="2">
        <v>244688</v>
      </c>
      <c r="T397" t="s">
        <v>1525</v>
      </c>
      <c r="U397">
        <v>23068097</v>
      </c>
      <c r="V397" t="s">
        <v>708</v>
      </c>
      <c r="W397">
        <v>1</v>
      </c>
      <c r="X397">
        <v>105</v>
      </c>
      <c r="Y397">
        <v>1</v>
      </c>
      <c r="Z397">
        <v>105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105</v>
      </c>
      <c r="AI397" t="s">
        <v>1494</v>
      </c>
      <c r="AJ397" t="s">
        <v>989</v>
      </c>
      <c r="AN397" t="s">
        <v>1022</v>
      </c>
      <c r="AO397" t="s">
        <v>991</v>
      </c>
      <c r="AU397" t="s">
        <v>1526</v>
      </c>
      <c r="AV397" t="s">
        <v>1001</v>
      </c>
      <c r="AW397" t="s">
        <v>765</v>
      </c>
      <c r="AX397" t="s">
        <v>990</v>
      </c>
      <c r="AY397">
        <v>0</v>
      </c>
      <c r="AZ397" t="s">
        <v>994</v>
      </c>
      <c r="BA397">
        <v>31784735</v>
      </c>
      <c r="BD397">
        <v>0</v>
      </c>
      <c r="BG397">
        <v>1333314600</v>
      </c>
      <c r="BH397" t="s">
        <v>995</v>
      </c>
      <c r="BI397">
        <v>1</v>
      </c>
      <c r="BJ397">
        <v>105</v>
      </c>
      <c r="BK397">
        <v>1300</v>
      </c>
      <c r="BL397" t="s">
        <v>996</v>
      </c>
    </row>
    <row r="398" spans="3:64">
      <c r="C398" s="2">
        <v>244688</v>
      </c>
      <c r="D398" s="2">
        <v>244688</v>
      </c>
      <c r="F398" t="s">
        <v>1490</v>
      </c>
      <c r="G398" t="s">
        <v>1491</v>
      </c>
      <c r="H398">
        <v>0</v>
      </c>
      <c r="I398" t="s">
        <v>984</v>
      </c>
      <c r="J398" t="s">
        <v>985</v>
      </c>
      <c r="K398" t="s">
        <v>986</v>
      </c>
      <c r="L398">
        <v>250</v>
      </c>
      <c r="N398">
        <v>2000202416</v>
      </c>
      <c r="O398" t="s">
        <v>1527</v>
      </c>
      <c r="P398">
        <v>1</v>
      </c>
      <c r="Q398" t="s">
        <v>1527</v>
      </c>
      <c r="R398" s="2">
        <v>244688</v>
      </c>
      <c r="S398" s="2">
        <v>244688</v>
      </c>
      <c r="T398" t="s">
        <v>1528</v>
      </c>
      <c r="U398">
        <v>23000194</v>
      </c>
      <c r="V398" t="s">
        <v>29</v>
      </c>
      <c r="W398">
        <v>4</v>
      </c>
      <c r="X398">
        <v>4</v>
      </c>
      <c r="Y398">
        <v>4</v>
      </c>
      <c r="Z398">
        <v>4</v>
      </c>
      <c r="AA398">
        <v>0</v>
      </c>
      <c r="AB398">
        <v>0</v>
      </c>
      <c r="AC398">
        <v>0</v>
      </c>
      <c r="AD398">
        <v>0</v>
      </c>
      <c r="AE398">
        <v>4</v>
      </c>
      <c r="AF398">
        <v>4</v>
      </c>
      <c r="AI398" t="s">
        <v>1494</v>
      </c>
      <c r="AJ398" t="s">
        <v>989</v>
      </c>
      <c r="AK398" t="s">
        <v>1007</v>
      </c>
      <c r="AL398" t="s">
        <v>1008</v>
      </c>
      <c r="AM398" t="s">
        <v>1009</v>
      </c>
      <c r="AN398" t="s">
        <v>1022</v>
      </c>
      <c r="AO398" t="s">
        <v>991</v>
      </c>
      <c r="AU398" t="s">
        <v>1529</v>
      </c>
      <c r="AV398" t="s">
        <v>765</v>
      </c>
      <c r="AW398" t="s">
        <v>765</v>
      </c>
      <c r="AX398" t="s">
        <v>990</v>
      </c>
      <c r="AY398">
        <v>0</v>
      </c>
      <c r="AZ398" t="s">
        <v>994</v>
      </c>
      <c r="BA398">
        <v>31785259</v>
      </c>
      <c r="BD398">
        <v>0</v>
      </c>
      <c r="BG398">
        <v>1333314600</v>
      </c>
      <c r="BH398" t="s">
        <v>995</v>
      </c>
      <c r="BI398">
        <v>4</v>
      </c>
      <c r="BJ398">
        <v>4</v>
      </c>
      <c r="BK398">
        <v>1300</v>
      </c>
      <c r="BL398" t="s">
        <v>996</v>
      </c>
    </row>
    <row r="399" spans="3:64">
      <c r="C399" s="2">
        <v>244688</v>
      </c>
      <c r="D399" s="2">
        <v>244688</v>
      </c>
      <c r="F399" t="s">
        <v>1490</v>
      </c>
      <c r="G399" t="s">
        <v>1491</v>
      </c>
      <c r="H399">
        <v>0</v>
      </c>
      <c r="I399" t="s">
        <v>984</v>
      </c>
      <c r="J399" t="s">
        <v>985</v>
      </c>
      <c r="K399" t="s">
        <v>986</v>
      </c>
      <c r="L399">
        <v>250</v>
      </c>
      <c r="N399">
        <v>2000202416</v>
      </c>
      <c r="O399" t="s">
        <v>1527</v>
      </c>
      <c r="P399">
        <v>1</v>
      </c>
      <c r="Q399" t="s">
        <v>1527</v>
      </c>
      <c r="R399" s="2">
        <v>244688</v>
      </c>
      <c r="S399" s="2">
        <v>244688</v>
      </c>
      <c r="T399" t="s">
        <v>1528</v>
      </c>
      <c r="U399">
        <v>23105855</v>
      </c>
      <c r="V399" t="s">
        <v>164</v>
      </c>
      <c r="W399">
        <v>3</v>
      </c>
      <c r="X399">
        <v>30</v>
      </c>
      <c r="Y399">
        <v>3</v>
      </c>
      <c r="Z399">
        <v>30</v>
      </c>
      <c r="AA399">
        <v>0</v>
      </c>
      <c r="AB399">
        <v>0</v>
      </c>
      <c r="AC399">
        <v>0</v>
      </c>
      <c r="AD399">
        <v>0</v>
      </c>
      <c r="AE399">
        <v>3</v>
      </c>
      <c r="AF399">
        <v>30</v>
      </c>
      <c r="AI399" t="s">
        <v>1494</v>
      </c>
      <c r="AJ399" t="s">
        <v>989</v>
      </c>
      <c r="AK399" t="s">
        <v>1039</v>
      </c>
      <c r="AL399" t="s">
        <v>1008</v>
      </c>
      <c r="AM399" t="s">
        <v>1009</v>
      </c>
      <c r="AN399" t="s">
        <v>1022</v>
      </c>
      <c r="AO399" t="s">
        <v>991</v>
      </c>
      <c r="AU399" t="s">
        <v>1529</v>
      </c>
      <c r="AV399" t="s">
        <v>1010</v>
      </c>
      <c r="AW399" t="s">
        <v>765</v>
      </c>
      <c r="AX399" t="s">
        <v>990</v>
      </c>
      <c r="AY399">
        <v>0</v>
      </c>
      <c r="AZ399" t="s">
        <v>994</v>
      </c>
      <c r="BA399">
        <v>31785259</v>
      </c>
      <c r="BD399">
        <v>0</v>
      </c>
      <c r="BG399">
        <v>1333314600</v>
      </c>
      <c r="BH399" t="s">
        <v>995</v>
      </c>
      <c r="BI399">
        <v>3</v>
      </c>
      <c r="BJ399">
        <v>30</v>
      </c>
      <c r="BK399">
        <v>1300</v>
      </c>
      <c r="BL399" t="s">
        <v>996</v>
      </c>
    </row>
    <row r="400" spans="3:64">
      <c r="C400" s="2">
        <v>244688</v>
      </c>
      <c r="D400" s="2">
        <v>244688</v>
      </c>
      <c r="F400" t="s">
        <v>1490</v>
      </c>
      <c r="G400" t="s">
        <v>1491</v>
      </c>
      <c r="H400">
        <v>0</v>
      </c>
      <c r="I400" t="s">
        <v>984</v>
      </c>
      <c r="J400" t="s">
        <v>985</v>
      </c>
      <c r="K400" t="s">
        <v>986</v>
      </c>
      <c r="L400">
        <v>250</v>
      </c>
      <c r="N400">
        <v>2000202416</v>
      </c>
      <c r="O400" t="s">
        <v>1527</v>
      </c>
      <c r="P400">
        <v>1</v>
      </c>
      <c r="Q400" t="s">
        <v>1527</v>
      </c>
      <c r="R400" s="2">
        <v>244688</v>
      </c>
      <c r="S400" s="2">
        <v>244688</v>
      </c>
      <c r="T400" t="s">
        <v>1528</v>
      </c>
      <c r="U400">
        <v>23067920</v>
      </c>
      <c r="V400" t="s">
        <v>16</v>
      </c>
      <c r="W400">
        <v>8</v>
      </c>
      <c r="X400">
        <v>8</v>
      </c>
      <c r="Y400">
        <v>8</v>
      </c>
      <c r="Z400">
        <v>8</v>
      </c>
      <c r="AA400">
        <v>0</v>
      </c>
      <c r="AB400">
        <v>0</v>
      </c>
      <c r="AC400">
        <v>0</v>
      </c>
      <c r="AD400">
        <v>0</v>
      </c>
      <c r="AE400">
        <v>8</v>
      </c>
      <c r="AF400">
        <v>8</v>
      </c>
      <c r="AI400" t="s">
        <v>1494</v>
      </c>
      <c r="AJ400" t="s">
        <v>989</v>
      </c>
      <c r="AN400" t="s">
        <v>1022</v>
      </c>
      <c r="AO400" t="s">
        <v>991</v>
      </c>
      <c r="AU400" t="s">
        <v>1529</v>
      </c>
      <c r="AV400" t="s">
        <v>899</v>
      </c>
      <c r="AW400" t="s">
        <v>899</v>
      </c>
      <c r="AX400" t="s">
        <v>990</v>
      </c>
      <c r="AY400">
        <v>0</v>
      </c>
      <c r="AZ400" t="s">
        <v>994</v>
      </c>
      <c r="BA400">
        <v>31785259</v>
      </c>
      <c r="BD400">
        <v>0</v>
      </c>
      <c r="BG400">
        <v>1333314600</v>
      </c>
      <c r="BH400" t="s">
        <v>995</v>
      </c>
      <c r="BI400">
        <v>8</v>
      </c>
      <c r="BJ400">
        <v>8</v>
      </c>
      <c r="BK400">
        <v>1300</v>
      </c>
      <c r="BL400" t="s">
        <v>996</v>
      </c>
    </row>
    <row r="401" spans="3:64">
      <c r="C401" s="2">
        <v>244688</v>
      </c>
      <c r="D401" s="2">
        <v>244688</v>
      </c>
      <c r="F401" t="s">
        <v>1490</v>
      </c>
      <c r="G401" t="s">
        <v>1491</v>
      </c>
      <c r="H401">
        <v>0</v>
      </c>
      <c r="I401" t="s">
        <v>984</v>
      </c>
      <c r="J401" t="s">
        <v>985</v>
      </c>
      <c r="K401" t="s">
        <v>986</v>
      </c>
      <c r="L401">
        <v>250</v>
      </c>
      <c r="N401">
        <v>2000184892</v>
      </c>
      <c r="O401" t="s">
        <v>1530</v>
      </c>
      <c r="P401">
        <v>1</v>
      </c>
      <c r="Q401" t="s">
        <v>1531</v>
      </c>
      <c r="R401" s="2">
        <v>244688</v>
      </c>
      <c r="S401" s="2">
        <v>244688</v>
      </c>
      <c r="T401" t="s">
        <v>1532</v>
      </c>
      <c r="U401">
        <v>23015321</v>
      </c>
      <c r="V401" t="s">
        <v>128</v>
      </c>
      <c r="W401">
        <v>10</v>
      </c>
      <c r="X401">
        <v>80</v>
      </c>
      <c r="Y401">
        <v>10</v>
      </c>
      <c r="Z401">
        <v>80</v>
      </c>
      <c r="AA401">
        <v>0</v>
      </c>
      <c r="AB401">
        <v>0</v>
      </c>
      <c r="AC401">
        <v>0</v>
      </c>
      <c r="AD401">
        <v>0</v>
      </c>
      <c r="AE401">
        <v>10</v>
      </c>
      <c r="AF401">
        <v>80</v>
      </c>
      <c r="AI401" t="s">
        <v>1494</v>
      </c>
      <c r="AJ401" t="s">
        <v>989</v>
      </c>
      <c r="AK401" t="s">
        <v>1007</v>
      </c>
      <c r="AL401" t="s">
        <v>1008</v>
      </c>
      <c r="AM401" t="s">
        <v>1009</v>
      </c>
      <c r="AN401" t="s">
        <v>1022</v>
      </c>
      <c r="AO401" t="s">
        <v>991</v>
      </c>
      <c r="AU401" t="s">
        <v>1533</v>
      </c>
      <c r="AV401" t="s">
        <v>1086</v>
      </c>
      <c r="AW401" t="s">
        <v>765</v>
      </c>
      <c r="AX401" t="s">
        <v>990</v>
      </c>
      <c r="AY401">
        <v>0</v>
      </c>
      <c r="AZ401" t="s">
        <v>994</v>
      </c>
      <c r="BA401">
        <v>31787014</v>
      </c>
      <c r="BD401">
        <v>0</v>
      </c>
      <c r="BG401">
        <v>1333314600</v>
      </c>
      <c r="BH401" t="s">
        <v>995</v>
      </c>
      <c r="BI401">
        <v>10</v>
      </c>
      <c r="BJ401">
        <v>80</v>
      </c>
      <c r="BK401">
        <v>1300</v>
      </c>
      <c r="BL401" t="s">
        <v>996</v>
      </c>
    </row>
    <row r="402" spans="3:64">
      <c r="C402" s="2">
        <v>244688</v>
      </c>
      <c r="D402" s="2">
        <v>244688</v>
      </c>
      <c r="F402" t="s">
        <v>1490</v>
      </c>
      <c r="G402" t="s">
        <v>1491</v>
      </c>
      <c r="H402">
        <v>0</v>
      </c>
      <c r="I402" t="s">
        <v>984</v>
      </c>
      <c r="J402" t="s">
        <v>985</v>
      </c>
      <c r="K402" t="s">
        <v>986</v>
      </c>
      <c r="L402">
        <v>250</v>
      </c>
      <c r="N402">
        <v>2000003305</v>
      </c>
      <c r="O402" t="s">
        <v>1534</v>
      </c>
      <c r="P402">
        <v>1</v>
      </c>
      <c r="Q402" t="s">
        <v>1535</v>
      </c>
      <c r="R402" s="2">
        <v>244688</v>
      </c>
      <c r="S402" s="2">
        <v>244688</v>
      </c>
      <c r="T402" t="s">
        <v>1536</v>
      </c>
      <c r="U402">
        <v>23057684</v>
      </c>
      <c r="V402" t="s">
        <v>620</v>
      </c>
      <c r="W402">
        <v>5</v>
      </c>
      <c r="X402">
        <v>5</v>
      </c>
      <c r="Y402">
        <v>5</v>
      </c>
      <c r="Z402">
        <v>5</v>
      </c>
      <c r="AA402">
        <v>0</v>
      </c>
      <c r="AB402">
        <v>0</v>
      </c>
      <c r="AC402">
        <v>0</v>
      </c>
      <c r="AD402">
        <v>0</v>
      </c>
      <c r="AE402">
        <v>5</v>
      </c>
      <c r="AF402">
        <v>5</v>
      </c>
      <c r="AI402" t="s">
        <v>1494</v>
      </c>
      <c r="AJ402" t="s">
        <v>989</v>
      </c>
      <c r="AK402" t="s">
        <v>1007</v>
      </c>
      <c r="AL402" t="s">
        <v>1008</v>
      </c>
      <c r="AM402" t="s">
        <v>1009</v>
      </c>
      <c r="AN402" t="s">
        <v>1022</v>
      </c>
      <c r="AO402" t="s">
        <v>991</v>
      </c>
      <c r="AU402" t="s">
        <v>1537</v>
      </c>
      <c r="AV402" t="s">
        <v>765</v>
      </c>
      <c r="AW402" t="s">
        <v>765</v>
      </c>
      <c r="AX402" t="s">
        <v>990</v>
      </c>
      <c r="AY402">
        <v>0</v>
      </c>
      <c r="AZ402" t="s">
        <v>994</v>
      </c>
      <c r="BA402">
        <v>31787348</v>
      </c>
      <c r="BD402">
        <v>0</v>
      </c>
      <c r="BG402">
        <v>1333314600</v>
      </c>
      <c r="BH402" t="s">
        <v>995</v>
      </c>
      <c r="BI402">
        <v>5</v>
      </c>
      <c r="BJ402">
        <v>5</v>
      </c>
      <c r="BK402">
        <v>1300</v>
      </c>
      <c r="BL402" t="s">
        <v>996</v>
      </c>
    </row>
    <row r="403" spans="3:64">
      <c r="C403" s="2">
        <v>244688</v>
      </c>
      <c r="D403" s="2">
        <v>244688</v>
      </c>
      <c r="F403" t="s">
        <v>1490</v>
      </c>
      <c r="G403" t="s">
        <v>1491</v>
      </c>
      <c r="H403">
        <v>0</v>
      </c>
      <c r="I403" t="s">
        <v>984</v>
      </c>
      <c r="J403" t="s">
        <v>985</v>
      </c>
      <c r="K403" t="s">
        <v>986</v>
      </c>
      <c r="L403">
        <v>250</v>
      </c>
      <c r="N403">
        <v>2000003305</v>
      </c>
      <c r="O403" t="s">
        <v>1534</v>
      </c>
      <c r="P403">
        <v>1</v>
      </c>
      <c r="Q403" t="s">
        <v>1535</v>
      </c>
      <c r="R403" s="2">
        <v>244688</v>
      </c>
      <c r="S403" s="2">
        <v>244688</v>
      </c>
      <c r="T403" t="s">
        <v>1536</v>
      </c>
      <c r="U403">
        <v>23000191</v>
      </c>
      <c r="V403" t="s">
        <v>44</v>
      </c>
      <c r="W403">
        <v>2</v>
      </c>
      <c r="X403">
        <v>2</v>
      </c>
      <c r="Y403">
        <v>2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2</v>
      </c>
      <c r="AF403">
        <v>2</v>
      </c>
      <c r="AI403" t="s">
        <v>1494</v>
      </c>
      <c r="AJ403" t="s">
        <v>989</v>
      </c>
      <c r="AK403" t="s">
        <v>1007</v>
      </c>
      <c r="AL403" t="s">
        <v>1008</v>
      </c>
      <c r="AM403" t="s">
        <v>1009</v>
      </c>
      <c r="AN403" t="s">
        <v>1022</v>
      </c>
      <c r="AO403" t="s">
        <v>991</v>
      </c>
      <c r="AU403" t="s">
        <v>1537</v>
      </c>
      <c r="AV403" t="s">
        <v>765</v>
      </c>
      <c r="AW403" t="s">
        <v>765</v>
      </c>
      <c r="AX403" t="s">
        <v>990</v>
      </c>
      <c r="AY403">
        <v>0</v>
      </c>
      <c r="AZ403" t="s">
        <v>994</v>
      </c>
      <c r="BA403">
        <v>31787348</v>
      </c>
      <c r="BD403">
        <v>0</v>
      </c>
      <c r="BG403">
        <v>1333314600</v>
      </c>
      <c r="BH403" t="s">
        <v>995</v>
      </c>
      <c r="BI403">
        <v>2</v>
      </c>
      <c r="BJ403">
        <v>2</v>
      </c>
      <c r="BK403">
        <v>1300</v>
      </c>
      <c r="BL403" t="s">
        <v>996</v>
      </c>
    </row>
    <row r="404" spans="3:64">
      <c r="C404" s="2">
        <v>244688</v>
      </c>
      <c r="D404" s="2">
        <v>244688</v>
      </c>
      <c r="F404" t="s">
        <v>1490</v>
      </c>
      <c r="G404" t="s">
        <v>1491</v>
      </c>
      <c r="H404">
        <v>0</v>
      </c>
      <c r="I404" t="s">
        <v>984</v>
      </c>
      <c r="J404" t="s">
        <v>985</v>
      </c>
      <c r="K404" t="s">
        <v>986</v>
      </c>
      <c r="L404">
        <v>250</v>
      </c>
      <c r="N404">
        <v>2000003305</v>
      </c>
      <c r="O404" t="s">
        <v>1534</v>
      </c>
      <c r="P404">
        <v>1</v>
      </c>
      <c r="Q404" t="s">
        <v>1535</v>
      </c>
      <c r="R404" s="2">
        <v>244688</v>
      </c>
      <c r="S404" s="2">
        <v>244688</v>
      </c>
      <c r="T404" t="s">
        <v>1536</v>
      </c>
      <c r="U404">
        <v>23000188</v>
      </c>
      <c r="V404" t="s">
        <v>94</v>
      </c>
      <c r="W404">
        <v>4</v>
      </c>
      <c r="X404">
        <v>4</v>
      </c>
      <c r="Y404">
        <v>4</v>
      </c>
      <c r="Z404">
        <v>4</v>
      </c>
      <c r="AA404">
        <v>0</v>
      </c>
      <c r="AB404">
        <v>0</v>
      </c>
      <c r="AC404">
        <v>0</v>
      </c>
      <c r="AD404">
        <v>0</v>
      </c>
      <c r="AE404">
        <v>4</v>
      </c>
      <c r="AF404">
        <v>4</v>
      </c>
      <c r="AI404" t="s">
        <v>1494</v>
      </c>
      <c r="AJ404" t="s">
        <v>989</v>
      </c>
      <c r="AK404" t="s">
        <v>1007</v>
      </c>
      <c r="AL404" t="s">
        <v>1008</v>
      </c>
      <c r="AM404" t="s">
        <v>1009</v>
      </c>
      <c r="AN404" t="s">
        <v>1022</v>
      </c>
      <c r="AO404" t="s">
        <v>991</v>
      </c>
      <c r="AU404" t="s">
        <v>1537</v>
      </c>
      <c r="AV404" t="s">
        <v>765</v>
      </c>
      <c r="AW404" t="s">
        <v>765</v>
      </c>
      <c r="AX404" t="s">
        <v>990</v>
      </c>
      <c r="AY404">
        <v>0</v>
      </c>
      <c r="AZ404" t="s">
        <v>994</v>
      </c>
      <c r="BA404">
        <v>31787348</v>
      </c>
      <c r="BD404">
        <v>0</v>
      </c>
      <c r="BG404">
        <v>1333314600</v>
      </c>
      <c r="BH404" t="s">
        <v>995</v>
      </c>
      <c r="BI404">
        <v>4</v>
      </c>
      <c r="BJ404">
        <v>4</v>
      </c>
      <c r="BK404">
        <v>1300</v>
      </c>
      <c r="BL404" t="s">
        <v>996</v>
      </c>
    </row>
    <row r="405" spans="3:64">
      <c r="C405" s="2">
        <v>244688</v>
      </c>
      <c r="D405" s="2">
        <v>244688</v>
      </c>
      <c r="F405" t="s">
        <v>1490</v>
      </c>
      <c r="G405" t="s">
        <v>1491</v>
      </c>
      <c r="H405">
        <v>0</v>
      </c>
      <c r="I405" t="s">
        <v>984</v>
      </c>
      <c r="J405" t="s">
        <v>985</v>
      </c>
      <c r="K405" t="s">
        <v>986</v>
      </c>
      <c r="L405">
        <v>250</v>
      </c>
      <c r="N405">
        <v>2000341735</v>
      </c>
      <c r="O405" t="s">
        <v>1538</v>
      </c>
      <c r="P405">
        <v>1</v>
      </c>
      <c r="Q405" t="s">
        <v>1539</v>
      </c>
      <c r="R405" s="2">
        <v>244688</v>
      </c>
      <c r="S405" s="2">
        <v>244688</v>
      </c>
      <c r="T405" t="s">
        <v>1540</v>
      </c>
      <c r="U405">
        <v>23068097</v>
      </c>
      <c r="V405" t="s">
        <v>708</v>
      </c>
      <c r="W405">
        <v>1</v>
      </c>
      <c r="X405">
        <v>105</v>
      </c>
      <c r="Y405">
        <v>1</v>
      </c>
      <c r="Z405">
        <v>105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105</v>
      </c>
      <c r="AI405" t="s">
        <v>1494</v>
      </c>
      <c r="AJ405" t="s">
        <v>989</v>
      </c>
      <c r="AN405" t="s">
        <v>1034</v>
      </c>
      <c r="AO405" t="s">
        <v>991</v>
      </c>
      <c r="AU405" t="s">
        <v>1541</v>
      </c>
      <c r="AV405" t="s">
        <v>1001</v>
      </c>
      <c r="AW405" t="s">
        <v>765</v>
      </c>
      <c r="AX405" t="s">
        <v>990</v>
      </c>
      <c r="AY405">
        <v>0</v>
      </c>
      <c r="AZ405" t="s">
        <v>994</v>
      </c>
      <c r="BA405">
        <v>31788277</v>
      </c>
      <c r="BD405">
        <v>0</v>
      </c>
      <c r="BG405">
        <v>1333314600</v>
      </c>
      <c r="BH405" t="s">
        <v>995</v>
      </c>
      <c r="BI405">
        <v>1</v>
      </c>
      <c r="BJ405">
        <v>105</v>
      </c>
      <c r="BK405">
        <v>1300</v>
      </c>
      <c r="BL405" t="s">
        <v>996</v>
      </c>
    </row>
    <row r="406" spans="3:64">
      <c r="C406" s="2">
        <v>244688</v>
      </c>
      <c r="D406" s="2">
        <v>244688</v>
      </c>
      <c r="F406" t="s">
        <v>1490</v>
      </c>
      <c r="G406" t="s">
        <v>1491</v>
      </c>
      <c r="H406">
        <v>0</v>
      </c>
      <c r="I406" t="s">
        <v>984</v>
      </c>
      <c r="J406" t="s">
        <v>985</v>
      </c>
      <c r="K406" t="s">
        <v>986</v>
      </c>
      <c r="L406">
        <v>250</v>
      </c>
      <c r="N406">
        <v>2000341735</v>
      </c>
      <c r="O406" t="s">
        <v>1538</v>
      </c>
      <c r="P406">
        <v>1</v>
      </c>
      <c r="Q406" t="s">
        <v>1539</v>
      </c>
      <c r="R406" s="2">
        <v>244688</v>
      </c>
      <c r="S406" s="2">
        <v>244688</v>
      </c>
      <c r="T406" t="s">
        <v>1542</v>
      </c>
      <c r="U406">
        <v>23000189</v>
      </c>
      <c r="V406" t="s">
        <v>46</v>
      </c>
      <c r="W406">
        <v>6</v>
      </c>
      <c r="X406">
        <v>6</v>
      </c>
      <c r="Y406">
        <v>6</v>
      </c>
      <c r="Z406">
        <v>6</v>
      </c>
      <c r="AA406">
        <v>0</v>
      </c>
      <c r="AB406">
        <v>0</v>
      </c>
      <c r="AC406">
        <v>0</v>
      </c>
      <c r="AD406">
        <v>0</v>
      </c>
      <c r="AE406">
        <v>6</v>
      </c>
      <c r="AF406">
        <v>6</v>
      </c>
      <c r="AI406" t="s">
        <v>1494</v>
      </c>
      <c r="AJ406" t="s">
        <v>989</v>
      </c>
      <c r="AK406" t="s">
        <v>1007</v>
      </c>
      <c r="AL406" t="s">
        <v>1008</v>
      </c>
      <c r="AM406" t="s">
        <v>1009</v>
      </c>
      <c r="AN406" t="s">
        <v>1034</v>
      </c>
      <c r="AO406" t="s">
        <v>991</v>
      </c>
      <c r="AU406" t="s">
        <v>1543</v>
      </c>
      <c r="AV406" t="s">
        <v>765</v>
      </c>
      <c r="AW406" t="s">
        <v>765</v>
      </c>
      <c r="AX406" t="s">
        <v>990</v>
      </c>
      <c r="AY406">
        <v>0</v>
      </c>
      <c r="AZ406" t="s">
        <v>994</v>
      </c>
      <c r="BA406">
        <v>31788482</v>
      </c>
      <c r="BD406">
        <v>0</v>
      </c>
      <c r="BG406">
        <v>1333314600</v>
      </c>
      <c r="BH406" t="s">
        <v>995</v>
      </c>
      <c r="BI406">
        <v>6</v>
      </c>
      <c r="BJ406">
        <v>6</v>
      </c>
      <c r="BK406">
        <v>1300</v>
      </c>
      <c r="BL406" t="s">
        <v>996</v>
      </c>
    </row>
    <row r="407" spans="3:64">
      <c r="C407" s="2">
        <v>244688</v>
      </c>
      <c r="D407" s="2">
        <v>244688</v>
      </c>
      <c r="F407" t="s">
        <v>1490</v>
      </c>
      <c r="G407" t="s">
        <v>1491</v>
      </c>
      <c r="H407">
        <v>0</v>
      </c>
      <c r="I407" t="s">
        <v>984</v>
      </c>
      <c r="J407" t="s">
        <v>985</v>
      </c>
      <c r="K407" t="s">
        <v>986</v>
      </c>
      <c r="L407">
        <v>250</v>
      </c>
      <c r="N407">
        <v>2000336447</v>
      </c>
      <c r="O407" t="s">
        <v>1544</v>
      </c>
      <c r="P407">
        <v>1</v>
      </c>
      <c r="Q407" t="s">
        <v>1545</v>
      </c>
      <c r="R407" s="2">
        <v>244688</v>
      </c>
      <c r="S407" s="2">
        <v>244688</v>
      </c>
      <c r="T407" t="s">
        <v>1546</v>
      </c>
      <c r="U407">
        <v>23015321</v>
      </c>
      <c r="V407" t="s">
        <v>128</v>
      </c>
      <c r="W407">
        <v>4</v>
      </c>
      <c r="X407">
        <v>32</v>
      </c>
      <c r="Y407">
        <v>4</v>
      </c>
      <c r="Z407">
        <v>32</v>
      </c>
      <c r="AA407">
        <v>0</v>
      </c>
      <c r="AB407">
        <v>0</v>
      </c>
      <c r="AC407">
        <v>0</v>
      </c>
      <c r="AD407">
        <v>0</v>
      </c>
      <c r="AE407">
        <v>4</v>
      </c>
      <c r="AF407">
        <v>32</v>
      </c>
      <c r="AI407" t="s">
        <v>1494</v>
      </c>
      <c r="AJ407" t="s">
        <v>989</v>
      </c>
      <c r="AK407" t="s">
        <v>1007</v>
      </c>
      <c r="AL407" t="s">
        <v>1008</v>
      </c>
      <c r="AM407" t="s">
        <v>1009</v>
      </c>
      <c r="AN407" t="s">
        <v>1034</v>
      </c>
      <c r="AO407" t="s">
        <v>991</v>
      </c>
      <c r="AU407" t="s">
        <v>1547</v>
      </c>
      <c r="AV407" t="s">
        <v>1086</v>
      </c>
      <c r="AW407" t="s">
        <v>765</v>
      </c>
      <c r="AX407" t="s">
        <v>990</v>
      </c>
      <c r="AY407">
        <v>0</v>
      </c>
      <c r="AZ407" t="s">
        <v>994</v>
      </c>
      <c r="BA407">
        <v>31788604</v>
      </c>
      <c r="BD407">
        <v>0</v>
      </c>
      <c r="BG407">
        <v>1333314600</v>
      </c>
      <c r="BH407" t="s">
        <v>995</v>
      </c>
      <c r="BI407">
        <v>4</v>
      </c>
      <c r="BJ407">
        <v>32</v>
      </c>
      <c r="BK407">
        <v>1300</v>
      </c>
      <c r="BL407" t="s">
        <v>996</v>
      </c>
    </row>
    <row r="408" spans="3:64">
      <c r="C408" s="2">
        <v>244688</v>
      </c>
      <c r="D408" s="2">
        <v>244688</v>
      </c>
      <c r="F408" t="s">
        <v>1490</v>
      </c>
      <c r="G408" t="s">
        <v>1491</v>
      </c>
      <c r="H408">
        <v>0</v>
      </c>
      <c r="I408" t="s">
        <v>984</v>
      </c>
      <c r="J408" t="s">
        <v>985</v>
      </c>
      <c r="K408" t="s">
        <v>986</v>
      </c>
      <c r="L408">
        <v>250</v>
      </c>
      <c r="N408">
        <v>2000336447</v>
      </c>
      <c r="O408" t="s">
        <v>1544</v>
      </c>
      <c r="P408">
        <v>1</v>
      </c>
      <c r="Q408" t="s">
        <v>1545</v>
      </c>
      <c r="R408" s="2">
        <v>244688</v>
      </c>
      <c r="S408" s="2">
        <v>244688</v>
      </c>
      <c r="T408" t="s">
        <v>1546</v>
      </c>
      <c r="U408">
        <v>23014036</v>
      </c>
      <c r="V408" t="s">
        <v>90</v>
      </c>
      <c r="W408">
        <v>5</v>
      </c>
      <c r="X408">
        <v>5</v>
      </c>
      <c r="Y408">
        <v>5</v>
      </c>
      <c r="Z408">
        <v>5</v>
      </c>
      <c r="AA408">
        <v>0</v>
      </c>
      <c r="AB408">
        <v>0</v>
      </c>
      <c r="AC408">
        <v>0</v>
      </c>
      <c r="AD408">
        <v>0</v>
      </c>
      <c r="AE408">
        <v>5</v>
      </c>
      <c r="AF408">
        <v>5</v>
      </c>
      <c r="AI408" t="s">
        <v>1494</v>
      </c>
      <c r="AJ408" t="s">
        <v>989</v>
      </c>
      <c r="AK408" t="s">
        <v>1007</v>
      </c>
      <c r="AL408" t="s">
        <v>1008</v>
      </c>
      <c r="AM408" t="s">
        <v>1009</v>
      </c>
      <c r="AN408" t="s">
        <v>1034</v>
      </c>
      <c r="AO408" t="s">
        <v>991</v>
      </c>
      <c r="AU408" t="s">
        <v>1547</v>
      </c>
      <c r="AV408" t="s">
        <v>765</v>
      </c>
      <c r="AW408" t="s">
        <v>765</v>
      </c>
      <c r="AX408" t="s">
        <v>990</v>
      </c>
      <c r="AY408">
        <v>0</v>
      </c>
      <c r="AZ408" t="s">
        <v>994</v>
      </c>
      <c r="BA408">
        <v>31788604</v>
      </c>
      <c r="BD408">
        <v>0</v>
      </c>
      <c r="BG408">
        <v>1333314600</v>
      </c>
      <c r="BH408" t="s">
        <v>995</v>
      </c>
      <c r="BI408">
        <v>5</v>
      </c>
      <c r="BJ408">
        <v>5</v>
      </c>
      <c r="BK408">
        <v>1300</v>
      </c>
      <c r="BL408" t="s">
        <v>996</v>
      </c>
    </row>
    <row r="409" spans="3:64">
      <c r="C409" s="2">
        <v>244688</v>
      </c>
      <c r="D409" s="2">
        <v>244688</v>
      </c>
      <c r="F409" t="s">
        <v>1490</v>
      </c>
      <c r="G409" t="s">
        <v>1491</v>
      </c>
      <c r="H409">
        <v>0</v>
      </c>
      <c r="I409" t="s">
        <v>984</v>
      </c>
      <c r="J409" t="s">
        <v>985</v>
      </c>
      <c r="K409" t="s">
        <v>986</v>
      </c>
      <c r="L409">
        <v>250</v>
      </c>
      <c r="N409">
        <v>2000336447</v>
      </c>
      <c r="O409" t="s">
        <v>1544</v>
      </c>
      <c r="P409">
        <v>1</v>
      </c>
      <c r="Q409" t="s">
        <v>1545</v>
      </c>
      <c r="R409" s="2">
        <v>244688</v>
      </c>
      <c r="S409" s="2">
        <v>244688</v>
      </c>
      <c r="T409" t="s">
        <v>1546</v>
      </c>
      <c r="U409">
        <v>23067920</v>
      </c>
      <c r="V409" t="s">
        <v>16</v>
      </c>
      <c r="W409">
        <v>4</v>
      </c>
      <c r="X409">
        <v>4</v>
      </c>
      <c r="Y409">
        <v>4</v>
      </c>
      <c r="Z409">
        <v>4</v>
      </c>
      <c r="AA409">
        <v>0</v>
      </c>
      <c r="AB409">
        <v>0</v>
      </c>
      <c r="AC409">
        <v>0</v>
      </c>
      <c r="AD409">
        <v>0</v>
      </c>
      <c r="AE409">
        <v>4</v>
      </c>
      <c r="AF409">
        <v>4</v>
      </c>
      <c r="AI409" t="s">
        <v>1494</v>
      </c>
      <c r="AJ409" t="s">
        <v>989</v>
      </c>
      <c r="AN409" t="s">
        <v>1034</v>
      </c>
      <c r="AO409" t="s">
        <v>991</v>
      </c>
      <c r="AU409" t="s">
        <v>1547</v>
      </c>
      <c r="AV409" t="s">
        <v>899</v>
      </c>
      <c r="AW409" t="s">
        <v>899</v>
      </c>
      <c r="AX409" t="s">
        <v>990</v>
      </c>
      <c r="AY409">
        <v>0</v>
      </c>
      <c r="AZ409" t="s">
        <v>994</v>
      </c>
      <c r="BA409">
        <v>31788604</v>
      </c>
      <c r="BD409">
        <v>0</v>
      </c>
      <c r="BG409">
        <v>1333314600</v>
      </c>
      <c r="BH409" t="s">
        <v>995</v>
      </c>
      <c r="BI409">
        <v>4</v>
      </c>
      <c r="BJ409">
        <v>4</v>
      </c>
      <c r="BK409">
        <v>1300</v>
      </c>
      <c r="BL409" t="s">
        <v>996</v>
      </c>
    </row>
    <row r="410" spans="3:64">
      <c r="C410" s="2">
        <v>244688</v>
      </c>
      <c r="D410" s="2">
        <v>244688</v>
      </c>
      <c r="F410" t="s">
        <v>1490</v>
      </c>
      <c r="G410" t="s">
        <v>1491</v>
      </c>
      <c r="H410">
        <v>0</v>
      </c>
      <c r="I410" t="s">
        <v>984</v>
      </c>
      <c r="J410" t="s">
        <v>985</v>
      </c>
      <c r="K410" t="s">
        <v>986</v>
      </c>
      <c r="L410">
        <v>250</v>
      </c>
      <c r="N410">
        <v>2000003307</v>
      </c>
      <c r="O410" t="s">
        <v>1548</v>
      </c>
      <c r="P410">
        <v>1</v>
      </c>
      <c r="Q410" t="s">
        <v>1549</v>
      </c>
      <c r="R410" s="2">
        <v>244688</v>
      </c>
      <c r="S410" s="2">
        <v>244688</v>
      </c>
      <c r="T410" t="s">
        <v>1550</v>
      </c>
      <c r="U410">
        <v>23068097</v>
      </c>
      <c r="V410" t="s">
        <v>708</v>
      </c>
      <c r="W410">
        <v>1</v>
      </c>
      <c r="X410">
        <v>105</v>
      </c>
      <c r="Y410">
        <v>1</v>
      </c>
      <c r="Z410">
        <v>105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105</v>
      </c>
      <c r="AI410" t="s">
        <v>1494</v>
      </c>
      <c r="AJ410" t="s">
        <v>989</v>
      </c>
      <c r="AN410" t="s">
        <v>1022</v>
      </c>
      <c r="AO410" t="s">
        <v>991</v>
      </c>
      <c r="AU410" t="s">
        <v>1551</v>
      </c>
      <c r="AV410" t="s">
        <v>1001</v>
      </c>
      <c r="AW410" t="s">
        <v>765</v>
      </c>
      <c r="AX410" t="s">
        <v>990</v>
      </c>
      <c r="AY410">
        <v>0</v>
      </c>
      <c r="AZ410" t="s">
        <v>994</v>
      </c>
      <c r="BA410">
        <v>31789132</v>
      </c>
      <c r="BD410">
        <v>0</v>
      </c>
      <c r="BG410">
        <v>1333314600</v>
      </c>
      <c r="BH410" t="s">
        <v>995</v>
      </c>
      <c r="BI410">
        <v>1</v>
      </c>
      <c r="BJ410">
        <v>105</v>
      </c>
      <c r="BK410">
        <v>1300</v>
      </c>
      <c r="BL410" t="s">
        <v>996</v>
      </c>
    </row>
    <row r="411" spans="3:64">
      <c r="C411" s="2">
        <v>244688</v>
      </c>
      <c r="D411" s="2">
        <v>244688</v>
      </c>
      <c r="F411" t="s">
        <v>1490</v>
      </c>
      <c r="G411" t="s">
        <v>1491</v>
      </c>
      <c r="H411">
        <v>0</v>
      </c>
      <c r="I411" t="s">
        <v>984</v>
      </c>
      <c r="J411" t="s">
        <v>985</v>
      </c>
      <c r="K411" t="s">
        <v>986</v>
      </c>
      <c r="L411">
        <v>250</v>
      </c>
      <c r="N411">
        <v>2000003307</v>
      </c>
      <c r="O411" t="s">
        <v>1548</v>
      </c>
      <c r="P411">
        <v>1</v>
      </c>
      <c r="Q411" t="s">
        <v>1549</v>
      </c>
      <c r="R411" s="2">
        <v>244688</v>
      </c>
      <c r="S411" s="2">
        <v>244688</v>
      </c>
      <c r="T411" t="s">
        <v>1552</v>
      </c>
      <c r="U411">
        <v>23015390</v>
      </c>
      <c r="V411" t="s">
        <v>564</v>
      </c>
      <c r="W411">
        <v>6</v>
      </c>
      <c r="X411">
        <v>6</v>
      </c>
      <c r="Y411">
        <v>6</v>
      </c>
      <c r="Z411">
        <v>6</v>
      </c>
      <c r="AA411">
        <v>0</v>
      </c>
      <c r="AB411">
        <v>0</v>
      </c>
      <c r="AC411">
        <v>0</v>
      </c>
      <c r="AD411">
        <v>0</v>
      </c>
      <c r="AE411">
        <v>6</v>
      </c>
      <c r="AF411">
        <v>6</v>
      </c>
      <c r="AI411" t="s">
        <v>1494</v>
      </c>
      <c r="AJ411" t="s">
        <v>989</v>
      </c>
      <c r="AK411" t="s">
        <v>1007</v>
      </c>
      <c r="AL411" t="s">
        <v>1008</v>
      </c>
      <c r="AM411" t="s">
        <v>1009</v>
      </c>
      <c r="AN411" t="s">
        <v>1022</v>
      </c>
      <c r="AO411" t="s">
        <v>991</v>
      </c>
      <c r="AU411" t="s">
        <v>1553</v>
      </c>
      <c r="AV411" t="s">
        <v>765</v>
      </c>
      <c r="AW411" t="s">
        <v>765</v>
      </c>
      <c r="AX411" t="s">
        <v>990</v>
      </c>
      <c r="AY411">
        <v>0</v>
      </c>
      <c r="AZ411" t="s">
        <v>994</v>
      </c>
      <c r="BA411">
        <v>31789198</v>
      </c>
      <c r="BD411">
        <v>0</v>
      </c>
      <c r="BG411">
        <v>1333314600</v>
      </c>
      <c r="BH411" t="s">
        <v>995</v>
      </c>
      <c r="BI411">
        <v>6</v>
      </c>
      <c r="BJ411">
        <v>6</v>
      </c>
      <c r="BK411">
        <v>1300</v>
      </c>
      <c r="BL411" t="s">
        <v>996</v>
      </c>
    </row>
    <row r="412" spans="3:64">
      <c r="C412" s="2">
        <v>244688</v>
      </c>
      <c r="D412" s="2">
        <v>244688</v>
      </c>
      <c r="F412" t="s">
        <v>1490</v>
      </c>
      <c r="G412" t="s">
        <v>1491</v>
      </c>
      <c r="H412">
        <v>0</v>
      </c>
      <c r="I412" t="s">
        <v>984</v>
      </c>
      <c r="J412" t="s">
        <v>985</v>
      </c>
      <c r="K412" t="s">
        <v>986</v>
      </c>
      <c r="L412">
        <v>250</v>
      </c>
      <c r="N412">
        <v>2000003307</v>
      </c>
      <c r="O412" t="s">
        <v>1548</v>
      </c>
      <c r="P412">
        <v>1</v>
      </c>
      <c r="Q412" t="s">
        <v>1549</v>
      </c>
      <c r="R412" s="2">
        <v>244688</v>
      </c>
      <c r="S412" s="2">
        <v>244688</v>
      </c>
      <c r="T412" t="s">
        <v>1552</v>
      </c>
      <c r="U412">
        <v>23000167</v>
      </c>
      <c r="V412" t="s">
        <v>54</v>
      </c>
      <c r="W412">
        <v>25</v>
      </c>
      <c r="X412">
        <v>25</v>
      </c>
      <c r="Y412">
        <v>25</v>
      </c>
      <c r="Z412">
        <v>25</v>
      </c>
      <c r="AA412">
        <v>0</v>
      </c>
      <c r="AB412">
        <v>0</v>
      </c>
      <c r="AC412">
        <v>0</v>
      </c>
      <c r="AD412">
        <v>0</v>
      </c>
      <c r="AE412">
        <v>25</v>
      </c>
      <c r="AF412">
        <v>25</v>
      </c>
      <c r="AI412" t="s">
        <v>1494</v>
      </c>
      <c r="AJ412" t="s">
        <v>989</v>
      </c>
      <c r="AK412" t="s">
        <v>1007</v>
      </c>
      <c r="AL412" t="s">
        <v>1008</v>
      </c>
      <c r="AM412" t="s">
        <v>1009</v>
      </c>
      <c r="AN412" t="s">
        <v>1022</v>
      </c>
      <c r="AO412" t="s">
        <v>991</v>
      </c>
      <c r="AU412" t="s">
        <v>1553</v>
      </c>
      <c r="AV412" t="s">
        <v>765</v>
      </c>
      <c r="AW412" t="s">
        <v>765</v>
      </c>
      <c r="AX412" t="s">
        <v>990</v>
      </c>
      <c r="AY412">
        <v>0</v>
      </c>
      <c r="AZ412" t="s">
        <v>994</v>
      </c>
      <c r="BA412">
        <v>31789198</v>
      </c>
      <c r="BD412">
        <v>0</v>
      </c>
      <c r="BG412">
        <v>1333314600</v>
      </c>
      <c r="BH412" t="s">
        <v>995</v>
      </c>
      <c r="BI412">
        <v>25</v>
      </c>
      <c r="BJ412">
        <v>25</v>
      </c>
      <c r="BK412">
        <v>1300</v>
      </c>
      <c r="BL412" t="s">
        <v>996</v>
      </c>
    </row>
    <row r="413" spans="3:64">
      <c r="C413" s="2">
        <v>244688</v>
      </c>
      <c r="D413" s="2">
        <v>244688</v>
      </c>
      <c r="F413" t="s">
        <v>1490</v>
      </c>
      <c r="G413" t="s">
        <v>1491</v>
      </c>
      <c r="H413">
        <v>0</v>
      </c>
      <c r="I413" t="s">
        <v>984</v>
      </c>
      <c r="J413" t="s">
        <v>985</v>
      </c>
      <c r="K413" t="s">
        <v>986</v>
      </c>
      <c r="L413">
        <v>250</v>
      </c>
      <c r="N413">
        <v>2000003307</v>
      </c>
      <c r="O413" t="s">
        <v>1548</v>
      </c>
      <c r="P413">
        <v>1</v>
      </c>
      <c r="Q413" t="s">
        <v>1549</v>
      </c>
      <c r="R413" s="2">
        <v>244688</v>
      </c>
      <c r="S413" s="2">
        <v>244688</v>
      </c>
      <c r="T413" t="s">
        <v>1552</v>
      </c>
      <c r="U413">
        <v>23057674</v>
      </c>
      <c r="V413" t="s">
        <v>223</v>
      </c>
      <c r="W413">
        <v>10</v>
      </c>
      <c r="X413">
        <v>10</v>
      </c>
      <c r="Y413">
        <v>10</v>
      </c>
      <c r="Z413">
        <v>10</v>
      </c>
      <c r="AA413">
        <v>0</v>
      </c>
      <c r="AB413">
        <v>0</v>
      </c>
      <c r="AC413">
        <v>0</v>
      </c>
      <c r="AD413">
        <v>0</v>
      </c>
      <c r="AE413">
        <v>10</v>
      </c>
      <c r="AF413">
        <v>10</v>
      </c>
      <c r="AI413" t="s">
        <v>1494</v>
      </c>
      <c r="AJ413" t="s">
        <v>989</v>
      </c>
      <c r="AK413" t="s">
        <v>1039</v>
      </c>
      <c r="AL413" t="s">
        <v>1008</v>
      </c>
      <c r="AM413" t="s">
        <v>1009</v>
      </c>
      <c r="AN413" t="s">
        <v>1022</v>
      </c>
      <c r="AO413" t="s">
        <v>991</v>
      </c>
      <c r="AU413" t="s">
        <v>1553</v>
      </c>
      <c r="AV413" t="s">
        <v>765</v>
      </c>
      <c r="AW413" t="s">
        <v>765</v>
      </c>
      <c r="AX413" t="s">
        <v>990</v>
      </c>
      <c r="AY413">
        <v>0</v>
      </c>
      <c r="AZ413" t="s">
        <v>994</v>
      </c>
      <c r="BA413">
        <v>31789198</v>
      </c>
      <c r="BD413">
        <v>0</v>
      </c>
      <c r="BG413">
        <v>1333314600</v>
      </c>
      <c r="BH413" t="s">
        <v>995</v>
      </c>
      <c r="BI413">
        <v>10</v>
      </c>
      <c r="BJ413">
        <v>10</v>
      </c>
      <c r="BK413">
        <v>1300</v>
      </c>
      <c r="BL413" t="s">
        <v>996</v>
      </c>
    </row>
    <row r="414" spans="3:64">
      <c r="C414" s="2">
        <v>244688</v>
      </c>
      <c r="D414" s="2">
        <v>244688</v>
      </c>
      <c r="F414" t="s">
        <v>1490</v>
      </c>
      <c r="G414" t="s">
        <v>1491</v>
      </c>
      <c r="H414">
        <v>0</v>
      </c>
      <c r="I414" t="s">
        <v>984</v>
      </c>
      <c r="J414" t="s">
        <v>985</v>
      </c>
      <c r="K414" t="s">
        <v>986</v>
      </c>
      <c r="L414">
        <v>250</v>
      </c>
      <c r="N414">
        <v>2000003307</v>
      </c>
      <c r="O414" t="s">
        <v>1548</v>
      </c>
      <c r="P414">
        <v>1</v>
      </c>
      <c r="Q414" t="s">
        <v>1549</v>
      </c>
      <c r="R414" s="2">
        <v>244688</v>
      </c>
      <c r="S414" s="2">
        <v>244688</v>
      </c>
      <c r="T414" t="s">
        <v>1552</v>
      </c>
      <c r="U414">
        <v>23057688</v>
      </c>
      <c r="V414" t="s">
        <v>61</v>
      </c>
      <c r="W414">
        <v>15</v>
      </c>
      <c r="X414">
        <v>15</v>
      </c>
      <c r="Y414">
        <v>15</v>
      </c>
      <c r="Z414">
        <v>15</v>
      </c>
      <c r="AA414">
        <v>0</v>
      </c>
      <c r="AB414">
        <v>0</v>
      </c>
      <c r="AC414">
        <v>0</v>
      </c>
      <c r="AD414">
        <v>0</v>
      </c>
      <c r="AE414">
        <v>15</v>
      </c>
      <c r="AF414">
        <v>15</v>
      </c>
      <c r="AI414" t="s">
        <v>1494</v>
      </c>
      <c r="AJ414" t="s">
        <v>989</v>
      </c>
      <c r="AK414" t="s">
        <v>1007</v>
      </c>
      <c r="AL414" t="s">
        <v>1008</v>
      </c>
      <c r="AM414" t="s">
        <v>1009</v>
      </c>
      <c r="AN414" t="s">
        <v>1022</v>
      </c>
      <c r="AO414" t="s">
        <v>991</v>
      </c>
      <c r="AU414" t="s">
        <v>1553</v>
      </c>
      <c r="AV414" t="s">
        <v>765</v>
      </c>
      <c r="AW414" t="s">
        <v>765</v>
      </c>
      <c r="AX414" t="s">
        <v>990</v>
      </c>
      <c r="AY414">
        <v>0</v>
      </c>
      <c r="AZ414" t="s">
        <v>994</v>
      </c>
      <c r="BA414">
        <v>31789198</v>
      </c>
      <c r="BD414">
        <v>0</v>
      </c>
      <c r="BG414">
        <v>1333314600</v>
      </c>
      <c r="BH414" t="s">
        <v>995</v>
      </c>
      <c r="BI414">
        <v>15</v>
      </c>
      <c r="BJ414">
        <v>15</v>
      </c>
      <c r="BK414">
        <v>1300</v>
      </c>
      <c r="BL414" t="s">
        <v>996</v>
      </c>
    </row>
    <row r="415" spans="3:64">
      <c r="C415" s="2">
        <v>244688</v>
      </c>
      <c r="D415" s="2">
        <v>244688</v>
      </c>
      <c r="F415" t="s">
        <v>1490</v>
      </c>
      <c r="G415" t="s">
        <v>1491</v>
      </c>
      <c r="H415">
        <v>0</v>
      </c>
      <c r="I415" t="s">
        <v>984</v>
      </c>
      <c r="J415" t="s">
        <v>985</v>
      </c>
      <c r="K415" t="s">
        <v>986</v>
      </c>
      <c r="L415">
        <v>250</v>
      </c>
      <c r="N415">
        <v>2000417751</v>
      </c>
      <c r="O415" t="s">
        <v>1554</v>
      </c>
      <c r="P415">
        <v>1</v>
      </c>
      <c r="Q415" t="s">
        <v>1554</v>
      </c>
      <c r="R415" s="2">
        <v>244688</v>
      </c>
      <c r="S415" s="2">
        <v>244688</v>
      </c>
      <c r="T415" t="s">
        <v>1555</v>
      </c>
      <c r="U415">
        <v>23068101</v>
      </c>
      <c r="V415" t="s">
        <v>716</v>
      </c>
      <c r="W415">
        <v>1</v>
      </c>
      <c r="X415">
        <v>90</v>
      </c>
      <c r="Y415">
        <v>1</v>
      </c>
      <c r="Z415">
        <v>90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90</v>
      </c>
      <c r="AI415" t="s">
        <v>1494</v>
      </c>
      <c r="AJ415" t="s">
        <v>989</v>
      </c>
      <c r="AN415" t="s">
        <v>1034</v>
      </c>
      <c r="AO415" t="s">
        <v>991</v>
      </c>
      <c r="AU415" t="s">
        <v>1556</v>
      </c>
      <c r="AV415" t="s">
        <v>1001</v>
      </c>
      <c r="AW415" t="s">
        <v>765</v>
      </c>
      <c r="AX415" t="s">
        <v>990</v>
      </c>
      <c r="AY415">
        <v>0</v>
      </c>
      <c r="AZ415" t="s">
        <v>994</v>
      </c>
      <c r="BA415">
        <v>31791708</v>
      </c>
      <c r="BD415">
        <v>0</v>
      </c>
      <c r="BG415">
        <v>1333314600</v>
      </c>
      <c r="BH415" t="s">
        <v>995</v>
      </c>
      <c r="BI415">
        <v>1</v>
      </c>
      <c r="BJ415">
        <v>90</v>
      </c>
      <c r="BL415" t="s">
        <v>996</v>
      </c>
    </row>
    <row r="416" spans="3:64">
      <c r="C416" s="2">
        <v>244688</v>
      </c>
      <c r="D416" s="2">
        <v>244688</v>
      </c>
      <c r="F416" t="s">
        <v>1490</v>
      </c>
      <c r="G416" t="s">
        <v>1491</v>
      </c>
      <c r="H416">
        <v>0</v>
      </c>
      <c r="I416" t="s">
        <v>984</v>
      </c>
      <c r="J416" t="s">
        <v>985</v>
      </c>
      <c r="K416" t="s">
        <v>986</v>
      </c>
      <c r="L416">
        <v>250</v>
      </c>
      <c r="N416">
        <v>2000417751</v>
      </c>
      <c r="O416" t="s">
        <v>1554</v>
      </c>
      <c r="P416">
        <v>1</v>
      </c>
      <c r="Q416" t="s">
        <v>1554</v>
      </c>
      <c r="R416" s="2">
        <v>244688</v>
      </c>
      <c r="S416" s="2">
        <v>244688</v>
      </c>
      <c r="T416" t="s">
        <v>1557</v>
      </c>
      <c r="U416">
        <v>23000194</v>
      </c>
      <c r="V416" t="s">
        <v>29</v>
      </c>
      <c r="W416">
        <v>6</v>
      </c>
      <c r="X416">
        <v>6</v>
      </c>
      <c r="Y416">
        <v>6</v>
      </c>
      <c r="Z416">
        <v>6</v>
      </c>
      <c r="AA416">
        <v>0</v>
      </c>
      <c r="AB416">
        <v>0</v>
      </c>
      <c r="AC416">
        <v>0</v>
      </c>
      <c r="AD416">
        <v>0</v>
      </c>
      <c r="AE416">
        <v>6</v>
      </c>
      <c r="AF416">
        <v>6</v>
      </c>
      <c r="AI416" t="s">
        <v>1494</v>
      </c>
      <c r="AJ416" t="s">
        <v>989</v>
      </c>
      <c r="AK416" t="s">
        <v>1007</v>
      </c>
      <c r="AL416" t="s">
        <v>1008</v>
      </c>
      <c r="AM416" t="s">
        <v>1009</v>
      </c>
      <c r="AN416" t="s">
        <v>1034</v>
      </c>
      <c r="AO416" t="s">
        <v>991</v>
      </c>
      <c r="AU416" t="s">
        <v>1558</v>
      </c>
      <c r="AV416" t="s">
        <v>765</v>
      </c>
      <c r="AW416" t="s">
        <v>765</v>
      </c>
      <c r="AX416" t="s">
        <v>990</v>
      </c>
      <c r="AY416">
        <v>0</v>
      </c>
      <c r="AZ416" t="s">
        <v>994</v>
      </c>
      <c r="BA416">
        <v>31791884</v>
      </c>
      <c r="BD416">
        <v>0</v>
      </c>
      <c r="BG416">
        <v>1333314600</v>
      </c>
      <c r="BH416" t="s">
        <v>995</v>
      </c>
      <c r="BI416">
        <v>6</v>
      </c>
      <c r="BJ416">
        <v>6</v>
      </c>
      <c r="BL416" t="s">
        <v>996</v>
      </c>
    </row>
    <row r="417" spans="3:64">
      <c r="C417" s="2">
        <v>244688</v>
      </c>
      <c r="D417" s="2">
        <v>244688</v>
      </c>
      <c r="F417" t="s">
        <v>1490</v>
      </c>
      <c r="G417" t="s">
        <v>1491</v>
      </c>
      <c r="H417">
        <v>0</v>
      </c>
      <c r="I417" t="s">
        <v>984</v>
      </c>
      <c r="J417" t="s">
        <v>985</v>
      </c>
      <c r="K417" t="s">
        <v>986</v>
      </c>
      <c r="L417">
        <v>250</v>
      </c>
      <c r="N417">
        <v>2000417751</v>
      </c>
      <c r="O417" t="s">
        <v>1554</v>
      </c>
      <c r="P417">
        <v>1</v>
      </c>
      <c r="Q417" t="s">
        <v>1554</v>
      </c>
      <c r="R417" s="2">
        <v>244688</v>
      </c>
      <c r="S417" s="2">
        <v>244688</v>
      </c>
      <c r="T417" t="s">
        <v>1557</v>
      </c>
      <c r="U417">
        <v>23078867</v>
      </c>
      <c r="V417" t="s">
        <v>173</v>
      </c>
      <c r="W417">
        <v>10</v>
      </c>
      <c r="X417">
        <v>10</v>
      </c>
      <c r="Y417">
        <v>10</v>
      </c>
      <c r="Z417">
        <v>10</v>
      </c>
      <c r="AA417">
        <v>0</v>
      </c>
      <c r="AB417">
        <v>0</v>
      </c>
      <c r="AC417">
        <v>0</v>
      </c>
      <c r="AD417">
        <v>0</v>
      </c>
      <c r="AE417">
        <v>10</v>
      </c>
      <c r="AF417">
        <v>10</v>
      </c>
      <c r="AI417" t="s">
        <v>1494</v>
      </c>
      <c r="AJ417" t="s">
        <v>989</v>
      </c>
      <c r="AK417" t="s">
        <v>1039</v>
      </c>
      <c r="AL417" t="s">
        <v>1008</v>
      </c>
      <c r="AM417" t="s">
        <v>1009</v>
      </c>
      <c r="AN417" t="s">
        <v>1034</v>
      </c>
      <c r="AO417" t="s">
        <v>991</v>
      </c>
      <c r="AU417" t="s">
        <v>1558</v>
      </c>
      <c r="AV417" t="s">
        <v>765</v>
      </c>
      <c r="AW417" t="s">
        <v>765</v>
      </c>
      <c r="AX417" t="s">
        <v>990</v>
      </c>
      <c r="AY417">
        <v>0</v>
      </c>
      <c r="AZ417" t="s">
        <v>994</v>
      </c>
      <c r="BA417">
        <v>31791884</v>
      </c>
      <c r="BD417">
        <v>0</v>
      </c>
      <c r="BG417">
        <v>1333314600</v>
      </c>
      <c r="BH417" t="s">
        <v>995</v>
      </c>
      <c r="BI417">
        <v>10</v>
      </c>
      <c r="BJ417">
        <v>10</v>
      </c>
      <c r="BL417" t="s">
        <v>996</v>
      </c>
    </row>
    <row r="418" spans="3:64">
      <c r="C418" s="2">
        <v>244688</v>
      </c>
      <c r="D418" s="2">
        <v>244688</v>
      </c>
      <c r="F418" t="s">
        <v>1490</v>
      </c>
      <c r="G418" t="s">
        <v>1491</v>
      </c>
      <c r="H418">
        <v>0</v>
      </c>
      <c r="I418" t="s">
        <v>984</v>
      </c>
      <c r="J418" t="s">
        <v>985</v>
      </c>
      <c r="K418" t="s">
        <v>986</v>
      </c>
      <c r="L418">
        <v>250</v>
      </c>
      <c r="N418">
        <v>2000417751</v>
      </c>
      <c r="O418" t="s">
        <v>1554</v>
      </c>
      <c r="P418">
        <v>1</v>
      </c>
      <c r="Q418" t="s">
        <v>1554</v>
      </c>
      <c r="R418" s="2">
        <v>244688</v>
      </c>
      <c r="S418" s="2">
        <v>244688</v>
      </c>
      <c r="T418" t="s">
        <v>1557</v>
      </c>
      <c r="U418">
        <v>23064091</v>
      </c>
      <c r="V418" t="s">
        <v>118</v>
      </c>
      <c r="W418">
        <v>100</v>
      </c>
      <c r="X418">
        <v>100</v>
      </c>
      <c r="Y418">
        <v>100</v>
      </c>
      <c r="Z418">
        <v>100</v>
      </c>
      <c r="AA418">
        <v>0</v>
      </c>
      <c r="AB418">
        <v>0</v>
      </c>
      <c r="AC418">
        <v>0</v>
      </c>
      <c r="AD418">
        <v>0</v>
      </c>
      <c r="AE418">
        <v>100</v>
      </c>
      <c r="AF418">
        <v>100</v>
      </c>
      <c r="AI418" t="s">
        <v>1494</v>
      </c>
      <c r="AJ418" t="s">
        <v>989</v>
      </c>
      <c r="AK418" t="s">
        <v>1007</v>
      </c>
      <c r="AL418" t="s">
        <v>1008</v>
      </c>
      <c r="AM418" t="s">
        <v>1009</v>
      </c>
      <c r="AN418" t="s">
        <v>1034</v>
      </c>
      <c r="AO418" t="s">
        <v>991</v>
      </c>
      <c r="AU418" t="s">
        <v>1558</v>
      </c>
      <c r="AV418" t="s">
        <v>765</v>
      </c>
      <c r="AW418" t="s">
        <v>765</v>
      </c>
      <c r="AX418" t="s">
        <v>990</v>
      </c>
      <c r="AY418">
        <v>0</v>
      </c>
      <c r="AZ418" t="s">
        <v>994</v>
      </c>
      <c r="BA418">
        <v>31791884</v>
      </c>
      <c r="BD418">
        <v>0</v>
      </c>
      <c r="BG418">
        <v>1333314600</v>
      </c>
      <c r="BH418" t="s">
        <v>995</v>
      </c>
      <c r="BI418">
        <v>100</v>
      </c>
      <c r="BJ418">
        <v>100</v>
      </c>
      <c r="BL418" t="s">
        <v>996</v>
      </c>
    </row>
    <row r="419" spans="3:64">
      <c r="C419" s="2">
        <v>244688</v>
      </c>
      <c r="D419" s="2">
        <v>244688</v>
      </c>
      <c r="F419" t="s">
        <v>1490</v>
      </c>
      <c r="G419" t="s">
        <v>1491</v>
      </c>
      <c r="H419">
        <v>0</v>
      </c>
      <c r="I419" t="s">
        <v>984</v>
      </c>
      <c r="J419" t="s">
        <v>985</v>
      </c>
      <c r="K419" t="s">
        <v>986</v>
      </c>
      <c r="L419">
        <v>250</v>
      </c>
      <c r="N419">
        <v>2000417751</v>
      </c>
      <c r="O419" t="s">
        <v>1554</v>
      </c>
      <c r="P419">
        <v>1</v>
      </c>
      <c r="Q419" t="s">
        <v>1554</v>
      </c>
      <c r="R419" s="2">
        <v>244688</v>
      </c>
      <c r="S419" s="2">
        <v>244688</v>
      </c>
      <c r="T419" t="s">
        <v>1559</v>
      </c>
      <c r="U419">
        <v>23014036</v>
      </c>
      <c r="V419" t="s">
        <v>90</v>
      </c>
      <c r="W419">
        <v>50</v>
      </c>
      <c r="X419">
        <v>50</v>
      </c>
      <c r="Y419">
        <v>50</v>
      </c>
      <c r="Z419">
        <v>50</v>
      </c>
      <c r="AA419">
        <v>0</v>
      </c>
      <c r="AB419">
        <v>0</v>
      </c>
      <c r="AC419">
        <v>0</v>
      </c>
      <c r="AD419">
        <v>0</v>
      </c>
      <c r="AE419">
        <v>50</v>
      </c>
      <c r="AF419">
        <v>50</v>
      </c>
      <c r="AI419" t="s">
        <v>1494</v>
      </c>
      <c r="AJ419" t="s">
        <v>989</v>
      </c>
      <c r="AK419" t="s">
        <v>1007</v>
      </c>
      <c r="AL419" t="s">
        <v>1008</v>
      </c>
      <c r="AM419" t="s">
        <v>1009</v>
      </c>
      <c r="AN419" t="s">
        <v>1034</v>
      </c>
      <c r="AO419" t="s">
        <v>991</v>
      </c>
      <c r="AU419" t="s">
        <v>1558</v>
      </c>
      <c r="AV419" t="s">
        <v>765</v>
      </c>
      <c r="AW419" t="s">
        <v>765</v>
      </c>
      <c r="AX419" t="s">
        <v>990</v>
      </c>
      <c r="AY419">
        <v>0</v>
      </c>
      <c r="AZ419" t="s">
        <v>994</v>
      </c>
      <c r="BA419">
        <v>31791884</v>
      </c>
      <c r="BD419">
        <v>0</v>
      </c>
      <c r="BF419" t="s">
        <v>1104</v>
      </c>
      <c r="BG419">
        <v>1333314600</v>
      </c>
      <c r="BH419" t="s">
        <v>995</v>
      </c>
      <c r="BI419">
        <v>50</v>
      </c>
      <c r="BJ419">
        <v>50</v>
      </c>
      <c r="BL419" t="s">
        <v>996</v>
      </c>
    </row>
    <row r="420" spans="3:64">
      <c r="C420" s="2">
        <v>244688</v>
      </c>
      <c r="D420" s="2">
        <v>244688</v>
      </c>
      <c r="F420" t="s">
        <v>1490</v>
      </c>
      <c r="G420" t="s">
        <v>1491</v>
      </c>
      <c r="H420">
        <v>0</v>
      </c>
      <c r="I420" t="s">
        <v>984</v>
      </c>
      <c r="J420" t="s">
        <v>985</v>
      </c>
      <c r="K420" t="s">
        <v>986</v>
      </c>
      <c r="L420">
        <v>250</v>
      </c>
      <c r="N420">
        <v>2000417751</v>
      </c>
      <c r="O420" t="s">
        <v>1554</v>
      </c>
      <c r="P420">
        <v>1</v>
      </c>
      <c r="Q420" t="s">
        <v>1554</v>
      </c>
      <c r="R420" s="2">
        <v>244688</v>
      </c>
      <c r="S420" s="2">
        <v>244688</v>
      </c>
      <c r="T420" t="s">
        <v>1559</v>
      </c>
      <c r="U420">
        <v>23000181</v>
      </c>
      <c r="V420" t="s">
        <v>38</v>
      </c>
      <c r="W420">
        <v>50</v>
      </c>
      <c r="X420">
        <v>50</v>
      </c>
      <c r="Y420">
        <v>50</v>
      </c>
      <c r="Z420">
        <v>50</v>
      </c>
      <c r="AA420">
        <v>0</v>
      </c>
      <c r="AB420">
        <v>0</v>
      </c>
      <c r="AC420">
        <v>0</v>
      </c>
      <c r="AD420">
        <v>0</v>
      </c>
      <c r="AE420">
        <v>50</v>
      </c>
      <c r="AF420">
        <v>50</v>
      </c>
      <c r="AI420" t="s">
        <v>1494</v>
      </c>
      <c r="AJ420" t="s">
        <v>989</v>
      </c>
      <c r="AK420" t="s">
        <v>1007</v>
      </c>
      <c r="AL420" t="s">
        <v>1008</v>
      </c>
      <c r="AM420" t="s">
        <v>1009</v>
      </c>
      <c r="AN420" t="s">
        <v>1034</v>
      </c>
      <c r="AO420" t="s">
        <v>991</v>
      </c>
      <c r="AU420" t="s">
        <v>1558</v>
      </c>
      <c r="AV420" t="s">
        <v>765</v>
      </c>
      <c r="AW420" t="s">
        <v>765</v>
      </c>
      <c r="AX420" t="s">
        <v>990</v>
      </c>
      <c r="AY420">
        <v>0</v>
      </c>
      <c r="AZ420" t="s">
        <v>994</v>
      </c>
      <c r="BA420">
        <v>31791884</v>
      </c>
      <c r="BD420">
        <v>0</v>
      </c>
      <c r="BF420" t="s">
        <v>1104</v>
      </c>
      <c r="BG420">
        <v>1333314600</v>
      </c>
      <c r="BH420" t="s">
        <v>995</v>
      </c>
      <c r="BI420">
        <v>50</v>
      </c>
      <c r="BJ420">
        <v>50</v>
      </c>
      <c r="BL420" t="s">
        <v>996</v>
      </c>
    </row>
    <row r="421" spans="3:64">
      <c r="C421" s="2">
        <v>244688</v>
      </c>
      <c r="D421" s="2">
        <v>244688</v>
      </c>
      <c r="F421" t="s">
        <v>1490</v>
      </c>
      <c r="G421" t="s">
        <v>1491</v>
      </c>
      <c r="H421">
        <v>0</v>
      </c>
      <c r="I421" t="s">
        <v>984</v>
      </c>
      <c r="J421" t="s">
        <v>985</v>
      </c>
      <c r="K421" t="s">
        <v>986</v>
      </c>
      <c r="L421">
        <v>250</v>
      </c>
      <c r="N421">
        <v>2000417751</v>
      </c>
      <c r="O421" t="s">
        <v>1554</v>
      </c>
      <c r="P421">
        <v>1</v>
      </c>
      <c r="Q421" t="s">
        <v>1554</v>
      </c>
      <c r="R421" s="2">
        <v>244688</v>
      </c>
      <c r="S421" s="2">
        <v>244688</v>
      </c>
      <c r="T421" t="s">
        <v>1559</v>
      </c>
      <c r="U421">
        <v>23000167</v>
      </c>
      <c r="V421" t="s">
        <v>54</v>
      </c>
      <c r="W421">
        <v>100</v>
      </c>
      <c r="X421">
        <v>100</v>
      </c>
      <c r="Y421">
        <v>100</v>
      </c>
      <c r="Z421">
        <v>100</v>
      </c>
      <c r="AA421">
        <v>0</v>
      </c>
      <c r="AB421">
        <v>0</v>
      </c>
      <c r="AC421">
        <v>0</v>
      </c>
      <c r="AD421">
        <v>0</v>
      </c>
      <c r="AE421">
        <v>100</v>
      </c>
      <c r="AF421">
        <v>100</v>
      </c>
      <c r="AI421" t="s">
        <v>1494</v>
      </c>
      <c r="AJ421" t="s">
        <v>989</v>
      </c>
      <c r="AK421" t="s">
        <v>1007</v>
      </c>
      <c r="AL421" t="s">
        <v>1008</v>
      </c>
      <c r="AM421" t="s">
        <v>1009</v>
      </c>
      <c r="AN421" t="s">
        <v>1034</v>
      </c>
      <c r="AO421" t="s">
        <v>991</v>
      </c>
      <c r="AU421" t="s">
        <v>1558</v>
      </c>
      <c r="AV421" t="s">
        <v>765</v>
      </c>
      <c r="AW421" t="s">
        <v>765</v>
      </c>
      <c r="AX421" t="s">
        <v>990</v>
      </c>
      <c r="AY421">
        <v>0</v>
      </c>
      <c r="AZ421" t="s">
        <v>994</v>
      </c>
      <c r="BA421">
        <v>31791884</v>
      </c>
      <c r="BD421">
        <v>0</v>
      </c>
      <c r="BF421" t="s">
        <v>1104</v>
      </c>
      <c r="BG421">
        <v>1333314600</v>
      </c>
      <c r="BH421" t="s">
        <v>995</v>
      </c>
      <c r="BI421">
        <v>100</v>
      </c>
      <c r="BJ421">
        <v>100</v>
      </c>
      <c r="BL421" t="s">
        <v>996</v>
      </c>
    </row>
    <row r="422" spans="3:64">
      <c r="C422" s="2">
        <v>244688</v>
      </c>
      <c r="D422" s="2">
        <v>244688</v>
      </c>
      <c r="F422" t="s">
        <v>1490</v>
      </c>
      <c r="G422" t="s">
        <v>1491</v>
      </c>
      <c r="H422">
        <v>0</v>
      </c>
      <c r="I422" t="s">
        <v>984</v>
      </c>
      <c r="J422" t="s">
        <v>985</v>
      </c>
      <c r="K422" t="s">
        <v>986</v>
      </c>
      <c r="L422">
        <v>250</v>
      </c>
      <c r="N422">
        <v>2000347824</v>
      </c>
      <c r="O422" t="s">
        <v>1560</v>
      </c>
      <c r="P422">
        <v>1</v>
      </c>
      <c r="Q422" t="s">
        <v>1560</v>
      </c>
      <c r="R422" s="2">
        <v>244688</v>
      </c>
      <c r="S422" s="2">
        <v>244688</v>
      </c>
      <c r="T422" t="s">
        <v>1561</v>
      </c>
      <c r="U422">
        <v>23068097</v>
      </c>
      <c r="V422" t="s">
        <v>708</v>
      </c>
      <c r="W422">
        <v>1</v>
      </c>
      <c r="X422">
        <v>105</v>
      </c>
      <c r="Y422">
        <v>1</v>
      </c>
      <c r="Z422">
        <v>105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105</v>
      </c>
      <c r="AI422" t="s">
        <v>1494</v>
      </c>
      <c r="AJ422" t="s">
        <v>989</v>
      </c>
      <c r="AN422" t="s">
        <v>1034</v>
      </c>
      <c r="AO422" t="s">
        <v>991</v>
      </c>
      <c r="AU422" t="s">
        <v>1562</v>
      </c>
      <c r="AV422" t="s">
        <v>1001</v>
      </c>
      <c r="AW422" t="s">
        <v>765</v>
      </c>
      <c r="AX422" t="s">
        <v>990</v>
      </c>
      <c r="AY422">
        <v>0</v>
      </c>
      <c r="AZ422" t="s">
        <v>994</v>
      </c>
      <c r="BA422">
        <v>31791905</v>
      </c>
      <c r="BD422">
        <v>0</v>
      </c>
      <c r="BG422">
        <v>1333314600</v>
      </c>
      <c r="BH422" t="s">
        <v>995</v>
      </c>
      <c r="BI422">
        <v>1</v>
      </c>
      <c r="BJ422">
        <v>105</v>
      </c>
      <c r="BK422">
        <v>1300</v>
      </c>
      <c r="BL422" t="s">
        <v>996</v>
      </c>
    </row>
    <row r="423" spans="3:64">
      <c r="C423" s="2">
        <v>244688</v>
      </c>
      <c r="D423" s="2">
        <v>244688</v>
      </c>
      <c r="F423" t="s">
        <v>1490</v>
      </c>
      <c r="G423" t="s">
        <v>1491</v>
      </c>
      <c r="H423">
        <v>0</v>
      </c>
      <c r="I423" t="s">
        <v>984</v>
      </c>
      <c r="J423" t="s">
        <v>985</v>
      </c>
      <c r="K423" t="s">
        <v>986</v>
      </c>
      <c r="L423">
        <v>250</v>
      </c>
      <c r="N423">
        <v>2000347824</v>
      </c>
      <c r="O423" t="s">
        <v>1560</v>
      </c>
      <c r="P423">
        <v>1</v>
      </c>
      <c r="Q423" t="s">
        <v>1560</v>
      </c>
      <c r="R423" s="2">
        <v>244688</v>
      </c>
      <c r="S423" s="2">
        <v>244688</v>
      </c>
      <c r="T423" t="s">
        <v>1563</v>
      </c>
      <c r="U423">
        <v>23000191</v>
      </c>
      <c r="V423" t="s">
        <v>44</v>
      </c>
      <c r="W423">
        <v>2</v>
      </c>
      <c r="X423">
        <v>2</v>
      </c>
      <c r="Y423">
        <v>2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2</v>
      </c>
      <c r="AI423" t="s">
        <v>1494</v>
      </c>
      <c r="AJ423" t="s">
        <v>989</v>
      </c>
      <c r="AK423" t="s">
        <v>1007</v>
      </c>
      <c r="AL423" t="s">
        <v>1008</v>
      </c>
      <c r="AM423" t="s">
        <v>1009</v>
      </c>
      <c r="AN423" t="s">
        <v>1034</v>
      </c>
      <c r="AO423" t="s">
        <v>991</v>
      </c>
      <c r="AU423" t="s">
        <v>1564</v>
      </c>
      <c r="AV423" t="s">
        <v>765</v>
      </c>
      <c r="AW423" t="s">
        <v>765</v>
      </c>
      <c r="AX423" t="s">
        <v>990</v>
      </c>
      <c r="AY423">
        <v>0</v>
      </c>
      <c r="AZ423" t="s">
        <v>994</v>
      </c>
      <c r="BA423">
        <v>31792006</v>
      </c>
      <c r="BD423">
        <v>0</v>
      </c>
      <c r="BG423">
        <v>1333314600</v>
      </c>
      <c r="BH423" t="s">
        <v>995</v>
      </c>
      <c r="BI423">
        <v>2</v>
      </c>
      <c r="BJ423">
        <v>2</v>
      </c>
      <c r="BK423">
        <v>1300</v>
      </c>
      <c r="BL423" t="s">
        <v>996</v>
      </c>
    </row>
    <row r="424" spans="3:64">
      <c r="C424" s="2">
        <v>244688</v>
      </c>
      <c r="D424" s="2">
        <v>244688</v>
      </c>
      <c r="F424" t="s">
        <v>1490</v>
      </c>
      <c r="G424" t="s">
        <v>1491</v>
      </c>
      <c r="H424">
        <v>0</v>
      </c>
      <c r="I424" t="s">
        <v>984</v>
      </c>
      <c r="J424" t="s">
        <v>985</v>
      </c>
      <c r="K424" t="s">
        <v>986</v>
      </c>
      <c r="L424">
        <v>250</v>
      </c>
      <c r="N424">
        <v>2000347824</v>
      </c>
      <c r="O424" t="s">
        <v>1560</v>
      </c>
      <c r="P424">
        <v>1</v>
      </c>
      <c r="Q424" t="s">
        <v>1560</v>
      </c>
      <c r="R424" s="2">
        <v>244688</v>
      </c>
      <c r="S424" s="2">
        <v>244688</v>
      </c>
      <c r="T424" t="s">
        <v>1563</v>
      </c>
      <c r="U424">
        <v>23067920</v>
      </c>
      <c r="V424" t="s">
        <v>16</v>
      </c>
      <c r="W424">
        <v>2</v>
      </c>
      <c r="X424">
        <v>2</v>
      </c>
      <c r="Y424">
        <v>2</v>
      </c>
      <c r="Z424">
        <v>2</v>
      </c>
      <c r="AA424">
        <v>0</v>
      </c>
      <c r="AB424">
        <v>0</v>
      </c>
      <c r="AC424">
        <v>0</v>
      </c>
      <c r="AD424">
        <v>0</v>
      </c>
      <c r="AE424">
        <v>2</v>
      </c>
      <c r="AF424">
        <v>2</v>
      </c>
      <c r="AI424" t="s">
        <v>1494</v>
      </c>
      <c r="AJ424" t="s">
        <v>989</v>
      </c>
      <c r="AN424" t="s">
        <v>1034</v>
      </c>
      <c r="AO424" t="s">
        <v>991</v>
      </c>
      <c r="AU424" t="s">
        <v>1564</v>
      </c>
      <c r="AV424" t="s">
        <v>899</v>
      </c>
      <c r="AW424" t="s">
        <v>899</v>
      </c>
      <c r="AX424" t="s">
        <v>990</v>
      </c>
      <c r="AY424">
        <v>0</v>
      </c>
      <c r="AZ424" t="s">
        <v>994</v>
      </c>
      <c r="BA424">
        <v>31792006</v>
      </c>
      <c r="BD424">
        <v>0</v>
      </c>
      <c r="BG424">
        <v>1333314600</v>
      </c>
      <c r="BH424" t="s">
        <v>995</v>
      </c>
      <c r="BI424">
        <v>2</v>
      </c>
      <c r="BJ424">
        <v>2</v>
      </c>
      <c r="BK424">
        <v>1300</v>
      </c>
      <c r="BL424" t="s">
        <v>996</v>
      </c>
    </row>
    <row r="425" spans="3:64">
      <c r="C425" s="2">
        <v>244688</v>
      </c>
      <c r="D425" s="2">
        <v>244688</v>
      </c>
      <c r="F425" t="s">
        <v>1490</v>
      </c>
      <c r="G425" t="s">
        <v>1491</v>
      </c>
      <c r="H425">
        <v>0</v>
      </c>
      <c r="I425" t="s">
        <v>984</v>
      </c>
      <c r="J425" t="s">
        <v>985</v>
      </c>
      <c r="K425" t="s">
        <v>986</v>
      </c>
      <c r="L425">
        <v>250</v>
      </c>
      <c r="N425">
        <v>2000347824</v>
      </c>
      <c r="O425" t="s">
        <v>1560</v>
      </c>
      <c r="P425">
        <v>1</v>
      </c>
      <c r="Q425" t="s">
        <v>1560</v>
      </c>
      <c r="R425" s="2">
        <v>244688</v>
      </c>
      <c r="S425" s="2">
        <v>244688</v>
      </c>
      <c r="T425" t="s">
        <v>1563</v>
      </c>
      <c r="U425">
        <v>23015346</v>
      </c>
      <c r="V425" t="s">
        <v>42</v>
      </c>
      <c r="W425">
        <v>2</v>
      </c>
      <c r="X425">
        <v>2</v>
      </c>
      <c r="Y425">
        <v>2</v>
      </c>
      <c r="Z425">
        <v>2</v>
      </c>
      <c r="AA425">
        <v>0</v>
      </c>
      <c r="AB425">
        <v>0</v>
      </c>
      <c r="AC425">
        <v>0</v>
      </c>
      <c r="AD425">
        <v>0</v>
      </c>
      <c r="AE425">
        <v>2</v>
      </c>
      <c r="AF425">
        <v>2</v>
      </c>
      <c r="AI425" t="s">
        <v>1494</v>
      </c>
      <c r="AJ425" t="s">
        <v>989</v>
      </c>
      <c r="AK425" t="s">
        <v>1007</v>
      </c>
      <c r="AL425" t="s">
        <v>1008</v>
      </c>
      <c r="AM425" t="s">
        <v>1009</v>
      </c>
      <c r="AN425" t="s">
        <v>1034</v>
      </c>
      <c r="AO425" t="s">
        <v>991</v>
      </c>
      <c r="AU425" t="s">
        <v>1564</v>
      </c>
      <c r="AV425" t="s">
        <v>765</v>
      </c>
      <c r="AW425" t="s">
        <v>765</v>
      </c>
      <c r="AX425" t="s">
        <v>990</v>
      </c>
      <c r="AY425">
        <v>0</v>
      </c>
      <c r="AZ425" t="s">
        <v>994</v>
      </c>
      <c r="BA425">
        <v>31792006</v>
      </c>
      <c r="BD425">
        <v>0</v>
      </c>
      <c r="BG425">
        <v>1333314600</v>
      </c>
      <c r="BH425" t="s">
        <v>995</v>
      </c>
      <c r="BI425">
        <v>2</v>
      </c>
      <c r="BJ425">
        <v>2</v>
      </c>
      <c r="BK425">
        <v>1300</v>
      </c>
      <c r="BL425" t="s">
        <v>996</v>
      </c>
    </row>
    <row r="426" spans="3:64">
      <c r="C426" s="2">
        <v>244688</v>
      </c>
      <c r="D426" s="2">
        <v>244688</v>
      </c>
      <c r="F426" t="s">
        <v>1490</v>
      </c>
      <c r="G426" t="s">
        <v>1491</v>
      </c>
      <c r="H426">
        <v>0</v>
      </c>
      <c r="I426" t="s">
        <v>984</v>
      </c>
      <c r="J426" t="s">
        <v>985</v>
      </c>
      <c r="K426" t="s">
        <v>986</v>
      </c>
      <c r="L426">
        <v>250</v>
      </c>
      <c r="N426">
        <v>2000347824</v>
      </c>
      <c r="O426" t="s">
        <v>1560</v>
      </c>
      <c r="P426">
        <v>1</v>
      </c>
      <c r="Q426" t="s">
        <v>1560</v>
      </c>
      <c r="R426" s="2">
        <v>244688</v>
      </c>
      <c r="S426" s="2">
        <v>244688</v>
      </c>
      <c r="T426" t="s">
        <v>1563</v>
      </c>
      <c r="U426">
        <v>23057678</v>
      </c>
      <c r="V426" t="s">
        <v>690</v>
      </c>
      <c r="W426">
        <v>5</v>
      </c>
      <c r="X426">
        <v>5</v>
      </c>
      <c r="Y426">
        <v>5</v>
      </c>
      <c r="Z426">
        <v>5</v>
      </c>
      <c r="AA426">
        <v>0</v>
      </c>
      <c r="AB426">
        <v>0</v>
      </c>
      <c r="AC426">
        <v>0</v>
      </c>
      <c r="AD426">
        <v>0</v>
      </c>
      <c r="AE426">
        <v>5</v>
      </c>
      <c r="AF426">
        <v>5</v>
      </c>
      <c r="AI426" t="s">
        <v>1494</v>
      </c>
      <c r="AJ426" t="s">
        <v>989</v>
      </c>
      <c r="AK426" t="s">
        <v>1039</v>
      </c>
      <c r="AL426" t="s">
        <v>1008</v>
      </c>
      <c r="AM426" t="s">
        <v>1009</v>
      </c>
      <c r="AN426" t="s">
        <v>1034</v>
      </c>
      <c r="AO426" t="s">
        <v>991</v>
      </c>
      <c r="AU426" t="s">
        <v>1564</v>
      </c>
      <c r="AV426" t="s">
        <v>765</v>
      </c>
      <c r="AW426" t="s">
        <v>765</v>
      </c>
      <c r="AX426" t="s">
        <v>990</v>
      </c>
      <c r="AY426">
        <v>0</v>
      </c>
      <c r="AZ426" t="s">
        <v>994</v>
      </c>
      <c r="BA426">
        <v>31792006</v>
      </c>
      <c r="BD426">
        <v>0</v>
      </c>
      <c r="BG426">
        <v>1333314600</v>
      </c>
      <c r="BH426" t="s">
        <v>995</v>
      </c>
      <c r="BI426">
        <v>5</v>
      </c>
      <c r="BJ426">
        <v>5</v>
      </c>
      <c r="BK426">
        <v>1300</v>
      </c>
      <c r="BL426" t="s">
        <v>996</v>
      </c>
    </row>
    <row r="427" spans="3:64">
      <c r="C427" s="2">
        <v>244688</v>
      </c>
      <c r="D427" s="2">
        <v>244688</v>
      </c>
      <c r="F427" t="s">
        <v>1490</v>
      </c>
      <c r="G427" t="s">
        <v>1491</v>
      </c>
      <c r="H427">
        <v>0</v>
      </c>
      <c r="I427" t="s">
        <v>984</v>
      </c>
      <c r="J427" t="s">
        <v>985</v>
      </c>
      <c r="K427" t="s">
        <v>986</v>
      </c>
      <c r="L427">
        <v>250</v>
      </c>
      <c r="N427">
        <v>2000347824</v>
      </c>
      <c r="O427" t="s">
        <v>1560</v>
      </c>
      <c r="P427">
        <v>1</v>
      </c>
      <c r="Q427" t="s">
        <v>1560</v>
      </c>
      <c r="R427" s="2">
        <v>244688</v>
      </c>
      <c r="S427" s="2">
        <v>244688</v>
      </c>
      <c r="T427" t="s">
        <v>1563</v>
      </c>
      <c r="U427">
        <v>23084674</v>
      </c>
      <c r="V427" t="s">
        <v>19</v>
      </c>
      <c r="W427">
        <v>5</v>
      </c>
      <c r="X427">
        <v>2</v>
      </c>
      <c r="Y427">
        <v>5</v>
      </c>
      <c r="Z427">
        <v>2</v>
      </c>
      <c r="AA427">
        <v>0</v>
      </c>
      <c r="AB427">
        <v>0</v>
      </c>
      <c r="AC427">
        <v>0</v>
      </c>
      <c r="AD427">
        <v>0</v>
      </c>
      <c r="AE427">
        <v>5</v>
      </c>
      <c r="AF427">
        <v>2</v>
      </c>
      <c r="AI427" t="s">
        <v>1494</v>
      </c>
      <c r="AJ427" t="s">
        <v>989</v>
      </c>
      <c r="AK427" t="s">
        <v>1007</v>
      </c>
      <c r="AL427" t="s">
        <v>1484</v>
      </c>
      <c r="AM427" t="s">
        <v>1009</v>
      </c>
      <c r="AN427" t="s">
        <v>1034</v>
      </c>
      <c r="AO427" t="s">
        <v>991</v>
      </c>
      <c r="AU427" t="s">
        <v>1564</v>
      </c>
      <c r="AV427" t="s">
        <v>914</v>
      </c>
      <c r="AW427" t="s">
        <v>765</v>
      </c>
      <c r="AX427" t="s">
        <v>990</v>
      </c>
      <c r="AY427">
        <v>0</v>
      </c>
      <c r="AZ427" t="s">
        <v>994</v>
      </c>
      <c r="BA427">
        <v>31792006</v>
      </c>
      <c r="BD427">
        <v>0</v>
      </c>
      <c r="BG427">
        <v>1333314600</v>
      </c>
      <c r="BH427" t="s">
        <v>995</v>
      </c>
      <c r="BI427">
        <v>5</v>
      </c>
      <c r="BJ427">
        <v>2</v>
      </c>
      <c r="BK427">
        <v>1300</v>
      </c>
      <c r="BL427" t="s">
        <v>996</v>
      </c>
    </row>
    <row r="428" spans="3:64">
      <c r="C428" s="2">
        <v>244688</v>
      </c>
      <c r="D428" s="2">
        <v>244688</v>
      </c>
      <c r="F428" t="s">
        <v>1490</v>
      </c>
      <c r="G428" t="s">
        <v>1491</v>
      </c>
      <c r="H428">
        <v>0</v>
      </c>
      <c r="I428" t="s">
        <v>984</v>
      </c>
      <c r="J428" t="s">
        <v>985</v>
      </c>
      <c r="K428" t="s">
        <v>986</v>
      </c>
      <c r="L428">
        <v>250</v>
      </c>
      <c r="N428">
        <v>2000347824</v>
      </c>
      <c r="O428" t="s">
        <v>1560</v>
      </c>
      <c r="P428">
        <v>1</v>
      </c>
      <c r="Q428" t="s">
        <v>1560</v>
      </c>
      <c r="R428" s="2">
        <v>244688</v>
      </c>
      <c r="S428" s="2">
        <v>244688</v>
      </c>
      <c r="T428" t="s">
        <v>1563</v>
      </c>
      <c r="U428">
        <v>23000190</v>
      </c>
      <c r="V428" t="s">
        <v>125</v>
      </c>
      <c r="W428">
        <v>2</v>
      </c>
      <c r="X428">
        <v>2</v>
      </c>
      <c r="Y428">
        <v>2</v>
      </c>
      <c r="Z428">
        <v>2</v>
      </c>
      <c r="AA428">
        <v>0</v>
      </c>
      <c r="AB428">
        <v>0</v>
      </c>
      <c r="AC428">
        <v>0</v>
      </c>
      <c r="AD428">
        <v>0</v>
      </c>
      <c r="AE428">
        <v>2</v>
      </c>
      <c r="AF428">
        <v>2</v>
      </c>
      <c r="AI428" t="s">
        <v>1494</v>
      </c>
      <c r="AJ428" t="s">
        <v>989</v>
      </c>
      <c r="AK428" t="s">
        <v>1007</v>
      </c>
      <c r="AL428" t="s">
        <v>1008</v>
      </c>
      <c r="AM428" t="s">
        <v>1009</v>
      </c>
      <c r="AN428" t="s">
        <v>1034</v>
      </c>
      <c r="AO428" t="s">
        <v>991</v>
      </c>
      <c r="AU428" t="s">
        <v>1564</v>
      </c>
      <c r="AV428" t="s">
        <v>765</v>
      </c>
      <c r="AW428" t="s">
        <v>765</v>
      </c>
      <c r="AX428" t="s">
        <v>990</v>
      </c>
      <c r="AY428">
        <v>0</v>
      </c>
      <c r="AZ428" t="s">
        <v>994</v>
      </c>
      <c r="BA428">
        <v>31792006</v>
      </c>
      <c r="BD428">
        <v>0</v>
      </c>
      <c r="BG428">
        <v>1333314600</v>
      </c>
      <c r="BH428" t="s">
        <v>995</v>
      </c>
      <c r="BI428">
        <v>2</v>
      </c>
      <c r="BJ428">
        <v>2</v>
      </c>
      <c r="BK428">
        <v>1300</v>
      </c>
      <c r="BL428" t="s">
        <v>996</v>
      </c>
    </row>
    <row r="429" spans="3:64">
      <c r="C429" s="2">
        <v>244688</v>
      </c>
      <c r="D429" s="2">
        <v>244688</v>
      </c>
      <c r="F429" t="s">
        <v>1490</v>
      </c>
      <c r="G429" t="s">
        <v>1491</v>
      </c>
      <c r="H429">
        <v>0</v>
      </c>
      <c r="I429" t="s">
        <v>984</v>
      </c>
      <c r="J429" t="s">
        <v>985</v>
      </c>
      <c r="K429" t="s">
        <v>986</v>
      </c>
      <c r="L429">
        <v>250</v>
      </c>
      <c r="N429">
        <v>2000347824</v>
      </c>
      <c r="O429" t="s">
        <v>1560</v>
      </c>
      <c r="P429">
        <v>1</v>
      </c>
      <c r="Q429" t="s">
        <v>1560</v>
      </c>
      <c r="R429" s="2">
        <v>244688</v>
      </c>
      <c r="S429" s="2">
        <v>244688</v>
      </c>
      <c r="T429" t="s">
        <v>1563</v>
      </c>
      <c r="U429">
        <v>23057690</v>
      </c>
      <c r="V429" t="s">
        <v>65</v>
      </c>
      <c r="W429">
        <v>5</v>
      </c>
      <c r="X429">
        <v>5</v>
      </c>
      <c r="Y429">
        <v>5</v>
      </c>
      <c r="Z429">
        <v>5</v>
      </c>
      <c r="AA429">
        <v>0</v>
      </c>
      <c r="AB429">
        <v>0</v>
      </c>
      <c r="AC429">
        <v>0</v>
      </c>
      <c r="AD429">
        <v>0</v>
      </c>
      <c r="AE429">
        <v>5</v>
      </c>
      <c r="AF429">
        <v>5</v>
      </c>
      <c r="AI429" t="s">
        <v>1494</v>
      </c>
      <c r="AJ429" t="s">
        <v>989</v>
      </c>
      <c r="AK429" t="s">
        <v>1007</v>
      </c>
      <c r="AL429" t="s">
        <v>1008</v>
      </c>
      <c r="AM429" t="s">
        <v>1009</v>
      </c>
      <c r="AN429" t="s">
        <v>1034</v>
      </c>
      <c r="AO429" t="s">
        <v>991</v>
      </c>
      <c r="AU429" t="s">
        <v>1564</v>
      </c>
      <c r="AV429" t="s">
        <v>765</v>
      </c>
      <c r="AW429" t="s">
        <v>765</v>
      </c>
      <c r="AX429" t="s">
        <v>990</v>
      </c>
      <c r="AY429">
        <v>0</v>
      </c>
      <c r="AZ429" t="s">
        <v>994</v>
      </c>
      <c r="BA429">
        <v>31792006</v>
      </c>
      <c r="BD429">
        <v>0</v>
      </c>
      <c r="BG429">
        <v>1333314600</v>
      </c>
      <c r="BH429" t="s">
        <v>995</v>
      </c>
      <c r="BI429">
        <v>5</v>
      </c>
      <c r="BJ429">
        <v>5</v>
      </c>
      <c r="BK429">
        <v>1300</v>
      </c>
      <c r="BL429" t="s">
        <v>996</v>
      </c>
    </row>
    <row r="430" spans="3:64">
      <c r="C430" s="2">
        <v>244688</v>
      </c>
      <c r="D430" s="2">
        <v>244688</v>
      </c>
      <c r="F430" t="s">
        <v>1490</v>
      </c>
      <c r="G430" t="s">
        <v>1491</v>
      </c>
      <c r="H430">
        <v>0</v>
      </c>
      <c r="I430" t="s">
        <v>984</v>
      </c>
      <c r="J430" t="s">
        <v>985</v>
      </c>
      <c r="K430" t="s">
        <v>986</v>
      </c>
      <c r="L430">
        <v>250</v>
      </c>
      <c r="N430">
        <v>2000347824</v>
      </c>
      <c r="O430" t="s">
        <v>1560</v>
      </c>
      <c r="P430">
        <v>1</v>
      </c>
      <c r="Q430" t="s">
        <v>1560</v>
      </c>
      <c r="R430" s="2">
        <v>244688</v>
      </c>
      <c r="S430" s="2">
        <v>244688</v>
      </c>
      <c r="T430" t="s">
        <v>1563</v>
      </c>
      <c r="U430">
        <v>23015350</v>
      </c>
      <c r="V430" t="s">
        <v>36</v>
      </c>
      <c r="W430">
        <v>5</v>
      </c>
      <c r="X430">
        <v>5</v>
      </c>
      <c r="Y430">
        <v>5</v>
      </c>
      <c r="Z430">
        <v>5</v>
      </c>
      <c r="AA430">
        <v>0</v>
      </c>
      <c r="AB430">
        <v>0</v>
      </c>
      <c r="AC430">
        <v>0</v>
      </c>
      <c r="AD430">
        <v>0</v>
      </c>
      <c r="AE430">
        <v>5</v>
      </c>
      <c r="AF430">
        <v>5</v>
      </c>
      <c r="AI430" t="s">
        <v>1494</v>
      </c>
      <c r="AJ430" t="s">
        <v>989</v>
      </c>
      <c r="AK430" t="s">
        <v>1007</v>
      </c>
      <c r="AL430" t="s">
        <v>1008</v>
      </c>
      <c r="AM430" t="s">
        <v>1009</v>
      </c>
      <c r="AN430" t="s">
        <v>1034</v>
      </c>
      <c r="AO430" t="s">
        <v>991</v>
      </c>
      <c r="AU430" t="s">
        <v>1564</v>
      </c>
      <c r="AV430" t="s">
        <v>765</v>
      </c>
      <c r="AW430" t="s">
        <v>765</v>
      </c>
      <c r="AX430" t="s">
        <v>990</v>
      </c>
      <c r="AY430">
        <v>0</v>
      </c>
      <c r="AZ430" t="s">
        <v>994</v>
      </c>
      <c r="BA430">
        <v>31792006</v>
      </c>
      <c r="BD430">
        <v>0</v>
      </c>
      <c r="BG430">
        <v>1333314600</v>
      </c>
      <c r="BH430" t="s">
        <v>995</v>
      </c>
      <c r="BI430">
        <v>5</v>
      </c>
      <c r="BJ430">
        <v>5</v>
      </c>
      <c r="BK430">
        <v>1300</v>
      </c>
      <c r="BL430" t="s">
        <v>996</v>
      </c>
    </row>
    <row r="431" spans="3:64">
      <c r="C431" s="2">
        <v>244688</v>
      </c>
      <c r="D431" s="2">
        <v>244688</v>
      </c>
      <c r="F431" t="s">
        <v>1490</v>
      </c>
      <c r="G431" t="s">
        <v>1491</v>
      </c>
      <c r="H431">
        <v>0</v>
      </c>
      <c r="I431" t="s">
        <v>984</v>
      </c>
      <c r="J431" t="s">
        <v>985</v>
      </c>
      <c r="K431" t="s">
        <v>986</v>
      </c>
      <c r="L431">
        <v>250</v>
      </c>
      <c r="N431">
        <v>2000365431</v>
      </c>
      <c r="O431" t="s">
        <v>1565</v>
      </c>
      <c r="P431">
        <v>1</v>
      </c>
      <c r="Q431" t="s">
        <v>1566</v>
      </c>
      <c r="R431" s="2">
        <v>244688</v>
      </c>
      <c r="S431" s="2">
        <v>244688</v>
      </c>
      <c r="T431" t="s">
        <v>1567</v>
      </c>
      <c r="U431">
        <v>23000193</v>
      </c>
      <c r="V431" t="s">
        <v>110</v>
      </c>
      <c r="W431">
        <v>2</v>
      </c>
      <c r="X431">
        <v>2</v>
      </c>
      <c r="Y431">
        <v>2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2</v>
      </c>
      <c r="AI431" t="s">
        <v>1494</v>
      </c>
      <c r="AJ431" t="s">
        <v>989</v>
      </c>
      <c r="AK431" t="s">
        <v>1007</v>
      </c>
      <c r="AL431" t="s">
        <v>1008</v>
      </c>
      <c r="AM431" t="s">
        <v>1009</v>
      </c>
      <c r="AN431" t="s">
        <v>1034</v>
      </c>
      <c r="AO431" t="s">
        <v>991</v>
      </c>
      <c r="AU431" t="s">
        <v>1568</v>
      </c>
      <c r="AV431" t="s">
        <v>765</v>
      </c>
      <c r="AW431" t="s">
        <v>765</v>
      </c>
      <c r="AX431" t="s">
        <v>990</v>
      </c>
      <c r="AY431">
        <v>0</v>
      </c>
      <c r="AZ431" t="s">
        <v>994</v>
      </c>
      <c r="BA431">
        <v>31792024</v>
      </c>
      <c r="BD431">
        <v>0</v>
      </c>
      <c r="BG431">
        <v>1333314600</v>
      </c>
      <c r="BH431" t="s">
        <v>995</v>
      </c>
      <c r="BI431">
        <v>2</v>
      </c>
      <c r="BJ431">
        <v>2</v>
      </c>
      <c r="BK431">
        <v>1300</v>
      </c>
      <c r="BL431" t="s">
        <v>996</v>
      </c>
    </row>
    <row r="432" spans="3:64">
      <c r="C432" s="2">
        <v>244688</v>
      </c>
      <c r="D432" s="2">
        <v>244688</v>
      </c>
      <c r="F432" t="s">
        <v>1490</v>
      </c>
      <c r="G432" t="s">
        <v>1491</v>
      </c>
      <c r="H432">
        <v>0</v>
      </c>
      <c r="I432" t="s">
        <v>984</v>
      </c>
      <c r="J432" t="s">
        <v>985</v>
      </c>
      <c r="K432" t="s">
        <v>986</v>
      </c>
      <c r="L432">
        <v>250</v>
      </c>
      <c r="N432">
        <v>2000365431</v>
      </c>
      <c r="O432" t="s">
        <v>1565</v>
      </c>
      <c r="P432">
        <v>1</v>
      </c>
      <c r="Q432" t="s">
        <v>1566</v>
      </c>
      <c r="R432" s="2">
        <v>244688</v>
      </c>
      <c r="S432" s="2">
        <v>244688</v>
      </c>
      <c r="T432" t="s">
        <v>1567</v>
      </c>
      <c r="U432">
        <v>23000197</v>
      </c>
      <c r="V432" t="s">
        <v>12</v>
      </c>
      <c r="W432">
        <v>1</v>
      </c>
      <c r="X432">
        <v>10</v>
      </c>
      <c r="Y432">
        <v>1</v>
      </c>
      <c r="Z432">
        <v>10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10</v>
      </c>
      <c r="AI432" t="s">
        <v>1494</v>
      </c>
      <c r="AJ432" t="s">
        <v>989</v>
      </c>
      <c r="AK432" t="s">
        <v>1007</v>
      </c>
      <c r="AL432" t="s">
        <v>1008</v>
      </c>
      <c r="AM432" t="s">
        <v>1009</v>
      </c>
      <c r="AN432" t="s">
        <v>1034</v>
      </c>
      <c r="AO432" t="s">
        <v>991</v>
      </c>
      <c r="AU432" t="s">
        <v>1568</v>
      </c>
      <c r="AV432" t="s">
        <v>1010</v>
      </c>
      <c r="AW432" t="s">
        <v>765</v>
      </c>
      <c r="AX432" t="s">
        <v>990</v>
      </c>
      <c r="AY432">
        <v>0</v>
      </c>
      <c r="AZ432" t="s">
        <v>994</v>
      </c>
      <c r="BA432">
        <v>31792024</v>
      </c>
      <c r="BD432">
        <v>0</v>
      </c>
      <c r="BG432">
        <v>1333314600</v>
      </c>
      <c r="BH432" t="s">
        <v>995</v>
      </c>
      <c r="BI432">
        <v>1</v>
      </c>
      <c r="BJ432">
        <v>10</v>
      </c>
      <c r="BK432">
        <v>1300</v>
      </c>
      <c r="BL432" t="s">
        <v>996</v>
      </c>
    </row>
    <row r="433" spans="3:64">
      <c r="C433" s="2">
        <v>244688</v>
      </c>
      <c r="D433" s="2">
        <v>244688</v>
      </c>
      <c r="F433" t="s">
        <v>1490</v>
      </c>
      <c r="G433" t="s">
        <v>1491</v>
      </c>
      <c r="H433">
        <v>0</v>
      </c>
      <c r="I433" t="s">
        <v>984</v>
      </c>
      <c r="J433" t="s">
        <v>985</v>
      </c>
      <c r="K433" t="s">
        <v>986</v>
      </c>
      <c r="L433">
        <v>250</v>
      </c>
      <c r="N433">
        <v>2000365431</v>
      </c>
      <c r="O433" t="s">
        <v>1565</v>
      </c>
      <c r="P433">
        <v>1</v>
      </c>
      <c r="Q433" t="s">
        <v>1566</v>
      </c>
      <c r="R433" s="2">
        <v>244688</v>
      </c>
      <c r="S433" s="2">
        <v>244688</v>
      </c>
      <c r="T433" t="s">
        <v>1567</v>
      </c>
      <c r="U433">
        <v>23000188</v>
      </c>
      <c r="V433" t="s">
        <v>94</v>
      </c>
      <c r="W433">
        <v>6</v>
      </c>
      <c r="X433">
        <v>6</v>
      </c>
      <c r="Y433">
        <v>6</v>
      </c>
      <c r="Z433">
        <v>6</v>
      </c>
      <c r="AA433">
        <v>0</v>
      </c>
      <c r="AB433">
        <v>0</v>
      </c>
      <c r="AC433">
        <v>0</v>
      </c>
      <c r="AD433">
        <v>0</v>
      </c>
      <c r="AE433">
        <v>6</v>
      </c>
      <c r="AF433">
        <v>6</v>
      </c>
      <c r="AI433" t="s">
        <v>1494</v>
      </c>
      <c r="AJ433" t="s">
        <v>989</v>
      </c>
      <c r="AK433" t="s">
        <v>1007</v>
      </c>
      <c r="AL433" t="s">
        <v>1008</v>
      </c>
      <c r="AM433" t="s">
        <v>1009</v>
      </c>
      <c r="AN433" t="s">
        <v>1034</v>
      </c>
      <c r="AO433" t="s">
        <v>991</v>
      </c>
      <c r="AU433" t="s">
        <v>1568</v>
      </c>
      <c r="AV433" t="s">
        <v>765</v>
      </c>
      <c r="AW433" t="s">
        <v>765</v>
      </c>
      <c r="AX433" t="s">
        <v>990</v>
      </c>
      <c r="AY433">
        <v>0</v>
      </c>
      <c r="AZ433" t="s">
        <v>994</v>
      </c>
      <c r="BA433">
        <v>31792024</v>
      </c>
      <c r="BD433">
        <v>0</v>
      </c>
      <c r="BG433">
        <v>1333314600</v>
      </c>
      <c r="BH433" t="s">
        <v>995</v>
      </c>
      <c r="BI433">
        <v>6</v>
      </c>
      <c r="BJ433">
        <v>6</v>
      </c>
      <c r="BK433">
        <v>1300</v>
      </c>
      <c r="BL433" t="s">
        <v>996</v>
      </c>
    </row>
    <row r="434" spans="3:64">
      <c r="C434" s="2">
        <v>244688</v>
      </c>
      <c r="D434" s="2">
        <v>244688</v>
      </c>
      <c r="F434" t="s">
        <v>1490</v>
      </c>
      <c r="G434" t="s">
        <v>1491</v>
      </c>
      <c r="H434">
        <v>0</v>
      </c>
      <c r="I434" t="s">
        <v>984</v>
      </c>
      <c r="J434" t="s">
        <v>985</v>
      </c>
      <c r="K434" t="s">
        <v>986</v>
      </c>
      <c r="L434">
        <v>250</v>
      </c>
      <c r="N434">
        <v>2000365431</v>
      </c>
      <c r="O434" t="s">
        <v>1565</v>
      </c>
      <c r="P434">
        <v>1</v>
      </c>
      <c r="Q434" t="s">
        <v>1566</v>
      </c>
      <c r="R434" s="2">
        <v>244688</v>
      </c>
      <c r="S434" s="2">
        <v>244688</v>
      </c>
      <c r="T434" t="s">
        <v>1567</v>
      </c>
      <c r="U434">
        <v>23000194</v>
      </c>
      <c r="V434" t="s">
        <v>29</v>
      </c>
      <c r="W434">
        <v>2</v>
      </c>
      <c r="X434">
        <v>2</v>
      </c>
      <c r="Y434">
        <v>2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2</v>
      </c>
      <c r="AF434">
        <v>2</v>
      </c>
      <c r="AI434" t="s">
        <v>1494</v>
      </c>
      <c r="AJ434" t="s">
        <v>989</v>
      </c>
      <c r="AK434" t="s">
        <v>1007</v>
      </c>
      <c r="AL434" t="s">
        <v>1008</v>
      </c>
      <c r="AM434" t="s">
        <v>1009</v>
      </c>
      <c r="AN434" t="s">
        <v>1034</v>
      </c>
      <c r="AO434" t="s">
        <v>991</v>
      </c>
      <c r="AU434" t="s">
        <v>1568</v>
      </c>
      <c r="AV434" t="s">
        <v>765</v>
      </c>
      <c r="AW434" t="s">
        <v>765</v>
      </c>
      <c r="AX434" t="s">
        <v>990</v>
      </c>
      <c r="AY434">
        <v>0</v>
      </c>
      <c r="AZ434" t="s">
        <v>994</v>
      </c>
      <c r="BA434">
        <v>31792024</v>
      </c>
      <c r="BD434">
        <v>0</v>
      </c>
      <c r="BG434">
        <v>1333314600</v>
      </c>
      <c r="BH434" t="s">
        <v>995</v>
      </c>
      <c r="BI434">
        <v>2</v>
      </c>
      <c r="BJ434">
        <v>2</v>
      </c>
      <c r="BK434">
        <v>1300</v>
      </c>
      <c r="BL434" t="s">
        <v>996</v>
      </c>
    </row>
    <row r="435" spans="3:64">
      <c r="C435" s="2">
        <v>244688</v>
      </c>
      <c r="D435" s="2">
        <v>244688</v>
      </c>
      <c r="F435" t="s">
        <v>1490</v>
      </c>
      <c r="G435" t="s">
        <v>1491</v>
      </c>
      <c r="H435">
        <v>0</v>
      </c>
      <c r="I435" t="s">
        <v>984</v>
      </c>
      <c r="J435" t="s">
        <v>985</v>
      </c>
      <c r="K435" t="s">
        <v>986</v>
      </c>
      <c r="L435">
        <v>250</v>
      </c>
      <c r="N435">
        <v>2000365431</v>
      </c>
      <c r="O435" t="s">
        <v>1565</v>
      </c>
      <c r="P435">
        <v>1</v>
      </c>
      <c r="Q435" t="s">
        <v>1566</v>
      </c>
      <c r="R435" s="2">
        <v>244688</v>
      </c>
      <c r="S435" s="2">
        <v>244688</v>
      </c>
      <c r="T435" t="s">
        <v>1569</v>
      </c>
      <c r="U435">
        <v>23057689</v>
      </c>
      <c r="V435" t="s">
        <v>56</v>
      </c>
      <c r="W435">
        <v>50</v>
      </c>
      <c r="X435">
        <v>50</v>
      </c>
      <c r="Y435">
        <v>50</v>
      </c>
      <c r="Z435">
        <v>50</v>
      </c>
      <c r="AA435">
        <v>0</v>
      </c>
      <c r="AB435">
        <v>0</v>
      </c>
      <c r="AC435">
        <v>0</v>
      </c>
      <c r="AD435">
        <v>0</v>
      </c>
      <c r="AE435">
        <v>50</v>
      </c>
      <c r="AF435">
        <v>50</v>
      </c>
      <c r="AI435" t="s">
        <v>1494</v>
      </c>
      <c r="AJ435" t="s">
        <v>989</v>
      </c>
      <c r="AK435" t="s">
        <v>1007</v>
      </c>
      <c r="AL435" t="s">
        <v>1008</v>
      </c>
      <c r="AM435" t="s">
        <v>1009</v>
      </c>
      <c r="AN435" t="s">
        <v>1034</v>
      </c>
      <c r="AO435" t="s">
        <v>991</v>
      </c>
      <c r="AU435" t="s">
        <v>1570</v>
      </c>
      <c r="AV435" t="s">
        <v>765</v>
      </c>
      <c r="AW435" t="s">
        <v>765</v>
      </c>
      <c r="AX435" t="s">
        <v>990</v>
      </c>
      <c r="AY435">
        <v>0</v>
      </c>
      <c r="AZ435" t="s">
        <v>994</v>
      </c>
      <c r="BA435">
        <v>31792024</v>
      </c>
      <c r="BD435">
        <v>0</v>
      </c>
      <c r="BF435" t="s">
        <v>1104</v>
      </c>
      <c r="BG435">
        <v>1333314600</v>
      </c>
      <c r="BH435" t="s">
        <v>995</v>
      </c>
      <c r="BI435">
        <v>50</v>
      </c>
      <c r="BJ435">
        <v>50</v>
      </c>
      <c r="BK435">
        <v>1300</v>
      </c>
      <c r="BL435" t="s">
        <v>996</v>
      </c>
    </row>
    <row r="436" spans="3:64">
      <c r="C436" s="2">
        <v>244688</v>
      </c>
      <c r="D436" s="2">
        <v>244688</v>
      </c>
      <c r="F436" t="s">
        <v>1490</v>
      </c>
      <c r="G436" t="s">
        <v>1491</v>
      </c>
      <c r="H436">
        <v>0</v>
      </c>
      <c r="I436" t="s">
        <v>984</v>
      </c>
      <c r="J436" t="s">
        <v>985</v>
      </c>
      <c r="K436" t="s">
        <v>986</v>
      </c>
      <c r="L436">
        <v>250</v>
      </c>
      <c r="N436">
        <v>2000365431</v>
      </c>
      <c r="O436" t="s">
        <v>1565</v>
      </c>
      <c r="P436">
        <v>1</v>
      </c>
      <c r="Q436" t="s">
        <v>1566</v>
      </c>
      <c r="R436" s="2">
        <v>244688</v>
      </c>
      <c r="S436" s="2">
        <v>244688</v>
      </c>
      <c r="T436" t="s">
        <v>1569</v>
      </c>
      <c r="U436">
        <v>23000167</v>
      </c>
      <c r="V436" t="s">
        <v>54</v>
      </c>
      <c r="W436">
        <v>200</v>
      </c>
      <c r="X436">
        <v>200</v>
      </c>
      <c r="Y436">
        <v>200</v>
      </c>
      <c r="Z436">
        <v>200</v>
      </c>
      <c r="AA436">
        <v>0</v>
      </c>
      <c r="AB436">
        <v>0</v>
      </c>
      <c r="AC436">
        <v>0</v>
      </c>
      <c r="AD436">
        <v>0</v>
      </c>
      <c r="AE436">
        <v>200</v>
      </c>
      <c r="AF436">
        <v>200</v>
      </c>
      <c r="AI436" t="s">
        <v>1494</v>
      </c>
      <c r="AJ436" t="s">
        <v>989</v>
      </c>
      <c r="AK436" t="s">
        <v>1007</v>
      </c>
      <c r="AL436" t="s">
        <v>1008</v>
      </c>
      <c r="AM436" t="s">
        <v>1009</v>
      </c>
      <c r="AN436" t="s">
        <v>1034</v>
      </c>
      <c r="AO436" t="s">
        <v>991</v>
      </c>
      <c r="AU436" t="s">
        <v>1570</v>
      </c>
      <c r="AV436" t="s">
        <v>765</v>
      </c>
      <c r="AW436" t="s">
        <v>765</v>
      </c>
      <c r="AX436" t="s">
        <v>990</v>
      </c>
      <c r="AY436">
        <v>0</v>
      </c>
      <c r="AZ436" t="s">
        <v>994</v>
      </c>
      <c r="BA436">
        <v>31792024</v>
      </c>
      <c r="BD436">
        <v>0</v>
      </c>
      <c r="BF436" t="s">
        <v>1104</v>
      </c>
      <c r="BG436">
        <v>1333314600</v>
      </c>
      <c r="BH436" t="s">
        <v>995</v>
      </c>
      <c r="BI436">
        <v>200</v>
      </c>
      <c r="BJ436">
        <v>200</v>
      </c>
      <c r="BK436">
        <v>1300</v>
      </c>
      <c r="BL436" t="s">
        <v>996</v>
      </c>
    </row>
    <row r="437" spans="3:64">
      <c r="C437" s="2">
        <v>244688</v>
      </c>
      <c r="D437" s="2">
        <v>244688</v>
      </c>
      <c r="F437" t="s">
        <v>1490</v>
      </c>
      <c r="G437" t="s">
        <v>1491</v>
      </c>
      <c r="H437">
        <v>0</v>
      </c>
      <c r="I437" t="s">
        <v>984</v>
      </c>
      <c r="J437" t="s">
        <v>985</v>
      </c>
      <c r="K437" t="s">
        <v>986</v>
      </c>
      <c r="L437">
        <v>250</v>
      </c>
      <c r="N437">
        <v>2000338971</v>
      </c>
      <c r="O437" t="s">
        <v>1571</v>
      </c>
      <c r="P437">
        <v>1</v>
      </c>
      <c r="Q437" t="s">
        <v>1571</v>
      </c>
      <c r="R437" s="2">
        <v>244688</v>
      </c>
      <c r="S437" s="2">
        <v>244688</v>
      </c>
      <c r="T437" t="s">
        <v>1572</v>
      </c>
      <c r="U437">
        <v>23000194</v>
      </c>
      <c r="V437" t="s">
        <v>29</v>
      </c>
      <c r="W437">
        <v>2</v>
      </c>
      <c r="X437">
        <v>2</v>
      </c>
      <c r="Y437">
        <v>2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2</v>
      </c>
      <c r="AF437">
        <v>2</v>
      </c>
      <c r="AI437" t="s">
        <v>1494</v>
      </c>
      <c r="AJ437" t="s">
        <v>989</v>
      </c>
      <c r="AK437" t="s">
        <v>1007</v>
      </c>
      <c r="AL437" t="s">
        <v>1008</v>
      </c>
      <c r="AM437" t="s">
        <v>1009</v>
      </c>
      <c r="AN437" t="s">
        <v>1034</v>
      </c>
      <c r="AO437" t="s">
        <v>991</v>
      </c>
      <c r="AU437" t="s">
        <v>1573</v>
      </c>
      <c r="AV437" t="s">
        <v>765</v>
      </c>
      <c r="AW437" t="s">
        <v>765</v>
      </c>
      <c r="AX437" t="s">
        <v>990</v>
      </c>
      <c r="AY437">
        <v>0</v>
      </c>
      <c r="AZ437" t="s">
        <v>994</v>
      </c>
      <c r="BA437">
        <v>31792093</v>
      </c>
      <c r="BD437">
        <v>0</v>
      </c>
      <c r="BG437">
        <v>1333314600</v>
      </c>
      <c r="BH437" t="s">
        <v>995</v>
      </c>
      <c r="BI437">
        <v>2</v>
      </c>
      <c r="BJ437">
        <v>2</v>
      </c>
      <c r="BK437">
        <v>1300</v>
      </c>
      <c r="BL437" t="s">
        <v>996</v>
      </c>
    </row>
    <row r="438" spans="3:64">
      <c r="C438" s="2">
        <v>244688</v>
      </c>
      <c r="D438" s="2">
        <v>244688</v>
      </c>
      <c r="F438" t="s">
        <v>1490</v>
      </c>
      <c r="G438" t="s">
        <v>1491</v>
      </c>
      <c r="H438">
        <v>0</v>
      </c>
      <c r="I438" t="s">
        <v>984</v>
      </c>
      <c r="J438" t="s">
        <v>985</v>
      </c>
      <c r="K438" t="s">
        <v>986</v>
      </c>
      <c r="L438">
        <v>250</v>
      </c>
      <c r="N438">
        <v>2000338971</v>
      </c>
      <c r="O438" t="s">
        <v>1571</v>
      </c>
      <c r="P438">
        <v>1</v>
      </c>
      <c r="Q438" t="s">
        <v>1571</v>
      </c>
      <c r="R438" s="2">
        <v>244688</v>
      </c>
      <c r="S438" s="2">
        <v>244688</v>
      </c>
      <c r="T438" t="s">
        <v>1572</v>
      </c>
      <c r="U438">
        <v>23000197</v>
      </c>
      <c r="V438" t="s">
        <v>12</v>
      </c>
      <c r="W438">
        <v>2</v>
      </c>
      <c r="X438">
        <v>20</v>
      </c>
      <c r="Y438">
        <v>2</v>
      </c>
      <c r="Z438">
        <v>20</v>
      </c>
      <c r="AA438">
        <v>0</v>
      </c>
      <c r="AB438">
        <v>0</v>
      </c>
      <c r="AC438">
        <v>0</v>
      </c>
      <c r="AD438">
        <v>0</v>
      </c>
      <c r="AE438">
        <v>2</v>
      </c>
      <c r="AF438">
        <v>20</v>
      </c>
      <c r="AI438" t="s">
        <v>1494</v>
      </c>
      <c r="AJ438" t="s">
        <v>989</v>
      </c>
      <c r="AK438" t="s">
        <v>1007</v>
      </c>
      <c r="AL438" t="s">
        <v>1008</v>
      </c>
      <c r="AM438" t="s">
        <v>1009</v>
      </c>
      <c r="AN438" t="s">
        <v>1034</v>
      </c>
      <c r="AO438" t="s">
        <v>991</v>
      </c>
      <c r="AU438" t="s">
        <v>1573</v>
      </c>
      <c r="AV438" t="s">
        <v>1010</v>
      </c>
      <c r="AW438" t="s">
        <v>765</v>
      </c>
      <c r="AX438" t="s">
        <v>990</v>
      </c>
      <c r="AY438">
        <v>0</v>
      </c>
      <c r="AZ438" t="s">
        <v>994</v>
      </c>
      <c r="BA438">
        <v>31792093</v>
      </c>
      <c r="BD438">
        <v>0</v>
      </c>
      <c r="BG438">
        <v>1333314600</v>
      </c>
      <c r="BH438" t="s">
        <v>995</v>
      </c>
      <c r="BI438">
        <v>2</v>
      </c>
      <c r="BJ438">
        <v>20</v>
      </c>
      <c r="BK438">
        <v>1300</v>
      </c>
      <c r="BL438" t="s">
        <v>996</v>
      </c>
    </row>
    <row r="439" spans="3:64">
      <c r="C439" s="2">
        <v>244688</v>
      </c>
      <c r="D439" s="2">
        <v>244688</v>
      </c>
      <c r="F439" t="s">
        <v>1490</v>
      </c>
      <c r="G439" t="s">
        <v>1491</v>
      </c>
      <c r="H439">
        <v>0</v>
      </c>
      <c r="I439" t="s">
        <v>984</v>
      </c>
      <c r="J439" t="s">
        <v>985</v>
      </c>
      <c r="K439" t="s">
        <v>986</v>
      </c>
      <c r="L439">
        <v>250</v>
      </c>
      <c r="N439">
        <v>2000338971</v>
      </c>
      <c r="O439" t="s">
        <v>1571</v>
      </c>
      <c r="P439">
        <v>1</v>
      </c>
      <c r="Q439" t="s">
        <v>1571</v>
      </c>
      <c r="R439" s="2">
        <v>244688</v>
      </c>
      <c r="S439" s="2">
        <v>244688</v>
      </c>
      <c r="T439" t="s">
        <v>1572</v>
      </c>
      <c r="U439">
        <v>23000193</v>
      </c>
      <c r="V439" t="s">
        <v>110</v>
      </c>
      <c r="W439">
        <v>2</v>
      </c>
      <c r="X439">
        <v>2</v>
      </c>
      <c r="Y439">
        <v>2</v>
      </c>
      <c r="Z439">
        <v>2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2</v>
      </c>
      <c r="AI439" t="s">
        <v>1494</v>
      </c>
      <c r="AJ439" t="s">
        <v>989</v>
      </c>
      <c r="AK439" t="s">
        <v>1007</v>
      </c>
      <c r="AL439" t="s">
        <v>1008</v>
      </c>
      <c r="AM439" t="s">
        <v>1009</v>
      </c>
      <c r="AN439" t="s">
        <v>1034</v>
      </c>
      <c r="AO439" t="s">
        <v>991</v>
      </c>
      <c r="AU439" t="s">
        <v>1573</v>
      </c>
      <c r="AV439" t="s">
        <v>765</v>
      </c>
      <c r="AW439" t="s">
        <v>765</v>
      </c>
      <c r="AX439" t="s">
        <v>990</v>
      </c>
      <c r="AY439">
        <v>0</v>
      </c>
      <c r="AZ439" t="s">
        <v>994</v>
      </c>
      <c r="BA439">
        <v>31792093</v>
      </c>
      <c r="BD439">
        <v>0</v>
      </c>
      <c r="BG439">
        <v>1333314600</v>
      </c>
      <c r="BH439" t="s">
        <v>995</v>
      </c>
      <c r="BI439">
        <v>2</v>
      </c>
      <c r="BJ439">
        <v>2</v>
      </c>
      <c r="BK439">
        <v>1300</v>
      </c>
      <c r="BL439" t="s">
        <v>996</v>
      </c>
    </row>
    <row r="440" spans="3:64">
      <c r="C440" s="2">
        <v>244688</v>
      </c>
      <c r="D440" s="2">
        <v>244688</v>
      </c>
      <c r="F440" t="s">
        <v>1490</v>
      </c>
      <c r="G440" t="s">
        <v>1491</v>
      </c>
      <c r="H440">
        <v>0</v>
      </c>
      <c r="I440" t="s">
        <v>984</v>
      </c>
      <c r="J440" t="s">
        <v>985</v>
      </c>
      <c r="K440" t="s">
        <v>986</v>
      </c>
      <c r="L440">
        <v>250</v>
      </c>
      <c r="N440">
        <v>2000338971</v>
      </c>
      <c r="O440" t="s">
        <v>1571</v>
      </c>
      <c r="P440">
        <v>1</v>
      </c>
      <c r="Q440" t="s">
        <v>1571</v>
      </c>
      <c r="R440" s="2">
        <v>244688</v>
      </c>
      <c r="S440" s="2">
        <v>244688</v>
      </c>
      <c r="T440" t="s">
        <v>1572</v>
      </c>
      <c r="U440">
        <v>23057688</v>
      </c>
      <c r="V440" t="s">
        <v>61</v>
      </c>
      <c r="W440">
        <v>40</v>
      </c>
      <c r="X440">
        <v>40</v>
      </c>
      <c r="Y440">
        <v>40</v>
      </c>
      <c r="Z440">
        <v>40</v>
      </c>
      <c r="AA440">
        <v>0</v>
      </c>
      <c r="AB440">
        <v>0</v>
      </c>
      <c r="AC440">
        <v>0</v>
      </c>
      <c r="AD440">
        <v>0</v>
      </c>
      <c r="AE440">
        <v>40</v>
      </c>
      <c r="AF440">
        <v>40</v>
      </c>
      <c r="AI440" t="s">
        <v>1494</v>
      </c>
      <c r="AJ440" t="s">
        <v>989</v>
      </c>
      <c r="AK440" t="s">
        <v>1007</v>
      </c>
      <c r="AL440" t="s">
        <v>1008</v>
      </c>
      <c r="AM440" t="s">
        <v>1009</v>
      </c>
      <c r="AN440" t="s">
        <v>1034</v>
      </c>
      <c r="AO440" t="s">
        <v>991</v>
      </c>
      <c r="AU440" t="s">
        <v>1573</v>
      </c>
      <c r="AV440" t="s">
        <v>765</v>
      </c>
      <c r="AW440" t="s">
        <v>765</v>
      </c>
      <c r="AX440" t="s">
        <v>990</v>
      </c>
      <c r="AY440">
        <v>0</v>
      </c>
      <c r="AZ440" t="s">
        <v>994</v>
      </c>
      <c r="BA440">
        <v>31792093</v>
      </c>
      <c r="BD440">
        <v>0</v>
      </c>
      <c r="BG440">
        <v>1333314600</v>
      </c>
      <c r="BH440" t="s">
        <v>995</v>
      </c>
      <c r="BI440">
        <v>40</v>
      </c>
      <c r="BJ440">
        <v>40</v>
      </c>
      <c r="BK440">
        <v>1300</v>
      </c>
      <c r="BL440" t="s">
        <v>996</v>
      </c>
    </row>
    <row r="441" spans="3:64">
      <c r="C441" s="2">
        <v>244688</v>
      </c>
      <c r="D441" s="2">
        <v>244688</v>
      </c>
      <c r="F441" t="s">
        <v>1490</v>
      </c>
      <c r="G441" t="s">
        <v>1491</v>
      </c>
      <c r="H441">
        <v>0</v>
      </c>
      <c r="I441" t="s">
        <v>984</v>
      </c>
      <c r="J441" t="s">
        <v>985</v>
      </c>
      <c r="K441" t="s">
        <v>986</v>
      </c>
      <c r="L441">
        <v>250</v>
      </c>
      <c r="N441">
        <v>2000338971</v>
      </c>
      <c r="O441" t="s">
        <v>1571</v>
      </c>
      <c r="P441">
        <v>1</v>
      </c>
      <c r="Q441" t="s">
        <v>1571</v>
      </c>
      <c r="R441" s="2">
        <v>244688</v>
      </c>
      <c r="S441" s="2">
        <v>244688</v>
      </c>
      <c r="T441" t="s">
        <v>1574</v>
      </c>
      <c r="U441">
        <v>23000167</v>
      </c>
      <c r="V441" t="s">
        <v>54</v>
      </c>
      <c r="W441">
        <v>30</v>
      </c>
      <c r="X441">
        <v>30</v>
      </c>
      <c r="Y441">
        <v>30</v>
      </c>
      <c r="Z441">
        <v>30</v>
      </c>
      <c r="AA441">
        <v>0</v>
      </c>
      <c r="AB441">
        <v>0</v>
      </c>
      <c r="AC441">
        <v>0</v>
      </c>
      <c r="AD441">
        <v>0</v>
      </c>
      <c r="AE441">
        <v>30</v>
      </c>
      <c r="AF441">
        <v>30</v>
      </c>
      <c r="AI441" t="s">
        <v>1494</v>
      </c>
      <c r="AJ441" t="s">
        <v>989</v>
      </c>
      <c r="AK441" t="s">
        <v>1007</v>
      </c>
      <c r="AL441" t="s">
        <v>1008</v>
      </c>
      <c r="AM441" t="s">
        <v>1009</v>
      </c>
      <c r="AN441" t="s">
        <v>1034</v>
      </c>
      <c r="AO441" t="s">
        <v>991</v>
      </c>
      <c r="AU441" t="s">
        <v>1575</v>
      </c>
      <c r="AV441" t="s">
        <v>765</v>
      </c>
      <c r="AW441" t="s">
        <v>765</v>
      </c>
      <c r="AX441" t="s">
        <v>990</v>
      </c>
      <c r="AY441">
        <v>0</v>
      </c>
      <c r="AZ441" t="s">
        <v>994</v>
      </c>
      <c r="BA441">
        <v>31792093</v>
      </c>
      <c r="BD441">
        <v>0</v>
      </c>
      <c r="BF441" t="s">
        <v>1104</v>
      </c>
      <c r="BG441">
        <v>1333314600</v>
      </c>
      <c r="BH441" t="s">
        <v>995</v>
      </c>
      <c r="BI441">
        <v>30</v>
      </c>
      <c r="BJ441">
        <v>30</v>
      </c>
      <c r="BK441">
        <v>1300</v>
      </c>
      <c r="BL441" t="s">
        <v>996</v>
      </c>
    </row>
    <row r="442" spans="3:64">
      <c r="C442" s="2">
        <v>244688</v>
      </c>
      <c r="D442" s="2">
        <v>244688</v>
      </c>
      <c r="F442" t="s">
        <v>1490</v>
      </c>
      <c r="G442" t="s">
        <v>1491</v>
      </c>
      <c r="H442">
        <v>0</v>
      </c>
      <c r="I442" t="s">
        <v>984</v>
      </c>
      <c r="J442" t="s">
        <v>985</v>
      </c>
      <c r="K442" t="s">
        <v>986</v>
      </c>
      <c r="L442">
        <v>250</v>
      </c>
      <c r="N442">
        <v>2000338971</v>
      </c>
      <c r="O442" t="s">
        <v>1571</v>
      </c>
      <c r="P442">
        <v>1</v>
      </c>
      <c r="Q442" t="s">
        <v>1571</v>
      </c>
      <c r="R442" s="2">
        <v>244688</v>
      </c>
      <c r="S442" s="2">
        <v>244688</v>
      </c>
      <c r="T442" t="s">
        <v>1574</v>
      </c>
      <c r="U442">
        <v>23057689</v>
      </c>
      <c r="V442" t="s">
        <v>56</v>
      </c>
      <c r="W442">
        <v>30</v>
      </c>
      <c r="X442">
        <v>30</v>
      </c>
      <c r="Y442">
        <v>30</v>
      </c>
      <c r="Z442">
        <v>30</v>
      </c>
      <c r="AA442">
        <v>0</v>
      </c>
      <c r="AB442">
        <v>0</v>
      </c>
      <c r="AC442">
        <v>0</v>
      </c>
      <c r="AD442">
        <v>0</v>
      </c>
      <c r="AE442">
        <v>30</v>
      </c>
      <c r="AF442">
        <v>30</v>
      </c>
      <c r="AI442" t="s">
        <v>1494</v>
      </c>
      <c r="AJ442" t="s">
        <v>989</v>
      </c>
      <c r="AK442" t="s">
        <v>1007</v>
      </c>
      <c r="AL442" t="s">
        <v>1008</v>
      </c>
      <c r="AM442" t="s">
        <v>1009</v>
      </c>
      <c r="AN442" t="s">
        <v>1034</v>
      </c>
      <c r="AO442" t="s">
        <v>991</v>
      </c>
      <c r="AU442" t="s">
        <v>1575</v>
      </c>
      <c r="AV442" t="s">
        <v>765</v>
      </c>
      <c r="AW442" t="s">
        <v>765</v>
      </c>
      <c r="AX442" t="s">
        <v>990</v>
      </c>
      <c r="AY442">
        <v>0</v>
      </c>
      <c r="AZ442" t="s">
        <v>994</v>
      </c>
      <c r="BA442">
        <v>31792093</v>
      </c>
      <c r="BD442">
        <v>0</v>
      </c>
      <c r="BF442" t="s">
        <v>1104</v>
      </c>
      <c r="BG442">
        <v>1333314600</v>
      </c>
      <c r="BH442" t="s">
        <v>995</v>
      </c>
      <c r="BI442">
        <v>30</v>
      </c>
      <c r="BJ442">
        <v>30</v>
      </c>
      <c r="BK442">
        <v>1300</v>
      </c>
      <c r="BL442" t="s">
        <v>996</v>
      </c>
    </row>
    <row r="443" spans="3:64">
      <c r="C443" s="2">
        <v>244688</v>
      </c>
      <c r="D443" s="2">
        <v>244688</v>
      </c>
      <c r="F443" t="s">
        <v>1490</v>
      </c>
      <c r="G443" t="s">
        <v>1491</v>
      </c>
      <c r="H443">
        <v>0</v>
      </c>
      <c r="I443" t="s">
        <v>984</v>
      </c>
      <c r="J443" t="s">
        <v>985</v>
      </c>
      <c r="K443" t="s">
        <v>986</v>
      </c>
      <c r="L443">
        <v>250</v>
      </c>
      <c r="N443">
        <v>2000422531</v>
      </c>
      <c r="O443" t="s">
        <v>1576</v>
      </c>
      <c r="P443">
        <v>1</v>
      </c>
      <c r="Q443" t="s">
        <v>1576</v>
      </c>
      <c r="R443" s="2">
        <v>244688</v>
      </c>
      <c r="S443" s="2">
        <v>244688</v>
      </c>
      <c r="T443" t="s">
        <v>1577</v>
      </c>
      <c r="U443">
        <v>23015350</v>
      </c>
      <c r="V443" t="s">
        <v>36</v>
      </c>
      <c r="W443">
        <v>10</v>
      </c>
      <c r="X443">
        <v>10</v>
      </c>
      <c r="Y443">
        <v>10</v>
      </c>
      <c r="Z443">
        <v>10</v>
      </c>
      <c r="AA443">
        <v>0</v>
      </c>
      <c r="AB443">
        <v>0</v>
      </c>
      <c r="AC443">
        <v>0</v>
      </c>
      <c r="AD443">
        <v>0</v>
      </c>
      <c r="AE443">
        <v>10</v>
      </c>
      <c r="AF443">
        <v>10</v>
      </c>
      <c r="AI443" t="s">
        <v>1494</v>
      </c>
      <c r="AJ443" t="s">
        <v>989</v>
      </c>
      <c r="AK443" t="s">
        <v>1007</v>
      </c>
      <c r="AL443" t="s">
        <v>1008</v>
      </c>
      <c r="AM443" t="s">
        <v>1009</v>
      </c>
      <c r="AN443" t="s">
        <v>1034</v>
      </c>
      <c r="AO443" t="s">
        <v>991</v>
      </c>
      <c r="AU443" t="s">
        <v>1578</v>
      </c>
      <c r="AV443" t="s">
        <v>765</v>
      </c>
      <c r="AW443" t="s">
        <v>765</v>
      </c>
      <c r="AX443" t="s">
        <v>990</v>
      </c>
      <c r="AY443">
        <v>0</v>
      </c>
      <c r="AZ443" t="s">
        <v>994</v>
      </c>
      <c r="BA443">
        <v>31792208</v>
      </c>
      <c r="BD443">
        <v>0</v>
      </c>
      <c r="BG443">
        <v>1333314600</v>
      </c>
      <c r="BH443" t="s">
        <v>995</v>
      </c>
      <c r="BI443">
        <v>10</v>
      </c>
      <c r="BJ443">
        <v>10</v>
      </c>
      <c r="BL443" t="s">
        <v>996</v>
      </c>
    </row>
    <row r="444" spans="3:64">
      <c r="C444" s="2">
        <v>244688</v>
      </c>
      <c r="D444" s="2">
        <v>244688</v>
      </c>
      <c r="F444" t="s">
        <v>1490</v>
      </c>
      <c r="G444" t="s">
        <v>1491</v>
      </c>
      <c r="H444">
        <v>0</v>
      </c>
      <c r="I444" t="s">
        <v>984</v>
      </c>
      <c r="J444" t="s">
        <v>985</v>
      </c>
      <c r="K444" t="s">
        <v>986</v>
      </c>
      <c r="L444">
        <v>250</v>
      </c>
      <c r="N444">
        <v>2000422531</v>
      </c>
      <c r="O444" t="s">
        <v>1576</v>
      </c>
      <c r="P444">
        <v>1</v>
      </c>
      <c r="Q444" t="s">
        <v>1576</v>
      </c>
      <c r="R444" s="2">
        <v>244688</v>
      </c>
      <c r="S444" s="2">
        <v>244688</v>
      </c>
      <c r="T444" t="s">
        <v>1577</v>
      </c>
      <c r="U444">
        <v>23057688</v>
      </c>
      <c r="V444" t="s">
        <v>61</v>
      </c>
      <c r="W444">
        <v>20</v>
      </c>
      <c r="X444">
        <v>20</v>
      </c>
      <c r="Y444">
        <v>20</v>
      </c>
      <c r="Z444">
        <v>20</v>
      </c>
      <c r="AA444">
        <v>0</v>
      </c>
      <c r="AB444">
        <v>0</v>
      </c>
      <c r="AC444">
        <v>0</v>
      </c>
      <c r="AD444">
        <v>0</v>
      </c>
      <c r="AE444">
        <v>20</v>
      </c>
      <c r="AF444">
        <v>20</v>
      </c>
      <c r="AI444" t="s">
        <v>1494</v>
      </c>
      <c r="AJ444" t="s">
        <v>989</v>
      </c>
      <c r="AK444" t="s">
        <v>1007</v>
      </c>
      <c r="AL444" t="s">
        <v>1008</v>
      </c>
      <c r="AM444" t="s">
        <v>1009</v>
      </c>
      <c r="AN444" t="s">
        <v>1034</v>
      </c>
      <c r="AO444" t="s">
        <v>991</v>
      </c>
      <c r="AU444" t="s">
        <v>1578</v>
      </c>
      <c r="AV444" t="s">
        <v>765</v>
      </c>
      <c r="AW444" t="s">
        <v>765</v>
      </c>
      <c r="AX444" t="s">
        <v>990</v>
      </c>
      <c r="AY444">
        <v>0</v>
      </c>
      <c r="AZ444" t="s">
        <v>994</v>
      </c>
      <c r="BA444">
        <v>31792208</v>
      </c>
      <c r="BD444">
        <v>0</v>
      </c>
      <c r="BG444">
        <v>1333314600</v>
      </c>
      <c r="BH444" t="s">
        <v>995</v>
      </c>
      <c r="BI444">
        <v>20</v>
      </c>
      <c r="BJ444">
        <v>20</v>
      </c>
      <c r="BL444" t="s">
        <v>996</v>
      </c>
    </row>
    <row r="445" spans="3:64">
      <c r="C445" s="2">
        <v>244688</v>
      </c>
      <c r="D445" s="2">
        <v>244688</v>
      </c>
      <c r="F445" t="s">
        <v>1490</v>
      </c>
      <c r="G445" t="s">
        <v>1491</v>
      </c>
      <c r="H445">
        <v>0</v>
      </c>
      <c r="I445" t="s">
        <v>984</v>
      </c>
      <c r="J445" t="s">
        <v>985</v>
      </c>
      <c r="K445" t="s">
        <v>986</v>
      </c>
      <c r="L445">
        <v>250</v>
      </c>
      <c r="N445">
        <v>2000422531</v>
      </c>
      <c r="O445" t="s">
        <v>1576</v>
      </c>
      <c r="P445">
        <v>1</v>
      </c>
      <c r="Q445" t="s">
        <v>1576</v>
      </c>
      <c r="R445" s="2">
        <v>244688</v>
      </c>
      <c r="S445" s="2">
        <v>244688</v>
      </c>
      <c r="T445" t="s">
        <v>1577</v>
      </c>
      <c r="U445">
        <v>23000197</v>
      </c>
      <c r="V445" t="s">
        <v>12</v>
      </c>
      <c r="W445">
        <v>2</v>
      </c>
      <c r="X445">
        <v>20</v>
      </c>
      <c r="Y445">
        <v>2</v>
      </c>
      <c r="Z445">
        <v>20</v>
      </c>
      <c r="AA445">
        <v>0</v>
      </c>
      <c r="AB445">
        <v>0</v>
      </c>
      <c r="AC445">
        <v>0</v>
      </c>
      <c r="AD445">
        <v>0</v>
      </c>
      <c r="AE445">
        <v>2</v>
      </c>
      <c r="AF445">
        <v>20</v>
      </c>
      <c r="AI445" t="s">
        <v>1494</v>
      </c>
      <c r="AJ445" t="s">
        <v>989</v>
      </c>
      <c r="AK445" t="s">
        <v>1007</v>
      </c>
      <c r="AL445" t="s">
        <v>1008</v>
      </c>
      <c r="AM445" t="s">
        <v>1009</v>
      </c>
      <c r="AN445" t="s">
        <v>1034</v>
      </c>
      <c r="AO445" t="s">
        <v>991</v>
      </c>
      <c r="AU445" t="s">
        <v>1578</v>
      </c>
      <c r="AV445" t="s">
        <v>1010</v>
      </c>
      <c r="AW445" t="s">
        <v>765</v>
      </c>
      <c r="AX445" t="s">
        <v>990</v>
      </c>
      <c r="AY445">
        <v>0</v>
      </c>
      <c r="AZ445" t="s">
        <v>994</v>
      </c>
      <c r="BA445">
        <v>31792208</v>
      </c>
      <c r="BD445">
        <v>0</v>
      </c>
      <c r="BG445">
        <v>1333314600</v>
      </c>
      <c r="BH445" t="s">
        <v>995</v>
      </c>
      <c r="BI445">
        <v>2</v>
      </c>
      <c r="BJ445">
        <v>20</v>
      </c>
      <c r="BL445" t="s">
        <v>996</v>
      </c>
    </row>
    <row r="446" spans="3:64">
      <c r="C446" s="2">
        <v>244688</v>
      </c>
      <c r="D446" s="2">
        <v>244688</v>
      </c>
      <c r="F446" t="s">
        <v>1490</v>
      </c>
      <c r="G446" t="s">
        <v>1491</v>
      </c>
      <c r="H446">
        <v>0</v>
      </c>
      <c r="I446" t="s">
        <v>984</v>
      </c>
      <c r="J446" t="s">
        <v>985</v>
      </c>
      <c r="K446" t="s">
        <v>986</v>
      </c>
      <c r="L446">
        <v>250</v>
      </c>
      <c r="N446">
        <v>2000351481</v>
      </c>
      <c r="O446" t="s">
        <v>1579</v>
      </c>
      <c r="P446">
        <v>1</v>
      </c>
      <c r="Q446" t="s">
        <v>1579</v>
      </c>
      <c r="R446" s="2">
        <v>244688</v>
      </c>
      <c r="S446" s="2">
        <v>244688</v>
      </c>
      <c r="T446" t="s">
        <v>1580</v>
      </c>
      <c r="U446">
        <v>23067917</v>
      </c>
      <c r="V446" t="s">
        <v>704</v>
      </c>
      <c r="W446">
        <v>1</v>
      </c>
      <c r="X446">
        <v>55</v>
      </c>
      <c r="Y446">
        <v>1</v>
      </c>
      <c r="Z446">
        <v>55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55</v>
      </c>
      <c r="AI446" t="s">
        <v>1494</v>
      </c>
      <c r="AJ446" t="s">
        <v>989</v>
      </c>
      <c r="AN446" t="s">
        <v>1034</v>
      </c>
      <c r="AO446" t="s">
        <v>991</v>
      </c>
      <c r="AU446" t="s">
        <v>1581</v>
      </c>
      <c r="AV446" t="s">
        <v>1313</v>
      </c>
      <c r="AW446" t="s">
        <v>765</v>
      </c>
      <c r="AX446" t="s">
        <v>990</v>
      </c>
      <c r="AY446">
        <v>0</v>
      </c>
      <c r="AZ446" t="s">
        <v>994</v>
      </c>
      <c r="BA446">
        <v>31792250</v>
      </c>
      <c r="BD446">
        <v>0</v>
      </c>
      <c r="BG446">
        <v>1333314600</v>
      </c>
      <c r="BH446" t="s">
        <v>995</v>
      </c>
      <c r="BI446">
        <v>1</v>
      </c>
      <c r="BJ446">
        <v>55</v>
      </c>
      <c r="BK446">
        <v>1300</v>
      </c>
      <c r="BL446" t="s">
        <v>996</v>
      </c>
    </row>
    <row r="447" spans="3:64">
      <c r="C447" s="2">
        <v>244688</v>
      </c>
      <c r="D447" s="2">
        <v>244688</v>
      </c>
      <c r="F447" t="s">
        <v>1490</v>
      </c>
      <c r="G447" t="s">
        <v>1491</v>
      </c>
      <c r="H447">
        <v>0</v>
      </c>
      <c r="I447" t="s">
        <v>984</v>
      </c>
      <c r="J447" t="s">
        <v>985</v>
      </c>
      <c r="K447" t="s">
        <v>986</v>
      </c>
      <c r="L447">
        <v>250</v>
      </c>
      <c r="N447">
        <v>2000184892</v>
      </c>
      <c r="O447" t="s">
        <v>1530</v>
      </c>
      <c r="P447">
        <v>1</v>
      </c>
      <c r="Q447" t="s">
        <v>1531</v>
      </c>
      <c r="R447" s="2">
        <v>244688</v>
      </c>
      <c r="S447" s="2">
        <v>244688</v>
      </c>
      <c r="T447" t="s">
        <v>1582</v>
      </c>
      <c r="U447">
        <v>23015321</v>
      </c>
      <c r="V447" t="s">
        <v>128</v>
      </c>
      <c r="W447">
        <v>5</v>
      </c>
      <c r="X447">
        <v>40</v>
      </c>
      <c r="Y447">
        <v>5</v>
      </c>
      <c r="Z447">
        <v>40</v>
      </c>
      <c r="AA447">
        <v>0</v>
      </c>
      <c r="AB447">
        <v>0</v>
      </c>
      <c r="AC447">
        <v>0</v>
      </c>
      <c r="AD447">
        <v>0</v>
      </c>
      <c r="AE447">
        <v>5</v>
      </c>
      <c r="AF447">
        <v>40</v>
      </c>
      <c r="AI447" t="s">
        <v>1494</v>
      </c>
      <c r="AJ447" t="s">
        <v>989</v>
      </c>
      <c r="AK447" t="s">
        <v>1007</v>
      </c>
      <c r="AL447" t="s">
        <v>1008</v>
      </c>
      <c r="AM447" t="s">
        <v>1009</v>
      </c>
      <c r="AN447" t="s">
        <v>1022</v>
      </c>
      <c r="AO447" t="s">
        <v>991</v>
      </c>
      <c r="AU447" t="s">
        <v>1583</v>
      </c>
      <c r="AV447" t="s">
        <v>1086</v>
      </c>
      <c r="AW447" t="s">
        <v>765</v>
      </c>
      <c r="AX447" t="s">
        <v>990</v>
      </c>
      <c r="AY447">
        <v>0</v>
      </c>
      <c r="AZ447" t="s">
        <v>994</v>
      </c>
      <c r="BA447">
        <v>31792342</v>
      </c>
      <c r="BD447">
        <v>0</v>
      </c>
      <c r="BG447">
        <v>1333314600</v>
      </c>
      <c r="BH447" t="s">
        <v>995</v>
      </c>
      <c r="BI447">
        <v>5</v>
      </c>
      <c r="BJ447">
        <v>40</v>
      </c>
      <c r="BK447">
        <v>1300</v>
      </c>
      <c r="BL447" t="s">
        <v>996</v>
      </c>
    </row>
    <row r="448" spans="3:64">
      <c r="C448" s="2">
        <v>244688</v>
      </c>
      <c r="D448" s="2">
        <v>244688</v>
      </c>
      <c r="F448" t="s">
        <v>1490</v>
      </c>
      <c r="G448" t="s">
        <v>1491</v>
      </c>
      <c r="H448">
        <v>0</v>
      </c>
      <c r="I448" t="s">
        <v>984</v>
      </c>
      <c r="J448" t="s">
        <v>985</v>
      </c>
      <c r="K448" t="s">
        <v>986</v>
      </c>
      <c r="L448">
        <v>250</v>
      </c>
      <c r="N448">
        <v>2000375944</v>
      </c>
      <c r="O448" t="s">
        <v>1584</v>
      </c>
      <c r="P448">
        <v>1</v>
      </c>
      <c r="Q448" t="s">
        <v>1584</v>
      </c>
      <c r="R448" s="2">
        <v>244688</v>
      </c>
      <c r="S448" s="2">
        <v>244688</v>
      </c>
      <c r="T448" t="s">
        <v>1585</v>
      </c>
      <c r="U448">
        <v>23057698</v>
      </c>
      <c r="V448" t="s">
        <v>271</v>
      </c>
      <c r="W448">
        <v>5</v>
      </c>
      <c r="X448">
        <v>5</v>
      </c>
      <c r="Y448">
        <v>5</v>
      </c>
      <c r="Z448">
        <v>5</v>
      </c>
      <c r="AA448">
        <v>0</v>
      </c>
      <c r="AB448">
        <v>0</v>
      </c>
      <c r="AC448">
        <v>0</v>
      </c>
      <c r="AD448">
        <v>0</v>
      </c>
      <c r="AE448">
        <v>5</v>
      </c>
      <c r="AF448">
        <v>5</v>
      </c>
      <c r="AI448" t="s">
        <v>1494</v>
      </c>
      <c r="AJ448" t="s">
        <v>989</v>
      </c>
      <c r="AK448" t="s">
        <v>1039</v>
      </c>
      <c r="AL448" t="s">
        <v>1008</v>
      </c>
      <c r="AM448" t="s">
        <v>1009</v>
      </c>
      <c r="AN448" t="s">
        <v>1034</v>
      </c>
      <c r="AO448" t="s">
        <v>991</v>
      </c>
      <c r="AU448" t="s">
        <v>1586</v>
      </c>
      <c r="AV448" t="s">
        <v>765</v>
      </c>
      <c r="AW448" t="s">
        <v>765</v>
      </c>
      <c r="AX448" t="s">
        <v>990</v>
      </c>
      <c r="AY448">
        <v>0</v>
      </c>
      <c r="AZ448" t="s">
        <v>994</v>
      </c>
      <c r="BA448">
        <v>31792595</v>
      </c>
      <c r="BD448">
        <v>0</v>
      </c>
      <c r="BG448">
        <v>1333314600</v>
      </c>
      <c r="BH448" t="s">
        <v>995</v>
      </c>
      <c r="BI448">
        <v>5</v>
      </c>
      <c r="BJ448">
        <v>5</v>
      </c>
      <c r="BK448">
        <v>1300</v>
      </c>
      <c r="BL448" t="s">
        <v>996</v>
      </c>
    </row>
    <row r="449" spans="3:64">
      <c r="C449" s="2">
        <v>244688</v>
      </c>
      <c r="D449" s="2">
        <v>244688</v>
      </c>
      <c r="F449" t="s">
        <v>1490</v>
      </c>
      <c r="G449" t="s">
        <v>1491</v>
      </c>
      <c r="H449">
        <v>0</v>
      </c>
      <c r="I449" t="s">
        <v>984</v>
      </c>
      <c r="J449" t="s">
        <v>985</v>
      </c>
      <c r="K449" t="s">
        <v>986</v>
      </c>
      <c r="L449">
        <v>250</v>
      </c>
      <c r="N449">
        <v>2000364308</v>
      </c>
      <c r="O449" t="s">
        <v>1587</v>
      </c>
      <c r="P449">
        <v>1</v>
      </c>
      <c r="Q449" t="s">
        <v>1587</v>
      </c>
      <c r="R449" s="2">
        <v>244688</v>
      </c>
      <c r="S449" s="2">
        <v>244688</v>
      </c>
      <c r="T449" t="s">
        <v>1588</v>
      </c>
      <c r="U449">
        <v>23057681</v>
      </c>
      <c r="V449" t="s">
        <v>130</v>
      </c>
      <c r="W449">
        <v>10</v>
      </c>
      <c r="X449">
        <v>10</v>
      </c>
      <c r="Y449">
        <v>10</v>
      </c>
      <c r="Z449">
        <v>10</v>
      </c>
      <c r="AA449">
        <v>0</v>
      </c>
      <c r="AB449">
        <v>0</v>
      </c>
      <c r="AC449">
        <v>0</v>
      </c>
      <c r="AD449">
        <v>0</v>
      </c>
      <c r="AE449">
        <v>10</v>
      </c>
      <c r="AF449">
        <v>10</v>
      </c>
      <c r="AI449" t="s">
        <v>1494</v>
      </c>
      <c r="AJ449" t="s">
        <v>989</v>
      </c>
      <c r="AK449" t="s">
        <v>1007</v>
      </c>
      <c r="AL449" t="s">
        <v>1008</v>
      </c>
      <c r="AM449" t="s">
        <v>1009</v>
      </c>
      <c r="AN449" t="s">
        <v>1034</v>
      </c>
      <c r="AO449" t="s">
        <v>991</v>
      </c>
      <c r="AU449" t="s">
        <v>1589</v>
      </c>
      <c r="AV449" t="s">
        <v>765</v>
      </c>
      <c r="AW449" t="s">
        <v>765</v>
      </c>
      <c r="AX449" t="s">
        <v>990</v>
      </c>
      <c r="AY449">
        <v>0</v>
      </c>
      <c r="AZ449" t="s">
        <v>994</v>
      </c>
      <c r="BA449">
        <v>31792636</v>
      </c>
      <c r="BD449">
        <v>0</v>
      </c>
      <c r="BG449">
        <v>1333314600</v>
      </c>
      <c r="BH449" t="s">
        <v>995</v>
      </c>
      <c r="BI449">
        <v>10</v>
      </c>
      <c r="BJ449">
        <v>10</v>
      </c>
      <c r="BK449">
        <v>1300</v>
      </c>
      <c r="BL449" t="s">
        <v>996</v>
      </c>
    </row>
    <row r="450" spans="3:64">
      <c r="C450" s="2">
        <v>244688</v>
      </c>
      <c r="D450" s="2">
        <v>244688</v>
      </c>
      <c r="F450" t="s">
        <v>1490</v>
      </c>
      <c r="G450" t="s">
        <v>1491</v>
      </c>
      <c r="H450">
        <v>0</v>
      </c>
      <c r="I450" t="s">
        <v>984</v>
      </c>
      <c r="J450" t="s">
        <v>985</v>
      </c>
      <c r="K450" t="s">
        <v>986</v>
      </c>
      <c r="L450">
        <v>250</v>
      </c>
      <c r="N450">
        <v>2000364308</v>
      </c>
      <c r="O450" t="s">
        <v>1587</v>
      </c>
      <c r="P450">
        <v>1</v>
      </c>
      <c r="Q450" t="s">
        <v>1587</v>
      </c>
      <c r="R450" s="2">
        <v>244688</v>
      </c>
      <c r="S450" s="2">
        <v>244688</v>
      </c>
      <c r="T450" t="s">
        <v>1588</v>
      </c>
      <c r="U450">
        <v>23015321</v>
      </c>
      <c r="V450" t="s">
        <v>128</v>
      </c>
      <c r="W450">
        <v>30</v>
      </c>
      <c r="X450">
        <v>240</v>
      </c>
      <c r="Y450">
        <v>30</v>
      </c>
      <c r="Z450">
        <v>240</v>
      </c>
      <c r="AA450">
        <v>0</v>
      </c>
      <c r="AB450">
        <v>0</v>
      </c>
      <c r="AC450">
        <v>0</v>
      </c>
      <c r="AD450">
        <v>0</v>
      </c>
      <c r="AE450">
        <v>30</v>
      </c>
      <c r="AF450">
        <v>240</v>
      </c>
      <c r="AI450" t="s">
        <v>1494</v>
      </c>
      <c r="AJ450" t="s">
        <v>989</v>
      </c>
      <c r="AK450" t="s">
        <v>1007</v>
      </c>
      <c r="AL450" t="s">
        <v>1008</v>
      </c>
      <c r="AM450" t="s">
        <v>1009</v>
      </c>
      <c r="AN450" t="s">
        <v>1034</v>
      </c>
      <c r="AO450" t="s">
        <v>991</v>
      </c>
      <c r="AU450" t="s">
        <v>1589</v>
      </c>
      <c r="AV450" t="s">
        <v>1086</v>
      </c>
      <c r="AW450" t="s">
        <v>765</v>
      </c>
      <c r="AX450" t="s">
        <v>990</v>
      </c>
      <c r="AY450">
        <v>0</v>
      </c>
      <c r="AZ450" t="s">
        <v>994</v>
      </c>
      <c r="BA450">
        <v>31792636</v>
      </c>
      <c r="BD450">
        <v>0</v>
      </c>
      <c r="BG450">
        <v>1333314600</v>
      </c>
      <c r="BH450" t="s">
        <v>995</v>
      </c>
      <c r="BI450">
        <v>30</v>
      </c>
      <c r="BJ450">
        <v>240</v>
      </c>
      <c r="BK450">
        <v>1300</v>
      </c>
      <c r="BL450" t="s">
        <v>996</v>
      </c>
    </row>
    <row r="451" spans="3:64">
      <c r="C451" s="2">
        <v>244688</v>
      </c>
      <c r="D451" s="2">
        <v>244688</v>
      </c>
      <c r="F451" t="s">
        <v>1490</v>
      </c>
      <c r="G451" t="s">
        <v>1491</v>
      </c>
      <c r="H451">
        <v>0</v>
      </c>
      <c r="I451" t="s">
        <v>984</v>
      </c>
      <c r="J451" t="s">
        <v>985</v>
      </c>
      <c r="K451" t="s">
        <v>986</v>
      </c>
      <c r="L451">
        <v>250</v>
      </c>
      <c r="N451">
        <v>2000417751</v>
      </c>
      <c r="O451" t="s">
        <v>1554</v>
      </c>
      <c r="P451">
        <v>1</v>
      </c>
      <c r="Q451" t="s">
        <v>1554</v>
      </c>
      <c r="R451" s="2">
        <v>244688</v>
      </c>
      <c r="S451" s="2">
        <v>244688</v>
      </c>
      <c r="T451" t="s">
        <v>1590</v>
      </c>
      <c r="U451">
        <v>23075374</v>
      </c>
      <c r="V451" t="s">
        <v>1591</v>
      </c>
      <c r="W451">
        <v>100</v>
      </c>
      <c r="X451">
        <v>100</v>
      </c>
      <c r="Y451">
        <v>100</v>
      </c>
      <c r="Z451">
        <v>100</v>
      </c>
      <c r="AA451">
        <v>0</v>
      </c>
      <c r="AB451">
        <v>0</v>
      </c>
      <c r="AC451">
        <v>0</v>
      </c>
      <c r="AD451">
        <v>0</v>
      </c>
      <c r="AE451">
        <v>100</v>
      </c>
      <c r="AF451">
        <v>100</v>
      </c>
      <c r="AI451" t="s">
        <v>1494</v>
      </c>
      <c r="AJ451" t="s">
        <v>989</v>
      </c>
      <c r="AN451" t="s">
        <v>1034</v>
      </c>
      <c r="AO451" t="s">
        <v>991</v>
      </c>
      <c r="AU451" t="s">
        <v>1592</v>
      </c>
      <c r="AV451" t="s">
        <v>765</v>
      </c>
      <c r="AW451" t="s">
        <v>765</v>
      </c>
      <c r="AX451" t="s">
        <v>990</v>
      </c>
      <c r="AY451">
        <v>0</v>
      </c>
      <c r="AZ451" t="s">
        <v>994</v>
      </c>
      <c r="BA451">
        <v>31792749</v>
      </c>
      <c r="BD451">
        <v>0</v>
      </c>
      <c r="BG451">
        <v>1333314600</v>
      </c>
      <c r="BH451" t="s">
        <v>995</v>
      </c>
      <c r="BI451">
        <v>100</v>
      </c>
      <c r="BJ451">
        <v>100</v>
      </c>
      <c r="BL451" t="s">
        <v>996</v>
      </c>
    </row>
    <row r="452" spans="3:64">
      <c r="C452" s="2">
        <v>244688</v>
      </c>
      <c r="D452" s="2">
        <v>244688</v>
      </c>
      <c r="F452" t="s">
        <v>1490</v>
      </c>
      <c r="G452" t="s">
        <v>1491</v>
      </c>
      <c r="H452">
        <v>0</v>
      </c>
      <c r="I452" t="s">
        <v>984</v>
      </c>
      <c r="J452" t="s">
        <v>985</v>
      </c>
      <c r="K452" t="s">
        <v>986</v>
      </c>
      <c r="L452">
        <v>250</v>
      </c>
      <c r="N452">
        <v>2000417751</v>
      </c>
      <c r="O452" t="s">
        <v>1554</v>
      </c>
      <c r="P452">
        <v>1</v>
      </c>
      <c r="Q452" t="s">
        <v>1554</v>
      </c>
      <c r="R452" s="2">
        <v>244688</v>
      </c>
      <c r="S452" s="2">
        <v>244688</v>
      </c>
      <c r="T452" t="s">
        <v>1590</v>
      </c>
      <c r="U452">
        <v>23075379</v>
      </c>
      <c r="V452" t="s">
        <v>1593</v>
      </c>
      <c r="W452">
        <v>50</v>
      </c>
      <c r="X452">
        <v>50</v>
      </c>
      <c r="Y452">
        <v>50</v>
      </c>
      <c r="Z452">
        <v>50</v>
      </c>
      <c r="AA452">
        <v>0</v>
      </c>
      <c r="AB452">
        <v>0</v>
      </c>
      <c r="AC452">
        <v>0</v>
      </c>
      <c r="AD452">
        <v>0</v>
      </c>
      <c r="AE452">
        <v>50</v>
      </c>
      <c r="AF452">
        <v>50</v>
      </c>
      <c r="AI452" t="s">
        <v>1494</v>
      </c>
      <c r="AJ452" t="s">
        <v>989</v>
      </c>
      <c r="AN452" t="s">
        <v>1034</v>
      </c>
      <c r="AO452" t="s">
        <v>991</v>
      </c>
      <c r="AU452" t="s">
        <v>1592</v>
      </c>
      <c r="AV452" t="s">
        <v>765</v>
      </c>
      <c r="AW452" t="s">
        <v>765</v>
      </c>
      <c r="AX452" t="s">
        <v>990</v>
      </c>
      <c r="AY452">
        <v>0</v>
      </c>
      <c r="AZ452" t="s">
        <v>994</v>
      </c>
      <c r="BA452">
        <v>31792749</v>
      </c>
      <c r="BD452">
        <v>0</v>
      </c>
      <c r="BG452">
        <v>1333314600</v>
      </c>
      <c r="BH452" t="s">
        <v>995</v>
      </c>
      <c r="BI452">
        <v>50</v>
      </c>
      <c r="BJ452">
        <v>50</v>
      </c>
      <c r="BL452" t="s">
        <v>996</v>
      </c>
    </row>
    <row r="453" spans="3:64">
      <c r="C453" s="2">
        <v>244688</v>
      </c>
      <c r="D453" s="2">
        <v>244688</v>
      </c>
      <c r="F453" t="s">
        <v>1490</v>
      </c>
      <c r="G453" t="s">
        <v>1491</v>
      </c>
      <c r="H453">
        <v>0</v>
      </c>
      <c r="I453" t="s">
        <v>984</v>
      </c>
      <c r="J453" t="s">
        <v>985</v>
      </c>
      <c r="K453" t="s">
        <v>986</v>
      </c>
      <c r="L453">
        <v>250</v>
      </c>
      <c r="N453">
        <v>2000417751</v>
      </c>
      <c r="O453" t="s">
        <v>1554</v>
      </c>
      <c r="P453">
        <v>1</v>
      </c>
      <c r="Q453" t="s">
        <v>1554</v>
      </c>
      <c r="R453" s="2">
        <v>244688</v>
      </c>
      <c r="S453" s="2">
        <v>244688</v>
      </c>
      <c r="T453" t="s">
        <v>1590</v>
      </c>
      <c r="U453">
        <v>23075377</v>
      </c>
      <c r="V453" t="s">
        <v>1594</v>
      </c>
      <c r="W453">
        <v>10</v>
      </c>
      <c r="X453">
        <v>10</v>
      </c>
      <c r="Y453">
        <v>10</v>
      </c>
      <c r="Z453">
        <v>10</v>
      </c>
      <c r="AA453">
        <v>0</v>
      </c>
      <c r="AB453">
        <v>0</v>
      </c>
      <c r="AC453">
        <v>0</v>
      </c>
      <c r="AD453">
        <v>0</v>
      </c>
      <c r="AE453">
        <v>10</v>
      </c>
      <c r="AF453">
        <v>10</v>
      </c>
      <c r="AI453" t="s">
        <v>1494</v>
      </c>
      <c r="AJ453" t="s">
        <v>989</v>
      </c>
      <c r="AN453" t="s">
        <v>1034</v>
      </c>
      <c r="AO453" t="s">
        <v>991</v>
      </c>
      <c r="AU453" t="s">
        <v>1592</v>
      </c>
      <c r="AV453" t="s">
        <v>765</v>
      </c>
      <c r="AW453" t="s">
        <v>765</v>
      </c>
      <c r="AX453" t="s">
        <v>990</v>
      </c>
      <c r="AY453">
        <v>0</v>
      </c>
      <c r="AZ453" t="s">
        <v>994</v>
      </c>
      <c r="BA453">
        <v>31792749</v>
      </c>
      <c r="BD453">
        <v>0</v>
      </c>
      <c r="BG453">
        <v>1333314600</v>
      </c>
      <c r="BH453" t="s">
        <v>995</v>
      </c>
      <c r="BI453">
        <v>10</v>
      </c>
      <c r="BJ453">
        <v>10</v>
      </c>
      <c r="BL453" t="s">
        <v>996</v>
      </c>
    </row>
    <row r="454" spans="3:64">
      <c r="C454" s="2">
        <v>244688</v>
      </c>
      <c r="D454" s="2">
        <v>244688</v>
      </c>
      <c r="F454" t="s">
        <v>1490</v>
      </c>
      <c r="G454" t="s">
        <v>1491</v>
      </c>
      <c r="H454">
        <v>0</v>
      </c>
      <c r="I454" t="s">
        <v>984</v>
      </c>
      <c r="J454" t="s">
        <v>985</v>
      </c>
      <c r="K454" t="s">
        <v>986</v>
      </c>
      <c r="L454">
        <v>250</v>
      </c>
      <c r="N454">
        <v>2000417751</v>
      </c>
      <c r="O454" t="s">
        <v>1554</v>
      </c>
      <c r="P454">
        <v>1</v>
      </c>
      <c r="Q454" t="s">
        <v>1554</v>
      </c>
      <c r="R454" s="2">
        <v>244688</v>
      </c>
      <c r="S454" s="2">
        <v>244688</v>
      </c>
      <c r="T454" t="s">
        <v>1590</v>
      </c>
      <c r="U454">
        <v>23075380</v>
      </c>
      <c r="V454" t="s">
        <v>1595</v>
      </c>
      <c r="W454">
        <v>100</v>
      </c>
      <c r="X454">
        <v>100</v>
      </c>
      <c r="Y454">
        <v>100</v>
      </c>
      <c r="Z454">
        <v>100</v>
      </c>
      <c r="AA454">
        <v>0</v>
      </c>
      <c r="AB454">
        <v>0</v>
      </c>
      <c r="AC454">
        <v>0</v>
      </c>
      <c r="AD454">
        <v>0</v>
      </c>
      <c r="AE454">
        <v>100</v>
      </c>
      <c r="AF454">
        <v>100</v>
      </c>
      <c r="AI454" t="s">
        <v>1494</v>
      </c>
      <c r="AJ454" t="s">
        <v>989</v>
      </c>
      <c r="AN454" t="s">
        <v>1034</v>
      </c>
      <c r="AO454" t="s">
        <v>991</v>
      </c>
      <c r="AU454" t="s">
        <v>1592</v>
      </c>
      <c r="AV454" t="s">
        <v>765</v>
      </c>
      <c r="AW454" t="s">
        <v>765</v>
      </c>
      <c r="AX454" t="s">
        <v>990</v>
      </c>
      <c r="AY454">
        <v>0</v>
      </c>
      <c r="AZ454" t="s">
        <v>994</v>
      </c>
      <c r="BA454">
        <v>31792749</v>
      </c>
      <c r="BD454">
        <v>0</v>
      </c>
      <c r="BG454">
        <v>1333314600</v>
      </c>
      <c r="BH454" t="s">
        <v>995</v>
      </c>
      <c r="BI454">
        <v>100</v>
      </c>
      <c r="BJ454">
        <v>100</v>
      </c>
      <c r="BL454" t="s">
        <v>996</v>
      </c>
    </row>
    <row r="455" spans="3:64">
      <c r="C455" s="2">
        <v>244688</v>
      </c>
      <c r="D455" s="2">
        <v>244688</v>
      </c>
      <c r="F455" t="s">
        <v>1490</v>
      </c>
      <c r="G455" t="s">
        <v>1491</v>
      </c>
      <c r="H455">
        <v>0</v>
      </c>
      <c r="I455" t="s">
        <v>984</v>
      </c>
      <c r="J455" t="s">
        <v>985</v>
      </c>
      <c r="K455" t="s">
        <v>986</v>
      </c>
      <c r="L455">
        <v>250</v>
      </c>
      <c r="N455">
        <v>2000345756</v>
      </c>
      <c r="O455" t="s">
        <v>1596</v>
      </c>
      <c r="P455">
        <v>1</v>
      </c>
      <c r="Q455" t="s">
        <v>1596</v>
      </c>
      <c r="R455" s="2">
        <v>244688</v>
      </c>
      <c r="S455" s="2">
        <v>244688</v>
      </c>
      <c r="T455" t="s">
        <v>1597</v>
      </c>
      <c r="U455">
        <v>23057689</v>
      </c>
      <c r="V455" t="s">
        <v>56</v>
      </c>
      <c r="W455">
        <v>50</v>
      </c>
      <c r="X455">
        <v>50</v>
      </c>
      <c r="Y455">
        <v>50</v>
      </c>
      <c r="Z455">
        <v>50</v>
      </c>
      <c r="AA455">
        <v>0</v>
      </c>
      <c r="AB455">
        <v>0</v>
      </c>
      <c r="AC455">
        <v>0</v>
      </c>
      <c r="AD455">
        <v>0</v>
      </c>
      <c r="AE455">
        <v>50</v>
      </c>
      <c r="AF455">
        <v>50</v>
      </c>
      <c r="AI455" t="s">
        <v>1494</v>
      </c>
      <c r="AJ455" t="s">
        <v>989</v>
      </c>
      <c r="AK455" t="s">
        <v>1007</v>
      </c>
      <c r="AL455" t="s">
        <v>1008</v>
      </c>
      <c r="AM455" t="s">
        <v>1009</v>
      </c>
      <c r="AN455" t="s">
        <v>1034</v>
      </c>
      <c r="AO455" t="s">
        <v>991</v>
      </c>
      <c r="AU455" t="s">
        <v>1598</v>
      </c>
      <c r="AV455" t="s">
        <v>765</v>
      </c>
      <c r="AW455" t="s">
        <v>765</v>
      </c>
      <c r="AX455" t="s">
        <v>990</v>
      </c>
      <c r="AY455">
        <v>0</v>
      </c>
      <c r="AZ455" t="s">
        <v>994</v>
      </c>
      <c r="BA455">
        <v>31792834</v>
      </c>
      <c r="BD455">
        <v>0</v>
      </c>
      <c r="BF455" t="s">
        <v>1104</v>
      </c>
      <c r="BG455">
        <v>1333314600</v>
      </c>
      <c r="BH455" t="s">
        <v>995</v>
      </c>
      <c r="BI455">
        <v>50</v>
      </c>
      <c r="BJ455">
        <v>50</v>
      </c>
      <c r="BK455">
        <v>1300</v>
      </c>
      <c r="BL455" t="s">
        <v>996</v>
      </c>
    </row>
    <row r="456" spans="3:64">
      <c r="C456" s="2">
        <v>244688</v>
      </c>
      <c r="D456" s="2">
        <v>244688</v>
      </c>
      <c r="F456" t="s">
        <v>1490</v>
      </c>
      <c r="G456" t="s">
        <v>1491</v>
      </c>
      <c r="H456">
        <v>0</v>
      </c>
      <c r="I456" t="s">
        <v>984</v>
      </c>
      <c r="J456" t="s">
        <v>985</v>
      </c>
      <c r="K456" t="s">
        <v>986</v>
      </c>
      <c r="L456">
        <v>250</v>
      </c>
      <c r="N456">
        <v>2000345756</v>
      </c>
      <c r="O456" t="s">
        <v>1596</v>
      </c>
      <c r="P456">
        <v>1</v>
      </c>
      <c r="Q456" t="s">
        <v>1596</v>
      </c>
      <c r="R456" s="2">
        <v>244688</v>
      </c>
      <c r="S456" s="2">
        <v>244688</v>
      </c>
      <c r="T456" t="s">
        <v>1597</v>
      </c>
      <c r="U456">
        <v>23000167</v>
      </c>
      <c r="V456" t="s">
        <v>54</v>
      </c>
      <c r="W456">
        <v>200</v>
      </c>
      <c r="X456">
        <v>200</v>
      </c>
      <c r="Y456">
        <v>200</v>
      </c>
      <c r="Z456">
        <v>200</v>
      </c>
      <c r="AA456">
        <v>0</v>
      </c>
      <c r="AB456">
        <v>0</v>
      </c>
      <c r="AC456">
        <v>0</v>
      </c>
      <c r="AD456">
        <v>0</v>
      </c>
      <c r="AE456">
        <v>200</v>
      </c>
      <c r="AF456">
        <v>200</v>
      </c>
      <c r="AI456" t="s">
        <v>1494</v>
      </c>
      <c r="AJ456" t="s">
        <v>989</v>
      </c>
      <c r="AK456" t="s">
        <v>1007</v>
      </c>
      <c r="AL456" t="s">
        <v>1008</v>
      </c>
      <c r="AM456" t="s">
        <v>1009</v>
      </c>
      <c r="AN456" t="s">
        <v>1034</v>
      </c>
      <c r="AO456" t="s">
        <v>991</v>
      </c>
      <c r="AU456" t="s">
        <v>1598</v>
      </c>
      <c r="AV456" t="s">
        <v>765</v>
      </c>
      <c r="AW456" t="s">
        <v>765</v>
      </c>
      <c r="AX456" t="s">
        <v>990</v>
      </c>
      <c r="AY456">
        <v>0</v>
      </c>
      <c r="AZ456" t="s">
        <v>994</v>
      </c>
      <c r="BA456">
        <v>31792834</v>
      </c>
      <c r="BD456">
        <v>0</v>
      </c>
      <c r="BF456" t="s">
        <v>1104</v>
      </c>
      <c r="BG456">
        <v>1333314600</v>
      </c>
      <c r="BH456" t="s">
        <v>995</v>
      </c>
      <c r="BI456">
        <v>200</v>
      </c>
      <c r="BJ456">
        <v>200</v>
      </c>
      <c r="BK456">
        <v>1300</v>
      </c>
      <c r="BL456" t="s">
        <v>996</v>
      </c>
    </row>
    <row r="457" spans="3:64">
      <c r="C457" s="2">
        <v>244688</v>
      </c>
      <c r="D457" s="2">
        <v>244688</v>
      </c>
      <c r="F457" t="s">
        <v>1490</v>
      </c>
      <c r="G457" t="s">
        <v>1491</v>
      </c>
      <c r="H457">
        <v>0</v>
      </c>
      <c r="I457" t="s">
        <v>984</v>
      </c>
      <c r="J457" t="s">
        <v>985</v>
      </c>
      <c r="K457" t="s">
        <v>986</v>
      </c>
      <c r="L457">
        <v>250</v>
      </c>
      <c r="N457">
        <v>2000412238</v>
      </c>
      <c r="O457" t="s">
        <v>1599</v>
      </c>
      <c r="P457">
        <v>1</v>
      </c>
      <c r="Q457" t="s">
        <v>1599</v>
      </c>
      <c r="R457" s="2">
        <v>244688</v>
      </c>
      <c r="S457" s="2">
        <v>244688</v>
      </c>
      <c r="T457" t="s">
        <v>1600</v>
      </c>
      <c r="U457">
        <v>23000197</v>
      </c>
      <c r="V457" t="s">
        <v>12</v>
      </c>
      <c r="W457">
        <v>1</v>
      </c>
      <c r="X457">
        <v>10</v>
      </c>
      <c r="Y457">
        <v>1</v>
      </c>
      <c r="Z457">
        <v>10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10</v>
      </c>
      <c r="AI457" t="s">
        <v>1494</v>
      </c>
      <c r="AJ457" t="s">
        <v>989</v>
      </c>
      <c r="AK457" t="s">
        <v>1007</v>
      </c>
      <c r="AL457" t="s">
        <v>1008</v>
      </c>
      <c r="AM457" t="s">
        <v>1009</v>
      </c>
      <c r="AN457" t="s">
        <v>1034</v>
      </c>
      <c r="AO457" t="s">
        <v>991</v>
      </c>
      <c r="AU457" t="s">
        <v>1601</v>
      </c>
      <c r="AV457" t="s">
        <v>1010</v>
      </c>
      <c r="AW457" t="s">
        <v>765</v>
      </c>
      <c r="AX457" t="s">
        <v>990</v>
      </c>
      <c r="AY457">
        <v>0</v>
      </c>
      <c r="AZ457" t="s">
        <v>994</v>
      </c>
      <c r="BA457">
        <v>31792880</v>
      </c>
      <c r="BD457">
        <v>0</v>
      </c>
      <c r="BG457">
        <v>1333314600</v>
      </c>
      <c r="BH457" t="s">
        <v>995</v>
      </c>
      <c r="BI457">
        <v>1</v>
      </c>
      <c r="BJ457">
        <v>10</v>
      </c>
      <c r="BL457" t="s">
        <v>996</v>
      </c>
    </row>
    <row r="458" spans="3:64">
      <c r="C458" s="2">
        <v>244688</v>
      </c>
      <c r="D458" s="2">
        <v>244688</v>
      </c>
      <c r="F458" t="s">
        <v>1490</v>
      </c>
      <c r="G458" t="s">
        <v>1491</v>
      </c>
      <c r="H458">
        <v>0</v>
      </c>
      <c r="I458" t="s">
        <v>984</v>
      </c>
      <c r="J458" t="s">
        <v>985</v>
      </c>
      <c r="K458" t="s">
        <v>986</v>
      </c>
      <c r="L458">
        <v>250</v>
      </c>
      <c r="N458">
        <v>2000412238</v>
      </c>
      <c r="O458" t="s">
        <v>1599</v>
      </c>
      <c r="P458">
        <v>1</v>
      </c>
      <c r="Q458" t="s">
        <v>1599</v>
      </c>
      <c r="R458" s="2">
        <v>244688</v>
      </c>
      <c r="S458" s="2">
        <v>244688</v>
      </c>
      <c r="T458" t="s">
        <v>1602</v>
      </c>
      <c r="U458">
        <v>23000167</v>
      </c>
      <c r="V458" t="s">
        <v>54</v>
      </c>
      <c r="W458">
        <v>70</v>
      </c>
      <c r="X458">
        <v>70</v>
      </c>
      <c r="Y458">
        <v>70</v>
      </c>
      <c r="Z458">
        <v>70</v>
      </c>
      <c r="AA458">
        <v>0</v>
      </c>
      <c r="AB458">
        <v>0</v>
      </c>
      <c r="AC458">
        <v>0</v>
      </c>
      <c r="AD458">
        <v>0</v>
      </c>
      <c r="AE458">
        <v>70</v>
      </c>
      <c r="AF458">
        <v>70</v>
      </c>
      <c r="AI458" t="s">
        <v>1494</v>
      </c>
      <c r="AJ458" t="s">
        <v>989</v>
      </c>
      <c r="AK458" t="s">
        <v>1007</v>
      </c>
      <c r="AL458" t="s">
        <v>1008</v>
      </c>
      <c r="AM458" t="s">
        <v>1009</v>
      </c>
      <c r="AN458" t="s">
        <v>1034</v>
      </c>
      <c r="AO458" t="s">
        <v>991</v>
      </c>
      <c r="AU458" t="s">
        <v>1601</v>
      </c>
      <c r="AV458" t="s">
        <v>765</v>
      </c>
      <c r="AW458" t="s">
        <v>765</v>
      </c>
      <c r="AX458" t="s">
        <v>990</v>
      </c>
      <c r="AY458">
        <v>0</v>
      </c>
      <c r="AZ458" t="s">
        <v>994</v>
      </c>
      <c r="BA458">
        <v>31792880</v>
      </c>
      <c r="BD458">
        <v>0</v>
      </c>
      <c r="BF458" t="s">
        <v>1104</v>
      </c>
      <c r="BG458">
        <v>1333314600</v>
      </c>
      <c r="BH458" t="s">
        <v>995</v>
      </c>
      <c r="BI458">
        <v>70</v>
      </c>
      <c r="BJ458">
        <v>70</v>
      </c>
      <c r="BL458" t="s">
        <v>996</v>
      </c>
    </row>
    <row r="459" spans="3:64">
      <c r="C459" s="2">
        <v>244688</v>
      </c>
      <c r="D459" s="2">
        <v>244688</v>
      </c>
      <c r="F459" t="s">
        <v>1490</v>
      </c>
      <c r="G459" t="s">
        <v>1491</v>
      </c>
      <c r="H459">
        <v>0</v>
      </c>
      <c r="I459" t="s">
        <v>984</v>
      </c>
      <c r="J459" t="s">
        <v>985</v>
      </c>
      <c r="K459" t="s">
        <v>986</v>
      </c>
      <c r="L459">
        <v>250</v>
      </c>
      <c r="N459">
        <v>2000192425</v>
      </c>
      <c r="O459" t="s">
        <v>1603</v>
      </c>
      <c r="P459">
        <v>1</v>
      </c>
      <c r="Q459" t="s">
        <v>1604</v>
      </c>
      <c r="R459" s="2">
        <v>244688</v>
      </c>
      <c r="S459" s="2">
        <v>244688</v>
      </c>
      <c r="T459" t="s">
        <v>1605</v>
      </c>
      <c r="U459">
        <v>23057685</v>
      </c>
      <c r="V459" t="s">
        <v>104</v>
      </c>
      <c r="W459">
        <v>10</v>
      </c>
      <c r="X459">
        <v>10</v>
      </c>
      <c r="Y459">
        <v>10</v>
      </c>
      <c r="Z459">
        <v>10</v>
      </c>
      <c r="AA459">
        <v>0</v>
      </c>
      <c r="AB459">
        <v>0</v>
      </c>
      <c r="AC459">
        <v>0</v>
      </c>
      <c r="AD459">
        <v>0</v>
      </c>
      <c r="AE459">
        <v>10</v>
      </c>
      <c r="AF459">
        <v>10</v>
      </c>
      <c r="AI459" t="s">
        <v>1494</v>
      </c>
      <c r="AJ459" t="s">
        <v>989</v>
      </c>
      <c r="AK459" t="s">
        <v>1007</v>
      </c>
      <c r="AL459" t="s">
        <v>1008</v>
      </c>
      <c r="AM459" t="s">
        <v>1009</v>
      </c>
      <c r="AN459" t="s">
        <v>1022</v>
      </c>
      <c r="AO459" t="s">
        <v>991</v>
      </c>
      <c r="AU459" t="s">
        <v>1606</v>
      </c>
      <c r="AV459" t="s">
        <v>765</v>
      </c>
      <c r="AW459" t="s">
        <v>765</v>
      </c>
      <c r="AX459" t="s">
        <v>990</v>
      </c>
      <c r="AY459">
        <v>0</v>
      </c>
      <c r="AZ459" t="s">
        <v>994</v>
      </c>
      <c r="BA459">
        <v>31793348</v>
      </c>
      <c r="BD459">
        <v>0</v>
      </c>
      <c r="BG459">
        <v>1333314600</v>
      </c>
      <c r="BH459" t="s">
        <v>995</v>
      </c>
      <c r="BI459">
        <v>10</v>
      </c>
      <c r="BJ459">
        <v>10</v>
      </c>
      <c r="BK459">
        <v>1300</v>
      </c>
      <c r="BL459" t="s">
        <v>996</v>
      </c>
    </row>
    <row r="460" spans="3:64">
      <c r="C460" s="2">
        <v>244688</v>
      </c>
      <c r="D460" s="2">
        <v>244688</v>
      </c>
      <c r="F460" t="s">
        <v>1490</v>
      </c>
      <c r="G460" t="s">
        <v>1491</v>
      </c>
      <c r="H460">
        <v>0</v>
      </c>
      <c r="I460" t="s">
        <v>984</v>
      </c>
      <c r="J460" t="s">
        <v>985</v>
      </c>
      <c r="K460" t="s">
        <v>986</v>
      </c>
      <c r="L460">
        <v>250</v>
      </c>
      <c r="N460">
        <v>2000192425</v>
      </c>
      <c r="O460" t="s">
        <v>1603</v>
      </c>
      <c r="P460">
        <v>1</v>
      </c>
      <c r="Q460" t="s">
        <v>1604</v>
      </c>
      <c r="R460" s="2">
        <v>244688</v>
      </c>
      <c r="S460" s="2">
        <v>244688</v>
      </c>
      <c r="T460" t="s">
        <v>1605</v>
      </c>
      <c r="U460">
        <v>23064091</v>
      </c>
      <c r="V460" t="s">
        <v>118</v>
      </c>
      <c r="W460">
        <v>50</v>
      </c>
      <c r="X460">
        <v>50</v>
      </c>
      <c r="Y460">
        <v>50</v>
      </c>
      <c r="Z460">
        <v>50</v>
      </c>
      <c r="AA460">
        <v>0</v>
      </c>
      <c r="AB460">
        <v>0</v>
      </c>
      <c r="AC460">
        <v>0</v>
      </c>
      <c r="AD460">
        <v>0</v>
      </c>
      <c r="AE460">
        <v>50</v>
      </c>
      <c r="AF460">
        <v>50</v>
      </c>
      <c r="AI460" t="s">
        <v>1494</v>
      </c>
      <c r="AJ460" t="s">
        <v>989</v>
      </c>
      <c r="AK460" t="s">
        <v>1007</v>
      </c>
      <c r="AL460" t="s">
        <v>1008</v>
      </c>
      <c r="AM460" t="s">
        <v>1009</v>
      </c>
      <c r="AN460" t="s">
        <v>1022</v>
      </c>
      <c r="AO460" t="s">
        <v>991</v>
      </c>
      <c r="AU460" t="s">
        <v>1606</v>
      </c>
      <c r="AV460" t="s">
        <v>765</v>
      </c>
      <c r="AW460" t="s">
        <v>765</v>
      </c>
      <c r="AX460" t="s">
        <v>990</v>
      </c>
      <c r="AY460">
        <v>0</v>
      </c>
      <c r="AZ460" t="s">
        <v>994</v>
      </c>
      <c r="BA460">
        <v>31793348</v>
      </c>
      <c r="BD460">
        <v>0</v>
      </c>
      <c r="BG460">
        <v>1333314600</v>
      </c>
      <c r="BH460" t="s">
        <v>995</v>
      </c>
      <c r="BI460">
        <v>50</v>
      </c>
      <c r="BJ460">
        <v>50</v>
      </c>
      <c r="BK460">
        <v>1300</v>
      </c>
      <c r="BL460" t="s">
        <v>996</v>
      </c>
    </row>
    <row r="461" spans="3:64">
      <c r="C461" s="2">
        <v>244688</v>
      </c>
      <c r="D461" s="2">
        <v>244688</v>
      </c>
      <c r="F461" t="s">
        <v>1490</v>
      </c>
      <c r="G461" t="s">
        <v>1491</v>
      </c>
      <c r="H461">
        <v>0</v>
      </c>
      <c r="I461" t="s">
        <v>984</v>
      </c>
      <c r="J461" t="s">
        <v>985</v>
      </c>
      <c r="K461" t="s">
        <v>986</v>
      </c>
      <c r="L461">
        <v>250</v>
      </c>
      <c r="N461">
        <v>2000413236</v>
      </c>
      <c r="O461" t="s">
        <v>1607</v>
      </c>
      <c r="P461">
        <v>1</v>
      </c>
      <c r="Q461" t="s">
        <v>1607</v>
      </c>
      <c r="R461" s="2">
        <v>244688</v>
      </c>
      <c r="S461" s="2">
        <v>244688</v>
      </c>
      <c r="T461" t="s">
        <v>1608</v>
      </c>
      <c r="U461">
        <v>23057685</v>
      </c>
      <c r="V461" t="s">
        <v>104</v>
      </c>
      <c r="W461">
        <v>20</v>
      </c>
      <c r="X461">
        <v>20</v>
      </c>
      <c r="Y461">
        <v>20</v>
      </c>
      <c r="Z461">
        <v>20</v>
      </c>
      <c r="AA461">
        <v>0</v>
      </c>
      <c r="AB461">
        <v>0</v>
      </c>
      <c r="AC461">
        <v>0</v>
      </c>
      <c r="AD461">
        <v>0</v>
      </c>
      <c r="AE461">
        <v>20</v>
      </c>
      <c r="AF461">
        <v>20</v>
      </c>
      <c r="AI461" t="s">
        <v>1494</v>
      </c>
      <c r="AJ461" t="s">
        <v>989</v>
      </c>
      <c r="AK461" t="s">
        <v>1007</v>
      </c>
      <c r="AL461" t="s">
        <v>1008</v>
      </c>
      <c r="AM461" t="s">
        <v>1009</v>
      </c>
      <c r="AN461" t="s">
        <v>1034</v>
      </c>
      <c r="AO461" t="s">
        <v>991</v>
      </c>
      <c r="AU461" t="s">
        <v>1609</v>
      </c>
      <c r="AV461" t="s">
        <v>765</v>
      </c>
      <c r="AW461" t="s">
        <v>765</v>
      </c>
      <c r="AX461" t="s">
        <v>990</v>
      </c>
      <c r="AY461">
        <v>0</v>
      </c>
      <c r="AZ461" t="s">
        <v>994</v>
      </c>
      <c r="BA461">
        <v>31793445</v>
      </c>
      <c r="BD461">
        <v>0</v>
      </c>
      <c r="BG461">
        <v>1333314600</v>
      </c>
      <c r="BH461" t="s">
        <v>995</v>
      </c>
      <c r="BI461">
        <v>20</v>
      </c>
      <c r="BJ461">
        <v>20</v>
      </c>
      <c r="BL461" t="s">
        <v>996</v>
      </c>
    </row>
    <row r="462" spans="3:64">
      <c r="C462" s="2">
        <v>244688</v>
      </c>
      <c r="D462" s="2">
        <v>244688</v>
      </c>
      <c r="F462" t="s">
        <v>1490</v>
      </c>
      <c r="G462" t="s">
        <v>1491</v>
      </c>
      <c r="H462">
        <v>0</v>
      </c>
      <c r="I462" t="s">
        <v>984</v>
      </c>
      <c r="J462" t="s">
        <v>985</v>
      </c>
      <c r="K462" t="s">
        <v>986</v>
      </c>
      <c r="L462">
        <v>250</v>
      </c>
      <c r="N462">
        <v>2000207461</v>
      </c>
      <c r="O462" t="s">
        <v>1610</v>
      </c>
      <c r="P462">
        <v>1</v>
      </c>
      <c r="Q462" t="s">
        <v>1611</v>
      </c>
      <c r="R462" s="2">
        <v>244688</v>
      </c>
      <c r="S462" s="2">
        <v>244688</v>
      </c>
      <c r="T462" t="s">
        <v>1612</v>
      </c>
      <c r="U462">
        <v>23057675</v>
      </c>
      <c r="V462" t="s">
        <v>197</v>
      </c>
      <c r="W462">
        <v>5</v>
      </c>
      <c r="X462">
        <v>5</v>
      </c>
      <c r="Y462">
        <v>5</v>
      </c>
      <c r="Z462">
        <v>5</v>
      </c>
      <c r="AA462">
        <v>0</v>
      </c>
      <c r="AB462">
        <v>0</v>
      </c>
      <c r="AC462">
        <v>0</v>
      </c>
      <c r="AD462">
        <v>0</v>
      </c>
      <c r="AE462">
        <v>5</v>
      </c>
      <c r="AF462">
        <v>5</v>
      </c>
      <c r="AI462" t="s">
        <v>1494</v>
      </c>
      <c r="AJ462" t="s">
        <v>989</v>
      </c>
      <c r="AK462" t="s">
        <v>1039</v>
      </c>
      <c r="AL462" t="s">
        <v>1008</v>
      </c>
      <c r="AM462" t="s">
        <v>1009</v>
      </c>
      <c r="AN462" t="s">
        <v>1022</v>
      </c>
      <c r="AO462" t="s">
        <v>991</v>
      </c>
      <c r="AU462" t="s">
        <v>1613</v>
      </c>
      <c r="AV462" t="s">
        <v>765</v>
      </c>
      <c r="AW462" t="s">
        <v>765</v>
      </c>
      <c r="AX462" t="s">
        <v>990</v>
      </c>
      <c r="AY462">
        <v>0</v>
      </c>
      <c r="AZ462" t="s">
        <v>994</v>
      </c>
      <c r="BA462">
        <v>31793937</v>
      </c>
      <c r="BD462">
        <v>0</v>
      </c>
      <c r="BG462">
        <v>1333314600</v>
      </c>
      <c r="BH462" t="s">
        <v>995</v>
      </c>
      <c r="BI462">
        <v>5</v>
      </c>
      <c r="BJ462">
        <v>5</v>
      </c>
      <c r="BK462">
        <v>1300</v>
      </c>
      <c r="BL462" t="s">
        <v>996</v>
      </c>
    </row>
    <row r="463" spans="3:64">
      <c r="C463" s="2">
        <v>244688</v>
      </c>
      <c r="D463" s="2">
        <v>244688</v>
      </c>
      <c r="F463" t="s">
        <v>1490</v>
      </c>
      <c r="G463" t="s">
        <v>1491</v>
      </c>
      <c r="H463">
        <v>0</v>
      </c>
      <c r="I463" t="s">
        <v>984</v>
      </c>
      <c r="J463" t="s">
        <v>985</v>
      </c>
      <c r="K463" t="s">
        <v>986</v>
      </c>
      <c r="L463">
        <v>250</v>
      </c>
      <c r="N463">
        <v>2000207461</v>
      </c>
      <c r="O463" t="s">
        <v>1610</v>
      </c>
      <c r="P463">
        <v>1</v>
      </c>
      <c r="Q463" t="s">
        <v>1611</v>
      </c>
      <c r="R463" s="2">
        <v>244688</v>
      </c>
      <c r="S463" s="2">
        <v>244688</v>
      </c>
      <c r="T463" t="s">
        <v>1612</v>
      </c>
      <c r="U463">
        <v>23105856</v>
      </c>
      <c r="V463" t="s">
        <v>231</v>
      </c>
      <c r="W463">
        <v>1</v>
      </c>
      <c r="X463">
        <v>12</v>
      </c>
      <c r="Y463">
        <v>1</v>
      </c>
      <c r="Z463">
        <v>12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12</v>
      </c>
      <c r="AI463" t="s">
        <v>1494</v>
      </c>
      <c r="AJ463" t="s">
        <v>989</v>
      </c>
      <c r="AK463" t="s">
        <v>1039</v>
      </c>
      <c r="AL463" t="s">
        <v>1008</v>
      </c>
      <c r="AM463" t="s">
        <v>1009</v>
      </c>
      <c r="AN463" t="s">
        <v>1022</v>
      </c>
      <c r="AO463" t="s">
        <v>991</v>
      </c>
      <c r="AU463" t="s">
        <v>1613</v>
      </c>
      <c r="AV463" t="s">
        <v>1010</v>
      </c>
      <c r="AW463" t="s">
        <v>765</v>
      </c>
      <c r="AX463" t="s">
        <v>990</v>
      </c>
      <c r="AY463">
        <v>0</v>
      </c>
      <c r="AZ463" t="s">
        <v>994</v>
      </c>
      <c r="BA463">
        <v>31793937</v>
      </c>
      <c r="BD463">
        <v>0</v>
      </c>
      <c r="BG463">
        <v>1333314600</v>
      </c>
      <c r="BH463" t="s">
        <v>995</v>
      </c>
      <c r="BI463">
        <v>1</v>
      </c>
      <c r="BJ463">
        <v>12</v>
      </c>
      <c r="BK463">
        <v>1300</v>
      </c>
      <c r="BL463" t="s">
        <v>996</v>
      </c>
    </row>
    <row r="464" spans="3:64">
      <c r="C464" s="2">
        <v>244688</v>
      </c>
      <c r="D464" s="2">
        <v>244688</v>
      </c>
      <c r="F464" t="s">
        <v>1490</v>
      </c>
      <c r="G464" t="s">
        <v>1491</v>
      </c>
      <c r="H464">
        <v>0</v>
      </c>
      <c r="I464" t="s">
        <v>984</v>
      </c>
      <c r="J464" t="s">
        <v>985</v>
      </c>
      <c r="K464" t="s">
        <v>986</v>
      </c>
      <c r="L464">
        <v>250</v>
      </c>
      <c r="N464">
        <v>2000207461</v>
      </c>
      <c r="O464" t="s">
        <v>1610</v>
      </c>
      <c r="P464">
        <v>1</v>
      </c>
      <c r="Q464" t="s">
        <v>1611</v>
      </c>
      <c r="R464" s="2">
        <v>244688</v>
      </c>
      <c r="S464" s="2">
        <v>244688</v>
      </c>
      <c r="T464" t="s">
        <v>1612</v>
      </c>
      <c r="U464">
        <v>23000188</v>
      </c>
      <c r="V464" t="s">
        <v>94</v>
      </c>
      <c r="W464">
        <v>2</v>
      </c>
      <c r="X464">
        <v>2</v>
      </c>
      <c r="Y464">
        <v>2</v>
      </c>
      <c r="Z464">
        <v>2</v>
      </c>
      <c r="AA464">
        <v>0</v>
      </c>
      <c r="AB464">
        <v>0</v>
      </c>
      <c r="AC464">
        <v>0</v>
      </c>
      <c r="AD464">
        <v>0</v>
      </c>
      <c r="AE464">
        <v>2</v>
      </c>
      <c r="AF464">
        <v>2</v>
      </c>
      <c r="AI464" t="s">
        <v>1494</v>
      </c>
      <c r="AJ464" t="s">
        <v>989</v>
      </c>
      <c r="AK464" t="s">
        <v>1007</v>
      </c>
      <c r="AL464" t="s">
        <v>1008</v>
      </c>
      <c r="AM464" t="s">
        <v>1009</v>
      </c>
      <c r="AN464" t="s">
        <v>1022</v>
      </c>
      <c r="AO464" t="s">
        <v>991</v>
      </c>
      <c r="AU464" t="s">
        <v>1613</v>
      </c>
      <c r="AV464" t="s">
        <v>765</v>
      </c>
      <c r="AW464" t="s">
        <v>765</v>
      </c>
      <c r="AX464" t="s">
        <v>990</v>
      </c>
      <c r="AY464">
        <v>0</v>
      </c>
      <c r="AZ464" t="s">
        <v>994</v>
      </c>
      <c r="BA464">
        <v>31793937</v>
      </c>
      <c r="BD464">
        <v>0</v>
      </c>
      <c r="BG464">
        <v>1333314600</v>
      </c>
      <c r="BH464" t="s">
        <v>995</v>
      </c>
      <c r="BI464">
        <v>2</v>
      </c>
      <c r="BJ464">
        <v>2</v>
      </c>
      <c r="BK464">
        <v>1300</v>
      </c>
      <c r="BL464" t="s">
        <v>996</v>
      </c>
    </row>
    <row r="465" spans="3:64">
      <c r="C465" s="2">
        <v>244688</v>
      </c>
      <c r="D465" s="2">
        <v>244688</v>
      </c>
      <c r="F465" t="s">
        <v>1490</v>
      </c>
      <c r="G465" t="s">
        <v>1491</v>
      </c>
      <c r="H465">
        <v>0</v>
      </c>
      <c r="I465" t="s">
        <v>984</v>
      </c>
      <c r="J465" t="s">
        <v>985</v>
      </c>
      <c r="K465" t="s">
        <v>986</v>
      </c>
      <c r="L465">
        <v>250</v>
      </c>
      <c r="N465">
        <v>2000003044</v>
      </c>
      <c r="O465" t="s">
        <v>1519</v>
      </c>
      <c r="P465">
        <v>1</v>
      </c>
      <c r="Q465" t="s">
        <v>1520</v>
      </c>
      <c r="R465" s="2">
        <v>244688</v>
      </c>
      <c r="S465" s="2">
        <v>244688</v>
      </c>
      <c r="T465" t="s">
        <v>1614</v>
      </c>
      <c r="U465">
        <v>23057688</v>
      </c>
      <c r="V465" t="s">
        <v>61</v>
      </c>
      <c r="W465">
        <v>5</v>
      </c>
      <c r="X465">
        <v>5</v>
      </c>
      <c r="Y465">
        <v>5</v>
      </c>
      <c r="Z465">
        <v>5</v>
      </c>
      <c r="AA465">
        <v>0</v>
      </c>
      <c r="AB465">
        <v>0</v>
      </c>
      <c r="AC465">
        <v>0</v>
      </c>
      <c r="AD465">
        <v>0</v>
      </c>
      <c r="AE465">
        <v>5</v>
      </c>
      <c r="AF465">
        <v>5</v>
      </c>
      <c r="AI465" t="s">
        <v>1494</v>
      </c>
      <c r="AJ465" t="s">
        <v>989</v>
      </c>
      <c r="AK465" t="s">
        <v>1007</v>
      </c>
      <c r="AL465" t="s">
        <v>1008</v>
      </c>
      <c r="AM465" t="s">
        <v>1009</v>
      </c>
      <c r="AN465" t="s">
        <v>1022</v>
      </c>
      <c r="AO465" t="s">
        <v>991</v>
      </c>
      <c r="AU465" t="s">
        <v>1615</v>
      </c>
      <c r="AV465" t="s">
        <v>765</v>
      </c>
      <c r="AW465" t="s">
        <v>765</v>
      </c>
      <c r="AX465" t="s">
        <v>990</v>
      </c>
      <c r="AY465">
        <v>0</v>
      </c>
      <c r="AZ465" t="s">
        <v>994</v>
      </c>
      <c r="BA465">
        <v>31794402</v>
      </c>
      <c r="BD465">
        <v>0</v>
      </c>
      <c r="BG465">
        <v>1333314600</v>
      </c>
      <c r="BH465" t="s">
        <v>995</v>
      </c>
      <c r="BI465">
        <v>5</v>
      </c>
      <c r="BJ465">
        <v>5</v>
      </c>
      <c r="BK465">
        <v>1300</v>
      </c>
      <c r="BL465" t="s">
        <v>996</v>
      </c>
    </row>
    <row r="466" spans="3:64">
      <c r="C466" s="2">
        <v>244688</v>
      </c>
      <c r="D466" s="2">
        <v>244688</v>
      </c>
      <c r="F466" t="s">
        <v>1490</v>
      </c>
      <c r="G466" t="s">
        <v>1491</v>
      </c>
      <c r="H466">
        <v>0</v>
      </c>
      <c r="I466" t="s">
        <v>984</v>
      </c>
      <c r="J466" t="s">
        <v>985</v>
      </c>
      <c r="K466" t="s">
        <v>986</v>
      </c>
      <c r="L466">
        <v>250</v>
      </c>
      <c r="N466">
        <v>2000003044</v>
      </c>
      <c r="O466" t="s">
        <v>1519</v>
      </c>
      <c r="P466">
        <v>1</v>
      </c>
      <c r="Q466" t="s">
        <v>1520</v>
      </c>
      <c r="R466" s="2">
        <v>244688</v>
      </c>
      <c r="S466" s="2">
        <v>244688</v>
      </c>
      <c r="T466" t="s">
        <v>1614</v>
      </c>
      <c r="U466">
        <v>23000203</v>
      </c>
      <c r="V466" t="s">
        <v>622</v>
      </c>
      <c r="W466">
        <v>20</v>
      </c>
      <c r="X466">
        <v>20</v>
      </c>
      <c r="Y466">
        <v>20</v>
      </c>
      <c r="Z466">
        <v>20</v>
      </c>
      <c r="AA466">
        <v>0</v>
      </c>
      <c r="AB466">
        <v>0</v>
      </c>
      <c r="AC466">
        <v>0</v>
      </c>
      <c r="AD466">
        <v>0</v>
      </c>
      <c r="AE466">
        <v>20</v>
      </c>
      <c r="AF466">
        <v>20</v>
      </c>
      <c r="AI466" t="s">
        <v>1494</v>
      </c>
      <c r="AJ466" t="s">
        <v>989</v>
      </c>
      <c r="AK466" t="s">
        <v>1007</v>
      </c>
      <c r="AL466" t="s">
        <v>1008</v>
      </c>
      <c r="AM466" t="s">
        <v>1009</v>
      </c>
      <c r="AN466" t="s">
        <v>1022</v>
      </c>
      <c r="AO466" t="s">
        <v>991</v>
      </c>
      <c r="AU466" t="s">
        <v>1615</v>
      </c>
      <c r="AV466" t="s">
        <v>765</v>
      </c>
      <c r="AW466" t="s">
        <v>765</v>
      </c>
      <c r="AX466" t="s">
        <v>990</v>
      </c>
      <c r="AY466">
        <v>0</v>
      </c>
      <c r="AZ466" t="s">
        <v>994</v>
      </c>
      <c r="BA466">
        <v>31794402</v>
      </c>
      <c r="BD466">
        <v>0</v>
      </c>
      <c r="BG466">
        <v>1333314600</v>
      </c>
      <c r="BH466" t="s">
        <v>995</v>
      </c>
      <c r="BI466">
        <v>20</v>
      </c>
      <c r="BJ466">
        <v>20</v>
      </c>
      <c r="BK466">
        <v>1300</v>
      </c>
      <c r="BL466" t="s">
        <v>996</v>
      </c>
    </row>
    <row r="467" spans="3:64">
      <c r="C467" s="2">
        <v>244688</v>
      </c>
      <c r="D467" s="2">
        <v>244688</v>
      </c>
      <c r="F467" t="s">
        <v>1490</v>
      </c>
      <c r="G467" t="s">
        <v>1491</v>
      </c>
      <c r="H467">
        <v>0</v>
      </c>
      <c r="I467" t="s">
        <v>984</v>
      </c>
      <c r="J467" t="s">
        <v>985</v>
      </c>
      <c r="K467" t="s">
        <v>986</v>
      </c>
      <c r="L467">
        <v>250</v>
      </c>
      <c r="N467">
        <v>2000003044</v>
      </c>
      <c r="O467" t="s">
        <v>1519</v>
      </c>
      <c r="P467">
        <v>1</v>
      </c>
      <c r="Q467" t="s">
        <v>1520</v>
      </c>
      <c r="R467" s="2">
        <v>244688</v>
      </c>
      <c r="S467" s="2">
        <v>244688</v>
      </c>
      <c r="T467" t="s">
        <v>1614</v>
      </c>
      <c r="U467">
        <v>23057695</v>
      </c>
      <c r="V467" t="s">
        <v>108</v>
      </c>
      <c r="W467">
        <v>30</v>
      </c>
      <c r="X467">
        <v>30</v>
      </c>
      <c r="Y467">
        <v>30</v>
      </c>
      <c r="Z467">
        <v>30</v>
      </c>
      <c r="AA467">
        <v>0</v>
      </c>
      <c r="AB467">
        <v>0</v>
      </c>
      <c r="AC467">
        <v>0</v>
      </c>
      <c r="AD467">
        <v>0</v>
      </c>
      <c r="AE467">
        <v>30</v>
      </c>
      <c r="AF467">
        <v>30</v>
      </c>
      <c r="AI467" t="s">
        <v>1494</v>
      </c>
      <c r="AJ467" t="s">
        <v>989</v>
      </c>
      <c r="AK467" t="s">
        <v>1007</v>
      </c>
      <c r="AL467" t="s">
        <v>1008</v>
      </c>
      <c r="AM467" t="s">
        <v>1009</v>
      </c>
      <c r="AN467" t="s">
        <v>1022</v>
      </c>
      <c r="AO467" t="s">
        <v>991</v>
      </c>
      <c r="AU467" t="s">
        <v>1615</v>
      </c>
      <c r="AV467" t="s">
        <v>765</v>
      </c>
      <c r="AW467" t="s">
        <v>765</v>
      </c>
      <c r="AX467" t="s">
        <v>990</v>
      </c>
      <c r="AY467">
        <v>0</v>
      </c>
      <c r="AZ467" t="s">
        <v>994</v>
      </c>
      <c r="BA467">
        <v>31794402</v>
      </c>
      <c r="BD467">
        <v>0</v>
      </c>
      <c r="BG467">
        <v>1333314600</v>
      </c>
      <c r="BH467" t="s">
        <v>995</v>
      </c>
      <c r="BI467">
        <v>30</v>
      </c>
      <c r="BJ467">
        <v>30</v>
      </c>
      <c r="BK467">
        <v>1300</v>
      </c>
      <c r="BL467" t="s">
        <v>996</v>
      </c>
    </row>
    <row r="468" spans="3:64">
      <c r="C468" s="2">
        <v>244688</v>
      </c>
      <c r="D468" s="2">
        <v>244688</v>
      </c>
      <c r="F468" t="s">
        <v>1490</v>
      </c>
      <c r="G468" t="s">
        <v>1491</v>
      </c>
      <c r="H468">
        <v>0</v>
      </c>
      <c r="I468" t="s">
        <v>984</v>
      </c>
      <c r="J468" t="s">
        <v>985</v>
      </c>
      <c r="K468" t="s">
        <v>986</v>
      </c>
      <c r="L468">
        <v>250</v>
      </c>
      <c r="N468">
        <v>2000003044</v>
      </c>
      <c r="O468" t="s">
        <v>1519</v>
      </c>
      <c r="P468">
        <v>1</v>
      </c>
      <c r="Q468" t="s">
        <v>1520</v>
      </c>
      <c r="R468" s="2">
        <v>244688</v>
      </c>
      <c r="S468" s="2">
        <v>244688</v>
      </c>
      <c r="T468" t="s">
        <v>1614</v>
      </c>
      <c r="U468">
        <v>23057696</v>
      </c>
      <c r="V468" t="s">
        <v>568</v>
      </c>
      <c r="W468">
        <v>20</v>
      </c>
      <c r="X468">
        <v>20</v>
      </c>
      <c r="Y468">
        <v>20</v>
      </c>
      <c r="Z468">
        <v>20</v>
      </c>
      <c r="AA468">
        <v>0</v>
      </c>
      <c r="AB468">
        <v>0</v>
      </c>
      <c r="AC468">
        <v>0</v>
      </c>
      <c r="AD468">
        <v>0</v>
      </c>
      <c r="AE468">
        <v>20</v>
      </c>
      <c r="AF468">
        <v>20</v>
      </c>
      <c r="AI468" t="s">
        <v>1494</v>
      </c>
      <c r="AJ468" t="s">
        <v>989</v>
      </c>
      <c r="AK468" t="s">
        <v>1007</v>
      </c>
      <c r="AL468" t="s">
        <v>1008</v>
      </c>
      <c r="AM468" t="s">
        <v>1009</v>
      </c>
      <c r="AN468" t="s">
        <v>1022</v>
      </c>
      <c r="AO468" t="s">
        <v>991</v>
      </c>
      <c r="AU468" t="s">
        <v>1615</v>
      </c>
      <c r="AV468" t="s">
        <v>765</v>
      </c>
      <c r="AW468" t="s">
        <v>765</v>
      </c>
      <c r="AX468" t="s">
        <v>990</v>
      </c>
      <c r="AY468">
        <v>0</v>
      </c>
      <c r="AZ468" t="s">
        <v>994</v>
      </c>
      <c r="BA468">
        <v>31794402</v>
      </c>
      <c r="BD468">
        <v>0</v>
      </c>
      <c r="BG468">
        <v>1333314600</v>
      </c>
      <c r="BH468" t="s">
        <v>995</v>
      </c>
      <c r="BI468">
        <v>20</v>
      </c>
      <c r="BJ468">
        <v>20</v>
      </c>
      <c r="BK468">
        <v>1300</v>
      </c>
      <c r="BL468" t="s">
        <v>996</v>
      </c>
    </row>
    <row r="469" spans="3:64">
      <c r="C469" s="2">
        <v>244688</v>
      </c>
      <c r="D469" s="2">
        <v>244688</v>
      </c>
      <c r="F469" t="s">
        <v>1490</v>
      </c>
      <c r="G469" t="s">
        <v>1491</v>
      </c>
      <c r="H469">
        <v>0</v>
      </c>
      <c r="I469" t="s">
        <v>984</v>
      </c>
      <c r="J469" t="s">
        <v>985</v>
      </c>
      <c r="K469" t="s">
        <v>986</v>
      </c>
      <c r="L469">
        <v>250</v>
      </c>
      <c r="N469">
        <v>2000003044</v>
      </c>
      <c r="O469" t="s">
        <v>1519</v>
      </c>
      <c r="P469">
        <v>1</v>
      </c>
      <c r="Q469" t="s">
        <v>1520</v>
      </c>
      <c r="R469" s="2">
        <v>244688</v>
      </c>
      <c r="S469" s="2">
        <v>244688</v>
      </c>
      <c r="T469" t="s">
        <v>1614</v>
      </c>
      <c r="U469">
        <v>23078867</v>
      </c>
      <c r="V469" t="s">
        <v>173</v>
      </c>
      <c r="W469">
        <v>5</v>
      </c>
      <c r="X469">
        <v>5</v>
      </c>
      <c r="Y469">
        <v>5</v>
      </c>
      <c r="Z469">
        <v>5</v>
      </c>
      <c r="AA469">
        <v>0</v>
      </c>
      <c r="AB469">
        <v>0</v>
      </c>
      <c r="AC469">
        <v>0</v>
      </c>
      <c r="AD469">
        <v>0</v>
      </c>
      <c r="AE469">
        <v>5</v>
      </c>
      <c r="AF469">
        <v>5</v>
      </c>
      <c r="AI469" t="s">
        <v>1494</v>
      </c>
      <c r="AJ469" t="s">
        <v>989</v>
      </c>
      <c r="AK469" t="s">
        <v>1039</v>
      </c>
      <c r="AL469" t="s">
        <v>1008</v>
      </c>
      <c r="AM469" t="s">
        <v>1009</v>
      </c>
      <c r="AN469" t="s">
        <v>1022</v>
      </c>
      <c r="AO469" t="s">
        <v>991</v>
      </c>
      <c r="AU469" t="s">
        <v>1615</v>
      </c>
      <c r="AV469" t="s">
        <v>765</v>
      </c>
      <c r="AW469" t="s">
        <v>765</v>
      </c>
      <c r="AX469" t="s">
        <v>990</v>
      </c>
      <c r="AY469">
        <v>0</v>
      </c>
      <c r="AZ469" t="s">
        <v>994</v>
      </c>
      <c r="BA469">
        <v>31794402</v>
      </c>
      <c r="BD469">
        <v>0</v>
      </c>
      <c r="BG469">
        <v>1333314600</v>
      </c>
      <c r="BH469" t="s">
        <v>995</v>
      </c>
      <c r="BI469">
        <v>5</v>
      </c>
      <c r="BJ469">
        <v>5</v>
      </c>
      <c r="BK469">
        <v>1300</v>
      </c>
      <c r="BL469" t="s">
        <v>996</v>
      </c>
    </row>
    <row r="470" spans="3:64">
      <c r="C470" s="2">
        <v>244688</v>
      </c>
      <c r="D470" s="2">
        <v>244688</v>
      </c>
      <c r="F470" t="s">
        <v>1490</v>
      </c>
      <c r="G470" t="s">
        <v>1491</v>
      </c>
      <c r="H470">
        <v>0</v>
      </c>
      <c r="I470" t="s">
        <v>984</v>
      </c>
      <c r="J470" t="s">
        <v>985</v>
      </c>
      <c r="K470" t="s">
        <v>986</v>
      </c>
      <c r="L470">
        <v>250</v>
      </c>
      <c r="N470">
        <v>2000003044</v>
      </c>
      <c r="O470" t="s">
        <v>1519</v>
      </c>
      <c r="P470">
        <v>1</v>
      </c>
      <c r="Q470" t="s">
        <v>1520</v>
      </c>
      <c r="R470" s="2">
        <v>244688</v>
      </c>
      <c r="S470" s="2">
        <v>244688</v>
      </c>
      <c r="T470" t="s">
        <v>1614</v>
      </c>
      <c r="U470">
        <v>23057693</v>
      </c>
      <c r="V470" t="s">
        <v>51</v>
      </c>
      <c r="W470">
        <v>20</v>
      </c>
      <c r="X470">
        <v>20</v>
      </c>
      <c r="Y470">
        <v>20</v>
      </c>
      <c r="Z470">
        <v>20</v>
      </c>
      <c r="AA470">
        <v>0</v>
      </c>
      <c r="AB470">
        <v>0</v>
      </c>
      <c r="AC470">
        <v>0</v>
      </c>
      <c r="AD470">
        <v>0</v>
      </c>
      <c r="AE470">
        <v>20</v>
      </c>
      <c r="AF470">
        <v>20</v>
      </c>
      <c r="AI470" t="s">
        <v>1494</v>
      </c>
      <c r="AJ470" t="s">
        <v>989</v>
      </c>
      <c r="AK470" t="s">
        <v>1007</v>
      </c>
      <c r="AL470" t="s">
        <v>1008</v>
      </c>
      <c r="AM470" t="s">
        <v>1009</v>
      </c>
      <c r="AN470" t="s">
        <v>1022</v>
      </c>
      <c r="AO470" t="s">
        <v>991</v>
      </c>
      <c r="AU470" t="s">
        <v>1615</v>
      </c>
      <c r="AV470" t="s">
        <v>765</v>
      </c>
      <c r="AW470" t="s">
        <v>765</v>
      </c>
      <c r="AX470" t="s">
        <v>990</v>
      </c>
      <c r="AY470">
        <v>0</v>
      </c>
      <c r="AZ470" t="s">
        <v>994</v>
      </c>
      <c r="BA470">
        <v>31794402</v>
      </c>
      <c r="BD470">
        <v>0</v>
      </c>
      <c r="BG470">
        <v>1333314600</v>
      </c>
      <c r="BH470" t="s">
        <v>995</v>
      </c>
      <c r="BI470">
        <v>20</v>
      </c>
      <c r="BJ470">
        <v>20</v>
      </c>
      <c r="BK470">
        <v>1300</v>
      </c>
      <c r="BL470" t="s">
        <v>996</v>
      </c>
    </row>
    <row r="471" spans="3:64">
      <c r="C471" s="2">
        <v>244688</v>
      </c>
      <c r="D471" s="2">
        <v>244688</v>
      </c>
      <c r="F471" t="s">
        <v>1490</v>
      </c>
      <c r="G471" t="s">
        <v>1491</v>
      </c>
      <c r="H471">
        <v>0</v>
      </c>
      <c r="I471" t="s">
        <v>984</v>
      </c>
      <c r="J471" t="s">
        <v>985</v>
      </c>
      <c r="K471" t="s">
        <v>986</v>
      </c>
      <c r="L471">
        <v>250</v>
      </c>
      <c r="N471">
        <v>2000408081</v>
      </c>
      <c r="O471" t="s">
        <v>1616</v>
      </c>
      <c r="P471">
        <v>1</v>
      </c>
      <c r="Q471" t="s">
        <v>1616</v>
      </c>
      <c r="R471" s="2">
        <v>244688</v>
      </c>
      <c r="S471" s="2">
        <v>244688</v>
      </c>
      <c r="T471" t="s">
        <v>1617</v>
      </c>
      <c r="U471">
        <v>23015321</v>
      </c>
      <c r="V471" t="s">
        <v>128</v>
      </c>
      <c r="W471">
        <v>20</v>
      </c>
      <c r="X471">
        <v>160</v>
      </c>
      <c r="Y471">
        <v>20</v>
      </c>
      <c r="Z471">
        <v>160</v>
      </c>
      <c r="AA471">
        <v>0</v>
      </c>
      <c r="AB471">
        <v>0</v>
      </c>
      <c r="AC471">
        <v>0</v>
      </c>
      <c r="AD471">
        <v>0</v>
      </c>
      <c r="AE471">
        <v>20</v>
      </c>
      <c r="AF471">
        <v>160</v>
      </c>
      <c r="AI471" t="s">
        <v>1494</v>
      </c>
      <c r="AJ471" t="s">
        <v>989</v>
      </c>
      <c r="AK471" t="s">
        <v>1007</v>
      </c>
      <c r="AL471" t="s">
        <v>1008</v>
      </c>
      <c r="AM471" t="s">
        <v>1009</v>
      </c>
      <c r="AN471" t="s">
        <v>1034</v>
      </c>
      <c r="AO471" t="s">
        <v>991</v>
      </c>
      <c r="AU471" t="s">
        <v>1618</v>
      </c>
      <c r="AV471" t="s">
        <v>1086</v>
      </c>
      <c r="AW471" t="s">
        <v>765</v>
      </c>
      <c r="AX471" t="s">
        <v>990</v>
      </c>
      <c r="AY471">
        <v>0</v>
      </c>
      <c r="AZ471" t="s">
        <v>994</v>
      </c>
      <c r="BA471">
        <v>31794574</v>
      </c>
      <c r="BD471">
        <v>0</v>
      </c>
      <c r="BG471">
        <v>1333314600</v>
      </c>
      <c r="BH471" t="s">
        <v>995</v>
      </c>
      <c r="BI471">
        <v>20</v>
      </c>
      <c r="BJ471">
        <v>160</v>
      </c>
      <c r="BK471">
        <v>1300</v>
      </c>
      <c r="BL471" t="s">
        <v>996</v>
      </c>
    </row>
    <row r="472" spans="3:64">
      <c r="C472" s="2">
        <v>244688</v>
      </c>
      <c r="D472" s="2">
        <v>244688</v>
      </c>
      <c r="F472" t="s">
        <v>1490</v>
      </c>
      <c r="G472" t="s">
        <v>1491</v>
      </c>
      <c r="H472">
        <v>0</v>
      </c>
      <c r="I472" t="s">
        <v>984</v>
      </c>
      <c r="J472" t="s">
        <v>985</v>
      </c>
      <c r="K472" t="s">
        <v>986</v>
      </c>
      <c r="L472">
        <v>250</v>
      </c>
      <c r="N472">
        <v>2000408081</v>
      </c>
      <c r="O472" t="s">
        <v>1616</v>
      </c>
      <c r="P472">
        <v>1</v>
      </c>
      <c r="Q472" t="s">
        <v>1616</v>
      </c>
      <c r="R472" s="2">
        <v>244688</v>
      </c>
      <c r="S472" s="2">
        <v>244688</v>
      </c>
      <c r="T472" t="s">
        <v>1619</v>
      </c>
      <c r="U472">
        <v>23014036</v>
      </c>
      <c r="V472" t="s">
        <v>90</v>
      </c>
      <c r="W472">
        <v>30</v>
      </c>
      <c r="X472">
        <v>30</v>
      </c>
      <c r="Y472">
        <v>30</v>
      </c>
      <c r="Z472">
        <v>30</v>
      </c>
      <c r="AA472">
        <v>0</v>
      </c>
      <c r="AB472">
        <v>0</v>
      </c>
      <c r="AC472">
        <v>0</v>
      </c>
      <c r="AD472">
        <v>0</v>
      </c>
      <c r="AE472">
        <v>30</v>
      </c>
      <c r="AF472">
        <v>30</v>
      </c>
      <c r="AI472" t="s">
        <v>1494</v>
      </c>
      <c r="AJ472" t="s">
        <v>989</v>
      </c>
      <c r="AK472" t="s">
        <v>1007</v>
      </c>
      <c r="AL472" t="s">
        <v>1008</v>
      </c>
      <c r="AM472" t="s">
        <v>1009</v>
      </c>
      <c r="AN472" t="s">
        <v>1034</v>
      </c>
      <c r="AO472" t="s">
        <v>991</v>
      </c>
      <c r="AU472" t="s">
        <v>1620</v>
      </c>
      <c r="AV472" t="s">
        <v>765</v>
      </c>
      <c r="AW472" t="s">
        <v>765</v>
      </c>
      <c r="AX472" t="s">
        <v>990</v>
      </c>
      <c r="AY472">
        <v>0</v>
      </c>
      <c r="AZ472" t="s">
        <v>994</v>
      </c>
      <c r="BA472">
        <v>31794574</v>
      </c>
      <c r="BD472">
        <v>0</v>
      </c>
      <c r="BF472" t="s">
        <v>1104</v>
      </c>
      <c r="BG472">
        <v>1333314600</v>
      </c>
      <c r="BH472" t="s">
        <v>995</v>
      </c>
      <c r="BI472">
        <v>30</v>
      </c>
      <c r="BJ472">
        <v>30</v>
      </c>
      <c r="BK472">
        <v>1300</v>
      </c>
      <c r="BL472" t="s">
        <v>996</v>
      </c>
    </row>
    <row r="473" spans="3:64">
      <c r="C473" s="2">
        <v>244688</v>
      </c>
      <c r="D473" s="2">
        <v>244688</v>
      </c>
      <c r="F473" t="s">
        <v>1490</v>
      </c>
      <c r="G473" t="s">
        <v>1491</v>
      </c>
      <c r="H473">
        <v>0</v>
      </c>
      <c r="I473" t="s">
        <v>984</v>
      </c>
      <c r="J473" t="s">
        <v>985</v>
      </c>
      <c r="K473" t="s">
        <v>986</v>
      </c>
      <c r="L473">
        <v>250</v>
      </c>
      <c r="N473">
        <v>2000346825</v>
      </c>
      <c r="O473" t="s">
        <v>1621</v>
      </c>
      <c r="P473">
        <v>1</v>
      </c>
      <c r="Q473" t="s">
        <v>1621</v>
      </c>
      <c r="R473" s="2">
        <v>244688</v>
      </c>
      <c r="S473" s="2">
        <v>244688</v>
      </c>
      <c r="T473" t="s">
        <v>1622</v>
      </c>
      <c r="U473">
        <v>23014036</v>
      </c>
      <c r="V473" t="s">
        <v>90</v>
      </c>
      <c r="W473">
        <v>5</v>
      </c>
      <c r="X473">
        <v>5</v>
      </c>
      <c r="Y473">
        <v>5</v>
      </c>
      <c r="Z473">
        <v>5</v>
      </c>
      <c r="AA473">
        <v>0</v>
      </c>
      <c r="AB473">
        <v>0</v>
      </c>
      <c r="AC473">
        <v>0</v>
      </c>
      <c r="AD473">
        <v>0</v>
      </c>
      <c r="AE473">
        <v>5</v>
      </c>
      <c r="AF473">
        <v>5</v>
      </c>
      <c r="AI473" t="s">
        <v>1494</v>
      </c>
      <c r="AJ473" t="s">
        <v>989</v>
      </c>
      <c r="AK473" t="s">
        <v>1007</v>
      </c>
      <c r="AL473" t="s">
        <v>1008</v>
      </c>
      <c r="AM473" t="s">
        <v>1009</v>
      </c>
      <c r="AN473" t="s">
        <v>1034</v>
      </c>
      <c r="AO473" t="s">
        <v>991</v>
      </c>
      <c r="AU473" t="s">
        <v>1623</v>
      </c>
      <c r="AV473" t="s">
        <v>765</v>
      </c>
      <c r="AW473" t="s">
        <v>765</v>
      </c>
      <c r="AX473" t="s">
        <v>990</v>
      </c>
      <c r="AY473">
        <v>0</v>
      </c>
      <c r="AZ473" t="s">
        <v>994</v>
      </c>
      <c r="BA473">
        <v>31794630</v>
      </c>
      <c r="BD473">
        <v>0</v>
      </c>
      <c r="BG473">
        <v>1333314600</v>
      </c>
      <c r="BH473" t="s">
        <v>995</v>
      </c>
      <c r="BI473">
        <v>5</v>
      </c>
      <c r="BJ473">
        <v>5</v>
      </c>
      <c r="BK473">
        <v>1300</v>
      </c>
      <c r="BL473" t="s">
        <v>996</v>
      </c>
    </row>
    <row r="474" spans="3:64">
      <c r="C474" s="2">
        <v>244688</v>
      </c>
      <c r="D474" s="2">
        <v>244688</v>
      </c>
      <c r="F474" t="s">
        <v>1490</v>
      </c>
      <c r="G474" t="s">
        <v>1491</v>
      </c>
      <c r="H474">
        <v>0</v>
      </c>
      <c r="I474" t="s">
        <v>984</v>
      </c>
      <c r="J474" t="s">
        <v>985</v>
      </c>
      <c r="K474" t="s">
        <v>986</v>
      </c>
      <c r="L474">
        <v>250</v>
      </c>
      <c r="N474">
        <v>2000346825</v>
      </c>
      <c r="O474" t="s">
        <v>1621</v>
      </c>
      <c r="P474">
        <v>1</v>
      </c>
      <c r="Q474" t="s">
        <v>1621</v>
      </c>
      <c r="R474" s="2">
        <v>244688</v>
      </c>
      <c r="S474" s="2">
        <v>244688</v>
      </c>
      <c r="T474" t="s">
        <v>1622</v>
      </c>
      <c r="U474">
        <v>23015321</v>
      </c>
      <c r="V474" t="s">
        <v>128</v>
      </c>
      <c r="W474">
        <v>6</v>
      </c>
      <c r="X474">
        <v>48</v>
      </c>
      <c r="Y474">
        <v>6</v>
      </c>
      <c r="Z474">
        <v>48</v>
      </c>
      <c r="AA474">
        <v>0</v>
      </c>
      <c r="AB474">
        <v>0</v>
      </c>
      <c r="AC474">
        <v>0</v>
      </c>
      <c r="AD474">
        <v>0</v>
      </c>
      <c r="AE474">
        <v>6</v>
      </c>
      <c r="AF474">
        <v>48</v>
      </c>
      <c r="AI474" t="s">
        <v>1494</v>
      </c>
      <c r="AJ474" t="s">
        <v>989</v>
      </c>
      <c r="AK474" t="s">
        <v>1007</v>
      </c>
      <c r="AL474" t="s">
        <v>1008</v>
      </c>
      <c r="AM474" t="s">
        <v>1009</v>
      </c>
      <c r="AN474" t="s">
        <v>1034</v>
      </c>
      <c r="AO474" t="s">
        <v>991</v>
      </c>
      <c r="AU474" t="s">
        <v>1623</v>
      </c>
      <c r="AV474" t="s">
        <v>1086</v>
      </c>
      <c r="AW474" t="s">
        <v>765</v>
      </c>
      <c r="AX474" t="s">
        <v>990</v>
      </c>
      <c r="AY474">
        <v>0</v>
      </c>
      <c r="AZ474" t="s">
        <v>994</v>
      </c>
      <c r="BA474">
        <v>31794630</v>
      </c>
      <c r="BD474">
        <v>0</v>
      </c>
      <c r="BG474">
        <v>1333314600</v>
      </c>
      <c r="BH474" t="s">
        <v>995</v>
      </c>
      <c r="BI474">
        <v>6</v>
      </c>
      <c r="BJ474">
        <v>48</v>
      </c>
      <c r="BK474">
        <v>1300</v>
      </c>
      <c r="BL474" t="s">
        <v>996</v>
      </c>
    </row>
    <row r="475" spans="3:64">
      <c r="C475" s="2">
        <v>244688</v>
      </c>
      <c r="D475" s="2">
        <v>244688</v>
      </c>
      <c r="F475" t="s">
        <v>1490</v>
      </c>
      <c r="G475" t="s">
        <v>1491</v>
      </c>
      <c r="H475">
        <v>0</v>
      </c>
      <c r="I475" t="s">
        <v>984</v>
      </c>
      <c r="J475" t="s">
        <v>985</v>
      </c>
      <c r="K475" t="s">
        <v>986</v>
      </c>
      <c r="L475">
        <v>250</v>
      </c>
      <c r="N475">
        <v>2000418698</v>
      </c>
      <c r="O475" t="s">
        <v>1624</v>
      </c>
      <c r="P475">
        <v>1</v>
      </c>
      <c r="Q475" t="s">
        <v>1624</v>
      </c>
      <c r="R475" s="2">
        <v>244688</v>
      </c>
      <c r="S475" s="2">
        <v>244688</v>
      </c>
      <c r="T475" t="s">
        <v>1625</v>
      </c>
      <c r="U475">
        <v>23105855</v>
      </c>
      <c r="V475" t="s">
        <v>164</v>
      </c>
      <c r="W475">
        <v>2</v>
      </c>
      <c r="X475">
        <v>20</v>
      </c>
      <c r="Y475">
        <v>2</v>
      </c>
      <c r="Z475">
        <v>20</v>
      </c>
      <c r="AA475">
        <v>0</v>
      </c>
      <c r="AB475">
        <v>0</v>
      </c>
      <c r="AC475">
        <v>0</v>
      </c>
      <c r="AD475">
        <v>0</v>
      </c>
      <c r="AE475">
        <v>2</v>
      </c>
      <c r="AF475">
        <v>20</v>
      </c>
      <c r="AI475" t="s">
        <v>1494</v>
      </c>
      <c r="AJ475" t="s">
        <v>989</v>
      </c>
      <c r="AK475" t="s">
        <v>1039</v>
      </c>
      <c r="AL475" t="s">
        <v>1008</v>
      </c>
      <c r="AM475" t="s">
        <v>1009</v>
      </c>
      <c r="AN475" t="s">
        <v>1034</v>
      </c>
      <c r="AO475" t="s">
        <v>991</v>
      </c>
      <c r="AU475" t="s">
        <v>1626</v>
      </c>
      <c r="AV475" t="s">
        <v>1010</v>
      </c>
      <c r="AW475" t="s">
        <v>765</v>
      </c>
      <c r="AX475" t="s">
        <v>990</v>
      </c>
      <c r="AY475">
        <v>0</v>
      </c>
      <c r="AZ475" t="s">
        <v>994</v>
      </c>
      <c r="BA475">
        <v>31794633</v>
      </c>
      <c r="BD475">
        <v>0</v>
      </c>
      <c r="BG475">
        <v>1333314600</v>
      </c>
      <c r="BH475" t="s">
        <v>995</v>
      </c>
      <c r="BI475">
        <v>2</v>
      </c>
      <c r="BJ475">
        <v>20</v>
      </c>
      <c r="BL475" t="s">
        <v>996</v>
      </c>
    </row>
    <row r="476" spans="3:64">
      <c r="C476" s="2">
        <v>244688</v>
      </c>
      <c r="D476" s="2">
        <v>244688</v>
      </c>
      <c r="F476" t="s">
        <v>1490</v>
      </c>
      <c r="G476" t="s">
        <v>1491</v>
      </c>
      <c r="H476">
        <v>0</v>
      </c>
      <c r="I476" t="s">
        <v>984</v>
      </c>
      <c r="J476" t="s">
        <v>985</v>
      </c>
      <c r="K476" t="s">
        <v>986</v>
      </c>
      <c r="L476">
        <v>250</v>
      </c>
      <c r="N476">
        <v>2000345758</v>
      </c>
      <c r="O476" t="s">
        <v>1627</v>
      </c>
      <c r="P476">
        <v>1</v>
      </c>
      <c r="Q476" t="s">
        <v>1627</v>
      </c>
      <c r="R476" s="2">
        <v>244688</v>
      </c>
      <c r="S476" s="2">
        <v>244688</v>
      </c>
      <c r="T476" t="s">
        <v>1628</v>
      </c>
      <c r="U476">
        <v>23000188</v>
      </c>
      <c r="V476" t="s">
        <v>94</v>
      </c>
      <c r="W476">
        <v>6</v>
      </c>
      <c r="X476">
        <v>6</v>
      </c>
      <c r="Y476">
        <v>6</v>
      </c>
      <c r="Z476">
        <v>6</v>
      </c>
      <c r="AA476">
        <v>0</v>
      </c>
      <c r="AB476">
        <v>0</v>
      </c>
      <c r="AC476">
        <v>0</v>
      </c>
      <c r="AD476">
        <v>0</v>
      </c>
      <c r="AE476">
        <v>6</v>
      </c>
      <c r="AF476">
        <v>6</v>
      </c>
      <c r="AI476" t="s">
        <v>1494</v>
      </c>
      <c r="AJ476" t="s">
        <v>989</v>
      </c>
      <c r="AK476" t="s">
        <v>1007</v>
      </c>
      <c r="AL476" t="s">
        <v>1008</v>
      </c>
      <c r="AM476" t="s">
        <v>1009</v>
      </c>
      <c r="AN476" t="s">
        <v>1034</v>
      </c>
      <c r="AO476" t="s">
        <v>991</v>
      </c>
      <c r="AU476" t="s">
        <v>1629</v>
      </c>
      <c r="AV476" t="s">
        <v>765</v>
      </c>
      <c r="AW476" t="s">
        <v>765</v>
      </c>
      <c r="AX476" t="s">
        <v>990</v>
      </c>
      <c r="AY476">
        <v>0</v>
      </c>
      <c r="AZ476" t="s">
        <v>994</v>
      </c>
      <c r="BA476">
        <v>31794769</v>
      </c>
      <c r="BD476">
        <v>0</v>
      </c>
      <c r="BF476" t="s">
        <v>1104</v>
      </c>
      <c r="BG476">
        <v>1333314600</v>
      </c>
      <c r="BH476" t="s">
        <v>995</v>
      </c>
      <c r="BI476">
        <v>6</v>
      </c>
      <c r="BJ476">
        <v>6</v>
      </c>
      <c r="BK476">
        <v>1300</v>
      </c>
      <c r="BL476" t="s">
        <v>996</v>
      </c>
    </row>
    <row r="477" spans="3:64">
      <c r="C477" s="2">
        <v>244688</v>
      </c>
      <c r="D477" s="2">
        <v>244688</v>
      </c>
      <c r="F477" t="s">
        <v>1490</v>
      </c>
      <c r="G477" t="s">
        <v>1491</v>
      </c>
      <c r="H477">
        <v>0</v>
      </c>
      <c r="I477" t="s">
        <v>984</v>
      </c>
      <c r="J477" t="s">
        <v>985</v>
      </c>
      <c r="K477" t="s">
        <v>986</v>
      </c>
      <c r="L477">
        <v>250</v>
      </c>
      <c r="N477">
        <v>2000345758</v>
      </c>
      <c r="O477" t="s">
        <v>1627</v>
      </c>
      <c r="P477">
        <v>1</v>
      </c>
      <c r="Q477" t="s">
        <v>1627</v>
      </c>
      <c r="R477" s="2">
        <v>244688</v>
      </c>
      <c r="S477" s="2">
        <v>244688</v>
      </c>
      <c r="T477" t="s">
        <v>1628</v>
      </c>
      <c r="U477">
        <v>23000194</v>
      </c>
      <c r="V477" t="s">
        <v>29</v>
      </c>
      <c r="W477">
        <v>2</v>
      </c>
      <c r="X477">
        <v>2</v>
      </c>
      <c r="Y477">
        <v>2</v>
      </c>
      <c r="Z477">
        <v>2</v>
      </c>
      <c r="AA477">
        <v>0</v>
      </c>
      <c r="AB477">
        <v>0</v>
      </c>
      <c r="AC477">
        <v>0</v>
      </c>
      <c r="AD477">
        <v>0</v>
      </c>
      <c r="AE477">
        <v>2</v>
      </c>
      <c r="AF477">
        <v>2</v>
      </c>
      <c r="AI477" t="s">
        <v>1494</v>
      </c>
      <c r="AJ477" t="s">
        <v>989</v>
      </c>
      <c r="AK477" t="s">
        <v>1007</v>
      </c>
      <c r="AL477" t="s">
        <v>1008</v>
      </c>
      <c r="AM477" t="s">
        <v>1009</v>
      </c>
      <c r="AN477" t="s">
        <v>1034</v>
      </c>
      <c r="AO477" t="s">
        <v>991</v>
      </c>
      <c r="AU477" t="s">
        <v>1629</v>
      </c>
      <c r="AV477" t="s">
        <v>765</v>
      </c>
      <c r="AW477" t="s">
        <v>765</v>
      </c>
      <c r="AX477" t="s">
        <v>990</v>
      </c>
      <c r="AY477">
        <v>0</v>
      </c>
      <c r="AZ477" t="s">
        <v>994</v>
      </c>
      <c r="BA477">
        <v>31794769</v>
      </c>
      <c r="BD477">
        <v>0</v>
      </c>
      <c r="BF477" t="s">
        <v>1104</v>
      </c>
      <c r="BG477">
        <v>1333314600</v>
      </c>
      <c r="BH477" t="s">
        <v>995</v>
      </c>
      <c r="BI477">
        <v>2</v>
      </c>
      <c r="BJ477">
        <v>2</v>
      </c>
      <c r="BK477">
        <v>1300</v>
      </c>
      <c r="BL477" t="s">
        <v>996</v>
      </c>
    </row>
    <row r="478" spans="3:64">
      <c r="C478" s="2">
        <v>244688</v>
      </c>
      <c r="D478" s="2">
        <v>244688</v>
      </c>
      <c r="F478" t="s">
        <v>1490</v>
      </c>
      <c r="G478" t="s">
        <v>1491</v>
      </c>
      <c r="H478">
        <v>0</v>
      </c>
      <c r="I478" t="s">
        <v>984</v>
      </c>
      <c r="J478" t="s">
        <v>985</v>
      </c>
      <c r="K478" t="s">
        <v>986</v>
      </c>
      <c r="L478">
        <v>250</v>
      </c>
      <c r="N478">
        <v>2000345758</v>
      </c>
      <c r="O478" t="s">
        <v>1627</v>
      </c>
      <c r="P478">
        <v>1</v>
      </c>
      <c r="Q478" t="s">
        <v>1627</v>
      </c>
      <c r="R478" s="2">
        <v>244688</v>
      </c>
      <c r="S478" s="2">
        <v>244688</v>
      </c>
      <c r="T478" t="s">
        <v>1630</v>
      </c>
      <c r="U478">
        <v>23000193</v>
      </c>
      <c r="V478" t="s">
        <v>110</v>
      </c>
      <c r="W478">
        <v>2</v>
      </c>
      <c r="X478">
        <v>2</v>
      </c>
      <c r="Y478">
        <v>2</v>
      </c>
      <c r="Z478">
        <v>2</v>
      </c>
      <c r="AA478">
        <v>0</v>
      </c>
      <c r="AB478">
        <v>0</v>
      </c>
      <c r="AC478">
        <v>0</v>
      </c>
      <c r="AD478">
        <v>0</v>
      </c>
      <c r="AE478">
        <v>2</v>
      </c>
      <c r="AF478">
        <v>2</v>
      </c>
      <c r="AI478" t="s">
        <v>1494</v>
      </c>
      <c r="AJ478" t="s">
        <v>989</v>
      </c>
      <c r="AK478" t="s">
        <v>1007</v>
      </c>
      <c r="AL478" t="s">
        <v>1008</v>
      </c>
      <c r="AM478" t="s">
        <v>1009</v>
      </c>
      <c r="AN478" t="s">
        <v>1034</v>
      </c>
      <c r="AO478" t="s">
        <v>991</v>
      </c>
      <c r="AU478" t="s">
        <v>1631</v>
      </c>
      <c r="AV478" t="s">
        <v>765</v>
      </c>
      <c r="AW478" t="s">
        <v>765</v>
      </c>
      <c r="AX478" t="s">
        <v>990</v>
      </c>
      <c r="AY478">
        <v>0</v>
      </c>
      <c r="AZ478" t="s">
        <v>994</v>
      </c>
      <c r="BA478">
        <v>31794846</v>
      </c>
      <c r="BD478">
        <v>0</v>
      </c>
      <c r="BG478">
        <v>1333314600</v>
      </c>
      <c r="BH478" t="s">
        <v>995</v>
      </c>
      <c r="BI478">
        <v>2</v>
      </c>
      <c r="BJ478">
        <v>2</v>
      </c>
      <c r="BK478">
        <v>1300</v>
      </c>
      <c r="BL478" t="s">
        <v>996</v>
      </c>
    </row>
    <row r="479" spans="3:64">
      <c r="C479" s="2">
        <v>244688</v>
      </c>
      <c r="D479" s="2">
        <v>244688</v>
      </c>
      <c r="F479" t="s">
        <v>1490</v>
      </c>
      <c r="G479" t="s">
        <v>1491</v>
      </c>
      <c r="H479">
        <v>0</v>
      </c>
      <c r="I479" t="s">
        <v>984</v>
      </c>
      <c r="J479" t="s">
        <v>985</v>
      </c>
      <c r="K479" t="s">
        <v>986</v>
      </c>
      <c r="L479">
        <v>250</v>
      </c>
      <c r="N479">
        <v>2000345758</v>
      </c>
      <c r="O479" t="s">
        <v>1627</v>
      </c>
      <c r="P479">
        <v>1</v>
      </c>
      <c r="Q479" t="s">
        <v>1627</v>
      </c>
      <c r="R479" s="2">
        <v>244688</v>
      </c>
      <c r="S479" s="2">
        <v>244688</v>
      </c>
      <c r="T479" t="s">
        <v>1630</v>
      </c>
      <c r="U479">
        <v>23064091</v>
      </c>
      <c r="V479" t="s">
        <v>118</v>
      </c>
      <c r="W479">
        <v>25</v>
      </c>
      <c r="X479">
        <v>25</v>
      </c>
      <c r="Y479">
        <v>25</v>
      </c>
      <c r="Z479">
        <v>25</v>
      </c>
      <c r="AA479">
        <v>0</v>
      </c>
      <c r="AB479">
        <v>0</v>
      </c>
      <c r="AC479">
        <v>0</v>
      </c>
      <c r="AD479">
        <v>0</v>
      </c>
      <c r="AE479">
        <v>25</v>
      </c>
      <c r="AF479">
        <v>25</v>
      </c>
      <c r="AI479" t="s">
        <v>1494</v>
      </c>
      <c r="AJ479" t="s">
        <v>989</v>
      </c>
      <c r="AK479" t="s">
        <v>1007</v>
      </c>
      <c r="AL479" t="s">
        <v>1008</v>
      </c>
      <c r="AM479" t="s">
        <v>1009</v>
      </c>
      <c r="AN479" t="s">
        <v>1034</v>
      </c>
      <c r="AO479" t="s">
        <v>991</v>
      </c>
      <c r="AU479" t="s">
        <v>1631</v>
      </c>
      <c r="AV479" t="s">
        <v>765</v>
      </c>
      <c r="AW479" t="s">
        <v>765</v>
      </c>
      <c r="AX479" t="s">
        <v>990</v>
      </c>
      <c r="AY479">
        <v>0</v>
      </c>
      <c r="AZ479" t="s">
        <v>994</v>
      </c>
      <c r="BA479">
        <v>31794846</v>
      </c>
      <c r="BD479">
        <v>0</v>
      </c>
      <c r="BG479">
        <v>1333314600</v>
      </c>
      <c r="BH479" t="s">
        <v>995</v>
      </c>
      <c r="BI479">
        <v>25</v>
      </c>
      <c r="BJ479">
        <v>25</v>
      </c>
      <c r="BK479">
        <v>1300</v>
      </c>
      <c r="BL479" t="s">
        <v>996</v>
      </c>
    </row>
    <row r="480" spans="3:64">
      <c r="C480" s="2">
        <v>244688</v>
      </c>
      <c r="D480" s="2">
        <v>244688</v>
      </c>
      <c r="F480" t="s">
        <v>1490</v>
      </c>
      <c r="G480" t="s">
        <v>1491</v>
      </c>
      <c r="H480">
        <v>0</v>
      </c>
      <c r="I480" t="s">
        <v>984</v>
      </c>
      <c r="J480" t="s">
        <v>985</v>
      </c>
      <c r="K480" t="s">
        <v>986</v>
      </c>
      <c r="L480">
        <v>250</v>
      </c>
      <c r="N480">
        <v>2000347817</v>
      </c>
      <c r="O480" t="s">
        <v>1632</v>
      </c>
      <c r="P480">
        <v>3</v>
      </c>
      <c r="Q480" t="s">
        <v>1633</v>
      </c>
      <c r="R480" s="2">
        <v>244688</v>
      </c>
      <c r="S480" s="2">
        <v>244688</v>
      </c>
      <c r="T480" t="s">
        <v>1634</v>
      </c>
      <c r="U480">
        <v>23106506</v>
      </c>
      <c r="V480" t="s">
        <v>728</v>
      </c>
      <c r="W480">
        <v>1</v>
      </c>
      <c r="X480">
        <v>90</v>
      </c>
      <c r="Y480">
        <v>1</v>
      </c>
      <c r="Z480">
        <v>90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90</v>
      </c>
      <c r="AI480" t="s">
        <v>1494</v>
      </c>
      <c r="AJ480" t="s">
        <v>989</v>
      </c>
      <c r="AN480" t="s">
        <v>1034</v>
      </c>
      <c r="AO480" t="s">
        <v>991</v>
      </c>
      <c r="AU480" t="s">
        <v>1635</v>
      </c>
      <c r="AV480" t="s">
        <v>1001</v>
      </c>
      <c r="AW480" t="s">
        <v>765</v>
      </c>
      <c r="AX480" t="s">
        <v>990</v>
      </c>
      <c r="AY480">
        <v>0</v>
      </c>
      <c r="AZ480" t="s">
        <v>994</v>
      </c>
      <c r="BA480">
        <v>31794914</v>
      </c>
      <c r="BD480">
        <v>0</v>
      </c>
      <c r="BG480">
        <v>1333314600</v>
      </c>
      <c r="BH480" t="s">
        <v>995</v>
      </c>
      <c r="BI480">
        <v>1</v>
      </c>
      <c r="BJ480">
        <v>90</v>
      </c>
      <c r="BK480">
        <v>1300</v>
      </c>
      <c r="BL480" t="s">
        <v>996</v>
      </c>
    </row>
    <row r="481" spans="3:64">
      <c r="C481" s="2">
        <v>244688</v>
      </c>
      <c r="D481" s="2">
        <v>244688</v>
      </c>
      <c r="F481" t="s">
        <v>1490</v>
      </c>
      <c r="G481" t="s">
        <v>1491</v>
      </c>
      <c r="H481">
        <v>0</v>
      </c>
      <c r="I481" t="s">
        <v>984</v>
      </c>
      <c r="J481" t="s">
        <v>985</v>
      </c>
      <c r="K481" t="s">
        <v>986</v>
      </c>
      <c r="L481">
        <v>250</v>
      </c>
      <c r="N481">
        <v>2000347817</v>
      </c>
      <c r="O481" t="s">
        <v>1632</v>
      </c>
      <c r="P481">
        <v>3</v>
      </c>
      <c r="Q481" t="s">
        <v>1633</v>
      </c>
      <c r="R481" s="2">
        <v>244688</v>
      </c>
      <c r="S481" s="2">
        <v>244688</v>
      </c>
      <c r="T481" t="s">
        <v>1636</v>
      </c>
      <c r="U481">
        <v>23000189</v>
      </c>
      <c r="V481" t="s">
        <v>46</v>
      </c>
      <c r="W481">
        <v>4</v>
      </c>
      <c r="X481">
        <v>4</v>
      </c>
      <c r="Y481">
        <v>4</v>
      </c>
      <c r="Z481">
        <v>4</v>
      </c>
      <c r="AA481">
        <v>0</v>
      </c>
      <c r="AB481">
        <v>0</v>
      </c>
      <c r="AC481">
        <v>0</v>
      </c>
      <c r="AD481">
        <v>0</v>
      </c>
      <c r="AE481">
        <v>4</v>
      </c>
      <c r="AF481">
        <v>4</v>
      </c>
      <c r="AI481" t="s">
        <v>1494</v>
      </c>
      <c r="AJ481" t="s">
        <v>989</v>
      </c>
      <c r="AK481" t="s">
        <v>1007</v>
      </c>
      <c r="AL481" t="s">
        <v>1008</v>
      </c>
      <c r="AM481" t="s">
        <v>1009</v>
      </c>
      <c r="AN481" t="s">
        <v>1034</v>
      </c>
      <c r="AO481" t="s">
        <v>991</v>
      </c>
      <c r="AU481" t="s">
        <v>1637</v>
      </c>
      <c r="AV481" t="s">
        <v>765</v>
      </c>
      <c r="AW481" t="s">
        <v>765</v>
      </c>
      <c r="AX481" t="s">
        <v>990</v>
      </c>
      <c r="AY481">
        <v>0</v>
      </c>
      <c r="AZ481" t="s">
        <v>994</v>
      </c>
      <c r="BA481">
        <v>31794999</v>
      </c>
      <c r="BD481">
        <v>0</v>
      </c>
      <c r="BG481">
        <v>1333314600</v>
      </c>
      <c r="BH481" t="s">
        <v>995</v>
      </c>
      <c r="BI481">
        <v>4</v>
      </c>
      <c r="BJ481">
        <v>4</v>
      </c>
      <c r="BK481">
        <v>1300</v>
      </c>
      <c r="BL481" t="s">
        <v>996</v>
      </c>
    </row>
    <row r="482" spans="3:64">
      <c r="C482" s="2">
        <v>244688</v>
      </c>
      <c r="D482" s="2">
        <v>244688</v>
      </c>
      <c r="F482" t="s">
        <v>1490</v>
      </c>
      <c r="G482" t="s">
        <v>1491</v>
      </c>
      <c r="H482">
        <v>0</v>
      </c>
      <c r="I482" t="s">
        <v>984</v>
      </c>
      <c r="J482" t="s">
        <v>985</v>
      </c>
      <c r="K482" t="s">
        <v>986</v>
      </c>
      <c r="L482">
        <v>250</v>
      </c>
      <c r="N482">
        <v>2000347817</v>
      </c>
      <c r="O482" t="s">
        <v>1632</v>
      </c>
      <c r="P482">
        <v>3</v>
      </c>
      <c r="Q482" t="s">
        <v>1633</v>
      </c>
      <c r="R482" s="2">
        <v>244688</v>
      </c>
      <c r="S482" s="2">
        <v>244688</v>
      </c>
      <c r="T482" t="s">
        <v>1638</v>
      </c>
      <c r="U482">
        <v>23015350</v>
      </c>
      <c r="V482" t="s">
        <v>36</v>
      </c>
      <c r="W482">
        <v>10</v>
      </c>
      <c r="X482">
        <v>10</v>
      </c>
      <c r="Y482">
        <v>10</v>
      </c>
      <c r="Z482">
        <v>10</v>
      </c>
      <c r="AA482">
        <v>0</v>
      </c>
      <c r="AB482">
        <v>0</v>
      </c>
      <c r="AC482">
        <v>0</v>
      </c>
      <c r="AD482">
        <v>0</v>
      </c>
      <c r="AE482">
        <v>10</v>
      </c>
      <c r="AF482">
        <v>10</v>
      </c>
      <c r="AI482" t="s">
        <v>1494</v>
      </c>
      <c r="AJ482" t="s">
        <v>989</v>
      </c>
      <c r="AK482" t="s">
        <v>1007</v>
      </c>
      <c r="AL482" t="s">
        <v>1008</v>
      </c>
      <c r="AM482" t="s">
        <v>1009</v>
      </c>
      <c r="AN482" t="s">
        <v>1034</v>
      </c>
      <c r="AO482" t="s">
        <v>991</v>
      </c>
      <c r="AU482" t="s">
        <v>1637</v>
      </c>
      <c r="AV482" t="s">
        <v>765</v>
      </c>
      <c r="AW482" t="s">
        <v>765</v>
      </c>
      <c r="AX482" t="s">
        <v>990</v>
      </c>
      <c r="AY482">
        <v>0</v>
      </c>
      <c r="AZ482" t="s">
        <v>994</v>
      </c>
      <c r="BA482">
        <v>31794999</v>
      </c>
      <c r="BD482">
        <v>0</v>
      </c>
      <c r="BF482" t="s">
        <v>1104</v>
      </c>
      <c r="BG482">
        <v>1333314600</v>
      </c>
      <c r="BH482" t="s">
        <v>995</v>
      </c>
      <c r="BI482">
        <v>10</v>
      </c>
      <c r="BJ482">
        <v>10</v>
      </c>
      <c r="BK482">
        <v>1300</v>
      </c>
      <c r="BL482" t="s">
        <v>996</v>
      </c>
    </row>
    <row r="483" spans="3:64">
      <c r="C483" s="2">
        <v>244688</v>
      </c>
      <c r="D483" s="2">
        <v>244688</v>
      </c>
      <c r="F483" t="s">
        <v>1490</v>
      </c>
      <c r="G483" t="s">
        <v>1491</v>
      </c>
      <c r="H483">
        <v>0</v>
      </c>
      <c r="I483" t="s">
        <v>984</v>
      </c>
      <c r="J483" t="s">
        <v>985</v>
      </c>
      <c r="K483" t="s">
        <v>986</v>
      </c>
      <c r="L483">
        <v>250</v>
      </c>
      <c r="N483">
        <v>2000347817</v>
      </c>
      <c r="O483" t="s">
        <v>1632</v>
      </c>
      <c r="P483">
        <v>3</v>
      </c>
      <c r="Q483" t="s">
        <v>1633</v>
      </c>
      <c r="R483" s="2">
        <v>244688</v>
      </c>
      <c r="S483" s="2">
        <v>244688</v>
      </c>
      <c r="T483" t="s">
        <v>1638</v>
      </c>
      <c r="U483">
        <v>23057687</v>
      </c>
      <c r="V483" t="s">
        <v>628</v>
      </c>
      <c r="W483">
        <v>30</v>
      </c>
      <c r="X483">
        <v>30</v>
      </c>
      <c r="Y483">
        <v>30</v>
      </c>
      <c r="Z483">
        <v>30</v>
      </c>
      <c r="AA483">
        <v>0</v>
      </c>
      <c r="AB483">
        <v>0</v>
      </c>
      <c r="AC483">
        <v>0</v>
      </c>
      <c r="AD483">
        <v>0</v>
      </c>
      <c r="AE483">
        <v>30</v>
      </c>
      <c r="AF483">
        <v>30</v>
      </c>
      <c r="AI483" t="s">
        <v>1494</v>
      </c>
      <c r="AJ483" t="s">
        <v>989</v>
      </c>
      <c r="AK483" t="s">
        <v>1007</v>
      </c>
      <c r="AL483" t="s">
        <v>1008</v>
      </c>
      <c r="AM483" t="s">
        <v>1009</v>
      </c>
      <c r="AN483" t="s">
        <v>1034</v>
      </c>
      <c r="AO483" t="s">
        <v>991</v>
      </c>
      <c r="AU483" t="s">
        <v>1637</v>
      </c>
      <c r="AV483" t="s">
        <v>765</v>
      </c>
      <c r="AW483" t="s">
        <v>765</v>
      </c>
      <c r="AX483" t="s">
        <v>990</v>
      </c>
      <c r="AY483">
        <v>0</v>
      </c>
      <c r="AZ483" t="s">
        <v>994</v>
      </c>
      <c r="BA483">
        <v>31794999</v>
      </c>
      <c r="BD483">
        <v>0</v>
      </c>
      <c r="BF483" t="s">
        <v>1104</v>
      </c>
      <c r="BG483">
        <v>1333314600</v>
      </c>
      <c r="BH483" t="s">
        <v>995</v>
      </c>
      <c r="BI483">
        <v>30</v>
      </c>
      <c r="BJ483">
        <v>30</v>
      </c>
      <c r="BK483">
        <v>1300</v>
      </c>
      <c r="BL483" t="s">
        <v>996</v>
      </c>
    </row>
    <row r="484" spans="3:64">
      <c r="C484" s="2">
        <v>244688</v>
      </c>
      <c r="D484" s="2">
        <v>244688</v>
      </c>
      <c r="F484" t="s">
        <v>1490</v>
      </c>
      <c r="G484" t="s">
        <v>1491</v>
      </c>
      <c r="H484">
        <v>0</v>
      </c>
      <c r="I484" t="s">
        <v>984</v>
      </c>
      <c r="J484" t="s">
        <v>985</v>
      </c>
      <c r="K484" t="s">
        <v>986</v>
      </c>
      <c r="L484">
        <v>250</v>
      </c>
      <c r="N484">
        <v>2000347817</v>
      </c>
      <c r="O484" t="s">
        <v>1632</v>
      </c>
      <c r="P484">
        <v>3</v>
      </c>
      <c r="Q484" t="s">
        <v>1633</v>
      </c>
      <c r="R484" s="2">
        <v>244688</v>
      </c>
      <c r="S484" s="2">
        <v>244688</v>
      </c>
      <c r="T484" t="s">
        <v>1638</v>
      </c>
      <c r="U484">
        <v>23014036</v>
      </c>
      <c r="V484" t="s">
        <v>90</v>
      </c>
      <c r="W484">
        <v>20</v>
      </c>
      <c r="X484">
        <v>20</v>
      </c>
      <c r="Y484">
        <v>20</v>
      </c>
      <c r="Z484">
        <v>20</v>
      </c>
      <c r="AA484">
        <v>0</v>
      </c>
      <c r="AB484">
        <v>0</v>
      </c>
      <c r="AC484">
        <v>0</v>
      </c>
      <c r="AD484">
        <v>0</v>
      </c>
      <c r="AE484">
        <v>20</v>
      </c>
      <c r="AF484">
        <v>20</v>
      </c>
      <c r="AI484" t="s">
        <v>1494</v>
      </c>
      <c r="AJ484" t="s">
        <v>989</v>
      </c>
      <c r="AK484" t="s">
        <v>1007</v>
      </c>
      <c r="AL484" t="s">
        <v>1008</v>
      </c>
      <c r="AM484" t="s">
        <v>1009</v>
      </c>
      <c r="AN484" t="s">
        <v>1034</v>
      </c>
      <c r="AO484" t="s">
        <v>991</v>
      </c>
      <c r="AU484" t="s">
        <v>1637</v>
      </c>
      <c r="AV484" t="s">
        <v>765</v>
      </c>
      <c r="AW484" t="s">
        <v>765</v>
      </c>
      <c r="AX484" t="s">
        <v>990</v>
      </c>
      <c r="AY484">
        <v>0</v>
      </c>
      <c r="AZ484" t="s">
        <v>994</v>
      </c>
      <c r="BA484">
        <v>31794999</v>
      </c>
      <c r="BD484">
        <v>0</v>
      </c>
      <c r="BF484" t="s">
        <v>1104</v>
      </c>
      <c r="BG484">
        <v>1333314600</v>
      </c>
      <c r="BH484" t="s">
        <v>995</v>
      </c>
      <c r="BI484">
        <v>20</v>
      </c>
      <c r="BJ484">
        <v>20</v>
      </c>
      <c r="BK484">
        <v>1300</v>
      </c>
      <c r="BL484" t="s">
        <v>996</v>
      </c>
    </row>
    <row r="485" spans="3:64">
      <c r="C485" s="2">
        <v>244688</v>
      </c>
      <c r="D485" s="2">
        <v>244688</v>
      </c>
      <c r="F485" t="s">
        <v>1490</v>
      </c>
      <c r="G485" t="s">
        <v>1491</v>
      </c>
      <c r="H485">
        <v>0</v>
      </c>
      <c r="I485" t="s">
        <v>984</v>
      </c>
      <c r="J485" t="s">
        <v>985</v>
      </c>
      <c r="K485" t="s">
        <v>986</v>
      </c>
      <c r="L485">
        <v>250</v>
      </c>
      <c r="N485">
        <v>2000243545</v>
      </c>
      <c r="O485" t="s">
        <v>1639</v>
      </c>
      <c r="P485">
        <v>1</v>
      </c>
      <c r="Q485" t="s">
        <v>1640</v>
      </c>
      <c r="R485" s="2">
        <v>244688</v>
      </c>
      <c r="S485" s="2">
        <v>244688</v>
      </c>
      <c r="T485" t="s">
        <v>1641</v>
      </c>
      <c r="U485">
        <v>23014036</v>
      </c>
      <c r="V485" t="s">
        <v>90</v>
      </c>
      <c r="W485">
        <v>20</v>
      </c>
      <c r="X485">
        <v>20</v>
      </c>
      <c r="Y485">
        <v>20</v>
      </c>
      <c r="Z485">
        <v>20</v>
      </c>
      <c r="AA485">
        <v>0</v>
      </c>
      <c r="AB485">
        <v>0</v>
      </c>
      <c r="AC485">
        <v>0</v>
      </c>
      <c r="AD485">
        <v>0</v>
      </c>
      <c r="AE485">
        <v>20</v>
      </c>
      <c r="AF485">
        <v>20</v>
      </c>
      <c r="AI485" t="s">
        <v>1494</v>
      </c>
      <c r="AJ485" t="s">
        <v>989</v>
      </c>
      <c r="AK485" t="s">
        <v>1007</v>
      </c>
      <c r="AL485" t="s">
        <v>1008</v>
      </c>
      <c r="AM485" t="s">
        <v>1009</v>
      </c>
      <c r="AN485" t="s">
        <v>1022</v>
      </c>
      <c r="AO485" t="s">
        <v>991</v>
      </c>
      <c r="AU485" t="s">
        <v>1642</v>
      </c>
      <c r="AV485" t="s">
        <v>765</v>
      </c>
      <c r="AW485" t="s">
        <v>765</v>
      </c>
      <c r="AX485" t="s">
        <v>990</v>
      </c>
      <c r="AY485">
        <v>0</v>
      </c>
      <c r="AZ485" t="s">
        <v>994</v>
      </c>
      <c r="BA485">
        <v>31795074</v>
      </c>
      <c r="BD485">
        <v>0</v>
      </c>
      <c r="BG485">
        <v>1333314600</v>
      </c>
      <c r="BH485" t="s">
        <v>995</v>
      </c>
      <c r="BI485">
        <v>20</v>
      </c>
      <c r="BJ485">
        <v>20</v>
      </c>
      <c r="BK485">
        <v>1300</v>
      </c>
      <c r="BL485" t="s">
        <v>996</v>
      </c>
    </row>
    <row r="486" spans="3:64">
      <c r="C486" s="2">
        <v>244688</v>
      </c>
      <c r="D486" s="2">
        <v>244688</v>
      </c>
      <c r="F486" t="s">
        <v>1490</v>
      </c>
      <c r="G486" t="s">
        <v>1491</v>
      </c>
      <c r="H486">
        <v>0</v>
      </c>
      <c r="I486" t="s">
        <v>984</v>
      </c>
      <c r="J486" t="s">
        <v>985</v>
      </c>
      <c r="K486" t="s">
        <v>986</v>
      </c>
      <c r="L486">
        <v>250</v>
      </c>
      <c r="N486">
        <v>2000243545</v>
      </c>
      <c r="O486" t="s">
        <v>1639</v>
      </c>
      <c r="P486">
        <v>1</v>
      </c>
      <c r="Q486" t="s">
        <v>1640</v>
      </c>
      <c r="R486" s="2">
        <v>244688</v>
      </c>
      <c r="S486" s="2">
        <v>244688</v>
      </c>
      <c r="T486" t="s">
        <v>1641</v>
      </c>
      <c r="U486">
        <v>23067921</v>
      </c>
      <c r="V486" t="s">
        <v>25</v>
      </c>
      <c r="W486">
        <v>20</v>
      </c>
      <c r="X486">
        <v>20</v>
      </c>
      <c r="Y486">
        <v>20</v>
      </c>
      <c r="Z486">
        <v>20</v>
      </c>
      <c r="AA486">
        <v>0</v>
      </c>
      <c r="AB486">
        <v>0</v>
      </c>
      <c r="AC486">
        <v>0</v>
      </c>
      <c r="AD486">
        <v>0</v>
      </c>
      <c r="AE486">
        <v>20</v>
      </c>
      <c r="AF486">
        <v>20</v>
      </c>
      <c r="AI486" t="s">
        <v>1494</v>
      </c>
      <c r="AJ486" t="s">
        <v>989</v>
      </c>
      <c r="AK486" t="s">
        <v>1007</v>
      </c>
      <c r="AL486" t="s">
        <v>1008</v>
      </c>
      <c r="AM486" t="s">
        <v>1009</v>
      </c>
      <c r="AN486" t="s">
        <v>1022</v>
      </c>
      <c r="AO486" t="s">
        <v>991</v>
      </c>
      <c r="AU486" t="s">
        <v>1642</v>
      </c>
      <c r="AV486" t="s">
        <v>765</v>
      </c>
      <c r="AW486" t="s">
        <v>765</v>
      </c>
      <c r="AX486" t="s">
        <v>990</v>
      </c>
      <c r="AY486">
        <v>0</v>
      </c>
      <c r="AZ486" t="s">
        <v>994</v>
      </c>
      <c r="BA486">
        <v>31795074</v>
      </c>
      <c r="BD486">
        <v>0</v>
      </c>
      <c r="BG486">
        <v>1333314600</v>
      </c>
      <c r="BH486" t="s">
        <v>995</v>
      </c>
      <c r="BI486">
        <v>20</v>
      </c>
      <c r="BJ486">
        <v>20</v>
      </c>
      <c r="BK486">
        <v>1300</v>
      </c>
      <c r="BL486" t="s">
        <v>996</v>
      </c>
    </row>
    <row r="487" spans="3:64">
      <c r="C487" s="2">
        <v>244688</v>
      </c>
      <c r="D487" s="2">
        <v>244688</v>
      </c>
      <c r="F487" t="s">
        <v>1490</v>
      </c>
      <c r="G487" t="s">
        <v>1491</v>
      </c>
      <c r="H487">
        <v>0</v>
      </c>
      <c r="I487" t="s">
        <v>984</v>
      </c>
      <c r="J487" t="s">
        <v>985</v>
      </c>
      <c r="K487" t="s">
        <v>986</v>
      </c>
      <c r="L487">
        <v>250</v>
      </c>
      <c r="N487">
        <v>2000243545</v>
      </c>
      <c r="O487" t="s">
        <v>1639</v>
      </c>
      <c r="P487">
        <v>1</v>
      </c>
      <c r="Q487" t="s">
        <v>1640</v>
      </c>
      <c r="R487" s="2">
        <v>244688</v>
      </c>
      <c r="S487" s="2">
        <v>244688</v>
      </c>
      <c r="T487" t="s">
        <v>1641</v>
      </c>
      <c r="U487">
        <v>23015321</v>
      </c>
      <c r="V487" t="s">
        <v>128</v>
      </c>
      <c r="W487">
        <v>10</v>
      </c>
      <c r="X487">
        <v>80</v>
      </c>
      <c r="Y487">
        <v>10</v>
      </c>
      <c r="Z487">
        <v>80</v>
      </c>
      <c r="AA487">
        <v>0</v>
      </c>
      <c r="AB487">
        <v>0</v>
      </c>
      <c r="AC487">
        <v>0</v>
      </c>
      <c r="AD487">
        <v>0</v>
      </c>
      <c r="AE487">
        <v>10</v>
      </c>
      <c r="AF487">
        <v>80</v>
      </c>
      <c r="AI487" t="s">
        <v>1494</v>
      </c>
      <c r="AJ487" t="s">
        <v>989</v>
      </c>
      <c r="AK487" t="s">
        <v>1007</v>
      </c>
      <c r="AL487" t="s">
        <v>1008</v>
      </c>
      <c r="AM487" t="s">
        <v>1009</v>
      </c>
      <c r="AN487" t="s">
        <v>1022</v>
      </c>
      <c r="AO487" t="s">
        <v>991</v>
      </c>
      <c r="AU487" t="s">
        <v>1642</v>
      </c>
      <c r="AV487" t="s">
        <v>1086</v>
      </c>
      <c r="AW487" t="s">
        <v>765</v>
      </c>
      <c r="AX487" t="s">
        <v>990</v>
      </c>
      <c r="AY487">
        <v>0</v>
      </c>
      <c r="AZ487" t="s">
        <v>994</v>
      </c>
      <c r="BA487">
        <v>31795074</v>
      </c>
      <c r="BD487">
        <v>0</v>
      </c>
      <c r="BG487">
        <v>1333314600</v>
      </c>
      <c r="BH487" t="s">
        <v>995</v>
      </c>
      <c r="BI487">
        <v>10</v>
      </c>
      <c r="BJ487">
        <v>80</v>
      </c>
      <c r="BK487">
        <v>1300</v>
      </c>
      <c r="BL487" t="s">
        <v>996</v>
      </c>
    </row>
    <row r="488" spans="3:64">
      <c r="C488" s="2">
        <v>244688</v>
      </c>
      <c r="D488" s="2">
        <v>244688</v>
      </c>
      <c r="F488" t="s">
        <v>1490</v>
      </c>
      <c r="G488" t="s">
        <v>1491</v>
      </c>
      <c r="H488">
        <v>0</v>
      </c>
      <c r="I488" t="s">
        <v>984</v>
      </c>
      <c r="J488" t="s">
        <v>985</v>
      </c>
      <c r="K488" t="s">
        <v>986</v>
      </c>
      <c r="L488">
        <v>250</v>
      </c>
      <c r="N488">
        <v>2000243545</v>
      </c>
      <c r="O488" t="s">
        <v>1639</v>
      </c>
      <c r="P488">
        <v>1</v>
      </c>
      <c r="Q488" t="s">
        <v>1640</v>
      </c>
      <c r="R488" s="2">
        <v>244688</v>
      </c>
      <c r="S488" s="2">
        <v>244688</v>
      </c>
      <c r="T488" t="s">
        <v>1641</v>
      </c>
      <c r="U488">
        <v>23000197</v>
      </c>
      <c r="V488" t="s">
        <v>12</v>
      </c>
      <c r="W488">
        <v>1</v>
      </c>
      <c r="X488">
        <v>10</v>
      </c>
      <c r="Y488">
        <v>1</v>
      </c>
      <c r="Z488">
        <v>10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10</v>
      </c>
      <c r="AI488" t="s">
        <v>1494</v>
      </c>
      <c r="AJ488" t="s">
        <v>989</v>
      </c>
      <c r="AK488" t="s">
        <v>1007</v>
      </c>
      <c r="AL488" t="s">
        <v>1008</v>
      </c>
      <c r="AM488" t="s">
        <v>1009</v>
      </c>
      <c r="AN488" t="s">
        <v>1022</v>
      </c>
      <c r="AO488" t="s">
        <v>991</v>
      </c>
      <c r="AU488" t="s">
        <v>1642</v>
      </c>
      <c r="AV488" t="s">
        <v>1010</v>
      </c>
      <c r="AW488" t="s">
        <v>765</v>
      </c>
      <c r="AX488" t="s">
        <v>990</v>
      </c>
      <c r="AY488">
        <v>0</v>
      </c>
      <c r="AZ488" t="s">
        <v>994</v>
      </c>
      <c r="BA488">
        <v>31795074</v>
      </c>
      <c r="BD488">
        <v>0</v>
      </c>
      <c r="BG488">
        <v>1333314600</v>
      </c>
      <c r="BH488" t="s">
        <v>995</v>
      </c>
      <c r="BI488">
        <v>1</v>
      </c>
      <c r="BJ488">
        <v>10</v>
      </c>
      <c r="BK488">
        <v>1300</v>
      </c>
      <c r="BL488" t="s">
        <v>996</v>
      </c>
    </row>
    <row r="489" spans="3:64">
      <c r="C489" s="2">
        <v>244688</v>
      </c>
      <c r="D489" s="2">
        <v>244688</v>
      </c>
      <c r="F489" t="s">
        <v>1490</v>
      </c>
      <c r="G489" t="s">
        <v>1491</v>
      </c>
      <c r="H489">
        <v>0</v>
      </c>
      <c r="I489" t="s">
        <v>984</v>
      </c>
      <c r="J489" t="s">
        <v>985</v>
      </c>
      <c r="K489" t="s">
        <v>986</v>
      </c>
      <c r="L489">
        <v>250</v>
      </c>
      <c r="N489">
        <v>2000339093</v>
      </c>
      <c r="O489" t="s">
        <v>1643</v>
      </c>
      <c r="P489">
        <v>2</v>
      </c>
      <c r="Q489" t="s">
        <v>1644</v>
      </c>
      <c r="R489" s="2">
        <v>244688</v>
      </c>
      <c r="S489" s="2">
        <v>244688</v>
      </c>
      <c r="T489" t="s">
        <v>1645</v>
      </c>
      <c r="U489">
        <v>23015390</v>
      </c>
      <c r="V489" t="s">
        <v>564</v>
      </c>
      <c r="W489">
        <v>10</v>
      </c>
      <c r="X489">
        <v>10</v>
      </c>
      <c r="Y489">
        <v>10</v>
      </c>
      <c r="Z489">
        <v>10</v>
      </c>
      <c r="AA489">
        <v>0</v>
      </c>
      <c r="AB489">
        <v>0</v>
      </c>
      <c r="AC489">
        <v>0</v>
      </c>
      <c r="AD489">
        <v>0</v>
      </c>
      <c r="AE489">
        <v>10</v>
      </c>
      <c r="AF489">
        <v>10</v>
      </c>
      <c r="AI489" t="s">
        <v>1494</v>
      </c>
      <c r="AJ489" t="s">
        <v>989</v>
      </c>
      <c r="AK489" t="s">
        <v>1007</v>
      </c>
      <c r="AL489" t="s">
        <v>1008</v>
      </c>
      <c r="AM489" t="s">
        <v>1009</v>
      </c>
      <c r="AN489" t="s">
        <v>1022</v>
      </c>
      <c r="AO489" t="s">
        <v>991</v>
      </c>
      <c r="AU489" t="s">
        <v>1646</v>
      </c>
      <c r="AV489" t="s">
        <v>765</v>
      </c>
      <c r="AW489" t="s">
        <v>765</v>
      </c>
      <c r="AX489" t="s">
        <v>990</v>
      </c>
      <c r="AY489">
        <v>0</v>
      </c>
      <c r="AZ489" t="s">
        <v>994</v>
      </c>
      <c r="BA489">
        <v>31795186</v>
      </c>
      <c r="BD489">
        <v>0</v>
      </c>
      <c r="BG489">
        <v>1333314600</v>
      </c>
      <c r="BH489" t="s">
        <v>995</v>
      </c>
      <c r="BI489">
        <v>10</v>
      </c>
      <c r="BJ489">
        <v>10</v>
      </c>
      <c r="BK489">
        <v>1300</v>
      </c>
      <c r="BL489" t="s">
        <v>996</v>
      </c>
    </row>
    <row r="490" spans="3:64">
      <c r="C490" s="2">
        <v>244688</v>
      </c>
      <c r="D490" s="2">
        <v>244688</v>
      </c>
      <c r="F490" t="s">
        <v>1490</v>
      </c>
      <c r="G490" t="s">
        <v>1491</v>
      </c>
      <c r="H490">
        <v>0</v>
      </c>
      <c r="I490" t="s">
        <v>984</v>
      </c>
      <c r="J490" t="s">
        <v>985</v>
      </c>
      <c r="K490" t="s">
        <v>986</v>
      </c>
      <c r="L490">
        <v>250</v>
      </c>
      <c r="N490">
        <v>2000339093</v>
      </c>
      <c r="O490" t="s">
        <v>1643</v>
      </c>
      <c r="P490">
        <v>2</v>
      </c>
      <c r="Q490" t="s">
        <v>1644</v>
      </c>
      <c r="R490" s="2">
        <v>244688</v>
      </c>
      <c r="S490" s="2">
        <v>244688</v>
      </c>
      <c r="T490" t="s">
        <v>1645</v>
      </c>
      <c r="U490">
        <v>23064091</v>
      </c>
      <c r="V490" t="s">
        <v>118</v>
      </c>
      <c r="W490">
        <v>30</v>
      </c>
      <c r="X490">
        <v>30</v>
      </c>
      <c r="Y490">
        <v>30</v>
      </c>
      <c r="Z490">
        <v>30</v>
      </c>
      <c r="AA490">
        <v>0</v>
      </c>
      <c r="AB490">
        <v>0</v>
      </c>
      <c r="AC490">
        <v>0</v>
      </c>
      <c r="AD490">
        <v>0</v>
      </c>
      <c r="AE490">
        <v>30</v>
      </c>
      <c r="AF490">
        <v>30</v>
      </c>
      <c r="AI490" t="s">
        <v>1494</v>
      </c>
      <c r="AJ490" t="s">
        <v>989</v>
      </c>
      <c r="AK490" t="s">
        <v>1007</v>
      </c>
      <c r="AL490" t="s">
        <v>1008</v>
      </c>
      <c r="AM490" t="s">
        <v>1009</v>
      </c>
      <c r="AN490" t="s">
        <v>1022</v>
      </c>
      <c r="AO490" t="s">
        <v>991</v>
      </c>
      <c r="AU490" t="s">
        <v>1646</v>
      </c>
      <c r="AV490" t="s">
        <v>765</v>
      </c>
      <c r="AW490" t="s">
        <v>765</v>
      </c>
      <c r="AX490" t="s">
        <v>990</v>
      </c>
      <c r="AY490">
        <v>0</v>
      </c>
      <c r="AZ490" t="s">
        <v>994</v>
      </c>
      <c r="BA490">
        <v>31795186</v>
      </c>
      <c r="BD490">
        <v>0</v>
      </c>
      <c r="BG490">
        <v>1333314600</v>
      </c>
      <c r="BH490" t="s">
        <v>995</v>
      </c>
      <c r="BI490">
        <v>30</v>
      </c>
      <c r="BJ490">
        <v>30</v>
      </c>
      <c r="BK490">
        <v>1300</v>
      </c>
      <c r="BL490" t="s">
        <v>996</v>
      </c>
    </row>
    <row r="491" spans="3:64">
      <c r="C491" s="2">
        <v>244688</v>
      </c>
      <c r="D491" s="2">
        <v>244688</v>
      </c>
      <c r="F491" t="s">
        <v>1490</v>
      </c>
      <c r="G491" t="s">
        <v>1491</v>
      </c>
      <c r="H491">
        <v>0</v>
      </c>
      <c r="I491" t="s">
        <v>984</v>
      </c>
      <c r="J491" t="s">
        <v>985</v>
      </c>
      <c r="K491" t="s">
        <v>986</v>
      </c>
      <c r="L491">
        <v>250</v>
      </c>
      <c r="N491">
        <v>2000339093</v>
      </c>
      <c r="O491" t="s">
        <v>1643</v>
      </c>
      <c r="P491">
        <v>2</v>
      </c>
      <c r="Q491" t="s">
        <v>1644</v>
      </c>
      <c r="R491" s="2">
        <v>244688</v>
      </c>
      <c r="S491" s="2">
        <v>244688</v>
      </c>
      <c r="T491" t="s">
        <v>1645</v>
      </c>
      <c r="U491">
        <v>23057673</v>
      </c>
      <c r="V491" t="s">
        <v>152</v>
      </c>
      <c r="W491">
        <v>9</v>
      </c>
      <c r="X491">
        <v>9</v>
      </c>
      <c r="Y491">
        <v>9</v>
      </c>
      <c r="Z491">
        <v>9</v>
      </c>
      <c r="AA491">
        <v>0</v>
      </c>
      <c r="AB491">
        <v>0</v>
      </c>
      <c r="AC491">
        <v>0</v>
      </c>
      <c r="AD491">
        <v>0</v>
      </c>
      <c r="AE491">
        <v>9</v>
      </c>
      <c r="AF491">
        <v>9</v>
      </c>
      <c r="AI491" t="s">
        <v>1494</v>
      </c>
      <c r="AJ491" t="s">
        <v>989</v>
      </c>
      <c r="AK491" t="s">
        <v>1039</v>
      </c>
      <c r="AL491" t="s">
        <v>1008</v>
      </c>
      <c r="AM491" t="s">
        <v>1009</v>
      </c>
      <c r="AN491" t="s">
        <v>1022</v>
      </c>
      <c r="AO491" t="s">
        <v>991</v>
      </c>
      <c r="AU491" t="s">
        <v>1646</v>
      </c>
      <c r="AV491" t="s">
        <v>765</v>
      </c>
      <c r="AW491" t="s">
        <v>765</v>
      </c>
      <c r="AX491" t="s">
        <v>990</v>
      </c>
      <c r="AY491">
        <v>0</v>
      </c>
      <c r="AZ491" t="s">
        <v>994</v>
      </c>
      <c r="BA491">
        <v>31795186</v>
      </c>
      <c r="BD491">
        <v>0</v>
      </c>
      <c r="BG491">
        <v>1333314600</v>
      </c>
      <c r="BH491" t="s">
        <v>995</v>
      </c>
      <c r="BI491">
        <v>9</v>
      </c>
      <c r="BJ491">
        <v>9</v>
      </c>
      <c r="BK491">
        <v>1300</v>
      </c>
      <c r="BL491" t="s">
        <v>996</v>
      </c>
    </row>
    <row r="492" spans="3:64">
      <c r="C492" s="2">
        <v>244688</v>
      </c>
      <c r="D492" s="2">
        <v>244688</v>
      </c>
      <c r="F492" t="s">
        <v>1490</v>
      </c>
      <c r="G492" t="s">
        <v>1491</v>
      </c>
      <c r="H492">
        <v>0</v>
      </c>
      <c r="I492" t="s">
        <v>984</v>
      </c>
      <c r="J492" t="s">
        <v>985</v>
      </c>
      <c r="K492" t="s">
        <v>986</v>
      </c>
      <c r="L492">
        <v>250</v>
      </c>
      <c r="N492">
        <v>2000227403</v>
      </c>
      <c r="O492" t="s">
        <v>1647</v>
      </c>
      <c r="P492">
        <v>1</v>
      </c>
      <c r="Q492" t="s">
        <v>1648</v>
      </c>
      <c r="R492" s="2">
        <v>244688</v>
      </c>
      <c r="S492" s="2">
        <v>244688</v>
      </c>
      <c r="T492" t="s">
        <v>1649</v>
      </c>
      <c r="U492">
        <v>23057695</v>
      </c>
      <c r="V492" t="s">
        <v>108</v>
      </c>
      <c r="W492">
        <v>10</v>
      </c>
      <c r="X492">
        <v>10</v>
      </c>
      <c r="Y492">
        <v>10</v>
      </c>
      <c r="Z492">
        <v>10</v>
      </c>
      <c r="AA492">
        <v>0</v>
      </c>
      <c r="AB492">
        <v>0</v>
      </c>
      <c r="AC492">
        <v>0</v>
      </c>
      <c r="AD492">
        <v>0</v>
      </c>
      <c r="AE492">
        <v>10</v>
      </c>
      <c r="AF492">
        <v>10</v>
      </c>
      <c r="AI492" t="s">
        <v>1494</v>
      </c>
      <c r="AJ492" t="s">
        <v>989</v>
      </c>
      <c r="AK492" t="s">
        <v>1007</v>
      </c>
      <c r="AL492" t="s">
        <v>1008</v>
      </c>
      <c r="AM492" t="s">
        <v>1009</v>
      </c>
      <c r="AN492" t="s">
        <v>1022</v>
      </c>
      <c r="AO492" t="s">
        <v>991</v>
      </c>
      <c r="AU492" t="s">
        <v>1650</v>
      </c>
      <c r="AV492" t="s">
        <v>765</v>
      </c>
      <c r="AW492" t="s">
        <v>765</v>
      </c>
      <c r="AX492" t="s">
        <v>990</v>
      </c>
      <c r="AY492">
        <v>0</v>
      </c>
      <c r="AZ492" t="s">
        <v>994</v>
      </c>
      <c r="BA492">
        <v>31795315</v>
      </c>
      <c r="BD492">
        <v>0</v>
      </c>
      <c r="BG492">
        <v>1333314600</v>
      </c>
      <c r="BH492" t="s">
        <v>995</v>
      </c>
      <c r="BI492">
        <v>10</v>
      </c>
      <c r="BJ492">
        <v>10</v>
      </c>
      <c r="BK492">
        <v>1300</v>
      </c>
      <c r="BL492" t="s">
        <v>996</v>
      </c>
    </row>
    <row r="493" spans="3:64">
      <c r="C493" s="2">
        <v>244688</v>
      </c>
      <c r="D493" s="2">
        <v>244688</v>
      </c>
      <c r="F493" t="s">
        <v>1490</v>
      </c>
      <c r="G493" t="s">
        <v>1491</v>
      </c>
      <c r="H493">
        <v>0</v>
      </c>
      <c r="I493" t="s">
        <v>984</v>
      </c>
      <c r="J493" t="s">
        <v>985</v>
      </c>
      <c r="K493" t="s">
        <v>986</v>
      </c>
      <c r="L493">
        <v>250</v>
      </c>
      <c r="N493">
        <v>2000227403</v>
      </c>
      <c r="O493" t="s">
        <v>1647</v>
      </c>
      <c r="P493">
        <v>1</v>
      </c>
      <c r="Q493" t="s">
        <v>1648</v>
      </c>
      <c r="R493" s="2">
        <v>244688</v>
      </c>
      <c r="S493" s="2">
        <v>244688</v>
      </c>
      <c r="T493" t="s">
        <v>1649</v>
      </c>
      <c r="U493">
        <v>23057688</v>
      </c>
      <c r="V493" t="s">
        <v>61</v>
      </c>
      <c r="W493">
        <v>5</v>
      </c>
      <c r="X493">
        <v>5</v>
      </c>
      <c r="Y493">
        <v>5</v>
      </c>
      <c r="Z493">
        <v>5</v>
      </c>
      <c r="AA493">
        <v>0</v>
      </c>
      <c r="AB493">
        <v>0</v>
      </c>
      <c r="AC493">
        <v>0</v>
      </c>
      <c r="AD493">
        <v>0</v>
      </c>
      <c r="AE493">
        <v>5</v>
      </c>
      <c r="AF493">
        <v>5</v>
      </c>
      <c r="AI493" t="s">
        <v>1494</v>
      </c>
      <c r="AJ493" t="s">
        <v>989</v>
      </c>
      <c r="AK493" t="s">
        <v>1007</v>
      </c>
      <c r="AL493" t="s">
        <v>1008</v>
      </c>
      <c r="AM493" t="s">
        <v>1009</v>
      </c>
      <c r="AN493" t="s">
        <v>1022</v>
      </c>
      <c r="AO493" t="s">
        <v>991</v>
      </c>
      <c r="AU493" t="s">
        <v>1650</v>
      </c>
      <c r="AV493" t="s">
        <v>765</v>
      </c>
      <c r="AW493" t="s">
        <v>765</v>
      </c>
      <c r="AX493" t="s">
        <v>990</v>
      </c>
      <c r="AY493">
        <v>0</v>
      </c>
      <c r="AZ493" t="s">
        <v>994</v>
      </c>
      <c r="BA493">
        <v>31795315</v>
      </c>
      <c r="BD493">
        <v>0</v>
      </c>
      <c r="BG493">
        <v>1333314600</v>
      </c>
      <c r="BH493" t="s">
        <v>995</v>
      </c>
      <c r="BI493">
        <v>5</v>
      </c>
      <c r="BJ493">
        <v>5</v>
      </c>
      <c r="BK493">
        <v>1300</v>
      </c>
      <c r="BL493" t="s">
        <v>996</v>
      </c>
    </row>
    <row r="494" spans="3:64">
      <c r="C494" s="2">
        <v>244688</v>
      </c>
      <c r="D494" s="2">
        <v>244688</v>
      </c>
      <c r="F494" t="s">
        <v>1490</v>
      </c>
      <c r="G494" t="s">
        <v>1491</v>
      </c>
      <c r="H494">
        <v>0</v>
      </c>
      <c r="I494" t="s">
        <v>984</v>
      </c>
      <c r="J494" t="s">
        <v>985</v>
      </c>
      <c r="K494" t="s">
        <v>986</v>
      </c>
      <c r="L494">
        <v>250</v>
      </c>
      <c r="N494">
        <v>2000354069</v>
      </c>
      <c r="O494" t="s">
        <v>1651</v>
      </c>
      <c r="P494">
        <v>1</v>
      </c>
      <c r="Q494" t="s">
        <v>1652</v>
      </c>
      <c r="R494" s="2">
        <v>244688</v>
      </c>
      <c r="S494" s="2">
        <v>244688</v>
      </c>
      <c r="T494" t="s">
        <v>1653</v>
      </c>
      <c r="U494">
        <v>23057700</v>
      </c>
      <c r="V494" t="s">
        <v>187</v>
      </c>
      <c r="W494">
        <v>5</v>
      </c>
      <c r="X494">
        <v>5</v>
      </c>
      <c r="Y494">
        <v>5</v>
      </c>
      <c r="Z494">
        <v>5</v>
      </c>
      <c r="AA494">
        <v>0</v>
      </c>
      <c r="AB494">
        <v>0</v>
      </c>
      <c r="AC494">
        <v>0</v>
      </c>
      <c r="AD494">
        <v>0</v>
      </c>
      <c r="AE494">
        <v>5</v>
      </c>
      <c r="AF494">
        <v>5</v>
      </c>
      <c r="AI494" t="s">
        <v>1494</v>
      </c>
      <c r="AJ494" t="s">
        <v>989</v>
      </c>
      <c r="AK494" t="s">
        <v>1039</v>
      </c>
      <c r="AL494" t="s">
        <v>1008</v>
      </c>
      <c r="AM494" t="s">
        <v>1009</v>
      </c>
      <c r="AN494" t="s">
        <v>1034</v>
      </c>
      <c r="AO494" t="s">
        <v>991</v>
      </c>
      <c r="AU494" t="s">
        <v>1654</v>
      </c>
      <c r="AV494" t="s">
        <v>765</v>
      </c>
      <c r="AW494" t="s">
        <v>765</v>
      </c>
      <c r="AX494" t="s">
        <v>990</v>
      </c>
      <c r="AY494">
        <v>0</v>
      </c>
      <c r="AZ494" t="s">
        <v>994</v>
      </c>
      <c r="BA494">
        <v>31795327</v>
      </c>
      <c r="BD494">
        <v>0</v>
      </c>
      <c r="BG494">
        <v>1333314600</v>
      </c>
      <c r="BH494" t="s">
        <v>995</v>
      </c>
      <c r="BI494">
        <v>5</v>
      </c>
      <c r="BJ494">
        <v>5</v>
      </c>
      <c r="BK494">
        <v>1300</v>
      </c>
      <c r="BL494" t="s">
        <v>996</v>
      </c>
    </row>
    <row r="495" spans="3:64">
      <c r="C495" s="2">
        <v>244688</v>
      </c>
      <c r="D495" s="2">
        <v>244688</v>
      </c>
      <c r="F495" t="s">
        <v>1490</v>
      </c>
      <c r="G495" t="s">
        <v>1491</v>
      </c>
      <c r="H495">
        <v>0</v>
      </c>
      <c r="I495" t="s">
        <v>984</v>
      </c>
      <c r="J495" t="s">
        <v>985</v>
      </c>
      <c r="K495" t="s">
        <v>986</v>
      </c>
      <c r="L495">
        <v>250</v>
      </c>
      <c r="N495">
        <v>2000354069</v>
      </c>
      <c r="O495" t="s">
        <v>1651</v>
      </c>
      <c r="P495">
        <v>1</v>
      </c>
      <c r="Q495" t="s">
        <v>1652</v>
      </c>
      <c r="R495" s="2">
        <v>244688</v>
      </c>
      <c r="S495" s="2">
        <v>244688</v>
      </c>
      <c r="T495" t="s">
        <v>1653</v>
      </c>
      <c r="U495">
        <v>23069300</v>
      </c>
      <c r="V495" t="s">
        <v>171</v>
      </c>
      <c r="W495">
        <v>5</v>
      </c>
      <c r="X495">
        <v>5</v>
      </c>
      <c r="Y495">
        <v>5</v>
      </c>
      <c r="Z495">
        <v>5</v>
      </c>
      <c r="AA495">
        <v>0</v>
      </c>
      <c r="AB495">
        <v>0</v>
      </c>
      <c r="AC495">
        <v>0</v>
      </c>
      <c r="AD495">
        <v>0</v>
      </c>
      <c r="AE495">
        <v>5</v>
      </c>
      <c r="AF495">
        <v>5</v>
      </c>
      <c r="AI495" t="s">
        <v>1494</v>
      </c>
      <c r="AJ495" t="s">
        <v>989</v>
      </c>
      <c r="AK495" t="s">
        <v>1039</v>
      </c>
      <c r="AL495" t="s">
        <v>1008</v>
      </c>
      <c r="AM495" t="s">
        <v>1009</v>
      </c>
      <c r="AN495" t="s">
        <v>1034</v>
      </c>
      <c r="AO495" t="s">
        <v>991</v>
      </c>
      <c r="AU495" t="s">
        <v>1654</v>
      </c>
      <c r="AV495" t="s">
        <v>765</v>
      </c>
      <c r="AW495" t="s">
        <v>765</v>
      </c>
      <c r="AX495" t="s">
        <v>990</v>
      </c>
      <c r="AY495">
        <v>0</v>
      </c>
      <c r="AZ495" t="s">
        <v>994</v>
      </c>
      <c r="BA495">
        <v>31795327</v>
      </c>
      <c r="BD495">
        <v>0</v>
      </c>
      <c r="BG495">
        <v>1333314600</v>
      </c>
      <c r="BH495" t="s">
        <v>995</v>
      </c>
      <c r="BI495">
        <v>5</v>
      </c>
      <c r="BJ495">
        <v>5</v>
      </c>
      <c r="BK495">
        <v>1300</v>
      </c>
      <c r="BL495" t="s">
        <v>996</v>
      </c>
    </row>
    <row r="496" spans="3:64">
      <c r="C496" s="2">
        <v>244688</v>
      </c>
      <c r="D496" s="2">
        <v>244688</v>
      </c>
      <c r="F496" t="s">
        <v>1490</v>
      </c>
      <c r="G496" t="s">
        <v>1491</v>
      </c>
      <c r="H496">
        <v>0</v>
      </c>
      <c r="I496" t="s">
        <v>984</v>
      </c>
      <c r="J496" t="s">
        <v>985</v>
      </c>
      <c r="K496" t="s">
        <v>986</v>
      </c>
      <c r="L496">
        <v>250</v>
      </c>
      <c r="N496">
        <v>2000354069</v>
      </c>
      <c r="O496" t="s">
        <v>1651</v>
      </c>
      <c r="P496">
        <v>1</v>
      </c>
      <c r="Q496" t="s">
        <v>1652</v>
      </c>
      <c r="R496" s="2">
        <v>244688</v>
      </c>
      <c r="S496" s="2">
        <v>244688</v>
      </c>
      <c r="T496" t="s">
        <v>1653</v>
      </c>
      <c r="U496">
        <v>23057698</v>
      </c>
      <c r="V496" t="s">
        <v>271</v>
      </c>
      <c r="W496">
        <v>10</v>
      </c>
      <c r="X496">
        <v>10</v>
      </c>
      <c r="Y496">
        <v>10</v>
      </c>
      <c r="Z496">
        <v>10</v>
      </c>
      <c r="AA496">
        <v>0</v>
      </c>
      <c r="AB496">
        <v>0</v>
      </c>
      <c r="AC496">
        <v>0</v>
      </c>
      <c r="AD496">
        <v>0</v>
      </c>
      <c r="AE496">
        <v>10</v>
      </c>
      <c r="AF496">
        <v>10</v>
      </c>
      <c r="AI496" t="s">
        <v>1494</v>
      </c>
      <c r="AJ496" t="s">
        <v>989</v>
      </c>
      <c r="AK496" t="s">
        <v>1039</v>
      </c>
      <c r="AL496" t="s">
        <v>1008</v>
      </c>
      <c r="AM496" t="s">
        <v>1009</v>
      </c>
      <c r="AN496" t="s">
        <v>1034</v>
      </c>
      <c r="AO496" t="s">
        <v>991</v>
      </c>
      <c r="AU496" t="s">
        <v>1654</v>
      </c>
      <c r="AV496" t="s">
        <v>765</v>
      </c>
      <c r="AW496" t="s">
        <v>765</v>
      </c>
      <c r="AX496" t="s">
        <v>990</v>
      </c>
      <c r="AY496">
        <v>0</v>
      </c>
      <c r="AZ496" t="s">
        <v>994</v>
      </c>
      <c r="BA496">
        <v>31795327</v>
      </c>
      <c r="BD496">
        <v>0</v>
      </c>
      <c r="BG496">
        <v>1333314600</v>
      </c>
      <c r="BH496" t="s">
        <v>995</v>
      </c>
      <c r="BI496">
        <v>10</v>
      </c>
      <c r="BJ496">
        <v>10</v>
      </c>
      <c r="BK496">
        <v>1300</v>
      </c>
      <c r="BL496" t="s">
        <v>996</v>
      </c>
    </row>
    <row r="497" spans="3:64">
      <c r="C497" s="2">
        <v>244688</v>
      </c>
      <c r="D497" s="2">
        <v>244688</v>
      </c>
      <c r="F497" t="s">
        <v>1490</v>
      </c>
      <c r="G497" t="s">
        <v>1491</v>
      </c>
      <c r="H497">
        <v>0</v>
      </c>
      <c r="I497" t="s">
        <v>984</v>
      </c>
      <c r="J497" t="s">
        <v>985</v>
      </c>
      <c r="K497" t="s">
        <v>986</v>
      </c>
      <c r="L497">
        <v>250</v>
      </c>
      <c r="N497">
        <v>2000347817</v>
      </c>
      <c r="O497" t="s">
        <v>1632</v>
      </c>
      <c r="P497">
        <v>3</v>
      </c>
      <c r="Q497" t="s">
        <v>1633</v>
      </c>
      <c r="R497" s="2">
        <v>244688</v>
      </c>
      <c r="S497" s="2">
        <v>244688</v>
      </c>
      <c r="T497" t="s">
        <v>1655</v>
      </c>
      <c r="U497">
        <v>23000197</v>
      </c>
      <c r="V497" t="s">
        <v>12</v>
      </c>
      <c r="W497">
        <v>2</v>
      </c>
      <c r="X497">
        <v>20</v>
      </c>
      <c r="Y497">
        <v>2</v>
      </c>
      <c r="Z497">
        <v>20</v>
      </c>
      <c r="AA497">
        <v>0</v>
      </c>
      <c r="AB497">
        <v>0</v>
      </c>
      <c r="AC497">
        <v>0</v>
      </c>
      <c r="AD497">
        <v>0</v>
      </c>
      <c r="AE497">
        <v>2</v>
      </c>
      <c r="AF497">
        <v>20</v>
      </c>
      <c r="AI497" t="s">
        <v>1494</v>
      </c>
      <c r="AJ497" t="s">
        <v>989</v>
      </c>
      <c r="AK497" t="s">
        <v>1007</v>
      </c>
      <c r="AL497" t="s">
        <v>1008</v>
      </c>
      <c r="AM497" t="s">
        <v>1009</v>
      </c>
      <c r="AN497" t="s">
        <v>1034</v>
      </c>
      <c r="AO497" t="s">
        <v>991</v>
      </c>
      <c r="AU497" t="s">
        <v>1656</v>
      </c>
      <c r="AV497" t="s">
        <v>1010</v>
      </c>
      <c r="AW497" t="s">
        <v>765</v>
      </c>
      <c r="AX497" t="s">
        <v>990</v>
      </c>
      <c r="AY497">
        <v>0</v>
      </c>
      <c r="AZ497" t="s">
        <v>994</v>
      </c>
      <c r="BA497">
        <v>31795471</v>
      </c>
      <c r="BD497">
        <v>0</v>
      </c>
      <c r="BG497">
        <v>1333314600</v>
      </c>
      <c r="BH497" t="s">
        <v>995</v>
      </c>
      <c r="BI497">
        <v>2</v>
      </c>
      <c r="BJ497">
        <v>20</v>
      </c>
      <c r="BK497">
        <v>1300</v>
      </c>
      <c r="BL497" t="s">
        <v>996</v>
      </c>
    </row>
    <row r="498" spans="3:64">
      <c r="C498" s="2">
        <v>244688</v>
      </c>
      <c r="D498" s="2">
        <v>244688</v>
      </c>
      <c r="F498" t="s">
        <v>1490</v>
      </c>
      <c r="G498" t="s">
        <v>1491</v>
      </c>
      <c r="H498">
        <v>0</v>
      </c>
      <c r="I498" t="s">
        <v>984</v>
      </c>
      <c r="J498" t="s">
        <v>985</v>
      </c>
      <c r="K498" t="s">
        <v>986</v>
      </c>
      <c r="L498">
        <v>250</v>
      </c>
      <c r="N498">
        <v>2000356937</v>
      </c>
      <c r="O498" t="s">
        <v>1657</v>
      </c>
      <c r="P498">
        <v>1</v>
      </c>
      <c r="Q498" t="s">
        <v>1657</v>
      </c>
      <c r="R498" s="2">
        <v>244688</v>
      </c>
      <c r="S498" s="2">
        <v>244688</v>
      </c>
      <c r="T498" t="s">
        <v>1658</v>
      </c>
      <c r="U498">
        <v>23015321</v>
      </c>
      <c r="V498" t="s">
        <v>128</v>
      </c>
      <c r="W498">
        <v>10</v>
      </c>
      <c r="X498">
        <v>80</v>
      </c>
      <c r="Y498">
        <v>10</v>
      </c>
      <c r="Z498">
        <v>80</v>
      </c>
      <c r="AA498">
        <v>0</v>
      </c>
      <c r="AB498">
        <v>0</v>
      </c>
      <c r="AC498">
        <v>0</v>
      </c>
      <c r="AD498">
        <v>0</v>
      </c>
      <c r="AE498">
        <v>10</v>
      </c>
      <c r="AF498">
        <v>80</v>
      </c>
      <c r="AI498" t="s">
        <v>1494</v>
      </c>
      <c r="AJ498" t="s">
        <v>989</v>
      </c>
      <c r="AK498" t="s">
        <v>1007</v>
      </c>
      <c r="AL498" t="s">
        <v>1008</v>
      </c>
      <c r="AM498" t="s">
        <v>1009</v>
      </c>
      <c r="AN498" t="s">
        <v>1022</v>
      </c>
      <c r="AO498" t="s">
        <v>991</v>
      </c>
      <c r="AU498" t="s">
        <v>1659</v>
      </c>
      <c r="AV498" t="s">
        <v>1086</v>
      </c>
      <c r="AW498" t="s">
        <v>765</v>
      </c>
      <c r="AX498" t="s">
        <v>990</v>
      </c>
      <c r="AY498">
        <v>0</v>
      </c>
      <c r="AZ498" t="s">
        <v>994</v>
      </c>
      <c r="BA498">
        <v>31795530</v>
      </c>
      <c r="BD498">
        <v>0</v>
      </c>
      <c r="BG498">
        <v>1333314600</v>
      </c>
      <c r="BH498" t="s">
        <v>995</v>
      </c>
      <c r="BI498">
        <v>10</v>
      </c>
      <c r="BJ498">
        <v>80</v>
      </c>
      <c r="BK498">
        <v>1300</v>
      </c>
      <c r="BL498" t="s">
        <v>996</v>
      </c>
    </row>
    <row r="499" spans="3:64">
      <c r="C499" s="2">
        <v>244688</v>
      </c>
      <c r="D499" s="2">
        <v>244688</v>
      </c>
      <c r="F499" t="s">
        <v>1490</v>
      </c>
      <c r="G499" t="s">
        <v>1491</v>
      </c>
      <c r="H499">
        <v>0</v>
      </c>
      <c r="I499" t="s">
        <v>984</v>
      </c>
      <c r="J499" t="s">
        <v>985</v>
      </c>
      <c r="K499" t="s">
        <v>986</v>
      </c>
      <c r="L499">
        <v>250</v>
      </c>
      <c r="N499">
        <v>2000400250</v>
      </c>
      <c r="O499" t="s">
        <v>1660</v>
      </c>
      <c r="P499">
        <v>1</v>
      </c>
      <c r="Q499" t="s">
        <v>1660</v>
      </c>
      <c r="R499" s="2">
        <v>244688</v>
      </c>
      <c r="S499" s="2">
        <v>244688</v>
      </c>
      <c r="T499" t="s">
        <v>1661</v>
      </c>
      <c r="U499">
        <v>23057688</v>
      </c>
      <c r="V499" t="s">
        <v>61</v>
      </c>
      <c r="W499">
        <v>10</v>
      </c>
      <c r="X499">
        <v>10</v>
      </c>
      <c r="Y499">
        <v>10</v>
      </c>
      <c r="Z499">
        <v>10</v>
      </c>
      <c r="AA499">
        <v>0</v>
      </c>
      <c r="AB499">
        <v>0</v>
      </c>
      <c r="AC499">
        <v>0</v>
      </c>
      <c r="AD499">
        <v>0</v>
      </c>
      <c r="AE499">
        <v>10</v>
      </c>
      <c r="AF499">
        <v>10</v>
      </c>
      <c r="AI499" t="s">
        <v>1494</v>
      </c>
      <c r="AJ499" t="s">
        <v>989</v>
      </c>
      <c r="AK499" t="s">
        <v>1007</v>
      </c>
      <c r="AL499" t="s">
        <v>1008</v>
      </c>
      <c r="AM499" t="s">
        <v>1009</v>
      </c>
      <c r="AN499" t="s">
        <v>1034</v>
      </c>
      <c r="AO499" t="s">
        <v>991</v>
      </c>
      <c r="AU499" t="s">
        <v>1662</v>
      </c>
      <c r="AV499" t="s">
        <v>765</v>
      </c>
      <c r="AW499" t="s">
        <v>765</v>
      </c>
      <c r="AX499" t="s">
        <v>990</v>
      </c>
      <c r="AY499">
        <v>0</v>
      </c>
      <c r="AZ499" t="s">
        <v>994</v>
      </c>
      <c r="BA499">
        <v>31795552</v>
      </c>
      <c r="BD499">
        <v>0</v>
      </c>
      <c r="BG499">
        <v>1333314600</v>
      </c>
      <c r="BH499" t="s">
        <v>995</v>
      </c>
      <c r="BI499">
        <v>10</v>
      </c>
      <c r="BJ499">
        <v>10</v>
      </c>
      <c r="BK499">
        <v>1300</v>
      </c>
      <c r="BL499" t="s">
        <v>996</v>
      </c>
    </row>
    <row r="500" spans="3:64">
      <c r="C500" s="2">
        <v>244688</v>
      </c>
      <c r="D500" s="2">
        <v>244688</v>
      </c>
      <c r="F500" t="s">
        <v>1490</v>
      </c>
      <c r="G500" t="s">
        <v>1491</v>
      </c>
      <c r="H500">
        <v>0</v>
      </c>
      <c r="I500" t="s">
        <v>984</v>
      </c>
      <c r="J500" t="s">
        <v>985</v>
      </c>
      <c r="K500" t="s">
        <v>986</v>
      </c>
      <c r="L500">
        <v>250</v>
      </c>
      <c r="N500">
        <v>2000400250</v>
      </c>
      <c r="O500" t="s">
        <v>1660</v>
      </c>
      <c r="P500">
        <v>1</v>
      </c>
      <c r="Q500" t="s">
        <v>1660</v>
      </c>
      <c r="R500" s="2">
        <v>244688</v>
      </c>
      <c r="S500" s="2">
        <v>244688</v>
      </c>
      <c r="T500" t="s">
        <v>1661</v>
      </c>
      <c r="U500">
        <v>23015321</v>
      </c>
      <c r="V500" t="s">
        <v>128</v>
      </c>
      <c r="W500">
        <v>10</v>
      </c>
      <c r="X500">
        <v>80</v>
      </c>
      <c r="Y500">
        <v>10</v>
      </c>
      <c r="Z500">
        <v>80</v>
      </c>
      <c r="AA500">
        <v>0</v>
      </c>
      <c r="AB500">
        <v>0</v>
      </c>
      <c r="AC500">
        <v>0</v>
      </c>
      <c r="AD500">
        <v>0</v>
      </c>
      <c r="AE500">
        <v>10</v>
      </c>
      <c r="AF500">
        <v>80</v>
      </c>
      <c r="AI500" t="s">
        <v>1494</v>
      </c>
      <c r="AJ500" t="s">
        <v>989</v>
      </c>
      <c r="AK500" t="s">
        <v>1007</v>
      </c>
      <c r="AL500" t="s">
        <v>1008</v>
      </c>
      <c r="AM500" t="s">
        <v>1009</v>
      </c>
      <c r="AN500" t="s">
        <v>1034</v>
      </c>
      <c r="AO500" t="s">
        <v>991</v>
      </c>
      <c r="AU500" t="s">
        <v>1662</v>
      </c>
      <c r="AV500" t="s">
        <v>1086</v>
      </c>
      <c r="AW500" t="s">
        <v>765</v>
      </c>
      <c r="AX500" t="s">
        <v>990</v>
      </c>
      <c r="AY500">
        <v>0</v>
      </c>
      <c r="AZ500" t="s">
        <v>994</v>
      </c>
      <c r="BA500">
        <v>31795552</v>
      </c>
      <c r="BD500">
        <v>0</v>
      </c>
      <c r="BG500">
        <v>1333314600</v>
      </c>
      <c r="BH500" t="s">
        <v>995</v>
      </c>
      <c r="BI500">
        <v>10</v>
      </c>
      <c r="BJ500">
        <v>80</v>
      </c>
      <c r="BK500">
        <v>1300</v>
      </c>
      <c r="BL500" t="s">
        <v>996</v>
      </c>
    </row>
    <row r="501" spans="3:64">
      <c r="C501" s="2">
        <v>244688</v>
      </c>
      <c r="D501" s="2">
        <v>244688</v>
      </c>
      <c r="F501" t="s">
        <v>1490</v>
      </c>
      <c r="G501" t="s">
        <v>1491</v>
      </c>
      <c r="H501">
        <v>0</v>
      </c>
      <c r="I501" t="s">
        <v>984</v>
      </c>
      <c r="J501" t="s">
        <v>985</v>
      </c>
      <c r="K501" t="s">
        <v>986</v>
      </c>
      <c r="L501">
        <v>250</v>
      </c>
      <c r="N501">
        <v>2000366484</v>
      </c>
      <c r="O501" t="s">
        <v>1663</v>
      </c>
      <c r="P501">
        <v>2</v>
      </c>
      <c r="Q501" t="s">
        <v>1664</v>
      </c>
      <c r="R501" s="2">
        <v>244688</v>
      </c>
      <c r="S501" s="2">
        <v>244688</v>
      </c>
      <c r="T501" t="s">
        <v>1665</v>
      </c>
      <c r="U501">
        <v>23000130</v>
      </c>
      <c r="V501" t="s">
        <v>146</v>
      </c>
      <c r="W501">
        <v>10</v>
      </c>
      <c r="X501">
        <v>10</v>
      </c>
      <c r="Y501">
        <v>10</v>
      </c>
      <c r="Z501">
        <v>10</v>
      </c>
      <c r="AA501">
        <v>0</v>
      </c>
      <c r="AB501">
        <v>0</v>
      </c>
      <c r="AC501">
        <v>0</v>
      </c>
      <c r="AD501">
        <v>0</v>
      </c>
      <c r="AE501">
        <v>10</v>
      </c>
      <c r="AF501">
        <v>10</v>
      </c>
      <c r="AI501" t="s">
        <v>1494</v>
      </c>
      <c r="AJ501" t="s">
        <v>989</v>
      </c>
      <c r="AK501" t="s">
        <v>1039</v>
      </c>
      <c r="AL501" t="s">
        <v>1008</v>
      </c>
      <c r="AM501" t="s">
        <v>1009</v>
      </c>
      <c r="AN501" t="s">
        <v>1034</v>
      </c>
      <c r="AO501" t="s">
        <v>991</v>
      </c>
      <c r="AU501" t="s">
        <v>1666</v>
      </c>
      <c r="AV501" t="s">
        <v>765</v>
      </c>
      <c r="AW501" t="s">
        <v>765</v>
      </c>
      <c r="AX501" t="s">
        <v>990</v>
      </c>
      <c r="AY501">
        <v>0</v>
      </c>
      <c r="AZ501" t="s">
        <v>994</v>
      </c>
      <c r="BA501">
        <v>31795802</v>
      </c>
      <c r="BD501">
        <v>0</v>
      </c>
      <c r="BG501">
        <v>1333314600</v>
      </c>
      <c r="BH501" t="s">
        <v>995</v>
      </c>
      <c r="BI501">
        <v>10</v>
      </c>
      <c r="BJ501">
        <v>10</v>
      </c>
      <c r="BK501">
        <v>1300</v>
      </c>
      <c r="BL501" t="s">
        <v>996</v>
      </c>
    </row>
    <row r="502" spans="3:64">
      <c r="C502" s="2">
        <v>244688</v>
      </c>
      <c r="D502" s="2">
        <v>244688</v>
      </c>
      <c r="F502" t="s">
        <v>1490</v>
      </c>
      <c r="G502" t="s">
        <v>1491</v>
      </c>
      <c r="H502">
        <v>0</v>
      </c>
      <c r="I502" t="s">
        <v>984</v>
      </c>
      <c r="J502" t="s">
        <v>985</v>
      </c>
      <c r="K502" t="s">
        <v>986</v>
      </c>
      <c r="L502">
        <v>250</v>
      </c>
      <c r="N502">
        <v>2000366484</v>
      </c>
      <c r="O502" t="s">
        <v>1663</v>
      </c>
      <c r="P502">
        <v>2</v>
      </c>
      <c r="Q502" t="s">
        <v>1664</v>
      </c>
      <c r="R502" s="2">
        <v>244688</v>
      </c>
      <c r="S502" s="2">
        <v>244688</v>
      </c>
      <c r="T502" t="s">
        <v>1665</v>
      </c>
      <c r="U502">
        <v>23000127</v>
      </c>
      <c r="V502" t="s">
        <v>654</v>
      </c>
      <c r="W502">
        <v>8</v>
      </c>
      <c r="X502">
        <v>8</v>
      </c>
      <c r="Y502">
        <v>8</v>
      </c>
      <c r="Z502">
        <v>8</v>
      </c>
      <c r="AA502">
        <v>0</v>
      </c>
      <c r="AB502">
        <v>0</v>
      </c>
      <c r="AC502">
        <v>0</v>
      </c>
      <c r="AD502">
        <v>0</v>
      </c>
      <c r="AE502">
        <v>8</v>
      </c>
      <c r="AF502">
        <v>8</v>
      </c>
      <c r="AI502" t="s">
        <v>1494</v>
      </c>
      <c r="AJ502" t="s">
        <v>989</v>
      </c>
      <c r="AK502" t="s">
        <v>1039</v>
      </c>
      <c r="AL502" t="s">
        <v>1008</v>
      </c>
      <c r="AM502" t="s">
        <v>1009</v>
      </c>
      <c r="AN502" t="s">
        <v>1034</v>
      </c>
      <c r="AO502" t="s">
        <v>991</v>
      </c>
      <c r="AU502" t="s">
        <v>1666</v>
      </c>
      <c r="AV502" t="s">
        <v>765</v>
      </c>
      <c r="AW502" t="s">
        <v>765</v>
      </c>
      <c r="AX502" t="s">
        <v>990</v>
      </c>
      <c r="AY502">
        <v>0</v>
      </c>
      <c r="AZ502" t="s">
        <v>994</v>
      </c>
      <c r="BA502">
        <v>31795802</v>
      </c>
      <c r="BD502">
        <v>0</v>
      </c>
      <c r="BG502">
        <v>1333314600</v>
      </c>
      <c r="BH502" t="s">
        <v>995</v>
      </c>
      <c r="BI502">
        <v>8</v>
      </c>
      <c r="BJ502">
        <v>8</v>
      </c>
      <c r="BK502">
        <v>1300</v>
      </c>
      <c r="BL502" t="s">
        <v>996</v>
      </c>
    </row>
    <row r="503" spans="3:64">
      <c r="C503" s="2">
        <v>244688</v>
      </c>
      <c r="D503" s="2">
        <v>244688</v>
      </c>
      <c r="F503" t="s">
        <v>1490</v>
      </c>
      <c r="G503" t="s">
        <v>1491</v>
      </c>
      <c r="H503">
        <v>0</v>
      </c>
      <c r="I503" t="s">
        <v>984</v>
      </c>
      <c r="J503" t="s">
        <v>985</v>
      </c>
      <c r="K503" t="s">
        <v>986</v>
      </c>
      <c r="L503">
        <v>250</v>
      </c>
      <c r="N503">
        <v>2000366484</v>
      </c>
      <c r="O503" t="s">
        <v>1663</v>
      </c>
      <c r="P503">
        <v>2</v>
      </c>
      <c r="Q503" t="s">
        <v>1664</v>
      </c>
      <c r="R503" s="2">
        <v>244688</v>
      </c>
      <c r="S503" s="2">
        <v>244688</v>
      </c>
      <c r="T503" t="s">
        <v>1665</v>
      </c>
      <c r="U503">
        <v>23000189</v>
      </c>
      <c r="V503" t="s">
        <v>46</v>
      </c>
      <c r="W503">
        <v>6</v>
      </c>
      <c r="X503">
        <v>6</v>
      </c>
      <c r="Y503">
        <v>6</v>
      </c>
      <c r="Z503">
        <v>6</v>
      </c>
      <c r="AA503">
        <v>0</v>
      </c>
      <c r="AB503">
        <v>0</v>
      </c>
      <c r="AC503">
        <v>0</v>
      </c>
      <c r="AD503">
        <v>0</v>
      </c>
      <c r="AE503">
        <v>6</v>
      </c>
      <c r="AF503">
        <v>6</v>
      </c>
      <c r="AI503" t="s">
        <v>1494</v>
      </c>
      <c r="AJ503" t="s">
        <v>989</v>
      </c>
      <c r="AK503" t="s">
        <v>1007</v>
      </c>
      <c r="AL503" t="s">
        <v>1008</v>
      </c>
      <c r="AM503" t="s">
        <v>1009</v>
      </c>
      <c r="AN503" t="s">
        <v>1034</v>
      </c>
      <c r="AO503" t="s">
        <v>991</v>
      </c>
      <c r="AU503" t="s">
        <v>1666</v>
      </c>
      <c r="AV503" t="s">
        <v>765</v>
      </c>
      <c r="AW503" t="s">
        <v>765</v>
      </c>
      <c r="AX503" t="s">
        <v>990</v>
      </c>
      <c r="AY503">
        <v>0</v>
      </c>
      <c r="AZ503" t="s">
        <v>994</v>
      </c>
      <c r="BA503">
        <v>31795802</v>
      </c>
      <c r="BD503">
        <v>0</v>
      </c>
      <c r="BG503">
        <v>1333314600</v>
      </c>
      <c r="BH503" t="s">
        <v>995</v>
      </c>
      <c r="BI503">
        <v>6</v>
      </c>
      <c r="BJ503">
        <v>6</v>
      </c>
      <c r="BK503">
        <v>1300</v>
      </c>
      <c r="BL503" t="s">
        <v>996</v>
      </c>
    </row>
    <row r="504" spans="3:64">
      <c r="C504" s="2">
        <v>244688</v>
      </c>
      <c r="D504" s="2">
        <v>244688</v>
      </c>
      <c r="F504" t="s">
        <v>1490</v>
      </c>
      <c r="G504" t="s">
        <v>1491</v>
      </c>
      <c r="H504">
        <v>0</v>
      </c>
      <c r="I504" t="s">
        <v>984</v>
      </c>
      <c r="J504" t="s">
        <v>985</v>
      </c>
      <c r="K504" t="s">
        <v>986</v>
      </c>
      <c r="L504">
        <v>250</v>
      </c>
      <c r="N504">
        <v>2000366484</v>
      </c>
      <c r="O504" t="s">
        <v>1663</v>
      </c>
      <c r="P504">
        <v>2</v>
      </c>
      <c r="Q504" t="s">
        <v>1664</v>
      </c>
      <c r="R504" s="2">
        <v>244688</v>
      </c>
      <c r="S504" s="2">
        <v>244688</v>
      </c>
      <c r="T504" t="s">
        <v>1665</v>
      </c>
      <c r="U504">
        <v>23000190</v>
      </c>
      <c r="V504" t="s">
        <v>125</v>
      </c>
      <c r="W504">
        <v>6</v>
      </c>
      <c r="X504">
        <v>6</v>
      </c>
      <c r="Y504">
        <v>6</v>
      </c>
      <c r="Z504">
        <v>6</v>
      </c>
      <c r="AA504">
        <v>0</v>
      </c>
      <c r="AB504">
        <v>0</v>
      </c>
      <c r="AC504">
        <v>0</v>
      </c>
      <c r="AD504">
        <v>0</v>
      </c>
      <c r="AE504">
        <v>6</v>
      </c>
      <c r="AF504">
        <v>6</v>
      </c>
      <c r="AI504" t="s">
        <v>1494</v>
      </c>
      <c r="AJ504" t="s">
        <v>989</v>
      </c>
      <c r="AK504" t="s">
        <v>1007</v>
      </c>
      <c r="AL504" t="s">
        <v>1008</v>
      </c>
      <c r="AM504" t="s">
        <v>1009</v>
      </c>
      <c r="AN504" t="s">
        <v>1034</v>
      </c>
      <c r="AO504" t="s">
        <v>991</v>
      </c>
      <c r="AU504" t="s">
        <v>1666</v>
      </c>
      <c r="AV504" t="s">
        <v>765</v>
      </c>
      <c r="AW504" t="s">
        <v>765</v>
      </c>
      <c r="AX504" t="s">
        <v>990</v>
      </c>
      <c r="AY504">
        <v>0</v>
      </c>
      <c r="AZ504" t="s">
        <v>994</v>
      </c>
      <c r="BA504">
        <v>31795802</v>
      </c>
      <c r="BD504">
        <v>0</v>
      </c>
      <c r="BG504">
        <v>1333314600</v>
      </c>
      <c r="BH504" t="s">
        <v>995</v>
      </c>
      <c r="BI504">
        <v>6</v>
      </c>
      <c r="BJ504">
        <v>6</v>
      </c>
      <c r="BK504">
        <v>1300</v>
      </c>
      <c r="BL504" t="s">
        <v>996</v>
      </c>
    </row>
    <row r="505" spans="3:64">
      <c r="C505" s="2">
        <v>244688</v>
      </c>
      <c r="D505" s="2">
        <v>244688</v>
      </c>
      <c r="F505" t="s">
        <v>1490</v>
      </c>
      <c r="G505" t="s">
        <v>1491</v>
      </c>
      <c r="H505">
        <v>0</v>
      </c>
      <c r="I505" t="s">
        <v>984</v>
      </c>
      <c r="J505" t="s">
        <v>985</v>
      </c>
      <c r="K505" t="s">
        <v>986</v>
      </c>
      <c r="L505">
        <v>250</v>
      </c>
      <c r="N505">
        <v>2000366484</v>
      </c>
      <c r="O505" t="s">
        <v>1663</v>
      </c>
      <c r="P505">
        <v>2</v>
      </c>
      <c r="Q505" t="s">
        <v>1664</v>
      </c>
      <c r="R505" s="2">
        <v>244688</v>
      </c>
      <c r="S505" s="2">
        <v>244688</v>
      </c>
      <c r="T505" t="s">
        <v>1667</v>
      </c>
      <c r="U505">
        <v>23015350</v>
      </c>
      <c r="V505" t="s">
        <v>36</v>
      </c>
      <c r="W505">
        <v>20</v>
      </c>
      <c r="X505">
        <v>20</v>
      </c>
      <c r="Y505">
        <v>20</v>
      </c>
      <c r="Z505">
        <v>20</v>
      </c>
      <c r="AA505">
        <v>0</v>
      </c>
      <c r="AB505">
        <v>0</v>
      </c>
      <c r="AC505">
        <v>0</v>
      </c>
      <c r="AD505">
        <v>0</v>
      </c>
      <c r="AE505">
        <v>20</v>
      </c>
      <c r="AF505">
        <v>20</v>
      </c>
      <c r="AI505" t="s">
        <v>1494</v>
      </c>
      <c r="AJ505" t="s">
        <v>989</v>
      </c>
      <c r="AK505" t="s">
        <v>1007</v>
      </c>
      <c r="AL505" t="s">
        <v>1008</v>
      </c>
      <c r="AM505" t="s">
        <v>1009</v>
      </c>
      <c r="AN505" t="s">
        <v>1034</v>
      </c>
      <c r="AO505" t="s">
        <v>991</v>
      </c>
      <c r="AU505" t="s">
        <v>1668</v>
      </c>
      <c r="AV505" t="s">
        <v>765</v>
      </c>
      <c r="AW505" t="s">
        <v>765</v>
      </c>
      <c r="AX505" t="s">
        <v>990</v>
      </c>
      <c r="AY505">
        <v>0</v>
      </c>
      <c r="AZ505" t="s">
        <v>994</v>
      </c>
      <c r="BA505">
        <v>31795802</v>
      </c>
      <c r="BD505">
        <v>0</v>
      </c>
      <c r="BF505" t="s">
        <v>1104</v>
      </c>
      <c r="BG505">
        <v>1333314600</v>
      </c>
      <c r="BH505" t="s">
        <v>995</v>
      </c>
      <c r="BI505">
        <v>20</v>
      </c>
      <c r="BJ505">
        <v>20</v>
      </c>
      <c r="BK505">
        <v>1300</v>
      </c>
      <c r="BL505" t="s">
        <v>996</v>
      </c>
    </row>
    <row r="506" spans="3:64">
      <c r="C506" s="2">
        <v>244688</v>
      </c>
      <c r="D506" s="2">
        <v>244688</v>
      </c>
      <c r="F506" t="s">
        <v>1490</v>
      </c>
      <c r="G506" t="s">
        <v>1491</v>
      </c>
      <c r="H506">
        <v>0</v>
      </c>
      <c r="I506" t="s">
        <v>984</v>
      </c>
      <c r="J506" t="s">
        <v>985</v>
      </c>
      <c r="K506" t="s">
        <v>986</v>
      </c>
      <c r="L506">
        <v>250</v>
      </c>
      <c r="N506">
        <v>2000366484</v>
      </c>
      <c r="O506" t="s">
        <v>1663</v>
      </c>
      <c r="P506">
        <v>2</v>
      </c>
      <c r="Q506" t="s">
        <v>1664</v>
      </c>
      <c r="R506" s="2">
        <v>244688</v>
      </c>
      <c r="S506" s="2">
        <v>244688</v>
      </c>
      <c r="T506" t="s">
        <v>1667</v>
      </c>
      <c r="U506">
        <v>23067921</v>
      </c>
      <c r="V506" t="s">
        <v>25</v>
      </c>
      <c r="W506">
        <v>10</v>
      </c>
      <c r="X506">
        <v>10</v>
      </c>
      <c r="Y506">
        <v>10</v>
      </c>
      <c r="Z506">
        <v>10</v>
      </c>
      <c r="AA506">
        <v>0</v>
      </c>
      <c r="AB506">
        <v>0</v>
      </c>
      <c r="AC506">
        <v>0</v>
      </c>
      <c r="AD506">
        <v>0</v>
      </c>
      <c r="AE506">
        <v>10</v>
      </c>
      <c r="AF506">
        <v>10</v>
      </c>
      <c r="AI506" t="s">
        <v>1494</v>
      </c>
      <c r="AJ506" t="s">
        <v>989</v>
      </c>
      <c r="AK506" t="s">
        <v>1007</v>
      </c>
      <c r="AL506" t="s">
        <v>1008</v>
      </c>
      <c r="AM506" t="s">
        <v>1009</v>
      </c>
      <c r="AN506" t="s">
        <v>1034</v>
      </c>
      <c r="AO506" t="s">
        <v>991</v>
      </c>
      <c r="AU506" t="s">
        <v>1668</v>
      </c>
      <c r="AV506" t="s">
        <v>765</v>
      </c>
      <c r="AW506" t="s">
        <v>765</v>
      </c>
      <c r="AX506" t="s">
        <v>990</v>
      </c>
      <c r="AY506">
        <v>0</v>
      </c>
      <c r="AZ506" t="s">
        <v>994</v>
      </c>
      <c r="BA506">
        <v>31795802</v>
      </c>
      <c r="BD506">
        <v>0</v>
      </c>
      <c r="BF506" t="s">
        <v>1104</v>
      </c>
      <c r="BG506">
        <v>1333314600</v>
      </c>
      <c r="BH506" t="s">
        <v>995</v>
      </c>
      <c r="BI506">
        <v>10</v>
      </c>
      <c r="BJ506">
        <v>10</v>
      </c>
      <c r="BK506">
        <v>1300</v>
      </c>
      <c r="BL506" t="s">
        <v>996</v>
      </c>
    </row>
    <row r="507" spans="3:64">
      <c r="C507" s="2">
        <v>244688</v>
      </c>
      <c r="D507" s="2">
        <v>244688</v>
      </c>
      <c r="F507" t="s">
        <v>1490</v>
      </c>
      <c r="G507" t="s">
        <v>1491</v>
      </c>
      <c r="H507">
        <v>0</v>
      </c>
      <c r="I507" t="s">
        <v>984</v>
      </c>
      <c r="J507" t="s">
        <v>985</v>
      </c>
      <c r="K507" t="s">
        <v>986</v>
      </c>
      <c r="L507">
        <v>250</v>
      </c>
      <c r="N507">
        <v>2000366484</v>
      </c>
      <c r="O507" t="s">
        <v>1663</v>
      </c>
      <c r="P507">
        <v>2</v>
      </c>
      <c r="Q507" t="s">
        <v>1664</v>
      </c>
      <c r="R507" s="2">
        <v>244688</v>
      </c>
      <c r="S507" s="2">
        <v>244688</v>
      </c>
      <c r="T507" t="s">
        <v>1667</v>
      </c>
      <c r="U507">
        <v>23000181</v>
      </c>
      <c r="V507" t="s">
        <v>38</v>
      </c>
      <c r="W507">
        <v>16</v>
      </c>
      <c r="X507">
        <v>16</v>
      </c>
      <c r="Y507">
        <v>16</v>
      </c>
      <c r="Z507">
        <v>16</v>
      </c>
      <c r="AA507">
        <v>0</v>
      </c>
      <c r="AB507">
        <v>0</v>
      </c>
      <c r="AC507">
        <v>0</v>
      </c>
      <c r="AD507">
        <v>0</v>
      </c>
      <c r="AE507">
        <v>16</v>
      </c>
      <c r="AF507">
        <v>16</v>
      </c>
      <c r="AI507" t="s">
        <v>1494</v>
      </c>
      <c r="AJ507" t="s">
        <v>989</v>
      </c>
      <c r="AK507" t="s">
        <v>1007</v>
      </c>
      <c r="AL507" t="s">
        <v>1008</v>
      </c>
      <c r="AM507" t="s">
        <v>1009</v>
      </c>
      <c r="AN507" t="s">
        <v>1034</v>
      </c>
      <c r="AO507" t="s">
        <v>991</v>
      </c>
      <c r="AU507" t="s">
        <v>1668</v>
      </c>
      <c r="AV507" t="s">
        <v>765</v>
      </c>
      <c r="AW507" t="s">
        <v>765</v>
      </c>
      <c r="AX507" t="s">
        <v>990</v>
      </c>
      <c r="AY507">
        <v>0</v>
      </c>
      <c r="AZ507" t="s">
        <v>994</v>
      </c>
      <c r="BA507">
        <v>31795802</v>
      </c>
      <c r="BD507">
        <v>0</v>
      </c>
      <c r="BF507" t="s">
        <v>1104</v>
      </c>
      <c r="BG507">
        <v>1333314600</v>
      </c>
      <c r="BH507" t="s">
        <v>995</v>
      </c>
      <c r="BI507">
        <v>16</v>
      </c>
      <c r="BJ507">
        <v>16</v>
      </c>
      <c r="BK507">
        <v>1300</v>
      </c>
      <c r="BL507" t="s">
        <v>996</v>
      </c>
    </row>
    <row r="508" spans="3:64">
      <c r="C508" s="2">
        <v>244688</v>
      </c>
      <c r="D508" s="2">
        <v>244688</v>
      </c>
      <c r="F508" t="s">
        <v>1490</v>
      </c>
      <c r="G508" t="s">
        <v>1491</v>
      </c>
      <c r="H508">
        <v>0</v>
      </c>
      <c r="I508" t="s">
        <v>984</v>
      </c>
      <c r="J508" t="s">
        <v>985</v>
      </c>
      <c r="K508" t="s">
        <v>986</v>
      </c>
      <c r="L508">
        <v>250</v>
      </c>
      <c r="N508">
        <v>2000366484</v>
      </c>
      <c r="O508" t="s">
        <v>1663</v>
      </c>
      <c r="P508">
        <v>2</v>
      </c>
      <c r="Q508" t="s">
        <v>1664</v>
      </c>
      <c r="R508" s="2">
        <v>244688</v>
      </c>
      <c r="S508" s="2">
        <v>244688</v>
      </c>
      <c r="T508" t="s">
        <v>1667</v>
      </c>
      <c r="U508">
        <v>23000194</v>
      </c>
      <c r="V508" t="s">
        <v>29</v>
      </c>
      <c r="W508">
        <v>6</v>
      </c>
      <c r="X508">
        <v>6</v>
      </c>
      <c r="Y508">
        <v>6</v>
      </c>
      <c r="Z508">
        <v>6</v>
      </c>
      <c r="AA508">
        <v>0</v>
      </c>
      <c r="AB508">
        <v>0</v>
      </c>
      <c r="AC508">
        <v>0</v>
      </c>
      <c r="AD508">
        <v>0</v>
      </c>
      <c r="AE508">
        <v>6</v>
      </c>
      <c r="AF508">
        <v>6</v>
      </c>
      <c r="AI508" t="s">
        <v>1494</v>
      </c>
      <c r="AJ508" t="s">
        <v>989</v>
      </c>
      <c r="AK508" t="s">
        <v>1007</v>
      </c>
      <c r="AL508" t="s">
        <v>1008</v>
      </c>
      <c r="AM508" t="s">
        <v>1009</v>
      </c>
      <c r="AN508" t="s">
        <v>1034</v>
      </c>
      <c r="AO508" t="s">
        <v>991</v>
      </c>
      <c r="AU508" t="s">
        <v>1668</v>
      </c>
      <c r="AV508" t="s">
        <v>765</v>
      </c>
      <c r="AW508" t="s">
        <v>765</v>
      </c>
      <c r="AX508" t="s">
        <v>990</v>
      </c>
      <c r="AY508">
        <v>0</v>
      </c>
      <c r="AZ508" t="s">
        <v>994</v>
      </c>
      <c r="BA508">
        <v>31795802</v>
      </c>
      <c r="BD508">
        <v>0</v>
      </c>
      <c r="BF508" t="s">
        <v>1104</v>
      </c>
      <c r="BG508">
        <v>1333314600</v>
      </c>
      <c r="BH508" t="s">
        <v>995</v>
      </c>
      <c r="BI508">
        <v>6</v>
      </c>
      <c r="BJ508">
        <v>6</v>
      </c>
      <c r="BK508">
        <v>1300</v>
      </c>
      <c r="BL508" t="s">
        <v>996</v>
      </c>
    </row>
    <row r="509" spans="3:64">
      <c r="C509" s="2">
        <v>244688</v>
      </c>
      <c r="D509" s="2">
        <v>244688</v>
      </c>
      <c r="F509" t="s">
        <v>1490</v>
      </c>
      <c r="G509" t="s">
        <v>1491</v>
      </c>
      <c r="H509">
        <v>0</v>
      </c>
      <c r="I509" t="s">
        <v>984</v>
      </c>
      <c r="J509" t="s">
        <v>985</v>
      </c>
      <c r="K509" t="s">
        <v>986</v>
      </c>
      <c r="L509">
        <v>250</v>
      </c>
      <c r="N509">
        <v>2000366484</v>
      </c>
      <c r="O509" t="s">
        <v>1663</v>
      </c>
      <c r="P509">
        <v>2</v>
      </c>
      <c r="Q509" t="s">
        <v>1664</v>
      </c>
      <c r="R509" s="2">
        <v>244688</v>
      </c>
      <c r="S509" s="2">
        <v>244688</v>
      </c>
      <c r="T509" t="s">
        <v>1667</v>
      </c>
      <c r="U509">
        <v>23000167</v>
      </c>
      <c r="V509" t="s">
        <v>54</v>
      </c>
      <c r="W509">
        <v>50</v>
      </c>
      <c r="X509">
        <v>50</v>
      </c>
      <c r="Y509">
        <v>50</v>
      </c>
      <c r="Z509">
        <v>50</v>
      </c>
      <c r="AA509">
        <v>0</v>
      </c>
      <c r="AB509">
        <v>0</v>
      </c>
      <c r="AC509">
        <v>0</v>
      </c>
      <c r="AD509">
        <v>0</v>
      </c>
      <c r="AE509">
        <v>50</v>
      </c>
      <c r="AF509">
        <v>50</v>
      </c>
      <c r="AI509" t="s">
        <v>1494</v>
      </c>
      <c r="AJ509" t="s">
        <v>989</v>
      </c>
      <c r="AK509" t="s">
        <v>1007</v>
      </c>
      <c r="AL509" t="s">
        <v>1008</v>
      </c>
      <c r="AM509" t="s">
        <v>1009</v>
      </c>
      <c r="AN509" t="s">
        <v>1034</v>
      </c>
      <c r="AO509" t="s">
        <v>991</v>
      </c>
      <c r="AU509" t="s">
        <v>1668</v>
      </c>
      <c r="AV509" t="s">
        <v>765</v>
      </c>
      <c r="AW509" t="s">
        <v>765</v>
      </c>
      <c r="AX509" t="s">
        <v>990</v>
      </c>
      <c r="AY509">
        <v>0</v>
      </c>
      <c r="AZ509" t="s">
        <v>994</v>
      </c>
      <c r="BA509">
        <v>31795802</v>
      </c>
      <c r="BD509">
        <v>0</v>
      </c>
      <c r="BF509" t="s">
        <v>1104</v>
      </c>
      <c r="BG509">
        <v>1333314600</v>
      </c>
      <c r="BH509" t="s">
        <v>995</v>
      </c>
      <c r="BI509">
        <v>50</v>
      </c>
      <c r="BJ509">
        <v>50</v>
      </c>
      <c r="BK509">
        <v>1300</v>
      </c>
      <c r="BL509" t="s">
        <v>996</v>
      </c>
    </row>
    <row r="510" spans="3:64">
      <c r="C510" s="2">
        <v>244688</v>
      </c>
      <c r="D510" s="2">
        <v>244688</v>
      </c>
      <c r="F510" t="s">
        <v>1490</v>
      </c>
      <c r="G510" t="s">
        <v>1491</v>
      </c>
      <c r="H510">
        <v>0</v>
      </c>
      <c r="I510" t="s">
        <v>984</v>
      </c>
      <c r="J510" t="s">
        <v>985</v>
      </c>
      <c r="K510" t="s">
        <v>986</v>
      </c>
      <c r="L510">
        <v>250</v>
      </c>
      <c r="N510">
        <v>2000366484</v>
      </c>
      <c r="O510" t="s">
        <v>1663</v>
      </c>
      <c r="P510">
        <v>2</v>
      </c>
      <c r="Q510" t="s">
        <v>1664</v>
      </c>
      <c r="R510" s="2">
        <v>244688</v>
      </c>
      <c r="S510" s="2">
        <v>244688</v>
      </c>
      <c r="T510" t="s">
        <v>1667</v>
      </c>
      <c r="U510">
        <v>23014036</v>
      </c>
      <c r="V510" t="s">
        <v>90</v>
      </c>
      <c r="W510">
        <v>20</v>
      </c>
      <c r="X510">
        <v>20</v>
      </c>
      <c r="Y510">
        <v>20</v>
      </c>
      <c r="Z510">
        <v>20</v>
      </c>
      <c r="AA510">
        <v>0</v>
      </c>
      <c r="AB510">
        <v>0</v>
      </c>
      <c r="AC510">
        <v>0</v>
      </c>
      <c r="AD510">
        <v>0</v>
      </c>
      <c r="AE510">
        <v>20</v>
      </c>
      <c r="AF510">
        <v>20</v>
      </c>
      <c r="AI510" t="s">
        <v>1494</v>
      </c>
      <c r="AJ510" t="s">
        <v>989</v>
      </c>
      <c r="AK510" t="s">
        <v>1007</v>
      </c>
      <c r="AL510" t="s">
        <v>1008</v>
      </c>
      <c r="AM510" t="s">
        <v>1009</v>
      </c>
      <c r="AN510" t="s">
        <v>1034</v>
      </c>
      <c r="AO510" t="s">
        <v>991</v>
      </c>
      <c r="AU510" t="s">
        <v>1668</v>
      </c>
      <c r="AV510" t="s">
        <v>765</v>
      </c>
      <c r="AW510" t="s">
        <v>765</v>
      </c>
      <c r="AX510" t="s">
        <v>990</v>
      </c>
      <c r="AY510">
        <v>0</v>
      </c>
      <c r="AZ510" t="s">
        <v>994</v>
      </c>
      <c r="BA510">
        <v>31795802</v>
      </c>
      <c r="BD510">
        <v>0</v>
      </c>
      <c r="BF510" t="s">
        <v>1104</v>
      </c>
      <c r="BG510">
        <v>1333314600</v>
      </c>
      <c r="BH510" t="s">
        <v>995</v>
      </c>
      <c r="BI510">
        <v>20</v>
      </c>
      <c r="BJ510">
        <v>20</v>
      </c>
      <c r="BK510">
        <v>1300</v>
      </c>
      <c r="BL510" t="s">
        <v>996</v>
      </c>
    </row>
    <row r="511" spans="3:64">
      <c r="C511" s="2">
        <v>244688</v>
      </c>
      <c r="D511" s="2">
        <v>244688</v>
      </c>
      <c r="F511" t="s">
        <v>1490</v>
      </c>
      <c r="G511" t="s">
        <v>1491</v>
      </c>
      <c r="H511">
        <v>0</v>
      </c>
      <c r="I511" t="s">
        <v>984</v>
      </c>
      <c r="J511" t="s">
        <v>985</v>
      </c>
      <c r="K511" t="s">
        <v>986</v>
      </c>
      <c r="L511">
        <v>250</v>
      </c>
      <c r="N511">
        <v>2000366484</v>
      </c>
      <c r="O511" t="s">
        <v>1663</v>
      </c>
      <c r="P511">
        <v>2</v>
      </c>
      <c r="Q511" t="s">
        <v>1664</v>
      </c>
      <c r="R511" s="2">
        <v>244688</v>
      </c>
      <c r="S511" s="2">
        <v>244688</v>
      </c>
      <c r="T511" t="s">
        <v>1667</v>
      </c>
      <c r="U511">
        <v>23057702</v>
      </c>
      <c r="V511" t="s">
        <v>588</v>
      </c>
      <c r="W511">
        <v>10</v>
      </c>
      <c r="X511">
        <v>10</v>
      </c>
      <c r="Y511">
        <v>10</v>
      </c>
      <c r="Z511">
        <v>10</v>
      </c>
      <c r="AA511">
        <v>0</v>
      </c>
      <c r="AB511">
        <v>0</v>
      </c>
      <c r="AC511">
        <v>0</v>
      </c>
      <c r="AD511">
        <v>0</v>
      </c>
      <c r="AE511">
        <v>10</v>
      </c>
      <c r="AF511">
        <v>10</v>
      </c>
      <c r="AI511" t="s">
        <v>1494</v>
      </c>
      <c r="AJ511" t="s">
        <v>989</v>
      </c>
      <c r="AK511" t="s">
        <v>1007</v>
      </c>
      <c r="AL511" t="s">
        <v>1008</v>
      </c>
      <c r="AM511" t="s">
        <v>1009</v>
      </c>
      <c r="AN511" t="s">
        <v>1034</v>
      </c>
      <c r="AO511" t="s">
        <v>991</v>
      </c>
      <c r="AU511" t="s">
        <v>1668</v>
      </c>
      <c r="AV511" t="s">
        <v>765</v>
      </c>
      <c r="AW511" t="s">
        <v>765</v>
      </c>
      <c r="AX511" t="s">
        <v>990</v>
      </c>
      <c r="AY511">
        <v>0</v>
      </c>
      <c r="AZ511" t="s">
        <v>994</v>
      </c>
      <c r="BA511">
        <v>31795802</v>
      </c>
      <c r="BD511">
        <v>0</v>
      </c>
      <c r="BF511" t="s">
        <v>1104</v>
      </c>
      <c r="BG511">
        <v>1333314600</v>
      </c>
      <c r="BH511" t="s">
        <v>995</v>
      </c>
      <c r="BI511">
        <v>10</v>
      </c>
      <c r="BJ511">
        <v>10</v>
      </c>
      <c r="BK511">
        <v>1300</v>
      </c>
      <c r="BL511" t="s">
        <v>996</v>
      </c>
    </row>
    <row r="512" spans="3:64">
      <c r="C512" s="2">
        <v>244688</v>
      </c>
      <c r="D512" s="2">
        <v>244688</v>
      </c>
      <c r="F512" t="s">
        <v>1490</v>
      </c>
      <c r="G512" t="s">
        <v>1491</v>
      </c>
      <c r="H512">
        <v>0</v>
      </c>
      <c r="I512" t="s">
        <v>984</v>
      </c>
      <c r="J512" t="s">
        <v>985</v>
      </c>
      <c r="K512" t="s">
        <v>986</v>
      </c>
      <c r="L512">
        <v>250</v>
      </c>
      <c r="N512">
        <v>2000248404</v>
      </c>
      <c r="O512" t="s">
        <v>1669</v>
      </c>
      <c r="P512">
        <v>1</v>
      </c>
      <c r="Q512" t="s">
        <v>1670</v>
      </c>
      <c r="R512" s="2">
        <v>244688</v>
      </c>
      <c r="S512" s="2">
        <v>244688</v>
      </c>
      <c r="T512" t="s">
        <v>1671</v>
      </c>
      <c r="U512">
        <v>23068097</v>
      </c>
      <c r="V512" t="s">
        <v>708</v>
      </c>
      <c r="W512">
        <v>1</v>
      </c>
      <c r="X512">
        <v>105</v>
      </c>
      <c r="Y512">
        <v>1</v>
      </c>
      <c r="Z512">
        <v>105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105</v>
      </c>
      <c r="AI512" t="s">
        <v>1494</v>
      </c>
      <c r="AJ512" t="s">
        <v>989</v>
      </c>
      <c r="AN512" t="s">
        <v>1022</v>
      </c>
      <c r="AO512" t="s">
        <v>991</v>
      </c>
      <c r="AU512" t="s">
        <v>1672</v>
      </c>
      <c r="AV512" t="s">
        <v>1001</v>
      </c>
      <c r="AW512" t="s">
        <v>765</v>
      </c>
      <c r="AX512" t="s">
        <v>990</v>
      </c>
      <c r="AY512">
        <v>0</v>
      </c>
      <c r="AZ512" t="s">
        <v>994</v>
      </c>
      <c r="BA512">
        <v>31795809</v>
      </c>
      <c r="BD512">
        <v>0</v>
      </c>
      <c r="BG512">
        <v>1333314600</v>
      </c>
      <c r="BH512" t="s">
        <v>995</v>
      </c>
      <c r="BI512">
        <v>1</v>
      </c>
      <c r="BJ512">
        <v>105</v>
      </c>
      <c r="BK512">
        <v>1300</v>
      </c>
      <c r="BL512" t="s">
        <v>996</v>
      </c>
    </row>
    <row r="513" spans="3:64">
      <c r="C513" s="2">
        <v>244688</v>
      </c>
      <c r="D513" s="2">
        <v>244688</v>
      </c>
      <c r="F513" t="s">
        <v>1490</v>
      </c>
      <c r="G513" t="s">
        <v>1491</v>
      </c>
      <c r="H513">
        <v>0</v>
      </c>
      <c r="I513" t="s">
        <v>984</v>
      </c>
      <c r="J513" t="s">
        <v>985</v>
      </c>
      <c r="K513" t="s">
        <v>986</v>
      </c>
      <c r="L513">
        <v>250</v>
      </c>
      <c r="N513">
        <v>2000388295</v>
      </c>
      <c r="O513" t="s">
        <v>1673</v>
      </c>
      <c r="P513">
        <v>1</v>
      </c>
      <c r="Q513" t="s">
        <v>1673</v>
      </c>
      <c r="R513" s="2">
        <v>244688</v>
      </c>
      <c r="S513" s="2">
        <v>244688</v>
      </c>
      <c r="T513" t="s">
        <v>1674</v>
      </c>
      <c r="U513">
        <v>23057702</v>
      </c>
      <c r="V513" t="s">
        <v>588</v>
      </c>
      <c r="W513">
        <v>10</v>
      </c>
      <c r="X513">
        <v>10</v>
      </c>
      <c r="Y513">
        <v>10</v>
      </c>
      <c r="Z513">
        <v>10</v>
      </c>
      <c r="AA513">
        <v>0</v>
      </c>
      <c r="AB513">
        <v>0</v>
      </c>
      <c r="AC513">
        <v>0</v>
      </c>
      <c r="AD513">
        <v>0</v>
      </c>
      <c r="AE513">
        <v>10</v>
      </c>
      <c r="AF513">
        <v>10</v>
      </c>
      <c r="AI513" t="s">
        <v>1494</v>
      </c>
      <c r="AJ513" t="s">
        <v>989</v>
      </c>
      <c r="AK513" t="s">
        <v>1007</v>
      </c>
      <c r="AL513" t="s">
        <v>1008</v>
      </c>
      <c r="AM513" t="s">
        <v>1009</v>
      </c>
      <c r="AN513" t="s">
        <v>1034</v>
      </c>
      <c r="AO513" t="s">
        <v>991</v>
      </c>
      <c r="AU513" t="s">
        <v>1675</v>
      </c>
      <c r="AV513" t="s">
        <v>765</v>
      </c>
      <c r="AW513" t="s">
        <v>765</v>
      </c>
      <c r="AX513" t="s">
        <v>990</v>
      </c>
      <c r="AY513">
        <v>0</v>
      </c>
      <c r="AZ513" t="s">
        <v>994</v>
      </c>
      <c r="BA513">
        <v>31795971</v>
      </c>
      <c r="BD513">
        <v>0</v>
      </c>
      <c r="BG513">
        <v>1333314600</v>
      </c>
      <c r="BH513" t="s">
        <v>995</v>
      </c>
      <c r="BI513">
        <v>10</v>
      </c>
      <c r="BJ513">
        <v>10</v>
      </c>
      <c r="BK513">
        <v>1300</v>
      </c>
      <c r="BL513" t="s">
        <v>996</v>
      </c>
    </row>
    <row r="514" spans="3:64">
      <c r="C514" s="2">
        <v>244688</v>
      </c>
      <c r="D514" s="2">
        <v>244688</v>
      </c>
      <c r="F514" t="s">
        <v>1490</v>
      </c>
      <c r="G514" t="s">
        <v>1491</v>
      </c>
      <c r="H514">
        <v>0</v>
      </c>
      <c r="I514" t="s">
        <v>984</v>
      </c>
      <c r="J514" t="s">
        <v>985</v>
      </c>
      <c r="K514" t="s">
        <v>986</v>
      </c>
      <c r="L514">
        <v>250</v>
      </c>
      <c r="N514">
        <v>2000388295</v>
      </c>
      <c r="O514" t="s">
        <v>1673</v>
      </c>
      <c r="P514">
        <v>1</v>
      </c>
      <c r="Q514" t="s">
        <v>1673</v>
      </c>
      <c r="R514" s="2">
        <v>244688</v>
      </c>
      <c r="S514" s="2">
        <v>244688</v>
      </c>
      <c r="T514" t="s">
        <v>1674</v>
      </c>
      <c r="U514">
        <v>23057698</v>
      </c>
      <c r="V514" t="s">
        <v>271</v>
      </c>
      <c r="W514">
        <v>20</v>
      </c>
      <c r="X514">
        <v>20</v>
      </c>
      <c r="Y514">
        <v>20</v>
      </c>
      <c r="Z514">
        <v>20</v>
      </c>
      <c r="AA514">
        <v>0</v>
      </c>
      <c r="AB514">
        <v>0</v>
      </c>
      <c r="AC514">
        <v>0</v>
      </c>
      <c r="AD514">
        <v>0</v>
      </c>
      <c r="AE514">
        <v>20</v>
      </c>
      <c r="AF514">
        <v>20</v>
      </c>
      <c r="AI514" t="s">
        <v>1494</v>
      </c>
      <c r="AJ514" t="s">
        <v>989</v>
      </c>
      <c r="AK514" t="s">
        <v>1039</v>
      </c>
      <c r="AL514" t="s">
        <v>1008</v>
      </c>
      <c r="AM514" t="s">
        <v>1009</v>
      </c>
      <c r="AN514" t="s">
        <v>1034</v>
      </c>
      <c r="AO514" t="s">
        <v>991</v>
      </c>
      <c r="AU514" t="s">
        <v>1675</v>
      </c>
      <c r="AV514" t="s">
        <v>765</v>
      </c>
      <c r="AW514" t="s">
        <v>765</v>
      </c>
      <c r="AX514" t="s">
        <v>990</v>
      </c>
      <c r="AY514">
        <v>0</v>
      </c>
      <c r="AZ514" t="s">
        <v>994</v>
      </c>
      <c r="BA514">
        <v>31795971</v>
      </c>
      <c r="BD514">
        <v>0</v>
      </c>
      <c r="BG514">
        <v>1333314600</v>
      </c>
      <c r="BH514" t="s">
        <v>995</v>
      </c>
      <c r="BI514">
        <v>20</v>
      </c>
      <c r="BJ514">
        <v>20</v>
      </c>
      <c r="BK514">
        <v>1300</v>
      </c>
      <c r="BL514" t="s">
        <v>996</v>
      </c>
    </row>
    <row r="515" spans="3:64">
      <c r="C515" s="2">
        <v>244688</v>
      </c>
      <c r="D515" s="2">
        <v>244688</v>
      </c>
      <c r="F515" t="s">
        <v>1490</v>
      </c>
      <c r="G515" t="s">
        <v>1491</v>
      </c>
      <c r="H515">
        <v>0</v>
      </c>
      <c r="I515" t="s">
        <v>984</v>
      </c>
      <c r="J515" t="s">
        <v>985</v>
      </c>
      <c r="K515" t="s">
        <v>986</v>
      </c>
      <c r="L515">
        <v>250</v>
      </c>
      <c r="N515">
        <v>2000388295</v>
      </c>
      <c r="O515" t="s">
        <v>1673</v>
      </c>
      <c r="P515">
        <v>1</v>
      </c>
      <c r="Q515" t="s">
        <v>1673</v>
      </c>
      <c r="R515" s="2">
        <v>244688</v>
      </c>
      <c r="S515" s="2">
        <v>244688</v>
      </c>
      <c r="T515" t="s">
        <v>1674</v>
      </c>
      <c r="U515">
        <v>23063344</v>
      </c>
      <c r="V515" t="s">
        <v>27</v>
      </c>
      <c r="W515">
        <v>50</v>
      </c>
      <c r="X515">
        <v>50</v>
      </c>
      <c r="Y515">
        <v>50</v>
      </c>
      <c r="Z515">
        <v>50</v>
      </c>
      <c r="AA515">
        <v>0</v>
      </c>
      <c r="AB515">
        <v>0</v>
      </c>
      <c r="AC515">
        <v>0</v>
      </c>
      <c r="AD515">
        <v>0</v>
      </c>
      <c r="AE515">
        <v>50</v>
      </c>
      <c r="AF515">
        <v>50</v>
      </c>
      <c r="AI515" t="s">
        <v>1494</v>
      </c>
      <c r="AJ515" t="s">
        <v>989</v>
      </c>
      <c r="AK515" t="s">
        <v>1007</v>
      </c>
      <c r="AL515" t="s">
        <v>1008</v>
      </c>
      <c r="AM515" t="s">
        <v>1009</v>
      </c>
      <c r="AN515" t="s">
        <v>1034</v>
      </c>
      <c r="AO515" t="s">
        <v>991</v>
      </c>
      <c r="AU515" t="s">
        <v>1675</v>
      </c>
      <c r="AV515" t="s">
        <v>765</v>
      </c>
      <c r="AW515" t="s">
        <v>765</v>
      </c>
      <c r="AX515" t="s">
        <v>990</v>
      </c>
      <c r="AY515">
        <v>0</v>
      </c>
      <c r="AZ515" t="s">
        <v>994</v>
      </c>
      <c r="BA515">
        <v>31795971</v>
      </c>
      <c r="BD515">
        <v>0</v>
      </c>
      <c r="BG515">
        <v>1333314600</v>
      </c>
      <c r="BH515" t="s">
        <v>995</v>
      </c>
      <c r="BI515">
        <v>50</v>
      </c>
      <c r="BJ515">
        <v>50</v>
      </c>
      <c r="BK515">
        <v>1300</v>
      </c>
      <c r="BL515" t="s">
        <v>996</v>
      </c>
    </row>
    <row r="516" spans="3:64">
      <c r="C516" s="2">
        <v>244688</v>
      </c>
      <c r="D516" s="2">
        <v>244688</v>
      </c>
      <c r="F516" t="s">
        <v>1490</v>
      </c>
      <c r="G516" t="s">
        <v>1491</v>
      </c>
      <c r="H516">
        <v>0</v>
      </c>
      <c r="I516" t="s">
        <v>984</v>
      </c>
      <c r="J516" t="s">
        <v>985</v>
      </c>
      <c r="K516" t="s">
        <v>986</v>
      </c>
      <c r="L516">
        <v>250</v>
      </c>
      <c r="N516">
        <v>2000388295</v>
      </c>
      <c r="O516" t="s">
        <v>1673</v>
      </c>
      <c r="P516">
        <v>1</v>
      </c>
      <c r="Q516" t="s">
        <v>1673</v>
      </c>
      <c r="R516" s="2">
        <v>244688</v>
      </c>
      <c r="S516" s="2">
        <v>244688</v>
      </c>
      <c r="T516" t="s">
        <v>1674</v>
      </c>
      <c r="U516">
        <v>23000167</v>
      </c>
      <c r="V516" t="s">
        <v>54</v>
      </c>
      <c r="W516">
        <v>30</v>
      </c>
      <c r="X516">
        <v>30</v>
      </c>
      <c r="Y516">
        <v>30</v>
      </c>
      <c r="Z516">
        <v>30</v>
      </c>
      <c r="AA516">
        <v>0</v>
      </c>
      <c r="AB516">
        <v>0</v>
      </c>
      <c r="AC516">
        <v>0</v>
      </c>
      <c r="AD516">
        <v>0</v>
      </c>
      <c r="AE516">
        <v>30</v>
      </c>
      <c r="AF516">
        <v>30</v>
      </c>
      <c r="AI516" t="s">
        <v>1494</v>
      </c>
      <c r="AJ516" t="s">
        <v>989</v>
      </c>
      <c r="AK516" t="s">
        <v>1007</v>
      </c>
      <c r="AL516" t="s">
        <v>1008</v>
      </c>
      <c r="AM516" t="s">
        <v>1009</v>
      </c>
      <c r="AN516" t="s">
        <v>1034</v>
      </c>
      <c r="AO516" t="s">
        <v>991</v>
      </c>
      <c r="AU516" t="s">
        <v>1675</v>
      </c>
      <c r="AV516" t="s">
        <v>765</v>
      </c>
      <c r="AW516" t="s">
        <v>765</v>
      </c>
      <c r="AX516" t="s">
        <v>990</v>
      </c>
      <c r="AY516">
        <v>0</v>
      </c>
      <c r="AZ516" t="s">
        <v>994</v>
      </c>
      <c r="BA516">
        <v>31795971</v>
      </c>
      <c r="BD516">
        <v>0</v>
      </c>
      <c r="BG516">
        <v>1333314600</v>
      </c>
      <c r="BH516" t="s">
        <v>995</v>
      </c>
      <c r="BI516">
        <v>30</v>
      </c>
      <c r="BJ516">
        <v>30</v>
      </c>
      <c r="BK516">
        <v>1300</v>
      </c>
      <c r="BL516" t="s">
        <v>996</v>
      </c>
    </row>
    <row r="517" spans="3:64">
      <c r="C517" s="2">
        <v>244688</v>
      </c>
      <c r="D517" s="2">
        <v>244688</v>
      </c>
      <c r="F517" t="s">
        <v>1490</v>
      </c>
      <c r="G517" t="s">
        <v>1491</v>
      </c>
      <c r="H517">
        <v>0</v>
      </c>
      <c r="I517" t="s">
        <v>984</v>
      </c>
      <c r="J517" t="s">
        <v>985</v>
      </c>
      <c r="K517" t="s">
        <v>986</v>
      </c>
      <c r="L517">
        <v>250</v>
      </c>
      <c r="N517">
        <v>2000388295</v>
      </c>
      <c r="O517" t="s">
        <v>1673</v>
      </c>
      <c r="P517">
        <v>1</v>
      </c>
      <c r="Q517" t="s">
        <v>1673</v>
      </c>
      <c r="R517" s="2">
        <v>244688</v>
      </c>
      <c r="S517" s="2">
        <v>244688</v>
      </c>
      <c r="T517" t="s">
        <v>1674</v>
      </c>
      <c r="U517">
        <v>23064091</v>
      </c>
      <c r="V517" t="s">
        <v>118</v>
      </c>
      <c r="W517">
        <v>30</v>
      </c>
      <c r="X517">
        <v>30</v>
      </c>
      <c r="Y517">
        <v>30</v>
      </c>
      <c r="Z517">
        <v>30</v>
      </c>
      <c r="AA517">
        <v>0</v>
      </c>
      <c r="AB517">
        <v>0</v>
      </c>
      <c r="AC517">
        <v>0</v>
      </c>
      <c r="AD517">
        <v>0</v>
      </c>
      <c r="AE517">
        <v>30</v>
      </c>
      <c r="AF517">
        <v>30</v>
      </c>
      <c r="AI517" t="s">
        <v>1494</v>
      </c>
      <c r="AJ517" t="s">
        <v>989</v>
      </c>
      <c r="AK517" t="s">
        <v>1007</v>
      </c>
      <c r="AL517" t="s">
        <v>1008</v>
      </c>
      <c r="AM517" t="s">
        <v>1009</v>
      </c>
      <c r="AN517" t="s">
        <v>1034</v>
      </c>
      <c r="AO517" t="s">
        <v>991</v>
      </c>
      <c r="AU517" t="s">
        <v>1675</v>
      </c>
      <c r="AV517" t="s">
        <v>765</v>
      </c>
      <c r="AW517" t="s">
        <v>765</v>
      </c>
      <c r="AX517" t="s">
        <v>990</v>
      </c>
      <c r="AY517">
        <v>0</v>
      </c>
      <c r="AZ517" t="s">
        <v>994</v>
      </c>
      <c r="BA517">
        <v>31795971</v>
      </c>
      <c r="BD517">
        <v>0</v>
      </c>
      <c r="BG517">
        <v>1333314600</v>
      </c>
      <c r="BH517" t="s">
        <v>995</v>
      </c>
      <c r="BI517">
        <v>30</v>
      </c>
      <c r="BJ517">
        <v>30</v>
      </c>
      <c r="BK517">
        <v>1300</v>
      </c>
      <c r="BL517" t="s">
        <v>996</v>
      </c>
    </row>
    <row r="518" spans="3:64">
      <c r="C518" s="2">
        <v>244688</v>
      </c>
      <c r="D518" s="2">
        <v>244688</v>
      </c>
      <c r="F518" t="s">
        <v>1490</v>
      </c>
      <c r="G518" t="s">
        <v>1491</v>
      </c>
      <c r="H518">
        <v>0</v>
      </c>
      <c r="I518" t="s">
        <v>984</v>
      </c>
      <c r="J518" t="s">
        <v>985</v>
      </c>
      <c r="K518" t="s">
        <v>986</v>
      </c>
      <c r="L518">
        <v>250</v>
      </c>
      <c r="N518">
        <v>2000345758</v>
      </c>
      <c r="O518" t="s">
        <v>1627</v>
      </c>
      <c r="P518">
        <v>1</v>
      </c>
      <c r="Q518" t="s">
        <v>1627</v>
      </c>
      <c r="R518" s="2">
        <v>244688</v>
      </c>
      <c r="S518" s="2">
        <v>244688</v>
      </c>
      <c r="T518" t="s">
        <v>1676</v>
      </c>
      <c r="U518">
        <v>23000167</v>
      </c>
      <c r="V518" t="s">
        <v>54</v>
      </c>
      <c r="W518">
        <v>30</v>
      </c>
      <c r="X518">
        <v>30</v>
      </c>
      <c r="Y518">
        <v>30</v>
      </c>
      <c r="Z518">
        <v>30</v>
      </c>
      <c r="AA518">
        <v>0</v>
      </c>
      <c r="AB518">
        <v>0</v>
      </c>
      <c r="AC518">
        <v>0</v>
      </c>
      <c r="AD518">
        <v>0</v>
      </c>
      <c r="AE518">
        <v>30</v>
      </c>
      <c r="AF518">
        <v>30</v>
      </c>
      <c r="AI518" t="s">
        <v>1494</v>
      </c>
      <c r="AJ518" t="s">
        <v>989</v>
      </c>
      <c r="AK518" t="s">
        <v>1007</v>
      </c>
      <c r="AL518" t="s">
        <v>1008</v>
      </c>
      <c r="AM518" t="s">
        <v>1009</v>
      </c>
      <c r="AN518" t="s">
        <v>1034</v>
      </c>
      <c r="AO518" t="s">
        <v>991</v>
      </c>
      <c r="AU518" t="s">
        <v>1677</v>
      </c>
      <c r="AV518" t="s">
        <v>765</v>
      </c>
      <c r="AW518" t="s">
        <v>765</v>
      </c>
      <c r="AX518" t="s">
        <v>990</v>
      </c>
      <c r="AY518">
        <v>0</v>
      </c>
      <c r="AZ518" t="s">
        <v>994</v>
      </c>
      <c r="BA518">
        <v>31795979</v>
      </c>
      <c r="BD518">
        <v>0</v>
      </c>
      <c r="BF518" t="s">
        <v>1104</v>
      </c>
      <c r="BG518">
        <v>1333314600</v>
      </c>
      <c r="BH518" t="s">
        <v>995</v>
      </c>
      <c r="BI518">
        <v>30</v>
      </c>
      <c r="BJ518">
        <v>30</v>
      </c>
      <c r="BK518">
        <v>1300</v>
      </c>
      <c r="BL518" t="s">
        <v>996</v>
      </c>
    </row>
    <row r="519" spans="3:64">
      <c r="C519" s="2">
        <v>244688</v>
      </c>
      <c r="D519" s="2">
        <v>244688</v>
      </c>
      <c r="F519" t="s">
        <v>1490</v>
      </c>
      <c r="G519" t="s">
        <v>1491</v>
      </c>
      <c r="H519">
        <v>0</v>
      </c>
      <c r="I519" t="s">
        <v>984</v>
      </c>
      <c r="J519" t="s">
        <v>985</v>
      </c>
      <c r="K519" t="s">
        <v>986</v>
      </c>
      <c r="L519">
        <v>250</v>
      </c>
      <c r="N519">
        <v>2000345758</v>
      </c>
      <c r="O519" t="s">
        <v>1627</v>
      </c>
      <c r="P519">
        <v>1</v>
      </c>
      <c r="Q519" t="s">
        <v>1627</v>
      </c>
      <c r="R519" s="2">
        <v>244688</v>
      </c>
      <c r="S519" s="2">
        <v>244688</v>
      </c>
      <c r="T519" t="s">
        <v>1676</v>
      </c>
      <c r="U519">
        <v>23000203</v>
      </c>
      <c r="V519" t="s">
        <v>622</v>
      </c>
      <c r="W519">
        <v>5</v>
      </c>
      <c r="X519">
        <v>5</v>
      </c>
      <c r="Y519">
        <v>5</v>
      </c>
      <c r="Z519">
        <v>5</v>
      </c>
      <c r="AA519">
        <v>0</v>
      </c>
      <c r="AB519">
        <v>0</v>
      </c>
      <c r="AC519">
        <v>0</v>
      </c>
      <c r="AD519">
        <v>0</v>
      </c>
      <c r="AE519">
        <v>5</v>
      </c>
      <c r="AF519">
        <v>5</v>
      </c>
      <c r="AI519" t="s">
        <v>1494</v>
      </c>
      <c r="AJ519" t="s">
        <v>989</v>
      </c>
      <c r="AK519" t="s">
        <v>1007</v>
      </c>
      <c r="AL519" t="s">
        <v>1008</v>
      </c>
      <c r="AM519" t="s">
        <v>1009</v>
      </c>
      <c r="AN519" t="s">
        <v>1034</v>
      </c>
      <c r="AO519" t="s">
        <v>991</v>
      </c>
      <c r="AU519" t="s">
        <v>1677</v>
      </c>
      <c r="AV519" t="s">
        <v>765</v>
      </c>
      <c r="AW519" t="s">
        <v>765</v>
      </c>
      <c r="AX519" t="s">
        <v>990</v>
      </c>
      <c r="AY519">
        <v>0</v>
      </c>
      <c r="AZ519" t="s">
        <v>994</v>
      </c>
      <c r="BA519">
        <v>31795979</v>
      </c>
      <c r="BD519">
        <v>0</v>
      </c>
      <c r="BF519" t="s">
        <v>1104</v>
      </c>
      <c r="BG519">
        <v>1333314600</v>
      </c>
      <c r="BH519" t="s">
        <v>995</v>
      </c>
      <c r="BI519">
        <v>5</v>
      </c>
      <c r="BJ519">
        <v>5</v>
      </c>
      <c r="BK519">
        <v>1300</v>
      </c>
      <c r="BL519" t="s">
        <v>996</v>
      </c>
    </row>
    <row r="520" spans="3:64">
      <c r="C520" s="2">
        <v>244688</v>
      </c>
      <c r="D520" s="2">
        <v>244688</v>
      </c>
      <c r="F520" t="s">
        <v>1490</v>
      </c>
      <c r="G520" t="s">
        <v>1491</v>
      </c>
      <c r="H520">
        <v>0</v>
      </c>
      <c r="I520" t="s">
        <v>984</v>
      </c>
      <c r="J520" t="s">
        <v>985</v>
      </c>
      <c r="K520" t="s">
        <v>986</v>
      </c>
      <c r="L520">
        <v>250</v>
      </c>
      <c r="N520">
        <v>2000345758</v>
      </c>
      <c r="O520" t="s">
        <v>1627</v>
      </c>
      <c r="P520">
        <v>1</v>
      </c>
      <c r="Q520" t="s">
        <v>1627</v>
      </c>
      <c r="R520" s="2">
        <v>244688</v>
      </c>
      <c r="S520" s="2">
        <v>244688</v>
      </c>
      <c r="T520" t="s">
        <v>1676</v>
      </c>
      <c r="U520">
        <v>23067921</v>
      </c>
      <c r="V520" t="s">
        <v>25</v>
      </c>
      <c r="W520">
        <v>10</v>
      </c>
      <c r="X520">
        <v>10</v>
      </c>
      <c r="Y520">
        <v>10</v>
      </c>
      <c r="Z520">
        <v>10</v>
      </c>
      <c r="AA520">
        <v>0</v>
      </c>
      <c r="AB520">
        <v>0</v>
      </c>
      <c r="AC520">
        <v>0</v>
      </c>
      <c r="AD520">
        <v>0</v>
      </c>
      <c r="AE520">
        <v>10</v>
      </c>
      <c r="AF520">
        <v>10</v>
      </c>
      <c r="AI520" t="s">
        <v>1494</v>
      </c>
      <c r="AJ520" t="s">
        <v>989</v>
      </c>
      <c r="AK520" t="s">
        <v>1007</v>
      </c>
      <c r="AL520" t="s">
        <v>1008</v>
      </c>
      <c r="AM520" t="s">
        <v>1009</v>
      </c>
      <c r="AN520" t="s">
        <v>1034</v>
      </c>
      <c r="AO520" t="s">
        <v>991</v>
      </c>
      <c r="AU520" t="s">
        <v>1677</v>
      </c>
      <c r="AV520" t="s">
        <v>765</v>
      </c>
      <c r="AW520" t="s">
        <v>765</v>
      </c>
      <c r="AX520" t="s">
        <v>990</v>
      </c>
      <c r="AY520">
        <v>0</v>
      </c>
      <c r="AZ520" t="s">
        <v>994</v>
      </c>
      <c r="BA520">
        <v>31795979</v>
      </c>
      <c r="BD520">
        <v>0</v>
      </c>
      <c r="BF520" t="s">
        <v>1104</v>
      </c>
      <c r="BG520">
        <v>1333314600</v>
      </c>
      <c r="BH520" t="s">
        <v>995</v>
      </c>
      <c r="BI520">
        <v>10</v>
      </c>
      <c r="BJ520">
        <v>10</v>
      </c>
      <c r="BK520">
        <v>1300</v>
      </c>
      <c r="BL520" t="s">
        <v>996</v>
      </c>
    </row>
    <row r="521" spans="3:64">
      <c r="C521" s="2">
        <v>244688</v>
      </c>
      <c r="D521" s="2">
        <v>244688</v>
      </c>
      <c r="F521" t="s">
        <v>1490</v>
      </c>
      <c r="G521" t="s">
        <v>1491</v>
      </c>
      <c r="H521">
        <v>0</v>
      </c>
      <c r="I521" t="s">
        <v>984</v>
      </c>
      <c r="J521" t="s">
        <v>985</v>
      </c>
      <c r="K521" t="s">
        <v>986</v>
      </c>
      <c r="L521">
        <v>250</v>
      </c>
      <c r="N521">
        <v>2000345758</v>
      </c>
      <c r="O521" t="s">
        <v>1627</v>
      </c>
      <c r="P521">
        <v>1</v>
      </c>
      <c r="Q521" t="s">
        <v>1627</v>
      </c>
      <c r="R521" s="2">
        <v>244688</v>
      </c>
      <c r="S521" s="2">
        <v>244688</v>
      </c>
      <c r="T521" t="s">
        <v>1676</v>
      </c>
      <c r="U521">
        <v>23000181</v>
      </c>
      <c r="V521" t="s">
        <v>38</v>
      </c>
      <c r="W521">
        <v>2</v>
      </c>
      <c r="X521">
        <v>2</v>
      </c>
      <c r="Y521">
        <v>2</v>
      </c>
      <c r="Z521">
        <v>2</v>
      </c>
      <c r="AA521">
        <v>0</v>
      </c>
      <c r="AB521">
        <v>0</v>
      </c>
      <c r="AC521">
        <v>0</v>
      </c>
      <c r="AD521">
        <v>0</v>
      </c>
      <c r="AE521">
        <v>2</v>
      </c>
      <c r="AF521">
        <v>2</v>
      </c>
      <c r="AI521" t="s">
        <v>1494</v>
      </c>
      <c r="AJ521" t="s">
        <v>989</v>
      </c>
      <c r="AK521" t="s">
        <v>1007</v>
      </c>
      <c r="AL521" t="s">
        <v>1008</v>
      </c>
      <c r="AM521" t="s">
        <v>1009</v>
      </c>
      <c r="AN521" t="s">
        <v>1034</v>
      </c>
      <c r="AO521" t="s">
        <v>991</v>
      </c>
      <c r="AU521" t="s">
        <v>1677</v>
      </c>
      <c r="AV521" t="s">
        <v>765</v>
      </c>
      <c r="AW521" t="s">
        <v>765</v>
      </c>
      <c r="AX521" t="s">
        <v>990</v>
      </c>
      <c r="AY521">
        <v>0</v>
      </c>
      <c r="AZ521" t="s">
        <v>994</v>
      </c>
      <c r="BA521">
        <v>31795979</v>
      </c>
      <c r="BD521">
        <v>0</v>
      </c>
      <c r="BF521" t="s">
        <v>1104</v>
      </c>
      <c r="BG521">
        <v>1333314600</v>
      </c>
      <c r="BH521" t="s">
        <v>995</v>
      </c>
      <c r="BI521">
        <v>2</v>
      </c>
      <c r="BJ521">
        <v>2</v>
      </c>
      <c r="BK521">
        <v>1300</v>
      </c>
      <c r="BL521" t="s">
        <v>996</v>
      </c>
    </row>
    <row r="522" spans="3:64">
      <c r="C522" s="2">
        <v>244688</v>
      </c>
      <c r="D522" s="2">
        <v>244688</v>
      </c>
      <c r="F522" t="s">
        <v>1490</v>
      </c>
      <c r="G522" t="s">
        <v>1491</v>
      </c>
      <c r="H522">
        <v>0</v>
      </c>
      <c r="I522" t="s">
        <v>984</v>
      </c>
      <c r="J522" t="s">
        <v>985</v>
      </c>
      <c r="K522" t="s">
        <v>986</v>
      </c>
      <c r="L522">
        <v>250</v>
      </c>
      <c r="N522">
        <v>2000405267</v>
      </c>
      <c r="O522" t="s">
        <v>1678</v>
      </c>
      <c r="P522">
        <v>0</v>
      </c>
      <c r="Q522" t="s">
        <v>1678</v>
      </c>
      <c r="R522" s="2">
        <v>244688</v>
      </c>
      <c r="S522" s="2">
        <v>244688</v>
      </c>
      <c r="T522" t="s">
        <v>1679</v>
      </c>
      <c r="U522">
        <v>23015321</v>
      </c>
      <c r="V522" t="s">
        <v>128</v>
      </c>
      <c r="W522">
        <v>30</v>
      </c>
      <c r="X522">
        <v>240</v>
      </c>
      <c r="Y522">
        <v>30</v>
      </c>
      <c r="Z522">
        <v>240</v>
      </c>
      <c r="AA522">
        <v>0</v>
      </c>
      <c r="AB522">
        <v>0</v>
      </c>
      <c r="AC522">
        <v>0</v>
      </c>
      <c r="AD522">
        <v>0</v>
      </c>
      <c r="AE522">
        <v>30</v>
      </c>
      <c r="AF522">
        <v>240</v>
      </c>
      <c r="AI522" t="s">
        <v>1494</v>
      </c>
      <c r="AJ522" t="s">
        <v>989</v>
      </c>
      <c r="AK522" t="s">
        <v>1007</v>
      </c>
      <c r="AL522" t="s">
        <v>1008</v>
      </c>
      <c r="AM522" t="s">
        <v>1009</v>
      </c>
      <c r="AN522" t="s">
        <v>1034</v>
      </c>
      <c r="AO522" t="s">
        <v>991</v>
      </c>
      <c r="AU522" t="s">
        <v>1680</v>
      </c>
      <c r="AV522" t="s">
        <v>1086</v>
      </c>
      <c r="AW522" t="s">
        <v>765</v>
      </c>
      <c r="AX522" t="s">
        <v>990</v>
      </c>
      <c r="AY522">
        <v>0</v>
      </c>
      <c r="AZ522" t="s">
        <v>994</v>
      </c>
      <c r="BA522">
        <v>31796117</v>
      </c>
      <c r="BD522">
        <v>0</v>
      </c>
      <c r="BG522">
        <v>1333314600</v>
      </c>
      <c r="BH522" t="s">
        <v>995</v>
      </c>
      <c r="BI522">
        <v>30</v>
      </c>
      <c r="BJ522">
        <v>240</v>
      </c>
      <c r="BK522">
        <v>1300</v>
      </c>
      <c r="BL522" t="s">
        <v>996</v>
      </c>
    </row>
    <row r="523" spans="3:64">
      <c r="C523" s="2">
        <v>244688</v>
      </c>
      <c r="D523" s="2">
        <v>244688</v>
      </c>
      <c r="F523" t="s">
        <v>1490</v>
      </c>
      <c r="G523" t="s">
        <v>1491</v>
      </c>
      <c r="H523">
        <v>0</v>
      </c>
      <c r="I523" t="s">
        <v>984</v>
      </c>
      <c r="J523" t="s">
        <v>985</v>
      </c>
      <c r="K523" t="s">
        <v>986</v>
      </c>
      <c r="L523">
        <v>250</v>
      </c>
      <c r="N523">
        <v>2000405267</v>
      </c>
      <c r="O523" t="s">
        <v>1678</v>
      </c>
      <c r="P523">
        <v>0</v>
      </c>
      <c r="Q523" t="s">
        <v>1678</v>
      </c>
      <c r="R523" s="2">
        <v>244688</v>
      </c>
      <c r="S523" s="2">
        <v>244688</v>
      </c>
      <c r="T523" t="s">
        <v>1681</v>
      </c>
      <c r="U523">
        <v>23057681</v>
      </c>
      <c r="V523" t="s">
        <v>130</v>
      </c>
      <c r="W523">
        <v>5</v>
      </c>
      <c r="X523">
        <v>5</v>
      </c>
      <c r="Y523">
        <v>5</v>
      </c>
      <c r="Z523">
        <v>5</v>
      </c>
      <c r="AA523">
        <v>0</v>
      </c>
      <c r="AB523">
        <v>0</v>
      </c>
      <c r="AC523">
        <v>0</v>
      </c>
      <c r="AD523">
        <v>0</v>
      </c>
      <c r="AE523">
        <v>5</v>
      </c>
      <c r="AF523">
        <v>5</v>
      </c>
      <c r="AI523" t="s">
        <v>1494</v>
      </c>
      <c r="AJ523" t="s">
        <v>989</v>
      </c>
      <c r="AK523" t="s">
        <v>1007</v>
      </c>
      <c r="AL523" t="s">
        <v>1008</v>
      </c>
      <c r="AM523" t="s">
        <v>1009</v>
      </c>
      <c r="AN523" t="s">
        <v>1034</v>
      </c>
      <c r="AO523" t="s">
        <v>991</v>
      </c>
      <c r="AU523" t="s">
        <v>1680</v>
      </c>
      <c r="AV523" t="s">
        <v>765</v>
      </c>
      <c r="AW523" t="s">
        <v>765</v>
      </c>
      <c r="AX523" t="s">
        <v>990</v>
      </c>
      <c r="AY523">
        <v>0</v>
      </c>
      <c r="AZ523" t="s">
        <v>994</v>
      </c>
      <c r="BA523">
        <v>31796117</v>
      </c>
      <c r="BD523">
        <v>0</v>
      </c>
      <c r="BF523" t="s">
        <v>1104</v>
      </c>
      <c r="BG523">
        <v>1333314600</v>
      </c>
      <c r="BH523" t="s">
        <v>995</v>
      </c>
      <c r="BI523">
        <v>5</v>
      </c>
      <c r="BJ523">
        <v>5</v>
      </c>
      <c r="BK523">
        <v>1300</v>
      </c>
      <c r="BL523" t="s">
        <v>996</v>
      </c>
    </row>
    <row r="524" spans="3:64">
      <c r="C524" s="2">
        <v>244688</v>
      </c>
      <c r="D524" s="2">
        <v>244688</v>
      </c>
      <c r="F524" t="s">
        <v>1490</v>
      </c>
      <c r="G524" t="s">
        <v>1491</v>
      </c>
      <c r="H524">
        <v>0</v>
      </c>
      <c r="I524" t="s">
        <v>984</v>
      </c>
      <c r="J524" t="s">
        <v>985</v>
      </c>
      <c r="K524" t="s">
        <v>986</v>
      </c>
      <c r="L524">
        <v>250</v>
      </c>
      <c r="N524">
        <v>2000405267</v>
      </c>
      <c r="O524" t="s">
        <v>1678</v>
      </c>
      <c r="P524">
        <v>0</v>
      </c>
      <c r="Q524" t="s">
        <v>1678</v>
      </c>
      <c r="R524" s="2">
        <v>244688</v>
      </c>
      <c r="S524" s="2">
        <v>244688</v>
      </c>
      <c r="T524" t="s">
        <v>1681</v>
      </c>
      <c r="U524">
        <v>23014036</v>
      </c>
      <c r="V524" t="s">
        <v>90</v>
      </c>
      <c r="W524">
        <v>30</v>
      </c>
      <c r="X524">
        <v>30</v>
      </c>
      <c r="Y524">
        <v>30</v>
      </c>
      <c r="Z524">
        <v>30</v>
      </c>
      <c r="AA524">
        <v>0</v>
      </c>
      <c r="AB524">
        <v>0</v>
      </c>
      <c r="AC524">
        <v>0</v>
      </c>
      <c r="AD524">
        <v>0</v>
      </c>
      <c r="AE524">
        <v>30</v>
      </c>
      <c r="AF524">
        <v>30</v>
      </c>
      <c r="AI524" t="s">
        <v>1494</v>
      </c>
      <c r="AJ524" t="s">
        <v>989</v>
      </c>
      <c r="AK524" t="s">
        <v>1007</v>
      </c>
      <c r="AL524" t="s">
        <v>1008</v>
      </c>
      <c r="AM524" t="s">
        <v>1009</v>
      </c>
      <c r="AN524" t="s">
        <v>1034</v>
      </c>
      <c r="AO524" t="s">
        <v>991</v>
      </c>
      <c r="AU524" t="s">
        <v>1680</v>
      </c>
      <c r="AV524" t="s">
        <v>765</v>
      </c>
      <c r="AW524" t="s">
        <v>765</v>
      </c>
      <c r="AX524" t="s">
        <v>990</v>
      </c>
      <c r="AY524">
        <v>0</v>
      </c>
      <c r="AZ524" t="s">
        <v>994</v>
      </c>
      <c r="BA524">
        <v>31796117</v>
      </c>
      <c r="BD524">
        <v>0</v>
      </c>
      <c r="BF524" t="s">
        <v>1104</v>
      </c>
      <c r="BG524">
        <v>1333314600</v>
      </c>
      <c r="BH524" t="s">
        <v>995</v>
      </c>
      <c r="BI524">
        <v>30</v>
      </c>
      <c r="BJ524">
        <v>30</v>
      </c>
      <c r="BK524">
        <v>1300</v>
      </c>
      <c r="BL524" t="s">
        <v>996</v>
      </c>
    </row>
    <row r="525" spans="3:64">
      <c r="C525" s="2">
        <v>244688</v>
      </c>
      <c r="D525" s="2">
        <v>244688</v>
      </c>
      <c r="F525" t="s">
        <v>1490</v>
      </c>
      <c r="G525" t="s">
        <v>1491</v>
      </c>
      <c r="H525">
        <v>0</v>
      </c>
      <c r="I525" t="s">
        <v>984</v>
      </c>
      <c r="J525" t="s">
        <v>985</v>
      </c>
      <c r="K525" t="s">
        <v>986</v>
      </c>
      <c r="L525">
        <v>250</v>
      </c>
      <c r="N525">
        <v>2000234297</v>
      </c>
      <c r="O525" t="s">
        <v>1682</v>
      </c>
      <c r="P525">
        <v>1</v>
      </c>
      <c r="Q525" t="s">
        <v>1683</v>
      </c>
      <c r="R525" s="2">
        <v>244688</v>
      </c>
      <c r="S525" s="2">
        <v>244688</v>
      </c>
      <c r="T525" t="s">
        <v>1684</v>
      </c>
      <c r="U525">
        <v>23057693</v>
      </c>
      <c r="V525" t="s">
        <v>51</v>
      </c>
      <c r="W525">
        <v>30</v>
      </c>
      <c r="X525">
        <v>30</v>
      </c>
      <c r="Y525">
        <v>30</v>
      </c>
      <c r="Z525">
        <v>30</v>
      </c>
      <c r="AA525">
        <v>0</v>
      </c>
      <c r="AB525">
        <v>0</v>
      </c>
      <c r="AC525">
        <v>0</v>
      </c>
      <c r="AD525">
        <v>0</v>
      </c>
      <c r="AE525">
        <v>30</v>
      </c>
      <c r="AF525">
        <v>30</v>
      </c>
      <c r="AI525" t="s">
        <v>1494</v>
      </c>
      <c r="AJ525" t="s">
        <v>989</v>
      </c>
      <c r="AK525" t="s">
        <v>1007</v>
      </c>
      <c r="AL525" t="s">
        <v>1008</v>
      </c>
      <c r="AM525" t="s">
        <v>1009</v>
      </c>
      <c r="AN525" t="s">
        <v>1022</v>
      </c>
      <c r="AO525" t="s">
        <v>991</v>
      </c>
      <c r="AU525" t="s">
        <v>1685</v>
      </c>
      <c r="AV525" t="s">
        <v>765</v>
      </c>
      <c r="AW525" t="s">
        <v>765</v>
      </c>
      <c r="AX525" t="s">
        <v>990</v>
      </c>
      <c r="AY525">
        <v>0</v>
      </c>
      <c r="AZ525" t="s">
        <v>994</v>
      </c>
      <c r="BA525">
        <v>31796521</v>
      </c>
      <c r="BD525">
        <v>0</v>
      </c>
      <c r="BG525">
        <v>1333314600</v>
      </c>
      <c r="BH525" t="s">
        <v>995</v>
      </c>
      <c r="BI525">
        <v>30</v>
      </c>
      <c r="BJ525">
        <v>30</v>
      </c>
      <c r="BK525">
        <v>1300</v>
      </c>
      <c r="BL525" t="s">
        <v>996</v>
      </c>
    </row>
    <row r="526" spans="3:64">
      <c r="C526" s="2">
        <v>244688</v>
      </c>
      <c r="D526" s="2">
        <v>244688</v>
      </c>
      <c r="F526" t="s">
        <v>1490</v>
      </c>
      <c r="G526" t="s">
        <v>1491</v>
      </c>
      <c r="H526">
        <v>0</v>
      </c>
      <c r="I526" t="s">
        <v>984</v>
      </c>
      <c r="J526" t="s">
        <v>985</v>
      </c>
      <c r="K526" t="s">
        <v>986</v>
      </c>
      <c r="L526">
        <v>250</v>
      </c>
      <c r="N526">
        <v>2000234297</v>
      </c>
      <c r="O526" t="s">
        <v>1682</v>
      </c>
      <c r="P526">
        <v>1</v>
      </c>
      <c r="Q526" t="s">
        <v>1683</v>
      </c>
      <c r="R526" s="2">
        <v>244688</v>
      </c>
      <c r="S526" s="2">
        <v>244688</v>
      </c>
      <c r="T526" t="s">
        <v>1684</v>
      </c>
      <c r="U526">
        <v>23078867</v>
      </c>
      <c r="V526" t="s">
        <v>173</v>
      </c>
      <c r="W526">
        <v>5</v>
      </c>
      <c r="X526">
        <v>5</v>
      </c>
      <c r="Y526">
        <v>5</v>
      </c>
      <c r="Z526">
        <v>5</v>
      </c>
      <c r="AA526">
        <v>0</v>
      </c>
      <c r="AB526">
        <v>0</v>
      </c>
      <c r="AC526">
        <v>0</v>
      </c>
      <c r="AD526">
        <v>0</v>
      </c>
      <c r="AE526">
        <v>5</v>
      </c>
      <c r="AF526">
        <v>5</v>
      </c>
      <c r="AI526" t="s">
        <v>1494</v>
      </c>
      <c r="AJ526" t="s">
        <v>989</v>
      </c>
      <c r="AK526" t="s">
        <v>1039</v>
      </c>
      <c r="AL526" t="s">
        <v>1008</v>
      </c>
      <c r="AM526" t="s">
        <v>1009</v>
      </c>
      <c r="AN526" t="s">
        <v>1022</v>
      </c>
      <c r="AO526" t="s">
        <v>991</v>
      </c>
      <c r="AU526" t="s">
        <v>1685</v>
      </c>
      <c r="AV526" t="s">
        <v>765</v>
      </c>
      <c r="AW526" t="s">
        <v>765</v>
      </c>
      <c r="AX526" t="s">
        <v>990</v>
      </c>
      <c r="AY526">
        <v>0</v>
      </c>
      <c r="AZ526" t="s">
        <v>994</v>
      </c>
      <c r="BA526">
        <v>31796521</v>
      </c>
      <c r="BD526">
        <v>0</v>
      </c>
      <c r="BG526">
        <v>1333314600</v>
      </c>
      <c r="BH526" t="s">
        <v>995</v>
      </c>
      <c r="BI526">
        <v>5</v>
      </c>
      <c r="BJ526">
        <v>5</v>
      </c>
      <c r="BK526">
        <v>1300</v>
      </c>
      <c r="BL526" t="s">
        <v>996</v>
      </c>
    </row>
    <row r="527" spans="3:64">
      <c r="C527" s="2">
        <v>244688</v>
      </c>
      <c r="D527" s="2">
        <v>244688</v>
      </c>
      <c r="F527" t="s">
        <v>1490</v>
      </c>
      <c r="G527" t="s">
        <v>1491</v>
      </c>
      <c r="H527">
        <v>0</v>
      </c>
      <c r="I527" t="s">
        <v>984</v>
      </c>
      <c r="J527" t="s">
        <v>985</v>
      </c>
      <c r="K527" t="s">
        <v>986</v>
      </c>
      <c r="L527">
        <v>250</v>
      </c>
      <c r="N527">
        <v>2000095248</v>
      </c>
      <c r="O527" t="s">
        <v>1686</v>
      </c>
      <c r="P527">
        <v>3</v>
      </c>
      <c r="Q527" t="s">
        <v>1687</v>
      </c>
      <c r="R527" s="2">
        <v>244688</v>
      </c>
      <c r="S527" s="2">
        <v>244688</v>
      </c>
      <c r="T527" t="s">
        <v>1688</v>
      </c>
      <c r="U527">
        <v>23106506</v>
      </c>
      <c r="V527" t="s">
        <v>728</v>
      </c>
      <c r="W527">
        <v>1</v>
      </c>
      <c r="X527">
        <v>90</v>
      </c>
      <c r="Y527">
        <v>1</v>
      </c>
      <c r="Z527">
        <v>90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90</v>
      </c>
      <c r="AI527" t="s">
        <v>1494</v>
      </c>
      <c r="AJ527" t="s">
        <v>989</v>
      </c>
      <c r="AN527" t="s">
        <v>1022</v>
      </c>
      <c r="AO527" t="s">
        <v>991</v>
      </c>
      <c r="AU527" t="s">
        <v>1689</v>
      </c>
      <c r="AV527" t="s">
        <v>1001</v>
      </c>
      <c r="AW527" t="s">
        <v>765</v>
      </c>
      <c r="AX527" t="s">
        <v>990</v>
      </c>
      <c r="AY527">
        <v>0</v>
      </c>
      <c r="AZ527" t="s">
        <v>994</v>
      </c>
      <c r="BA527">
        <v>31797250</v>
      </c>
      <c r="BD527">
        <v>0</v>
      </c>
      <c r="BG527">
        <v>1333314600</v>
      </c>
      <c r="BH527" t="s">
        <v>995</v>
      </c>
      <c r="BI527">
        <v>1</v>
      </c>
      <c r="BJ527">
        <v>90</v>
      </c>
      <c r="BK527">
        <v>1300</v>
      </c>
      <c r="BL527" t="s">
        <v>996</v>
      </c>
    </row>
    <row r="528" spans="3:64">
      <c r="C528" s="2">
        <v>244688</v>
      </c>
      <c r="D528" s="2">
        <v>244688</v>
      </c>
      <c r="F528" t="s">
        <v>1490</v>
      </c>
      <c r="G528" t="s">
        <v>1491</v>
      </c>
      <c r="H528">
        <v>0</v>
      </c>
      <c r="I528" t="s">
        <v>984</v>
      </c>
      <c r="J528" t="s">
        <v>985</v>
      </c>
      <c r="K528" t="s">
        <v>986</v>
      </c>
      <c r="L528">
        <v>250</v>
      </c>
      <c r="N528">
        <v>2000095248</v>
      </c>
      <c r="O528" t="s">
        <v>1686</v>
      </c>
      <c r="P528">
        <v>3</v>
      </c>
      <c r="Q528" t="s">
        <v>1687</v>
      </c>
      <c r="R528" s="2">
        <v>244688</v>
      </c>
      <c r="S528" s="2">
        <v>244688</v>
      </c>
      <c r="T528" t="s">
        <v>1690</v>
      </c>
      <c r="U528">
        <v>23000167</v>
      </c>
      <c r="V528" t="s">
        <v>54</v>
      </c>
      <c r="W528">
        <v>10</v>
      </c>
      <c r="X528">
        <v>10</v>
      </c>
      <c r="Y528">
        <v>10</v>
      </c>
      <c r="Z528">
        <v>10</v>
      </c>
      <c r="AA528">
        <v>0</v>
      </c>
      <c r="AB528">
        <v>0</v>
      </c>
      <c r="AC528">
        <v>0</v>
      </c>
      <c r="AD528">
        <v>0</v>
      </c>
      <c r="AE528">
        <v>10</v>
      </c>
      <c r="AF528">
        <v>10</v>
      </c>
      <c r="AI528" t="s">
        <v>1494</v>
      </c>
      <c r="AJ528" t="s">
        <v>989</v>
      </c>
      <c r="AK528" t="s">
        <v>1007</v>
      </c>
      <c r="AL528" t="s">
        <v>1008</v>
      </c>
      <c r="AM528" t="s">
        <v>1009</v>
      </c>
      <c r="AN528" t="s">
        <v>1022</v>
      </c>
      <c r="AO528" t="s">
        <v>991</v>
      </c>
      <c r="AU528" t="s">
        <v>1691</v>
      </c>
      <c r="AV528" t="s">
        <v>765</v>
      </c>
      <c r="AW528" t="s">
        <v>765</v>
      </c>
      <c r="AX528" t="s">
        <v>990</v>
      </c>
      <c r="AY528">
        <v>0</v>
      </c>
      <c r="AZ528" t="s">
        <v>994</v>
      </c>
      <c r="BA528">
        <v>31797470</v>
      </c>
      <c r="BD528">
        <v>0</v>
      </c>
      <c r="BG528">
        <v>1333314600</v>
      </c>
      <c r="BH528" t="s">
        <v>995</v>
      </c>
      <c r="BI528">
        <v>10</v>
      </c>
      <c r="BJ528">
        <v>10</v>
      </c>
      <c r="BK528">
        <v>1300</v>
      </c>
      <c r="BL528" t="s">
        <v>996</v>
      </c>
    </row>
    <row r="529" spans="3:64">
      <c r="C529" s="2">
        <v>244688</v>
      </c>
      <c r="D529" s="2">
        <v>244688</v>
      </c>
      <c r="F529" t="s">
        <v>1490</v>
      </c>
      <c r="G529" t="s">
        <v>1491</v>
      </c>
      <c r="H529">
        <v>0</v>
      </c>
      <c r="I529" t="s">
        <v>984</v>
      </c>
      <c r="J529" t="s">
        <v>985</v>
      </c>
      <c r="K529" t="s">
        <v>986</v>
      </c>
      <c r="L529">
        <v>250</v>
      </c>
      <c r="N529">
        <v>2000363658</v>
      </c>
      <c r="O529" t="s">
        <v>1692</v>
      </c>
      <c r="P529">
        <v>1</v>
      </c>
      <c r="Q529" t="s">
        <v>1693</v>
      </c>
      <c r="R529" s="2">
        <v>244688</v>
      </c>
      <c r="S529" s="2">
        <v>244688</v>
      </c>
      <c r="T529" t="s">
        <v>1694</v>
      </c>
      <c r="U529">
        <v>23000191</v>
      </c>
      <c r="V529" t="s">
        <v>44</v>
      </c>
      <c r="W529">
        <v>6</v>
      </c>
      <c r="X529">
        <v>6</v>
      </c>
      <c r="Y529">
        <v>6</v>
      </c>
      <c r="Z529">
        <v>6</v>
      </c>
      <c r="AA529">
        <v>0</v>
      </c>
      <c r="AB529">
        <v>0</v>
      </c>
      <c r="AC529">
        <v>0</v>
      </c>
      <c r="AD529">
        <v>0</v>
      </c>
      <c r="AE529">
        <v>6</v>
      </c>
      <c r="AF529">
        <v>6</v>
      </c>
      <c r="AI529" t="s">
        <v>1494</v>
      </c>
      <c r="AJ529" t="s">
        <v>989</v>
      </c>
      <c r="AK529" t="s">
        <v>1007</v>
      </c>
      <c r="AL529" t="s">
        <v>1008</v>
      </c>
      <c r="AM529" t="s">
        <v>1009</v>
      </c>
      <c r="AN529" t="s">
        <v>1022</v>
      </c>
      <c r="AO529" t="s">
        <v>991</v>
      </c>
      <c r="AU529" t="s">
        <v>1695</v>
      </c>
      <c r="AV529" t="s">
        <v>765</v>
      </c>
      <c r="AW529" t="s">
        <v>765</v>
      </c>
      <c r="AX529" t="s">
        <v>990</v>
      </c>
      <c r="AY529">
        <v>0</v>
      </c>
      <c r="AZ529" t="s">
        <v>994</v>
      </c>
      <c r="BA529">
        <v>31797613</v>
      </c>
      <c r="BD529">
        <v>0</v>
      </c>
      <c r="BG529">
        <v>1333314600</v>
      </c>
      <c r="BH529" t="s">
        <v>995</v>
      </c>
      <c r="BI529">
        <v>6</v>
      </c>
      <c r="BJ529">
        <v>6</v>
      </c>
      <c r="BK529">
        <v>1300</v>
      </c>
      <c r="BL529" t="s">
        <v>996</v>
      </c>
    </row>
    <row r="530" spans="3:64">
      <c r="C530" s="2">
        <v>244688</v>
      </c>
      <c r="D530" s="2">
        <v>244688</v>
      </c>
      <c r="F530" t="s">
        <v>1490</v>
      </c>
      <c r="G530" t="s">
        <v>1491</v>
      </c>
      <c r="H530">
        <v>0</v>
      </c>
      <c r="I530" t="s">
        <v>984</v>
      </c>
      <c r="J530" t="s">
        <v>985</v>
      </c>
      <c r="K530" t="s">
        <v>986</v>
      </c>
      <c r="L530">
        <v>250</v>
      </c>
      <c r="N530">
        <v>2000363658</v>
      </c>
      <c r="O530" t="s">
        <v>1692</v>
      </c>
      <c r="P530">
        <v>1</v>
      </c>
      <c r="Q530" t="s">
        <v>1693</v>
      </c>
      <c r="R530" s="2">
        <v>244688</v>
      </c>
      <c r="S530" s="2">
        <v>244688</v>
      </c>
      <c r="T530" t="s">
        <v>1696</v>
      </c>
      <c r="U530">
        <v>23068097</v>
      </c>
      <c r="V530" t="s">
        <v>708</v>
      </c>
      <c r="W530">
        <v>3</v>
      </c>
      <c r="X530">
        <v>315</v>
      </c>
      <c r="Y530">
        <v>3</v>
      </c>
      <c r="Z530">
        <v>315</v>
      </c>
      <c r="AA530">
        <v>0</v>
      </c>
      <c r="AB530">
        <v>0</v>
      </c>
      <c r="AC530">
        <v>0</v>
      </c>
      <c r="AD530">
        <v>0</v>
      </c>
      <c r="AE530">
        <v>3</v>
      </c>
      <c r="AF530">
        <v>315</v>
      </c>
      <c r="AI530" t="s">
        <v>1494</v>
      </c>
      <c r="AJ530" t="s">
        <v>989</v>
      </c>
      <c r="AN530" t="s">
        <v>1022</v>
      </c>
      <c r="AO530" t="s">
        <v>991</v>
      </c>
      <c r="AU530" t="s">
        <v>1697</v>
      </c>
      <c r="AV530" t="s">
        <v>1001</v>
      </c>
      <c r="AW530" t="s">
        <v>765</v>
      </c>
      <c r="AX530" t="s">
        <v>990</v>
      </c>
      <c r="AY530">
        <v>0</v>
      </c>
      <c r="AZ530" t="s">
        <v>994</v>
      </c>
      <c r="BA530">
        <v>31797730</v>
      </c>
      <c r="BD530">
        <v>0</v>
      </c>
      <c r="BG530">
        <v>1333314600</v>
      </c>
      <c r="BH530" t="s">
        <v>995</v>
      </c>
      <c r="BI530">
        <v>3</v>
      </c>
      <c r="BJ530">
        <v>315</v>
      </c>
      <c r="BK530">
        <v>1300</v>
      </c>
      <c r="BL530" t="s">
        <v>996</v>
      </c>
    </row>
    <row r="531" spans="3:64">
      <c r="C531" s="2">
        <v>244688</v>
      </c>
      <c r="D531" s="2">
        <v>244688</v>
      </c>
      <c r="F531" t="s">
        <v>1490</v>
      </c>
      <c r="G531" t="s">
        <v>1491</v>
      </c>
      <c r="H531">
        <v>0</v>
      </c>
      <c r="I531" t="s">
        <v>984</v>
      </c>
      <c r="J531" t="s">
        <v>985</v>
      </c>
      <c r="K531" t="s">
        <v>986</v>
      </c>
      <c r="L531">
        <v>250</v>
      </c>
      <c r="N531">
        <v>2000003304</v>
      </c>
      <c r="O531" t="s">
        <v>1698</v>
      </c>
      <c r="P531">
        <v>1</v>
      </c>
      <c r="Q531" t="s">
        <v>1699</v>
      </c>
      <c r="R531" s="2">
        <v>244688</v>
      </c>
      <c r="S531" s="2">
        <v>244688</v>
      </c>
      <c r="T531" t="s">
        <v>1700</v>
      </c>
      <c r="U531">
        <v>23105855</v>
      </c>
      <c r="V531" t="s">
        <v>164</v>
      </c>
      <c r="W531">
        <v>1</v>
      </c>
      <c r="X531">
        <v>10</v>
      </c>
      <c r="Y531">
        <v>1</v>
      </c>
      <c r="Z531">
        <v>10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10</v>
      </c>
      <c r="AI531" t="s">
        <v>1494</v>
      </c>
      <c r="AJ531" t="s">
        <v>989</v>
      </c>
      <c r="AK531" t="s">
        <v>1039</v>
      </c>
      <c r="AL531" t="s">
        <v>1008</v>
      </c>
      <c r="AM531" t="s">
        <v>1009</v>
      </c>
      <c r="AN531" t="s">
        <v>1022</v>
      </c>
      <c r="AO531" t="s">
        <v>991</v>
      </c>
      <c r="AU531" t="s">
        <v>1701</v>
      </c>
      <c r="AV531" t="s">
        <v>1010</v>
      </c>
      <c r="AW531" t="s">
        <v>765</v>
      </c>
      <c r="AX531" t="s">
        <v>990</v>
      </c>
      <c r="AY531">
        <v>0</v>
      </c>
      <c r="AZ531" t="s">
        <v>994</v>
      </c>
      <c r="BA531">
        <v>31798021</v>
      </c>
      <c r="BD531">
        <v>0</v>
      </c>
      <c r="BG531">
        <v>1333314600</v>
      </c>
      <c r="BH531" t="s">
        <v>995</v>
      </c>
      <c r="BI531">
        <v>1</v>
      </c>
      <c r="BJ531">
        <v>10</v>
      </c>
      <c r="BK531">
        <v>1300</v>
      </c>
      <c r="BL531" t="s">
        <v>996</v>
      </c>
    </row>
    <row r="532" spans="3:64">
      <c r="C532" s="2">
        <v>244688</v>
      </c>
      <c r="D532" s="2">
        <v>244688</v>
      </c>
      <c r="F532" t="s">
        <v>1490</v>
      </c>
      <c r="G532" t="s">
        <v>1491</v>
      </c>
      <c r="H532">
        <v>0</v>
      </c>
      <c r="I532" t="s">
        <v>984</v>
      </c>
      <c r="J532" t="s">
        <v>985</v>
      </c>
      <c r="K532" t="s">
        <v>986</v>
      </c>
      <c r="L532">
        <v>250</v>
      </c>
      <c r="N532">
        <v>2000003304</v>
      </c>
      <c r="O532" t="s">
        <v>1698</v>
      </c>
      <c r="P532">
        <v>1</v>
      </c>
      <c r="Q532" t="s">
        <v>1699</v>
      </c>
      <c r="R532" s="2">
        <v>244688</v>
      </c>
      <c r="S532" s="2">
        <v>244688</v>
      </c>
      <c r="T532" t="s">
        <v>1700</v>
      </c>
      <c r="U532">
        <v>23000192</v>
      </c>
      <c r="V532" t="s">
        <v>34</v>
      </c>
      <c r="W532">
        <v>6</v>
      </c>
      <c r="X532">
        <v>6</v>
      </c>
      <c r="Y532">
        <v>6</v>
      </c>
      <c r="Z532">
        <v>6</v>
      </c>
      <c r="AA532">
        <v>0</v>
      </c>
      <c r="AB532">
        <v>0</v>
      </c>
      <c r="AC532">
        <v>0</v>
      </c>
      <c r="AD532">
        <v>0</v>
      </c>
      <c r="AE532">
        <v>6</v>
      </c>
      <c r="AF532">
        <v>6</v>
      </c>
      <c r="AI532" t="s">
        <v>1494</v>
      </c>
      <c r="AJ532" t="s">
        <v>989</v>
      </c>
      <c r="AK532" t="s">
        <v>1007</v>
      </c>
      <c r="AL532" t="s">
        <v>1008</v>
      </c>
      <c r="AM532" t="s">
        <v>1009</v>
      </c>
      <c r="AN532" t="s">
        <v>1022</v>
      </c>
      <c r="AO532" t="s">
        <v>991</v>
      </c>
      <c r="AU532" t="s">
        <v>1701</v>
      </c>
      <c r="AV532" t="s">
        <v>765</v>
      </c>
      <c r="AW532" t="s">
        <v>765</v>
      </c>
      <c r="AX532" t="s">
        <v>990</v>
      </c>
      <c r="AY532">
        <v>0</v>
      </c>
      <c r="AZ532" t="s">
        <v>994</v>
      </c>
      <c r="BA532">
        <v>31798021</v>
      </c>
      <c r="BD532">
        <v>0</v>
      </c>
      <c r="BG532">
        <v>1333314600</v>
      </c>
      <c r="BH532" t="s">
        <v>995</v>
      </c>
      <c r="BI532">
        <v>6</v>
      </c>
      <c r="BJ532">
        <v>6</v>
      </c>
      <c r="BK532">
        <v>1300</v>
      </c>
      <c r="BL532" t="s">
        <v>996</v>
      </c>
    </row>
    <row r="533" spans="3:64">
      <c r="C533" s="2">
        <v>244688</v>
      </c>
      <c r="D533" s="2">
        <v>244688</v>
      </c>
      <c r="F533" t="s">
        <v>1490</v>
      </c>
      <c r="G533" t="s">
        <v>1491</v>
      </c>
      <c r="H533">
        <v>0</v>
      </c>
      <c r="I533" t="s">
        <v>984</v>
      </c>
      <c r="J533" t="s">
        <v>985</v>
      </c>
      <c r="K533" t="s">
        <v>986</v>
      </c>
      <c r="L533">
        <v>250</v>
      </c>
      <c r="N533">
        <v>2000003304</v>
      </c>
      <c r="O533" t="s">
        <v>1698</v>
      </c>
      <c r="P533">
        <v>1</v>
      </c>
      <c r="Q533" t="s">
        <v>1699</v>
      </c>
      <c r="R533" s="2">
        <v>244688</v>
      </c>
      <c r="S533" s="2">
        <v>244688</v>
      </c>
      <c r="T533" t="s">
        <v>1700</v>
      </c>
      <c r="U533">
        <v>23057695</v>
      </c>
      <c r="V533" t="s">
        <v>108</v>
      </c>
      <c r="W533">
        <v>10</v>
      </c>
      <c r="X533">
        <v>10</v>
      </c>
      <c r="Y533">
        <v>10</v>
      </c>
      <c r="Z533">
        <v>10</v>
      </c>
      <c r="AA533">
        <v>0</v>
      </c>
      <c r="AB533">
        <v>0</v>
      </c>
      <c r="AC533">
        <v>0</v>
      </c>
      <c r="AD533">
        <v>0</v>
      </c>
      <c r="AE533">
        <v>10</v>
      </c>
      <c r="AF533">
        <v>10</v>
      </c>
      <c r="AI533" t="s">
        <v>1494</v>
      </c>
      <c r="AJ533" t="s">
        <v>989</v>
      </c>
      <c r="AK533" t="s">
        <v>1007</v>
      </c>
      <c r="AL533" t="s">
        <v>1008</v>
      </c>
      <c r="AM533" t="s">
        <v>1009</v>
      </c>
      <c r="AN533" t="s">
        <v>1022</v>
      </c>
      <c r="AO533" t="s">
        <v>991</v>
      </c>
      <c r="AU533" t="s">
        <v>1701</v>
      </c>
      <c r="AV533" t="s">
        <v>765</v>
      </c>
      <c r="AW533" t="s">
        <v>765</v>
      </c>
      <c r="AX533" t="s">
        <v>990</v>
      </c>
      <c r="AY533">
        <v>0</v>
      </c>
      <c r="AZ533" t="s">
        <v>994</v>
      </c>
      <c r="BA533">
        <v>31798021</v>
      </c>
      <c r="BD533">
        <v>0</v>
      </c>
      <c r="BG533">
        <v>1333314600</v>
      </c>
      <c r="BH533" t="s">
        <v>995</v>
      </c>
      <c r="BI533">
        <v>10</v>
      </c>
      <c r="BJ533">
        <v>10</v>
      </c>
      <c r="BK533">
        <v>1300</v>
      </c>
      <c r="BL533" t="s">
        <v>996</v>
      </c>
    </row>
    <row r="534" spans="3:64">
      <c r="C534" s="2">
        <v>244688</v>
      </c>
      <c r="D534" s="2">
        <v>244688</v>
      </c>
      <c r="F534" t="s">
        <v>1490</v>
      </c>
      <c r="G534" t="s">
        <v>1491</v>
      </c>
      <c r="H534">
        <v>0</v>
      </c>
      <c r="I534" t="s">
        <v>984</v>
      </c>
      <c r="J534" t="s">
        <v>985</v>
      </c>
      <c r="K534" t="s">
        <v>986</v>
      </c>
      <c r="L534">
        <v>250</v>
      </c>
      <c r="N534">
        <v>2000003304</v>
      </c>
      <c r="O534" t="s">
        <v>1698</v>
      </c>
      <c r="P534">
        <v>1</v>
      </c>
      <c r="Q534" t="s">
        <v>1699</v>
      </c>
      <c r="R534" s="2">
        <v>244688</v>
      </c>
      <c r="S534" s="2">
        <v>244688</v>
      </c>
      <c r="T534" t="s">
        <v>1700</v>
      </c>
      <c r="U534">
        <v>23000187</v>
      </c>
      <c r="V534" t="s">
        <v>102</v>
      </c>
      <c r="W534">
        <v>6</v>
      </c>
      <c r="X534">
        <v>6</v>
      </c>
      <c r="Y534">
        <v>6</v>
      </c>
      <c r="Z534">
        <v>6</v>
      </c>
      <c r="AA534">
        <v>0</v>
      </c>
      <c r="AB534">
        <v>0</v>
      </c>
      <c r="AC534">
        <v>0</v>
      </c>
      <c r="AD534">
        <v>0</v>
      </c>
      <c r="AE534">
        <v>6</v>
      </c>
      <c r="AF534">
        <v>6</v>
      </c>
      <c r="AI534" t="s">
        <v>1494</v>
      </c>
      <c r="AJ534" t="s">
        <v>989</v>
      </c>
      <c r="AK534" t="s">
        <v>1007</v>
      </c>
      <c r="AL534" t="s">
        <v>1008</v>
      </c>
      <c r="AM534" t="s">
        <v>1009</v>
      </c>
      <c r="AN534" t="s">
        <v>1022</v>
      </c>
      <c r="AO534" t="s">
        <v>991</v>
      </c>
      <c r="AU534" t="s">
        <v>1701</v>
      </c>
      <c r="AV534" t="s">
        <v>765</v>
      </c>
      <c r="AW534" t="s">
        <v>765</v>
      </c>
      <c r="AX534" t="s">
        <v>990</v>
      </c>
      <c r="AY534">
        <v>0</v>
      </c>
      <c r="AZ534" t="s">
        <v>994</v>
      </c>
      <c r="BA534">
        <v>31798021</v>
      </c>
      <c r="BD534">
        <v>0</v>
      </c>
      <c r="BG534">
        <v>1333314600</v>
      </c>
      <c r="BH534" t="s">
        <v>995</v>
      </c>
      <c r="BI534">
        <v>6</v>
      </c>
      <c r="BJ534">
        <v>6</v>
      </c>
      <c r="BK534">
        <v>1300</v>
      </c>
      <c r="BL534" t="s">
        <v>996</v>
      </c>
    </row>
    <row r="535" spans="3:64">
      <c r="C535" s="2">
        <v>244688</v>
      </c>
      <c r="D535" s="2">
        <v>244688</v>
      </c>
      <c r="F535" t="s">
        <v>1490</v>
      </c>
      <c r="G535" t="s">
        <v>1491</v>
      </c>
      <c r="H535">
        <v>0</v>
      </c>
      <c r="I535" t="s">
        <v>984</v>
      </c>
      <c r="J535" t="s">
        <v>985</v>
      </c>
      <c r="K535" t="s">
        <v>986</v>
      </c>
      <c r="L535">
        <v>250</v>
      </c>
      <c r="N535">
        <v>2000003304</v>
      </c>
      <c r="O535" t="s">
        <v>1698</v>
      </c>
      <c r="P535">
        <v>1</v>
      </c>
      <c r="Q535" t="s">
        <v>1699</v>
      </c>
      <c r="R535" s="2">
        <v>244688</v>
      </c>
      <c r="S535" s="2">
        <v>244688</v>
      </c>
      <c r="T535" t="s">
        <v>1700</v>
      </c>
      <c r="U535">
        <v>23014036</v>
      </c>
      <c r="V535" t="s">
        <v>90</v>
      </c>
      <c r="W535">
        <v>10</v>
      </c>
      <c r="X535">
        <v>10</v>
      </c>
      <c r="Y535">
        <v>10</v>
      </c>
      <c r="Z535">
        <v>10</v>
      </c>
      <c r="AA535">
        <v>0</v>
      </c>
      <c r="AB535">
        <v>0</v>
      </c>
      <c r="AC535">
        <v>0</v>
      </c>
      <c r="AD535">
        <v>0</v>
      </c>
      <c r="AE535">
        <v>10</v>
      </c>
      <c r="AF535">
        <v>10</v>
      </c>
      <c r="AI535" t="s">
        <v>1494</v>
      </c>
      <c r="AJ535" t="s">
        <v>989</v>
      </c>
      <c r="AK535" t="s">
        <v>1007</v>
      </c>
      <c r="AL535" t="s">
        <v>1008</v>
      </c>
      <c r="AM535" t="s">
        <v>1009</v>
      </c>
      <c r="AN535" t="s">
        <v>1022</v>
      </c>
      <c r="AO535" t="s">
        <v>991</v>
      </c>
      <c r="AU535" t="s">
        <v>1701</v>
      </c>
      <c r="AV535" t="s">
        <v>765</v>
      </c>
      <c r="AW535" t="s">
        <v>765</v>
      </c>
      <c r="AX535" t="s">
        <v>990</v>
      </c>
      <c r="AY535">
        <v>0</v>
      </c>
      <c r="AZ535" t="s">
        <v>994</v>
      </c>
      <c r="BA535">
        <v>31798021</v>
      </c>
      <c r="BD535">
        <v>0</v>
      </c>
      <c r="BG535">
        <v>1333314600</v>
      </c>
      <c r="BH535" t="s">
        <v>995</v>
      </c>
      <c r="BI535">
        <v>10</v>
      </c>
      <c r="BJ535">
        <v>10</v>
      </c>
      <c r="BK535">
        <v>1300</v>
      </c>
      <c r="BL535" t="s">
        <v>996</v>
      </c>
    </row>
    <row r="536" spans="3:64">
      <c r="C536" s="2">
        <v>244688</v>
      </c>
      <c r="D536" s="2">
        <v>244688</v>
      </c>
      <c r="F536" t="s">
        <v>1490</v>
      </c>
      <c r="G536" t="s">
        <v>1491</v>
      </c>
      <c r="H536">
        <v>0</v>
      </c>
      <c r="I536" t="s">
        <v>984</v>
      </c>
      <c r="J536" t="s">
        <v>985</v>
      </c>
      <c r="K536" t="s">
        <v>986</v>
      </c>
      <c r="L536">
        <v>250</v>
      </c>
      <c r="N536">
        <v>2000369079</v>
      </c>
      <c r="O536" t="s">
        <v>1702</v>
      </c>
      <c r="P536">
        <v>1</v>
      </c>
      <c r="Q536" t="s">
        <v>1702</v>
      </c>
      <c r="R536" s="2">
        <v>244688</v>
      </c>
      <c r="S536" s="2">
        <v>244688</v>
      </c>
      <c r="T536" t="s">
        <v>1703</v>
      </c>
      <c r="U536">
        <v>23064091</v>
      </c>
      <c r="V536" t="s">
        <v>118</v>
      </c>
      <c r="W536">
        <v>20</v>
      </c>
      <c r="X536">
        <v>20</v>
      </c>
      <c r="Y536">
        <v>20</v>
      </c>
      <c r="Z536">
        <v>20</v>
      </c>
      <c r="AA536">
        <v>0</v>
      </c>
      <c r="AB536">
        <v>0</v>
      </c>
      <c r="AC536">
        <v>0</v>
      </c>
      <c r="AD536">
        <v>0</v>
      </c>
      <c r="AE536">
        <v>20</v>
      </c>
      <c r="AF536">
        <v>20</v>
      </c>
      <c r="AI536" t="s">
        <v>1494</v>
      </c>
      <c r="AJ536" t="s">
        <v>989</v>
      </c>
      <c r="AK536" t="s">
        <v>1007</v>
      </c>
      <c r="AL536" t="s">
        <v>1008</v>
      </c>
      <c r="AM536" t="s">
        <v>1009</v>
      </c>
      <c r="AN536" t="s">
        <v>1034</v>
      </c>
      <c r="AO536" t="s">
        <v>991</v>
      </c>
      <c r="AU536" t="s">
        <v>1704</v>
      </c>
      <c r="AV536" t="s">
        <v>765</v>
      </c>
      <c r="AW536" t="s">
        <v>765</v>
      </c>
      <c r="AX536" t="s">
        <v>990</v>
      </c>
      <c r="AY536">
        <v>0</v>
      </c>
      <c r="AZ536" t="s">
        <v>994</v>
      </c>
      <c r="BA536">
        <v>31798219</v>
      </c>
      <c r="BD536">
        <v>0</v>
      </c>
      <c r="BG536">
        <v>1333314600</v>
      </c>
      <c r="BH536" t="s">
        <v>995</v>
      </c>
      <c r="BI536">
        <v>20</v>
      </c>
      <c r="BJ536">
        <v>20</v>
      </c>
      <c r="BK536">
        <v>1300</v>
      </c>
      <c r="BL536" t="s">
        <v>996</v>
      </c>
    </row>
    <row r="537" spans="3:64">
      <c r="C537" s="2">
        <v>244688</v>
      </c>
      <c r="D537" s="2">
        <v>244688</v>
      </c>
      <c r="F537" t="s">
        <v>1490</v>
      </c>
      <c r="G537" t="s">
        <v>1491</v>
      </c>
      <c r="H537">
        <v>0</v>
      </c>
      <c r="I537" t="s">
        <v>984</v>
      </c>
      <c r="J537" t="s">
        <v>985</v>
      </c>
      <c r="K537" t="s">
        <v>986</v>
      </c>
      <c r="L537">
        <v>250</v>
      </c>
      <c r="N537">
        <v>2000369079</v>
      </c>
      <c r="O537" t="s">
        <v>1702</v>
      </c>
      <c r="P537">
        <v>1</v>
      </c>
      <c r="Q537" t="s">
        <v>1702</v>
      </c>
      <c r="R537" s="2">
        <v>244688</v>
      </c>
      <c r="S537" s="2">
        <v>244688</v>
      </c>
      <c r="T537" t="s">
        <v>1703</v>
      </c>
      <c r="U537">
        <v>23057688</v>
      </c>
      <c r="V537" t="s">
        <v>61</v>
      </c>
      <c r="W537">
        <v>20</v>
      </c>
      <c r="X537">
        <v>20</v>
      </c>
      <c r="Y537">
        <v>20</v>
      </c>
      <c r="Z537">
        <v>20</v>
      </c>
      <c r="AA537">
        <v>0</v>
      </c>
      <c r="AB537">
        <v>0</v>
      </c>
      <c r="AC537">
        <v>0</v>
      </c>
      <c r="AD537">
        <v>0</v>
      </c>
      <c r="AE537">
        <v>20</v>
      </c>
      <c r="AF537">
        <v>20</v>
      </c>
      <c r="AI537" t="s">
        <v>1494</v>
      </c>
      <c r="AJ537" t="s">
        <v>989</v>
      </c>
      <c r="AK537" t="s">
        <v>1007</v>
      </c>
      <c r="AL537" t="s">
        <v>1008</v>
      </c>
      <c r="AM537" t="s">
        <v>1009</v>
      </c>
      <c r="AN537" t="s">
        <v>1034</v>
      </c>
      <c r="AO537" t="s">
        <v>991</v>
      </c>
      <c r="AU537" t="s">
        <v>1704</v>
      </c>
      <c r="AV537" t="s">
        <v>765</v>
      </c>
      <c r="AW537" t="s">
        <v>765</v>
      </c>
      <c r="AX537" t="s">
        <v>990</v>
      </c>
      <c r="AY537">
        <v>0</v>
      </c>
      <c r="AZ537" t="s">
        <v>994</v>
      </c>
      <c r="BA537">
        <v>31798219</v>
      </c>
      <c r="BD537">
        <v>0</v>
      </c>
      <c r="BG537">
        <v>1333314600</v>
      </c>
      <c r="BH537" t="s">
        <v>995</v>
      </c>
      <c r="BI537">
        <v>20</v>
      </c>
      <c r="BJ537">
        <v>20</v>
      </c>
      <c r="BK537">
        <v>1300</v>
      </c>
      <c r="BL537" t="s">
        <v>996</v>
      </c>
    </row>
    <row r="538" spans="3:64">
      <c r="C538" s="2">
        <v>244688</v>
      </c>
      <c r="D538" s="2">
        <v>244688</v>
      </c>
      <c r="F538" t="s">
        <v>1490</v>
      </c>
      <c r="G538" t="s">
        <v>1491</v>
      </c>
      <c r="H538">
        <v>0</v>
      </c>
      <c r="I538" t="s">
        <v>984</v>
      </c>
      <c r="J538" t="s">
        <v>985</v>
      </c>
      <c r="K538" t="s">
        <v>986</v>
      </c>
      <c r="L538">
        <v>250</v>
      </c>
      <c r="N538">
        <v>2000419825</v>
      </c>
      <c r="O538" t="s">
        <v>1705</v>
      </c>
      <c r="P538">
        <v>1</v>
      </c>
      <c r="Q538" t="s">
        <v>1705</v>
      </c>
      <c r="R538" s="2">
        <v>244688</v>
      </c>
      <c r="S538" s="2">
        <v>244688</v>
      </c>
      <c r="T538" t="s">
        <v>1706</v>
      </c>
      <c r="U538">
        <v>23057690</v>
      </c>
      <c r="V538" t="s">
        <v>65</v>
      </c>
      <c r="W538">
        <v>5</v>
      </c>
      <c r="X538">
        <v>5</v>
      </c>
      <c r="Y538">
        <v>5</v>
      </c>
      <c r="Z538">
        <v>5</v>
      </c>
      <c r="AA538">
        <v>0</v>
      </c>
      <c r="AB538">
        <v>0</v>
      </c>
      <c r="AC538">
        <v>0</v>
      </c>
      <c r="AD538">
        <v>0</v>
      </c>
      <c r="AE538">
        <v>5</v>
      </c>
      <c r="AF538">
        <v>5</v>
      </c>
      <c r="AI538" t="s">
        <v>1494</v>
      </c>
      <c r="AJ538" t="s">
        <v>989</v>
      </c>
      <c r="AK538" t="s">
        <v>1007</v>
      </c>
      <c r="AL538" t="s">
        <v>1008</v>
      </c>
      <c r="AM538" t="s">
        <v>1009</v>
      </c>
      <c r="AN538" t="s">
        <v>1034</v>
      </c>
      <c r="AO538" t="s">
        <v>991</v>
      </c>
      <c r="AU538" t="s">
        <v>1707</v>
      </c>
      <c r="AV538" t="s">
        <v>765</v>
      </c>
      <c r="AW538" t="s">
        <v>765</v>
      </c>
      <c r="AX538" t="s">
        <v>990</v>
      </c>
      <c r="AY538">
        <v>0</v>
      </c>
      <c r="AZ538" t="s">
        <v>994</v>
      </c>
      <c r="BA538">
        <v>31798701</v>
      </c>
      <c r="BD538">
        <v>0</v>
      </c>
      <c r="BG538">
        <v>1333314600</v>
      </c>
      <c r="BH538" t="s">
        <v>995</v>
      </c>
      <c r="BI538">
        <v>5</v>
      </c>
      <c r="BJ538">
        <v>5</v>
      </c>
      <c r="BL538" t="s">
        <v>996</v>
      </c>
    </row>
    <row r="539" spans="3:64">
      <c r="C539" s="2">
        <v>244688</v>
      </c>
      <c r="D539" s="2">
        <v>244688</v>
      </c>
      <c r="F539" t="s">
        <v>1490</v>
      </c>
      <c r="G539" t="s">
        <v>1491</v>
      </c>
      <c r="H539">
        <v>0</v>
      </c>
      <c r="I539" t="s">
        <v>984</v>
      </c>
      <c r="J539" t="s">
        <v>985</v>
      </c>
      <c r="K539" t="s">
        <v>986</v>
      </c>
      <c r="L539">
        <v>250</v>
      </c>
      <c r="N539">
        <v>2000419825</v>
      </c>
      <c r="O539" t="s">
        <v>1705</v>
      </c>
      <c r="P539">
        <v>1</v>
      </c>
      <c r="Q539" t="s">
        <v>1705</v>
      </c>
      <c r="R539" s="2">
        <v>244688</v>
      </c>
      <c r="S539" s="2">
        <v>244688</v>
      </c>
      <c r="T539" t="s">
        <v>1706</v>
      </c>
      <c r="U539">
        <v>23015350</v>
      </c>
      <c r="V539" t="s">
        <v>36</v>
      </c>
      <c r="W539">
        <v>5</v>
      </c>
      <c r="X539">
        <v>5</v>
      </c>
      <c r="Y539">
        <v>5</v>
      </c>
      <c r="Z539">
        <v>5</v>
      </c>
      <c r="AA539">
        <v>0</v>
      </c>
      <c r="AB539">
        <v>0</v>
      </c>
      <c r="AC539">
        <v>0</v>
      </c>
      <c r="AD539">
        <v>0</v>
      </c>
      <c r="AE539">
        <v>5</v>
      </c>
      <c r="AF539">
        <v>5</v>
      </c>
      <c r="AI539" t="s">
        <v>1494</v>
      </c>
      <c r="AJ539" t="s">
        <v>989</v>
      </c>
      <c r="AK539" t="s">
        <v>1007</v>
      </c>
      <c r="AL539" t="s">
        <v>1008</v>
      </c>
      <c r="AM539" t="s">
        <v>1009</v>
      </c>
      <c r="AN539" t="s">
        <v>1034</v>
      </c>
      <c r="AO539" t="s">
        <v>991</v>
      </c>
      <c r="AU539" t="s">
        <v>1707</v>
      </c>
      <c r="AV539" t="s">
        <v>765</v>
      </c>
      <c r="AW539" t="s">
        <v>765</v>
      </c>
      <c r="AX539" t="s">
        <v>990</v>
      </c>
      <c r="AY539">
        <v>0</v>
      </c>
      <c r="AZ539" t="s">
        <v>994</v>
      </c>
      <c r="BA539">
        <v>31798701</v>
      </c>
      <c r="BD539">
        <v>0</v>
      </c>
      <c r="BG539">
        <v>1333314600</v>
      </c>
      <c r="BH539" t="s">
        <v>995</v>
      </c>
      <c r="BI539">
        <v>5</v>
      </c>
      <c r="BJ539">
        <v>5</v>
      </c>
      <c r="BL539" t="s">
        <v>996</v>
      </c>
    </row>
    <row r="540" spans="3:64">
      <c r="C540" s="2">
        <v>244688</v>
      </c>
      <c r="D540" s="2">
        <v>244688</v>
      </c>
      <c r="F540" t="s">
        <v>1490</v>
      </c>
      <c r="G540" t="s">
        <v>1491</v>
      </c>
      <c r="H540">
        <v>0</v>
      </c>
      <c r="I540" t="s">
        <v>984</v>
      </c>
      <c r="J540" t="s">
        <v>985</v>
      </c>
      <c r="K540" t="s">
        <v>986</v>
      </c>
      <c r="L540">
        <v>250</v>
      </c>
      <c r="N540">
        <v>2000419825</v>
      </c>
      <c r="O540" t="s">
        <v>1705</v>
      </c>
      <c r="P540">
        <v>1</v>
      </c>
      <c r="Q540" t="s">
        <v>1705</v>
      </c>
      <c r="R540" s="2">
        <v>244688</v>
      </c>
      <c r="S540" s="2">
        <v>244688</v>
      </c>
      <c r="T540" t="s">
        <v>1706</v>
      </c>
      <c r="U540">
        <v>23014036</v>
      </c>
      <c r="V540" t="s">
        <v>90</v>
      </c>
      <c r="W540">
        <v>5</v>
      </c>
      <c r="X540">
        <v>5</v>
      </c>
      <c r="Y540">
        <v>5</v>
      </c>
      <c r="Z540">
        <v>5</v>
      </c>
      <c r="AA540">
        <v>0</v>
      </c>
      <c r="AB540">
        <v>0</v>
      </c>
      <c r="AC540">
        <v>0</v>
      </c>
      <c r="AD540">
        <v>0</v>
      </c>
      <c r="AE540">
        <v>5</v>
      </c>
      <c r="AF540">
        <v>5</v>
      </c>
      <c r="AI540" t="s">
        <v>1494</v>
      </c>
      <c r="AJ540" t="s">
        <v>989</v>
      </c>
      <c r="AK540" t="s">
        <v>1007</v>
      </c>
      <c r="AL540" t="s">
        <v>1008</v>
      </c>
      <c r="AM540" t="s">
        <v>1009</v>
      </c>
      <c r="AN540" t="s">
        <v>1034</v>
      </c>
      <c r="AO540" t="s">
        <v>991</v>
      </c>
      <c r="AU540" t="s">
        <v>1707</v>
      </c>
      <c r="AV540" t="s">
        <v>765</v>
      </c>
      <c r="AW540" t="s">
        <v>765</v>
      </c>
      <c r="AX540" t="s">
        <v>990</v>
      </c>
      <c r="AY540">
        <v>0</v>
      </c>
      <c r="AZ540" t="s">
        <v>994</v>
      </c>
      <c r="BA540">
        <v>31798701</v>
      </c>
      <c r="BD540">
        <v>0</v>
      </c>
      <c r="BG540">
        <v>1333314600</v>
      </c>
      <c r="BH540" t="s">
        <v>995</v>
      </c>
      <c r="BI540">
        <v>5</v>
      </c>
      <c r="BJ540">
        <v>5</v>
      </c>
      <c r="BL540" t="s">
        <v>996</v>
      </c>
    </row>
    <row r="541" spans="3:64">
      <c r="C541" s="2">
        <v>244688</v>
      </c>
      <c r="D541" s="2">
        <v>244688</v>
      </c>
      <c r="F541" t="s">
        <v>1708</v>
      </c>
      <c r="G541" t="s">
        <v>1709</v>
      </c>
      <c r="H541">
        <v>0</v>
      </c>
      <c r="I541" t="s">
        <v>984</v>
      </c>
      <c r="J541" t="s">
        <v>985</v>
      </c>
      <c r="K541" t="s">
        <v>986</v>
      </c>
      <c r="L541">
        <v>250</v>
      </c>
      <c r="N541">
        <v>2000209848</v>
      </c>
      <c r="O541" t="s">
        <v>1710</v>
      </c>
      <c r="P541">
        <v>1</v>
      </c>
      <c r="Q541" t="s">
        <v>1711</v>
      </c>
      <c r="R541" s="2">
        <v>244688</v>
      </c>
      <c r="S541" s="2">
        <v>244688</v>
      </c>
      <c r="T541" t="s">
        <v>1712</v>
      </c>
      <c r="U541">
        <v>23057689</v>
      </c>
      <c r="V541" t="s">
        <v>56</v>
      </c>
      <c r="W541">
        <v>5</v>
      </c>
      <c r="X541">
        <v>5</v>
      </c>
      <c r="Y541">
        <v>5</v>
      </c>
      <c r="Z541">
        <v>5</v>
      </c>
      <c r="AA541">
        <v>0</v>
      </c>
      <c r="AB541">
        <v>0</v>
      </c>
      <c r="AC541">
        <v>0</v>
      </c>
      <c r="AD541">
        <v>0</v>
      </c>
      <c r="AE541">
        <v>5</v>
      </c>
      <c r="AF541">
        <v>5</v>
      </c>
      <c r="AI541" t="s">
        <v>1713</v>
      </c>
      <c r="AJ541" t="s">
        <v>989</v>
      </c>
      <c r="AK541" t="s">
        <v>1007</v>
      </c>
      <c r="AL541" t="s">
        <v>1008</v>
      </c>
      <c r="AM541" t="s">
        <v>1009</v>
      </c>
      <c r="AN541" t="s">
        <v>1022</v>
      </c>
      <c r="AO541" t="s">
        <v>991</v>
      </c>
      <c r="AU541" t="s">
        <v>1714</v>
      </c>
      <c r="AV541" t="s">
        <v>765</v>
      </c>
      <c r="AW541" t="s">
        <v>765</v>
      </c>
      <c r="AX541" t="s">
        <v>990</v>
      </c>
      <c r="AY541">
        <v>0</v>
      </c>
      <c r="AZ541" t="s">
        <v>994</v>
      </c>
      <c r="BA541">
        <v>31785255</v>
      </c>
      <c r="BD541">
        <v>0</v>
      </c>
      <c r="BG541">
        <v>1333314600</v>
      </c>
      <c r="BH541" t="s">
        <v>995</v>
      </c>
      <c r="BI541">
        <v>5</v>
      </c>
      <c r="BJ541">
        <v>5</v>
      </c>
      <c r="BK541">
        <v>1300</v>
      </c>
      <c r="BL541" t="s">
        <v>996</v>
      </c>
    </row>
    <row r="542" spans="3:64">
      <c r="C542" s="2">
        <v>244688</v>
      </c>
      <c r="D542" s="2">
        <v>244688</v>
      </c>
      <c r="F542" t="s">
        <v>1708</v>
      </c>
      <c r="G542" t="s">
        <v>1709</v>
      </c>
      <c r="H542">
        <v>0</v>
      </c>
      <c r="I542" t="s">
        <v>984</v>
      </c>
      <c r="J542" t="s">
        <v>985</v>
      </c>
      <c r="K542" t="s">
        <v>986</v>
      </c>
      <c r="L542">
        <v>250</v>
      </c>
      <c r="N542">
        <v>2000209848</v>
      </c>
      <c r="O542" t="s">
        <v>1710</v>
      </c>
      <c r="P542">
        <v>1</v>
      </c>
      <c r="Q542" t="s">
        <v>1711</v>
      </c>
      <c r="R542" s="2">
        <v>244688</v>
      </c>
      <c r="S542" s="2">
        <v>244688</v>
      </c>
      <c r="T542" t="s">
        <v>1712</v>
      </c>
      <c r="U542">
        <v>23039556</v>
      </c>
      <c r="V542" t="s">
        <v>267</v>
      </c>
      <c r="W542">
        <v>1</v>
      </c>
      <c r="X542">
        <v>5</v>
      </c>
      <c r="Y542">
        <v>1</v>
      </c>
      <c r="Z542">
        <v>5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5</v>
      </c>
      <c r="AI542" t="s">
        <v>1713</v>
      </c>
      <c r="AJ542" t="s">
        <v>989</v>
      </c>
      <c r="AK542" t="s">
        <v>1039</v>
      </c>
      <c r="AL542" t="s">
        <v>1008</v>
      </c>
      <c r="AM542" t="s">
        <v>1009</v>
      </c>
      <c r="AN542" t="s">
        <v>1022</v>
      </c>
      <c r="AO542" t="s">
        <v>991</v>
      </c>
      <c r="AU542" t="s">
        <v>1714</v>
      </c>
      <c r="AV542" t="s">
        <v>1010</v>
      </c>
      <c r="AW542" t="s">
        <v>765</v>
      </c>
      <c r="AX542" t="s">
        <v>990</v>
      </c>
      <c r="AY542">
        <v>0</v>
      </c>
      <c r="AZ542" t="s">
        <v>994</v>
      </c>
      <c r="BA542">
        <v>31785255</v>
      </c>
      <c r="BD542">
        <v>0</v>
      </c>
      <c r="BG542">
        <v>1333314600</v>
      </c>
      <c r="BH542" t="s">
        <v>995</v>
      </c>
      <c r="BI542">
        <v>1</v>
      </c>
      <c r="BJ542">
        <v>5</v>
      </c>
      <c r="BK542">
        <v>1300</v>
      </c>
      <c r="BL542" t="s">
        <v>996</v>
      </c>
    </row>
    <row r="543" spans="3:64">
      <c r="C543" s="2">
        <v>244688</v>
      </c>
      <c r="D543" s="2">
        <v>244688</v>
      </c>
      <c r="F543" t="s">
        <v>1708</v>
      </c>
      <c r="G543" t="s">
        <v>1709</v>
      </c>
      <c r="H543">
        <v>0</v>
      </c>
      <c r="I543" t="s">
        <v>984</v>
      </c>
      <c r="J543" t="s">
        <v>985</v>
      </c>
      <c r="K543" t="s">
        <v>986</v>
      </c>
      <c r="L543">
        <v>250</v>
      </c>
      <c r="N543">
        <v>2000209848</v>
      </c>
      <c r="O543" t="s">
        <v>1710</v>
      </c>
      <c r="P543">
        <v>1</v>
      </c>
      <c r="Q543" t="s">
        <v>1711</v>
      </c>
      <c r="R543" s="2">
        <v>244688</v>
      </c>
      <c r="S543" s="2">
        <v>244688</v>
      </c>
      <c r="T543" t="s">
        <v>1712</v>
      </c>
      <c r="U543">
        <v>23015390</v>
      </c>
      <c r="V543" t="s">
        <v>564</v>
      </c>
      <c r="W543">
        <v>2</v>
      </c>
      <c r="X543">
        <v>2</v>
      </c>
      <c r="Y543">
        <v>2</v>
      </c>
      <c r="Z543">
        <v>2</v>
      </c>
      <c r="AA543">
        <v>0</v>
      </c>
      <c r="AB543">
        <v>0</v>
      </c>
      <c r="AC543">
        <v>0</v>
      </c>
      <c r="AD543">
        <v>0</v>
      </c>
      <c r="AE543">
        <v>2</v>
      </c>
      <c r="AF543">
        <v>2</v>
      </c>
      <c r="AI543" t="s">
        <v>1713</v>
      </c>
      <c r="AJ543" t="s">
        <v>989</v>
      </c>
      <c r="AK543" t="s">
        <v>1007</v>
      </c>
      <c r="AL543" t="s">
        <v>1008</v>
      </c>
      <c r="AM543" t="s">
        <v>1009</v>
      </c>
      <c r="AN543" t="s">
        <v>1022</v>
      </c>
      <c r="AO543" t="s">
        <v>991</v>
      </c>
      <c r="AU543" t="s">
        <v>1714</v>
      </c>
      <c r="AV543" t="s">
        <v>765</v>
      </c>
      <c r="AW543" t="s">
        <v>765</v>
      </c>
      <c r="AX543" t="s">
        <v>990</v>
      </c>
      <c r="AY543">
        <v>0</v>
      </c>
      <c r="AZ543" t="s">
        <v>994</v>
      </c>
      <c r="BA543">
        <v>31785255</v>
      </c>
      <c r="BD543">
        <v>0</v>
      </c>
      <c r="BG543">
        <v>1333314600</v>
      </c>
      <c r="BH543" t="s">
        <v>995</v>
      </c>
      <c r="BI543">
        <v>2</v>
      </c>
      <c r="BJ543">
        <v>2</v>
      </c>
      <c r="BK543">
        <v>1300</v>
      </c>
      <c r="BL543" t="s">
        <v>996</v>
      </c>
    </row>
    <row r="544" spans="3:64">
      <c r="C544" s="2">
        <v>244688</v>
      </c>
      <c r="D544" s="2">
        <v>244688</v>
      </c>
      <c r="F544" t="s">
        <v>1708</v>
      </c>
      <c r="G544" t="s">
        <v>1709</v>
      </c>
      <c r="H544">
        <v>0</v>
      </c>
      <c r="I544" t="s">
        <v>984</v>
      </c>
      <c r="J544" t="s">
        <v>985</v>
      </c>
      <c r="K544" t="s">
        <v>986</v>
      </c>
      <c r="L544">
        <v>250</v>
      </c>
      <c r="N544">
        <v>2000209848</v>
      </c>
      <c r="O544" t="s">
        <v>1710</v>
      </c>
      <c r="P544">
        <v>1</v>
      </c>
      <c r="Q544" t="s">
        <v>1711</v>
      </c>
      <c r="R544" s="2">
        <v>244688</v>
      </c>
      <c r="S544" s="2">
        <v>244688</v>
      </c>
      <c r="T544" t="s">
        <v>1712</v>
      </c>
      <c r="U544">
        <v>23065140</v>
      </c>
      <c r="V544" t="s">
        <v>154</v>
      </c>
      <c r="W544">
        <v>5</v>
      </c>
      <c r="X544">
        <v>5</v>
      </c>
      <c r="Y544">
        <v>5</v>
      </c>
      <c r="Z544">
        <v>5</v>
      </c>
      <c r="AA544">
        <v>0</v>
      </c>
      <c r="AB544">
        <v>0</v>
      </c>
      <c r="AC544">
        <v>0</v>
      </c>
      <c r="AD544">
        <v>0</v>
      </c>
      <c r="AE544">
        <v>5</v>
      </c>
      <c r="AF544">
        <v>5</v>
      </c>
      <c r="AI544" t="s">
        <v>1713</v>
      </c>
      <c r="AJ544" t="s">
        <v>989</v>
      </c>
      <c r="AK544" t="s">
        <v>1039</v>
      </c>
      <c r="AL544" t="s">
        <v>1008</v>
      </c>
      <c r="AM544" t="s">
        <v>1009</v>
      </c>
      <c r="AN544" t="s">
        <v>1022</v>
      </c>
      <c r="AO544" t="s">
        <v>991</v>
      </c>
      <c r="AU544" t="s">
        <v>1714</v>
      </c>
      <c r="AV544" t="s">
        <v>765</v>
      </c>
      <c r="AW544" t="s">
        <v>765</v>
      </c>
      <c r="AX544" t="s">
        <v>990</v>
      </c>
      <c r="AY544">
        <v>0</v>
      </c>
      <c r="AZ544" t="s">
        <v>994</v>
      </c>
      <c r="BA544">
        <v>31785255</v>
      </c>
      <c r="BD544">
        <v>0</v>
      </c>
      <c r="BG544">
        <v>1333314600</v>
      </c>
      <c r="BH544" t="s">
        <v>995</v>
      </c>
      <c r="BI544">
        <v>5</v>
      </c>
      <c r="BJ544">
        <v>5</v>
      </c>
      <c r="BK544">
        <v>1300</v>
      </c>
      <c r="BL544" t="s">
        <v>996</v>
      </c>
    </row>
    <row r="545" spans="3:64">
      <c r="C545" s="2">
        <v>244688</v>
      </c>
      <c r="D545" s="2">
        <v>244688</v>
      </c>
      <c r="F545" t="s">
        <v>1708</v>
      </c>
      <c r="G545" t="s">
        <v>1709</v>
      </c>
      <c r="H545">
        <v>0</v>
      </c>
      <c r="I545" t="s">
        <v>984</v>
      </c>
      <c r="J545" t="s">
        <v>985</v>
      </c>
      <c r="K545" t="s">
        <v>986</v>
      </c>
      <c r="L545">
        <v>250</v>
      </c>
      <c r="N545">
        <v>2000209848</v>
      </c>
      <c r="O545" t="s">
        <v>1710</v>
      </c>
      <c r="P545">
        <v>1</v>
      </c>
      <c r="Q545" t="s">
        <v>1711</v>
      </c>
      <c r="R545" s="2">
        <v>244688</v>
      </c>
      <c r="S545" s="2">
        <v>244688</v>
      </c>
      <c r="T545" t="s">
        <v>1712</v>
      </c>
      <c r="U545">
        <v>23105855</v>
      </c>
      <c r="V545" t="s">
        <v>164</v>
      </c>
      <c r="W545">
        <v>1</v>
      </c>
      <c r="X545">
        <v>10</v>
      </c>
      <c r="Y545">
        <v>1</v>
      </c>
      <c r="Z545">
        <v>10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10</v>
      </c>
      <c r="AI545" t="s">
        <v>1713</v>
      </c>
      <c r="AJ545" t="s">
        <v>989</v>
      </c>
      <c r="AK545" t="s">
        <v>1039</v>
      </c>
      <c r="AL545" t="s">
        <v>1008</v>
      </c>
      <c r="AM545" t="s">
        <v>1009</v>
      </c>
      <c r="AN545" t="s">
        <v>1022</v>
      </c>
      <c r="AO545" t="s">
        <v>991</v>
      </c>
      <c r="AU545" t="s">
        <v>1714</v>
      </c>
      <c r="AV545" t="s">
        <v>1010</v>
      </c>
      <c r="AW545" t="s">
        <v>765</v>
      </c>
      <c r="AX545" t="s">
        <v>990</v>
      </c>
      <c r="AY545">
        <v>0</v>
      </c>
      <c r="AZ545" t="s">
        <v>994</v>
      </c>
      <c r="BA545">
        <v>31785255</v>
      </c>
      <c r="BD545">
        <v>0</v>
      </c>
      <c r="BG545">
        <v>1333314600</v>
      </c>
      <c r="BH545" t="s">
        <v>995</v>
      </c>
      <c r="BI545">
        <v>1</v>
      </c>
      <c r="BJ545">
        <v>10</v>
      </c>
      <c r="BK545">
        <v>1300</v>
      </c>
      <c r="BL545" t="s">
        <v>996</v>
      </c>
    </row>
    <row r="546" spans="3:64">
      <c r="C546" s="2">
        <v>244688</v>
      </c>
      <c r="D546" s="2">
        <v>244688</v>
      </c>
      <c r="F546" t="s">
        <v>1708</v>
      </c>
      <c r="G546" t="s">
        <v>1709</v>
      </c>
      <c r="H546">
        <v>0</v>
      </c>
      <c r="I546" t="s">
        <v>984</v>
      </c>
      <c r="J546" t="s">
        <v>985</v>
      </c>
      <c r="K546" t="s">
        <v>986</v>
      </c>
      <c r="L546">
        <v>250</v>
      </c>
      <c r="N546">
        <v>2000209848</v>
      </c>
      <c r="O546" t="s">
        <v>1710</v>
      </c>
      <c r="P546">
        <v>1</v>
      </c>
      <c r="Q546" t="s">
        <v>1711</v>
      </c>
      <c r="R546" s="2">
        <v>244688</v>
      </c>
      <c r="S546" s="2">
        <v>244688</v>
      </c>
      <c r="T546" t="s">
        <v>1712</v>
      </c>
      <c r="U546">
        <v>23095309</v>
      </c>
      <c r="V546" t="s">
        <v>598</v>
      </c>
      <c r="W546">
        <v>3</v>
      </c>
      <c r="X546">
        <v>3</v>
      </c>
      <c r="Y546">
        <v>3</v>
      </c>
      <c r="Z546">
        <v>3</v>
      </c>
      <c r="AA546">
        <v>0</v>
      </c>
      <c r="AB546">
        <v>0</v>
      </c>
      <c r="AC546">
        <v>0</v>
      </c>
      <c r="AD546">
        <v>0</v>
      </c>
      <c r="AE546">
        <v>3</v>
      </c>
      <c r="AF546">
        <v>3</v>
      </c>
      <c r="AI546" t="s">
        <v>1713</v>
      </c>
      <c r="AJ546" t="s">
        <v>989</v>
      </c>
      <c r="AK546" t="s">
        <v>1007</v>
      </c>
      <c r="AL546" t="s">
        <v>1008</v>
      </c>
      <c r="AM546" t="s">
        <v>1009</v>
      </c>
      <c r="AN546" t="s">
        <v>1022</v>
      </c>
      <c r="AO546" t="s">
        <v>991</v>
      </c>
      <c r="AU546" t="s">
        <v>1714</v>
      </c>
      <c r="AV546" t="s">
        <v>765</v>
      </c>
      <c r="AW546" t="s">
        <v>765</v>
      </c>
      <c r="AX546" t="s">
        <v>990</v>
      </c>
      <c r="AY546">
        <v>0</v>
      </c>
      <c r="AZ546" t="s">
        <v>994</v>
      </c>
      <c r="BA546">
        <v>31785255</v>
      </c>
      <c r="BD546">
        <v>0</v>
      </c>
      <c r="BG546">
        <v>1333314600</v>
      </c>
      <c r="BH546" t="s">
        <v>995</v>
      </c>
      <c r="BI546">
        <v>3</v>
      </c>
      <c r="BJ546">
        <v>3</v>
      </c>
      <c r="BK546">
        <v>1300</v>
      </c>
      <c r="BL546" t="s">
        <v>996</v>
      </c>
    </row>
    <row r="547" spans="3:64">
      <c r="C547" s="2">
        <v>244688</v>
      </c>
      <c r="D547" s="2">
        <v>244688</v>
      </c>
      <c r="F547" t="s">
        <v>1708</v>
      </c>
      <c r="G547" t="s">
        <v>1709</v>
      </c>
      <c r="H547">
        <v>0</v>
      </c>
      <c r="I547" t="s">
        <v>984</v>
      </c>
      <c r="J547" t="s">
        <v>985</v>
      </c>
      <c r="K547" t="s">
        <v>986</v>
      </c>
      <c r="L547">
        <v>250</v>
      </c>
      <c r="N547">
        <v>2000209848</v>
      </c>
      <c r="O547" t="s">
        <v>1710</v>
      </c>
      <c r="P547">
        <v>1</v>
      </c>
      <c r="Q547" t="s">
        <v>1711</v>
      </c>
      <c r="R547" s="2">
        <v>244688</v>
      </c>
      <c r="S547" s="2">
        <v>244688</v>
      </c>
      <c r="T547" t="s">
        <v>1712</v>
      </c>
      <c r="U547">
        <v>23000197</v>
      </c>
      <c r="V547" t="s">
        <v>12</v>
      </c>
      <c r="W547">
        <v>1</v>
      </c>
      <c r="X547">
        <v>10</v>
      </c>
      <c r="Y547">
        <v>1</v>
      </c>
      <c r="Z547">
        <v>10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10</v>
      </c>
      <c r="AI547" t="s">
        <v>1713</v>
      </c>
      <c r="AJ547" t="s">
        <v>989</v>
      </c>
      <c r="AK547" t="s">
        <v>1007</v>
      </c>
      <c r="AL547" t="s">
        <v>1008</v>
      </c>
      <c r="AM547" t="s">
        <v>1009</v>
      </c>
      <c r="AN547" t="s">
        <v>1022</v>
      </c>
      <c r="AO547" t="s">
        <v>991</v>
      </c>
      <c r="AU547" t="s">
        <v>1714</v>
      </c>
      <c r="AV547" t="s">
        <v>1010</v>
      </c>
      <c r="AW547" t="s">
        <v>765</v>
      </c>
      <c r="AX547" t="s">
        <v>990</v>
      </c>
      <c r="AY547">
        <v>0</v>
      </c>
      <c r="AZ547" t="s">
        <v>994</v>
      </c>
      <c r="BA547">
        <v>31785255</v>
      </c>
      <c r="BD547">
        <v>0</v>
      </c>
      <c r="BG547">
        <v>1333314600</v>
      </c>
      <c r="BH547" t="s">
        <v>995</v>
      </c>
      <c r="BI547">
        <v>1</v>
      </c>
      <c r="BJ547">
        <v>10</v>
      </c>
      <c r="BK547">
        <v>1300</v>
      </c>
      <c r="BL547" t="s">
        <v>996</v>
      </c>
    </row>
    <row r="548" spans="3:64">
      <c r="C548" s="2">
        <v>244688</v>
      </c>
      <c r="D548" s="2">
        <v>244688</v>
      </c>
      <c r="F548" t="s">
        <v>1708</v>
      </c>
      <c r="G548" t="s">
        <v>1709</v>
      </c>
      <c r="H548">
        <v>0</v>
      </c>
      <c r="I548" t="s">
        <v>984</v>
      </c>
      <c r="J548" t="s">
        <v>985</v>
      </c>
      <c r="K548" t="s">
        <v>986</v>
      </c>
      <c r="L548">
        <v>250</v>
      </c>
      <c r="N548">
        <v>2000209848</v>
      </c>
      <c r="O548" t="s">
        <v>1710</v>
      </c>
      <c r="P548">
        <v>1</v>
      </c>
      <c r="Q548" t="s">
        <v>1711</v>
      </c>
      <c r="R548" s="2">
        <v>244688</v>
      </c>
      <c r="S548" s="2">
        <v>244688</v>
      </c>
      <c r="T548" t="s">
        <v>1712</v>
      </c>
      <c r="U548">
        <v>23064091</v>
      </c>
      <c r="V548" t="s">
        <v>118</v>
      </c>
      <c r="W548">
        <v>5</v>
      </c>
      <c r="X548">
        <v>5</v>
      </c>
      <c r="Y548">
        <v>5</v>
      </c>
      <c r="Z548">
        <v>5</v>
      </c>
      <c r="AA548">
        <v>0</v>
      </c>
      <c r="AB548">
        <v>0</v>
      </c>
      <c r="AC548">
        <v>0</v>
      </c>
      <c r="AD548">
        <v>0</v>
      </c>
      <c r="AE548">
        <v>5</v>
      </c>
      <c r="AF548">
        <v>5</v>
      </c>
      <c r="AI548" t="s">
        <v>1713</v>
      </c>
      <c r="AJ548" t="s">
        <v>989</v>
      </c>
      <c r="AK548" t="s">
        <v>1007</v>
      </c>
      <c r="AL548" t="s">
        <v>1008</v>
      </c>
      <c r="AM548" t="s">
        <v>1009</v>
      </c>
      <c r="AN548" t="s">
        <v>1022</v>
      </c>
      <c r="AO548" t="s">
        <v>991</v>
      </c>
      <c r="AU548" t="s">
        <v>1714</v>
      </c>
      <c r="AV548" t="s">
        <v>765</v>
      </c>
      <c r="AW548" t="s">
        <v>765</v>
      </c>
      <c r="AX548" t="s">
        <v>990</v>
      </c>
      <c r="AY548">
        <v>0</v>
      </c>
      <c r="AZ548" t="s">
        <v>994</v>
      </c>
      <c r="BA548">
        <v>31785255</v>
      </c>
      <c r="BD548">
        <v>0</v>
      </c>
      <c r="BG548">
        <v>1333314600</v>
      </c>
      <c r="BH548" t="s">
        <v>995</v>
      </c>
      <c r="BI548">
        <v>5</v>
      </c>
      <c r="BJ548">
        <v>5</v>
      </c>
      <c r="BK548">
        <v>1300</v>
      </c>
      <c r="BL548" t="s">
        <v>996</v>
      </c>
    </row>
    <row r="549" spans="3:64">
      <c r="C549" s="2">
        <v>244688</v>
      </c>
      <c r="D549" s="2">
        <v>244688</v>
      </c>
      <c r="F549" t="s">
        <v>1708</v>
      </c>
      <c r="G549" t="s">
        <v>1709</v>
      </c>
      <c r="H549">
        <v>0</v>
      </c>
      <c r="I549" t="s">
        <v>984</v>
      </c>
      <c r="J549" t="s">
        <v>985</v>
      </c>
      <c r="K549" t="s">
        <v>986</v>
      </c>
      <c r="L549">
        <v>250</v>
      </c>
      <c r="N549">
        <v>2000209848</v>
      </c>
      <c r="O549" t="s">
        <v>1710</v>
      </c>
      <c r="P549">
        <v>1</v>
      </c>
      <c r="Q549" t="s">
        <v>1711</v>
      </c>
      <c r="R549" s="2">
        <v>244688</v>
      </c>
      <c r="S549" s="2">
        <v>244688</v>
      </c>
      <c r="T549" t="s">
        <v>1712</v>
      </c>
      <c r="U549">
        <v>23057688</v>
      </c>
      <c r="V549" t="s">
        <v>61</v>
      </c>
      <c r="W549">
        <v>5</v>
      </c>
      <c r="X549">
        <v>5</v>
      </c>
      <c r="Y549">
        <v>5</v>
      </c>
      <c r="Z549">
        <v>5</v>
      </c>
      <c r="AA549">
        <v>0</v>
      </c>
      <c r="AB549">
        <v>0</v>
      </c>
      <c r="AC549">
        <v>0</v>
      </c>
      <c r="AD549">
        <v>0</v>
      </c>
      <c r="AE549">
        <v>5</v>
      </c>
      <c r="AF549">
        <v>5</v>
      </c>
      <c r="AI549" t="s">
        <v>1713</v>
      </c>
      <c r="AJ549" t="s">
        <v>989</v>
      </c>
      <c r="AK549" t="s">
        <v>1007</v>
      </c>
      <c r="AL549" t="s">
        <v>1008</v>
      </c>
      <c r="AM549" t="s">
        <v>1009</v>
      </c>
      <c r="AN549" t="s">
        <v>1022</v>
      </c>
      <c r="AO549" t="s">
        <v>991</v>
      </c>
      <c r="AU549" t="s">
        <v>1714</v>
      </c>
      <c r="AV549" t="s">
        <v>765</v>
      </c>
      <c r="AW549" t="s">
        <v>765</v>
      </c>
      <c r="AX549" t="s">
        <v>990</v>
      </c>
      <c r="AY549">
        <v>0</v>
      </c>
      <c r="AZ549" t="s">
        <v>994</v>
      </c>
      <c r="BA549">
        <v>31785255</v>
      </c>
      <c r="BD549">
        <v>0</v>
      </c>
      <c r="BG549">
        <v>1333314600</v>
      </c>
      <c r="BH549" t="s">
        <v>995</v>
      </c>
      <c r="BI549">
        <v>5</v>
      </c>
      <c r="BJ549">
        <v>5</v>
      </c>
      <c r="BK549">
        <v>1300</v>
      </c>
      <c r="BL549" t="s">
        <v>996</v>
      </c>
    </row>
    <row r="550" spans="3:64">
      <c r="C550" s="2">
        <v>244688</v>
      </c>
      <c r="D550" s="2">
        <v>244688</v>
      </c>
      <c r="F550" t="s">
        <v>1708</v>
      </c>
      <c r="G550" t="s">
        <v>1709</v>
      </c>
      <c r="H550">
        <v>0</v>
      </c>
      <c r="I550" t="s">
        <v>984</v>
      </c>
      <c r="J550" t="s">
        <v>985</v>
      </c>
      <c r="K550" t="s">
        <v>986</v>
      </c>
      <c r="L550">
        <v>250</v>
      </c>
      <c r="N550">
        <v>2000243082</v>
      </c>
      <c r="O550" t="s">
        <v>1715</v>
      </c>
      <c r="P550">
        <v>0</v>
      </c>
      <c r="Q550" t="s">
        <v>1715</v>
      </c>
      <c r="R550" s="2">
        <v>244688</v>
      </c>
      <c r="S550" s="2">
        <v>244688</v>
      </c>
      <c r="T550" t="s">
        <v>1716</v>
      </c>
      <c r="U550">
        <v>23000168</v>
      </c>
      <c r="V550" t="s">
        <v>71</v>
      </c>
      <c r="W550">
        <v>10</v>
      </c>
      <c r="X550">
        <v>10</v>
      </c>
      <c r="Y550">
        <v>10</v>
      </c>
      <c r="Z550">
        <v>10</v>
      </c>
      <c r="AA550">
        <v>0</v>
      </c>
      <c r="AB550">
        <v>0</v>
      </c>
      <c r="AC550">
        <v>0</v>
      </c>
      <c r="AD550">
        <v>0</v>
      </c>
      <c r="AE550">
        <v>10</v>
      </c>
      <c r="AF550">
        <v>10</v>
      </c>
      <c r="AI550" t="s">
        <v>1713</v>
      </c>
      <c r="AJ550" t="s">
        <v>989</v>
      </c>
      <c r="AN550" t="s">
        <v>1022</v>
      </c>
      <c r="AO550" t="s">
        <v>991</v>
      </c>
      <c r="AU550" t="s">
        <v>1717</v>
      </c>
      <c r="AV550" t="s">
        <v>765</v>
      </c>
      <c r="AW550" t="s">
        <v>765</v>
      </c>
      <c r="AX550" t="s">
        <v>990</v>
      </c>
      <c r="AY550">
        <v>0</v>
      </c>
      <c r="AZ550" t="s">
        <v>994</v>
      </c>
      <c r="BA550">
        <v>31785525</v>
      </c>
      <c r="BD550">
        <v>0</v>
      </c>
      <c r="BG550">
        <v>1333314600</v>
      </c>
      <c r="BH550" t="s">
        <v>995</v>
      </c>
      <c r="BI550">
        <v>10</v>
      </c>
      <c r="BJ550">
        <v>10</v>
      </c>
      <c r="BK550">
        <v>1300</v>
      </c>
      <c r="BL550" t="s">
        <v>996</v>
      </c>
    </row>
    <row r="551" spans="3:64">
      <c r="C551" s="2">
        <v>244688</v>
      </c>
      <c r="D551" s="2">
        <v>244688</v>
      </c>
      <c r="F551" t="s">
        <v>1708</v>
      </c>
      <c r="G551" t="s">
        <v>1709</v>
      </c>
      <c r="H551">
        <v>0</v>
      </c>
      <c r="I551" t="s">
        <v>984</v>
      </c>
      <c r="J551" t="s">
        <v>985</v>
      </c>
      <c r="K551" t="s">
        <v>986</v>
      </c>
      <c r="L551">
        <v>250</v>
      </c>
      <c r="N551">
        <v>2000403303</v>
      </c>
      <c r="O551" t="s">
        <v>1718</v>
      </c>
      <c r="P551">
        <v>1</v>
      </c>
      <c r="Q551" t="s">
        <v>1718</v>
      </c>
      <c r="R551" s="2">
        <v>244688</v>
      </c>
      <c r="S551" s="2">
        <v>244688</v>
      </c>
      <c r="T551" t="s">
        <v>1719</v>
      </c>
      <c r="U551">
        <v>23067917</v>
      </c>
      <c r="V551" t="s">
        <v>704</v>
      </c>
      <c r="W551">
        <v>1</v>
      </c>
      <c r="X551">
        <v>55</v>
      </c>
      <c r="Y551">
        <v>1</v>
      </c>
      <c r="Z551">
        <v>55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55</v>
      </c>
      <c r="AI551" t="s">
        <v>1713</v>
      </c>
      <c r="AJ551" t="s">
        <v>989</v>
      </c>
      <c r="AN551" t="s">
        <v>1034</v>
      </c>
      <c r="AO551" t="s">
        <v>991</v>
      </c>
      <c r="AU551" t="s">
        <v>1720</v>
      </c>
      <c r="AV551" t="s">
        <v>1313</v>
      </c>
      <c r="AW551" t="s">
        <v>765</v>
      </c>
      <c r="AX551" t="s">
        <v>990</v>
      </c>
      <c r="AY551">
        <v>0</v>
      </c>
      <c r="AZ551" t="s">
        <v>994</v>
      </c>
      <c r="BA551">
        <v>31786018</v>
      </c>
      <c r="BD551">
        <v>0</v>
      </c>
      <c r="BG551">
        <v>1333314600</v>
      </c>
      <c r="BH551" t="s">
        <v>995</v>
      </c>
      <c r="BI551">
        <v>1</v>
      </c>
      <c r="BJ551">
        <v>55</v>
      </c>
      <c r="BK551">
        <v>1300</v>
      </c>
      <c r="BL551" t="s">
        <v>996</v>
      </c>
    </row>
    <row r="552" spans="3:64">
      <c r="C552" s="2">
        <v>244688</v>
      </c>
      <c r="D552" s="2">
        <v>244688</v>
      </c>
      <c r="F552" t="s">
        <v>1708</v>
      </c>
      <c r="G552" t="s">
        <v>1709</v>
      </c>
      <c r="H552">
        <v>0</v>
      </c>
      <c r="I552" t="s">
        <v>984</v>
      </c>
      <c r="J552" t="s">
        <v>985</v>
      </c>
      <c r="K552" t="s">
        <v>986</v>
      </c>
      <c r="L552">
        <v>250</v>
      </c>
      <c r="N552">
        <v>2000403303</v>
      </c>
      <c r="O552" t="s">
        <v>1718</v>
      </c>
      <c r="P552">
        <v>1</v>
      </c>
      <c r="Q552" t="s">
        <v>1718</v>
      </c>
      <c r="R552" s="2">
        <v>244688</v>
      </c>
      <c r="S552" s="2">
        <v>244688</v>
      </c>
      <c r="T552" t="s">
        <v>1721</v>
      </c>
      <c r="U552">
        <v>23000188</v>
      </c>
      <c r="V552" t="s">
        <v>94</v>
      </c>
      <c r="W552">
        <v>2</v>
      </c>
      <c r="X552">
        <v>2</v>
      </c>
      <c r="Y552">
        <v>2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2</v>
      </c>
      <c r="AF552">
        <v>2</v>
      </c>
      <c r="AI552" t="s">
        <v>1713</v>
      </c>
      <c r="AJ552" t="s">
        <v>989</v>
      </c>
      <c r="AK552" t="s">
        <v>1007</v>
      </c>
      <c r="AL552" t="s">
        <v>1008</v>
      </c>
      <c r="AM552" t="s">
        <v>1009</v>
      </c>
      <c r="AN552" t="s">
        <v>1034</v>
      </c>
      <c r="AO552" t="s">
        <v>991</v>
      </c>
      <c r="AU552" t="s">
        <v>1722</v>
      </c>
      <c r="AV552" t="s">
        <v>765</v>
      </c>
      <c r="AW552" t="s">
        <v>765</v>
      </c>
      <c r="AX552" t="s">
        <v>990</v>
      </c>
      <c r="AY552">
        <v>0</v>
      </c>
      <c r="AZ552" t="s">
        <v>994</v>
      </c>
      <c r="BA552">
        <v>31786055</v>
      </c>
      <c r="BD552">
        <v>0</v>
      </c>
      <c r="BG552">
        <v>1333314600</v>
      </c>
      <c r="BH552" t="s">
        <v>995</v>
      </c>
      <c r="BI552">
        <v>2</v>
      </c>
      <c r="BJ552">
        <v>2</v>
      </c>
      <c r="BK552">
        <v>1300</v>
      </c>
      <c r="BL552" t="s">
        <v>996</v>
      </c>
    </row>
    <row r="553" spans="3:64">
      <c r="C553" s="2">
        <v>244688</v>
      </c>
      <c r="D553" s="2">
        <v>244688</v>
      </c>
      <c r="F553" t="s">
        <v>1708</v>
      </c>
      <c r="G553" t="s">
        <v>1709</v>
      </c>
      <c r="H553">
        <v>0</v>
      </c>
      <c r="I553" t="s">
        <v>984</v>
      </c>
      <c r="J553" t="s">
        <v>985</v>
      </c>
      <c r="K553" t="s">
        <v>986</v>
      </c>
      <c r="L553">
        <v>250</v>
      </c>
      <c r="N553">
        <v>2000403303</v>
      </c>
      <c r="O553" t="s">
        <v>1718</v>
      </c>
      <c r="P553">
        <v>1</v>
      </c>
      <c r="Q553" t="s">
        <v>1718</v>
      </c>
      <c r="R553" s="2">
        <v>244688</v>
      </c>
      <c r="S553" s="2">
        <v>244688</v>
      </c>
      <c r="T553" t="s">
        <v>1721</v>
      </c>
      <c r="U553">
        <v>23000191</v>
      </c>
      <c r="V553" t="s">
        <v>44</v>
      </c>
      <c r="W553">
        <v>2</v>
      </c>
      <c r="X553">
        <v>2</v>
      </c>
      <c r="Y553">
        <v>2</v>
      </c>
      <c r="Z553">
        <v>2</v>
      </c>
      <c r="AA553">
        <v>0</v>
      </c>
      <c r="AB553">
        <v>0</v>
      </c>
      <c r="AC553">
        <v>0</v>
      </c>
      <c r="AD553">
        <v>0</v>
      </c>
      <c r="AE553">
        <v>2</v>
      </c>
      <c r="AF553">
        <v>2</v>
      </c>
      <c r="AI553" t="s">
        <v>1713</v>
      </c>
      <c r="AJ553" t="s">
        <v>989</v>
      </c>
      <c r="AK553" t="s">
        <v>1007</v>
      </c>
      <c r="AL553" t="s">
        <v>1008</v>
      </c>
      <c r="AM553" t="s">
        <v>1009</v>
      </c>
      <c r="AN553" t="s">
        <v>1034</v>
      </c>
      <c r="AO553" t="s">
        <v>991</v>
      </c>
      <c r="AU553" t="s">
        <v>1722</v>
      </c>
      <c r="AV553" t="s">
        <v>765</v>
      </c>
      <c r="AW553" t="s">
        <v>765</v>
      </c>
      <c r="AX553" t="s">
        <v>990</v>
      </c>
      <c r="AY553">
        <v>0</v>
      </c>
      <c r="AZ553" t="s">
        <v>994</v>
      </c>
      <c r="BA553">
        <v>31786055</v>
      </c>
      <c r="BD553">
        <v>0</v>
      </c>
      <c r="BG553">
        <v>1333314600</v>
      </c>
      <c r="BH553" t="s">
        <v>995</v>
      </c>
      <c r="BI553">
        <v>2</v>
      </c>
      <c r="BJ553">
        <v>2</v>
      </c>
      <c r="BK553">
        <v>1300</v>
      </c>
      <c r="BL553" t="s">
        <v>996</v>
      </c>
    </row>
    <row r="554" spans="3:64">
      <c r="C554" s="2">
        <v>244688</v>
      </c>
      <c r="D554" s="2">
        <v>244688</v>
      </c>
      <c r="F554" t="s">
        <v>1708</v>
      </c>
      <c r="G554" t="s">
        <v>1709</v>
      </c>
      <c r="H554">
        <v>0</v>
      </c>
      <c r="I554" t="s">
        <v>984</v>
      </c>
      <c r="J554" t="s">
        <v>985</v>
      </c>
      <c r="K554" t="s">
        <v>986</v>
      </c>
      <c r="L554">
        <v>250</v>
      </c>
      <c r="N554">
        <v>2000157248</v>
      </c>
      <c r="O554" t="s">
        <v>1723</v>
      </c>
      <c r="P554">
        <v>1</v>
      </c>
      <c r="Q554" t="s">
        <v>1723</v>
      </c>
      <c r="R554" s="2">
        <v>244688</v>
      </c>
      <c r="S554" s="2">
        <v>244688</v>
      </c>
      <c r="T554" t="s">
        <v>1724</v>
      </c>
      <c r="U554">
        <v>23000167</v>
      </c>
      <c r="V554" t="s">
        <v>54</v>
      </c>
      <c r="W554">
        <v>30</v>
      </c>
      <c r="X554">
        <v>30</v>
      </c>
      <c r="Y554">
        <v>30</v>
      </c>
      <c r="Z554">
        <v>30</v>
      </c>
      <c r="AA554">
        <v>0</v>
      </c>
      <c r="AB554">
        <v>0</v>
      </c>
      <c r="AC554">
        <v>0</v>
      </c>
      <c r="AD554">
        <v>0</v>
      </c>
      <c r="AE554">
        <v>30</v>
      </c>
      <c r="AF554">
        <v>30</v>
      </c>
      <c r="AI554" t="s">
        <v>1713</v>
      </c>
      <c r="AJ554" t="s">
        <v>989</v>
      </c>
      <c r="AK554" t="s">
        <v>1007</v>
      </c>
      <c r="AL554" t="s">
        <v>1008</v>
      </c>
      <c r="AM554" t="s">
        <v>1009</v>
      </c>
      <c r="AN554" t="s">
        <v>1022</v>
      </c>
      <c r="AO554" t="s">
        <v>991</v>
      </c>
      <c r="AU554" t="s">
        <v>1725</v>
      </c>
      <c r="AV554" t="s">
        <v>765</v>
      </c>
      <c r="AW554" t="s">
        <v>765</v>
      </c>
      <c r="AX554" t="s">
        <v>990</v>
      </c>
      <c r="AY554">
        <v>0</v>
      </c>
      <c r="AZ554" t="s">
        <v>994</v>
      </c>
      <c r="BA554">
        <v>31786664</v>
      </c>
      <c r="BD554">
        <v>0</v>
      </c>
      <c r="BG554">
        <v>1333314600</v>
      </c>
      <c r="BH554" t="s">
        <v>995</v>
      </c>
      <c r="BI554">
        <v>30</v>
      </c>
      <c r="BJ554">
        <v>30</v>
      </c>
      <c r="BK554">
        <v>1300</v>
      </c>
      <c r="BL554" t="s">
        <v>996</v>
      </c>
    </row>
    <row r="555" spans="3:64">
      <c r="C555" s="2">
        <v>244688</v>
      </c>
      <c r="D555" s="2">
        <v>244688</v>
      </c>
      <c r="F555" t="s">
        <v>1708</v>
      </c>
      <c r="G555" t="s">
        <v>1709</v>
      </c>
      <c r="H555">
        <v>0</v>
      </c>
      <c r="I555" t="s">
        <v>984</v>
      </c>
      <c r="J555" t="s">
        <v>985</v>
      </c>
      <c r="K555" t="s">
        <v>986</v>
      </c>
      <c r="L555">
        <v>250</v>
      </c>
      <c r="N555">
        <v>2000157248</v>
      </c>
      <c r="O555" t="s">
        <v>1723</v>
      </c>
      <c r="P555">
        <v>1</v>
      </c>
      <c r="Q555" t="s">
        <v>1723</v>
      </c>
      <c r="R555" s="2">
        <v>244688</v>
      </c>
      <c r="S555" s="2">
        <v>244688</v>
      </c>
      <c r="T555" t="s">
        <v>1724</v>
      </c>
      <c r="U555">
        <v>23063344</v>
      </c>
      <c r="V555" t="s">
        <v>27</v>
      </c>
      <c r="W555">
        <v>5</v>
      </c>
      <c r="X555">
        <v>5</v>
      </c>
      <c r="Y555">
        <v>5</v>
      </c>
      <c r="Z555">
        <v>5</v>
      </c>
      <c r="AA555">
        <v>0</v>
      </c>
      <c r="AB555">
        <v>0</v>
      </c>
      <c r="AC555">
        <v>0</v>
      </c>
      <c r="AD555">
        <v>0</v>
      </c>
      <c r="AE555">
        <v>5</v>
      </c>
      <c r="AF555">
        <v>5</v>
      </c>
      <c r="AI555" t="s">
        <v>1713</v>
      </c>
      <c r="AJ555" t="s">
        <v>989</v>
      </c>
      <c r="AK555" t="s">
        <v>1007</v>
      </c>
      <c r="AL555" t="s">
        <v>1008</v>
      </c>
      <c r="AM555" t="s">
        <v>1009</v>
      </c>
      <c r="AN555" t="s">
        <v>1022</v>
      </c>
      <c r="AO555" t="s">
        <v>991</v>
      </c>
      <c r="AU555" t="s">
        <v>1725</v>
      </c>
      <c r="AV555" t="s">
        <v>765</v>
      </c>
      <c r="AW555" t="s">
        <v>765</v>
      </c>
      <c r="AX555" t="s">
        <v>990</v>
      </c>
      <c r="AY555">
        <v>0</v>
      </c>
      <c r="AZ555" t="s">
        <v>994</v>
      </c>
      <c r="BA555">
        <v>31786664</v>
      </c>
      <c r="BD555">
        <v>0</v>
      </c>
      <c r="BG555">
        <v>1333314600</v>
      </c>
      <c r="BH555" t="s">
        <v>995</v>
      </c>
      <c r="BI555">
        <v>5</v>
      </c>
      <c r="BJ555">
        <v>5</v>
      </c>
      <c r="BK555">
        <v>1300</v>
      </c>
      <c r="BL555" t="s">
        <v>996</v>
      </c>
    </row>
    <row r="556" spans="3:64">
      <c r="C556" s="2">
        <v>244688</v>
      </c>
      <c r="D556" s="2">
        <v>244688</v>
      </c>
      <c r="F556" t="s">
        <v>1708</v>
      </c>
      <c r="G556" t="s">
        <v>1709</v>
      </c>
      <c r="H556">
        <v>0</v>
      </c>
      <c r="I556" t="s">
        <v>984</v>
      </c>
      <c r="J556" t="s">
        <v>985</v>
      </c>
      <c r="K556" t="s">
        <v>986</v>
      </c>
      <c r="L556">
        <v>250</v>
      </c>
      <c r="N556">
        <v>2000157248</v>
      </c>
      <c r="O556" t="s">
        <v>1723</v>
      </c>
      <c r="P556">
        <v>1</v>
      </c>
      <c r="Q556" t="s">
        <v>1723</v>
      </c>
      <c r="R556" s="2">
        <v>244688</v>
      </c>
      <c r="S556" s="2">
        <v>244688</v>
      </c>
      <c r="T556" t="s">
        <v>1724</v>
      </c>
      <c r="U556">
        <v>23000203</v>
      </c>
      <c r="V556" t="s">
        <v>622</v>
      </c>
      <c r="W556">
        <v>5</v>
      </c>
      <c r="X556">
        <v>5</v>
      </c>
      <c r="Y556">
        <v>5</v>
      </c>
      <c r="Z556">
        <v>5</v>
      </c>
      <c r="AA556">
        <v>0</v>
      </c>
      <c r="AB556">
        <v>0</v>
      </c>
      <c r="AC556">
        <v>0</v>
      </c>
      <c r="AD556">
        <v>0</v>
      </c>
      <c r="AE556">
        <v>5</v>
      </c>
      <c r="AF556">
        <v>5</v>
      </c>
      <c r="AI556" t="s">
        <v>1713</v>
      </c>
      <c r="AJ556" t="s">
        <v>989</v>
      </c>
      <c r="AK556" t="s">
        <v>1007</v>
      </c>
      <c r="AL556" t="s">
        <v>1008</v>
      </c>
      <c r="AM556" t="s">
        <v>1009</v>
      </c>
      <c r="AN556" t="s">
        <v>1022</v>
      </c>
      <c r="AO556" t="s">
        <v>991</v>
      </c>
      <c r="AU556" t="s">
        <v>1725</v>
      </c>
      <c r="AV556" t="s">
        <v>765</v>
      </c>
      <c r="AW556" t="s">
        <v>765</v>
      </c>
      <c r="AX556" t="s">
        <v>990</v>
      </c>
      <c r="AY556">
        <v>0</v>
      </c>
      <c r="AZ556" t="s">
        <v>994</v>
      </c>
      <c r="BA556">
        <v>31786664</v>
      </c>
      <c r="BD556">
        <v>0</v>
      </c>
      <c r="BG556">
        <v>1333314600</v>
      </c>
      <c r="BH556" t="s">
        <v>995</v>
      </c>
      <c r="BI556">
        <v>5</v>
      </c>
      <c r="BJ556">
        <v>5</v>
      </c>
      <c r="BK556">
        <v>1300</v>
      </c>
      <c r="BL556" t="s">
        <v>996</v>
      </c>
    </row>
    <row r="557" spans="3:64">
      <c r="C557" s="2">
        <v>244688</v>
      </c>
      <c r="D557" s="2">
        <v>244688</v>
      </c>
      <c r="F557" t="s">
        <v>1708</v>
      </c>
      <c r="G557" t="s">
        <v>1709</v>
      </c>
      <c r="H557">
        <v>0</v>
      </c>
      <c r="I557" t="s">
        <v>984</v>
      </c>
      <c r="J557" t="s">
        <v>985</v>
      </c>
      <c r="K557" t="s">
        <v>986</v>
      </c>
      <c r="L557">
        <v>250</v>
      </c>
      <c r="N557">
        <v>2000418571</v>
      </c>
      <c r="O557" t="s">
        <v>1726</v>
      </c>
      <c r="P557">
        <v>1</v>
      </c>
      <c r="Q557" t="s">
        <v>1726</v>
      </c>
      <c r="R557" s="2">
        <v>244688</v>
      </c>
      <c r="S557" s="2">
        <v>244688</v>
      </c>
      <c r="T557" t="s">
        <v>1727</v>
      </c>
      <c r="U557">
        <v>23078867</v>
      </c>
      <c r="V557" t="s">
        <v>173</v>
      </c>
      <c r="W557">
        <v>5</v>
      </c>
      <c r="X557">
        <v>5</v>
      </c>
      <c r="Y557">
        <v>5</v>
      </c>
      <c r="Z557">
        <v>5</v>
      </c>
      <c r="AA557">
        <v>0</v>
      </c>
      <c r="AB557">
        <v>0</v>
      </c>
      <c r="AC557">
        <v>0</v>
      </c>
      <c r="AD557">
        <v>0</v>
      </c>
      <c r="AE557">
        <v>5</v>
      </c>
      <c r="AF557">
        <v>5</v>
      </c>
      <c r="AI557" t="s">
        <v>1713</v>
      </c>
      <c r="AJ557" t="s">
        <v>989</v>
      </c>
      <c r="AK557" t="s">
        <v>1039</v>
      </c>
      <c r="AL557" t="s">
        <v>1008</v>
      </c>
      <c r="AM557" t="s">
        <v>1009</v>
      </c>
      <c r="AN557" t="s">
        <v>1034</v>
      </c>
      <c r="AO557" t="s">
        <v>991</v>
      </c>
      <c r="AU557" t="s">
        <v>1728</v>
      </c>
      <c r="AV557" t="s">
        <v>765</v>
      </c>
      <c r="AW557" t="s">
        <v>765</v>
      </c>
      <c r="AX557" t="s">
        <v>990</v>
      </c>
      <c r="AY557">
        <v>0</v>
      </c>
      <c r="AZ557" t="s">
        <v>994</v>
      </c>
      <c r="BA557">
        <v>31787125</v>
      </c>
      <c r="BD557">
        <v>0</v>
      </c>
      <c r="BG557">
        <v>1333314600</v>
      </c>
      <c r="BH557" t="s">
        <v>995</v>
      </c>
      <c r="BI557">
        <v>5</v>
      </c>
      <c r="BJ557">
        <v>5</v>
      </c>
      <c r="BL557" t="s">
        <v>996</v>
      </c>
    </row>
    <row r="558" spans="3:64">
      <c r="C558" s="2">
        <v>244688</v>
      </c>
      <c r="D558" s="2">
        <v>244688</v>
      </c>
      <c r="F558" t="s">
        <v>1708</v>
      </c>
      <c r="G558" t="s">
        <v>1709</v>
      </c>
      <c r="H558">
        <v>0</v>
      </c>
      <c r="I558" t="s">
        <v>984</v>
      </c>
      <c r="J558" t="s">
        <v>985</v>
      </c>
      <c r="K558" t="s">
        <v>986</v>
      </c>
      <c r="L558">
        <v>250</v>
      </c>
      <c r="N558">
        <v>2000418571</v>
      </c>
      <c r="O558" t="s">
        <v>1726</v>
      </c>
      <c r="P558">
        <v>1</v>
      </c>
      <c r="Q558" t="s">
        <v>1726</v>
      </c>
      <c r="R558" s="2">
        <v>244688</v>
      </c>
      <c r="S558" s="2">
        <v>244688</v>
      </c>
      <c r="T558" t="s">
        <v>1727</v>
      </c>
      <c r="U558">
        <v>23057685</v>
      </c>
      <c r="V558" t="s">
        <v>104</v>
      </c>
      <c r="W558">
        <v>15</v>
      </c>
      <c r="X558">
        <v>15</v>
      </c>
      <c r="Y558">
        <v>15</v>
      </c>
      <c r="Z558">
        <v>15</v>
      </c>
      <c r="AA558">
        <v>0</v>
      </c>
      <c r="AB558">
        <v>0</v>
      </c>
      <c r="AC558">
        <v>0</v>
      </c>
      <c r="AD558">
        <v>0</v>
      </c>
      <c r="AE558">
        <v>15</v>
      </c>
      <c r="AF558">
        <v>15</v>
      </c>
      <c r="AI558" t="s">
        <v>1713</v>
      </c>
      <c r="AJ558" t="s">
        <v>989</v>
      </c>
      <c r="AK558" t="s">
        <v>1007</v>
      </c>
      <c r="AL558" t="s">
        <v>1008</v>
      </c>
      <c r="AM558" t="s">
        <v>1009</v>
      </c>
      <c r="AN558" t="s">
        <v>1034</v>
      </c>
      <c r="AO558" t="s">
        <v>991</v>
      </c>
      <c r="AU558" t="s">
        <v>1728</v>
      </c>
      <c r="AV558" t="s">
        <v>765</v>
      </c>
      <c r="AW558" t="s">
        <v>765</v>
      </c>
      <c r="AX558" t="s">
        <v>990</v>
      </c>
      <c r="AY558">
        <v>0</v>
      </c>
      <c r="AZ558" t="s">
        <v>994</v>
      </c>
      <c r="BA558">
        <v>31787125</v>
      </c>
      <c r="BD558">
        <v>0</v>
      </c>
      <c r="BG558">
        <v>1333314600</v>
      </c>
      <c r="BH558" t="s">
        <v>995</v>
      </c>
      <c r="BI558">
        <v>15</v>
      </c>
      <c r="BJ558">
        <v>15</v>
      </c>
      <c r="BL558" t="s">
        <v>996</v>
      </c>
    </row>
    <row r="559" spans="3:64">
      <c r="C559" s="2">
        <v>244688</v>
      </c>
      <c r="D559" s="2">
        <v>244688</v>
      </c>
      <c r="F559" t="s">
        <v>1708</v>
      </c>
      <c r="G559" t="s">
        <v>1709</v>
      </c>
      <c r="H559">
        <v>0</v>
      </c>
      <c r="I559" t="s">
        <v>984</v>
      </c>
      <c r="J559" t="s">
        <v>985</v>
      </c>
      <c r="K559" t="s">
        <v>986</v>
      </c>
      <c r="L559">
        <v>250</v>
      </c>
      <c r="N559">
        <v>2000350680</v>
      </c>
      <c r="O559" t="s">
        <v>1729</v>
      </c>
      <c r="P559">
        <v>2</v>
      </c>
      <c r="Q559" t="s">
        <v>1730</v>
      </c>
      <c r="R559" s="2">
        <v>244688</v>
      </c>
      <c r="S559" s="2">
        <v>244688</v>
      </c>
      <c r="T559" t="s">
        <v>1731</v>
      </c>
      <c r="U559">
        <v>23067920</v>
      </c>
      <c r="V559" t="s">
        <v>16</v>
      </c>
      <c r="W559">
        <v>4</v>
      </c>
      <c r="X559">
        <v>4</v>
      </c>
      <c r="Y559">
        <v>4</v>
      </c>
      <c r="Z559">
        <v>4</v>
      </c>
      <c r="AA559">
        <v>0</v>
      </c>
      <c r="AB559">
        <v>0</v>
      </c>
      <c r="AC559">
        <v>0</v>
      </c>
      <c r="AD559">
        <v>0</v>
      </c>
      <c r="AE559">
        <v>4</v>
      </c>
      <c r="AF559">
        <v>4</v>
      </c>
      <c r="AI559" t="s">
        <v>1713</v>
      </c>
      <c r="AJ559" t="s">
        <v>989</v>
      </c>
      <c r="AN559" t="s">
        <v>1022</v>
      </c>
      <c r="AO559" t="s">
        <v>991</v>
      </c>
      <c r="AU559" t="s">
        <v>1732</v>
      </c>
      <c r="AV559" t="s">
        <v>899</v>
      </c>
      <c r="AW559" t="s">
        <v>899</v>
      </c>
      <c r="AX559" t="s">
        <v>990</v>
      </c>
      <c r="AY559">
        <v>0</v>
      </c>
      <c r="AZ559" t="s">
        <v>994</v>
      </c>
      <c r="BA559">
        <v>31787194</v>
      </c>
      <c r="BD559">
        <v>0</v>
      </c>
      <c r="BG559">
        <v>1333314600</v>
      </c>
      <c r="BH559" t="s">
        <v>995</v>
      </c>
      <c r="BI559">
        <v>4</v>
      </c>
      <c r="BJ559">
        <v>4</v>
      </c>
      <c r="BL559" t="s">
        <v>996</v>
      </c>
    </row>
    <row r="560" spans="3:64">
      <c r="C560" s="2">
        <v>244688</v>
      </c>
      <c r="D560" s="2">
        <v>244688</v>
      </c>
      <c r="F560" t="s">
        <v>1708</v>
      </c>
      <c r="G560" t="s">
        <v>1709</v>
      </c>
      <c r="H560">
        <v>0</v>
      </c>
      <c r="I560" t="s">
        <v>984</v>
      </c>
      <c r="J560" t="s">
        <v>985</v>
      </c>
      <c r="K560" t="s">
        <v>986</v>
      </c>
      <c r="L560">
        <v>250</v>
      </c>
      <c r="N560">
        <v>2000362806</v>
      </c>
      <c r="O560" t="s">
        <v>1733</v>
      </c>
      <c r="P560">
        <v>1</v>
      </c>
      <c r="Q560" t="s">
        <v>1733</v>
      </c>
      <c r="R560" s="2">
        <v>244688</v>
      </c>
      <c r="S560" s="2">
        <v>244688</v>
      </c>
      <c r="T560" t="s">
        <v>1734</v>
      </c>
      <c r="U560">
        <v>23067921</v>
      </c>
      <c r="V560" t="s">
        <v>25</v>
      </c>
      <c r="W560">
        <v>5</v>
      </c>
      <c r="X560">
        <v>5</v>
      </c>
      <c r="Y560">
        <v>5</v>
      </c>
      <c r="Z560">
        <v>5</v>
      </c>
      <c r="AA560">
        <v>0</v>
      </c>
      <c r="AB560">
        <v>0</v>
      </c>
      <c r="AC560">
        <v>0</v>
      </c>
      <c r="AD560">
        <v>0</v>
      </c>
      <c r="AE560">
        <v>5</v>
      </c>
      <c r="AF560">
        <v>5</v>
      </c>
      <c r="AI560" t="s">
        <v>1713</v>
      </c>
      <c r="AJ560" t="s">
        <v>989</v>
      </c>
      <c r="AK560" t="s">
        <v>1007</v>
      </c>
      <c r="AL560" t="s">
        <v>1008</v>
      </c>
      <c r="AM560" t="s">
        <v>1009</v>
      </c>
      <c r="AN560" t="s">
        <v>1022</v>
      </c>
      <c r="AO560" t="s">
        <v>991</v>
      </c>
      <c r="AU560" t="s">
        <v>1735</v>
      </c>
      <c r="AV560" t="s">
        <v>765</v>
      </c>
      <c r="AW560" t="s">
        <v>765</v>
      </c>
      <c r="AX560" t="s">
        <v>990</v>
      </c>
      <c r="AY560">
        <v>0</v>
      </c>
      <c r="AZ560" t="s">
        <v>994</v>
      </c>
      <c r="BA560">
        <v>31790758</v>
      </c>
      <c r="BD560">
        <v>0</v>
      </c>
      <c r="BG560">
        <v>1333314600</v>
      </c>
      <c r="BH560" t="s">
        <v>995</v>
      </c>
      <c r="BI560">
        <v>5</v>
      </c>
      <c r="BJ560">
        <v>5</v>
      </c>
      <c r="BK560">
        <v>1300</v>
      </c>
      <c r="BL560" t="s">
        <v>996</v>
      </c>
    </row>
    <row r="561" spans="3:64">
      <c r="C561" s="2">
        <v>244688</v>
      </c>
      <c r="D561" s="2">
        <v>244688</v>
      </c>
      <c r="F561" t="s">
        <v>1708</v>
      </c>
      <c r="G561" t="s">
        <v>1709</v>
      </c>
      <c r="H561">
        <v>0</v>
      </c>
      <c r="I561" t="s">
        <v>984</v>
      </c>
      <c r="J561" t="s">
        <v>985</v>
      </c>
      <c r="K561" t="s">
        <v>986</v>
      </c>
      <c r="L561">
        <v>250</v>
      </c>
      <c r="N561">
        <v>2000362806</v>
      </c>
      <c r="O561" t="s">
        <v>1733</v>
      </c>
      <c r="P561">
        <v>1</v>
      </c>
      <c r="Q561" t="s">
        <v>1733</v>
      </c>
      <c r="R561" s="2">
        <v>244688</v>
      </c>
      <c r="S561" s="2">
        <v>244688</v>
      </c>
      <c r="T561" t="s">
        <v>1734</v>
      </c>
      <c r="U561">
        <v>23063344</v>
      </c>
      <c r="V561" t="s">
        <v>27</v>
      </c>
      <c r="W561">
        <v>5</v>
      </c>
      <c r="X561">
        <v>5</v>
      </c>
      <c r="Y561">
        <v>5</v>
      </c>
      <c r="Z561">
        <v>5</v>
      </c>
      <c r="AA561">
        <v>0</v>
      </c>
      <c r="AB561">
        <v>0</v>
      </c>
      <c r="AC561">
        <v>0</v>
      </c>
      <c r="AD561">
        <v>0</v>
      </c>
      <c r="AE561">
        <v>5</v>
      </c>
      <c r="AF561">
        <v>5</v>
      </c>
      <c r="AI561" t="s">
        <v>1713</v>
      </c>
      <c r="AJ561" t="s">
        <v>989</v>
      </c>
      <c r="AK561" t="s">
        <v>1007</v>
      </c>
      <c r="AL561" t="s">
        <v>1008</v>
      </c>
      <c r="AM561" t="s">
        <v>1009</v>
      </c>
      <c r="AN561" t="s">
        <v>1022</v>
      </c>
      <c r="AO561" t="s">
        <v>991</v>
      </c>
      <c r="AU561" t="s">
        <v>1735</v>
      </c>
      <c r="AV561" t="s">
        <v>765</v>
      </c>
      <c r="AW561" t="s">
        <v>765</v>
      </c>
      <c r="AX561" t="s">
        <v>990</v>
      </c>
      <c r="AY561">
        <v>0</v>
      </c>
      <c r="AZ561" t="s">
        <v>994</v>
      </c>
      <c r="BA561">
        <v>31790758</v>
      </c>
      <c r="BD561">
        <v>0</v>
      </c>
      <c r="BG561">
        <v>1333314600</v>
      </c>
      <c r="BH561" t="s">
        <v>995</v>
      </c>
      <c r="BI561">
        <v>5</v>
      </c>
      <c r="BJ561">
        <v>5</v>
      </c>
      <c r="BK561">
        <v>1300</v>
      </c>
      <c r="BL561" t="s">
        <v>996</v>
      </c>
    </row>
    <row r="562" spans="3:64">
      <c r="C562" s="2">
        <v>244688</v>
      </c>
      <c r="D562" s="2">
        <v>244688</v>
      </c>
      <c r="F562" t="s">
        <v>1708</v>
      </c>
      <c r="G562" t="s">
        <v>1709</v>
      </c>
      <c r="H562">
        <v>0</v>
      </c>
      <c r="I562" t="s">
        <v>984</v>
      </c>
      <c r="J562" t="s">
        <v>985</v>
      </c>
      <c r="K562" t="s">
        <v>986</v>
      </c>
      <c r="L562">
        <v>250</v>
      </c>
      <c r="N562">
        <v>2000362806</v>
      </c>
      <c r="O562" t="s">
        <v>1733</v>
      </c>
      <c r="P562">
        <v>1</v>
      </c>
      <c r="Q562" t="s">
        <v>1733</v>
      </c>
      <c r="R562" s="2">
        <v>244688</v>
      </c>
      <c r="S562" s="2">
        <v>244688</v>
      </c>
      <c r="T562" t="s">
        <v>1734</v>
      </c>
      <c r="U562">
        <v>23000167</v>
      </c>
      <c r="V562" t="s">
        <v>54</v>
      </c>
      <c r="W562">
        <v>50</v>
      </c>
      <c r="X562">
        <v>50</v>
      </c>
      <c r="Y562">
        <v>50</v>
      </c>
      <c r="Z562">
        <v>50</v>
      </c>
      <c r="AA562">
        <v>0</v>
      </c>
      <c r="AB562">
        <v>0</v>
      </c>
      <c r="AC562">
        <v>0</v>
      </c>
      <c r="AD562">
        <v>0</v>
      </c>
      <c r="AE562">
        <v>50</v>
      </c>
      <c r="AF562">
        <v>50</v>
      </c>
      <c r="AI562" t="s">
        <v>1713</v>
      </c>
      <c r="AJ562" t="s">
        <v>989</v>
      </c>
      <c r="AK562" t="s">
        <v>1007</v>
      </c>
      <c r="AL562" t="s">
        <v>1008</v>
      </c>
      <c r="AM562" t="s">
        <v>1009</v>
      </c>
      <c r="AN562" t="s">
        <v>1022</v>
      </c>
      <c r="AO562" t="s">
        <v>991</v>
      </c>
      <c r="AU562" t="s">
        <v>1735</v>
      </c>
      <c r="AV562" t="s">
        <v>765</v>
      </c>
      <c r="AW562" t="s">
        <v>765</v>
      </c>
      <c r="AX562" t="s">
        <v>990</v>
      </c>
      <c r="AY562">
        <v>0</v>
      </c>
      <c r="AZ562" t="s">
        <v>994</v>
      </c>
      <c r="BA562">
        <v>31790758</v>
      </c>
      <c r="BD562">
        <v>0</v>
      </c>
      <c r="BG562">
        <v>1333314600</v>
      </c>
      <c r="BH562" t="s">
        <v>995</v>
      </c>
      <c r="BI562">
        <v>50</v>
      </c>
      <c r="BJ562">
        <v>50</v>
      </c>
      <c r="BK562">
        <v>1300</v>
      </c>
      <c r="BL562" t="s">
        <v>996</v>
      </c>
    </row>
    <row r="563" spans="3:64">
      <c r="C563" s="2">
        <v>244688</v>
      </c>
      <c r="D563" s="2">
        <v>244688</v>
      </c>
      <c r="F563" t="s">
        <v>1708</v>
      </c>
      <c r="G563" t="s">
        <v>1709</v>
      </c>
      <c r="H563">
        <v>0</v>
      </c>
      <c r="I563" t="s">
        <v>984</v>
      </c>
      <c r="J563" t="s">
        <v>985</v>
      </c>
      <c r="K563" t="s">
        <v>986</v>
      </c>
      <c r="L563">
        <v>250</v>
      </c>
      <c r="N563">
        <v>2000356507</v>
      </c>
      <c r="O563" t="s">
        <v>1736</v>
      </c>
      <c r="P563">
        <v>1</v>
      </c>
      <c r="Q563" t="s">
        <v>1736</v>
      </c>
      <c r="R563" s="2">
        <v>244688</v>
      </c>
      <c r="S563" s="2">
        <v>244688</v>
      </c>
      <c r="T563" t="s">
        <v>1737</v>
      </c>
      <c r="U563">
        <v>23057689</v>
      </c>
      <c r="V563" t="s">
        <v>56</v>
      </c>
      <c r="W563">
        <v>10</v>
      </c>
      <c r="X563">
        <v>10</v>
      </c>
      <c r="Y563">
        <v>10</v>
      </c>
      <c r="Z563">
        <v>10</v>
      </c>
      <c r="AA563">
        <v>0</v>
      </c>
      <c r="AB563">
        <v>0</v>
      </c>
      <c r="AC563">
        <v>0</v>
      </c>
      <c r="AD563">
        <v>0</v>
      </c>
      <c r="AE563">
        <v>10</v>
      </c>
      <c r="AF563">
        <v>10</v>
      </c>
      <c r="AI563" t="s">
        <v>1713</v>
      </c>
      <c r="AJ563" t="s">
        <v>989</v>
      </c>
      <c r="AK563" t="s">
        <v>1007</v>
      </c>
      <c r="AL563" t="s">
        <v>1008</v>
      </c>
      <c r="AM563" t="s">
        <v>1009</v>
      </c>
      <c r="AN563" t="s">
        <v>1034</v>
      </c>
      <c r="AO563" t="s">
        <v>991</v>
      </c>
      <c r="AU563" t="s">
        <v>1738</v>
      </c>
      <c r="AV563" t="s">
        <v>765</v>
      </c>
      <c r="AW563" t="s">
        <v>765</v>
      </c>
      <c r="AX563" t="s">
        <v>990</v>
      </c>
      <c r="AY563">
        <v>0</v>
      </c>
      <c r="AZ563" t="s">
        <v>994</v>
      </c>
      <c r="BA563">
        <v>31791094</v>
      </c>
      <c r="BD563">
        <v>0</v>
      </c>
      <c r="BG563">
        <v>1333314600</v>
      </c>
      <c r="BH563" t="s">
        <v>995</v>
      </c>
      <c r="BI563">
        <v>10</v>
      </c>
      <c r="BJ563">
        <v>10</v>
      </c>
      <c r="BK563">
        <v>1300</v>
      </c>
      <c r="BL563" t="s">
        <v>996</v>
      </c>
    </row>
    <row r="564" spans="3:64">
      <c r="C564" s="2">
        <v>244688</v>
      </c>
      <c r="D564" s="2">
        <v>244688</v>
      </c>
      <c r="F564" t="s">
        <v>1708</v>
      </c>
      <c r="G564" t="s">
        <v>1709</v>
      </c>
      <c r="H564">
        <v>0</v>
      </c>
      <c r="I564" t="s">
        <v>984</v>
      </c>
      <c r="J564" t="s">
        <v>985</v>
      </c>
      <c r="K564" t="s">
        <v>986</v>
      </c>
      <c r="L564">
        <v>250</v>
      </c>
      <c r="N564">
        <v>2000356507</v>
      </c>
      <c r="O564" t="s">
        <v>1736</v>
      </c>
      <c r="P564">
        <v>1</v>
      </c>
      <c r="Q564" t="s">
        <v>1736</v>
      </c>
      <c r="R564" s="2">
        <v>244688</v>
      </c>
      <c r="S564" s="2">
        <v>244688</v>
      </c>
      <c r="T564" t="s">
        <v>1737</v>
      </c>
      <c r="U564">
        <v>23015390</v>
      </c>
      <c r="V564" t="s">
        <v>564</v>
      </c>
      <c r="W564">
        <v>22</v>
      </c>
      <c r="X564">
        <v>22</v>
      </c>
      <c r="Y564">
        <v>22</v>
      </c>
      <c r="Z564">
        <v>22</v>
      </c>
      <c r="AA564">
        <v>0</v>
      </c>
      <c r="AB564">
        <v>0</v>
      </c>
      <c r="AC564">
        <v>0</v>
      </c>
      <c r="AD564">
        <v>0</v>
      </c>
      <c r="AE564">
        <v>22</v>
      </c>
      <c r="AF564">
        <v>22</v>
      </c>
      <c r="AI564" t="s">
        <v>1713</v>
      </c>
      <c r="AJ564" t="s">
        <v>989</v>
      </c>
      <c r="AK564" t="s">
        <v>1007</v>
      </c>
      <c r="AL564" t="s">
        <v>1008</v>
      </c>
      <c r="AM564" t="s">
        <v>1009</v>
      </c>
      <c r="AN564" t="s">
        <v>1034</v>
      </c>
      <c r="AO564" t="s">
        <v>991</v>
      </c>
      <c r="AU564" t="s">
        <v>1738</v>
      </c>
      <c r="AV564" t="s">
        <v>765</v>
      </c>
      <c r="AW564" t="s">
        <v>765</v>
      </c>
      <c r="AX564" t="s">
        <v>990</v>
      </c>
      <c r="AY564">
        <v>0</v>
      </c>
      <c r="AZ564" t="s">
        <v>994</v>
      </c>
      <c r="BA564">
        <v>31791094</v>
      </c>
      <c r="BD564">
        <v>0</v>
      </c>
      <c r="BG564">
        <v>1333314600</v>
      </c>
      <c r="BH564" t="s">
        <v>995</v>
      </c>
      <c r="BI564">
        <v>22</v>
      </c>
      <c r="BJ564">
        <v>22</v>
      </c>
      <c r="BK564">
        <v>1300</v>
      </c>
      <c r="BL564" t="s">
        <v>996</v>
      </c>
    </row>
    <row r="565" spans="3:64">
      <c r="C565" s="2">
        <v>244688</v>
      </c>
      <c r="D565" s="2">
        <v>244688</v>
      </c>
      <c r="F565" t="s">
        <v>1708</v>
      </c>
      <c r="G565" t="s">
        <v>1709</v>
      </c>
      <c r="H565">
        <v>0</v>
      </c>
      <c r="I565" t="s">
        <v>984</v>
      </c>
      <c r="J565" t="s">
        <v>985</v>
      </c>
      <c r="K565" t="s">
        <v>986</v>
      </c>
      <c r="L565">
        <v>250</v>
      </c>
      <c r="N565">
        <v>2000356507</v>
      </c>
      <c r="O565" t="s">
        <v>1736</v>
      </c>
      <c r="P565">
        <v>1</v>
      </c>
      <c r="Q565" t="s">
        <v>1736</v>
      </c>
      <c r="R565" s="2">
        <v>244688</v>
      </c>
      <c r="S565" s="2">
        <v>244688</v>
      </c>
      <c r="T565" t="s">
        <v>1737</v>
      </c>
      <c r="U565">
        <v>23057674</v>
      </c>
      <c r="V565" t="s">
        <v>223</v>
      </c>
      <c r="W565">
        <v>10</v>
      </c>
      <c r="X565">
        <v>10</v>
      </c>
      <c r="Y565">
        <v>10</v>
      </c>
      <c r="Z565">
        <v>10</v>
      </c>
      <c r="AA565">
        <v>0</v>
      </c>
      <c r="AB565">
        <v>0</v>
      </c>
      <c r="AC565">
        <v>0</v>
      </c>
      <c r="AD565">
        <v>0</v>
      </c>
      <c r="AE565">
        <v>10</v>
      </c>
      <c r="AF565">
        <v>10</v>
      </c>
      <c r="AI565" t="s">
        <v>1713</v>
      </c>
      <c r="AJ565" t="s">
        <v>989</v>
      </c>
      <c r="AK565" t="s">
        <v>1039</v>
      </c>
      <c r="AL565" t="s">
        <v>1008</v>
      </c>
      <c r="AM565" t="s">
        <v>1009</v>
      </c>
      <c r="AN565" t="s">
        <v>1034</v>
      </c>
      <c r="AO565" t="s">
        <v>991</v>
      </c>
      <c r="AU565" t="s">
        <v>1738</v>
      </c>
      <c r="AV565" t="s">
        <v>765</v>
      </c>
      <c r="AW565" t="s">
        <v>765</v>
      </c>
      <c r="AX565" t="s">
        <v>990</v>
      </c>
      <c r="AY565">
        <v>0</v>
      </c>
      <c r="AZ565" t="s">
        <v>994</v>
      </c>
      <c r="BA565">
        <v>31791094</v>
      </c>
      <c r="BD565">
        <v>0</v>
      </c>
      <c r="BG565">
        <v>1333314600</v>
      </c>
      <c r="BH565" t="s">
        <v>995</v>
      </c>
      <c r="BI565">
        <v>10</v>
      </c>
      <c r="BJ565">
        <v>10</v>
      </c>
      <c r="BK565">
        <v>1300</v>
      </c>
      <c r="BL565" t="s">
        <v>996</v>
      </c>
    </row>
    <row r="566" spans="3:64">
      <c r="C566" s="2">
        <v>244688</v>
      </c>
      <c r="D566" s="2">
        <v>244688</v>
      </c>
      <c r="F566" t="s">
        <v>1708</v>
      </c>
      <c r="G566" t="s">
        <v>1709</v>
      </c>
      <c r="H566">
        <v>0</v>
      </c>
      <c r="I566" t="s">
        <v>984</v>
      </c>
      <c r="J566" t="s">
        <v>985</v>
      </c>
      <c r="K566" t="s">
        <v>986</v>
      </c>
      <c r="L566">
        <v>250</v>
      </c>
      <c r="N566">
        <v>2000230645</v>
      </c>
      <c r="O566" t="s">
        <v>1739</v>
      </c>
      <c r="P566">
        <v>1</v>
      </c>
      <c r="Q566" t="s">
        <v>1740</v>
      </c>
      <c r="R566" s="2">
        <v>244688</v>
      </c>
      <c r="S566" s="2">
        <v>244688</v>
      </c>
      <c r="T566" t="s">
        <v>1741</v>
      </c>
      <c r="U566">
        <v>23057698</v>
      </c>
      <c r="V566" t="s">
        <v>271</v>
      </c>
      <c r="W566">
        <v>5</v>
      </c>
      <c r="X566">
        <v>5</v>
      </c>
      <c r="Y566">
        <v>5</v>
      </c>
      <c r="Z566">
        <v>5</v>
      </c>
      <c r="AA566">
        <v>0</v>
      </c>
      <c r="AB566">
        <v>0</v>
      </c>
      <c r="AC566">
        <v>0</v>
      </c>
      <c r="AD566">
        <v>0</v>
      </c>
      <c r="AE566">
        <v>5</v>
      </c>
      <c r="AF566">
        <v>5</v>
      </c>
      <c r="AI566" t="s">
        <v>1713</v>
      </c>
      <c r="AJ566" t="s">
        <v>989</v>
      </c>
      <c r="AK566" t="s">
        <v>1039</v>
      </c>
      <c r="AL566" t="s">
        <v>1008</v>
      </c>
      <c r="AM566" t="s">
        <v>1009</v>
      </c>
      <c r="AN566" t="s">
        <v>1022</v>
      </c>
      <c r="AO566" t="s">
        <v>991</v>
      </c>
      <c r="AU566" t="s">
        <v>1742</v>
      </c>
      <c r="AV566" t="s">
        <v>765</v>
      </c>
      <c r="AW566" t="s">
        <v>765</v>
      </c>
      <c r="AX566" t="s">
        <v>990</v>
      </c>
      <c r="AY566">
        <v>0</v>
      </c>
      <c r="AZ566" t="s">
        <v>994</v>
      </c>
      <c r="BA566">
        <v>31791472</v>
      </c>
      <c r="BD566">
        <v>0</v>
      </c>
      <c r="BG566">
        <v>1333314600</v>
      </c>
      <c r="BH566" t="s">
        <v>995</v>
      </c>
      <c r="BI566">
        <v>5</v>
      </c>
      <c r="BJ566">
        <v>5</v>
      </c>
      <c r="BK566">
        <v>1300</v>
      </c>
      <c r="BL566" t="s">
        <v>996</v>
      </c>
    </row>
    <row r="567" spans="3:64">
      <c r="C567" s="2">
        <v>244688</v>
      </c>
      <c r="D567" s="2">
        <v>244688</v>
      </c>
      <c r="F567" t="s">
        <v>1708</v>
      </c>
      <c r="G567" t="s">
        <v>1709</v>
      </c>
      <c r="H567">
        <v>0</v>
      </c>
      <c r="I567" t="s">
        <v>984</v>
      </c>
      <c r="J567" t="s">
        <v>985</v>
      </c>
      <c r="K567" t="s">
        <v>986</v>
      </c>
      <c r="L567">
        <v>250</v>
      </c>
      <c r="N567">
        <v>2000230645</v>
      </c>
      <c r="O567" t="s">
        <v>1739</v>
      </c>
      <c r="P567">
        <v>1</v>
      </c>
      <c r="Q567" t="s">
        <v>1740</v>
      </c>
      <c r="R567" s="2">
        <v>244688</v>
      </c>
      <c r="S567" s="2">
        <v>244688</v>
      </c>
      <c r="T567" t="s">
        <v>1741</v>
      </c>
      <c r="U567">
        <v>23057688</v>
      </c>
      <c r="V567" t="s">
        <v>61</v>
      </c>
      <c r="W567">
        <v>5</v>
      </c>
      <c r="X567">
        <v>5</v>
      </c>
      <c r="Y567">
        <v>5</v>
      </c>
      <c r="Z567">
        <v>5</v>
      </c>
      <c r="AA567">
        <v>0</v>
      </c>
      <c r="AB567">
        <v>0</v>
      </c>
      <c r="AC567">
        <v>0</v>
      </c>
      <c r="AD567">
        <v>0</v>
      </c>
      <c r="AE567">
        <v>5</v>
      </c>
      <c r="AF567">
        <v>5</v>
      </c>
      <c r="AI567" t="s">
        <v>1713</v>
      </c>
      <c r="AJ567" t="s">
        <v>989</v>
      </c>
      <c r="AK567" t="s">
        <v>1007</v>
      </c>
      <c r="AL567" t="s">
        <v>1008</v>
      </c>
      <c r="AM567" t="s">
        <v>1009</v>
      </c>
      <c r="AN567" t="s">
        <v>1022</v>
      </c>
      <c r="AO567" t="s">
        <v>991</v>
      </c>
      <c r="AU567" t="s">
        <v>1742</v>
      </c>
      <c r="AV567" t="s">
        <v>765</v>
      </c>
      <c r="AW567" t="s">
        <v>765</v>
      </c>
      <c r="AX567" t="s">
        <v>990</v>
      </c>
      <c r="AY567">
        <v>0</v>
      </c>
      <c r="AZ567" t="s">
        <v>994</v>
      </c>
      <c r="BA567">
        <v>31791472</v>
      </c>
      <c r="BD567">
        <v>0</v>
      </c>
      <c r="BG567">
        <v>1333314600</v>
      </c>
      <c r="BH567" t="s">
        <v>995</v>
      </c>
      <c r="BI567">
        <v>5</v>
      </c>
      <c r="BJ567">
        <v>5</v>
      </c>
      <c r="BK567">
        <v>1300</v>
      </c>
      <c r="BL567" t="s">
        <v>996</v>
      </c>
    </row>
    <row r="568" spans="3:64">
      <c r="C568" s="2">
        <v>244688</v>
      </c>
      <c r="D568" s="2">
        <v>244688</v>
      </c>
      <c r="F568" t="s">
        <v>1708</v>
      </c>
      <c r="G568" t="s">
        <v>1709</v>
      </c>
      <c r="H568">
        <v>0</v>
      </c>
      <c r="I568" t="s">
        <v>984</v>
      </c>
      <c r="J568" t="s">
        <v>985</v>
      </c>
      <c r="K568" t="s">
        <v>986</v>
      </c>
      <c r="L568">
        <v>250</v>
      </c>
      <c r="N568">
        <v>2000230645</v>
      </c>
      <c r="O568" t="s">
        <v>1739</v>
      </c>
      <c r="P568">
        <v>1</v>
      </c>
      <c r="Q568" t="s">
        <v>1740</v>
      </c>
      <c r="R568" s="2">
        <v>244688</v>
      </c>
      <c r="S568" s="2">
        <v>244688</v>
      </c>
      <c r="T568" t="s">
        <v>1741</v>
      </c>
      <c r="U568">
        <v>23086963</v>
      </c>
      <c r="V568" t="s">
        <v>142</v>
      </c>
      <c r="W568">
        <v>6</v>
      </c>
      <c r="X568">
        <v>6</v>
      </c>
      <c r="Y568">
        <v>6</v>
      </c>
      <c r="Z568">
        <v>6</v>
      </c>
      <c r="AA568">
        <v>0</v>
      </c>
      <c r="AB568">
        <v>0</v>
      </c>
      <c r="AC568">
        <v>0</v>
      </c>
      <c r="AD568">
        <v>0</v>
      </c>
      <c r="AE568">
        <v>6</v>
      </c>
      <c r="AF568">
        <v>6</v>
      </c>
      <c r="AI568" t="s">
        <v>1713</v>
      </c>
      <c r="AJ568" t="s">
        <v>989</v>
      </c>
      <c r="AK568" t="s">
        <v>1039</v>
      </c>
      <c r="AL568" t="s">
        <v>1008</v>
      </c>
      <c r="AM568" t="s">
        <v>1009</v>
      </c>
      <c r="AN568" t="s">
        <v>1022</v>
      </c>
      <c r="AO568" t="s">
        <v>991</v>
      </c>
      <c r="AU568" t="s">
        <v>1742</v>
      </c>
      <c r="AV568" t="s">
        <v>765</v>
      </c>
      <c r="AW568" t="s">
        <v>765</v>
      </c>
      <c r="AX568" t="s">
        <v>990</v>
      </c>
      <c r="AY568">
        <v>0</v>
      </c>
      <c r="AZ568" t="s">
        <v>994</v>
      </c>
      <c r="BA568">
        <v>31791472</v>
      </c>
      <c r="BD568">
        <v>0</v>
      </c>
      <c r="BG568">
        <v>1333314600</v>
      </c>
      <c r="BH568" t="s">
        <v>995</v>
      </c>
      <c r="BI568">
        <v>6</v>
      </c>
      <c r="BJ568">
        <v>6</v>
      </c>
      <c r="BK568">
        <v>1300</v>
      </c>
      <c r="BL568" t="s">
        <v>996</v>
      </c>
    </row>
    <row r="569" spans="3:64">
      <c r="C569" s="2">
        <v>244688</v>
      </c>
      <c r="D569" s="2">
        <v>244688</v>
      </c>
      <c r="F569" t="s">
        <v>1708</v>
      </c>
      <c r="G569" t="s">
        <v>1709</v>
      </c>
      <c r="H569">
        <v>0</v>
      </c>
      <c r="I569" t="s">
        <v>984</v>
      </c>
      <c r="J569" t="s">
        <v>985</v>
      </c>
      <c r="K569" t="s">
        <v>986</v>
      </c>
      <c r="L569">
        <v>250</v>
      </c>
      <c r="N569">
        <v>2000230645</v>
      </c>
      <c r="O569" t="s">
        <v>1739</v>
      </c>
      <c r="P569">
        <v>1</v>
      </c>
      <c r="Q569" t="s">
        <v>1740</v>
      </c>
      <c r="R569" s="2">
        <v>244688</v>
      </c>
      <c r="S569" s="2">
        <v>244688</v>
      </c>
      <c r="T569" t="s">
        <v>1741</v>
      </c>
      <c r="U569">
        <v>23057681</v>
      </c>
      <c r="V569" t="s">
        <v>130</v>
      </c>
      <c r="W569">
        <v>5</v>
      </c>
      <c r="X569">
        <v>5</v>
      </c>
      <c r="Y569">
        <v>5</v>
      </c>
      <c r="Z569">
        <v>5</v>
      </c>
      <c r="AA569">
        <v>0</v>
      </c>
      <c r="AB569">
        <v>0</v>
      </c>
      <c r="AC569">
        <v>0</v>
      </c>
      <c r="AD569">
        <v>0</v>
      </c>
      <c r="AE569">
        <v>5</v>
      </c>
      <c r="AF569">
        <v>5</v>
      </c>
      <c r="AI569" t="s">
        <v>1713</v>
      </c>
      <c r="AJ569" t="s">
        <v>989</v>
      </c>
      <c r="AK569" t="s">
        <v>1007</v>
      </c>
      <c r="AL569" t="s">
        <v>1008</v>
      </c>
      <c r="AM569" t="s">
        <v>1009</v>
      </c>
      <c r="AN569" t="s">
        <v>1022</v>
      </c>
      <c r="AO569" t="s">
        <v>991</v>
      </c>
      <c r="AU569" t="s">
        <v>1742</v>
      </c>
      <c r="AV569" t="s">
        <v>765</v>
      </c>
      <c r="AW569" t="s">
        <v>765</v>
      </c>
      <c r="AX569" t="s">
        <v>990</v>
      </c>
      <c r="AY569">
        <v>0</v>
      </c>
      <c r="AZ569" t="s">
        <v>994</v>
      </c>
      <c r="BA569">
        <v>31791472</v>
      </c>
      <c r="BD569">
        <v>0</v>
      </c>
      <c r="BG569">
        <v>1333314600</v>
      </c>
      <c r="BH569" t="s">
        <v>995</v>
      </c>
      <c r="BI569">
        <v>5</v>
      </c>
      <c r="BJ569">
        <v>5</v>
      </c>
      <c r="BK569">
        <v>1300</v>
      </c>
      <c r="BL569" t="s">
        <v>996</v>
      </c>
    </row>
    <row r="570" spans="3:64">
      <c r="C570" s="2">
        <v>244688</v>
      </c>
      <c r="D570" s="2">
        <v>244688</v>
      </c>
      <c r="F570" t="s">
        <v>1708</v>
      </c>
      <c r="G570" t="s">
        <v>1709</v>
      </c>
      <c r="H570">
        <v>0</v>
      </c>
      <c r="I570" t="s">
        <v>984</v>
      </c>
      <c r="J570" t="s">
        <v>985</v>
      </c>
      <c r="K570" t="s">
        <v>986</v>
      </c>
      <c r="L570">
        <v>250</v>
      </c>
      <c r="N570">
        <v>2000352915</v>
      </c>
      <c r="O570" t="s">
        <v>1743</v>
      </c>
      <c r="P570">
        <v>0</v>
      </c>
      <c r="Q570" t="s">
        <v>1743</v>
      </c>
      <c r="R570" s="2">
        <v>244688</v>
      </c>
      <c r="S570" s="2">
        <v>244688</v>
      </c>
      <c r="T570" t="s">
        <v>1744</v>
      </c>
      <c r="U570">
        <v>23064091</v>
      </c>
      <c r="V570" t="s">
        <v>118</v>
      </c>
      <c r="W570">
        <v>30</v>
      </c>
      <c r="X570">
        <v>30</v>
      </c>
      <c r="Y570">
        <v>30</v>
      </c>
      <c r="Z570">
        <v>30</v>
      </c>
      <c r="AA570">
        <v>0</v>
      </c>
      <c r="AB570">
        <v>0</v>
      </c>
      <c r="AC570">
        <v>0</v>
      </c>
      <c r="AD570">
        <v>0</v>
      </c>
      <c r="AE570">
        <v>30</v>
      </c>
      <c r="AF570">
        <v>30</v>
      </c>
      <c r="AI570" t="s">
        <v>1713</v>
      </c>
      <c r="AJ570" t="s">
        <v>989</v>
      </c>
      <c r="AK570" t="s">
        <v>1007</v>
      </c>
      <c r="AL570" t="s">
        <v>1008</v>
      </c>
      <c r="AM570" t="s">
        <v>1009</v>
      </c>
      <c r="AN570" t="s">
        <v>1034</v>
      </c>
      <c r="AO570" t="s">
        <v>991</v>
      </c>
      <c r="AU570" t="s">
        <v>1745</v>
      </c>
      <c r="AV570" t="s">
        <v>765</v>
      </c>
      <c r="AW570" t="s">
        <v>765</v>
      </c>
      <c r="AX570" t="s">
        <v>990</v>
      </c>
      <c r="AY570">
        <v>0</v>
      </c>
      <c r="AZ570" t="s">
        <v>994</v>
      </c>
      <c r="BA570">
        <v>31791527</v>
      </c>
      <c r="BD570">
        <v>0</v>
      </c>
      <c r="BG570">
        <v>1333314600</v>
      </c>
      <c r="BH570" t="s">
        <v>995</v>
      </c>
      <c r="BI570">
        <v>30</v>
      </c>
      <c r="BJ570">
        <v>30</v>
      </c>
      <c r="BK570">
        <v>1300</v>
      </c>
      <c r="BL570" t="s">
        <v>996</v>
      </c>
    </row>
    <row r="571" spans="3:64">
      <c r="C571" s="2">
        <v>244688</v>
      </c>
      <c r="D571" s="2">
        <v>244688</v>
      </c>
      <c r="F571" t="s">
        <v>1708</v>
      </c>
      <c r="G571" t="s">
        <v>1709</v>
      </c>
      <c r="H571">
        <v>0</v>
      </c>
      <c r="I571" t="s">
        <v>984</v>
      </c>
      <c r="J571" t="s">
        <v>985</v>
      </c>
      <c r="K571" t="s">
        <v>986</v>
      </c>
      <c r="L571">
        <v>250</v>
      </c>
      <c r="N571">
        <v>2000228742</v>
      </c>
      <c r="O571" t="s">
        <v>1746</v>
      </c>
      <c r="P571">
        <v>1</v>
      </c>
      <c r="Q571" t="s">
        <v>1747</v>
      </c>
      <c r="R571" s="2">
        <v>244688</v>
      </c>
      <c r="S571" s="2">
        <v>244688</v>
      </c>
      <c r="T571" t="s">
        <v>1748</v>
      </c>
      <c r="U571">
        <v>23105855</v>
      </c>
      <c r="V571" t="s">
        <v>164</v>
      </c>
      <c r="W571">
        <v>1</v>
      </c>
      <c r="X571">
        <v>10</v>
      </c>
      <c r="Y571">
        <v>1</v>
      </c>
      <c r="Z571">
        <v>10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10</v>
      </c>
      <c r="AI571" t="s">
        <v>1713</v>
      </c>
      <c r="AJ571" t="s">
        <v>989</v>
      </c>
      <c r="AK571" t="s">
        <v>1039</v>
      </c>
      <c r="AL571" t="s">
        <v>1008</v>
      </c>
      <c r="AM571" t="s">
        <v>1009</v>
      </c>
      <c r="AN571" t="s">
        <v>1022</v>
      </c>
      <c r="AO571" t="s">
        <v>991</v>
      </c>
      <c r="AU571" t="s">
        <v>1749</v>
      </c>
      <c r="AV571" t="s">
        <v>1010</v>
      </c>
      <c r="AW571" t="s">
        <v>765</v>
      </c>
      <c r="AX571" t="s">
        <v>990</v>
      </c>
      <c r="AY571">
        <v>0</v>
      </c>
      <c r="AZ571" t="s">
        <v>994</v>
      </c>
      <c r="BA571">
        <v>31791713</v>
      </c>
      <c r="BD571">
        <v>0</v>
      </c>
      <c r="BG571">
        <v>1333314600</v>
      </c>
      <c r="BH571" t="s">
        <v>995</v>
      </c>
      <c r="BI571">
        <v>1</v>
      </c>
      <c r="BJ571">
        <v>10</v>
      </c>
      <c r="BK571">
        <v>1300</v>
      </c>
      <c r="BL571" t="s">
        <v>996</v>
      </c>
    </row>
    <row r="572" spans="3:64">
      <c r="C572" s="2">
        <v>244688</v>
      </c>
      <c r="D572" s="2">
        <v>244688</v>
      </c>
      <c r="F572" t="s">
        <v>1708</v>
      </c>
      <c r="G572" t="s">
        <v>1709</v>
      </c>
      <c r="H572">
        <v>0</v>
      </c>
      <c r="I572" t="s">
        <v>984</v>
      </c>
      <c r="J572" t="s">
        <v>985</v>
      </c>
      <c r="K572" t="s">
        <v>986</v>
      </c>
      <c r="L572">
        <v>250</v>
      </c>
      <c r="N572">
        <v>2000228742</v>
      </c>
      <c r="O572" t="s">
        <v>1746</v>
      </c>
      <c r="P572">
        <v>1</v>
      </c>
      <c r="Q572" t="s">
        <v>1747</v>
      </c>
      <c r="R572" s="2">
        <v>244688</v>
      </c>
      <c r="S572" s="2">
        <v>244688</v>
      </c>
      <c r="T572" t="s">
        <v>1748</v>
      </c>
      <c r="U572">
        <v>23078867</v>
      </c>
      <c r="V572" t="s">
        <v>173</v>
      </c>
      <c r="W572">
        <v>5</v>
      </c>
      <c r="X572">
        <v>5</v>
      </c>
      <c r="Y572">
        <v>5</v>
      </c>
      <c r="Z572">
        <v>5</v>
      </c>
      <c r="AA572">
        <v>0</v>
      </c>
      <c r="AB572">
        <v>0</v>
      </c>
      <c r="AC572">
        <v>0</v>
      </c>
      <c r="AD572">
        <v>0</v>
      </c>
      <c r="AE572">
        <v>5</v>
      </c>
      <c r="AF572">
        <v>5</v>
      </c>
      <c r="AI572" t="s">
        <v>1713</v>
      </c>
      <c r="AJ572" t="s">
        <v>989</v>
      </c>
      <c r="AK572" t="s">
        <v>1039</v>
      </c>
      <c r="AL572" t="s">
        <v>1008</v>
      </c>
      <c r="AM572" t="s">
        <v>1009</v>
      </c>
      <c r="AN572" t="s">
        <v>1022</v>
      </c>
      <c r="AO572" t="s">
        <v>991</v>
      </c>
      <c r="AU572" t="s">
        <v>1749</v>
      </c>
      <c r="AV572" t="s">
        <v>765</v>
      </c>
      <c r="AW572" t="s">
        <v>765</v>
      </c>
      <c r="AX572" t="s">
        <v>990</v>
      </c>
      <c r="AY572">
        <v>0</v>
      </c>
      <c r="AZ572" t="s">
        <v>994</v>
      </c>
      <c r="BA572">
        <v>31791713</v>
      </c>
      <c r="BD572">
        <v>0</v>
      </c>
      <c r="BG572">
        <v>1333314600</v>
      </c>
      <c r="BH572" t="s">
        <v>995</v>
      </c>
      <c r="BI572">
        <v>5</v>
      </c>
      <c r="BJ572">
        <v>5</v>
      </c>
      <c r="BK572">
        <v>1300</v>
      </c>
      <c r="BL572" t="s">
        <v>996</v>
      </c>
    </row>
    <row r="573" spans="3:64">
      <c r="C573" s="2">
        <v>244688</v>
      </c>
      <c r="D573" s="2">
        <v>244688</v>
      </c>
      <c r="F573" t="s">
        <v>1708</v>
      </c>
      <c r="G573" t="s">
        <v>1709</v>
      </c>
      <c r="H573">
        <v>0</v>
      </c>
      <c r="I573" t="s">
        <v>984</v>
      </c>
      <c r="J573" t="s">
        <v>985</v>
      </c>
      <c r="K573" t="s">
        <v>986</v>
      </c>
      <c r="L573">
        <v>250</v>
      </c>
      <c r="N573">
        <v>2000411447</v>
      </c>
      <c r="O573" t="s">
        <v>1750</v>
      </c>
      <c r="P573">
        <v>1</v>
      </c>
      <c r="Q573" t="s">
        <v>1750</v>
      </c>
      <c r="R573" s="2">
        <v>244688</v>
      </c>
      <c r="S573" s="2">
        <v>244688</v>
      </c>
      <c r="T573" t="s">
        <v>1751</v>
      </c>
      <c r="U573">
        <v>23015378</v>
      </c>
      <c r="V573" t="s">
        <v>115</v>
      </c>
      <c r="W573">
        <v>10</v>
      </c>
      <c r="X573">
        <v>10</v>
      </c>
      <c r="Y573">
        <v>10</v>
      </c>
      <c r="Z573">
        <v>10</v>
      </c>
      <c r="AA573">
        <v>0</v>
      </c>
      <c r="AB573">
        <v>0</v>
      </c>
      <c r="AC573">
        <v>0</v>
      </c>
      <c r="AD573">
        <v>0</v>
      </c>
      <c r="AE573">
        <v>10</v>
      </c>
      <c r="AF573">
        <v>10</v>
      </c>
      <c r="AI573" t="s">
        <v>1713</v>
      </c>
      <c r="AJ573" t="s">
        <v>989</v>
      </c>
      <c r="AK573" t="s">
        <v>1007</v>
      </c>
      <c r="AL573" t="s">
        <v>1008</v>
      </c>
      <c r="AM573" t="s">
        <v>1009</v>
      </c>
      <c r="AN573" t="s">
        <v>1034</v>
      </c>
      <c r="AO573" t="s">
        <v>991</v>
      </c>
      <c r="AU573" t="s">
        <v>1752</v>
      </c>
      <c r="AV573" t="s">
        <v>765</v>
      </c>
      <c r="AW573" t="s">
        <v>765</v>
      </c>
      <c r="AX573" t="s">
        <v>990</v>
      </c>
      <c r="AY573">
        <v>0</v>
      </c>
      <c r="AZ573" t="s">
        <v>994</v>
      </c>
      <c r="BA573">
        <v>31792072</v>
      </c>
      <c r="BD573">
        <v>0</v>
      </c>
      <c r="BG573">
        <v>1333314600</v>
      </c>
      <c r="BH573" t="s">
        <v>995</v>
      </c>
      <c r="BI573">
        <v>10</v>
      </c>
      <c r="BJ573">
        <v>10</v>
      </c>
      <c r="BL573" t="s">
        <v>996</v>
      </c>
    </row>
    <row r="574" spans="3:64">
      <c r="C574" s="2">
        <v>244688</v>
      </c>
      <c r="D574" s="2">
        <v>244688</v>
      </c>
      <c r="F574" t="s">
        <v>1708</v>
      </c>
      <c r="G574" t="s">
        <v>1709</v>
      </c>
      <c r="H574">
        <v>0</v>
      </c>
      <c r="I574" t="s">
        <v>984</v>
      </c>
      <c r="J574" t="s">
        <v>985</v>
      </c>
      <c r="K574" t="s">
        <v>986</v>
      </c>
      <c r="L574">
        <v>250</v>
      </c>
      <c r="N574">
        <v>2000393453</v>
      </c>
      <c r="O574" t="s">
        <v>1753</v>
      </c>
      <c r="P574">
        <v>1</v>
      </c>
      <c r="Q574" t="s">
        <v>1753</v>
      </c>
      <c r="R574" s="2">
        <v>244688</v>
      </c>
      <c r="S574" s="2">
        <v>244688</v>
      </c>
      <c r="T574" t="s">
        <v>1754</v>
      </c>
      <c r="U574">
        <v>23065140</v>
      </c>
      <c r="V574" t="s">
        <v>154</v>
      </c>
      <c r="W574">
        <v>5</v>
      </c>
      <c r="X574">
        <v>5</v>
      </c>
      <c r="Y574">
        <v>5</v>
      </c>
      <c r="Z574">
        <v>5</v>
      </c>
      <c r="AA574">
        <v>0</v>
      </c>
      <c r="AB574">
        <v>0</v>
      </c>
      <c r="AC574">
        <v>0</v>
      </c>
      <c r="AD574">
        <v>0</v>
      </c>
      <c r="AE574">
        <v>5</v>
      </c>
      <c r="AF574">
        <v>5</v>
      </c>
      <c r="AI574" t="s">
        <v>1713</v>
      </c>
      <c r="AJ574" t="s">
        <v>989</v>
      </c>
      <c r="AK574" t="s">
        <v>1039</v>
      </c>
      <c r="AL574" t="s">
        <v>1008</v>
      </c>
      <c r="AM574" t="s">
        <v>1009</v>
      </c>
      <c r="AN574" t="s">
        <v>1034</v>
      </c>
      <c r="AO574" t="s">
        <v>991</v>
      </c>
      <c r="AU574" t="s">
        <v>1755</v>
      </c>
      <c r="AV574" t="s">
        <v>765</v>
      </c>
      <c r="AW574" t="s">
        <v>765</v>
      </c>
      <c r="AX574" t="s">
        <v>990</v>
      </c>
      <c r="AY574">
        <v>0</v>
      </c>
      <c r="AZ574" t="s">
        <v>994</v>
      </c>
      <c r="BA574">
        <v>31792128</v>
      </c>
      <c r="BD574">
        <v>0</v>
      </c>
      <c r="BG574">
        <v>1333314600</v>
      </c>
      <c r="BH574" t="s">
        <v>995</v>
      </c>
      <c r="BI574">
        <v>5</v>
      </c>
      <c r="BJ574">
        <v>5</v>
      </c>
      <c r="BL574" t="s">
        <v>996</v>
      </c>
    </row>
    <row r="575" spans="3:64">
      <c r="C575" s="2">
        <v>244688</v>
      </c>
      <c r="D575" s="2">
        <v>244688</v>
      </c>
      <c r="F575" t="s">
        <v>1708</v>
      </c>
      <c r="G575" t="s">
        <v>1709</v>
      </c>
      <c r="H575">
        <v>0</v>
      </c>
      <c r="I575" t="s">
        <v>984</v>
      </c>
      <c r="J575" t="s">
        <v>985</v>
      </c>
      <c r="K575" t="s">
        <v>986</v>
      </c>
      <c r="L575">
        <v>250</v>
      </c>
      <c r="N575">
        <v>2000393453</v>
      </c>
      <c r="O575" t="s">
        <v>1753</v>
      </c>
      <c r="P575">
        <v>1</v>
      </c>
      <c r="Q575" t="s">
        <v>1753</v>
      </c>
      <c r="R575" s="2">
        <v>244688</v>
      </c>
      <c r="S575" s="2">
        <v>244688</v>
      </c>
      <c r="T575" t="s">
        <v>1754</v>
      </c>
      <c r="U575">
        <v>23065143</v>
      </c>
      <c r="V575" t="s">
        <v>245</v>
      </c>
      <c r="W575">
        <v>5</v>
      </c>
      <c r="X575">
        <v>5</v>
      </c>
      <c r="Y575">
        <v>5</v>
      </c>
      <c r="Z575">
        <v>5</v>
      </c>
      <c r="AA575">
        <v>0</v>
      </c>
      <c r="AB575">
        <v>0</v>
      </c>
      <c r="AC575">
        <v>0</v>
      </c>
      <c r="AD575">
        <v>0</v>
      </c>
      <c r="AE575">
        <v>5</v>
      </c>
      <c r="AF575">
        <v>5</v>
      </c>
      <c r="AI575" t="s">
        <v>1713</v>
      </c>
      <c r="AJ575" t="s">
        <v>989</v>
      </c>
      <c r="AK575" t="s">
        <v>1039</v>
      </c>
      <c r="AL575" t="s">
        <v>1008</v>
      </c>
      <c r="AM575" t="s">
        <v>1009</v>
      </c>
      <c r="AN575" t="s">
        <v>1034</v>
      </c>
      <c r="AO575" t="s">
        <v>991</v>
      </c>
      <c r="AU575" t="s">
        <v>1755</v>
      </c>
      <c r="AV575" t="s">
        <v>765</v>
      </c>
      <c r="AW575" t="s">
        <v>765</v>
      </c>
      <c r="AX575" t="s">
        <v>990</v>
      </c>
      <c r="AY575">
        <v>0</v>
      </c>
      <c r="AZ575" t="s">
        <v>994</v>
      </c>
      <c r="BA575">
        <v>31792128</v>
      </c>
      <c r="BD575">
        <v>0</v>
      </c>
      <c r="BG575">
        <v>1333314600</v>
      </c>
      <c r="BH575" t="s">
        <v>995</v>
      </c>
      <c r="BI575">
        <v>5</v>
      </c>
      <c r="BJ575">
        <v>5</v>
      </c>
      <c r="BL575" t="s">
        <v>996</v>
      </c>
    </row>
    <row r="576" spans="3:64">
      <c r="C576" s="2">
        <v>244688</v>
      </c>
      <c r="D576" s="2">
        <v>244688</v>
      </c>
      <c r="F576" t="s">
        <v>1708</v>
      </c>
      <c r="G576" t="s">
        <v>1709</v>
      </c>
      <c r="H576">
        <v>0</v>
      </c>
      <c r="I576" t="s">
        <v>984</v>
      </c>
      <c r="J576" t="s">
        <v>985</v>
      </c>
      <c r="K576" t="s">
        <v>986</v>
      </c>
      <c r="L576">
        <v>250</v>
      </c>
      <c r="N576">
        <v>2000392482</v>
      </c>
      <c r="O576" t="s">
        <v>1756</v>
      </c>
      <c r="P576">
        <v>1</v>
      </c>
      <c r="Q576" t="s">
        <v>1756</v>
      </c>
      <c r="R576" s="2">
        <v>244688</v>
      </c>
      <c r="S576" s="2">
        <v>244688</v>
      </c>
      <c r="T576" t="s">
        <v>1757</v>
      </c>
      <c r="U576">
        <v>23000188</v>
      </c>
      <c r="V576" t="s">
        <v>94</v>
      </c>
      <c r="W576">
        <v>2</v>
      </c>
      <c r="X576">
        <v>2</v>
      </c>
      <c r="Y576">
        <v>2</v>
      </c>
      <c r="Z576">
        <v>2</v>
      </c>
      <c r="AA576">
        <v>0</v>
      </c>
      <c r="AB576">
        <v>0</v>
      </c>
      <c r="AC576">
        <v>0</v>
      </c>
      <c r="AD576">
        <v>0</v>
      </c>
      <c r="AE576">
        <v>2</v>
      </c>
      <c r="AF576">
        <v>2</v>
      </c>
      <c r="AI576" t="s">
        <v>1713</v>
      </c>
      <c r="AJ576" t="s">
        <v>989</v>
      </c>
      <c r="AK576" t="s">
        <v>1007</v>
      </c>
      <c r="AL576" t="s">
        <v>1008</v>
      </c>
      <c r="AM576" t="s">
        <v>1009</v>
      </c>
      <c r="AN576" t="s">
        <v>1034</v>
      </c>
      <c r="AO576" t="s">
        <v>991</v>
      </c>
      <c r="AU576" t="s">
        <v>1758</v>
      </c>
      <c r="AV576" t="s">
        <v>765</v>
      </c>
      <c r="AW576" t="s">
        <v>765</v>
      </c>
      <c r="AX576" t="s">
        <v>990</v>
      </c>
      <c r="AY576">
        <v>0</v>
      </c>
      <c r="AZ576" t="s">
        <v>994</v>
      </c>
      <c r="BA576">
        <v>31792127</v>
      </c>
      <c r="BD576">
        <v>0</v>
      </c>
      <c r="BG576">
        <v>1333314600</v>
      </c>
      <c r="BH576" t="s">
        <v>995</v>
      </c>
      <c r="BI576">
        <v>2</v>
      </c>
      <c r="BJ576">
        <v>2</v>
      </c>
      <c r="BK576">
        <v>1300</v>
      </c>
      <c r="BL576" t="s">
        <v>996</v>
      </c>
    </row>
    <row r="577" spans="3:64">
      <c r="C577" s="2">
        <v>244688</v>
      </c>
      <c r="D577" s="2">
        <v>244688</v>
      </c>
      <c r="F577" t="s">
        <v>1708</v>
      </c>
      <c r="G577" t="s">
        <v>1709</v>
      </c>
      <c r="H577">
        <v>0</v>
      </c>
      <c r="I577" t="s">
        <v>984</v>
      </c>
      <c r="J577" t="s">
        <v>985</v>
      </c>
      <c r="K577" t="s">
        <v>986</v>
      </c>
      <c r="L577">
        <v>250</v>
      </c>
      <c r="N577">
        <v>2000392482</v>
      </c>
      <c r="O577" t="s">
        <v>1756</v>
      </c>
      <c r="P577">
        <v>1</v>
      </c>
      <c r="Q577" t="s">
        <v>1756</v>
      </c>
      <c r="R577" s="2">
        <v>244688</v>
      </c>
      <c r="S577" s="2">
        <v>244688</v>
      </c>
      <c r="T577" t="s">
        <v>1757</v>
      </c>
      <c r="U577">
        <v>23015350</v>
      </c>
      <c r="V577" t="s">
        <v>36</v>
      </c>
      <c r="W577">
        <v>10</v>
      </c>
      <c r="X577">
        <v>10</v>
      </c>
      <c r="Y577">
        <v>10</v>
      </c>
      <c r="Z577">
        <v>10</v>
      </c>
      <c r="AA577">
        <v>0</v>
      </c>
      <c r="AB577">
        <v>0</v>
      </c>
      <c r="AC577">
        <v>0</v>
      </c>
      <c r="AD577">
        <v>0</v>
      </c>
      <c r="AE577">
        <v>10</v>
      </c>
      <c r="AF577">
        <v>10</v>
      </c>
      <c r="AI577" t="s">
        <v>1713</v>
      </c>
      <c r="AJ577" t="s">
        <v>989</v>
      </c>
      <c r="AK577" t="s">
        <v>1007</v>
      </c>
      <c r="AL577" t="s">
        <v>1008</v>
      </c>
      <c r="AM577" t="s">
        <v>1009</v>
      </c>
      <c r="AN577" t="s">
        <v>1034</v>
      </c>
      <c r="AO577" t="s">
        <v>991</v>
      </c>
      <c r="AU577" t="s">
        <v>1758</v>
      </c>
      <c r="AV577" t="s">
        <v>765</v>
      </c>
      <c r="AW577" t="s">
        <v>765</v>
      </c>
      <c r="AX577" t="s">
        <v>990</v>
      </c>
      <c r="AY577">
        <v>0</v>
      </c>
      <c r="AZ577" t="s">
        <v>994</v>
      </c>
      <c r="BA577">
        <v>31792127</v>
      </c>
      <c r="BD577">
        <v>0</v>
      </c>
      <c r="BG577">
        <v>1333314600</v>
      </c>
      <c r="BH577" t="s">
        <v>995</v>
      </c>
      <c r="BI577">
        <v>10</v>
      </c>
      <c r="BJ577">
        <v>10</v>
      </c>
      <c r="BK577">
        <v>1300</v>
      </c>
      <c r="BL577" t="s">
        <v>996</v>
      </c>
    </row>
    <row r="578" spans="3:64">
      <c r="C578" s="2">
        <v>244688</v>
      </c>
      <c r="D578" s="2">
        <v>244688</v>
      </c>
      <c r="F578" t="s">
        <v>1708</v>
      </c>
      <c r="G578" t="s">
        <v>1709</v>
      </c>
      <c r="H578">
        <v>0</v>
      </c>
      <c r="I578" t="s">
        <v>984</v>
      </c>
      <c r="J578" t="s">
        <v>985</v>
      </c>
      <c r="K578" t="s">
        <v>986</v>
      </c>
      <c r="L578">
        <v>250</v>
      </c>
      <c r="N578">
        <v>2000363005</v>
      </c>
      <c r="O578" t="s">
        <v>1759</v>
      </c>
      <c r="P578">
        <v>1</v>
      </c>
      <c r="Q578" t="s">
        <v>1759</v>
      </c>
      <c r="R578" s="2">
        <v>244688</v>
      </c>
      <c r="S578" s="2">
        <v>244688</v>
      </c>
      <c r="T578" t="s">
        <v>1760</v>
      </c>
      <c r="U578">
        <v>23057677</v>
      </c>
      <c r="V578" t="s">
        <v>243</v>
      </c>
      <c r="W578">
        <v>7</v>
      </c>
      <c r="X578">
        <v>7</v>
      </c>
      <c r="Y578">
        <v>7</v>
      </c>
      <c r="Z578">
        <v>7</v>
      </c>
      <c r="AA578">
        <v>0</v>
      </c>
      <c r="AB578">
        <v>0</v>
      </c>
      <c r="AC578">
        <v>0</v>
      </c>
      <c r="AD578">
        <v>0</v>
      </c>
      <c r="AE578">
        <v>7</v>
      </c>
      <c r="AF578">
        <v>7</v>
      </c>
      <c r="AI578" t="s">
        <v>1713</v>
      </c>
      <c r="AJ578" t="s">
        <v>989</v>
      </c>
      <c r="AK578" t="s">
        <v>1039</v>
      </c>
      <c r="AL578" t="s">
        <v>1008</v>
      </c>
      <c r="AM578" t="s">
        <v>1009</v>
      </c>
      <c r="AN578" t="s">
        <v>1092</v>
      </c>
      <c r="AU578" t="s">
        <v>1761</v>
      </c>
      <c r="AV578" t="s">
        <v>765</v>
      </c>
      <c r="AW578" t="s">
        <v>765</v>
      </c>
      <c r="AX578" t="s">
        <v>990</v>
      </c>
      <c r="AY578">
        <v>0</v>
      </c>
      <c r="AZ578" t="s">
        <v>994</v>
      </c>
      <c r="BA578">
        <v>31792321</v>
      </c>
      <c r="BD578">
        <v>0</v>
      </c>
      <c r="BF578" t="s">
        <v>1762</v>
      </c>
      <c r="BG578">
        <v>1333314600</v>
      </c>
      <c r="BH578" t="s">
        <v>995</v>
      </c>
      <c r="BI578">
        <v>7</v>
      </c>
      <c r="BJ578">
        <v>7</v>
      </c>
      <c r="BK578">
        <v>1300</v>
      </c>
      <c r="BL578" t="s">
        <v>996</v>
      </c>
    </row>
    <row r="579" spans="3:64">
      <c r="C579" s="2">
        <v>244688</v>
      </c>
      <c r="D579" s="2">
        <v>244688</v>
      </c>
      <c r="F579" t="s">
        <v>1708</v>
      </c>
      <c r="G579" t="s">
        <v>1709</v>
      </c>
      <c r="H579">
        <v>0</v>
      </c>
      <c r="I579" t="s">
        <v>984</v>
      </c>
      <c r="J579" t="s">
        <v>985</v>
      </c>
      <c r="K579" t="s">
        <v>986</v>
      </c>
      <c r="L579">
        <v>250</v>
      </c>
      <c r="N579">
        <v>2000418083</v>
      </c>
      <c r="O579" t="s">
        <v>1763</v>
      </c>
      <c r="P579">
        <v>1</v>
      </c>
      <c r="Q579" t="s">
        <v>1763</v>
      </c>
      <c r="R579" s="2">
        <v>244688</v>
      </c>
      <c r="S579" s="2">
        <v>244688</v>
      </c>
      <c r="T579" t="s">
        <v>1764</v>
      </c>
      <c r="U579">
        <v>23015290</v>
      </c>
      <c r="V579" t="s">
        <v>684</v>
      </c>
      <c r="W579">
        <v>10</v>
      </c>
      <c r="X579">
        <v>10</v>
      </c>
      <c r="Y579">
        <v>10</v>
      </c>
      <c r="Z579">
        <v>10</v>
      </c>
      <c r="AA579">
        <v>0</v>
      </c>
      <c r="AB579">
        <v>0</v>
      </c>
      <c r="AC579">
        <v>0</v>
      </c>
      <c r="AD579">
        <v>0</v>
      </c>
      <c r="AE579">
        <v>10</v>
      </c>
      <c r="AF579">
        <v>10</v>
      </c>
      <c r="AI579" t="s">
        <v>1713</v>
      </c>
      <c r="AJ579" t="s">
        <v>989</v>
      </c>
      <c r="AK579" t="s">
        <v>1039</v>
      </c>
      <c r="AL579" t="s">
        <v>1008</v>
      </c>
      <c r="AM579" t="s">
        <v>1009</v>
      </c>
      <c r="AN579" t="s">
        <v>1034</v>
      </c>
      <c r="AO579" t="s">
        <v>991</v>
      </c>
      <c r="AU579" t="s">
        <v>1765</v>
      </c>
      <c r="AV579" t="s">
        <v>765</v>
      </c>
      <c r="AW579" t="s">
        <v>765</v>
      </c>
      <c r="AX579" t="s">
        <v>990</v>
      </c>
      <c r="AY579">
        <v>0</v>
      </c>
      <c r="AZ579" t="s">
        <v>994</v>
      </c>
      <c r="BA579">
        <v>31792374</v>
      </c>
      <c r="BD579">
        <v>0</v>
      </c>
      <c r="BG579">
        <v>1333314600</v>
      </c>
      <c r="BH579" t="s">
        <v>995</v>
      </c>
      <c r="BI579">
        <v>10</v>
      </c>
      <c r="BJ579">
        <v>10</v>
      </c>
      <c r="BL579" t="s">
        <v>996</v>
      </c>
    </row>
    <row r="580" spans="3:64">
      <c r="C580" s="2">
        <v>244688</v>
      </c>
      <c r="D580" s="2">
        <v>244688</v>
      </c>
      <c r="F580" t="s">
        <v>1708</v>
      </c>
      <c r="G580" t="s">
        <v>1709</v>
      </c>
      <c r="H580">
        <v>0</v>
      </c>
      <c r="I580" t="s">
        <v>984</v>
      </c>
      <c r="J580" t="s">
        <v>985</v>
      </c>
      <c r="K580" t="s">
        <v>986</v>
      </c>
      <c r="L580">
        <v>250</v>
      </c>
      <c r="N580">
        <v>2000418083</v>
      </c>
      <c r="O580" t="s">
        <v>1763</v>
      </c>
      <c r="P580">
        <v>1</v>
      </c>
      <c r="Q580" t="s">
        <v>1763</v>
      </c>
      <c r="R580" s="2">
        <v>244688</v>
      </c>
      <c r="S580" s="2">
        <v>244688</v>
      </c>
      <c r="T580" t="s">
        <v>1764</v>
      </c>
      <c r="U580">
        <v>23015269</v>
      </c>
      <c r="V580" t="s">
        <v>566</v>
      </c>
      <c r="W580">
        <v>10</v>
      </c>
      <c r="X580">
        <v>10</v>
      </c>
      <c r="Y580">
        <v>10</v>
      </c>
      <c r="Z580">
        <v>10</v>
      </c>
      <c r="AA580">
        <v>0</v>
      </c>
      <c r="AB580">
        <v>0</v>
      </c>
      <c r="AC580">
        <v>0</v>
      </c>
      <c r="AD580">
        <v>0</v>
      </c>
      <c r="AE580">
        <v>10</v>
      </c>
      <c r="AF580">
        <v>10</v>
      </c>
      <c r="AI580" t="s">
        <v>1713</v>
      </c>
      <c r="AJ580" t="s">
        <v>989</v>
      </c>
      <c r="AK580" t="s">
        <v>1039</v>
      </c>
      <c r="AL580" t="s">
        <v>1008</v>
      </c>
      <c r="AM580" t="s">
        <v>1009</v>
      </c>
      <c r="AN580" t="s">
        <v>1034</v>
      </c>
      <c r="AO580" t="s">
        <v>991</v>
      </c>
      <c r="AU580" t="s">
        <v>1765</v>
      </c>
      <c r="AV580" t="s">
        <v>765</v>
      </c>
      <c r="AW580" t="s">
        <v>765</v>
      </c>
      <c r="AX580" t="s">
        <v>990</v>
      </c>
      <c r="AY580">
        <v>0</v>
      </c>
      <c r="AZ580" t="s">
        <v>994</v>
      </c>
      <c r="BA580">
        <v>31792374</v>
      </c>
      <c r="BD580">
        <v>0</v>
      </c>
      <c r="BG580">
        <v>1333314600</v>
      </c>
      <c r="BH580" t="s">
        <v>995</v>
      </c>
      <c r="BI580">
        <v>10</v>
      </c>
      <c r="BJ580">
        <v>10</v>
      </c>
      <c r="BL580" t="s">
        <v>996</v>
      </c>
    </row>
    <row r="581" spans="3:64">
      <c r="C581" s="2">
        <v>244688</v>
      </c>
      <c r="D581" s="2">
        <v>244688</v>
      </c>
      <c r="F581" t="s">
        <v>1708</v>
      </c>
      <c r="G581" t="s">
        <v>1709</v>
      </c>
      <c r="H581">
        <v>0</v>
      </c>
      <c r="I581" t="s">
        <v>984</v>
      </c>
      <c r="J581" t="s">
        <v>985</v>
      </c>
      <c r="K581" t="s">
        <v>986</v>
      </c>
      <c r="L581">
        <v>250</v>
      </c>
      <c r="N581">
        <v>2000338065</v>
      </c>
      <c r="O581" t="s">
        <v>1766</v>
      </c>
      <c r="P581">
        <v>1</v>
      </c>
      <c r="Q581" t="s">
        <v>1767</v>
      </c>
      <c r="R581" s="2">
        <v>244688</v>
      </c>
      <c r="S581" s="2">
        <v>244688</v>
      </c>
      <c r="T581" t="s">
        <v>1768</v>
      </c>
      <c r="U581">
        <v>23057672</v>
      </c>
      <c r="V581" t="s">
        <v>136</v>
      </c>
      <c r="W581">
        <v>40</v>
      </c>
      <c r="X581">
        <v>40</v>
      </c>
      <c r="Y581">
        <v>40</v>
      </c>
      <c r="Z581">
        <v>40</v>
      </c>
      <c r="AA581">
        <v>0</v>
      </c>
      <c r="AB581">
        <v>0</v>
      </c>
      <c r="AC581">
        <v>0</v>
      </c>
      <c r="AD581">
        <v>0</v>
      </c>
      <c r="AE581">
        <v>40</v>
      </c>
      <c r="AF581">
        <v>40</v>
      </c>
      <c r="AI581" t="s">
        <v>1713</v>
      </c>
      <c r="AJ581" t="s">
        <v>989</v>
      </c>
      <c r="AK581" t="s">
        <v>1039</v>
      </c>
      <c r="AL581" t="s">
        <v>1008</v>
      </c>
      <c r="AM581" t="s">
        <v>1009</v>
      </c>
      <c r="AN581" t="s">
        <v>1022</v>
      </c>
      <c r="AO581" t="s">
        <v>991</v>
      </c>
      <c r="AU581" t="s">
        <v>1769</v>
      </c>
      <c r="AV581" t="s">
        <v>765</v>
      </c>
      <c r="AW581" t="s">
        <v>765</v>
      </c>
      <c r="AX581" t="s">
        <v>990</v>
      </c>
      <c r="AY581">
        <v>0</v>
      </c>
      <c r="AZ581" t="s">
        <v>994</v>
      </c>
      <c r="BA581">
        <v>31792639</v>
      </c>
      <c r="BD581">
        <v>0</v>
      </c>
      <c r="BG581">
        <v>1333314600</v>
      </c>
      <c r="BH581" t="s">
        <v>995</v>
      </c>
      <c r="BI581">
        <v>40</v>
      </c>
      <c r="BJ581">
        <v>40</v>
      </c>
      <c r="BL581" t="s">
        <v>996</v>
      </c>
    </row>
    <row r="582" spans="3:64">
      <c r="C582" s="2">
        <v>244688</v>
      </c>
      <c r="D582" s="2">
        <v>244688</v>
      </c>
      <c r="F582" t="s">
        <v>1708</v>
      </c>
      <c r="G582" t="s">
        <v>1709</v>
      </c>
      <c r="H582">
        <v>0</v>
      </c>
      <c r="I582" t="s">
        <v>984</v>
      </c>
      <c r="J582" t="s">
        <v>985</v>
      </c>
      <c r="K582" t="s">
        <v>986</v>
      </c>
      <c r="L582">
        <v>250</v>
      </c>
      <c r="N582">
        <v>2000338065</v>
      </c>
      <c r="O582" t="s">
        <v>1766</v>
      </c>
      <c r="P582">
        <v>1</v>
      </c>
      <c r="Q582" t="s">
        <v>1767</v>
      </c>
      <c r="R582" s="2">
        <v>244688</v>
      </c>
      <c r="S582" s="2">
        <v>244688</v>
      </c>
      <c r="T582" t="s">
        <v>1768</v>
      </c>
      <c r="U582">
        <v>23057697</v>
      </c>
      <c r="V582" t="s">
        <v>22</v>
      </c>
      <c r="W582">
        <v>10</v>
      </c>
      <c r="X582">
        <v>10</v>
      </c>
      <c r="Y582">
        <v>10</v>
      </c>
      <c r="Z582">
        <v>10</v>
      </c>
      <c r="AA582">
        <v>0</v>
      </c>
      <c r="AB582">
        <v>0</v>
      </c>
      <c r="AC582">
        <v>0</v>
      </c>
      <c r="AD582">
        <v>0</v>
      </c>
      <c r="AE582">
        <v>10</v>
      </c>
      <c r="AF582">
        <v>10</v>
      </c>
      <c r="AI582" t="s">
        <v>1713</v>
      </c>
      <c r="AJ582" t="s">
        <v>989</v>
      </c>
      <c r="AK582" t="s">
        <v>1007</v>
      </c>
      <c r="AL582" t="s">
        <v>1008</v>
      </c>
      <c r="AM582" t="s">
        <v>1009</v>
      </c>
      <c r="AN582" t="s">
        <v>1022</v>
      </c>
      <c r="AO582" t="s">
        <v>991</v>
      </c>
      <c r="AU582" t="s">
        <v>1769</v>
      </c>
      <c r="AV582" t="s">
        <v>765</v>
      </c>
      <c r="AW582" t="s">
        <v>765</v>
      </c>
      <c r="AX582" t="s">
        <v>990</v>
      </c>
      <c r="AY582">
        <v>0</v>
      </c>
      <c r="AZ582" t="s">
        <v>994</v>
      </c>
      <c r="BA582">
        <v>31792639</v>
      </c>
      <c r="BD582">
        <v>0</v>
      </c>
      <c r="BG582">
        <v>1333314600</v>
      </c>
      <c r="BH582" t="s">
        <v>995</v>
      </c>
      <c r="BI582">
        <v>10</v>
      </c>
      <c r="BJ582">
        <v>10</v>
      </c>
      <c r="BL582" t="s">
        <v>996</v>
      </c>
    </row>
    <row r="583" spans="3:64">
      <c r="C583" s="2">
        <v>244688</v>
      </c>
      <c r="D583" s="2">
        <v>244688</v>
      </c>
      <c r="F583" t="s">
        <v>1708</v>
      </c>
      <c r="G583" t="s">
        <v>1709</v>
      </c>
      <c r="H583">
        <v>0</v>
      </c>
      <c r="I583" t="s">
        <v>984</v>
      </c>
      <c r="J583" t="s">
        <v>985</v>
      </c>
      <c r="K583" t="s">
        <v>986</v>
      </c>
      <c r="L583">
        <v>250</v>
      </c>
      <c r="N583">
        <v>2000366332</v>
      </c>
      <c r="O583" t="s">
        <v>1770</v>
      </c>
      <c r="P583">
        <v>1</v>
      </c>
      <c r="Q583" t="s">
        <v>1771</v>
      </c>
      <c r="R583" s="2">
        <v>244688</v>
      </c>
      <c r="S583" s="2">
        <v>244688</v>
      </c>
      <c r="T583" t="s">
        <v>1772</v>
      </c>
      <c r="U583">
        <v>23000189</v>
      </c>
      <c r="V583" t="s">
        <v>46</v>
      </c>
      <c r="W583">
        <v>10</v>
      </c>
      <c r="X583">
        <v>10</v>
      </c>
      <c r="Y583">
        <v>10</v>
      </c>
      <c r="Z583">
        <v>10</v>
      </c>
      <c r="AA583">
        <v>0</v>
      </c>
      <c r="AB583">
        <v>0</v>
      </c>
      <c r="AC583">
        <v>0</v>
      </c>
      <c r="AD583">
        <v>0</v>
      </c>
      <c r="AE583">
        <v>10</v>
      </c>
      <c r="AF583">
        <v>10</v>
      </c>
      <c r="AI583" t="s">
        <v>1713</v>
      </c>
      <c r="AJ583" t="s">
        <v>989</v>
      </c>
      <c r="AK583" t="s">
        <v>1007</v>
      </c>
      <c r="AL583" t="s">
        <v>1008</v>
      </c>
      <c r="AM583" t="s">
        <v>1009</v>
      </c>
      <c r="AN583" t="s">
        <v>1034</v>
      </c>
      <c r="AO583" t="s">
        <v>991</v>
      </c>
      <c r="AU583" t="s">
        <v>1773</v>
      </c>
      <c r="AV583" t="s">
        <v>765</v>
      </c>
      <c r="AW583" t="s">
        <v>765</v>
      </c>
      <c r="AX583" t="s">
        <v>990</v>
      </c>
      <c r="AY583">
        <v>0</v>
      </c>
      <c r="AZ583" t="s">
        <v>994</v>
      </c>
      <c r="BA583">
        <v>31793269</v>
      </c>
      <c r="BD583">
        <v>0</v>
      </c>
      <c r="BG583">
        <v>1333314600</v>
      </c>
      <c r="BH583" t="s">
        <v>995</v>
      </c>
      <c r="BI583">
        <v>10</v>
      </c>
      <c r="BJ583">
        <v>10</v>
      </c>
      <c r="BK583">
        <v>1300</v>
      </c>
      <c r="BL583" t="s">
        <v>996</v>
      </c>
    </row>
    <row r="584" spans="3:64">
      <c r="C584" s="2">
        <v>244688</v>
      </c>
      <c r="D584" s="2">
        <v>244688</v>
      </c>
      <c r="F584" t="s">
        <v>1708</v>
      </c>
      <c r="G584" t="s">
        <v>1709</v>
      </c>
      <c r="H584">
        <v>0</v>
      </c>
      <c r="I584" t="s">
        <v>984</v>
      </c>
      <c r="J584" t="s">
        <v>985</v>
      </c>
      <c r="K584" t="s">
        <v>986</v>
      </c>
      <c r="L584">
        <v>250</v>
      </c>
      <c r="N584">
        <v>2000366332</v>
      </c>
      <c r="O584" t="s">
        <v>1770</v>
      </c>
      <c r="P584">
        <v>1</v>
      </c>
      <c r="Q584" t="s">
        <v>1771</v>
      </c>
      <c r="R584" s="2">
        <v>244688</v>
      </c>
      <c r="S584" s="2">
        <v>244688</v>
      </c>
      <c r="T584" t="s">
        <v>1772</v>
      </c>
      <c r="U584">
        <v>23000181</v>
      </c>
      <c r="V584" t="s">
        <v>38</v>
      </c>
      <c r="W584">
        <v>30</v>
      </c>
      <c r="X584">
        <v>30</v>
      </c>
      <c r="Y584">
        <v>30</v>
      </c>
      <c r="Z584">
        <v>30</v>
      </c>
      <c r="AA584">
        <v>0</v>
      </c>
      <c r="AB584">
        <v>0</v>
      </c>
      <c r="AC584">
        <v>0</v>
      </c>
      <c r="AD584">
        <v>0</v>
      </c>
      <c r="AE584">
        <v>30</v>
      </c>
      <c r="AF584">
        <v>30</v>
      </c>
      <c r="AI584" t="s">
        <v>1713</v>
      </c>
      <c r="AJ584" t="s">
        <v>989</v>
      </c>
      <c r="AK584" t="s">
        <v>1007</v>
      </c>
      <c r="AL584" t="s">
        <v>1008</v>
      </c>
      <c r="AM584" t="s">
        <v>1009</v>
      </c>
      <c r="AN584" t="s">
        <v>1034</v>
      </c>
      <c r="AO584" t="s">
        <v>991</v>
      </c>
      <c r="AU584" t="s">
        <v>1773</v>
      </c>
      <c r="AV584" t="s">
        <v>765</v>
      </c>
      <c r="AW584" t="s">
        <v>765</v>
      </c>
      <c r="AX584" t="s">
        <v>990</v>
      </c>
      <c r="AY584">
        <v>0</v>
      </c>
      <c r="AZ584" t="s">
        <v>994</v>
      </c>
      <c r="BA584">
        <v>31793269</v>
      </c>
      <c r="BD584">
        <v>0</v>
      </c>
      <c r="BG584">
        <v>1333314600</v>
      </c>
      <c r="BH584" t="s">
        <v>995</v>
      </c>
      <c r="BI584">
        <v>30</v>
      </c>
      <c r="BJ584">
        <v>30</v>
      </c>
      <c r="BK584">
        <v>1300</v>
      </c>
      <c r="BL584" t="s">
        <v>996</v>
      </c>
    </row>
    <row r="585" spans="3:64">
      <c r="C585" s="2">
        <v>244688</v>
      </c>
      <c r="D585" s="2">
        <v>244688</v>
      </c>
      <c r="F585" t="s">
        <v>1708</v>
      </c>
      <c r="G585" t="s">
        <v>1709</v>
      </c>
      <c r="H585">
        <v>0</v>
      </c>
      <c r="I585" t="s">
        <v>984</v>
      </c>
      <c r="J585" t="s">
        <v>985</v>
      </c>
      <c r="K585" t="s">
        <v>986</v>
      </c>
      <c r="L585">
        <v>250</v>
      </c>
      <c r="N585">
        <v>2000366332</v>
      </c>
      <c r="O585" t="s">
        <v>1770</v>
      </c>
      <c r="P585">
        <v>1</v>
      </c>
      <c r="Q585" t="s">
        <v>1771</v>
      </c>
      <c r="R585" s="2">
        <v>244688</v>
      </c>
      <c r="S585" s="2">
        <v>244688</v>
      </c>
      <c r="T585" t="s">
        <v>1772</v>
      </c>
      <c r="U585">
        <v>23000197</v>
      </c>
      <c r="V585" t="s">
        <v>12</v>
      </c>
      <c r="W585">
        <v>2</v>
      </c>
      <c r="X585">
        <v>20</v>
      </c>
      <c r="Y585">
        <v>2</v>
      </c>
      <c r="Z585">
        <v>20</v>
      </c>
      <c r="AA585">
        <v>0</v>
      </c>
      <c r="AB585">
        <v>0</v>
      </c>
      <c r="AC585">
        <v>0</v>
      </c>
      <c r="AD585">
        <v>0</v>
      </c>
      <c r="AE585">
        <v>2</v>
      </c>
      <c r="AF585">
        <v>20</v>
      </c>
      <c r="AI585" t="s">
        <v>1713</v>
      </c>
      <c r="AJ585" t="s">
        <v>989</v>
      </c>
      <c r="AK585" t="s">
        <v>1007</v>
      </c>
      <c r="AL585" t="s">
        <v>1008</v>
      </c>
      <c r="AM585" t="s">
        <v>1009</v>
      </c>
      <c r="AN585" t="s">
        <v>1034</v>
      </c>
      <c r="AO585" t="s">
        <v>991</v>
      </c>
      <c r="AU585" t="s">
        <v>1773</v>
      </c>
      <c r="AV585" t="s">
        <v>1010</v>
      </c>
      <c r="AW585" t="s">
        <v>765</v>
      </c>
      <c r="AX585" t="s">
        <v>990</v>
      </c>
      <c r="AY585">
        <v>0</v>
      </c>
      <c r="AZ585" t="s">
        <v>994</v>
      </c>
      <c r="BA585">
        <v>31793269</v>
      </c>
      <c r="BD585">
        <v>0</v>
      </c>
      <c r="BG585">
        <v>1333314600</v>
      </c>
      <c r="BH585" t="s">
        <v>995</v>
      </c>
      <c r="BI585">
        <v>2</v>
      </c>
      <c r="BJ585">
        <v>20</v>
      </c>
      <c r="BK585">
        <v>1300</v>
      </c>
      <c r="BL585" t="s">
        <v>996</v>
      </c>
    </row>
    <row r="586" spans="3:64">
      <c r="C586" s="2">
        <v>244688</v>
      </c>
      <c r="D586" s="2">
        <v>244688</v>
      </c>
      <c r="F586" t="s">
        <v>1708</v>
      </c>
      <c r="G586" t="s">
        <v>1709</v>
      </c>
      <c r="H586">
        <v>0</v>
      </c>
      <c r="I586" t="s">
        <v>984</v>
      </c>
      <c r="J586" t="s">
        <v>985</v>
      </c>
      <c r="K586" t="s">
        <v>986</v>
      </c>
      <c r="L586">
        <v>250</v>
      </c>
      <c r="N586">
        <v>2000223424</v>
      </c>
      <c r="O586" t="s">
        <v>1774</v>
      </c>
      <c r="P586">
        <v>1</v>
      </c>
      <c r="Q586" t="s">
        <v>1775</v>
      </c>
      <c r="R586" s="2">
        <v>244688</v>
      </c>
      <c r="S586" s="2">
        <v>244688</v>
      </c>
      <c r="T586" t="s">
        <v>1776</v>
      </c>
      <c r="U586">
        <v>23000181</v>
      </c>
      <c r="V586" t="s">
        <v>38</v>
      </c>
      <c r="W586">
        <v>150</v>
      </c>
      <c r="X586">
        <v>150</v>
      </c>
      <c r="Y586">
        <v>150</v>
      </c>
      <c r="Z586">
        <v>150</v>
      </c>
      <c r="AA586">
        <v>0</v>
      </c>
      <c r="AB586">
        <v>0</v>
      </c>
      <c r="AC586">
        <v>0</v>
      </c>
      <c r="AD586">
        <v>0</v>
      </c>
      <c r="AE586">
        <v>150</v>
      </c>
      <c r="AF586">
        <v>150</v>
      </c>
      <c r="AI586" t="s">
        <v>1713</v>
      </c>
      <c r="AJ586" t="s">
        <v>989</v>
      </c>
      <c r="AK586" t="s">
        <v>1007</v>
      </c>
      <c r="AL586" t="s">
        <v>1008</v>
      </c>
      <c r="AM586" t="s">
        <v>1009</v>
      </c>
      <c r="AN586" t="s">
        <v>1022</v>
      </c>
      <c r="AO586" t="s">
        <v>991</v>
      </c>
      <c r="AU586" t="s">
        <v>1777</v>
      </c>
      <c r="AV586" t="s">
        <v>765</v>
      </c>
      <c r="AW586" t="s">
        <v>765</v>
      </c>
      <c r="AX586" t="s">
        <v>990</v>
      </c>
      <c r="AY586">
        <v>0</v>
      </c>
      <c r="AZ586" t="s">
        <v>994</v>
      </c>
      <c r="BA586">
        <v>31793279</v>
      </c>
      <c r="BD586">
        <v>0</v>
      </c>
      <c r="BG586">
        <v>1333314600</v>
      </c>
      <c r="BH586" t="s">
        <v>995</v>
      </c>
      <c r="BI586">
        <v>150</v>
      </c>
      <c r="BJ586">
        <v>150</v>
      </c>
      <c r="BK586">
        <v>1300</v>
      </c>
      <c r="BL586" t="s">
        <v>996</v>
      </c>
    </row>
    <row r="587" spans="3:64">
      <c r="C587" s="2">
        <v>244688</v>
      </c>
      <c r="D587" s="2">
        <v>244688</v>
      </c>
      <c r="F587" t="s">
        <v>1708</v>
      </c>
      <c r="G587" t="s">
        <v>1709</v>
      </c>
      <c r="H587">
        <v>0</v>
      </c>
      <c r="I587" t="s">
        <v>984</v>
      </c>
      <c r="J587" t="s">
        <v>985</v>
      </c>
      <c r="K587" t="s">
        <v>986</v>
      </c>
      <c r="L587">
        <v>250</v>
      </c>
      <c r="N587">
        <v>2000414735</v>
      </c>
      <c r="O587" t="s">
        <v>1778</v>
      </c>
      <c r="P587">
        <v>1</v>
      </c>
      <c r="Q587" t="s">
        <v>1778</v>
      </c>
      <c r="R587" s="2">
        <v>244688</v>
      </c>
      <c r="S587" s="2">
        <v>244688</v>
      </c>
      <c r="T587" t="s">
        <v>1779</v>
      </c>
      <c r="U587">
        <v>23057673</v>
      </c>
      <c r="V587" t="s">
        <v>152</v>
      </c>
      <c r="W587">
        <v>9</v>
      </c>
      <c r="X587">
        <v>9</v>
      </c>
      <c r="Y587">
        <v>9</v>
      </c>
      <c r="Z587">
        <v>9</v>
      </c>
      <c r="AA587">
        <v>0</v>
      </c>
      <c r="AB587">
        <v>0</v>
      </c>
      <c r="AC587">
        <v>0</v>
      </c>
      <c r="AD587">
        <v>0</v>
      </c>
      <c r="AE587">
        <v>9</v>
      </c>
      <c r="AF587">
        <v>9</v>
      </c>
      <c r="AI587" t="s">
        <v>1713</v>
      </c>
      <c r="AJ587" t="s">
        <v>989</v>
      </c>
      <c r="AK587" t="s">
        <v>1039</v>
      </c>
      <c r="AL587" t="s">
        <v>1008</v>
      </c>
      <c r="AM587" t="s">
        <v>1009</v>
      </c>
      <c r="AN587" t="s">
        <v>1034</v>
      </c>
      <c r="AO587" t="s">
        <v>991</v>
      </c>
      <c r="AU587" t="s">
        <v>1780</v>
      </c>
      <c r="AV587" t="s">
        <v>765</v>
      </c>
      <c r="AW587" t="s">
        <v>765</v>
      </c>
      <c r="AX587" t="s">
        <v>990</v>
      </c>
      <c r="AY587">
        <v>0</v>
      </c>
      <c r="AZ587" t="s">
        <v>994</v>
      </c>
      <c r="BA587">
        <v>31793707</v>
      </c>
      <c r="BD587">
        <v>0</v>
      </c>
      <c r="BG587">
        <v>1333314600</v>
      </c>
      <c r="BH587" t="s">
        <v>995</v>
      </c>
      <c r="BI587">
        <v>9</v>
      </c>
      <c r="BJ587">
        <v>9</v>
      </c>
      <c r="BL587" t="s">
        <v>996</v>
      </c>
    </row>
    <row r="588" spans="3:64">
      <c r="C588" s="2">
        <v>244688</v>
      </c>
      <c r="D588" s="2">
        <v>244688</v>
      </c>
      <c r="F588" t="s">
        <v>1708</v>
      </c>
      <c r="G588" t="s">
        <v>1709</v>
      </c>
      <c r="H588">
        <v>0</v>
      </c>
      <c r="I588" t="s">
        <v>984</v>
      </c>
      <c r="J588" t="s">
        <v>985</v>
      </c>
      <c r="K588" t="s">
        <v>986</v>
      </c>
      <c r="L588">
        <v>250</v>
      </c>
      <c r="N588">
        <v>2000414735</v>
      </c>
      <c r="O588" t="s">
        <v>1778</v>
      </c>
      <c r="P588">
        <v>1</v>
      </c>
      <c r="Q588" t="s">
        <v>1778</v>
      </c>
      <c r="R588" s="2">
        <v>244688</v>
      </c>
      <c r="S588" s="2">
        <v>244688</v>
      </c>
      <c r="T588" t="s">
        <v>1779</v>
      </c>
      <c r="U588">
        <v>23064091</v>
      </c>
      <c r="V588" t="s">
        <v>118</v>
      </c>
      <c r="W588">
        <v>15</v>
      </c>
      <c r="X588">
        <v>15</v>
      </c>
      <c r="Y588">
        <v>15</v>
      </c>
      <c r="Z588">
        <v>15</v>
      </c>
      <c r="AA588">
        <v>0</v>
      </c>
      <c r="AB588">
        <v>0</v>
      </c>
      <c r="AC588">
        <v>0</v>
      </c>
      <c r="AD588">
        <v>0</v>
      </c>
      <c r="AE588">
        <v>15</v>
      </c>
      <c r="AF588">
        <v>15</v>
      </c>
      <c r="AI588" t="s">
        <v>1713</v>
      </c>
      <c r="AJ588" t="s">
        <v>989</v>
      </c>
      <c r="AK588" t="s">
        <v>1007</v>
      </c>
      <c r="AL588" t="s">
        <v>1008</v>
      </c>
      <c r="AM588" t="s">
        <v>1009</v>
      </c>
      <c r="AN588" t="s">
        <v>1034</v>
      </c>
      <c r="AO588" t="s">
        <v>991</v>
      </c>
      <c r="AU588" t="s">
        <v>1780</v>
      </c>
      <c r="AV588" t="s">
        <v>765</v>
      </c>
      <c r="AW588" t="s">
        <v>765</v>
      </c>
      <c r="AX588" t="s">
        <v>990</v>
      </c>
      <c r="AY588">
        <v>0</v>
      </c>
      <c r="AZ588" t="s">
        <v>994</v>
      </c>
      <c r="BA588">
        <v>31793707</v>
      </c>
      <c r="BD588">
        <v>0</v>
      </c>
      <c r="BG588">
        <v>1333314600</v>
      </c>
      <c r="BH588" t="s">
        <v>995</v>
      </c>
      <c r="BI588">
        <v>15</v>
      </c>
      <c r="BJ588">
        <v>15</v>
      </c>
      <c r="BL588" t="s">
        <v>996</v>
      </c>
    </row>
    <row r="589" spans="3:64">
      <c r="C589" s="2">
        <v>244688</v>
      </c>
      <c r="D589" s="2">
        <v>244688</v>
      </c>
      <c r="F589" t="s">
        <v>1708</v>
      </c>
      <c r="G589" t="s">
        <v>1709</v>
      </c>
      <c r="H589">
        <v>0</v>
      </c>
      <c r="I589" t="s">
        <v>984</v>
      </c>
      <c r="J589" t="s">
        <v>985</v>
      </c>
      <c r="K589" t="s">
        <v>986</v>
      </c>
      <c r="L589">
        <v>250</v>
      </c>
      <c r="N589">
        <v>2000414735</v>
      </c>
      <c r="O589" t="s">
        <v>1778</v>
      </c>
      <c r="P589">
        <v>1</v>
      </c>
      <c r="Q589" t="s">
        <v>1778</v>
      </c>
      <c r="R589" s="2">
        <v>244688</v>
      </c>
      <c r="S589" s="2">
        <v>244688</v>
      </c>
      <c r="T589" t="s">
        <v>1779</v>
      </c>
      <c r="U589">
        <v>23000188</v>
      </c>
      <c r="V589" t="s">
        <v>94</v>
      </c>
      <c r="W589">
        <v>4</v>
      </c>
      <c r="X589">
        <v>4</v>
      </c>
      <c r="Y589">
        <v>4</v>
      </c>
      <c r="Z589">
        <v>4</v>
      </c>
      <c r="AA589">
        <v>0</v>
      </c>
      <c r="AB589">
        <v>0</v>
      </c>
      <c r="AC589">
        <v>0</v>
      </c>
      <c r="AD589">
        <v>0</v>
      </c>
      <c r="AE589">
        <v>4</v>
      </c>
      <c r="AF589">
        <v>4</v>
      </c>
      <c r="AI589" t="s">
        <v>1713</v>
      </c>
      <c r="AJ589" t="s">
        <v>989</v>
      </c>
      <c r="AK589" t="s">
        <v>1007</v>
      </c>
      <c r="AL589" t="s">
        <v>1008</v>
      </c>
      <c r="AM589" t="s">
        <v>1009</v>
      </c>
      <c r="AN589" t="s">
        <v>1034</v>
      </c>
      <c r="AO589" t="s">
        <v>991</v>
      </c>
      <c r="AU589" t="s">
        <v>1780</v>
      </c>
      <c r="AV589" t="s">
        <v>765</v>
      </c>
      <c r="AW589" t="s">
        <v>765</v>
      </c>
      <c r="AX589" t="s">
        <v>990</v>
      </c>
      <c r="AY589">
        <v>0</v>
      </c>
      <c r="AZ589" t="s">
        <v>994</v>
      </c>
      <c r="BA589">
        <v>31793707</v>
      </c>
      <c r="BD589">
        <v>0</v>
      </c>
      <c r="BG589">
        <v>1333314600</v>
      </c>
      <c r="BH589" t="s">
        <v>995</v>
      </c>
      <c r="BI589">
        <v>4</v>
      </c>
      <c r="BJ589">
        <v>4</v>
      </c>
      <c r="BL589" t="s">
        <v>996</v>
      </c>
    </row>
    <row r="590" spans="3:64">
      <c r="C590" s="2">
        <v>244688</v>
      </c>
      <c r="D590" s="2">
        <v>244688</v>
      </c>
      <c r="F590" t="s">
        <v>1708</v>
      </c>
      <c r="G590" t="s">
        <v>1709</v>
      </c>
      <c r="H590">
        <v>0</v>
      </c>
      <c r="I590" t="s">
        <v>984</v>
      </c>
      <c r="J590" t="s">
        <v>985</v>
      </c>
      <c r="K590" t="s">
        <v>986</v>
      </c>
      <c r="L590">
        <v>250</v>
      </c>
      <c r="N590">
        <v>2000414735</v>
      </c>
      <c r="O590" t="s">
        <v>1778</v>
      </c>
      <c r="P590">
        <v>1</v>
      </c>
      <c r="Q590" t="s">
        <v>1778</v>
      </c>
      <c r="R590" s="2">
        <v>244688</v>
      </c>
      <c r="S590" s="2">
        <v>244688</v>
      </c>
      <c r="T590" t="s">
        <v>1779</v>
      </c>
      <c r="U590">
        <v>23015390</v>
      </c>
      <c r="V590" t="s">
        <v>564</v>
      </c>
      <c r="W590">
        <v>4</v>
      </c>
      <c r="X590">
        <v>4</v>
      </c>
      <c r="Y590">
        <v>4</v>
      </c>
      <c r="Z590">
        <v>4</v>
      </c>
      <c r="AA590">
        <v>0</v>
      </c>
      <c r="AB590">
        <v>0</v>
      </c>
      <c r="AC590">
        <v>0</v>
      </c>
      <c r="AD590">
        <v>0</v>
      </c>
      <c r="AE590">
        <v>4</v>
      </c>
      <c r="AF590">
        <v>4</v>
      </c>
      <c r="AI590" t="s">
        <v>1713</v>
      </c>
      <c r="AJ590" t="s">
        <v>989</v>
      </c>
      <c r="AK590" t="s">
        <v>1007</v>
      </c>
      <c r="AL590" t="s">
        <v>1008</v>
      </c>
      <c r="AM590" t="s">
        <v>1009</v>
      </c>
      <c r="AN590" t="s">
        <v>1034</v>
      </c>
      <c r="AO590" t="s">
        <v>991</v>
      </c>
      <c r="AU590" t="s">
        <v>1780</v>
      </c>
      <c r="AV590" t="s">
        <v>765</v>
      </c>
      <c r="AW590" t="s">
        <v>765</v>
      </c>
      <c r="AX590" t="s">
        <v>990</v>
      </c>
      <c r="AY590">
        <v>0</v>
      </c>
      <c r="AZ590" t="s">
        <v>994</v>
      </c>
      <c r="BA590">
        <v>31793707</v>
      </c>
      <c r="BD590">
        <v>0</v>
      </c>
      <c r="BG590">
        <v>1333314600</v>
      </c>
      <c r="BH590" t="s">
        <v>995</v>
      </c>
      <c r="BI590">
        <v>4</v>
      </c>
      <c r="BJ590">
        <v>4</v>
      </c>
      <c r="BL590" t="s">
        <v>996</v>
      </c>
    </row>
    <row r="591" spans="3:64">
      <c r="C591" s="2">
        <v>244688</v>
      </c>
      <c r="D591" s="2">
        <v>244688</v>
      </c>
      <c r="F591" t="s">
        <v>1708</v>
      </c>
      <c r="G591" t="s">
        <v>1709</v>
      </c>
      <c r="H591">
        <v>0</v>
      </c>
      <c r="I591" t="s">
        <v>984</v>
      </c>
      <c r="J591" t="s">
        <v>985</v>
      </c>
      <c r="K591" t="s">
        <v>986</v>
      </c>
      <c r="L591">
        <v>250</v>
      </c>
      <c r="N591">
        <v>2000414735</v>
      </c>
      <c r="O591" t="s">
        <v>1778</v>
      </c>
      <c r="P591">
        <v>1</v>
      </c>
      <c r="Q591" t="s">
        <v>1778</v>
      </c>
      <c r="R591" s="2">
        <v>244688</v>
      </c>
      <c r="S591" s="2">
        <v>244688</v>
      </c>
      <c r="T591" t="s">
        <v>1779</v>
      </c>
      <c r="U591">
        <v>23057689</v>
      </c>
      <c r="V591" t="s">
        <v>56</v>
      </c>
      <c r="W591">
        <v>10</v>
      </c>
      <c r="X591">
        <v>10</v>
      </c>
      <c r="Y591">
        <v>10</v>
      </c>
      <c r="Z591">
        <v>10</v>
      </c>
      <c r="AA591">
        <v>0</v>
      </c>
      <c r="AB591">
        <v>0</v>
      </c>
      <c r="AC591">
        <v>0</v>
      </c>
      <c r="AD591">
        <v>0</v>
      </c>
      <c r="AE591">
        <v>10</v>
      </c>
      <c r="AF591">
        <v>10</v>
      </c>
      <c r="AI591" t="s">
        <v>1713</v>
      </c>
      <c r="AJ591" t="s">
        <v>989</v>
      </c>
      <c r="AK591" t="s">
        <v>1007</v>
      </c>
      <c r="AL591" t="s">
        <v>1008</v>
      </c>
      <c r="AM591" t="s">
        <v>1009</v>
      </c>
      <c r="AN591" t="s">
        <v>1034</v>
      </c>
      <c r="AO591" t="s">
        <v>991</v>
      </c>
      <c r="AU591" t="s">
        <v>1780</v>
      </c>
      <c r="AV591" t="s">
        <v>765</v>
      </c>
      <c r="AW591" t="s">
        <v>765</v>
      </c>
      <c r="AX591" t="s">
        <v>990</v>
      </c>
      <c r="AY591">
        <v>0</v>
      </c>
      <c r="AZ591" t="s">
        <v>994</v>
      </c>
      <c r="BA591">
        <v>31793707</v>
      </c>
      <c r="BD591">
        <v>0</v>
      </c>
      <c r="BG591">
        <v>1333314600</v>
      </c>
      <c r="BH591" t="s">
        <v>995</v>
      </c>
      <c r="BI591">
        <v>10</v>
      </c>
      <c r="BJ591">
        <v>10</v>
      </c>
      <c r="BL591" t="s">
        <v>996</v>
      </c>
    </row>
    <row r="592" spans="3:64">
      <c r="C592" s="2">
        <v>244688</v>
      </c>
      <c r="D592" s="2">
        <v>244688</v>
      </c>
      <c r="F592" t="s">
        <v>1708</v>
      </c>
      <c r="G592" t="s">
        <v>1709</v>
      </c>
      <c r="H592">
        <v>0</v>
      </c>
      <c r="I592" t="s">
        <v>984</v>
      </c>
      <c r="J592" t="s">
        <v>985</v>
      </c>
      <c r="K592" t="s">
        <v>986</v>
      </c>
      <c r="L592">
        <v>250</v>
      </c>
      <c r="N592">
        <v>2000414735</v>
      </c>
      <c r="O592" t="s">
        <v>1778</v>
      </c>
      <c r="P592">
        <v>1</v>
      </c>
      <c r="Q592" t="s">
        <v>1778</v>
      </c>
      <c r="R592" s="2">
        <v>244688</v>
      </c>
      <c r="S592" s="2">
        <v>244688</v>
      </c>
      <c r="T592" t="s">
        <v>1779</v>
      </c>
      <c r="U592">
        <v>23039556</v>
      </c>
      <c r="V592" t="s">
        <v>267</v>
      </c>
      <c r="W592">
        <v>2</v>
      </c>
      <c r="X592">
        <v>10</v>
      </c>
      <c r="Y592">
        <v>2</v>
      </c>
      <c r="Z592">
        <v>10</v>
      </c>
      <c r="AA592">
        <v>0</v>
      </c>
      <c r="AB592">
        <v>0</v>
      </c>
      <c r="AC592">
        <v>0</v>
      </c>
      <c r="AD592">
        <v>0</v>
      </c>
      <c r="AE592">
        <v>2</v>
      </c>
      <c r="AF592">
        <v>10</v>
      </c>
      <c r="AI592" t="s">
        <v>1713</v>
      </c>
      <c r="AJ592" t="s">
        <v>989</v>
      </c>
      <c r="AK592" t="s">
        <v>1039</v>
      </c>
      <c r="AL592" t="s">
        <v>1008</v>
      </c>
      <c r="AM592" t="s">
        <v>1009</v>
      </c>
      <c r="AN592" t="s">
        <v>1034</v>
      </c>
      <c r="AO592" t="s">
        <v>991</v>
      </c>
      <c r="AU592" t="s">
        <v>1780</v>
      </c>
      <c r="AV592" t="s">
        <v>1010</v>
      </c>
      <c r="AW592" t="s">
        <v>765</v>
      </c>
      <c r="AX592" t="s">
        <v>990</v>
      </c>
      <c r="AY592">
        <v>0</v>
      </c>
      <c r="AZ592" t="s">
        <v>994</v>
      </c>
      <c r="BA592">
        <v>31793707</v>
      </c>
      <c r="BD592">
        <v>0</v>
      </c>
      <c r="BG592">
        <v>1333314600</v>
      </c>
      <c r="BH592" t="s">
        <v>995</v>
      </c>
      <c r="BI592">
        <v>2</v>
      </c>
      <c r="BJ592">
        <v>10</v>
      </c>
      <c r="BL592" t="s">
        <v>996</v>
      </c>
    </row>
    <row r="593" spans="3:64">
      <c r="C593" s="2">
        <v>244688</v>
      </c>
      <c r="D593" s="2">
        <v>244688</v>
      </c>
      <c r="F593" t="s">
        <v>1708</v>
      </c>
      <c r="G593" t="s">
        <v>1709</v>
      </c>
      <c r="H593">
        <v>0</v>
      </c>
      <c r="I593" t="s">
        <v>984</v>
      </c>
      <c r="J593" t="s">
        <v>985</v>
      </c>
      <c r="K593" t="s">
        <v>986</v>
      </c>
      <c r="L593">
        <v>250</v>
      </c>
      <c r="N593">
        <v>2000414735</v>
      </c>
      <c r="O593" t="s">
        <v>1778</v>
      </c>
      <c r="P593">
        <v>1</v>
      </c>
      <c r="Q593" t="s">
        <v>1778</v>
      </c>
      <c r="R593" s="2">
        <v>244688</v>
      </c>
      <c r="S593" s="2">
        <v>244688</v>
      </c>
      <c r="T593" t="s">
        <v>1779</v>
      </c>
      <c r="U593">
        <v>23057677</v>
      </c>
      <c r="V593" t="s">
        <v>243</v>
      </c>
      <c r="W593">
        <v>7</v>
      </c>
      <c r="X593">
        <v>7</v>
      </c>
      <c r="Y593">
        <v>7</v>
      </c>
      <c r="Z593">
        <v>7</v>
      </c>
      <c r="AA593">
        <v>0</v>
      </c>
      <c r="AB593">
        <v>0</v>
      </c>
      <c r="AC593">
        <v>0</v>
      </c>
      <c r="AD593">
        <v>0</v>
      </c>
      <c r="AE593">
        <v>7</v>
      </c>
      <c r="AF593">
        <v>7</v>
      </c>
      <c r="AI593" t="s">
        <v>1713</v>
      </c>
      <c r="AJ593" t="s">
        <v>989</v>
      </c>
      <c r="AK593" t="s">
        <v>1039</v>
      </c>
      <c r="AL593" t="s">
        <v>1008</v>
      </c>
      <c r="AM593" t="s">
        <v>1009</v>
      </c>
      <c r="AN593" t="s">
        <v>1034</v>
      </c>
      <c r="AO593" t="s">
        <v>991</v>
      </c>
      <c r="AU593" t="s">
        <v>1780</v>
      </c>
      <c r="AV593" t="s">
        <v>765</v>
      </c>
      <c r="AW593" t="s">
        <v>765</v>
      </c>
      <c r="AX593" t="s">
        <v>990</v>
      </c>
      <c r="AY593">
        <v>0</v>
      </c>
      <c r="AZ593" t="s">
        <v>994</v>
      </c>
      <c r="BA593">
        <v>31793707</v>
      </c>
      <c r="BD593">
        <v>0</v>
      </c>
      <c r="BG593">
        <v>1333314600</v>
      </c>
      <c r="BH593" t="s">
        <v>995</v>
      </c>
      <c r="BI593">
        <v>7</v>
      </c>
      <c r="BJ593">
        <v>7</v>
      </c>
      <c r="BL593" t="s">
        <v>996</v>
      </c>
    </row>
    <row r="594" spans="3:64">
      <c r="C594" s="2">
        <v>244688</v>
      </c>
      <c r="D594" s="2">
        <v>244688</v>
      </c>
      <c r="F594" t="s">
        <v>1708</v>
      </c>
      <c r="G594" t="s">
        <v>1709</v>
      </c>
      <c r="H594">
        <v>0</v>
      </c>
      <c r="I594" t="s">
        <v>984</v>
      </c>
      <c r="J594" t="s">
        <v>985</v>
      </c>
      <c r="K594" t="s">
        <v>986</v>
      </c>
      <c r="L594">
        <v>250</v>
      </c>
      <c r="N594">
        <v>2000414930</v>
      </c>
      <c r="O594" t="s">
        <v>1781</v>
      </c>
      <c r="P594">
        <v>1</v>
      </c>
      <c r="Q594" t="s">
        <v>1781</v>
      </c>
      <c r="R594" s="2">
        <v>244688</v>
      </c>
      <c r="S594" s="2">
        <v>244688</v>
      </c>
      <c r="T594" t="s">
        <v>1782</v>
      </c>
      <c r="U594">
        <v>23057672</v>
      </c>
      <c r="V594" t="s">
        <v>136</v>
      </c>
      <c r="W594">
        <v>5</v>
      </c>
      <c r="X594">
        <v>5</v>
      </c>
      <c r="Y594">
        <v>5</v>
      </c>
      <c r="Z594">
        <v>5</v>
      </c>
      <c r="AA594">
        <v>0</v>
      </c>
      <c r="AB594">
        <v>0</v>
      </c>
      <c r="AC594">
        <v>0</v>
      </c>
      <c r="AD594">
        <v>0</v>
      </c>
      <c r="AE594">
        <v>5</v>
      </c>
      <c r="AF594">
        <v>5</v>
      </c>
      <c r="AI594" t="s">
        <v>1713</v>
      </c>
      <c r="AJ594" t="s">
        <v>989</v>
      </c>
      <c r="AK594" t="s">
        <v>1039</v>
      </c>
      <c r="AL594" t="s">
        <v>1008</v>
      </c>
      <c r="AM594" t="s">
        <v>1009</v>
      </c>
      <c r="AN594" t="s">
        <v>1034</v>
      </c>
      <c r="AO594" t="s">
        <v>991</v>
      </c>
      <c r="AU594" t="s">
        <v>1783</v>
      </c>
      <c r="AV594" t="s">
        <v>765</v>
      </c>
      <c r="AW594" t="s">
        <v>765</v>
      </c>
      <c r="AX594" t="s">
        <v>990</v>
      </c>
      <c r="AY594">
        <v>0</v>
      </c>
      <c r="AZ594" t="s">
        <v>994</v>
      </c>
      <c r="BA594">
        <v>31793805</v>
      </c>
      <c r="BD594">
        <v>0</v>
      </c>
      <c r="BG594">
        <v>1333314600</v>
      </c>
      <c r="BH594" t="s">
        <v>995</v>
      </c>
      <c r="BI594">
        <v>5</v>
      </c>
      <c r="BJ594">
        <v>5</v>
      </c>
      <c r="BL594" t="s">
        <v>996</v>
      </c>
    </row>
    <row r="595" spans="3:64">
      <c r="C595" s="2">
        <v>244688</v>
      </c>
      <c r="D595" s="2">
        <v>244688</v>
      </c>
      <c r="F595" t="s">
        <v>1708</v>
      </c>
      <c r="G595" t="s">
        <v>1709</v>
      </c>
      <c r="H595">
        <v>0</v>
      </c>
      <c r="I595" t="s">
        <v>984</v>
      </c>
      <c r="J595" t="s">
        <v>985</v>
      </c>
      <c r="K595" t="s">
        <v>986</v>
      </c>
      <c r="L595">
        <v>250</v>
      </c>
      <c r="N595">
        <v>2000374617</v>
      </c>
      <c r="O595" t="s">
        <v>1784</v>
      </c>
      <c r="P595">
        <v>1</v>
      </c>
      <c r="Q595" t="s">
        <v>1785</v>
      </c>
      <c r="R595" s="2">
        <v>244688</v>
      </c>
      <c r="S595" s="2">
        <v>244688</v>
      </c>
      <c r="T595" t="s">
        <v>1786</v>
      </c>
      <c r="U595">
        <v>23078867</v>
      </c>
      <c r="V595" t="s">
        <v>173</v>
      </c>
      <c r="W595">
        <v>5</v>
      </c>
      <c r="X595">
        <v>5</v>
      </c>
      <c r="Y595">
        <v>5</v>
      </c>
      <c r="Z595">
        <v>5</v>
      </c>
      <c r="AA595">
        <v>0</v>
      </c>
      <c r="AB595">
        <v>0</v>
      </c>
      <c r="AC595">
        <v>0</v>
      </c>
      <c r="AD595">
        <v>0</v>
      </c>
      <c r="AE595">
        <v>5</v>
      </c>
      <c r="AF595">
        <v>5</v>
      </c>
      <c r="AI595" t="s">
        <v>1713</v>
      </c>
      <c r="AJ595" t="s">
        <v>989</v>
      </c>
      <c r="AK595" t="s">
        <v>1039</v>
      </c>
      <c r="AL595" t="s">
        <v>1008</v>
      </c>
      <c r="AM595" t="s">
        <v>1009</v>
      </c>
      <c r="AN595" t="s">
        <v>1034</v>
      </c>
      <c r="AO595" t="s">
        <v>991</v>
      </c>
      <c r="AU595" t="s">
        <v>1787</v>
      </c>
      <c r="AV595" t="s">
        <v>765</v>
      </c>
      <c r="AW595" t="s">
        <v>765</v>
      </c>
      <c r="AX595" t="s">
        <v>990</v>
      </c>
      <c r="AY595">
        <v>0</v>
      </c>
      <c r="AZ595" t="s">
        <v>994</v>
      </c>
      <c r="BA595">
        <v>31794191</v>
      </c>
      <c r="BD595">
        <v>0</v>
      </c>
      <c r="BG595">
        <v>1333314600</v>
      </c>
      <c r="BH595" t="s">
        <v>995</v>
      </c>
      <c r="BI595">
        <v>5</v>
      </c>
      <c r="BJ595">
        <v>5</v>
      </c>
      <c r="BK595">
        <v>1300</v>
      </c>
      <c r="BL595" t="s">
        <v>996</v>
      </c>
    </row>
    <row r="596" spans="3:64">
      <c r="C596" s="2">
        <v>244688</v>
      </c>
      <c r="D596" s="2">
        <v>244688</v>
      </c>
      <c r="F596" t="s">
        <v>1708</v>
      </c>
      <c r="G596" t="s">
        <v>1709</v>
      </c>
      <c r="H596">
        <v>0</v>
      </c>
      <c r="I596" t="s">
        <v>984</v>
      </c>
      <c r="J596" t="s">
        <v>985</v>
      </c>
      <c r="K596" t="s">
        <v>986</v>
      </c>
      <c r="L596">
        <v>250</v>
      </c>
      <c r="N596">
        <v>2000374617</v>
      </c>
      <c r="O596" t="s">
        <v>1784</v>
      </c>
      <c r="P596">
        <v>1</v>
      </c>
      <c r="Q596" t="s">
        <v>1785</v>
      </c>
      <c r="R596" s="2">
        <v>244688</v>
      </c>
      <c r="S596" s="2">
        <v>244688</v>
      </c>
      <c r="T596" t="s">
        <v>1786</v>
      </c>
      <c r="U596">
        <v>23057698</v>
      </c>
      <c r="V596" t="s">
        <v>271</v>
      </c>
      <c r="W596">
        <v>5</v>
      </c>
      <c r="X596">
        <v>5</v>
      </c>
      <c r="Y596">
        <v>5</v>
      </c>
      <c r="Z596">
        <v>5</v>
      </c>
      <c r="AA596">
        <v>0</v>
      </c>
      <c r="AB596">
        <v>0</v>
      </c>
      <c r="AC596">
        <v>0</v>
      </c>
      <c r="AD596">
        <v>0</v>
      </c>
      <c r="AE596">
        <v>5</v>
      </c>
      <c r="AF596">
        <v>5</v>
      </c>
      <c r="AI596" t="s">
        <v>1713</v>
      </c>
      <c r="AJ596" t="s">
        <v>989</v>
      </c>
      <c r="AK596" t="s">
        <v>1039</v>
      </c>
      <c r="AL596" t="s">
        <v>1008</v>
      </c>
      <c r="AM596" t="s">
        <v>1009</v>
      </c>
      <c r="AN596" t="s">
        <v>1034</v>
      </c>
      <c r="AO596" t="s">
        <v>991</v>
      </c>
      <c r="AU596" t="s">
        <v>1787</v>
      </c>
      <c r="AV596" t="s">
        <v>765</v>
      </c>
      <c r="AW596" t="s">
        <v>765</v>
      </c>
      <c r="AX596" t="s">
        <v>990</v>
      </c>
      <c r="AY596">
        <v>0</v>
      </c>
      <c r="AZ596" t="s">
        <v>994</v>
      </c>
      <c r="BA596">
        <v>31794191</v>
      </c>
      <c r="BD596">
        <v>0</v>
      </c>
      <c r="BG596">
        <v>1333314600</v>
      </c>
      <c r="BH596" t="s">
        <v>995</v>
      </c>
      <c r="BI596">
        <v>5</v>
      </c>
      <c r="BJ596">
        <v>5</v>
      </c>
      <c r="BK596">
        <v>1300</v>
      </c>
      <c r="BL596" t="s">
        <v>996</v>
      </c>
    </row>
    <row r="597" spans="3:64">
      <c r="C597" s="2">
        <v>244688</v>
      </c>
      <c r="D597" s="2">
        <v>244688</v>
      </c>
      <c r="F597" t="s">
        <v>1708</v>
      </c>
      <c r="G597" t="s">
        <v>1709</v>
      </c>
      <c r="H597">
        <v>0</v>
      </c>
      <c r="I597" t="s">
        <v>984</v>
      </c>
      <c r="J597" t="s">
        <v>985</v>
      </c>
      <c r="K597" t="s">
        <v>986</v>
      </c>
      <c r="L597">
        <v>250</v>
      </c>
      <c r="N597">
        <v>2000374617</v>
      </c>
      <c r="O597" t="s">
        <v>1784</v>
      </c>
      <c r="P597">
        <v>1</v>
      </c>
      <c r="Q597" t="s">
        <v>1785</v>
      </c>
      <c r="R597" s="2">
        <v>244688</v>
      </c>
      <c r="S597" s="2">
        <v>244688</v>
      </c>
      <c r="T597" t="s">
        <v>1786</v>
      </c>
      <c r="U597">
        <v>23072463</v>
      </c>
      <c r="V597" t="s">
        <v>76</v>
      </c>
      <c r="W597">
        <v>5</v>
      </c>
      <c r="X597">
        <v>5</v>
      </c>
      <c r="Y597">
        <v>5</v>
      </c>
      <c r="Z597">
        <v>5</v>
      </c>
      <c r="AA597">
        <v>0</v>
      </c>
      <c r="AB597">
        <v>0</v>
      </c>
      <c r="AC597">
        <v>0</v>
      </c>
      <c r="AD597">
        <v>0</v>
      </c>
      <c r="AE597">
        <v>5</v>
      </c>
      <c r="AF597">
        <v>5</v>
      </c>
      <c r="AI597" t="s">
        <v>1713</v>
      </c>
      <c r="AJ597" t="s">
        <v>989</v>
      </c>
      <c r="AK597" t="s">
        <v>1007</v>
      </c>
      <c r="AL597" t="s">
        <v>1008</v>
      </c>
      <c r="AM597" t="s">
        <v>1009</v>
      </c>
      <c r="AN597" t="s">
        <v>1034</v>
      </c>
      <c r="AO597" t="s">
        <v>991</v>
      </c>
      <c r="AU597" t="s">
        <v>1787</v>
      </c>
      <c r="AV597" t="s">
        <v>765</v>
      </c>
      <c r="AW597" t="s">
        <v>765</v>
      </c>
      <c r="AX597" t="s">
        <v>990</v>
      </c>
      <c r="AY597">
        <v>0</v>
      </c>
      <c r="AZ597" t="s">
        <v>994</v>
      </c>
      <c r="BA597">
        <v>31794191</v>
      </c>
      <c r="BD597">
        <v>0</v>
      </c>
      <c r="BG597">
        <v>1333314600</v>
      </c>
      <c r="BH597" t="s">
        <v>995</v>
      </c>
      <c r="BI597">
        <v>5</v>
      </c>
      <c r="BJ597">
        <v>5</v>
      </c>
      <c r="BK597">
        <v>1300</v>
      </c>
      <c r="BL597" t="s">
        <v>996</v>
      </c>
    </row>
    <row r="598" spans="3:64">
      <c r="C598" s="2">
        <v>244688</v>
      </c>
      <c r="D598" s="2">
        <v>244688</v>
      </c>
      <c r="F598" t="s">
        <v>1708</v>
      </c>
      <c r="G598" t="s">
        <v>1709</v>
      </c>
      <c r="H598">
        <v>0</v>
      </c>
      <c r="I598" t="s">
        <v>984</v>
      </c>
      <c r="J598" t="s">
        <v>985</v>
      </c>
      <c r="K598" t="s">
        <v>986</v>
      </c>
      <c r="L598">
        <v>250</v>
      </c>
      <c r="N598">
        <v>2000374617</v>
      </c>
      <c r="O598" t="s">
        <v>1784</v>
      </c>
      <c r="P598">
        <v>1</v>
      </c>
      <c r="Q598" t="s">
        <v>1785</v>
      </c>
      <c r="R598" s="2">
        <v>244688</v>
      </c>
      <c r="S598" s="2">
        <v>244688</v>
      </c>
      <c r="T598" t="s">
        <v>1786</v>
      </c>
      <c r="U598">
        <v>23057690</v>
      </c>
      <c r="V598" t="s">
        <v>65</v>
      </c>
      <c r="W598">
        <v>5</v>
      </c>
      <c r="X598">
        <v>5</v>
      </c>
      <c r="Y598">
        <v>5</v>
      </c>
      <c r="Z598">
        <v>5</v>
      </c>
      <c r="AA598">
        <v>0</v>
      </c>
      <c r="AB598">
        <v>0</v>
      </c>
      <c r="AC598">
        <v>0</v>
      </c>
      <c r="AD598">
        <v>0</v>
      </c>
      <c r="AE598">
        <v>5</v>
      </c>
      <c r="AF598">
        <v>5</v>
      </c>
      <c r="AI598" t="s">
        <v>1713</v>
      </c>
      <c r="AJ598" t="s">
        <v>989</v>
      </c>
      <c r="AK598" t="s">
        <v>1007</v>
      </c>
      <c r="AL598" t="s">
        <v>1008</v>
      </c>
      <c r="AM598" t="s">
        <v>1009</v>
      </c>
      <c r="AN598" t="s">
        <v>1034</v>
      </c>
      <c r="AO598" t="s">
        <v>991</v>
      </c>
      <c r="AU598" t="s">
        <v>1787</v>
      </c>
      <c r="AV598" t="s">
        <v>765</v>
      </c>
      <c r="AW598" t="s">
        <v>765</v>
      </c>
      <c r="AX598" t="s">
        <v>990</v>
      </c>
      <c r="AY598">
        <v>0</v>
      </c>
      <c r="AZ598" t="s">
        <v>994</v>
      </c>
      <c r="BA598">
        <v>31794191</v>
      </c>
      <c r="BD598">
        <v>0</v>
      </c>
      <c r="BG598">
        <v>1333314600</v>
      </c>
      <c r="BH598" t="s">
        <v>995</v>
      </c>
      <c r="BI598">
        <v>5</v>
      </c>
      <c r="BJ598">
        <v>5</v>
      </c>
      <c r="BK598">
        <v>1300</v>
      </c>
      <c r="BL598" t="s">
        <v>996</v>
      </c>
    </row>
    <row r="599" spans="3:64">
      <c r="C599" s="2">
        <v>244688</v>
      </c>
      <c r="D599" s="2">
        <v>244688</v>
      </c>
      <c r="F599" t="s">
        <v>1708</v>
      </c>
      <c r="G599" t="s">
        <v>1709</v>
      </c>
      <c r="H599">
        <v>0</v>
      </c>
      <c r="I599" t="s">
        <v>984</v>
      </c>
      <c r="J599" t="s">
        <v>985</v>
      </c>
      <c r="K599" t="s">
        <v>986</v>
      </c>
      <c r="L599">
        <v>250</v>
      </c>
      <c r="N599">
        <v>2000374617</v>
      </c>
      <c r="O599" t="s">
        <v>1784</v>
      </c>
      <c r="P599">
        <v>1</v>
      </c>
      <c r="Q599" t="s">
        <v>1785</v>
      </c>
      <c r="R599" s="2">
        <v>244688</v>
      </c>
      <c r="S599" s="2">
        <v>244688</v>
      </c>
      <c r="T599" t="s">
        <v>1786</v>
      </c>
      <c r="U599">
        <v>23057688</v>
      </c>
      <c r="V599" t="s">
        <v>61</v>
      </c>
      <c r="W599">
        <v>5</v>
      </c>
      <c r="X599">
        <v>5</v>
      </c>
      <c r="Y599">
        <v>5</v>
      </c>
      <c r="Z599">
        <v>5</v>
      </c>
      <c r="AA599">
        <v>0</v>
      </c>
      <c r="AB599">
        <v>0</v>
      </c>
      <c r="AC599">
        <v>0</v>
      </c>
      <c r="AD599">
        <v>0</v>
      </c>
      <c r="AE599">
        <v>5</v>
      </c>
      <c r="AF599">
        <v>5</v>
      </c>
      <c r="AI599" t="s">
        <v>1713</v>
      </c>
      <c r="AJ599" t="s">
        <v>989</v>
      </c>
      <c r="AK599" t="s">
        <v>1007</v>
      </c>
      <c r="AL599" t="s">
        <v>1008</v>
      </c>
      <c r="AM599" t="s">
        <v>1009</v>
      </c>
      <c r="AN599" t="s">
        <v>1034</v>
      </c>
      <c r="AO599" t="s">
        <v>991</v>
      </c>
      <c r="AU599" t="s">
        <v>1787</v>
      </c>
      <c r="AV599" t="s">
        <v>765</v>
      </c>
      <c r="AW599" t="s">
        <v>765</v>
      </c>
      <c r="AX599" t="s">
        <v>990</v>
      </c>
      <c r="AY599">
        <v>0</v>
      </c>
      <c r="AZ599" t="s">
        <v>994</v>
      </c>
      <c r="BA599">
        <v>31794191</v>
      </c>
      <c r="BD599">
        <v>0</v>
      </c>
      <c r="BG599">
        <v>1333314600</v>
      </c>
      <c r="BH599" t="s">
        <v>995</v>
      </c>
      <c r="BI599">
        <v>5</v>
      </c>
      <c r="BJ599">
        <v>5</v>
      </c>
      <c r="BK599">
        <v>1300</v>
      </c>
      <c r="BL599" t="s">
        <v>996</v>
      </c>
    </row>
    <row r="600" spans="3:64">
      <c r="C600" s="2">
        <v>244688</v>
      </c>
      <c r="D600" s="2">
        <v>244688</v>
      </c>
      <c r="F600" t="s">
        <v>1708</v>
      </c>
      <c r="G600" t="s">
        <v>1709</v>
      </c>
      <c r="H600">
        <v>0</v>
      </c>
      <c r="I600" t="s">
        <v>984</v>
      </c>
      <c r="J600" t="s">
        <v>985</v>
      </c>
      <c r="K600" t="s">
        <v>986</v>
      </c>
      <c r="L600">
        <v>250</v>
      </c>
      <c r="N600">
        <v>2000104771</v>
      </c>
      <c r="O600" t="s">
        <v>1788</v>
      </c>
      <c r="P600">
        <v>1</v>
      </c>
      <c r="Q600" t="s">
        <v>1789</v>
      </c>
      <c r="R600" s="2">
        <v>244688</v>
      </c>
      <c r="S600" s="2">
        <v>244688</v>
      </c>
      <c r="T600" t="s">
        <v>1790</v>
      </c>
      <c r="U600">
        <v>23000191</v>
      </c>
      <c r="V600" t="s">
        <v>44</v>
      </c>
      <c r="W600">
        <v>2</v>
      </c>
      <c r="X600">
        <v>2</v>
      </c>
      <c r="Y600">
        <v>2</v>
      </c>
      <c r="Z600">
        <v>2</v>
      </c>
      <c r="AA600">
        <v>0</v>
      </c>
      <c r="AB600">
        <v>0</v>
      </c>
      <c r="AC600">
        <v>0</v>
      </c>
      <c r="AD600">
        <v>0</v>
      </c>
      <c r="AE600">
        <v>2</v>
      </c>
      <c r="AF600">
        <v>2</v>
      </c>
      <c r="AI600" t="s">
        <v>1713</v>
      </c>
      <c r="AJ600" t="s">
        <v>989</v>
      </c>
      <c r="AK600" t="s">
        <v>1007</v>
      </c>
      <c r="AL600" t="s">
        <v>1008</v>
      </c>
      <c r="AM600" t="s">
        <v>1009</v>
      </c>
      <c r="AN600" t="s">
        <v>1022</v>
      </c>
      <c r="AO600" t="s">
        <v>991</v>
      </c>
      <c r="AU600" t="s">
        <v>1791</v>
      </c>
      <c r="AV600" t="s">
        <v>765</v>
      </c>
      <c r="AW600" t="s">
        <v>765</v>
      </c>
      <c r="AX600" t="s">
        <v>990</v>
      </c>
      <c r="AY600">
        <v>0</v>
      </c>
      <c r="AZ600" t="s">
        <v>994</v>
      </c>
      <c r="BA600">
        <v>31794415</v>
      </c>
      <c r="BD600">
        <v>0</v>
      </c>
      <c r="BG600">
        <v>1333314600</v>
      </c>
      <c r="BH600" t="s">
        <v>995</v>
      </c>
      <c r="BI600">
        <v>2</v>
      </c>
      <c r="BJ600">
        <v>2</v>
      </c>
      <c r="BK600">
        <v>1300</v>
      </c>
      <c r="BL600" t="s">
        <v>996</v>
      </c>
    </row>
    <row r="601" spans="3:64">
      <c r="C601" s="2">
        <v>244688</v>
      </c>
      <c r="D601" s="2">
        <v>244688</v>
      </c>
      <c r="F601" t="s">
        <v>1708</v>
      </c>
      <c r="G601" t="s">
        <v>1709</v>
      </c>
      <c r="H601">
        <v>0</v>
      </c>
      <c r="I601" t="s">
        <v>984</v>
      </c>
      <c r="J601" t="s">
        <v>985</v>
      </c>
      <c r="K601" t="s">
        <v>986</v>
      </c>
      <c r="L601">
        <v>250</v>
      </c>
      <c r="N601">
        <v>2000104771</v>
      </c>
      <c r="O601" t="s">
        <v>1788</v>
      </c>
      <c r="P601">
        <v>1</v>
      </c>
      <c r="Q601" t="s">
        <v>1789</v>
      </c>
      <c r="R601" s="2">
        <v>244688</v>
      </c>
      <c r="S601" s="2">
        <v>244688</v>
      </c>
      <c r="T601" t="s">
        <v>1790</v>
      </c>
      <c r="U601">
        <v>23000189</v>
      </c>
      <c r="V601" t="s">
        <v>46</v>
      </c>
      <c r="W601">
        <v>2</v>
      </c>
      <c r="X601">
        <v>2</v>
      </c>
      <c r="Y601">
        <v>2</v>
      </c>
      <c r="Z601">
        <v>2</v>
      </c>
      <c r="AA601">
        <v>0</v>
      </c>
      <c r="AB601">
        <v>0</v>
      </c>
      <c r="AC601">
        <v>0</v>
      </c>
      <c r="AD601">
        <v>0</v>
      </c>
      <c r="AE601">
        <v>2</v>
      </c>
      <c r="AF601">
        <v>2</v>
      </c>
      <c r="AI601" t="s">
        <v>1713</v>
      </c>
      <c r="AJ601" t="s">
        <v>989</v>
      </c>
      <c r="AK601" t="s">
        <v>1007</v>
      </c>
      <c r="AL601" t="s">
        <v>1008</v>
      </c>
      <c r="AM601" t="s">
        <v>1009</v>
      </c>
      <c r="AN601" t="s">
        <v>1022</v>
      </c>
      <c r="AO601" t="s">
        <v>991</v>
      </c>
      <c r="AU601" t="s">
        <v>1791</v>
      </c>
      <c r="AV601" t="s">
        <v>765</v>
      </c>
      <c r="AW601" t="s">
        <v>765</v>
      </c>
      <c r="AX601" t="s">
        <v>990</v>
      </c>
      <c r="AY601">
        <v>0</v>
      </c>
      <c r="AZ601" t="s">
        <v>994</v>
      </c>
      <c r="BA601">
        <v>31794415</v>
      </c>
      <c r="BD601">
        <v>0</v>
      </c>
      <c r="BG601">
        <v>1333314600</v>
      </c>
      <c r="BH601" t="s">
        <v>995</v>
      </c>
      <c r="BI601">
        <v>2</v>
      </c>
      <c r="BJ601">
        <v>2</v>
      </c>
      <c r="BK601">
        <v>1300</v>
      </c>
      <c r="BL601" t="s">
        <v>996</v>
      </c>
    </row>
    <row r="602" spans="3:64">
      <c r="C602" s="2">
        <v>244688</v>
      </c>
      <c r="D602" s="2">
        <v>244688</v>
      </c>
      <c r="F602" t="s">
        <v>1708</v>
      </c>
      <c r="G602" t="s">
        <v>1709</v>
      </c>
      <c r="H602">
        <v>0</v>
      </c>
      <c r="I602" t="s">
        <v>984</v>
      </c>
      <c r="J602" t="s">
        <v>985</v>
      </c>
      <c r="K602" t="s">
        <v>986</v>
      </c>
      <c r="L602">
        <v>250</v>
      </c>
      <c r="N602">
        <v>2000195853</v>
      </c>
      <c r="O602" t="s">
        <v>1792</v>
      </c>
      <c r="P602">
        <v>0</v>
      </c>
      <c r="Q602" t="s">
        <v>1792</v>
      </c>
      <c r="R602" s="2">
        <v>244688</v>
      </c>
      <c r="S602" s="2">
        <v>244688</v>
      </c>
      <c r="T602" t="s">
        <v>1793</v>
      </c>
      <c r="U602">
        <v>23057689</v>
      </c>
      <c r="V602" t="s">
        <v>56</v>
      </c>
      <c r="W602">
        <v>10</v>
      </c>
      <c r="X602">
        <v>10</v>
      </c>
      <c r="Y602">
        <v>10</v>
      </c>
      <c r="Z602">
        <v>10</v>
      </c>
      <c r="AA602">
        <v>0</v>
      </c>
      <c r="AB602">
        <v>0</v>
      </c>
      <c r="AC602">
        <v>0</v>
      </c>
      <c r="AD602">
        <v>0</v>
      </c>
      <c r="AE602">
        <v>10</v>
      </c>
      <c r="AF602">
        <v>10</v>
      </c>
      <c r="AI602" t="s">
        <v>1713</v>
      </c>
      <c r="AJ602" t="s">
        <v>989</v>
      </c>
      <c r="AK602" t="s">
        <v>1007</v>
      </c>
      <c r="AL602" t="s">
        <v>1008</v>
      </c>
      <c r="AM602" t="s">
        <v>1009</v>
      </c>
      <c r="AN602" t="s">
        <v>1794</v>
      </c>
      <c r="AU602" t="s">
        <v>1795</v>
      </c>
      <c r="AV602" t="s">
        <v>765</v>
      </c>
      <c r="AW602" t="s">
        <v>765</v>
      </c>
      <c r="AX602" t="s">
        <v>990</v>
      </c>
      <c r="AY602">
        <v>0</v>
      </c>
      <c r="AZ602" t="s">
        <v>994</v>
      </c>
      <c r="BA602">
        <v>31794903</v>
      </c>
      <c r="BD602">
        <v>0</v>
      </c>
      <c r="BG602">
        <v>1333314600</v>
      </c>
      <c r="BH602" t="s">
        <v>995</v>
      </c>
      <c r="BI602">
        <v>10</v>
      </c>
      <c r="BJ602">
        <v>10</v>
      </c>
      <c r="BK602">
        <v>1300</v>
      </c>
      <c r="BL602" t="s">
        <v>996</v>
      </c>
    </row>
    <row r="603" spans="3:64">
      <c r="C603" s="2">
        <v>244688</v>
      </c>
      <c r="D603" s="2">
        <v>244688</v>
      </c>
      <c r="F603" t="s">
        <v>1708</v>
      </c>
      <c r="G603" t="s">
        <v>1709</v>
      </c>
      <c r="H603">
        <v>0</v>
      </c>
      <c r="I603" t="s">
        <v>984</v>
      </c>
      <c r="J603" t="s">
        <v>985</v>
      </c>
      <c r="K603" t="s">
        <v>986</v>
      </c>
      <c r="L603">
        <v>250</v>
      </c>
      <c r="N603">
        <v>2000195853</v>
      </c>
      <c r="O603" t="s">
        <v>1792</v>
      </c>
      <c r="P603">
        <v>0</v>
      </c>
      <c r="Q603" t="s">
        <v>1792</v>
      </c>
      <c r="R603" s="2">
        <v>244688</v>
      </c>
      <c r="S603" s="2">
        <v>244688</v>
      </c>
      <c r="T603" t="s">
        <v>1793</v>
      </c>
      <c r="U603">
        <v>23015390</v>
      </c>
      <c r="V603" t="s">
        <v>564</v>
      </c>
      <c r="W603">
        <v>14</v>
      </c>
      <c r="X603">
        <v>14</v>
      </c>
      <c r="Y603">
        <v>14</v>
      </c>
      <c r="Z603">
        <v>14</v>
      </c>
      <c r="AA603">
        <v>0</v>
      </c>
      <c r="AB603">
        <v>0</v>
      </c>
      <c r="AC603">
        <v>0</v>
      </c>
      <c r="AD603">
        <v>0</v>
      </c>
      <c r="AE603">
        <v>14</v>
      </c>
      <c r="AF603">
        <v>14</v>
      </c>
      <c r="AI603" t="s">
        <v>1713</v>
      </c>
      <c r="AJ603" t="s">
        <v>989</v>
      </c>
      <c r="AK603" t="s">
        <v>1007</v>
      </c>
      <c r="AL603" t="s">
        <v>1008</v>
      </c>
      <c r="AM603" t="s">
        <v>1009</v>
      </c>
      <c r="AN603" t="s">
        <v>1794</v>
      </c>
      <c r="AU603" t="s">
        <v>1795</v>
      </c>
      <c r="AV603" t="s">
        <v>765</v>
      </c>
      <c r="AW603" t="s">
        <v>765</v>
      </c>
      <c r="AX603" t="s">
        <v>990</v>
      </c>
      <c r="AY603">
        <v>0</v>
      </c>
      <c r="AZ603" t="s">
        <v>994</v>
      </c>
      <c r="BA603">
        <v>31794903</v>
      </c>
      <c r="BD603">
        <v>0</v>
      </c>
      <c r="BG603">
        <v>1333314600</v>
      </c>
      <c r="BH603" t="s">
        <v>995</v>
      </c>
      <c r="BI603">
        <v>14</v>
      </c>
      <c r="BJ603">
        <v>14</v>
      </c>
      <c r="BK603">
        <v>1300</v>
      </c>
      <c r="BL603" t="s">
        <v>996</v>
      </c>
    </row>
    <row r="604" spans="3:64">
      <c r="C604" s="2">
        <v>244688</v>
      </c>
      <c r="D604" s="2">
        <v>244688</v>
      </c>
      <c r="F604" t="s">
        <v>1708</v>
      </c>
      <c r="G604" t="s">
        <v>1709</v>
      </c>
      <c r="H604">
        <v>0</v>
      </c>
      <c r="I604" t="s">
        <v>984</v>
      </c>
      <c r="J604" t="s">
        <v>985</v>
      </c>
      <c r="K604" t="s">
        <v>986</v>
      </c>
      <c r="L604">
        <v>250</v>
      </c>
      <c r="N604">
        <v>2000195853</v>
      </c>
      <c r="O604" t="s">
        <v>1792</v>
      </c>
      <c r="P604">
        <v>0</v>
      </c>
      <c r="Q604" t="s">
        <v>1792</v>
      </c>
      <c r="R604" s="2">
        <v>244688</v>
      </c>
      <c r="S604" s="2">
        <v>244688</v>
      </c>
      <c r="T604" t="s">
        <v>1793</v>
      </c>
      <c r="U604">
        <v>23067920</v>
      </c>
      <c r="V604" t="s">
        <v>16</v>
      </c>
      <c r="W604">
        <v>6</v>
      </c>
      <c r="X604">
        <v>6</v>
      </c>
      <c r="Y604">
        <v>6</v>
      </c>
      <c r="Z604">
        <v>6</v>
      </c>
      <c r="AA604">
        <v>0</v>
      </c>
      <c r="AB604">
        <v>0</v>
      </c>
      <c r="AC604">
        <v>0</v>
      </c>
      <c r="AD604">
        <v>0</v>
      </c>
      <c r="AE604">
        <v>6</v>
      </c>
      <c r="AF604">
        <v>6</v>
      </c>
      <c r="AI604" t="s">
        <v>1713</v>
      </c>
      <c r="AJ604" t="s">
        <v>989</v>
      </c>
      <c r="AN604" t="s">
        <v>1794</v>
      </c>
      <c r="AU604" t="s">
        <v>1795</v>
      </c>
      <c r="AV604" t="s">
        <v>899</v>
      </c>
      <c r="AW604" t="s">
        <v>899</v>
      </c>
      <c r="AX604" t="s">
        <v>990</v>
      </c>
      <c r="AY604">
        <v>0</v>
      </c>
      <c r="AZ604" t="s">
        <v>994</v>
      </c>
      <c r="BA604">
        <v>31794903</v>
      </c>
      <c r="BD604">
        <v>0</v>
      </c>
      <c r="BG604">
        <v>1333314600</v>
      </c>
      <c r="BH604" t="s">
        <v>995</v>
      </c>
      <c r="BI604">
        <v>6</v>
      </c>
      <c r="BJ604">
        <v>6</v>
      </c>
      <c r="BK604">
        <v>1300</v>
      </c>
      <c r="BL604" t="s">
        <v>996</v>
      </c>
    </row>
    <row r="605" spans="3:64">
      <c r="C605" s="2">
        <v>244688</v>
      </c>
      <c r="D605" s="2">
        <v>244688</v>
      </c>
      <c r="F605" t="s">
        <v>1708</v>
      </c>
      <c r="G605" t="s">
        <v>1709</v>
      </c>
      <c r="H605">
        <v>0</v>
      </c>
      <c r="I605" t="s">
        <v>984</v>
      </c>
      <c r="J605" t="s">
        <v>985</v>
      </c>
      <c r="K605" t="s">
        <v>986</v>
      </c>
      <c r="L605">
        <v>250</v>
      </c>
      <c r="N605">
        <v>2000195853</v>
      </c>
      <c r="O605" t="s">
        <v>1792</v>
      </c>
      <c r="P605">
        <v>0</v>
      </c>
      <c r="Q605" t="s">
        <v>1792</v>
      </c>
      <c r="R605" s="2">
        <v>244688</v>
      </c>
      <c r="S605" s="2">
        <v>244688</v>
      </c>
      <c r="T605" t="s">
        <v>1793</v>
      </c>
      <c r="U605">
        <v>23000186</v>
      </c>
      <c r="V605" t="s">
        <v>69</v>
      </c>
      <c r="W605">
        <v>6</v>
      </c>
      <c r="X605">
        <v>6</v>
      </c>
      <c r="Y605">
        <v>6</v>
      </c>
      <c r="Z605">
        <v>6</v>
      </c>
      <c r="AA605">
        <v>0</v>
      </c>
      <c r="AB605">
        <v>0</v>
      </c>
      <c r="AC605">
        <v>0</v>
      </c>
      <c r="AD605">
        <v>0</v>
      </c>
      <c r="AE605">
        <v>6</v>
      </c>
      <c r="AF605">
        <v>6</v>
      </c>
      <c r="AI605" t="s">
        <v>1713</v>
      </c>
      <c r="AJ605" t="s">
        <v>989</v>
      </c>
      <c r="AK605" t="s">
        <v>1007</v>
      </c>
      <c r="AL605" t="s">
        <v>1008</v>
      </c>
      <c r="AM605" t="s">
        <v>1009</v>
      </c>
      <c r="AN605" t="s">
        <v>1794</v>
      </c>
      <c r="AU605" t="s">
        <v>1795</v>
      </c>
      <c r="AV605" t="s">
        <v>765</v>
      </c>
      <c r="AW605" t="s">
        <v>765</v>
      </c>
      <c r="AX605" t="s">
        <v>990</v>
      </c>
      <c r="AY605">
        <v>0</v>
      </c>
      <c r="AZ605" t="s">
        <v>994</v>
      </c>
      <c r="BA605">
        <v>31794903</v>
      </c>
      <c r="BD605">
        <v>0</v>
      </c>
      <c r="BG605">
        <v>1333314600</v>
      </c>
      <c r="BH605" t="s">
        <v>995</v>
      </c>
      <c r="BI605">
        <v>6</v>
      </c>
      <c r="BJ605">
        <v>6</v>
      </c>
      <c r="BK605">
        <v>1300</v>
      </c>
      <c r="BL605" t="s">
        <v>996</v>
      </c>
    </row>
    <row r="606" spans="3:64">
      <c r="C606" s="2">
        <v>244688</v>
      </c>
      <c r="D606" s="2">
        <v>244688</v>
      </c>
      <c r="F606" t="s">
        <v>1708</v>
      </c>
      <c r="G606" t="s">
        <v>1709</v>
      </c>
      <c r="H606">
        <v>0</v>
      </c>
      <c r="I606" t="s">
        <v>984</v>
      </c>
      <c r="J606" t="s">
        <v>985</v>
      </c>
      <c r="K606" t="s">
        <v>986</v>
      </c>
      <c r="L606">
        <v>250</v>
      </c>
      <c r="N606">
        <v>2000195853</v>
      </c>
      <c r="O606" t="s">
        <v>1792</v>
      </c>
      <c r="P606">
        <v>0</v>
      </c>
      <c r="Q606" t="s">
        <v>1792</v>
      </c>
      <c r="R606" s="2">
        <v>244688</v>
      </c>
      <c r="S606" s="2">
        <v>244688</v>
      </c>
      <c r="T606" t="s">
        <v>1793</v>
      </c>
      <c r="U606">
        <v>23057685</v>
      </c>
      <c r="V606" t="s">
        <v>104</v>
      </c>
      <c r="W606">
        <v>10</v>
      </c>
      <c r="X606">
        <v>10</v>
      </c>
      <c r="Y606">
        <v>10</v>
      </c>
      <c r="Z606">
        <v>10</v>
      </c>
      <c r="AA606">
        <v>0</v>
      </c>
      <c r="AB606">
        <v>0</v>
      </c>
      <c r="AC606">
        <v>0</v>
      </c>
      <c r="AD606">
        <v>0</v>
      </c>
      <c r="AE606">
        <v>10</v>
      </c>
      <c r="AF606">
        <v>10</v>
      </c>
      <c r="AI606" t="s">
        <v>1713</v>
      </c>
      <c r="AJ606" t="s">
        <v>989</v>
      </c>
      <c r="AK606" t="s">
        <v>1007</v>
      </c>
      <c r="AL606" t="s">
        <v>1008</v>
      </c>
      <c r="AM606" t="s">
        <v>1009</v>
      </c>
      <c r="AN606" t="s">
        <v>1794</v>
      </c>
      <c r="AU606" t="s">
        <v>1795</v>
      </c>
      <c r="AV606" t="s">
        <v>765</v>
      </c>
      <c r="AW606" t="s">
        <v>765</v>
      </c>
      <c r="AX606" t="s">
        <v>990</v>
      </c>
      <c r="AY606">
        <v>0</v>
      </c>
      <c r="AZ606" t="s">
        <v>994</v>
      </c>
      <c r="BA606">
        <v>31794903</v>
      </c>
      <c r="BD606">
        <v>0</v>
      </c>
      <c r="BG606">
        <v>1333314600</v>
      </c>
      <c r="BH606" t="s">
        <v>995</v>
      </c>
      <c r="BI606">
        <v>10</v>
      </c>
      <c r="BJ606">
        <v>10</v>
      </c>
      <c r="BK606">
        <v>1300</v>
      </c>
      <c r="BL606" t="s">
        <v>996</v>
      </c>
    </row>
    <row r="607" spans="3:64">
      <c r="C607" s="2">
        <v>244688</v>
      </c>
      <c r="D607" s="2">
        <v>244688</v>
      </c>
      <c r="F607" t="s">
        <v>1708</v>
      </c>
      <c r="G607" t="s">
        <v>1709</v>
      </c>
      <c r="H607">
        <v>0</v>
      </c>
      <c r="I607" t="s">
        <v>984</v>
      </c>
      <c r="J607" t="s">
        <v>985</v>
      </c>
      <c r="K607" t="s">
        <v>986</v>
      </c>
      <c r="L607">
        <v>250</v>
      </c>
      <c r="N607">
        <v>2000156524</v>
      </c>
      <c r="O607" t="s">
        <v>1796</v>
      </c>
      <c r="P607">
        <v>1</v>
      </c>
      <c r="Q607" t="s">
        <v>1797</v>
      </c>
      <c r="R607" s="2">
        <v>244688</v>
      </c>
      <c r="S607" s="2">
        <v>244688</v>
      </c>
      <c r="T607" t="s">
        <v>1798</v>
      </c>
      <c r="U607">
        <v>23067917</v>
      </c>
      <c r="V607" t="s">
        <v>704</v>
      </c>
      <c r="W607">
        <v>1</v>
      </c>
      <c r="X607">
        <v>55</v>
      </c>
      <c r="Y607">
        <v>1</v>
      </c>
      <c r="Z607">
        <v>55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55</v>
      </c>
      <c r="AI607" t="s">
        <v>1713</v>
      </c>
      <c r="AJ607" t="s">
        <v>989</v>
      </c>
      <c r="AN607" t="s">
        <v>1022</v>
      </c>
      <c r="AO607" t="s">
        <v>991</v>
      </c>
      <c r="AU607" t="s">
        <v>1799</v>
      </c>
      <c r="AV607" t="s">
        <v>1313</v>
      </c>
      <c r="AW607" t="s">
        <v>765</v>
      </c>
      <c r="AX607" t="s">
        <v>990</v>
      </c>
      <c r="AY607">
        <v>0</v>
      </c>
      <c r="AZ607" t="s">
        <v>994</v>
      </c>
      <c r="BA607">
        <v>31795164</v>
      </c>
      <c r="BD607">
        <v>0</v>
      </c>
      <c r="BG607">
        <v>1333314600</v>
      </c>
      <c r="BH607" t="s">
        <v>995</v>
      </c>
      <c r="BI607">
        <v>1</v>
      </c>
      <c r="BJ607">
        <v>55</v>
      </c>
      <c r="BK607">
        <v>1300</v>
      </c>
      <c r="BL607" t="s">
        <v>996</v>
      </c>
    </row>
    <row r="608" spans="3:64">
      <c r="C608" s="2">
        <v>244688</v>
      </c>
      <c r="D608" s="2">
        <v>244688</v>
      </c>
      <c r="F608" t="s">
        <v>1708</v>
      </c>
      <c r="G608" t="s">
        <v>1709</v>
      </c>
      <c r="H608">
        <v>0</v>
      </c>
      <c r="I608" t="s">
        <v>984</v>
      </c>
      <c r="J608" t="s">
        <v>985</v>
      </c>
      <c r="K608" t="s">
        <v>986</v>
      </c>
      <c r="L608">
        <v>250</v>
      </c>
      <c r="N608">
        <v>2000156524</v>
      </c>
      <c r="O608" t="s">
        <v>1796</v>
      </c>
      <c r="P608">
        <v>1</v>
      </c>
      <c r="Q608" t="s">
        <v>1797</v>
      </c>
      <c r="R608" s="2">
        <v>244688</v>
      </c>
      <c r="S608" s="2">
        <v>244688</v>
      </c>
      <c r="T608" t="s">
        <v>1800</v>
      </c>
      <c r="U608">
        <v>23057689</v>
      </c>
      <c r="V608" t="s">
        <v>56</v>
      </c>
      <c r="W608">
        <v>15</v>
      </c>
      <c r="X608">
        <v>15</v>
      </c>
      <c r="Y608">
        <v>15</v>
      </c>
      <c r="Z608">
        <v>15</v>
      </c>
      <c r="AA608">
        <v>0</v>
      </c>
      <c r="AB608">
        <v>0</v>
      </c>
      <c r="AC608">
        <v>0</v>
      </c>
      <c r="AD608">
        <v>0</v>
      </c>
      <c r="AE608">
        <v>15</v>
      </c>
      <c r="AF608">
        <v>15</v>
      </c>
      <c r="AI608" t="s">
        <v>1713</v>
      </c>
      <c r="AJ608" t="s">
        <v>989</v>
      </c>
      <c r="AK608" t="s">
        <v>1007</v>
      </c>
      <c r="AL608" t="s">
        <v>1008</v>
      </c>
      <c r="AM608" t="s">
        <v>1009</v>
      </c>
      <c r="AN608" t="s">
        <v>1022</v>
      </c>
      <c r="AO608" t="s">
        <v>991</v>
      </c>
      <c r="AU608" t="s">
        <v>1801</v>
      </c>
      <c r="AV608" t="s">
        <v>765</v>
      </c>
      <c r="AW608" t="s">
        <v>765</v>
      </c>
      <c r="AX608" t="s">
        <v>990</v>
      </c>
      <c r="AY608">
        <v>0</v>
      </c>
      <c r="AZ608" t="s">
        <v>994</v>
      </c>
      <c r="BA608">
        <v>31795197</v>
      </c>
      <c r="BD608">
        <v>0</v>
      </c>
      <c r="BG608">
        <v>1333314600</v>
      </c>
      <c r="BH608" t="s">
        <v>995</v>
      </c>
      <c r="BI608">
        <v>15</v>
      </c>
      <c r="BJ608">
        <v>15</v>
      </c>
      <c r="BK608">
        <v>1300</v>
      </c>
      <c r="BL608" t="s">
        <v>996</v>
      </c>
    </row>
    <row r="609" spans="3:64">
      <c r="C609" s="2">
        <v>244688</v>
      </c>
      <c r="D609" s="2">
        <v>244688</v>
      </c>
      <c r="F609" t="s">
        <v>1708</v>
      </c>
      <c r="G609" t="s">
        <v>1709</v>
      </c>
      <c r="H609">
        <v>0</v>
      </c>
      <c r="I609" t="s">
        <v>984</v>
      </c>
      <c r="J609" t="s">
        <v>985</v>
      </c>
      <c r="K609" t="s">
        <v>986</v>
      </c>
      <c r="L609">
        <v>250</v>
      </c>
      <c r="N609">
        <v>2000156524</v>
      </c>
      <c r="O609" t="s">
        <v>1796</v>
      </c>
      <c r="P609">
        <v>1</v>
      </c>
      <c r="Q609" t="s">
        <v>1797</v>
      </c>
      <c r="R609" s="2">
        <v>244688</v>
      </c>
      <c r="S609" s="2">
        <v>244688</v>
      </c>
      <c r="T609" t="s">
        <v>1800</v>
      </c>
      <c r="U609">
        <v>23000188</v>
      </c>
      <c r="V609" t="s">
        <v>94</v>
      </c>
      <c r="W609">
        <v>10</v>
      </c>
      <c r="X609">
        <v>10</v>
      </c>
      <c r="Y609">
        <v>10</v>
      </c>
      <c r="Z609">
        <v>10</v>
      </c>
      <c r="AA609">
        <v>0</v>
      </c>
      <c r="AB609">
        <v>0</v>
      </c>
      <c r="AC609">
        <v>0</v>
      </c>
      <c r="AD609">
        <v>0</v>
      </c>
      <c r="AE609">
        <v>10</v>
      </c>
      <c r="AF609">
        <v>10</v>
      </c>
      <c r="AI609" t="s">
        <v>1713</v>
      </c>
      <c r="AJ609" t="s">
        <v>989</v>
      </c>
      <c r="AK609" t="s">
        <v>1007</v>
      </c>
      <c r="AL609" t="s">
        <v>1008</v>
      </c>
      <c r="AM609" t="s">
        <v>1009</v>
      </c>
      <c r="AN609" t="s">
        <v>1022</v>
      </c>
      <c r="AO609" t="s">
        <v>991</v>
      </c>
      <c r="AU609" t="s">
        <v>1801</v>
      </c>
      <c r="AV609" t="s">
        <v>765</v>
      </c>
      <c r="AW609" t="s">
        <v>765</v>
      </c>
      <c r="AX609" t="s">
        <v>990</v>
      </c>
      <c r="AY609">
        <v>0</v>
      </c>
      <c r="AZ609" t="s">
        <v>994</v>
      </c>
      <c r="BA609">
        <v>31795197</v>
      </c>
      <c r="BD609">
        <v>0</v>
      </c>
      <c r="BG609">
        <v>1333314600</v>
      </c>
      <c r="BH609" t="s">
        <v>995</v>
      </c>
      <c r="BI609">
        <v>10</v>
      </c>
      <c r="BJ609">
        <v>10</v>
      </c>
      <c r="BK609">
        <v>1300</v>
      </c>
      <c r="BL609" t="s">
        <v>996</v>
      </c>
    </row>
    <row r="610" spans="3:64">
      <c r="C610" s="2">
        <v>244688</v>
      </c>
      <c r="D610" s="2">
        <v>244688</v>
      </c>
      <c r="F610" t="s">
        <v>1708</v>
      </c>
      <c r="G610" t="s">
        <v>1709</v>
      </c>
      <c r="H610">
        <v>0</v>
      </c>
      <c r="I610" t="s">
        <v>984</v>
      </c>
      <c r="J610" t="s">
        <v>985</v>
      </c>
      <c r="K610" t="s">
        <v>986</v>
      </c>
      <c r="L610">
        <v>250</v>
      </c>
      <c r="N610">
        <v>2000355217</v>
      </c>
      <c r="O610" t="s">
        <v>1802</v>
      </c>
      <c r="P610">
        <v>1</v>
      </c>
      <c r="Q610" t="s">
        <v>1802</v>
      </c>
      <c r="R610" s="2">
        <v>244688</v>
      </c>
      <c r="S610" s="2">
        <v>244688</v>
      </c>
      <c r="T610" t="s">
        <v>1803</v>
      </c>
      <c r="U610">
        <v>23000190</v>
      </c>
      <c r="V610" t="s">
        <v>125</v>
      </c>
      <c r="W610">
        <v>4</v>
      </c>
      <c r="X610">
        <v>4</v>
      </c>
      <c r="Y610">
        <v>4</v>
      </c>
      <c r="Z610">
        <v>4</v>
      </c>
      <c r="AA610">
        <v>0</v>
      </c>
      <c r="AB610">
        <v>0</v>
      </c>
      <c r="AC610">
        <v>0</v>
      </c>
      <c r="AD610">
        <v>0</v>
      </c>
      <c r="AE610">
        <v>4</v>
      </c>
      <c r="AF610">
        <v>4</v>
      </c>
      <c r="AI610" t="s">
        <v>1713</v>
      </c>
      <c r="AJ610" t="s">
        <v>989</v>
      </c>
      <c r="AK610" t="s">
        <v>1007</v>
      </c>
      <c r="AL610" t="s">
        <v>1008</v>
      </c>
      <c r="AM610" t="s">
        <v>1009</v>
      </c>
      <c r="AN610" t="s">
        <v>1034</v>
      </c>
      <c r="AO610" t="s">
        <v>991</v>
      </c>
      <c r="AU610" t="s">
        <v>1804</v>
      </c>
      <c r="AV610" t="s">
        <v>765</v>
      </c>
      <c r="AW610" t="s">
        <v>765</v>
      </c>
      <c r="AX610" t="s">
        <v>990</v>
      </c>
      <c r="AY610">
        <v>0</v>
      </c>
      <c r="AZ610" t="s">
        <v>994</v>
      </c>
      <c r="BA610">
        <v>31795259</v>
      </c>
      <c r="BD610">
        <v>0</v>
      </c>
      <c r="BG610">
        <v>1333314600</v>
      </c>
      <c r="BH610" t="s">
        <v>995</v>
      </c>
      <c r="BI610">
        <v>4</v>
      </c>
      <c r="BJ610">
        <v>4</v>
      </c>
      <c r="BK610">
        <v>1300</v>
      </c>
      <c r="BL610" t="s">
        <v>996</v>
      </c>
    </row>
    <row r="611" spans="3:64">
      <c r="C611" s="2">
        <v>244688</v>
      </c>
      <c r="D611" s="2">
        <v>244688</v>
      </c>
      <c r="F611" t="s">
        <v>1708</v>
      </c>
      <c r="G611" t="s">
        <v>1709</v>
      </c>
      <c r="H611">
        <v>0</v>
      </c>
      <c r="I611" t="s">
        <v>984</v>
      </c>
      <c r="J611" t="s">
        <v>985</v>
      </c>
      <c r="K611" t="s">
        <v>986</v>
      </c>
      <c r="L611">
        <v>250</v>
      </c>
      <c r="N611">
        <v>2000355217</v>
      </c>
      <c r="O611" t="s">
        <v>1802</v>
      </c>
      <c r="P611">
        <v>1</v>
      </c>
      <c r="Q611" t="s">
        <v>1802</v>
      </c>
      <c r="R611" s="2">
        <v>244688</v>
      </c>
      <c r="S611" s="2">
        <v>244688</v>
      </c>
      <c r="T611" t="s">
        <v>1803</v>
      </c>
      <c r="U611">
        <v>23057685</v>
      </c>
      <c r="V611" t="s">
        <v>104</v>
      </c>
      <c r="W611">
        <v>5</v>
      </c>
      <c r="X611">
        <v>5</v>
      </c>
      <c r="Y611">
        <v>5</v>
      </c>
      <c r="Z611">
        <v>5</v>
      </c>
      <c r="AA611">
        <v>0</v>
      </c>
      <c r="AB611">
        <v>0</v>
      </c>
      <c r="AC611">
        <v>0</v>
      </c>
      <c r="AD611">
        <v>0</v>
      </c>
      <c r="AE611">
        <v>5</v>
      </c>
      <c r="AF611">
        <v>5</v>
      </c>
      <c r="AI611" t="s">
        <v>1713</v>
      </c>
      <c r="AJ611" t="s">
        <v>989</v>
      </c>
      <c r="AK611" t="s">
        <v>1007</v>
      </c>
      <c r="AL611" t="s">
        <v>1008</v>
      </c>
      <c r="AM611" t="s">
        <v>1009</v>
      </c>
      <c r="AN611" t="s">
        <v>1034</v>
      </c>
      <c r="AO611" t="s">
        <v>991</v>
      </c>
      <c r="AU611" t="s">
        <v>1804</v>
      </c>
      <c r="AV611" t="s">
        <v>765</v>
      </c>
      <c r="AW611" t="s">
        <v>765</v>
      </c>
      <c r="AX611" t="s">
        <v>990</v>
      </c>
      <c r="AY611">
        <v>0</v>
      </c>
      <c r="AZ611" t="s">
        <v>994</v>
      </c>
      <c r="BA611">
        <v>31795259</v>
      </c>
      <c r="BD611">
        <v>0</v>
      </c>
      <c r="BG611">
        <v>1333314600</v>
      </c>
      <c r="BH611" t="s">
        <v>995</v>
      </c>
      <c r="BI611">
        <v>5</v>
      </c>
      <c r="BJ611">
        <v>5</v>
      </c>
      <c r="BK611">
        <v>1300</v>
      </c>
      <c r="BL611" t="s">
        <v>996</v>
      </c>
    </row>
    <row r="612" spans="3:64">
      <c r="C612" s="2">
        <v>244688</v>
      </c>
      <c r="D612" s="2">
        <v>244688</v>
      </c>
      <c r="F612" t="s">
        <v>1708</v>
      </c>
      <c r="G612" t="s">
        <v>1709</v>
      </c>
      <c r="H612">
        <v>0</v>
      </c>
      <c r="I612" t="s">
        <v>984</v>
      </c>
      <c r="J612" t="s">
        <v>985</v>
      </c>
      <c r="K612" t="s">
        <v>986</v>
      </c>
      <c r="L612">
        <v>250</v>
      </c>
      <c r="N612">
        <v>2000355217</v>
      </c>
      <c r="O612" t="s">
        <v>1802</v>
      </c>
      <c r="P612">
        <v>1</v>
      </c>
      <c r="Q612" t="s">
        <v>1802</v>
      </c>
      <c r="R612" s="2">
        <v>244688</v>
      </c>
      <c r="S612" s="2">
        <v>244688</v>
      </c>
      <c r="T612" t="s">
        <v>1803</v>
      </c>
      <c r="U612">
        <v>23057684</v>
      </c>
      <c r="V612" t="s">
        <v>620</v>
      </c>
      <c r="W612">
        <v>5</v>
      </c>
      <c r="X612">
        <v>5</v>
      </c>
      <c r="Y612">
        <v>5</v>
      </c>
      <c r="Z612">
        <v>5</v>
      </c>
      <c r="AA612">
        <v>0</v>
      </c>
      <c r="AB612">
        <v>0</v>
      </c>
      <c r="AC612">
        <v>0</v>
      </c>
      <c r="AD612">
        <v>0</v>
      </c>
      <c r="AE612">
        <v>5</v>
      </c>
      <c r="AF612">
        <v>5</v>
      </c>
      <c r="AI612" t="s">
        <v>1713</v>
      </c>
      <c r="AJ612" t="s">
        <v>989</v>
      </c>
      <c r="AK612" t="s">
        <v>1007</v>
      </c>
      <c r="AL612" t="s">
        <v>1008</v>
      </c>
      <c r="AM612" t="s">
        <v>1009</v>
      </c>
      <c r="AN612" t="s">
        <v>1034</v>
      </c>
      <c r="AO612" t="s">
        <v>991</v>
      </c>
      <c r="AU612" t="s">
        <v>1804</v>
      </c>
      <c r="AV612" t="s">
        <v>765</v>
      </c>
      <c r="AW612" t="s">
        <v>765</v>
      </c>
      <c r="AX612" t="s">
        <v>990</v>
      </c>
      <c r="AY612">
        <v>0</v>
      </c>
      <c r="AZ612" t="s">
        <v>994</v>
      </c>
      <c r="BA612">
        <v>31795259</v>
      </c>
      <c r="BD612">
        <v>0</v>
      </c>
      <c r="BG612">
        <v>1333314600</v>
      </c>
      <c r="BH612" t="s">
        <v>995</v>
      </c>
      <c r="BI612">
        <v>5</v>
      </c>
      <c r="BJ612">
        <v>5</v>
      </c>
      <c r="BK612">
        <v>1300</v>
      </c>
      <c r="BL612" t="s">
        <v>996</v>
      </c>
    </row>
    <row r="613" spans="3:64">
      <c r="C613" s="2">
        <v>244688</v>
      </c>
      <c r="D613" s="2">
        <v>244688</v>
      </c>
      <c r="F613" t="s">
        <v>1708</v>
      </c>
      <c r="G613" t="s">
        <v>1709</v>
      </c>
      <c r="H613">
        <v>0</v>
      </c>
      <c r="I613" t="s">
        <v>984</v>
      </c>
      <c r="J613" t="s">
        <v>985</v>
      </c>
      <c r="K613" t="s">
        <v>986</v>
      </c>
      <c r="L613">
        <v>250</v>
      </c>
      <c r="N613">
        <v>2000040157</v>
      </c>
      <c r="O613" t="s">
        <v>1805</v>
      </c>
      <c r="P613">
        <v>1</v>
      </c>
      <c r="Q613" t="s">
        <v>1806</v>
      </c>
      <c r="R613" s="2">
        <v>244688</v>
      </c>
      <c r="S613" s="2">
        <v>244688</v>
      </c>
      <c r="T613" t="s">
        <v>1807</v>
      </c>
      <c r="U613">
        <v>23000189</v>
      </c>
      <c r="V613" t="s">
        <v>46</v>
      </c>
      <c r="W613">
        <v>50</v>
      </c>
      <c r="X613">
        <v>50</v>
      </c>
      <c r="Y613">
        <v>50</v>
      </c>
      <c r="Z613">
        <v>50</v>
      </c>
      <c r="AA613">
        <v>0</v>
      </c>
      <c r="AB613">
        <v>0</v>
      </c>
      <c r="AC613">
        <v>0</v>
      </c>
      <c r="AD613">
        <v>0</v>
      </c>
      <c r="AE613">
        <v>50</v>
      </c>
      <c r="AF613">
        <v>50</v>
      </c>
      <c r="AI613" t="s">
        <v>1713</v>
      </c>
      <c r="AJ613" t="s">
        <v>989</v>
      </c>
      <c r="AK613" t="s">
        <v>1007</v>
      </c>
      <c r="AL613" t="s">
        <v>1008</v>
      </c>
      <c r="AM613" t="s">
        <v>1009</v>
      </c>
      <c r="AN613" t="s">
        <v>1022</v>
      </c>
      <c r="AO613" t="s">
        <v>991</v>
      </c>
      <c r="AU613" t="s">
        <v>1808</v>
      </c>
      <c r="AV613" t="s">
        <v>765</v>
      </c>
      <c r="AW613" t="s">
        <v>765</v>
      </c>
      <c r="AX613" t="s">
        <v>990</v>
      </c>
      <c r="AY613">
        <v>0</v>
      </c>
      <c r="AZ613" t="s">
        <v>994</v>
      </c>
      <c r="BA613">
        <v>31795504</v>
      </c>
      <c r="BD613">
        <v>0</v>
      </c>
      <c r="BG613">
        <v>1333314600</v>
      </c>
      <c r="BH613" t="s">
        <v>995</v>
      </c>
      <c r="BI613">
        <v>50</v>
      </c>
      <c r="BJ613">
        <v>50</v>
      </c>
      <c r="BK613">
        <v>1300</v>
      </c>
      <c r="BL613" t="s">
        <v>996</v>
      </c>
    </row>
    <row r="614" spans="3:64">
      <c r="C614" s="2">
        <v>244688</v>
      </c>
      <c r="D614" s="2">
        <v>244688</v>
      </c>
      <c r="F614" t="s">
        <v>1708</v>
      </c>
      <c r="G614" t="s">
        <v>1709</v>
      </c>
      <c r="H614">
        <v>0</v>
      </c>
      <c r="I614" t="s">
        <v>984</v>
      </c>
      <c r="J614" t="s">
        <v>985</v>
      </c>
      <c r="K614" t="s">
        <v>986</v>
      </c>
      <c r="L614">
        <v>250</v>
      </c>
      <c r="N614">
        <v>2000242446</v>
      </c>
      <c r="O614" t="s">
        <v>1809</v>
      </c>
      <c r="P614">
        <v>1</v>
      </c>
      <c r="Q614" t="s">
        <v>1810</v>
      </c>
      <c r="R614" s="2">
        <v>244688</v>
      </c>
      <c r="S614" s="2">
        <v>244688</v>
      </c>
      <c r="T614" t="s">
        <v>1811</v>
      </c>
      <c r="U614">
        <v>23000188</v>
      </c>
      <c r="V614" t="s">
        <v>94</v>
      </c>
      <c r="W614">
        <v>4</v>
      </c>
      <c r="X614">
        <v>4</v>
      </c>
      <c r="Y614">
        <v>4</v>
      </c>
      <c r="Z614">
        <v>4</v>
      </c>
      <c r="AA614">
        <v>0</v>
      </c>
      <c r="AB614">
        <v>0</v>
      </c>
      <c r="AC614">
        <v>0</v>
      </c>
      <c r="AD614">
        <v>0</v>
      </c>
      <c r="AE614">
        <v>4</v>
      </c>
      <c r="AF614">
        <v>4</v>
      </c>
      <c r="AI614" t="s">
        <v>1713</v>
      </c>
      <c r="AJ614" t="s">
        <v>989</v>
      </c>
      <c r="AK614" t="s">
        <v>1007</v>
      </c>
      <c r="AL614" t="s">
        <v>1008</v>
      </c>
      <c r="AM614" t="s">
        <v>1009</v>
      </c>
      <c r="AN614" t="s">
        <v>1022</v>
      </c>
      <c r="AO614" t="s">
        <v>991</v>
      </c>
      <c r="AU614" t="s">
        <v>1812</v>
      </c>
      <c r="AV614" t="s">
        <v>765</v>
      </c>
      <c r="AW614" t="s">
        <v>765</v>
      </c>
      <c r="AX614" t="s">
        <v>990</v>
      </c>
      <c r="AY614">
        <v>0</v>
      </c>
      <c r="AZ614" t="s">
        <v>994</v>
      </c>
      <c r="BA614">
        <v>31795535</v>
      </c>
      <c r="BD614">
        <v>0</v>
      </c>
      <c r="BG614">
        <v>1333314600</v>
      </c>
      <c r="BH614" t="s">
        <v>995</v>
      </c>
      <c r="BI614">
        <v>4</v>
      </c>
      <c r="BJ614">
        <v>4</v>
      </c>
      <c r="BK614">
        <v>1300</v>
      </c>
      <c r="BL614" t="s">
        <v>996</v>
      </c>
    </row>
    <row r="615" spans="3:64">
      <c r="C615" s="2">
        <v>244688</v>
      </c>
      <c r="D615" s="2">
        <v>244688</v>
      </c>
      <c r="F615" t="s">
        <v>1708</v>
      </c>
      <c r="G615" t="s">
        <v>1709</v>
      </c>
      <c r="H615">
        <v>0</v>
      </c>
      <c r="I615" t="s">
        <v>984</v>
      </c>
      <c r="J615" t="s">
        <v>985</v>
      </c>
      <c r="K615" t="s">
        <v>986</v>
      </c>
      <c r="L615">
        <v>250</v>
      </c>
      <c r="N615">
        <v>2000242446</v>
      </c>
      <c r="O615" t="s">
        <v>1809</v>
      </c>
      <c r="P615">
        <v>1</v>
      </c>
      <c r="Q615" t="s">
        <v>1810</v>
      </c>
      <c r="R615" s="2">
        <v>244688</v>
      </c>
      <c r="S615" s="2">
        <v>244688</v>
      </c>
      <c r="T615" t="s">
        <v>1811</v>
      </c>
      <c r="U615">
        <v>23000190</v>
      </c>
      <c r="V615" t="s">
        <v>125</v>
      </c>
      <c r="W615">
        <v>2</v>
      </c>
      <c r="X615">
        <v>2</v>
      </c>
      <c r="Y615">
        <v>2</v>
      </c>
      <c r="Z615">
        <v>2</v>
      </c>
      <c r="AA615">
        <v>0</v>
      </c>
      <c r="AB615">
        <v>0</v>
      </c>
      <c r="AC615">
        <v>0</v>
      </c>
      <c r="AD615">
        <v>0</v>
      </c>
      <c r="AE615">
        <v>2</v>
      </c>
      <c r="AF615">
        <v>2</v>
      </c>
      <c r="AI615" t="s">
        <v>1713</v>
      </c>
      <c r="AJ615" t="s">
        <v>989</v>
      </c>
      <c r="AK615" t="s">
        <v>1007</v>
      </c>
      <c r="AL615" t="s">
        <v>1008</v>
      </c>
      <c r="AM615" t="s">
        <v>1009</v>
      </c>
      <c r="AN615" t="s">
        <v>1022</v>
      </c>
      <c r="AO615" t="s">
        <v>991</v>
      </c>
      <c r="AU615" t="s">
        <v>1812</v>
      </c>
      <c r="AV615" t="s">
        <v>765</v>
      </c>
      <c r="AW615" t="s">
        <v>765</v>
      </c>
      <c r="AX615" t="s">
        <v>990</v>
      </c>
      <c r="AY615">
        <v>0</v>
      </c>
      <c r="AZ615" t="s">
        <v>994</v>
      </c>
      <c r="BA615">
        <v>31795535</v>
      </c>
      <c r="BD615">
        <v>0</v>
      </c>
      <c r="BG615">
        <v>1333314600</v>
      </c>
      <c r="BH615" t="s">
        <v>995</v>
      </c>
      <c r="BI615">
        <v>2</v>
      </c>
      <c r="BJ615">
        <v>2</v>
      </c>
      <c r="BK615">
        <v>1300</v>
      </c>
      <c r="BL615" t="s">
        <v>996</v>
      </c>
    </row>
    <row r="616" spans="3:64">
      <c r="C616" s="2">
        <v>244688</v>
      </c>
      <c r="D616" s="2">
        <v>244688</v>
      </c>
      <c r="F616" t="s">
        <v>1708</v>
      </c>
      <c r="G616" t="s">
        <v>1709</v>
      </c>
      <c r="H616">
        <v>0</v>
      </c>
      <c r="I616" t="s">
        <v>984</v>
      </c>
      <c r="J616" t="s">
        <v>985</v>
      </c>
      <c r="K616" t="s">
        <v>986</v>
      </c>
      <c r="L616">
        <v>250</v>
      </c>
      <c r="N616">
        <v>2000211756</v>
      </c>
      <c r="O616" t="s">
        <v>1813</v>
      </c>
      <c r="P616">
        <v>1</v>
      </c>
      <c r="Q616" t="s">
        <v>1814</v>
      </c>
      <c r="R616" s="2">
        <v>244688</v>
      </c>
      <c r="S616" s="2">
        <v>244688</v>
      </c>
      <c r="T616" t="s">
        <v>1815</v>
      </c>
      <c r="U616">
        <v>23067920</v>
      </c>
      <c r="V616" t="s">
        <v>16</v>
      </c>
      <c r="W616">
        <v>5</v>
      </c>
      <c r="X616">
        <v>5</v>
      </c>
      <c r="Y616">
        <v>5</v>
      </c>
      <c r="Z616">
        <v>5</v>
      </c>
      <c r="AA616">
        <v>0</v>
      </c>
      <c r="AB616">
        <v>0</v>
      </c>
      <c r="AC616">
        <v>0</v>
      </c>
      <c r="AD616">
        <v>0</v>
      </c>
      <c r="AE616">
        <v>5</v>
      </c>
      <c r="AF616">
        <v>5</v>
      </c>
      <c r="AI616" t="s">
        <v>1713</v>
      </c>
      <c r="AJ616" t="s">
        <v>989</v>
      </c>
      <c r="AN616" t="s">
        <v>1022</v>
      </c>
      <c r="AO616" t="s">
        <v>991</v>
      </c>
      <c r="AU616" t="s">
        <v>1659</v>
      </c>
      <c r="AV616" t="s">
        <v>899</v>
      </c>
      <c r="AW616" t="s">
        <v>899</v>
      </c>
      <c r="AX616" t="s">
        <v>990</v>
      </c>
      <c r="AY616">
        <v>0</v>
      </c>
      <c r="AZ616" t="s">
        <v>994</v>
      </c>
      <c r="BA616">
        <v>31795538</v>
      </c>
      <c r="BD616">
        <v>0</v>
      </c>
      <c r="BG616">
        <v>1333314600</v>
      </c>
      <c r="BH616" t="s">
        <v>995</v>
      </c>
      <c r="BI616">
        <v>5</v>
      </c>
      <c r="BJ616">
        <v>5</v>
      </c>
      <c r="BK616">
        <v>1300</v>
      </c>
      <c r="BL616" t="s">
        <v>996</v>
      </c>
    </row>
    <row r="617" spans="3:64">
      <c r="C617" s="2">
        <v>244688</v>
      </c>
      <c r="D617" s="2">
        <v>244688</v>
      </c>
      <c r="F617" t="s">
        <v>1708</v>
      </c>
      <c r="G617" t="s">
        <v>1709</v>
      </c>
      <c r="H617">
        <v>0</v>
      </c>
      <c r="I617" t="s">
        <v>984</v>
      </c>
      <c r="J617" t="s">
        <v>985</v>
      </c>
      <c r="K617" t="s">
        <v>986</v>
      </c>
      <c r="L617">
        <v>250</v>
      </c>
      <c r="N617">
        <v>2000211756</v>
      </c>
      <c r="O617" t="s">
        <v>1813</v>
      </c>
      <c r="P617">
        <v>1</v>
      </c>
      <c r="Q617" t="s">
        <v>1814</v>
      </c>
      <c r="R617" s="2">
        <v>244688</v>
      </c>
      <c r="S617" s="2">
        <v>244688</v>
      </c>
      <c r="T617" t="s">
        <v>1815</v>
      </c>
      <c r="U617">
        <v>23057687</v>
      </c>
      <c r="V617" t="s">
        <v>628</v>
      </c>
      <c r="W617">
        <v>10</v>
      </c>
      <c r="X617">
        <v>10</v>
      </c>
      <c r="Y617">
        <v>10</v>
      </c>
      <c r="Z617">
        <v>10</v>
      </c>
      <c r="AA617">
        <v>0</v>
      </c>
      <c r="AB617">
        <v>0</v>
      </c>
      <c r="AC617">
        <v>0</v>
      </c>
      <c r="AD617">
        <v>0</v>
      </c>
      <c r="AE617">
        <v>10</v>
      </c>
      <c r="AF617">
        <v>10</v>
      </c>
      <c r="AI617" t="s">
        <v>1713</v>
      </c>
      <c r="AJ617" t="s">
        <v>989</v>
      </c>
      <c r="AK617" t="s">
        <v>1007</v>
      </c>
      <c r="AL617" t="s">
        <v>1008</v>
      </c>
      <c r="AM617" t="s">
        <v>1009</v>
      </c>
      <c r="AN617" t="s">
        <v>1022</v>
      </c>
      <c r="AO617" t="s">
        <v>991</v>
      </c>
      <c r="AU617" t="s">
        <v>1659</v>
      </c>
      <c r="AV617" t="s">
        <v>765</v>
      </c>
      <c r="AW617" t="s">
        <v>765</v>
      </c>
      <c r="AX617" t="s">
        <v>990</v>
      </c>
      <c r="AY617">
        <v>0</v>
      </c>
      <c r="AZ617" t="s">
        <v>994</v>
      </c>
      <c r="BA617">
        <v>31795538</v>
      </c>
      <c r="BD617">
        <v>0</v>
      </c>
      <c r="BG617">
        <v>1333314600</v>
      </c>
      <c r="BH617" t="s">
        <v>995</v>
      </c>
      <c r="BI617">
        <v>10</v>
      </c>
      <c r="BJ617">
        <v>10</v>
      </c>
      <c r="BK617">
        <v>1300</v>
      </c>
      <c r="BL617" t="s">
        <v>996</v>
      </c>
    </row>
    <row r="618" spans="3:64">
      <c r="C618" s="2">
        <v>244688</v>
      </c>
      <c r="D618" s="2">
        <v>244688</v>
      </c>
      <c r="F618" t="s">
        <v>1708</v>
      </c>
      <c r="G618" t="s">
        <v>1709</v>
      </c>
      <c r="H618">
        <v>0</v>
      </c>
      <c r="I618" t="s">
        <v>984</v>
      </c>
      <c r="J618" t="s">
        <v>985</v>
      </c>
      <c r="K618" t="s">
        <v>986</v>
      </c>
      <c r="L618">
        <v>250</v>
      </c>
      <c r="N618">
        <v>2000211756</v>
      </c>
      <c r="O618" t="s">
        <v>1813</v>
      </c>
      <c r="P618">
        <v>1</v>
      </c>
      <c r="Q618" t="s">
        <v>1814</v>
      </c>
      <c r="R618" s="2">
        <v>244688</v>
      </c>
      <c r="S618" s="2">
        <v>244688</v>
      </c>
      <c r="T618" t="s">
        <v>1815</v>
      </c>
      <c r="U618">
        <v>23000188</v>
      </c>
      <c r="V618" t="s">
        <v>94</v>
      </c>
      <c r="W618">
        <v>10</v>
      </c>
      <c r="X618">
        <v>10</v>
      </c>
      <c r="Y618">
        <v>10</v>
      </c>
      <c r="Z618">
        <v>10</v>
      </c>
      <c r="AA618">
        <v>0</v>
      </c>
      <c r="AB618">
        <v>0</v>
      </c>
      <c r="AC618">
        <v>0</v>
      </c>
      <c r="AD618">
        <v>0</v>
      </c>
      <c r="AE618">
        <v>10</v>
      </c>
      <c r="AF618">
        <v>10</v>
      </c>
      <c r="AI618" t="s">
        <v>1713</v>
      </c>
      <c r="AJ618" t="s">
        <v>989</v>
      </c>
      <c r="AK618" t="s">
        <v>1007</v>
      </c>
      <c r="AL618" t="s">
        <v>1008</v>
      </c>
      <c r="AM618" t="s">
        <v>1009</v>
      </c>
      <c r="AN618" t="s">
        <v>1022</v>
      </c>
      <c r="AO618" t="s">
        <v>991</v>
      </c>
      <c r="AU618" t="s">
        <v>1659</v>
      </c>
      <c r="AV618" t="s">
        <v>765</v>
      </c>
      <c r="AW618" t="s">
        <v>765</v>
      </c>
      <c r="AX618" t="s">
        <v>990</v>
      </c>
      <c r="AY618">
        <v>0</v>
      </c>
      <c r="AZ618" t="s">
        <v>994</v>
      </c>
      <c r="BA618">
        <v>31795538</v>
      </c>
      <c r="BD618">
        <v>0</v>
      </c>
      <c r="BG618">
        <v>1333314600</v>
      </c>
      <c r="BH618" t="s">
        <v>995</v>
      </c>
      <c r="BI618">
        <v>10</v>
      </c>
      <c r="BJ618">
        <v>10</v>
      </c>
      <c r="BK618">
        <v>1300</v>
      </c>
      <c r="BL618" t="s">
        <v>996</v>
      </c>
    </row>
    <row r="619" spans="3:64">
      <c r="C619" s="2">
        <v>244688</v>
      </c>
      <c r="D619" s="2">
        <v>244688</v>
      </c>
      <c r="F619" t="s">
        <v>1708</v>
      </c>
      <c r="G619" t="s">
        <v>1709</v>
      </c>
      <c r="H619">
        <v>0</v>
      </c>
      <c r="I619" t="s">
        <v>984</v>
      </c>
      <c r="J619" t="s">
        <v>985</v>
      </c>
      <c r="K619" t="s">
        <v>986</v>
      </c>
      <c r="L619">
        <v>250</v>
      </c>
      <c r="N619">
        <v>2000040157</v>
      </c>
      <c r="O619" t="s">
        <v>1805</v>
      </c>
      <c r="P619">
        <v>1</v>
      </c>
      <c r="Q619" t="s">
        <v>1806</v>
      </c>
      <c r="R619" s="2">
        <v>244688</v>
      </c>
      <c r="S619" s="2">
        <v>244688</v>
      </c>
      <c r="T619" t="s">
        <v>1816</v>
      </c>
      <c r="U619">
        <v>23075372</v>
      </c>
      <c r="V619" t="s">
        <v>1339</v>
      </c>
      <c r="W619">
        <v>50</v>
      </c>
      <c r="X619">
        <v>50</v>
      </c>
      <c r="Y619">
        <v>50</v>
      </c>
      <c r="Z619">
        <v>50</v>
      </c>
      <c r="AA619">
        <v>0</v>
      </c>
      <c r="AB619">
        <v>0</v>
      </c>
      <c r="AC619">
        <v>0</v>
      </c>
      <c r="AD619">
        <v>0</v>
      </c>
      <c r="AE619">
        <v>50</v>
      </c>
      <c r="AF619">
        <v>50</v>
      </c>
      <c r="AI619" t="s">
        <v>1713</v>
      </c>
      <c r="AJ619" t="s">
        <v>989</v>
      </c>
      <c r="AN619" t="s">
        <v>1022</v>
      </c>
      <c r="AO619" t="s">
        <v>991</v>
      </c>
      <c r="AU619" t="s">
        <v>1817</v>
      </c>
      <c r="AV619" t="s">
        <v>765</v>
      </c>
      <c r="AW619" t="s">
        <v>765</v>
      </c>
      <c r="AX619" t="s">
        <v>990</v>
      </c>
      <c r="AY619">
        <v>0</v>
      </c>
      <c r="AZ619" t="s">
        <v>994</v>
      </c>
      <c r="BA619">
        <v>31795553</v>
      </c>
      <c r="BD619">
        <v>0</v>
      </c>
      <c r="BG619">
        <v>1333314600</v>
      </c>
      <c r="BH619" t="s">
        <v>995</v>
      </c>
      <c r="BI619">
        <v>50</v>
      </c>
      <c r="BJ619">
        <v>50</v>
      </c>
      <c r="BK619">
        <v>1300</v>
      </c>
      <c r="BL619" t="s">
        <v>996</v>
      </c>
    </row>
    <row r="620" spans="3:64">
      <c r="C620" s="2">
        <v>244688</v>
      </c>
      <c r="D620" s="2">
        <v>244688</v>
      </c>
      <c r="F620" t="s">
        <v>1708</v>
      </c>
      <c r="G620" t="s">
        <v>1709</v>
      </c>
      <c r="H620">
        <v>0</v>
      </c>
      <c r="I620" t="s">
        <v>984</v>
      </c>
      <c r="J620" t="s">
        <v>985</v>
      </c>
      <c r="K620" t="s">
        <v>986</v>
      </c>
      <c r="L620">
        <v>250</v>
      </c>
      <c r="N620">
        <v>2000040157</v>
      </c>
      <c r="O620" t="s">
        <v>1805</v>
      </c>
      <c r="P620">
        <v>1</v>
      </c>
      <c r="Q620" t="s">
        <v>1806</v>
      </c>
      <c r="R620" s="2">
        <v>244688</v>
      </c>
      <c r="S620" s="2">
        <v>244688</v>
      </c>
      <c r="T620" t="s">
        <v>1816</v>
      </c>
      <c r="U620">
        <v>23075380</v>
      </c>
      <c r="V620" t="s">
        <v>1595</v>
      </c>
      <c r="W620">
        <v>50</v>
      </c>
      <c r="X620">
        <v>50</v>
      </c>
      <c r="Y620">
        <v>50</v>
      </c>
      <c r="Z620">
        <v>50</v>
      </c>
      <c r="AA620">
        <v>0</v>
      </c>
      <c r="AB620">
        <v>0</v>
      </c>
      <c r="AC620">
        <v>0</v>
      </c>
      <c r="AD620">
        <v>0</v>
      </c>
      <c r="AE620">
        <v>50</v>
      </c>
      <c r="AF620">
        <v>50</v>
      </c>
      <c r="AI620" t="s">
        <v>1713</v>
      </c>
      <c r="AJ620" t="s">
        <v>989</v>
      </c>
      <c r="AN620" t="s">
        <v>1022</v>
      </c>
      <c r="AO620" t="s">
        <v>991</v>
      </c>
      <c r="AU620" t="s">
        <v>1817</v>
      </c>
      <c r="AV620" t="s">
        <v>765</v>
      </c>
      <c r="AW620" t="s">
        <v>765</v>
      </c>
      <c r="AX620" t="s">
        <v>990</v>
      </c>
      <c r="AY620">
        <v>0</v>
      </c>
      <c r="AZ620" t="s">
        <v>994</v>
      </c>
      <c r="BA620">
        <v>31795553</v>
      </c>
      <c r="BD620">
        <v>0</v>
      </c>
      <c r="BG620">
        <v>1333314600</v>
      </c>
      <c r="BH620" t="s">
        <v>995</v>
      </c>
      <c r="BI620">
        <v>50</v>
      </c>
      <c r="BJ620">
        <v>50</v>
      </c>
      <c r="BK620">
        <v>1300</v>
      </c>
      <c r="BL620" t="s">
        <v>996</v>
      </c>
    </row>
    <row r="621" spans="3:64">
      <c r="C621" s="2">
        <v>244688</v>
      </c>
      <c r="D621" s="2">
        <v>244688</v>
      </c>
      <c r="F621" t="s">
        <v>1708</v>
      </c>
      <c r="G621" t="s">
        <v>1709</v>
      </c>
      <c r="H621">
        <v>0</v>
      </c>
      <c r="I621" t="s">
        <v>984</v>
      </c>
      <c r="J621" t="s">
        <v>985</v>
      </c>
      <c r="K621" t="s">
        <v>986</v>
      </c>
      <c r="L621">
        <v>250</v>
      </c>
      <c r="N621">
        <v>2000374315</v>
      </c>
      <c r="O621" t="s">
        <v>1818</v>
      </c>
      <c r="P621">
        <v>1</v>
      </c>
      <c r="Q621" t="s">
        <v>1819</v>
      </c>
      <c r="R621" s="2">
        <v>244688</v>
      </c>
      <c r="S621" s="2">
        <v>244688</v>
      </c>
      <c r="T621" t="s">
        <v>1820</v>
      </c>
      <c r="U621">
        <v>23057672</v>
      </c>
      <c r="V621" t="s">
        <v>136</v>
      </c>
      <c r="W621">
        <v>10</v>
      </c>
      <c r="X621">
        <v>10</v>
      </c>
      <c r="Y621">
        <v>10</v>
      </c>
      <c r="Z621">
        <v>10</v>
      </c>
      <c r="AA621">
        <v>0</v>
      </c>
      <c r="AB621">
        <v>0</v>
      </c>
      <c r="AC621">
        <v>0</v>
      </c>
      <c r="AD621">
        <v>0</v>
      </c>
      <c r="AE621">
        <v>10</v>
      </c>
      <c r="AF621">
        <v>10</v>
      </c>
      <c r="AI621" t="s">
        <v>1713</v>
      </c>
      <c r="AJ621" t="s">
        <v>989</v>
      </c>
      <c r="AK621" t="s">
        <v>1039</v>
      </c>
      <c r="AL621" t="s">
        <v>1008</v>
      </c>
      <c r="AM621" t="s">
        <v>1009</v>
      </c>
      <c r="AN621" t="s">
        <v>1034</v>
      </c>
      <c r="AO621" t="s">
        <v>991</v>
      </c>
      <c r="AU621" t="s">
        <v>1821</v>
      </c>
      <c r="AV621" t="s">
        <v>765</v>
      </c>
      <c r="AW621" t="s">
        <v>765</v>
      </c>
      <c r="AX621" t="s">
        <v>990</v>
      </c>
      <c r="AY621">
        <v>0</v>
      </c>
      <c r="AZ621" t="s">
        <v>994</v>
      </c>
      <c r="BA621">
        <v>31795815</v>
      </c>
      <c r="BD621">
        <v>0</v>
      </c>
      <c r="BG621">
        <v>1333314600</v>
      </c>
      <c r="BH621" t="s">
        <v>995</v>
      </c>
      <c r="BI621">
        <v>10</v>
      </c>
      <c r="BJ621">
        <v>10</v>
      </c>
      <c r="BK621">
        <v>1300</v>
      </c>
      <c r="BL621" t="s">
        <v>996</v>
      </c>
    </row>
    <row r="622" spans="3:64">
      <c r="C622" s="2">
        <v>244688</v>
      </c>
      <c r="D622" s="2">
        <v>244688</v>
      </c>
      <c r="F622" t="s">
        <v>1708</v>
      </c>
      <c r="G622" t="s">
        <v>1709</v>
      </c>
      <c r="H622">
        <v>0</v>
      </c>
      <c r="I622" t="s">
        <v>984</v>
      </c>
      <c r="J622" t="s">
        <v>985</v>
      </c>
      <c r="K622" t="s">
        <v>986</v>
      </c>
      <c r="L622">
        <v>250</v>
      </c>
      <c r="N622">
        <v>2000374315</v>
      </c>
      <c r="O622" t="s">
        <v>1818</v>
      </c>
      <c r="P622">
        <v>1</v>
      </c>
      <c r="Q622" t="s">
        <v>1819</v>
      </c>
      <c r="R622" s="2">
        <v>244688</v>
      </c>
      <c r="S622" s="2">
        <v>244688</v>
      </c>
      <c r="T622" t="s">
        <v>1820</v>
      </c>
      <c r="U622">
        <v>23000187</v>
      </c>
      <c r="V622" t="s">
        <v>102</v>
      </c>
      <c r="W622">
        <v>8</v>
      </c>
      <c r="X622">
        <v>8</v>
      </c>
      <c r="Y622">
        <v>8</v>
      </c>
      <c r="Z622">
        <v>8</v>
      </c>
      <c r="AA622">
        <v>0</v>
      </c>
      <c r="AB622">
        <v>0</v>
      </c>
      <c r="AC622">
        <v>0</v>
      </c>
      <c r="AD622">
        <v>0</v>
      </c>
      <c r="AE622">
        <v>8</v>
      </c>
      <c r="AF622">
        <v>8</v>
      </c>
      <c r="AI622" t="s">
        <v>1713</v>
      </c>
      <c r="AJ622" t="s">
        <v>989</v>
      </c>
      <c r="AK622" t="s">
        <v>1007</v>
      </c>
      <c r="AL622" t="s">
        <v>1008</v>
      </c>
      <c r="AM622" t="s">
        <v>1009</v>
      </c>
      <c r="AN622" t="s">
        <v>1034</v>
      </c>
      <c r="AO622" t="s">
        <v>991</v>
      </c>
      <c r="AU622" t="s">
        <v>1821</v>
      </c>
      <c r="AV622" t="s">
        <v>765</v>
      </c>
      <c r="AW622" t="s">
        <v>765</v>
      </c>
      <c r="AX622" t="s">
        <v>990</v>
      </c>
      <c r="AY622">
        <v>0</v>
      </c>
      <c r="AZ622" t="s">
        <v>994</v>
      </c>
      <c r="BA622">
        <v>31795815</v>
      </c>
      <c r="BD622">
        <v>0</v>
      </c>
      <c r="BG622">
        <v>1333314600</v>
      </c>
      <c r="BH622" t="s">
        <v>995</v>
      </c>
      <c r="BI622">
        <v>8</v>
      </c>
      <c r="BJ622">
        <v>8</v>
      </c>
      <c r="BK622">
        <v>1300</v>
      </c>
      <c r="BL622" t="s">
        <v>996</v>
      </c>
    </row>
    <row r="623" spans="3:64">
      <c r="C623" s="2">
        <v>244688</v>
      </c>
      <c r="D623" s="2">
        <v>244688</v>
      </c>
      <c r="F623" t="s">
        <v>1708</v>
      </c>
      <c r="G623" t="s">
        <v>1709</v>
      </c>
      <c r="H623">
        <v>0</v>
      </c>
      <c r="I623" t="s">
        <v>984</v>
      </c>
      <c r="J623" t="s">
        <v>985</v>
      </c>
      <c r="K623" t="s">
        <v>986</v>
      </c>
      <c r="L623">
        <v>250</v>
      </c>
      <c r="N623">
        <v>2000400315</v>
      </c>
      <c r="O623" t="s">
        <v>1822</v>
      </c>
      <c r="P623">
        <v>1</v>
      </c>
      <c r="Q623" t="s">
        <v>1822</v>
      </c>
      <c r="R623" s="2">
        <v>244688</v>
      </c>
      <c r="S623" s="2">
        <v>244688</v>
      </c>
      <c r="T623" t="s">
        <v>1823</v>
      </c>
      <c r="U623">
        <v>23015177</v>
      </c>
      <c r="V623" t="s">
        <v>148</v>
      </c>
      <c r="W623">
        <v>10</v>
      </c>
      <c r="X623">
        <v>10</v>
      </c>
      <c r="Y623">
        <v>10</v>
      </c>
      <c r="Z623">
        <v>10</v>
      </c>
      <c r="AA623">
        <v>0</v>
      </c>
      <c r="AB623">
        <v>0</v>
      </c>
      <c r="AC623">
        <v>0</v>
      </c>
      <c r="AD623">
        <v>0</v>
      </c>
      <c r="AE623">
        <v>10</v>
      </c>
      <c r="AF623">
        <v>10</v>
      </c>
      <c r="AI623" t="s">
        <v>1713</v>
      </c>
      <c r="AJ623" t="s">
        <v>989</v>
      </c>
      <c r="AK623" t="s">
        <v>1039</v>
      </c>
      <c r="AL623" t="s">
        <v>1008</v>
      </c>
      <c r="AM623" t="s">
        <v>1009</v>
      </c>
      <c r="AN623" t="s">
        <v>1034</v>
      </c>
      <c r="AO623" t="s">
        <v>991</v>
      </c>
      <c r="AU623" t="s">
        <v>1824</v>
      </c>
      <c r="AV623" t="s">
        <v>765</v>
      </c>
      <c r="AW623" t="s">
        <v>765</v>
      </c>
      <c r="AX623" t="s">
        <v>990</v>
      </c>
      <c r="AY623">
        <v>0</v>
      </c>
      <c r="AZ623" t="s">
        <v>994</v>
      </c>
      <c r="BA623">
        <v>31795915</v>
      </c>
      <c r="BD623">
        <v>0</v>
      </c>
      <c r="BG623">
        <v>1333314600</v>
      </c>
      <c r="BH623" t="s">
        <v>995</v>
      </c>
      <c r="BI623">
        <v>10</v>
      </c>
      <c r="BJ623">
        <v>10</v>
      </c>
      <c r="BL623" t="s">
        <v>996</v>
      </c>
    </row>
    <row r="624" spans="3:64">
      <c r="C624" s="2">
        <v>244688</v>
      </c>
      <c r="D624" s="2">
        <v>244688</v>
      </c>
      <c r="F624" t="s">
        <v>1708</v>
      </c>
      <c r="G624" t="s">
        <v>1709</v>
      </c>
      <c r="H624">
        <v>0</v>
      </c>
      <c r="I624" t="s">
        <v>984</v>
      </c>
      <c r="J624" t="s">
        <v>985</v>
      </c>
      <c r="K624" t="s">
        <v>986</v>
      </c>
      <c r="L624">
        <v>250</v>
      </c>
      <c r="N624">
        <v>2000400315</v>
      </c>
      <c r="O624" t="s">
        <v>1822</v>
      </c>
      <c r="P624">
        <v>1</v>
      </c>
      <c r="Q624" t="s">
        <v>1822</v>
      </c>
      <c r="R624" s="2">
        <v>244688</v>
      </c>
      <c r="S624" s="2">
        <v>244688</v>
      </c>
      <c r="T624" t="s">
        <v>1823</v>
      </c>
      <c r="U624">
        <v>23057691</v>
      </c>
      <c r="V624" t="s">
        <v>611</v>
      </c>
      <c r="W624">
        <v>40</v>
      </c>
      <c r="X624">
        <v>40</v>
      </c>
      <c r="Y624">
        <v>40</v>
      </c>
      <c r="Z624">
        <v>40</v>
      </c>
      <c r="AA624">
        <v>0</v>
      </c>
      <c r="AB624">
        <v>0</v>
      </c>
      <c r="AC624">
        <v>0</v>
      </c>
      <c r="AD624">
        <v>0</v>
      </c>
      <c r="AE624">
        <v>40</v>
      </c>
      <c r="AF624">
        <v>40</v>
      </c>
      <c r="AI624" t="s">
        <v>1713</v>
      </c>
      <c r="AJ624" t="s">
        <v>989</v>
      </c>
      <c r="AK624" t="s">
        <v>1007</v>
      </c>
      <c r="AL624" t="s">
        <v>1008</v>
      </c>
      <c r="AM624" t="s">
        <v>1009</v>
      </c>
      <c r="AN624" t="s">
        <v>1034</v>
      </c>
      <c r="AO624" t="s">
        <v>991</v>
      </c>
      <c r="AU624" t="s">
        <v>1824</v>
      </c>
      <c r="AV624" t="s">
        <v>765</v>
      </c>
      <c r="AW624" t="s">
        <v>765</v>
      </c>
      <c r="AX624" t="s">
        <v>990</v>
      </c>
      <c r="AY624">
        <v>0</v>
      </c>
      <c r="AZ624" t="s">
        <v>994</v>
      </c>
      <c r="BA624">
        <v>31795915</v>
      </c>
      <c r="BD624">
        <v>0</v>
      </c>
      <c r="BG624">
        <v>1333314600</v>
      </c>
      <c r="BH624" t="s">
        <v>995</v>
      </c>
      <c r="BI624">
        <v>40</v>
      </c>
      <c r="BJ624">
        <v>40</v>
      </c>
      <c r="BL624" t="s">
        <v>996</v>
      </c>
    </row>
    <row r="625" spans="3:64">
      <c r="C625" s="2">
        <v>244688</v>
      </c>
      <c r="D625" s="2">
        <v>244688</v>
      </c>
      <c r="F625" t="s">
        <v>1708</v>
      </c>
      <c r="G625" t="s">
        <v>1709</v>
      </c>
      <c r="H625">
        <v>0</v>
      </c>
      <c r="I625" t="s">
        <v>984</v>
      </c>
      <c r="J625" t="s">
        <v>985</v>
      </c>
      <c r="K625" t="s">
        <v>986</v>
      </c>
      <c r="L625">
        <v>250</v>
      </c>
      <c r="N625">
        <v>2000400315</v>
      </c>
      <c r="O625" t="s">
        <v>1822</v>
      </c>
      <c r="P625">
        <v>1</v>
      </c>
      <c r="Q625" t="s">
        <v>1822</v>
      </c>
      <c r="R625" s="2">
        <v>244688</v>
      </c>
      <c r="S625" s="2">
        <v>244688</v>
      </c>
      <c r="T625" t="s">
        <v>1823</v>
      </c>
      <c r="U625">
        <v>23057678</v>
      </c>
      <c r="V625" t="s">
        <v>690</v>
      </c>
      <c r="W625">
        <v>10</v>
      </c>
      <c r="X625">
        <v>10</v>
      </c>
      <c r="Y625">
        <v>10</v>
      </c>
      <c r="Z625">
        <v>10</v>
      </c>
      <c r="AA625">
        <v>0</v>
      </c>
      <c r="AB625">
        <v>0</v>
      </c>
      <c r="AC625">
        <v>0</v>
      </c>
      <c r="AD625">
        <v>0</v>
      </c>
      <c r="AE625">
        <v>10</v>
      </c>
      <c r="AF625">
        <v>10</v>
      </c>
      <c r="AI625" t="s">
        <v>1713</v>
      </c>
      <c r="AJ625" t="s">
        <v>989</v>
      </c>
      <c r="AK625" t="s">
        <v>1039</v>
      </c>
      <c r="AL625" t="s">
        <v>1008</v>
      </c>
      <c r="AM625" t="s">
        <v>1009</v>
      </c>
      <c r="AN625" t="s">
        <v>1034</v>
      </c>
      <c r="AO625" t="s">
        <v>991</v>
      </c>
      <c r="AU625" t="s">
        <v>1824</v>
      </c>
      <c r="AV625" t="s">
        <v>765</v>
      </c>
      <c r="AW625" t="s">
        <v>765</v>
      </c>
      <c r="AX625" t="s">
        <v>990</v>
      </c>
      <c r="AY625">
        <v>0</v>
      </c>
      <c r="AZ625" t="s">
        <v>994</v>
      </c>
      <c r="BA625">
        <v>31795915</v>
      </c>
      <c r="BD625">
        <v>0</v>
      </c>
      <c r="BG625">
        <v>1333314600</v>
      </c>
      <c r="BH625" t="s">
        <v>995</v>
      </c>
      <c r="BI625">
        <v>10</v>
      </c>
      <c r="BJ625">
        <v>10</v>
      </c>
      <c r="BL625" t="s">
        <v>996</v>
      </c>
    </row>
    <row r="626" spans="3:64">
      <c r="C626" s="2">
        <v>244688</v>
      </c>
      <c r="D626" s="2">
        <v>244688</v>
      </c>
      <c r="F626" t="s">
        <v>1708</v>
      </c>
      <c r="G626" t="s">
        <v>1709</v>
      </c>
      <c r="H626">
        <v>0</v>
      </c>
      <c r="I626" t="s">
        <v>984</v>
      </c>
      <c r="J626" t="s">
        <v>985</v>
      </c>
      <c r="K626" t="s">
        <v>986</v>
      </c>
      <c r="L626">
        <v>250</v>
      </c>
      <c r="N626">
        <v>2000400315</v>
      </c>
      <c r="O626" t="s">
        <v>1822</v>
      </c>
      <c r="P626">
        <v>1</v>
      </c>
      <c r="Q626" t="s">
        <v>1822</v>
      </c>
      <c r="R626" s="2">
        <v>244688</v>
      </c>
      <c r="S626" s="2">
        <v>244688</v>
      </c>
      <c r="T626" t="s">
        <v>1823</v>
      </c>
      <c r="U626">
        <v>23078867</v>
      </c>
      <c r="V626" t="s">
        <v>173</v>
      </c>
      <c r="W626">
        <v>10</v>
      </c>
      <c r="X626">
        <v>10</v>
      </c>
      <c r="Y626">
        <v>10</v>
      </c>
      <c r="Z626">
        <v>10</v>
      </c>
      <c r="AA626">
        <v>0</v>
      </c>
      <c r="AB626">
        <v>0</v>
      </c>
      <c r="AC626">
        <v>0</v>
      </c>
      <c r="AD626">
        <v>0</v>
      </c>
      <c r="AE626">
        <v>10</v>
      </c>
      <c r="AF626">
        <v>10</v>
      </c>
      <c r="AI626" t="s">
        <v>1713</v>
      </c>
      <c r="AJ626" t="s">
        <v>989</v>
      </c>
      <c r="AK626" t="s">
        <v>1039</v>
      </c>
      <c r="AL626" t="s">
        <v>1008</v>
      </c>
      <c r="AM626" t="s">
        <v>1009</v>
      </c>
      <c r="AN626" t="s">
        <v>1034</v>
      </c>
      <c r="AO626" t="s">
        <v>991</v>
      </c>
      <c r="AU626" t="s">
        <v>1824</v>
      </c>
      <c r="AV626" t="s">
        <v>765</v>
      </c>
      <c r="AW626" t="s">
        <v>765</v>
      </c>
      <c r="AX626" t="s">
        <v>990</v>
      </c>
      <c r="AY626">
        <v>0</v>
      </c>
      <c r="AZ626" t="s">
        <v>994</v>
      </c>
      <c r="BA626">
        <v>31795915</v>
      </c>
      <c r="BD626">
        <v>0</v>
      </c>
      <c r="BG626">
        <v>1333314600</v>
      </c>
      <c r="BH626" t="s">
        <v>995</v>
      </c>
      <c r="BI626">
        <v>10</v>
      </c>
      <c r="BJ626">
        <v>10</v>
      </c>
      <c r="BL626" t="s">
        <v>996</v>
      </c>
    </row>
    <row r="627" spans="3:64">
      <c r="C627" s="2">
        <v>244688</v>
      </c>
      <c r="D627" s="2">
        <v>244688</v>
      </c>
      <c r="F627" t="s">
        <v>1708</v>
      </c>
      <c r="G627" t="s">
        <v>1709</v>
      </c>
      <c r="H627">
        <v>0</v>
      </c>
      <c r="I627" t="s">
        <v>984</v>
      </c>
      <c r="J627" t="s">
        <v>985</v>
      </c>
      <c r="K627" t="s">
        <v>986</v>
      </c>
      <c r="L627">
        <v>250</v>
      </c>
      <c r="N627">
        <v>2000400315</v>
      </c>
      <c r="O627" t="s">
        <v>1822</v>
      </c>
      <c r="P627">
        <v>1</v>
      </c>
      <c r="Q627" t="s">
        <v>1822</v>
      </c>
      <c r="R627" s="2">
        <v>244688</v>
      </c>
      <c r="S627" s="2">
        <v>244688</v>
      </c>
      <c r="T627" t="s">
        <v>1823</v>
      </c>
      <c r="U627">
        <v>23000188</v>
      </c>
      <c r="V627" t="s">
        <v>94</v>
      </c>
      <c r="W627">
        <v>4</v>
      </c>
      <c r="X627">
        <v>4</v>
      </c>
      <c r="Y627">
        <v>4</v>
      </c>
      <c r="Z627">
        <v>4</v>
      </c>
      <c r="AA627">
        <v>0</v>
      </c>
      <c r="AB627">
        <v>0</v>
      </c>
      <c r="AC627">
        <v>0</v>
      </c>
      <c r="AD627">
        <v>0</v>
      </c>
      <c r="AE627">
        <v>4</v>
      </c>
      <c r="AF627">
        <v>4</v>
      </c>
      <c r="AI627" t="s">
        <v>1713</v>
      </c>
      <c r="AJ627" t="s">
        <v>989</v>
      </c>
      <c r="AK627" t="s">
        <v>1007</v>
      </c>
      <c r="AL627" t="s">
        <v>1008</v>
      </c>
      <c r="AM627" t="s">
        <v>1009</v>
      </c>
      <c r="AN627" t="s">
        <v>1034</v>
      </c>
      <c r="AO627" t="s">
        <v>991</v>
      </c>
      <c r="AU627" t="s">
        <v>1824</v>
      </c>
      <c r="AV627" t="s">
        <v>765</v>
      </c>
      <c r="AW627" t="s">
        <v>765</v>
      </c>
      <c r="AX627" t="s">
        <v>990</v>
      </c>
      <c r="AY627">
        <v>0</v>
      </c>
      <c r="AZ627" t="s">
        <v>994</v>
      </c>
      <c r="BA627">
        <v>31795915</v>
      </c>
      <c r="BD627">
        <v>0</v>
      </c>
      <c r="BG627">
        <v>1333314600</v>
      </c>
      <c r="BH627" t="s">
        <v>995</v>
      </c>
      <c r="BI627">
        <v>4</v>
      </c>
      <c r="BJ627">
        <v>4</v>
      </c>
      <c r="BL627" t="s">
        <v>996</v>
      </c>
    </row>
    <row r="628" spans="3:64">
      <c r="C628" s="2">
        <v>244688</v>
      </c>
      <c r="D628" s="2">
        <v>244688</v>
      </c>
      <c r="F628" t="s">
        <v>1708</v>
      </c>
      <c r="G628" t="s">
        <v>1709</v>
      </c>
      <c r="H628">
        <v>0</v>
      </c>
      <c r="I628" t="s">
        <v>984</v>
      </c>
      <c r="J628" t="s">
        <v>985</v>
      </c>
      <c r="K628" t="s">
        <v>986</v>
      </c>
      <c r="L628">
        <v>250</v>
      </c>
      <c r="N628">
        <v>2000400315</v>
      </c>
      <c r="O628" t="s">
        <v>1822</v>
      </c>
      <c r="P628">
        <v>1</v>
      </c>
      <c r="Q628" t="s">
        <v>1822</v>
      </c>
      <c r="R628" s="2">
        <v>244688</v>
      </c>
      <c r="S628" s="2">
        <v>244688</v>
      </c>
      <c r="T628" t="s">
        <v>1823</v>
      </c>
      <c r="U628">
        <v>23057688</v>
      </c>
      <c r="V628" t="s">
        <v>61</v>
      </c>
      <c r="W628">
        <v>5</v>
      </c>
      <c r="X628">
        <v>5</v>
      </c>
      <c r="Y628">
        <v>5</v>
      </c>
      <c r="Z628">
        <v>5</v>
      </c>
      <c r="AA628">
        <v>0</v>
      </c>
      <c r="AB628">
        <v>0</v>
      </c>
      <c r="AC628">
        <v>0</v>
      </c>
      <c r="AD628">
        <v>0</v>
      </c>
      <c r="AE628">
        <v>5</v>
      </c>
      <c r="AF628">
        <v>5</v>
      </c>
      <c r="AI628" t="s">
        <v>1713</v>
      </c>
      <c r="AJ628" t="s">
        <v>989</v>
      </c>
      <c r="AK628" t="s">
        <v>1007</v>
      </c>
      <c r="AL628" t="s">
        <v>1008</v>
      </c>
      <c r="AM628" t="s">
        <v>1009</v>
      </c>
      <c r="AN628" t="s">
        <v>1034</v>
      </c>
      <c r="AO628" t="s">
        <v>991</v>
      </c>
      <c r="AU628" t="s">
        <v>1824</v>
      </c>
      <c r="AV628" t="s">
        <v>765</v>
      </c>
      <c r="AW628" t="s">
        <v>765</v>
      </c>
      <c r="AX628" t="s">
        <v>990</v>
      </c>
      <c r="AY628">
        <v>0</v>
      </c>
      <c r="AZ628" t="s">
        <v>994</v>
      </c>
      <c r="BA628">
        <v>31795915</v>
      </c>
      <c r="BD628">
        <v>0</v>
      </c>
      <c r="BG628">
        <v>1333314600</v>
      </c>
      <c r="BH628" t="s">
        <v>995</v>
      </c>
      <c r="BI628">
        <v>5</v>
      </c>
      <c r="BJ628">
        <v>5</v>
      </c>
      <c r="BL628" t="s">
        <v>996</v>
      </c>
    </row>
    <row r="629" spans="3:64">
      <c r="C629" s="2">
        <v>244688</v>
      </c>
      <c r="D629" s="2">
        <v>244688</v>
      </c>
      <c r="F629" t="s">
        <v>1708</v>
      </c>
      <c r="G629" t="s">
        <v>1709</v>
      </c>
      <c r="H629">
        <v>0</v>
      </c>
      <c r="I629" t="s">
        <v>984</v>
      </c>
      <c r="J629" t="s">
        <v>985</v>
      </c>
      <c r="K629" t="s">
        <v>986</v>
      </c>
      <c r="L629">
        <v>250</v>
      </c>
      <c r="N629">
        <v>2000400315</v>
      </c>
      <c r="O629" t="s">
        <v>1822</v>
      </c>
      <c r="P629">
        <v>1</v>
      </c>
      <c r="Q629" t="s">
        <v>1822</v>
      </c>
      <c r="R629" s="2">
        <v>244688</v>
      </c>
      <c r="S629" s="2">
        <v>244688</v>
      </c>
      <c r="T629" t="s">
        <v>1823</v>
      </c>
      <c r="U629">
        <v>23057687</v>
      </c>
      <c r="V629" t="s">
        <v>628</v>
      </c>
      <c r="W629">
        <v>15</v>
      </c>
      <c r="X629">
        <v>15</v>
      </c>
      <c r="Y629">
        <v>15</v>
      </c>
      <c r="Z629">
        <v>15</v>
      </c>
      <c r="AA629">
        <v>0</v>
      </c>
      <c r="AB629">
        <v>0</v>
      </c>
      <c r="AC629">
        <v>0</v>
      </c>
      <c r="AD629">
        <v>0</v>
      </c>
      <c r="AE629">
        <v>15</v>
      </c>
      <c r="AF629">
        <v>15</v>
      </c>
      <c r="AI629" t="s">
        <v>1713</v>
      </c>
      <c r="AJ629" t="s">
        <v>989</v>
      </c>
      <c r="AK629" t="s">
        <v>1007</v>
      </c>
      <c r="AL629" t="s">
        <v>1008</v>
      </c>
      <c r="AM629" t="s">
        <v>1009</v>
      </c>
      <c r="AN629" t="s">
        <v>1034</v>
      </c>
      <c r="AO629" t="s">
        <v>991</v>
      </c>
      <c r="AU629" t="s">
        <v>1824</v>
      </c>
      <c r="AV629" t="s">
        <v>765</v>
      </c>
      <c r="AW629" t="s">
        <v>765</v>
      </c>
      <c r="AX629" t="s">
        <v>990</v>
      </c>
      <c r="AY629">
        <v>0</v>
      </c>
      <c r="AZ629" t="s">
        <v>994</v>
      </c>
      <c r="BA629">
        <v>31795915</v>
      </c>
      <c r="BD629">
        <v>0</v>
      </c>
      <c r="BG629">
        <v>1333314600</v>
      </c>
      <c r="BH629" t="s">
        <v>995</v>
      </c>
      <c r="BI629">
        <v>15</v>
      </c>
      <c r="BJ629">
        <v>15</v>
      </c>
      <c r="BL629" t="s">
        <v>996</v>
      </c>
    </row>
    <row r="630" spans="3:64">
      <c r="C630" s="2">
        <v>244688</v>
      </c>
      <c r="D630" s="2">
        <v>244688</v>
      </c>
      <c r="F630" t="s">
        <v>1708</v>
      </c>
      <c r="G630" t="s">
        <v>1709</v>
      </c>
      <c r="H630">
        <v>0</v>
      </c>
      <c r="I630" t="s">
        <v>984</v>
      </c>
      <c r="J630" t="s">
        <v>985</v>
      </c>
      <c r="K630" t="s">
        <v>986</v>
      </c>
      <c r="L630">
        <v>250</v>
      </c>
      <c r="N630">
        <v>2000040157</v>
      </c>
      <c r="O630" t="s">
        <v>1805</v>
      </c>
      <c r="P630">
        <v>1</v>
      </c>
      <c r="Q630" t="s">
        <v>1806</v>
      </c>
      <c r="R630" s="2">
        <v>244688</v>
      </c>
      <c r="S630" s="2">
        <v>244688</v>
      </c>
      <c r="T630" t="s">
        <v>1825</v>
      </c>
      <c r="U630">
        <v>23075374</v>
      </c>
      <c r="V630" t="s">
        <v>1591</v>
      </c>
      <c r="W630">
        <v>500</v>
      </c>
      <c r="X630">
        <v>500</v>
      </c>
      <c r="Y630">
        <v>500</v>
      </c>
      <c r="Z630">
        <v>500</v>
      </c>
      <c r="AA630">
        <v>0</v>
      </c>
      <c r="AB630">
        <v>0</v>
      </c>
      <c r="AC630">
        <v>0</v>
      </c>
      <c r="AD630">
        <v>0</v>
      </c>
      <c r="AE630">
        <v>500</v>
      </c>
      <c r="AF630">
        <v>500</v>
      </c>
      <c r="AI630" t="s">
        <v>1713</v>
      </c>
      <c r="AJ630" t="s">
        <v>989</v>
      </c>
      <c r="AN630" t="s">
        <v>1022</v>
      </c>
      <c r="AO630" t="s">
        <v>991</v>
      </c>
      <c r="AU630" t="s">
        <v>1826</v>
      </c>
      <c r="AV630" t="s">
        <v>765</v>
      </c>
      <c r="AW630" t="s">
        <v>765</v>
      </c>
      <c r="AX630" t="s">
        <v>990</v>
      </c>
      <c r="AY630">
        <v>0</v>
      </c>
      <c r="AZ630" t="s">
        <v>994</v>
      </c>
      <c r="BA630">
        <v>31795961</v>
      </c>
      <c r="BD630">
        <v>0</v>
      </c>
      <c r="BG630">
        <v>1333314600</v>
      </c>
      <c r="BH630" t="s">
        <v>995</v>
      </c>
      <c r="BI630">
        <v>500</v>
      </c>
      <c r="BJ630">
        <v>500</v>
      </c>
      <c r="BK630">
        <v>1300</v>
      </c>
      <c r="BL630" t="s">
        <v>996</v>
      </c>
    </row>
    <row r="631" spans="3:64">
      <c r="C631" s="2">
        <v>244688</v>
      </c>
      <c r="D631" s="2">
        <v>244688</v>
      </c>
      <c r="F631" t="s">
        <v>1708</v>
      </c>
      <c r="G631" t="s">
        <v>1709</v>
      </c>
      <c r="H631">
        <v>0</v>
      </c>
      <c r="I631" t="s">
        <v>984</v>
      </c>
      <c r="J631" t="s">
        <v>985</v>
      </c>
      <c r="K631" t="s">
        <v>986</v>
      </c>
      <c r="L631">
        <v>250</v>
      </c>
      <c r="N631">
        <v>2000199698</v>
      </c>
      <c r="O631" t="s">
        <v>1827</v>
      </c>
      <c r="P631">
        <v>1</v>
      </c>
      <c r="Q631" t="s">
        <v>1827</v>
      </c>
      <c r="R631" s="2">
        <v>244688</v>
      </c>
      <c r="S631" s="2">
        <v>244688</v>
      </c>
      <c r="T631" t="s">
        <v>1828</v>
      </c>
      <c r="U631">
        <v>23068099</v>
      </c>
      <c r="V631" t="s">
        <v>712</v>
      </c>
      <c r="W631">
        <v>1</v>
      </c>
      <c r="X631">
        <v>105</v>
      </c>
      <c r="Y631">
        <v>1</v>
      </c>
      <c r="Z631">
        <v>105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105</v>
      </c>
      <c r="AI631" t="s">
        <v>1713</v>
      </c>
      <c r="AJ631" t="s">
        <v>989</v>
      </c>
      <c r="AN631" t="s">
        <v>1022</v>
      </c>
      <c r="AO631" t="s">
        <v>991</v>
      </c>
      <c r="AU631" t="s">
        <v>1829</v>
      </c>
      <c r="AV631" t="s">
        <v>1001</v>
      </c>
      <c r="AW631" t="s">
        <v>765</v>
      </c>
      <c r="AX631" t="s">
        <v>990</v>
      </c>
      <c r="AY631">
        <v>0</v>
      </c>
      <c r="AZ631" t="s">
        <v>994</v>
      </c>
      <c r="BA631">
        <v>31795984</v>
      </c>
      <c r="BD631">
        <v>0</v>
      </c>
      <c r="BG631">
        <v>1333314600</v>
      </c>
      <c r="BH631" t="s">
        <v>995</v>
      </c>
      <c r="BI631">
        <v>1</v>
      </c>
      <c r="BJ631">
        <v>105</v>
      </c>
      <c r="BK631">
        <v>1300</v>
      </c>
      <c r="BL631" t="s">
        <v>996</v>
      </c>
    </row>
    <row r="632" spans="3:64">
      <c r="C632" s="2">
        <v>244688</v>
      </c>
      <c r="D632" s="2">
        <v>244688</v>
      </c>
      <c r="F632" t="s">
        <v>1708</v>
      </c>
      <c r="G632" t="s">
        <v>1709</v>
      </c>
      <c r="H632">
        <v>0</v>
      </c>
      <c r="I632" t="s">
        <v>984</v>
      </c>
      <c r="J632" t="s">
        <v>985</v>
      </c>
      <c r="K632" t="s">
        <v>986</v>
      </c>
      <c r="L632">
        <v>250</v>
      </c>
      <c r="N632">
        <v>2000199698</v>
      </c>
      <c r="O632" t="s">
        <v>1827</v>
      </c>
      <c r="P632">
        <v>1</v>
      </c>
      <c r="Q632" t="s">
        <v>1827</v>
      </c>
      <c r="R632" s="2">
        <v>244688</v>
      </c>
      <c r="S632" s="2">
        <v>244688</v>
      </c>
      <c r="T632" t="s">
        <v>1830</v>
      </c>
      <c r="U632">
        <v>23000188</v>
      </c>
      <c r="V632" t="s">
        <v>94</v>
      </c>
      <c r="W632">
        <v>6</v>
      </c>
      <c r="X632">
        <v>6</v>
      </c>
      <c r="Y632">
        <v>6</v>
      </c>
      <c r="Z632">
        <v>6</v>
      </c>
      <c r="AA632">
        <v>0</v>
      </c>
      <c r="AB632">
        <v>0</v>
      </c>
      <c r="AC632">
        <v>0</v>
      </c>
      <c r="AD632">
        <v>0</v>
      </c>
      <c r="AE632">
        <v>6</v>
      </c>
      <c r="AF632">
        <v>6</v>
      </c>
      <c r="AI632" t="s">
        <v>1713</v>
      </c>
      <c r="AJ632" t="s">
        <v>989</v>
      </c>
      <c r="AK632" t="s">
        <v>1007</v>
      </c>
      <c r="AL632" t="s">
        <v>1008</v>
      </c>
      <c r="AM632" t="s">
        <v>1009</v>
      </c>
      <c r="AN632" t="s">
        <v>1022</v>
      </c>
      <c r="AO632" t="s">
        <v>991</v>
      </c>
      <c r="AU632" t="s">
        <v>1831</v>
      </c>
      <c r="AV632" t="s">
        <v>765</v>
      </c>
      <c r="AW632" t="s">
        <v>765</v>
      </c>
      <c r="AX632" t="s">
        <v>990</v>
      </c>
      <c r="AY632">
        <v>0</v>
      </c>
      <c r="AZ632" t="s">
        <v>994</v>
      </c>
      <c r="BA632">
        <v>31796063</v>
      </c>
      <c r="BD632">
        <v>0</v>
      </c>
      <c r="BG632">
        <v>1333314600</v>
      </c>
      <c r="BH632" t="s">
        <v>995</v>
      </c>
      <c r="BI632">
        <v>6</v>
      </c>
      <c r="BJ632">
        <v>6</v>
      </c>
      <c r="BK632">
        <v>1300</v>
      </c>
      <c r="BL632" t="s">
        <v>996</v>
      </c>
    </row>
    <row r="633" spans="3:64">
      <c r="C633" s="2">
        <v>244688</v>
      </c>
      <c r="D633" s="2">
        <v>244688</v>
      </c>
      <c r="F633" t="s">
        <v>1708</v>
      </c>
      <c r="G633" t="s">
        <v>1709</v>
      </c>
      <c r="H633">
        <v>0</v>
      </c>
      <c r="I633" t="s">
        <v>984</v>
      </c>
      <c r="J633" t="s">
        <v>985</v>
      </c>
      <c r="K633" t="s">
        <v>986</v>
      </c>
      <c r="L633">
        <v>250</v>
      </c>
      <c r="N633">
        <v>2000199698</v>
      </c>
      <c r="O633" t="s">
        <v>1827</v>
      </c>
      <c r="P633">
        <v>1</v>
      </c>
      <c r="Q633" t="s">
        <v>1827</v>
      </c>
      <c r="R633" s="2">
        <v>244688</v>
      </c>
      <c r="S633" s="2">
        <v>244688</v>
      </c>
      <c r="T633" t="s">
        <v>1830</v>
      </c>
      <c r="U633">
        <v>23015350</v>
      </c>
      <c r="V633" t="s">
        <v>36</v>
      </c>
      <c r="W633">
        <v>5</v>
      </c>
      <c r="X633">
        <v>5</v>
      </c>
      <c r="Y633">
        <v>5</v>
      </c>
      <c r="Z633">
        <v>5</v>
      </c>
      <c r="AA633">
        <v>0</v>
      </c>
      <c r="AB633">
        <v>0</v>
      </c>
      <c r="AC633">
        <v>0</v>
      </c>
      <c r="AD633">
        <v>0</v>
      </c>
      <c r="AE633">
        <v>5</v>
      </c>
      <c r="AF633">
        <v>5</v>
      </c>
      <c r="AI633" t="s">
        <v>1713</v>
      </c>
      <c r="AJ633" t="s">
        <v>989</v>
      </c>
      <c r="AK633" t="s">
        <v>1007</v>
      </c>
      <c r="AL633" t="s">
        <v>1008</v>
      </c>
      <c r="AM633" t="s">
        <v>1009</v>
      </c>
      <c r="AN633" t="s">
        <v>1022</v>
      </c>
      <c r="AO633" t="s">
        <v>991</v>
      </c>
      <c r="AU633" t="s">
        <v>1831</v>
      </c>
      <c r="AV633" t="s">
        <v>765</v>
      </c>
      <c r="AW633" t="s">
        <v>765</v>
      </c>
      <c r="AX633" t="s">
        <v>990</v>
      </c>
      <c r="AY633">
        <v>0</v>
      </c>
      <c r="AZ633" t="s">
        <v>994</v>
      </c>
      <c r="BA633">
        <v>31796063</v>
      </c>
      <c r="BD633">
        <v>0</v>
      </c>
      <c r="BG633">
        <v>1333314600</v>
      </c>
      <c r="BH633" t="s">
        <v>995</v>
      </c>
      <c r="BI633">
        <v>5</v>
      </c>
      <c r="BJ633">
        <v>5</v>
      </c>
      <c r="BK633">
        <v>1300</v>
      </c>
      <c r="BL633" t="s">
        <v>996</v>
      </c>
    </row>
    <row r="634" spans="3:64">
      <c r="C634" s="2">
        <v>244688</v>
      </c>
      <c r="D634" s="2">
        <v>244688</v>
      </c>
      <c r="F634" t="s">
        <v>1708</v>
      </c>
      <c r="G634" t="s">
        <v>1709</v>
      </c>
      <c r="H634">
        <v>0</v>
      </c>
      <c r="I634" t="s">
        <v>984</v>
      </c>
      <c r="J634" t="s">
        <v>985</v>
      </c>
      <c r="K634" t="s">
        <v>986</v>
      </c>
      <c r="L634">
        <v>250</v>
      </c>
      <c r="N634">
        <v>2000199698</v>
      </c>
      <c r="O634" t="s">
        <v>1827</v>
      </c>
      <c r="P634">
        <v>1</v>
      </c>
      <c r="Q634" t="s">
        <v>1827</v>
      </c>
      <c r="R634" s="2">
        <v>244688</v>
      </c>
      <c r="S634" s="2">
        <v>244688</v>
      </c>
      <c r="T634" t="s">
        <v>1830</v>
      </c>
      <c r="U634">
        <v>23000130</v>
      </c>
      <c r="V634" t="s">
        <v>146</v>
      </c>
      <c r="W634">
        <v>10</v>
      </c>
      <c r="X634">
        <v>10</v>
      </c>
      <c r="Y634">
        <v>10</v>
      </c>
      <c r="Z634">
        <v>10</v>
      </c>
      <c r="AA634">
        <v>0</v>
      </c>
      <c r="AB634">
        <v>0</v>
      </c>
      <c r="AC634">
        <v>0</v>
      </c>
      <c r="AD634">
        <v>0</v>
      </c>
      <c r="AE634">
        <v>10</v>
      </c>
      <c r="AF634">
        <v>10</v>
      </c>
      <c r="AI634" t="s">
        <v>1713</v>
      </c>
      <c r="AJ634" t="s">
        <v>989</v>
      </c>
      <c r="AK634" t="s">
        <v>1039</v>
      </c>
      <c r="AL634" t="s">
        <v>1008</v>
      </c>
      <c r="AM634" t="s">
        <v>1009</v>
      </c>
      <c r="AN634" t="s">
        <v>1022</v>
      </c>
      <c r="AO634" t="s">
        <v>991</v>
      </c>
      <c r="AU634" t="s">
        <v>1831</v>
      </c>
      <c r="AV634" t="s">
        <v>765</v>
      </c>
      <c r="AW634" t="s">
        <v>765</v>
      </c>
      <c r="AX634" t="s">
        <v>990</v>
      </c>
      <c r="AY634">
        <v>0</v>
      </c>
      <c r="AZ634" t="s">
        <v>994</v>
      </c>
      <c r="BA634">
        <v>31796063</v>
      </c>
      <c r="BD634">
        <v>0</v>
      </c>
      <c r="BG634">
        <v>1333314600</v>
      </c>
      <c r="BH634" t="s">
        <v>995</v>
      </c>
      <c r="BI634">
        <v>10</v>
      </c>
      <c r="BJ634">
        <v>10</v>
      </c>
      <c r="BK634">
        <v>1300</v>
      </c>
      <c r="BL634" t="s">
        <v>996</v>
      </c>
    </row>
    <row r="635" spans="3:64">
      <c r="C635" s="2">
        <v>244688</v>
      </c>
      <c r="D635" s="2">
        <v>244688</v>
      </c>
      <c r="F635" t="s">
        <v>1708</v>
      </c>
      <c r="G635" t="s">
        <v>1709</v>
      </c>
      <c r="H635">
        <v>0</v>
      </c>
      <c r="I635" t="s">
        <v>984</v>
      </c>
      <c r="J635" t="s">
        <v>985</v>
      </c>
      <c r="K635" t="s">
        <v>986</v>
      </c>
      <c r="L635">
        <v>250</v>
      </c>
      <c r="N635">
        <v>2000199698</v>
      </c>
      <c r="O635" t="s">
        <v>1827</v>
      </c>
      <c r="P635">
        <v>1</v>
      </c>
      <c r="Q635" t="s">
        <v>1827</v>
      </c>
      <c r="R635" s="2">
        <v>244688</v>
      </c>
      <c r="S635" s="2">
        <v>244688</v>
      </c>
      <c r="T635" t="s">
        <v>1830</v>
      </c>
      <c r="U635">
        <v>23015390</v>
      </c>
      <c r="V635" t="s">
        <v>564</v>
      </c>
      <c r="W635">
        <v>6</v>
      </c>
      <c r="X635">
        <v>6</v>
      </c>
      <c r="Y635">
        <v>6</v>
      </c>
      <c r="Z635">
        <v>6</v>
      </c>
      <c r="AA635">
        <v>0</v>
      </c>
      <c r="AB635">
        <v>0</v>
      </c>
      <c r="AC635">
        <v>0</v>
      </c>
      <c r="AD635">
        <v>0</v>
      </c>
      <c r="AE635">
        <v>6</v>
      </c>
      <c r="AF635">
        <v>6</v>
      </c>
      <c r="AI635" t="s">
        <v>1713</v>
      </c>
      <c r="AJ635" t="s">
        <v>989</v>
      </c>
      <c r="AK635" t="s">
        <v>1007</v>
      </c>
      <c r="AL635" t="s">
        <v>1008</v>
      </c>
      <c r="AM635" t="s">
        <v>1009</v>
      </c>
      <c r="AN635" t="s">
        <v>1022</v>
      </c>
      <c r="AO635" t="s">
        <v>991</v>
      </c>
      <c r="AU635" t="s">
        <v>1831</v>
      </c>
      <c r="AV635" t="s">
        <v>765</v>
      </c>
      <c r="AW635" t="s">
        <v>765</v>
      </c>
      <c r="AX635" t="s">
        <v>990</v>
      </c>
      <c r="AY635">
        <v>0</v>
      </c>
      <c r="AZ635" t="s">
        <v>994</v>
      </c>
      <c r="BA635">
        <v>31796063</v>
      </c>
      <c r="BD635">
        <v>0</v>
      </c>
      <c r="BG635">
        <v>1333314600</v>
      </c>
      <c r="BH635" t="s">
        <v>995</v>
      </c>
      <c r="BI635">
        <v>6</v>
      </c>
      <c r="BJ635">
        <v>6</v>
      </c>
      <c r="BK635">
        <v>1300</v>
      </c>
      <c r="BL635" t="s">
        <v>996</v>
      </c>
    </row>
    <row r="636" spans="3:64">
      <c r="C636" s="2">
        <v>244688</v>
      </c>
      <c r="D636" s="2">
        <v>244688</v>
      </c>
      <c r="F636" t="s">
        <v>1708</v>
      </c>
      <c r="G636" t="s">
        <v>1709</v>
      </c>
      <c r="H636">
        <v>0</v>
      </c>
      <c r="I636" t="s">
        <v>984</v>
      </c>
      <c r="J636" t="s">
        <v>985</v>
      </c>
      <c r="K636" t="s">
        <v>986</v>
      </c>
      <c r="L636">
        <v>250</v>
      </c>
      <c r="N636">
        <v>2000199698</v>
      </c>
      <c r="O636" t="s">
        <v>1827</v>
      </c>
      <c r="P636">
        <v>1</v>
      </c>
      <c r="Q636" t="s">
        <v>1827</v>
      </c>
      <c r="R636" s="2">
        <v>244688</v>
      </c>
      <c r="S636" s="2">
        <v>244688</v>
      </c>
      <c r="T636" t="s">
        <v>1830</v>
      </c>
      <c r="U636">
        <v>23000186</v>
      </c>
      <c r="V636" t="s">
        <v>69</v>
      </c>
      <c r="W636">
        <v>2</v>
      </c>
      <c r="X636">
        <v>2</v>
      </c>
      <c r="Y636">
        <v>2</v>
      </c>
      <c r="Z636">
        <v>2</v>
      </c>
      <c r="AA636">
        <v>0</v>
      </c>
      <c r="AB636">
        <v>0</v>
      </c>
      <c r="AC636">
        <v>0</v>
      </c>
      <c r="AD636">
        <v>0</v>
      </c>
      <c r="AE636">
        <v>2</v>
      </c>
      <c r="AF636">
        <v>2</v>
      </c>
      <c r="AI636" t="s">
        <v>1713</v>
      </c>
      <c r="AJ636" t="s">
        <v>989</v>
      </c>
      <c r="AK636" t="s">
        <v>1007</v>
      </c>
      <c r="AL636" t="s">
        <v>1008</v>
      </c>
      <c r="AM636" t="s">
        <v>1009</v>
      </c>
      <c r="AN636" t="s">
        <v>1022</v>
      </c>
      <c r="AO636" t="s">
        <v>991</v>
      </c>
      <c r="AU636" t="s">
        <v>1831</v>
      </c>
      <c r="AV636" t="s">
        <v>765</v>
      </c>
      <c r="AW636" t="s">
        <v>765</v>
      </c>
      <c r="AX636" t="s">
        <v>990</v>
      </c>
      <c r="AY636">
        <v>0</v>
      </c>
      <c r="AZ636" t="s">
        <v>994</v>
      </c>
      <c r="BA636">
        <v>31796063</v>
      </c>
      <c r="BD636">
        <v>0</v>
      </c>
      <c r="BG636">
        <v>1333314600</v>
      </c>
      <c r="BH636" t="s">
        <v>995</v>
      </c>
      <c r="BI636">
        <v>2</v>
      </c>
      <c r="BJ636">
        <v>2</v>
      </c>
      <c r="BK636">
        <v>1300</v>
      </c>
      <c r="BL636" t="s">
        <v>996</v>
      </c>
    </row>
    <row r="637" spans="3:64">
      <c r="C637" s="2">
        <v>244688</v>
      </c>
      <c r="D637" s="2">
        <v>244688</v>
      </c>
      <c r="F637" t="s">
        <v>1708</v>
      </c>
      <c r="G637" t="s">
        <v>1709</v>
      </c>
      <c r="H637">
        <v>0</v>
      </c>
      <c r="I637" t="s">
        <v>984</v>
      </c>
      <c r="J637" t="s">
        <v>985</v>
      </c>
      <c r="K637" t="s">
        <v>986</v>
      </c>
      <c r="L637">
        <v>250</v>
      </c>
      <c r="N637">
        <v>2000224045</v>
      </c>
      <c r="O637" t="s">
        <v>1832</v>
      </c>
      <c r="P637">
        <v>1</v>
      </c>
      <c r="Q637" t="s">
        <v>1833</v>
      </c>
      <c r="R637" s="2">
        <v>244688</v>
      </c>
      <c r="S637" s="2">
        <v>244688</v>
      </c>
      <c r="T637" t="s">
        <v>1834</v>
      </c>
      <c r="U637">
        <v>23000188</v>
      </c>
      <c r="V637" t="s">
        <v>94</v>
      </c>
      <c r="W637">
        <v>4</v>
      </c>
      <c r="X637">
        <v>4</v>
      </c>
      <c r="Y637">
        <v>4</v>
      </c>
      <c r="Z637">
        <v>4</v>
      </c>
      <c r="AA637">
        <v>0</v>
      </c>
      <c r="AB637">
        <v>0</v>
      </c>
      <c r="AC637">
        <v>0</v>
      </c>
      <c r="AD637">
        <v>0</v>
      </c>
      <c r="AE637">
        <v>4</v>
      </c>
      <c r="AF637">
        <v>4</v>
      </c>
      <c r="AI637" t="s">
        <v>1713</v>
      </c>
      <c r="AJ637" t="s">
        <v>989</v>
      </c>
      <c r="AK637" t="s">
        <v>1007</v>
      </c>
      <c r="AL637" t="s">
        <v>1008</v>
      </c>
      <c r="AM637" t="s">
        <v>1009</v>
      </c>
      <c r="AN637" t="s">
        <v>1022</v>
      </c>
      <c r="AO637" t="s">
        <v>991</v>
      </c>
      <c r="AU637" t="s">
        <v>1835</v>
      </c>
      <c r="AV637" t="s">
        <v>765</v>
      </c>
      <c r="AW637" t="s">
        <v>765</v>
      </c>
      <c r="AX637" t="s">
        <v>990</v>
      </c>
      <c r="AY637">
        <v>0</v>
      </c>
      <c r="AZ637" t="s">
        <v>994</v>
      </c>
      <c r="BA637">
        <v>31796388</v>
      </c>
      <c r="BD637">
        <v>0</v>
      </c>
      <c r="BG637">
        <v>1333314600</v>
      </c>
      <c r="BH637" t="s">
        <v>995</v>
      </c>
      <c r="BI637">
        <v>4</v>
      </c>
      <c r="BJ637">
        <v>4</v>
      </c>
      <c r="BK637">
        <v>1300</v>
      </c>
      <c r="BL637" t="s">
        <v>996</v>
      </c>
    </row>
    <row r="638" spans="3:64">
      <c r="C638" s="2">
        <v>244688</v>
      </c>
      <c r="D638" s="2">
        <v>244688</v>
      </c>
      <c r="F638" t="s">
        <v>1708</v>
      </c>
      <c r="G638" t="s">
        <v>1709</v>
      </c>
      <c r="H638">
        <v>0</v>
      </c>
      <c r="I638" t="s">
        <v>984</v>
      </c>
      <c r="J638" t="s">
        <v>985</v>
      </c>
      <c r="K638" t="s">
        <v>986</v>
      </c>
      <c r="L638">
        <v>250</v>
      </c>
      <c r="N638">
        <v>2000224045</v>
      </c>
      <c r="O638" t="s">
        <v>1832</v>
      </c>
      <c r="P638">
        <v>1</v>
      </c>
      <c r="Q638" t="s">
        <v>1833</v>
      </c>
      <c r="R638" s="2">
        <v>244688</v>
      </c>
      <c r="S638" s="2">
        <v>244688</v>
      </c>
      <c r="T638" t="s">
        <v>1834</v>
      </c>
      <c r="U638">
        <v>23057685</v>
      </c>
      <c r="V638" t="s">
        <v>104</v>
      </c>
      <c r="W638">
        <v>5</v>
      </c>
      <c r="X638">
        <v>5</v>
      </c>
      <c r="Y638">
        <v>5</v>
      </c>
      <c r="Z638">
        <v>5</v>
      </c>
      <c r="AA638">
        <v>0</v>
      </c>
      <c r="AB638">
        <v>0</v>
      </c>
      <c r="AC638">
        <v>0</v>
      </c>
      <c r="AD638">
        <v>0</v>
      </c>
      <c r="AE638">
        <v>5</v>
      </c>
      <c r="AF638">
        <v>5</v>
      </c>
      <c r="AI638" t="s">
        <v>1713</v>
      </c>
      <c r="AJ638" t="s">
        <v>989</v>
      </c>
      <c r="AK638" t="s">
        <v>1007</v>
      </c>
      <c r="AL638" t="s">
        <v>1008</v>
      </c>
      <c r="AM638" t="s">
        <v>1009</v>
      </c>
      <c r="AN638" t="s">
        <v>1022</v>
      </c>
      <c r="AO638" t="s">
        <v>991</v>
      </c>
      <c r="AU638" t="s">
        <v>1835</v>
      </c>
      <c r="AV638" t="s">
        <v>765</v>
      </c>
      <c r="AW638" t="s">
        <v>765</v>
      </c>
      <c r="AX638" t="s">
        <v>990</v>
      </c>
      <c r="AY638">
        <v>0</v>
      </c>
      <c r="AZ638" t="s">
        <v>994</v>
      </c>
      <c r="BA638">
        <v>31796388</v>
      </c>
      <c r="BD638">
        <v>0</v>
      </c>
      <c r="BG638">
        <v>1333314600</v>
      </c>
      <c r="BH638" t="s">
        <v>995</v>
      </c>
      <c r="BI638">
        <v>5</v>
      </c>
      <c r="BJ638">
        <v>5</v>
      </c>
      <c r="BK638">
        <v>1300</v>
      </c>
      <c r="BL638" t="s">
        <v>996</v>
      </c>
    </row>
    <row r="639" spans="3:64">
      <c r="C639" s="2">
        <v>244688</v>
      </c>
      <c r="D639" s="2">
        <v>244688</v>
      </c>
      <c r="F639" t="s">
        <v>1708</v>
      </c>
      <c r="G639" t="s">
        <v>1709</v>
      </c>
      <c r="H639">
        <v>0</v>
      </c>
      <c r="I639" t="s">
        <v>984</v>
      </c>
      <c r="J639" t="s">
        <v>985</v>
      </c>
      <c r="K639" t="s">
        <v>986</v>
      </c>
      <c r="L639">
        <v>250</v>
      </c>
      <c r="N639">
        <v>2000224045</v>
      </c>
      <c r="O639" t="s">
        <v>1832</v>
      </c>
      <c r="P639">
        <v>1</v>
      </c>
      <c r="Q639" t="s">
        <v>1833</v>
      </c>
      <c r="R639" s="2">
        <v>244688</v>
      </c>
      <c r="S639" s="2">
        <v>244688</v>
      </c>
      <c r="T639" t="s">
        <v>1834</v>
      </c>
      <c r="U639">
        <v>23057689</v>
      </c>
      <c r="V639" t="s">
        <v>56</v>
      </c>
      <c r="W639">
        <v>10</v>
      </c>
      <c r="X639">
        <v>10</v>
      </c>
      <c r="Y639">
        <v>10</v>
      </c>
      <c r="Z639">
        <v>10</v>
      </c>
      <c r="AA639">
        <v>0</v>
      </c>
      <c r="AB639">
        <v>0</v>
      </c>
      <c r="AC639">
        <v>0</v>
      </c>
      <c r="AD639">
        <v>0</v>
      </c>
      <c r="AE639">
        <v>10</v>
      </c>
      <c r="AF639">
        <v>10</v>
      </c>
      <c r="AI639" t="s">
        <v>1713</v>
      </c>
      <c r="AJ639" t="s">
        <v>989</v>
      </c>
      <c r="AK639" t="s">
        <v>1007</v>
      </c>
      <c r="AL639" t="s">
        <v>1008</v>
      </c>
      <c r="AM639" t="s">
        <v>1009</v>
      </c>
      <c r="AN639" t="s">
        <v>1022</v>
      </c>
      <c r="AO639" t="s">
        <v>991</v>
      </c>
      <c r="AU639" t="s">
        <v>1835</v>
      </c>
      <c r="AV639" t="s">
        <v>765</v>
      </c>
      <c r="AW639" t="s">
        <v>765</v>
      </c>
      <c r="AX639" t="s">
        <v>990</v>
      </c>
      <c r="AY639">
        <v>0</v>
      </c>
      <c r="AZ639" t="s">
        <v>994</v>
      </c>
      <c r="BA639">
        <v>31796388</v>
      </c>
      <c r="BD639">
        <v>0</v>
      </c>
      <c r="BG639">
        <v>1333314600</v>
      </c>
      <c r="BH639" t="s">
        <v>995</v>
      </c>
      <c r="BI639">
        <v>10</v>
      </c>
      <c r="BJ639">
        <v>10</v>
      </c>
      <c r="BK639">
        <v>1300</v>
      </c>
      <c r="BL639" t="s">
        <v>996</v>
      </c>
    </row>
    <row r="640" spans="3:64">
      <c r="C640" s="2">
        <v>244688</v>
      </c>
      <c r="D640" s="2">
        <v>244688</v>
      </c>
      <c r="F640" t="s">
        <v>1708</v>
      </c>
      <c r="G640" t="s">
        <v>1709</v>
      </c>
      <c r="H640">
        <v>0</v>
      </c>
      <c r="I640" t="s">
        <v>984</v>
      </c>
      <c r="J640" t="s">
        <v>985</v>
      </c>
      <c r="K640" t="s">
        <v>986</v>
      </c>
      <c r="L640">
        <v>250</v>
      </c>
      <c r="N640">
        <v>2000224045</v>
      </c>
      <c r="O640" t="s">
        <v>1832</v>
      </c>
      <c r="P640">
        <v>1</v>
      </c>
      <c r="Q640" t="s">
        <v>1833</v>
      </c>
      <c r="R640" s="2">
        <v>244688</v>
      </c>
      <c r="S640" s="2">
        <v>244688</v>
      </c>
      <c r="T640" t="s">
        <v>1834</v>
      </c>
      <c r="U640">
        <v>23057687</v>
      </c>
      <c r="V640" t="s">
        <v>628</v>
      </c>
      <c r="W640">
        <v>10</v>
      </c>
      <c r="X640">
        <v>10</v>
      </c>
      <c r="Y640">
        <v>10</v>
      </c>
      <c r="Z640">
        <v>10</v>
      </c>
      <c r="AA640">
        <v>0</v>
      </c>
      <c r="AB640">
        <v>0</v>
      </c>
      <c r="AC640">
        <v>0</v>
      </c>
      <c r="AD640">
        <v>0</v>
      </c>
      <c r="AE640">
        <v>10</v>
      </c>
      <c r="AF640">
        <v>10</v>
      </c>
      <c r="AI640" t="s">
        <v>1713</v>
      </c>
      <c r="AJ640" t="s">
        <v>989</v>
      </c>
      <c r="AK640" t="s">
        <v>1007</v>
      </c>
      <c r="AL640" t="s">
        <v>1008</v>
      </c>
      <c r="AM640" t="s">
        <v>1009</v>
      </c>
      <c r="AN640" t="s">
        <v>1022</v>
      </c>
      <c r="AO640" t="s">
        <v>991</v>
      </c>
      <c r="AU640" t="s">
        <v>1835</v>
      </c>
      <c r="AV640" t="s">
        <v>765</v>
      </c>
      <c r="AW640" t="s">
        <v>765</v>
      </c>
      <c r="AX640" t="s">
        <v>990</v>
      </c>
      <c r="AY640">
        <v>0</v>
      </c>
      <c r="AZ640" t="s">
        <v>994</v>
      </c>
      <c r="BA640">
        <v>31796388</v>
      </c>
      <c r="BD640">
        <v>0</v>
      </c>
      <c r="BG640">
        <v>1333314600</v>
      </c>
      <c r="BH640" t="s">
        <v>995</v>
      </c>
      <c r="BI640">
        <v>10</v>
      </c>
      <c r="BJ640">
        <v>10</v>
      </c>
      <c r="BK640">
        <v>1300</v>
      </c>
      <c r="BL640" t="s">
        <v>996</v>
      </c>
    </row>
    <row r="641" spans="3:64">
      <c r="C641" s="2">
        <v>244688</v>
      </c>
      <c r="D641" s="2">
        <v>244688</v>
      </c>
      <c r="F641" t="s">
        <v>1708</v>
      </c>
      <c r="G641" t="s">
        <v>1709</v>
      </c>
      <c r="H641">
        <v>0</v>
      </c>
      <c r="I641" t="s">
        <v>984</v>
      </c>
      <c r="J641" t="s">
        <v>985</v>
      </c>
      <c r="K641" t="s">
        <v>986</v>
      </c>
      <c r="L641">
        <v>250</v>
      </c>
      <c r="N641">
        <v>2000224045</v>
      </c>
      <c r="O641" t="s">
        <v>1832</v>
      </c>
      <c r="P641">
        <v>1</v>
      </c>
      <c r="Q641" t="s">
        <v>1833</v>
      </c>
      <c r="R641" s="2">
        <v>244688</v>
      </c>
      <c r="S641" s="2">
        <v>244688</v>
      </c>
      <c r="T641" t="s">
        <v>1834</v>
      </c>
      <c r="U641">
        <v>23064091</v>
      </c>
      <c r="V641" t="s">
        <v>118</v>
      </c>
      <c r="W641">
        <v>10</v>
      </c>
      <c r="X641">
        <v>10</v>
      </c>
      <c r="Y641">
        <v>10</v>
      </c>
      <c r="Z641">
        <v>10</v>
      </c>
      <c r="AA641">
        <v>0</v>
      </c>
      <c r="AB641">
        <v>0</v>
      </c>
      <c r="AC641">
        <v>0</v>
      </c>
      <c r="AD641">
        <v>0</v>
      </c>
      <c r="AE641">
        <v>10</v>
      </c>
      <c r="AF641">
        <v>10</v>
      </c>
      <c r="AI641" t="s">
        <v>1713</v>
      </c>
      <c r="AJ641" t="s">
        <v>989</v>
      </c>
      <c r="AK641" t="s">
        <v>1007</v>
      </c>
      <c r="AL641" t="s">
        <v>1008</v>
      </c>
      <c r="AM641" t="s">
        <v>1009</v>
      </c>
      <c r="AN641" t="s">
        <v>1022</v>
      </c>
      <c r="AO641" t="s">
        <v>991</v>
      </c>
      <c r="AU641" t="s">
        <v>1835</v>
      </c>
      <c r="AV641" t="s">
        <v>765</v>
      </c>
      <c r="AW641" t="s">
        <v>765</v>
      </c>
      <c r="AX641" t="s">
        <v>990</v>
      </c>
      <c r="AY641">
        <v>0</v>
      </c>
      <c r="AZ641" t="s">
        <v>994</v>
      </c>
      <c r="BA641">
        <v>31796388</v>
      </c>
      <c r="BD641">
        <v>0</v>
      </c>
      <c r="BG641">
        <v>1333314600</v>
      </c>
      <c r="BH641" t="s">
        <v>995</v>
      </c>
      <c r="BI641">
        <v>10</v>
      </c>
      <c r="BJ641">
        <v>10</v>
      </c>
      <c r="BK641">
        <v>1300</v>
      </c>
      <c r="BL641" t="s">
        <v>996</v>
      </c>
    </row>
    <row r="642" spans="3:64">
      <c r="C642" s="2">
        <v>244688</v>
      </c>
      <c r="D642" s="2">
        <v>244688</v>
      </c>
      <c r="F642" t="s">
        <v>1708</v>
      </c>
      <c r="G642" t="s">
        <v>1709</v>
      </c>
      <c r="H642">
        <v>0</v>
      </c>
      <c r="I642" t="s">
        <v>984</v>
      </c>
      <c r="J642" t="s">
        <v>985</v>
      </c>
      <c r="K642" t="s">
        <v>986</v>
      </c>
      <c r="L642">
        <v>250</v>
      </c>
      <c r="N642">
        <v>2000224045</v>
      </c>
      <c r="O642" t="s">
        <v>1832</v>
      </c>
      <c r="P642">
        <v>1</v>
      </c>
      <c r="Q642" t="s">
        <v>1833</v>
      </c>
      <c r="R642" s="2">
        <v>244688</v>
      </c>
      <c r="S642" s="2">
        <v>244688</v>
      </c>
      <c r="T642" t="s">
        <v>1834</v>
      </c>
      <c r="U642">
        <v>23063197</v>
      </c>
      <c r="V642" t="s">
        <v>88</v>
      </c>
      <c r="W642">
        <v>20</v>
      </c>
      <c r="X642">
        <v>20</v>
      </c>
      <c r="Y642">
        <v>20</v>
      </c>
      <c r="Z642">
        <v>20</v>
      </c>
      <c r="AA642">
        <v>0</v>
      </c>
      <c r="AB642">
        <v>0</v>
      </c>
      <c r="AC642">
        <v>0</v>
      </c>
      <c r="AD642">
        <v>0</v>
      </c>
      <c r="AE642">
        <v>20</v>
      </c>
      <c r="AF642">
        <v>20</v>
      </c>
      <c r="AI642" t="s">
        <v>1713</v>
      </c>
      <c r="AJ642" t="s">
        <v>989</v>
      </c>
      <c r="AK642" t="s">
        <v>1007</v>
      </c>
      <c r="AL642" t="s">
        <v>1008</v>
      </c>
      <c r="AM642" t="s">
        <v>1009</v>
      </c>
      <c r="AN642" t="s">
        <v>1022</v>
      </c>
      <c r="AO642" t="s">
        <v>991</v>
      </c>
      <c r="AU642" t="s">
        <v>1835</v>
      </c>
      <c r="AV642" t="s">
        <v>765</v>
      </c>
      <c r="AW642" t="s">
        <v>765</v>
      </c>
      <c r="AX642" t="s">
        <v>990</v>
      </c>
      <c r="AY642">
        <v>0</v>
      </c>
      <c r="AZ642" t="s">
        <v>994</v>
      </c>
      <c r="BA642">
        <v>31796388</v>
      </c>
      <c r="BD642">
        <v>0</v>
      </c>
      <c r="BG642">
        <v>1333314600</v>
      </c>
      <c r="BH642" t="s">
        <v>995</v>
      </c>
      <c r="BI642">
        <v>20</v>
      </c>
      <c r="BJ642">
        <v>20</v>
      </c>
      <c r="BK642">
        <v>1300</v>
      </c>
      <c r="BL642" t="s">
        <v>996</v>
      </c>
    </row>
    <row r="643" spans="3:64">
      <c r="C643" s="2">
        <v>244688</v>
      </c>
      <c r="D643" s="2">
        <v>244688</v>
      </c>
      <c r="F643" t="s">
        <v>1708</v>
      </c>
      <c r="G643" t="s">
        <v>1709</v>
      </c>
      <c r="H643">
        <v>0</v>
      </c>
      <c r="I643" t="s">
        <v>984</v>
      </c>
      <c r="J643" t="s">
        <v>985</v>
      </c>
      <c r="K643" t="s">
        <v>986</v>
      </c>
      <c r="L643">
        <v>250</v>
      </c>
      <c r="N643">
        <v>2000224045</v>
      </c>
      <c r="O643" t="s">
        <v>1832</v>
      </c>
      <c r="P643">
        <v>1</v>
      </c>
      <c r="Q643" t="s">
        <v>1833</v>
      </c>
      <c r="R643" s="2">
        <v>244688</v>
      </c>
      <c r="S643" s="2">
        <v>244688</v>
      </c>
      <c r="T643" t="s">
        <v>1834</v>
      </c>
      <c r="U643">
        <v>23057677</v>
      </c>
      <c r="V643" t="s">
        <v>243</v>
      </c>
      <c r="W643">
        <v>14</v>
      </c>
      <c r="X643">
        <v>14</v>
      </c>
      <c r="Y643">
        <v>14</v>
      </c>
      <c r="Z643">
        <v>14</v>
      </c>
      <c r="AA643">
        <v>0</v>
      </c>
      <c r="AB643">
        <v>0</v>
      </c>
      <c r="AC643">
        <v>0</v>
      </c>
      <c r="AD643">
        <v>0</v>
      </c>
      <c r="AE643">
        <v>14</v>
      </c>
      <c r="AF643">
        <v>14</v>
      </c>
      <c r="AI643" t="s">
        <v>1713</v>
      </c>
      <c r="AJ643" t="s">
        <v>989</v>
      </c>
      <c r="AK643" t="s">
        <v>1039</v>
      </c>
      <c r="AL643" t="s">
        <v>1008</v>
      </c>
      <c r="AM643" t="s">
        <v>1009</v>
      </c>
      <c r="AN643" t="s">
        <v>1022</v>
      </c>
      <c r="AO643" t="s">
        <v>991</v>
      </c>
      <c r="AU643" t="s">
        <v>1835</v>
      </c>
      <c r="AV643" t="s">
        <v>765</v>
      </c>
      <c r="AW643" t="s">
        <v>765</v>
      </c>
      <c r="AX643" t="s">
        <v>990</v>
      </c>
      <c r="AY643">
        <v>0</v>
      </c>
      <c r="AZ643" t="s">
        <v>994</v>
      </c>
      <c r="BA643">
        <v>31796388</v>
      </c>
      <c r="BD643">
        <v>0</v>
      </c>
      <c r="BG643">
        <v>1333314600</v>
      </c>
      <c r="BH643" t="s">
        <v>995</v>
      </c>
      <c r="BI643">
        <v>14</v>
      </c>
      <c r="BJ643">
        <v>14</v>
      </c>
      <c r="BK643">
        <v>1300</v>
      </c>
      <c r="BL643" t="s">
        <v>996</v>
      </c>
    </row>
    <row r="644" spans="3:64">
      <c r="C644" s="2">
        <v>244688</v>
      </c>
      <c r="D644" s="2">
        <v>244688</v>
      </c>
      <c r="F644" t="s">
        <v>1708</v>
      </c>
      <c r="G644" t="s">
        <v>1709</v>
      </c>
      <c r="H644">
        <v>0</v>
      </c>
      <c r="I644" t="s">
        <v>984</v>
      </c>
      <c r="J644" t="s">
        <v>985</v>
      </c>
      <c r="K644" t="s">
        <v>986</v>
      </c>
      <c r="L644">
        <v>250</v>
      </c>
      <c r="N644">
        <v>2000241004</v>
      </c>
      <c r="O644" t="s">
        <v>1836</v>
      </c>
      <c r="P644">
        <v>1</v>
      </c>
      <c r="Q644" t="s">
        <v>1837</v>
      </c>
      <c r="R644" s="2">
        <v>244688</v>
      </c>
      <c r="S644" s="2">
        <v>244688</v>
      </c>
      <c r="T644" t="s">
        <v>1838</v>
      </c>
      <c r="U644">
        <v>23000189</v>
      </c>
      <c r="V644" t="s">
        <v>46</v>
      </c>
      <c r="W644">
        <v>6</v>
      </c>
      <c r="X644">
        <v>6</v>
      </c>
      <c r="Y644">
        <v>6</v>
      </c>
      <c r="Z644">
        <v>6</v>
      </c>
      <c r="AA644">
        <v>0</v>
      </c>
      <c r="AB644">
        <v>0</v>
      </c>
      <c r="AC644">
        <v>0</v>
      </c>
      <c r="AD644">
        <v>0</v>
      </c>
      <c r="AE644">
        <v>6</v>
      </c>
      <c r="AF644">
        <v>6</v>
      </c>
      <c r="AI644" t="s">
        <v>1713</v>
      </c>
      <c r="AJ644" t="s">
        <v>989</v>
      </c>
      <c r="AK644" t="s">
        <v>1007</v>
      </c>
      <c r="AL644" t="s">
        <v>1008</v>
      </c>
      <c r="AM644" t="s">
        <v>1009</v>
      </c>
      <c r="AN644" t="s">
        <v>1022</v>
      </c>
      <c r="AO644" t="s">
        <v>991</v>
      </c>
      <c r="AU644" t="s">
        <v>1839</v>
      </c>
      <c r="AV644" t="s">
        <v>765</v>
      </c>
      <c r="AW644" t="s">
        <v>765</v>
      </c>
      <c r="AX644" t="s">
        <v>990</v>
      </c>
      <c r="AY644">
        <v>0</v>
      </c>
      <c r="AZ644" t="s">
        <v>994</v>
      </c>
      <c r="BA644">
        <v>31796469</v>
      </c>
      <c r="BD644">
        <v>0</v>
      </c>
      <c r="BG644">
        <v>1333314600</v>
      </c>
      <c r="BH644" t="s">
        <v>995</v>
      </c>
      <c r="BI644">
        <v>6</v>
      </c>
      <c r="BJ644">
        <v>6</v>
      </c>
      <c r="BK644">
        <v>1300</v>
      </c>
      <c r="BL644" t="s">
        <v>996</v>
      </c>
    </row>
    <row r="645" spans="3:64">
      <c r="C645" s="2">
        <v>244688</v>
      </c>
      <c r="D645" s="2">
        <v>244688</v>
      </c>
      <c r="F645" t="s">
        <v>1708</v>
      </c>
      <c r="G645" t="s">
        <v>1709</v>
      </c>
      <c r="H645">
        <v>0</v>
      </c>
      <c r="I645" t="s">
        <v>984</v>
      </c>
      <c r="J645" t="s">
        <v>985</v>
      </c>
      <c r="K645" t="s">
        <v>986</v>
      </c>
      <c r="L645">
        <v>250</v>
      </c>
      <c r="N645">
        <v>2000241004</v>
      </c>
      <c r="O645" t="s">
        <v>1836</v>
      </c>
      <c r="P645">
        <v>1</v>
      </c>
      <c r="Q645" t="s">
        <v>1837</v>
      </c>
      <c r="R645" s="2">
        <v>244688</v>
      </c>
      <c r="S645" s="2">
        <v>244688</v>
      </c>
      <c r="T645" t="s">
        <v>1838</v>
      </c>
      <c r="U645">
        <v>23057689</v>
      </c>
      <c r="V645" t="s">
        <v>56</v>
      </c>
      <c r="W645">
        <v>5</v>
      </c>
      <c r="X645">
        <v>5</v>
      </c>
      <c r="Y645">
        <v>5</v>
      </c>
      <c r="Z645">
        <v>5</v>
      </c>
      <c r="AA645">
        <v>0</v>
      </c>
      <c r="AB645">
        <v>0</v>
      </c>
      <c r="AC645">
        <v>0</v>
      </c>
      <c r="AD645">
        <v>0</v>
      </c>
      <c r="AE645">
        <v>5</v>
      </c>
      <c r="AF645">
        <v>5</v>
      </c>
      <c r="AI645" t="s">
        <v>1713</v>
      </c>
      <c r="AJ645" t="s">
        <v>989</v>
      </c>
      <c r="AK645" t="s">
        <v>1007</v>
      </c>
      <c r="AL645" t="s">
        <v>1008</v>
      </c>
      <c r="AM645" t="s">
        <v>1009</v>
      </c>
      <c r="AN645" t="s">
        <v>1022</v>
      </c>
      <c r="AO645" t="s">
        <v>991</v>
      </c>
      <c r="AU645" t="s">
        <v>1839</v>
      </c>
      <c r="AV645" t="s">
        <v>765</v>
      </c>
      <c r="AW645" t="s">
        <v>765</v>
      </c>
      <c r="AX645" t="s">
        <v>990</v>
      </c>
      <c r="AY645">
        <v>0</v>
      </c>
      <c r="AZ645" t="s">
        <v>994</v>
      </c>
      <c r="BA645">
        <v>31796469</v>
      </c>
      <c r="BD645">
        <v>0</v>
      </c>
      <c r="BG645">
        <v>1333314600</v>
      </c>
      <c r="BH645" t="s">
        <v>995</v>
      </c>
      <c r="BI645">
        <v>5</v>
      </c>
      <c r="BJ645">
        <v>5</v>
      </c>
      <c r="BK645">
        <v>1300</v>
      </c>
      <c r="BL645" t="s">
        <v>996</v>
      </c>
    </row>
    <row r="646" spans="3:64">
      <c r="C646" s="2">
        <v>244688</v>
      </c>
      <c r="D646" s="2">
        <v>244688</v>
      </c>
      <c r="F646" t="s">
        <v>1708</v>
      </c>
      <c r="G646" t="s">
        <v>1709</v>
      </c>
      <c r="H646">
        <v>0</v>
      </c>
      <c r="I646" t="s">
        <v>984</v>
      </c>
      <c r="J646" t="s">
        <v>985</v>
      </c>
      <c r="K646" t="s">
        <v>986</v>
      </c>
      <c r="L646">
        <v>250</v>
      </c>
      <c r="N646">
        <v>2000231339</v>
      </c>
      <c r="O646" t="s">
        <v>1840</v>
      </c>
      <c r="P646">
        <v>2</v>
      </c>
      <c r="Q646" t="s">
        <v>1841</v>
      </c>
      <c r="R646" s="2">
        <v>244688</v>
      </c>
      <c r="S646" s="2">
        <v>244688</v>
      </c>
      <c r="T646" t="s">
        <v>1842</v>
      </c>
      <c r="U646">
        <v>23057688</v>
      </c>
      <c r="V646" t="s">
        <v>61</v>
      </c>
      <c r="W646">
        <v>20</v>
      </c>
      <c r="X646">
        <v>20</v>
      </c>
      <c r="Y646">
        <v>20</v>
      </c>
      <c r="Z646">
        <v>20</v>
      </c>
      <c r="AA646">
        <v>0</v>
      </c>
      <c r="AB646">
        <v>0</v>
      </c>
      <c r="AC646">
        <v>0</v>
      </c>
      <c r="AD646">
        <v>0</v>
      </c>
      <c r="AE646">
        <v>20</v>
      </c>
      <c r="AF646">
        <v>20</v>
      </c>
      <c r="AI646" t="s">
        <v>1713</v>
      </c>
      <c r="AJ646" t="s">
        <v>989</v>
      </c>
      <c r="AK646" t="s">
        <v>1007</v>
      </c>
      <c r="AL646" t="s">
        <v>1008</v>
      </c>
      <c r="AM646" t="s">
        <v>1009</v>
      </c>
      <c r="AN646" t="s">
        <v>1022</v>
      </c>
      <c r="AO646" t="s">
        <v>991</v>
      </c>
      <c r="AU646" t="s">
        <v>1843</v>
      </c>
      <c r="AV646" t="s">
        <v>765</v>
      </c>
      <c r="AW646" t="s">
        <v>765</v>
      </c>
      <c r="AX646" t="s">
        <v>990</v>
      </c>
      <c r="AY646">
        <v>0</v>
      </c>
      <c r="AZ646" t="s">
        <v>994</v>
      </c>
      <c r="BA646">
        <v>31796587</v>
      </c>
      <c r="BD646">
        <v>0</v>
      </c>
      <c r="BG646">
        <v>1333314600</v>
      </c>
      <c r="BH646" t="s">
        <v>995</v>
      </c>
      <c r="BI646">
        <v>20</v>
      </c>
      <c r="BJ646">
        <v>20</v>
      </c>
      <c r="BK646">
        <v>1300</v>
      </c>
      <c r="BL646" t="s">
        <v>996</v>
      </c>
    </row>
    <row r="647" spans="3:64">
      <c r="C647" s="2">
        <v>244688</v>
      </c>
      <c r="D647" s="2">
        <v>244688</v>
      </c>
      <c r="F647" t="s">
        <v>1708</v>
      </c>
      <c r="G647" t="s">
        <v>1709</v>
      </c>
      <c r="H647">
        <v>0</v>
      </c>
      <c r="I647" t="s">
        <v>984</v>
      </c>
      <c r="J647" t="s">
        <v>985</v>
      </c>
      <c r="K647" t="s">
        <v>986</v>
      </c>
      <c r="L647">
        <v>250</v>
      </c>
      <c r="N647">
        <v>2000231339</v>
      </c>
      <c r="O647" t="s">
        <v>1840</v>
      </c>
      <c r="P647">
        <v>2</v>
      </c>
      <c r="Q647" t="s">
        <v>1841</v>
      </c>
      <c r="R647" s="2">
        <v>244688</v>
      </c>
      <c r="S647" s="2">
        <v>244688</v>
      </c>
      <c r="T647" t="s">
        <v>1842</v>
      </c>
      <c r="U647">
        <v>23014036</v>
      </c>
      <c r="V647" t="s">
        <v>90</v>
      </c>
      <c r="W647">
        <v>5</v>
      </c>
      <c r="X647">
        <v>5</v>
      </c>
      <c r="Y647">
        <v>5</v>
      </c>
      <c r="Z647">
        <v>5</v>
      </c>
      <c r="AA647">
        <v>0</v>
      </c>
      <c r="AB647">
        <v>0</v>
      </c>
      <c r="AC647">
        <v>0</v>
      </c>
      <c r="AD647">
        <v>0</v>
      </c>
      <c r="AE647">
        <v>5</v>
      </c>
      <c r="AF647">
        <v>5</v>
      </c>
      <c r="AI647" t="s">
        <v>1713</v>
      </c>
      <c r="AJ647" t="s">
        <v>989</v>
      </c>
      <c r="AK647" t="s">
        <v>1007</v>
      </c>
      <c r="AL647" t="s">
        <v>1008</v>
      </c>
      <c r="AM647" t="s">
        <v>1009</v>
      </c>
      <c r="AN647" t="s">
        <v>1022</v>
      </c>
      <c r="AO647" t="s">
        <v>991</v>
      </c>
      <c r="AU647" t="s">
        <v>1843</v>
      </c>
      <c r="AV647" t="s">
        <v>765</v>
      </c>
      <c r="AW647" t="s">
        <v>765</v>
      </c>
      <c r="AX647" t="s">
        <v>990</v>
      </c>
      <c r="AY647">
        <v>0</v>
      </c>
      <c r="AZ647" t="s">
        <v>994</v>
      </c>
      <c r="BA647">
        <v>31796587</v>
      </c>
      <c r="BD647">
        <v>0</v>
      </c>
      <c r="BG647">
        <v>1333314600</v>
      </c>
      <c r="BH647" t="s">
        <v>995</v>
      </c>
      <c r="BI647">
        <v>5</v>
      </c>
      <c r="BJ647">
        <v>5</v>
      </c>
      <c r="BK647">
        <v>1300</v>
      </c>
      <c r="BL647" t="s">
        <v>996</v>
      </c>
    </row>
    <row r="648" spans="3:64">
      <c r="C648" s="2">
        <v>244688</v>
      </c>
      <c r="D648" s="2">
        <v>244688</v>
      </c>
      <c r="F648" t="s">
        <v>1708</v>
      </c>
      <c r="G648" t="s">
        <v>1709</v>
      </c>
      <c r="H648">
        <v>0</v>
      </c>
      <c r="I648" t="s">
        <v>984</v>
      </c>
      <c r="J648" t="s">
        <v>985</v>
      </c>
      <c r="K648" t="s">
        <v>986</v>
      </c>
      <c r="L648">
        <v>250</v>
      </c>
      <c r="N648">
        <v>2000231339</v>
      </c>
      <c r="O648" t="s">
        <v>1840</v>
      </c>
      <c r="P648">
        <v>2</v>
      </c>
      <c r="Q648" t="s">
        <v>1841</v>
      </c>
      <c r="R648" s="2">
        <v>244688</v>
      </c>
      <c r="S648" s="2">
        <v>244688</v>
      </c>
      <c r="T648" t="s">
        <v>1842</v>
      </c>
      <c r="U648">
        <v>23057689</v>
      </c>
      <c r="V648" t="s">
        <v>56</v>
      </c>
      <c r="W648">
        <v>15</v>
      </c>
      <c r="X648">
        <v>15</v>
      </c>
      <c r="Y648">
        <v>15</v>
      </c>
      <c r="Z648">
        <v>15</v>
      </c>
      <c r="AA648">
        <v>0</v>
      </c>
      <c r="AB648">
        <v>0</v>
      </c>
      <c r="AC648">
        <v>0</v>
      </c>
      <c r="AD648">
        <v>0</v>
      </c>
      <c r="AE648">
        <v>15</v>
      </c>
      <c r="AF648">
        <v>15</v>
      </c>
      <c r="AI648" t="s">
        <v>1713</v>
      </c>
      <c r="AJ648" t="s">
        <v>989</v>
      </c>
      <c r="AK648" t="s">
        <v>1007</v>
      </c>
      <c r="AL648" t="s">
        <v>1008</v>
      </c>
      <c r="AM648" t="s">
        <v>1009</v>
      </c>
      <c r="AN648" t="s">
        <v>1022</v>
      </c>
      <c r="AO648" t="s">
        <v>991</v>
      </c>
      <c r="AU648" t="s">
        <v>1843</v>
      </c>
      <c r="AV648" t="s">
        <v>765</v>
      </c>
      <c r="AW648" t="s">
        <v>765</v>
      </c>
      <c r="AX648" t="s">
        <v>990</v>
      </c>
      <c r="AY648">
        <v>0</v>
      </c>
      <c r="AZ648" t="s">
        <v>994</v>
      </c>
      <c r="BA648">
        <v>31796587</v>
      </c>
      <c r="BD648">
        <v>0</v>
      </c>
      <c r="BG648">
        <v>1333314600</v>
      </c>
      <c r="BH648" t="s">
        <v>995</v>
      </c>
      <c r="BI648">
        <v>15</v>
      </c>
      <c r="BJ648">
        <v>15</v>
      </c>
      <c r="BK648">
        <v>1300</v>
      </c>
      <c r="BL648" t="s">
        <v>996</v>
      </c>
    </row>
    <row r="649" spans="3:64">
      <c r="C649" s="2">
        <v>244688</v>
      </c>
      <c r="D649" s="2">
        <v>244688</v>
      </c>
      <c r="F649" t="s">
        <v>1708</v>
      </c>
      <c r="G649" t="s">
        <v>1709</v>
      </c>
      <c r="H649">
        <v>0</v>
      </c>
      <c r="I649" t="s">
        <v>984</v>
      </c>
      <c r="J649" t="s">
        <v>985</v>
      </c>
      <c r="K649" t="s">
        <v>986</v>
      </c>
      <c r="L649">
        <v>250</v>
      </c>
      <c r="N649">
        <v>2000231339</v>
      </c>
      <c r="O649" t="s">
        <v>1840</v>
      </c>
      <c r="P649">
        <v>1</v>
      </c>
      <c r="Q649" t="s">
        <v>1789</v>
      </c>
      <c r="R649" s="2">
        <v>244688</v>
      </c>
      <c r="S649" s="2">
        <v>244688</v>
      </c>
      <c r="T649" t="s">
        <v>1844</v>
      </c>
      <c r="U649">
        <v>23057689</v>
      </c>
      <c r="V649" t="s">
        <v>56</v>
      </c>
      <c r="W649">
        <v>20</v>
      </c>
      <c r="X649">
        <v>20</v>
      </c>
      <c r="Y649">
        <v>20</v>
      </c>
      <c r="Z649">
        <v>20</v>
      </c>
      <c r="AA649">
        <v>0</v>
      </c>
      <c r="AB649">
        <v>0</v>
      </c>
      <c r="AC649">
        <v>0</v>
      </c>
      <c r="AD649">
        <v>0</v>
      </c>
      <c r="AE649">
        <v>20</v>
      </c>
      <c r="AF649">
        <v>20</v>
      </c>
      <c r="AI649" t="s">
        <v>1713</v>
      </c>
      <c r="AJ649" t="s">
        <v>989</v>
      </c>
      <c r="AK649" t="s">
        <v>1007</v>
      </c>
      <c r="AL649" t="s">
        <v>1008</v>
      </c>
      <c r="AM649" t="s">
        <v>1009</v>
      </c>
      <c r="AN649" t="s">
        <v>1022</v>
      </c>
      <c r="AO649" t="s">
        <v>991</v>
      </c>
      <c r="AU649" t="s">
        <v>1845</v>
      </c>
      <c r="AV649" t="s">
        <v>765</v>
      </c>
      <c r="AW649" t="s">
        <v>765</v>
      </c>
      <c r="AX649" t="s">
        <v>990</v>
      </c>
      <c r="AY649">
        <v>0</v>
      </c>
      <c r="AZ649" t="s">
        <v>994</v>
      </c>
      <c r="BA649">
        <v>31796630</v>
      </c>
      <c r="BD649">
        <v>0</v>
      </c>
      <c r="BG649">
        <v>1333314600</v>
      </c>
      <c r="BH649" t="s">
        <v>995</v>
      </c>
      <c r="BI649">
        <v>20</v>
      </c>
      <c r="BJ649">
        <v>20</v>
      </c>
      <c r="BK649">
        <v>1300</v>
      </c>
      <c r="BL649" t="s">
        <v>996</v>
      </c>
    </row>
    <row r="650" spans="3:64">
      <c r="C650" s="2">
        <v>244688</v>
      </c>
      <c r="D650" s="2">
        <v>244688</v>
      </c>
      <c r="F650" t="s">
        <v>1708</v>
      </c>
      <c r="G650" t="s">
        <v>1709</v>
      </c>
      <c r="H650">
        <v>0</v>
      </c>
      <c r="I650" t="s">
        <v>984</v>
      </c>
      <c r="J650" t="s">
        <v>985</v>
      </c>
      <c r="K650" t="s">
        <v>986</v>
      </c>
      <c r="L650">
        <v>250</v>
      </c>
      <c r="N650">
        <v>2000186654</v>
      </c>
      <c r="O650" t="s">
        <v>1846</v>
      </c>
      <c r="P650">
        <v>1</v>
      </c>
      <c r="Q650" t="s">
        <v>1789</v>
      </c>
      <c r="R650" s="2">
        <v>244688</v>
      </c>
      <c r="S650" s="2">
        <v>244688</v>
      </c>
      <c r="T650" t="s">
        <v>1847</v>
      </c>
      <c r="U650">
        <v>23057689</v>
      </c>
      <c r="V650" t="s">
        <v>56</v>
      </c>
      <c r="W650">
        <v>5</v>
      </c>
      <c r="X650">
        <v>5</v>
      </c>
      <c r="Y650">
        <v>5</v>
      </c>
      <c r="Z650">
        <v>5</v>
      </c>
      <c r="AA650">
        <v>0</v>
      </c>
      <c r="AB650">
        <v>0</v>
      </c>
      <c r="AC650">
        <v>0</v>
      </c>
      <c r="AD650">
        <v>0</v>
      </c>
      <c r="AE650">
        <v>5</v>
      </c>
      <c r="AF650">
        <v>5</v>
      </c>
      <c r="AI650" t="s">
        <v>1713</v>
      </c>
      <c r="AJ650" t="s">
        <v>989</v>
      </c>
      <c r="AK650" t="s">
        <v>1007</v>
      </c>
      <c r="AL650" t="s">
        <v>1008</v>
      </c>
      <c r="AM650" t="s">
        <v>1009</v>
      </c>
      <c r="AN650" t="s">
        <v>1022</v>
      </c>
      <c r="AO650" t="s">
        <v>991</v>
      </c>
      <c r="AU650" t="s">
        <v>1848</v>
      </c>
      <c r="AV650" t="s">
        <v>765</v>
      </c>
      <c r="AW650" t="s">
        <v>765</v>
      </c>
      <c r="AX650" t="s">
        <v>990</v>
      </c>
      <c r="AY650">
        <v>0</v>
      </c>
      <c r="AZ650" t="s">
        <v>994</v>
      </c>
      <c r="BA650">
        <v>31796731</v>
      </c>
      <c r="BD650">
        <v>0</v>
      </c>
      <c r="BG650">
        <v>1333314600</v>
      </c>
      <c r="BH650" t="s">
        <v>995</v>
      </c>
      <c r="BI650">
        <v>5</v>
      </c>
      <c r="BJ650">
        <v>5</v>
      </c>
      <c r="BK650">
        <v>1300</v>
      </c>
      <c r="BL650" t="s">
        <v>996</v>
      </c>
    </row>
    <row r="651" spans="3:64">
      <c r="C651" s="2">
        <v>244688</v>
      </c>
      <c r="D651" s="2">
        <v>244688</v>
      </c>
      <c r="F651" t="s">
        <v>1708</v>
      </c>
      <c r="G651" t="s">
        <v>1709</v>
      </c>
      <c r="H651">
        <v>0</v>
      </c>
      <c r="I651" t="s">
        <v>984</v>
      </c>
      <c r="J651" t="s">
        <v>985</v>
      </c>
      <c r="K651" t="s">
        <v>986</v>
      </c>
      <c r="L651">
        <v>250</v>
      </c>
      <c r="N651">
        <v>2000186654</v>
      </c>
      <c r="O651" t="s">
        <v>1846</v>
      </c>
      <c r="P651">
        <v>1</v>
      </c>
      <c r="Q651" t="s">
        <v>1789</v>
      </c>
      <c r="R651" s="2">
        <v>244688</v>
      </c>
      <c r="S651" s="2">
        <v>244688</v>
      </c>
      <c r="T651" t="s">
        <v>1847</v>
      </c>
      <c r="U651">
        <v>23000191</v>
      </c>
      <c r="V651" t="s">
        <v>44</v>
      </c>
      <c r="W651">
        <v>6</v>
      </c>
      <c r="X651">
        <v>6</v>
      </c>
      <c r="Y651">
        <v>6</v>
      </c>
      <c r="Z651">
        <v>6</v>
      </c>
      <c r="AA651">
        <v>0</v>
      </c>
      <c r="AB651">
        <v>0</v>
      </c>
      <c r="AC651">
        <v>0</v>
      </c>
      <c r="AD651">
        <v>0</v>
      </c>
      <c r="AE651">
        <v>6</v>
      </c>
      <c r="AF651">
        <v>6</v>
      </c>
      <c r="AI651" t="s">
        <v>1713</v>
      </c>
      <c r="AJ651" t="s">
        <v>989</v>
      </c>
      <c r="AK651" t="s">
        <v>1007</v>
      </c>
      <c r="AL651" t="s">
        <v>1008</v>
      </c>
      <c r="AM651" t="s">
        <v>1009</v>
      </c>
      <c r="AN651" t="s">
        <v>1022</v>
      </c>
      <c r="AO651" t="s">
        <v>991</v>
      </c>
      <c r="AU651" t="s">
        <v>1848</v>
      </c>
      <c r="AV651" t="s">
        <v>765</v>
      </c>
      <c r="AW651" t="s">
        <v>765</v>
      </c>
      <c r="AX651" t="s">
        <v>990</v>
      </c>
      <c r="AY651">
        <v>0</v>
      </c>
      <c r="AZ651" t="s">
        <v>994</v>
      </c>
      <c r="BA651">
        <v>31796731</v>
      </c>
      <c r="BD651">
        <v>0</v>
      </c>
      <c r="BG651">
        <v>1333314600</v>
      </c>
      <c r="BH651" t="s">
        <v>995</v>
      </c>
      <c r="BI651">
        <v>6</v>
      </c>
      <c r="BJ651">
        <v>6</v>
      </c>
      <c r="BK651">
        <v>1300</v>
      </c>
      <c r="BL651" t="s">
        <v>996</v>
      </c>
    </row>
    <row r="652" spans="3:64">
      <c r="C652" s="2">
        <v>244688</v>
      </c>
      <c r="D652" s="2">
        <v>244688</v>
      </c>
      <c r="F652" t="s">
        <v>1708</v>
      </c>
      <c r="G652" t="s">
        <v>1709</v>
      </c>
      <c r="H652">
        <v>0</v>
      </c>
      <c r="I652" t="s">
        <v>984</v>
      </c>
      <c r="J652" t="s">
        <v>985</v>
      </c>
      <c r="K652" t="s">
        <v>986</v>
      </c>
      <c r="L652">
        <v>250</v>
      </c>
      <c r="N652">
        <v>2000251088</v>
      </c>
      <c r="O652" t="s">
        <v>1849</v>
      </c>
      <c r="P652">
        <v>1</v>
      </c>
      <c r="Q652" t="s">
        <v>1850</v>
      </c>
      <c r="R652" s="2">
        <v>244688</v>
      </c>
      <c r="S652" s="2">
        <v>244688</v>
      </c>
      <c r="T652" t="s">
        <v>1851</v>
      </c>
      <c r="U652">
        <v>23082162</v>
      </c>
      <c r="V652" t="s">
        <v>720</v>
      </c>
      <c r="W652">
        <v>1</v>
      </c>
      <c r="X652">
        <v>90</v>
      </c>
      <c r="Y652">
        <v>1</v>
      </c>
      <c r="Z652">
        <v>90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90</v>
      </c>
      <c r="AI652" t="s">
        <v>1713</v>
      </c>
      <c r="AJ652" t="s">
        <v>989</v>
      </c>
      <c r="AN652" t="s">
        <v>1022</v>
      </c>
      <c r="AO652" t="s">
        <v>991</v>
      </c>
      <c r="AU652" t="s">
        <v>1852</v>
      </c>
      <c r="AV652" t="s">
        <v>1001</v>
      </c>
      <c r="AW652" t="s">
        <v>765</v>
      </c>
      <c r="AX652" t="s">
        <v>990</v>
      </c>
      <c r="AY652">
        <v>0</v>
      </c>
      <c r="AZ652" t="s">
        <v>994</v>
      </c>
      <c r="BA652">
        <v>31796744</v>
      </c>
      <c r="BD652">
        <v>0</v>
      </c>
      <c r="BG652">
        <v>1333314600</v>
      </c>
      <c r="BH652" t="s">
        <v>995</v>
      </c>
      <c r="BI652">
        <v>1</v>
      </c>
      <c r="BJ652">
        <v>90</v>
      </c>
      <c r="BK652">
        <v>1300</v>
      </c>
      <c r="BL652" t="s">
        <v>996</v>
      </c>
    </row>
    <row r="653" spans="3:64">
      <c r="C653" s="2">
        <v>244688</v>
      </c>
      <c r="D653" s="2">
        <v>244688</v>
      </c>
      <c r="F653" t="s">
        <v>1708</v>
      </c>
      <c r="G653" t="s">
        <v>1709</v>
      </c>
      <c r="H653">
        <v>0</v>
      </c>
      <c r="I653" t="s">
        <v>984</v>
      </c>
      <c r="J653" t="s">
        <v>985</v>
      </c>
      <c r="K653" t="s">
        <v>986</v>
      </c>
      <c r="L653">
        <v>250</v>
      </c>
      <c r="N653">
        <v>2000353947</v>
      </c>
      <c r="O653" t="s">
        <v>1853</v>
      </c>
      <c r="P653">
        <v>3</v>
      </c>
      <c r="Q653" t="s">
        <v>1854</v>
      </c>
      <c r="R653" s="2">
        <v>244688</v>
      </c>
      <c r="S653" s="2">
        <v>244688</v>
      </c>
      <c r="T653" t="s">
        <v>1855</v>
      </c>
      <c r="U653">
        <v>23015390</v>
      </c>
      <c r="V653" t="s">
        <v>564</v>
      </c>
      <c r="W653">
        <v>8</v>
      </c>
      <c r="X653">
        <v>8</v>
      </c>
      <c r="Y653">
        <v>8</v>
      </c>
      <c r="Z653">
        <v>8</v>
      </c>
      <c r="AA653">
        <v>0</v>
      </c>
      <c r="AB653">
        <v>0</v>
      </c>
      <c r="AC653">
        <v>0</v>
      </c>
      <c r="AD653">
        <v>0</v>
      </c>
      <c r="AE653">
        <v>8</v>
      </c>
      <c r="AF653">
        <v>8</v>
      </c>
      <c r="AI653" t="s">
        <v>1713</v>
      </c>
      <c r="AJ653" t="s">
        <v>989</v>
      </c>
      <c r="AK653" t="s">
        <v>1007</v>
      </c>
      <c r="AL653" t="s">
        <v>1008</v>
      </c>
      <c r="AM653" t="s">
        <v>1009</v>
      </c>
      <c r="AN653" t="s">
        <v>1034</v>
      </c>
      <c r="AO653" t="s">
        <v>991</v>
      </c>
      <c r="AU653" t="s">
        <v>1856</v>
      </c>
      <c r="AV653" t="s">
        <v>765</v>
      </c>
      <c r="AW653" t="s">
        <v>765</v>
      </c>
      <c r="AX653" t="s">
        <v>990</v>
      </c>
      <c r="AY653">
        <v>0</v>
      </c>
      <c r="AZ653" t="s">
        <v>994</v>
      </c>
      <c r="BA653">
        <v>31796875</v>
      </c>
      <c r="BD653">
        <v>0</v>
      </c>
      <c r="BG653">
        <v>1333314600</v>
      </c>
      <c r="BH653" t="s">
        <v>995</v>
      </c>
      <c r="BI653">
        <v>8</v>
      </c>
      <c r="BJ653">
        <v>8</v>
      </c>
      <c r="BK653">
        <v>1300</v>
      </c>
      <c r="BL653" t="s">
        <v>996</v>
      </c>
    </row>
    <row r="654" spans="3:64">
      <c r="C654" s="2">
        <v>244688</v>
      </c>
      <c r="D654" s="2">
        <v>244688</v>
      </c>
      <c r="F654" t="s">
        <v>1708</v>
      </c>
      <c r="G654" t="s">
        <v>1709</v>
      </c>
      <c r="H654">
        <v>0</v>
      </c>
      <c r="I654" t="s">
        <v>984</v>
      </c>
      <c r="J654" t="s">
        <v>985</v>
      </c>
      <c r="K654" t="s">
        <v>986</v>
      </c>
      <c r="L654">
        <v>250</v>
      </c>
      <c r="N654">
        <v>2000194489</v>
      </c>
      <c r="O654" t="s">
        <v>1857</v>
      </c>
      <c r="P654">
        <v>1</v>
      </c>
      <c r="Q654" t="s">
        <v>1858</v>
      </c>
      <c r="R654" s="2">
        <v>244688</v>
      </c>
      <c r="S654" s="2">
        <v>244688</v>
      </c>
      <c r="T654" t="s">
        <v>1859</v>
      </c>
      <c r="U654">
        <v>23084674</v>
      </c>
      <c r="V654" t="s">
        <v>19</v>
      </c>
      <c r="W654">
        <v>30</v>
      </c>
      <c r="X654">
        <v>12</v>
      </c>
      <c r="Y654">
        <v>30</v>
      </c>
      <c r="Z654">
        <v>12</v>
      </c>
      <c r="AA654">
        <v>0</v>
      </c>
      <c r="AB654">
        <v>0</v>
      </c>
      <c r="AC654">
        <v>0</v>
      </c>
      <c r="AD654">
        <v>0</v>
      </c>
      <c r="AE654">
        <v>30</v>
      </c>
      <c r="AF654">
        <v>12</v>
      </c>
      <c r="AI654" t="s">
        <v>1713</v>
      </c>
      <c r="AJ654" t="s">
        <v>989</v>
      </c>
      <c r="AK654" t="s">
        <v>1007</v>
      </c>
      <c r="AL654" t="s">
        <v>1484</v>
      </c>
      <c r="AM654" t="s">
        <v>1009</v>
      </c>
      <c r="AN654" t="s">
        <v>1022</v>
      </c>
      <c r="AO654" t="s">
        <v>991</v>
      </c>
      <c r="AU654" t="s">
        <v>1860</v>
      </c>
      <c r="AV654" t="s">
        <v>914</v>
      </c>
      <c r="AW654" t="s">
        <v>765</v>
      </c>
      <c r="AX654" t="s">
        <v>990</v>
      </c>
      <c r="AY654">
        <v>0</v>
      </c>
      <c r="AZ654" t="s">
        <v>994</v>
      </c>
      <c r="BA654">
        <v>31796947</v>
      </c>
      <c r="BD654">
        <v>0</v>
      </c>
      <c r="BG654">
        <v>1333314600</v>
      </c>
      <c r="BH654" t="s">
        <v>995</v>
      </c>
      <c r="BI654">
        <v>30</v>
      </c>
      <c r="BJ654">
        <v>12</v>
      </c>
      <c r="BK654">
        <v>1300</v>
      </c>
      <c r="BL654" t="s">
        <v>996</v>
      </c>
    </row>
    <row r="655" spans="3:64">
      <c r="C655" s="2">
        <v>244688</v>
      </c>
      <c r="D655" s="2">
        <v>244688</v>
      </c>
      <c r="F655" t="s">
        <v>1708</v>
      </c>
      <c r="G655" t="s">
        <v>1709</v>
      </c>
      <c r="H655">
        <v>0</v>
      </c>
      <c r="I655" t="s">
        <v>984</v>
      </c>
      <c r="J655" t="s">
        <v>985</v>
      </c>
      <c r="K655" t="s">
        <v>986</v>
      </c>
      <c r="L655">
        <v>250</v>
      </c>
      <c r="N655">
        <v>2000205188</v>
      </c>
      <c r="O655" t="s">
        <v>1861</v>
      </c>
      <c r="P655">
        <v>1</v>
      </c>
      <c r="Q655" t="s">
        <v>1862</v>
      </c>
      <c r="R655" s="2">
        <v>244688</v>
      </c>
      <c r="S655" s="2">
        <v>244688</v>
      </c>
      <c r="T655" t="s">
        <v>1863</v>
      </c>
      <c r="U655">
        <v>23000190</v>
      </c>
      <c r="V655" t="s">
        <v>125</v>
      </c>
      <c r="W655">
        <v>10</v>
      </c>
      <c r="X655">
        <v>10</v>
      </c>
      <c r="Y655">
        <v>10</v>
      </c>
      <c r="Z655">
        <v>10</v>
      </c>
      <c r="AA655">
        <v>0</v>
      </c>
      <c r="AB655">
        <v>0</v>
      </c>
      <c r="AC655">
        <v>0</v>
      </c>
      <c r="AD655">
        <v>0</v>
      </c>
      <c r="AE655">
        <v>10</v>
      </c>
      <c r="AF655">
        <v>10</v>
      </c>
      <c r="AI655" t="s">
        <v>1713</v>
      </c>
      <c r="AJ655" t="s">
        <v>989</v>
      </c>
      <c r="AK655" t="s">
        <v>1007</v>
      </c>
      <c r="AL655" t="s">
        <v>1008</v>
      </c>
      <c r="AM655" t="s">
        <v>1009</v>
      </c>
      <c r="AN655" t="s">
        <v>1022</v>
      </c>
      <c r="AO655" t="s">
        <v>991</v>
      </c>
      <c r="AU655" t="s">
        <v>1395</v>
      </c>
      <c r="AV655" t="s">
        <v>765</v>
      </c>
      <c r="AW655" t="s">
        <v>765</v>
      </c>
      <c r="AX655" t="s">
        <v>990</v>
      </c>
      <c r="AY655">
        <v>0</v>
      </c>
      <c r="AZ655" t="s">
        <v>994</v>
      </c>
      <c r="BA655">
        <v>31797101</v>
      </c>
      <c r="BD655">
        <v>0</v>
      </c>
      <c r="BG655">
        <v>1333314600</v>
      </c>
      <c r="BH655" t="s">
        <v>995</v>
      </c>
      <c r="BI655">
        <v>10</v>
      </c>
      <c r="BJ655">
        <v>10</v>
      </c>
      <c r="BK655">
        <v>1300</v>
      </c>
      <c r="BL655" t="s">
        <v>996</v>
      </c>
    </row>
    <row r="656" spans="3:64">
      <c r="C656" s="2">
        <v>244688</v>
      </c>
      <c r="D656" s="2">
        <v>244688</v>
      </c>
      <c r="F656" t="s">
        <v>1708</v>
      </c>
      <c r="G656" t="s">
        <v>1709</v>
      </c>
      <c r="H656">
        <v>0</v>
      </c>
      <c r="I656" t="s">
        <v>984</v>
      </c>
      <c r="J656" t="s">
        <v>985</v>
      </c>
      <c r="K656" t="s">
        <v>986</v>
      </c>
      <c r="L656">
        <v>250</v>
      </c>
      <c r="N656">
        <v>2000205188</v>
      </c>
      <c r="O656" t="s">
        <v>1861</v>
      </c>
      <c r="P656">
        <v>1</v>
      </c>
      <c r="Q656" t="s">
        <v>1862</v>
      </c>
      <c r="R656" s="2">
        <v>244688</v>
      </c>
      <c r="S656" s="2">
        <v>244688</v>
      </c>
      <c r="T656" t="s">
        <v>1863</v>
      </c>
      <c r="U656">
        <v>23000189</v>
      </c>
      <c r="V656" t="s">
        <v>46</v>
      </c>
      <c r="W656">
        <v>10</v>
      </c>
      <c r="X656">
        <v>10</v>
      </c>
      <c r="Y656">
        <v>10</v>
      </c>
      <c r="Z656">
        <v>10</v>
      </c>
      <c r="AA656">
        <v>0</v>
      </c>
      <c r="AB656">
        <v>0</v>
      </c>
      <c r="AC656">
        <v>0</v>
      </c>
      <c r="AD656">
        <v>0</v>
      </c>
      <c r="AE656">
        <v>10</v>
      </c>
      <c r="AF656">
        <v>10</v>
      </c>
      <c r="AI656" t="s">
        <v>1713</v>
      </c>
      <c r="AJ656" t="s">
        <v>989</v>
      </c>
      <c r="AK656" t="s">
        <v>1007</v>
      </c>
      <c r="AL656" t="s">
        <v>1008</v>
      </c>
      <c r="AM656" t="s">
        <v>1009</v>
      </c>
      <c r="AN656" t="s">
        <v>1022</v>
      </c>
      <c r="AO656" t="s">
        <v>991</v>
      </c>
      <c r="AU656" t="s">
        <v>1395</v>
      </c>
      <c r="AV656" t="s">
        <v>765</v>
      </c>
      <c r="AW656" t="s">
        <v>765</v>
      </c>
      <c r="AX656" t="s">
        <v>990</v>
      </c>
      <c r="AY656">
        <v>0</v>
      </c>
      <c r="AZ656" t="s">
        <v>994</v>
      </c>
      <c r="BA656">
        <v>31797101</v>
      </c>
      <c r="BD656">
        <v>0</v>
      </c>
      <c r="BG656">
        <v>1333314600</v>
      </c>
      <c r="BH656" t="s">
        <v>995</v>
      </c>
      <c r="BI656">
        <v>10</v>
      </c>
      <c r="BJ656">
        <v>10</v>
      </c>
      <c r="BK656">
        <v>1300</v>
      </c>
      <c r="BL656" t="s">
        <v>996</v>
      </c>
    </row>
    <row r="657" spans="3:64">
      <c r="C657" s="2">
        <v>244688</v>
      </c>
      <c r="D657" s="2">
        <v>244688</v>
      </c>
      <c r="F657" t="s">
        <v>1708</v>
      </c>
      <c r="G657" t="s">
        <v>1709</v>
      </c>
      <c r="H657">
        <v>0</v>
      </c>
      <c r="I657" t="s">
        <v>984</v>
      </c>
      <c r="J657" t="s">
        <v>985</v>
      </c>
      <c r="K657" t="s">
        <v>986</v>
      </c>
      <c r="L657">
        <v>250</v>
      </c>
      <c r="N657">
        <v>2000159203</v>
      </c>
      <c r="O657" t="s">
        <v>1864</v>
      </c>
      <c r="P657">
        <v>0</v>
      </c>
      <c r="Q657" t="s">
        <v>1864</v>
      </c>
      <c r="R657" s="2">
        <v>244688</v>
      </c>
      <c r="S657" s="2">
        <v>244688</v>
      </c>
      <c r="T657" t="s">
        <v>1865</v>
      </c>
      <c r="U657">
        <v>23082275</v>
      </c>
      <c r="V657" t="s">
        <v>722</v>
      </c>
      <c r="W657">
        <v>2</v>
      </c>
      <c r="X657">
        <v>220</v>
      </c>
      <c r="Y657">
        <v>2</v>
      </c>
      <c r="Z657">
        <v>220</v>
      </c>
      <c r="AA657">
        <v>0</v>
      </c>
      <c r="AB657">
        <v>0</v>
      </c>
      <c r="AC657">
        <v>0</v>
      </c>
      <c r="AD657">
        <v>0</v>
      </c>
      <c r="AE657">
        <v>2</v>
      </c>
      <c r="AF657">
        <v>220</v>
      </c>
      <c r="AI657" t="s">
        <v>1713</v>
      </c>
      <c r="AJ657" t="s">
        <v>989</v>
      </c>
      <c r="AN657" t="s">
        <v>1794</v>
      </c>
      <c r="AU657" t="s">
        <v>1866</v>
      </c>
      <c r="AV657" t="s">
        <v>1001</v>
      </c>
      <c r="AW657" t="s">
        <v>765</v>
      </c>
      <c r="AX657" t="s">
        <v>990</v>
      </c>
      <c r="AY657">
        <v>0</v>
      </c>
      <c r="AZ657" t="s">
        <v>994</v>
      </c>
      <c r="BA657">
        <v>31797404</v>
      </c>
      <c r="BD657">
        <v>0</v>
      </c>
      <c r="BF657" t="s">
        <v>1867</v>
      </c>
      <c r="BG657">
        <v>1333314600</v>
      </c>
      <c r="BH657" t="s">
        <v>995</v>
      </c>
      <c r="BI657">
        <v>2</v>
      </c>
      <c r="BJ657">
        <v>220</v>
      </c>
      <c r="BK657">
        <v>1300</v>
      </c>
      <c r="BL657" t="s">
        <v>996</v>
      </c>
    </row>
    <row r="658" spans="3:64">
      <c r="C658" s="2">
        <v>244688</v>
      </c>
      <c r="D658" s="2">
        <v>244688</v>
      </c>
      <c r="F658" t="s">
        <v>1708</v>
      </c>
      <c r="G658" t="s">
        <v>1709</v>
      </c>
      <c r="H658">
        <v>0</v>
      </c>
      <c r="I658" t="s">
        <v>984</v>
      </c>
      <c r="J658" t="s">
        <v>985</v>
      </c>
      <c r="K658" t="s">
        <v>986</v>
      </c>
      <c r="L658">
        <v>250</v>
      </c>
      <c r="N658">
        <v>2000388029</v>
      </c>
      <c r="O658" t="s">
        <v>1868</v>
      </c>
      <c r="P658">
        <v>1</v>
      </c>
      <c r="Q658" t="s">
        <v>1868</v>
      </c>
      <c r="R658" s="2">
        <v>244688</v>
      </c>
      <c r="S658" s="2">
        <v>244688</v>
      </c>
      <c r="T658" t="s">
        <v>1869</v>
      </c>
      <c r="U658">
        <v>23057688</v>
      </c>
      <c r="V658" t="s">
        <v>61</v>
      </c>
      <c r="W658">
        <v>20</v>
      </c>
      <c r="X658">
        <v>20</v>
      </c>
      <c r="Y658">
        <v>20</v>
      </c>
      <c r="Z658">
        <v>20</v>
      </c>
      <c r="AA658">
        <v>0</v>
      </c>
      <c r="AB658">
        <v>0</v>
      </c>
      <c r="AC658">
        <v>0</v>
      </c>
      <c r="AD658">
        <v>0</v>
      </c>
      <c r="AE658">
        <v>20</v>
      </c>
      <c r="AF658">
        <v>20</v>
      </c>
      <c r="AI658" t="s">
        <v>1713</v>
      </c>
      <c r="AJ658" t="s">
        <v>989</v>
      </c>
      <c r="AK658" t="s">
        <v>1007</v>
      </c>
      <c r="AL658" t="s">
        <v>1008</v>
      </c>
      <c r="AM658" t="s">
        <v>1009</v>
      </c>
      <c r="AN658" t="s">
        <v>1034</v>
      </c>
      <c r="AO658" t="s">
        <v>991</v>
      </c>
      <c r="AU658" t="s">
        <v>1870</v>
      </c>
      <c r="AV658" t="s">
        <v>765</v>
      </c>
      <c r="AW658" t="s">
        <v>765</v>
      </c>
      <c r="AX658" t="s">
        <v>990</v>
      </c>
      <c r="AY658">
        <v>0</v>
      </c>
      <c r="AZ658" t="s">
        <v>994</v>
      </c>
      <c r="BA658">
        <v>31797409</v>
      </c>
      <c r="BD658">
        <v>0</v>
      </c>
      <c r="BG658">
        <v>1333314600</v>
      </c>
      <c r="BH658" t="s">
        <v>995</v>
      </c>
      <c r="BI658">
        <v>20</v>
      </c>
      <c r="BJ658">
        <v>20</v>
      </c>
      <c r="BL658" t="s">
        <v>996</v>
      </c>
    </row>
    <row r="659" spans="3:64">
      <c r="C659" s="2">
        <v>244688</v>
      </c>
      <c r="D659" s="2">
        <v>244688</v>
      </c>
      <c r="F659" t="s">
        <v>1708</v>
      </c>
      <c r="G659" t="s">
        <v>1709</v>
      </c>
      <c r="H659">
        <v>0</v>
      </c>
      <c r="I659" t="s">
        <v>984</v>
      </c>
      <c r="J659" t="s">
        <v>985</v>
      </c>
      <c r="K659" t="s">
        <v>986</v>
      </c>
      <c r="L659">
        <v>250</v>
      </c>
      <c r="N659">
        <v>2000388029</v>
      </c>
      <c r="O659" t="s">
        <v>1868</v>
      </c>
      <c r="P659">
        <v>1</v>
      </c>
      <c r="Q659" t="s">
        <v>1868</v>
      </c>
      <c r="R659" s="2">
        <v>244688</v>
      </c>
      <c r="S659" s="2">
        <v>244688</v>
      </c>
      <c r="T659" t="s">
        <v>1869</v>
      </c>
      <c r="U659">
        <v>23000193</v>
      </c>
      <c r="V659" t="s">
        <v>110</v>
      </c>
      <c r="W659">
        <v>20</v>
      </c>
      <c r="X659">
        <v>20</v>
      </c>
      <c r="Y659">
        <v>20</v>
      </c>
      <c r="Z659">
        <v>20</v>
      </c>
      <c r="AA659">
        <v>0</v>
      </c>
      <c r="AB659">
        <v>0</v>
      </c>
      <c r="AC659">
        <v>0</v>
      </c>
      <c r="AD659">
        <v>0</v>
      </c>
      <c r="AE659">
        <v>20</v>
      </c>
      <c r="AF659">
        <v>20</v>
      </c>
      <c r="AI659" t="s">
        <v>1713</v>
      </c>
      <c r="AJ659" t="s">
        <v>989</v>
      </c>
      <c r="AK659" t="s">
        <v>1007</v>
      </c>
      <c r="AL659" t="s">
        <v>1008</v>
      </c>
      <c r="AM659" t="s">
        <v>1009</v>
      </c>
      <c r="AN659" t="s">
        <v>1034</v>
      </c>
      <c r="AO659" t="s">
        <v>991</v>
      </c>
      <c r="AU659" t="s">
        <v>1870</v>
      </c>
      <c r="AV659" t="s">
        <v>765</v>
      </c>
      <c r="AW659" t="s">
        <v>765</v>
      </c>
      <c r="AX659" t="s">
        <v>990</v>
      </c>
      <c r="AY659">
        <v>0</v>
      </c>
      <c r="AZ659" t="s">
        <v>994</v>
      </c>
      <c r="BA659">
        <v>31797409</v>
      </c>
      <c r="BD659">
        <v>0</v>
      </c>
      <c r="BG659">
        <v>1333314600</v>
      </c>
      <c r="BH659" t="s">
        <v>995</v>
      </c>
      <c r="BI659">
        <v>20</v>
      </c>
      <c r="BJ659">
        <v>20</v>
      </c>
      <c r="BL659" t="s">
        <v>996</v>
      </c>
    </row>
    <row r="660" spans="3:64">
      <c r="C660" s="2">
        <v>244688</v>
      </c>
      <c r="D660" s="2">
        <v>244688</v>
      </c>
      <c r="F660" t="s">
        <v>1708</v>
      </c>
      <c r="G660" t="s">
        <v>1709</v>
      </c>
      <c r="H660">
        <v>0</v>
      </c>
      <c r="I660" t="s">
        <v>984</v>
      </c>
      <c r="J660" t="s">
        <v>985</v>
      </c>
      <c r="K660" t="s">
        <v>986</v>
      </c>
      <c r="L660">
        <v>250</v>
      </c>
      <c r="N660">
        <v>2000388029</v>
      </c>
      <c r="O660" t="s">
        <v>1868</v>
      </c>
      <c r="P660">
        <v>1</v>
      </c>
      <c r="Q660" t="s">
        <v>1868</v>
      </c>
      <c r="R660" s="2">
        <v>244688</v>
      </c>
      <c r="S660" s="2">
        <v>244688</v>
      </c>
      <c r="T660" t="s">
        <v>1869</v>
      </c>
      <c r="U660">
        <v>23000189</v>
      </c>
      <c r="V660" t="s">
        <v>46</v>
      </c>
      <c r="W660">
        <v>20</v>
      </c>
      <c r="X660">
        <v>20</v>
      </c>
      <c r="Y660">
        <v>20</v>
      </c>
      <c r="Z660">
        <v>20</v>
      </c>
      <c r="AA660">
        <v>0</v>
      </c>
      <c r="AB660">
        <v>0</v>
      </c>
      <c r="AC660">
        <v>0</v>
      </c>
      <c r="AD660">
        <v>0</v>
      </c>
      <c r="AE660">
        <v>20</v>
      </c>
      <c r="AF660">
        <v>20</v>
      </c>
      <c r="AI660" t="s">
        <v>1713</v>
      </c>
      <c r="AJ660" t="s">
        <v>989</v>
      </c>
      <c r="AK660" t="s">
        <v>1007</v>
      </c>
      <c r="AL660" t="s">
        <v>1008</v>
      </c>
      <c r="AM660" t="s">
        <v>1009</v>
      </c>
      <c r="AN660" t="s">
        <v>1034</v>
      </c>
      <c r="AO660" t="s">
        <v>991</v>
      </c>
      <c r="AU660" t="s">
        <v>1870</v>
      </c>
      <c r="AV660" t="s">
        <v>765</v>
      </c>
      <c r="AW660" t="s">
        <v>765</v>
      </c>
      <c r="AX660" t="s">
        <v>990</v>
      </c>
      <c r="AY660">
        <v>0</v>
      </c>
      <c r="AZ660" t="s">
        <v>994</v>
      </c>
      <c r="BA660">
        <v>31797409</v>
      </c>
      <c r="BD660">
        <v>0</v>
      </c>
      <c r="BG660">
        <v>1333314600</v>
      </c>
      <c r="BH660" t="s">
        <v>995</v>
      </c>
      <c r="BI660">
        <v>20</v>
      </c>
      <c r="BJ660">
        <v>20</v>
      </c>
      <c r="BL660" t="s">
        <v>996</v>
      </c>
    </row>
    <row r="661" spans="3:64">
      <c r="C661" s="2">
        <v>244688</v>
      </c>
      <c r="D661" s="2">
        <v>244688</v>
      </c>
      <c r="F661" t="s">
        <v>1708</v>
      </c>
      <c r="G661" t="s">
        <v>1709</v>
      </c>
      <c r="H661">
        <v>0</v>
      </c>
      <c r="I661" t="s">
        <v>984</v>
      </c>
      <c r="J661" t="s">
        <v>985</v>
      </c>
      <c r="K661" t="s">
        <v>986</v>
      </c>
      <c r="L661">
        <v>250</v>
      </c>
      <c r="N661">
        <v>2000388029</v>
      </c>
      <c r="O661" t="s">
        <v>1868</v>
      </c>
      <c r="P661">
        <v>1</v>
      </c>
      <c r="Q661" t="s">
        <v>1868</v>
      </c>
      <c r="R661" s="2">
        <v>244688</v>
      </c>
      <c r="S661" s="2">
        <v>244688</v>
      </c>
      <c r="T661" t="s">
        <v>1869</v>
      </c>
      <c r="U661">
        <v>23000187</v>
      </c>
      <c r="V661" t="s">
        <v>102</v>
      </c>
      <c r="W661">
        <v>20</v>
      </c>
      <c r="X661">
        <v>20</v>
      </c>
      <c r="Y661">
        <v>20</v>
      </c>
      <c r="Z661">
        <v>20</v>
      </c>
      <c r="AA661">
        <v>0</v>
      </c>
      <c r="AB661">
        <v>0</v>
      </c>
      <c r="AC661">
        <v>0</v>
      </c>
      <c r="AD661">
        <v>0</v>
      </c>
      <c r="AE661">
        <v>20</v>
      </c>
      <c r="AF661">
        <v>20</v>
      </c>
      <c r="AI661" t="s">
        <v>1713</v>
      </c>
      <c r="AJ661" t="s">
        <v>989</v>
      </c>
      <c r="AK661" t="s">
        <v>1007</v>
      </c>
      <c r="AL661" t="s">
        <v>1008</v>
      </c>
      <c r="AM661" t="s">
        <v>1009</v>
      </c>
      <c r="AN661" t="s">
        <v>1034</v>
      </c>
      <c r="AO661" t="s">
        <v>991</v>
      </c>
      <c r="AU661" t="s">
        <v>1870</v>
      </c>
      <c r="AV661" t="s">
        <v>765</v>
      </c>
      <c r="AW661" t="s">
        <v>765</v>
      </c>
      <c r="AX661" t="s">
        <v>990</v>
      </c>
      <c r="AY661">
        <v>0</v>
      </c>
      <c r="AZ661" t="s">
        <v>994</v>
      </c>
      <c r="BA661">
        <v>31797409</v>
      </c>
      <c r="BD661">
        <v>0</v>
      </c>
      <c r="BG661">
        <v>1333314600</v>
      </c>
      <c r="BH661" t="s">
        <v>995</v>
      </c>
      <c r="BI661">
        <v>20</v>
      </c>
      <c r="BJ661">
        <v>20</v>
      </c>
      <c r="BL661" t="s">
        <v>996</v>
      </c>
    </row>
    <row r="662" spans="3:64">
      <c r="C662" s="2">
        <v>244688</v>
      </c>
      <c r="D662" s="2">
        <v>244688</v>
      </c>
      <c r="F662" t="s">
        <v>1708</v>
      </c>
      <c r="G662" t="s">
        <v>1709</v>
      </c>
      <c r="H662">
        <v>0</v>
      </c>
      <c r="I662" t="s">
        <v>984</v>
      </c>
      <c r="J662" t="s">
        <v>985</v>
      </c>
      <c r="K662" t="s">
        <v>986</v>
      </c>
      <c r="L662">
        <v>250</v>
      </c>
      <c r="N662">
        <v>2000388029</v>
      </c>
      <c r="O662" t="s">
        <v>1868</v>
      </c>
      <c r="P662">
        <v>1</v>
      </c>
      <c r="Q662" t="s">
        <v>1868</v>
      </c>
      <c r="R662" s="2">
        <v>244688</v>
      </c>
      <c r="S662" s="2">
        <v>244688</v>
      </c>
      <c r="T662" t="s">
        <v>1871</v>
      </c>
      <c r="U662">
        <v>23000188</v>
      </c>
      <c r="V662" t="s">
        <v>94</v>
      </c>
      <c r="W662">
        <v>10</v>
      </c>
      <c r="X662">
        <v>10</v>
      </c>
      <c r="Y662">
        <v>10</v>
      </c>
      <c r="Z662">
        <v>10</v>
      </c>
      <c r="AA662">
        <v>0</v>
      </c>
      <c r="AB662">
        <v>0</v>
      </c>
      <c r="AC662">
        <v>0</v>
      </c>
      <c r="AD662">
        <v>0</v>
      </c>
      <c r="AE662">
        <v>10</v>
      </c>
      <c r="AF662">
        <v>10</v>
      </c>
      <c r="AI662" t="s">
        <v>1713</v>
      </c>
      <c r="AJ662" t="s">
        <v>989</v>
      </c>
      <c r="AK662" t="s">
        <v>1007</v>
      </c>
      <c r="AL662" t="s">
        <v>1008</v>
      </c>
      <c r="AM662" t="s">
        <v>1009</v>
      </c>
      <c r="AN662" t="s">
        <v>1034</v>
      </c>
      <c r="AO662" t="s">
        <v>991</v>
      </c>
      <c r="AU662" t="s">
        <v>1872</v>
      </c>
      <c r="AV662" t="s">
        <v>765</v>
      </c>
      <c r="AW662" t="s">
        <v>765</v>
      </c>
      <c r="AX662" t="s">
        <v>990</v>
      </c>
      <c r="AY662">
        <v>0</v>
      </c>
      <c r="AZ662" t="s">
        <v>994</v>
      </c>
      <c r="BA662">
        <v>31797409</v>
      </c>
      <c r="BD662">
        <v>0</v>
      </c>
      <c r="BF662" t="s">
        <v>1104</v>
      </c>
      <c r="BG662">
        <v>1333314600</v>
      </c>
      <c r="BH662" t="s">
        <v>995</v>
      </c>
      <c r="BI662">
        <v>10</v>
      </c>
      <c r="BJ662">
        <v>10</v>
      </c>
      <c r="BL662" t="s">
        <v>996</v>
      </c>
    </row>
    <row r="663" spans="3:64">
      <c r="C663" s="2">
        <v>244688</v>
      </c>
      <c r="D663" s="2">
        <v>244688</v>
      </c>
      <c r="F663" t="s">
        <v>1708</v>
      </c>
      <c r="G663" t="s">
        <v>1709</v>
      </c>
      <c r="H663">
        <v>0</v>
      </c>
      <c r="I663" t="s">
        <v>984</v>
      </c>
      <c r="J663" t="s">
        <v>985</v>
      </c>
      <c r="K663" t="s">
        <v>986</v>
      </c>
      <c r="L663">
        <v>250</v>
      </c>
      <c r="N663">
        <v>2000388029</v>
      </c>
      <c r="O663" t="s">
        <v>1868</v>
      </c>
      <c r="P663">
        <v>1</v>
      </c>
      <c r="Q663" t="s">
        <v>1868</v>
      </c>
      <c r="R663" s="2">
        <v>244688</v>
      </c>
      <c r="S663" s="2">
        <v>244688</v>
      </c>
      <c r="T663" t="s">
        <v>1871</v>
      </c>
      <c r="U663">
        <v>23015350</v>
      </c>
      <c r="V663" t="s">
        <v>36</v>
      </c>
      <c r="W663">
        <v>20</v>
      </c>
      <c r="X663">
        <v>20</v>
      </c>
      <c r="Y663">
        <v>20</v>
      </c>
      <c r="Z663">
        <v>20</v>
      </c>
      <c r="AA663">
        <v>0</v>
      </c>
      <c r="AB663">
        <v>0</v>
      </c>
      <c r="AC663">
        <v>0</v>
      </c>
      <c r="AD663">
        <v>0</v>
      </c>
      <c r="AE663">
        <v>20</v>
      </c>
      <c r="AF663">
        <v>20</v>
      </c>
      <c r="AI663" t="s">
        <v>1713</v>
      </c>
      <c r="AJ663" t="s">
        <v>989</v>
      </c>
      <c r="AK663" t="s">
        <v>1007</v>
      </c>
      <c r="AL663" t="s">
        <v>1008</v>
      </c>
      <c r="AM663" t="s">
        <v>1009</v>
      </c>
      <c r="AN663" t="s">
        <v>1034</v>
      </c>
      <c r="AO663" t="s">
        <v>991</v>
      </c>
      <c r="AU663" t="s">
        <v>1872</v>
      </c>
      <c r="AV663" t="s">
        <v>765</v>
      </c>
      <c r="AW663" t="s">
        <v>765</v>
      </c>
      <c r="AX663" t="s">
        <v>990</v>
      </c>
      <c r="AY663">
        <v>0</v>
      </c>
      <c r="AZ663" t="s">
        <v>994</v>
      </c>
      <c r="BA663">
        <v>31797409</v>
      </c>
      <c r="BD663">
        <v>0</v>
      </c>
      <c r="BF663" t="s">
        <v>1104</v>
      </c>
      <c r="BG663">
        <v>1333314600</v>
      </c>
      <c r="BH663" t="s">
        <v>995</v>
      </c>
      <c r="BI663">
        <v>20</v>
      </c>
      <c r="BJ663">
        <v>20</v>
      </c>
      <c r="BL663" t="s">
        <v>996</v>
      </c>
    </row>
    <row r="664" spans="3:64">
      <c r="C664" s="2">
        <v>244688</v>
      </c>
      <c r="D664" s="2">
        <v>244688</v>
      </c>
      <c r="F664" t="s">
        <v>1708</v>
      </c>
      <c r="G664" t="s">
        <v>1709</v>
      </c>
      <c r="H664">
        <v>0</v>
      </c>
      <c r="I664" t="s">
        <v>984</v>
      </c>
      <c r="J664" t="s">
        <v>985</v>
      </c>
      <c r="K664" t="s">
        <v>986</v>
      </c>
      <c r="L664">
        <v>250</v>
      </c>
      <c r="N664">
        <v>2000388029</v>
      </c>
      <c r="O664" t="s">
        <v>1868</v>
      </c>
      <c r="P664">
        <v>1</v>
      </c>
      <c r="Q664" t="s">
        <v>1868</v>
      </c>
      <c r="R664" s="2">
        <v>244688</v>
      </c>
      <c r="S664" s="2">
        <v>244688</v>
      </c>
      <c r="T664" t="s">
        <v>1871</v>
      </c>
      <c r="U664">
        <v>23067921</v>
      </c>
      <c r="V664" t="s">
        <v>25</v>
      </c>
      <c r="W664">
        <v>50</v>
      </c>
      <c r="X664">
        <v>50</v>
      </c>
      <c r="Y664">
        <v>50</v>
      </c>
      <c r="Z664">
        <v>50</v>
      </c>
      <c r="AA664">
        <v>0</v>
      </c>
      <c r="AB664">
        <v>0</v>
      </c>
      <c r="AC664">
        <v>0</v>
      </c>
      <c r="AD664">
        <v>0</v>
      </c>
      <c r="AE664">
        <v>50</v>
      </c>
      <c r="AF664">
        <v>50</v>
      </c>
      <c r="AI664" t="s">
        <v>1713</v>
      </c>
      <c r="AJ664" t="s">
        <v>989</v>
      </c>
      <c r="AK664" t="s">
        <v>1007</v>
      </c>
      <c r="AL664" t="s">
        <v>1008</v>
      </c>
      <c r="AM664" t="s">
        <v>1009</v>
      </c>
      <c r="AN664" t="s">
        <v>1034</v>
      </c>
      <c r="AO664" t="s">
        <v>991</v>
      </c>
      <c r="AU664" t="s">
        <v>1872</v>
      </c>
      <c r="AV664" t="s">
        <v>765</v>
      </c>
      <c r="AW664" t="s">
        <v>765</v>
      </c>
      <c r="AX664" t="s">
        <v>990</v>
      </c>
      <c r="AY664">
        <v>0</v>
      </c>
      <c r="AZ664" t="s">
        <v>994</v>
      </c>
      <c r="BA664">
        <v>31797409</v>
      </c>
      <c r="BD664">
        <v>0</v>
      </c>
      <c r="BF664" t="s">
        <v>1104</v>
      </c>
      <c r="BG664">
        <v>1333314600</v>
      </c>
      <c r="BH664" t="s">
        <v>995</v>
      </c>
      <c r="BI664">
        <v>50</v>
      </c>
      <c r="BJ664">
        <v>50</v>
      </c>
      <c r="BL664" t="s">
        <v>996</v>
      </c>
    </row>
    <row r="665" spans="3:64">
      <c r="C665" s="2">
        <v>244688</v>
      </c>
      <c r="D665" s="2">
        <v>244688</v>
      </c>
      <c r="F665" t="s">
        <v>1708</v>
      </c>
      <c r="G665" t="s">
        <v>1709</v>
      </c>
      <c r="H665">
        <v>0</v>
      </c>
      <c r="I665" t="s">
        <v>984</v>
      </c>
      <c r="J665" t="s">
        <v>985</v>
      </c>
      <c r="K665" t="s">
        <v>986</v>
      </c>
      <c r="L665">
        <v>250</v>
      </c>
      <c r="N665">
        <v>2000388029</v>
      </c>
      <c r="O665" t="s">
        <v>1868</v>
      </c>
      <c r="P665">
        <v>1</v>
      </c>
      <c r="Q665" t="s">
        <v>1868</v>
      </c>
      <c r="R665" s="2">
        <v>244688</v>
      </c>
      <c r="S665" s="2">
        <v>244688</v>
      </c>
      <c r="T665" t="s">
        <v>1871</v>
      </c>
      <c r="U665">
        <v>23000181</v>
      </c>
      <c r="V665" t="s">
        <v>38</v>
      </c>
      <c r="W665">
        <v>10</v>
      </c>
      <c r="X665">
        <v>10</v>
      </c>
      <c r="Y665">
        <v>10</v>
      </c>
      <c r="Z665">
        <v>10</v>
      </c>
      <c r="AA665">
        <v>0</v>
      </c>
      <c r="AB665">
        <v>0</v>
      </c>
      <c r="AC665">
        <v>0</v>
      </c>
      <c r="AD665">
        <v>0</v>
      </c>
      <c r="AE665">
        <v>10</v>
      </c>
      <c r="AF665">
        <v>10</v>
      </c>
      <c r="AI665" t="s">
        <v>1713</v>
      </c>
      <c r="AJ665" t="s">
        <v>989</v>
      </c>
      <c r="AK665" t="s">
        <v>1007</v>
      </c>
      <c r="AL665" t="s">
        <v>1008</v>
      </c>
      <c r="AM665" t="s">
        <v>1009</v>
      </c>
      <c r="AN665" t="s">
        <v>1034</v>
      </c>
      <c r="AO665" t="s">
        <v>991</v>
      </c>
      <c r="AU665" t="s">
        <v>1872</v>
      </c>
      <c r="AV665" t="s">
        <v>765</v>
      </c>
      <c r="AW665" t="s">
        <v>765</v>
      </c>
      <c r="AX665" t="s">
        <v>990</v>
      </c>
      <c r="AY665">
        <v>0</v>
      </c>
      <c r="AZ665" t="s">
        <v>994</v>
      </c>
      <c r="BA665">
        <v>31797409</v>
      </c>
      <c r="BD665">
        <v>0</v>
      </c>
      <c r="BF665" t="s">
        <v>1104</v>
      </c>
      <c r="BG665">
        <v>1333314600</v>
      </c>
      <c r="BH665" t="s">
        <v>995</v>
      </c>
      <c r="BI665">
        <v>10</v>
      </c>
      <c r="BJ665">
        <v>10</v>
      </c>
      <c r="BL665" t="s">
        <v>996</v>
      </c>
    </row>
    <row r="666" spans="3:64">
      <c r="C666" s="2">
        <v>244688</v>
      </c>
      <c r="D666" s="2">
        <v>244688</v>
      </c>
      <c r="F666" t="s">
        <v>1708</v>
      </c>
      <c r="G666" t="s">
        <v>1709</v>
      </c>
      <c r="H666">
        <v>0</v>
      </c>
      <c r="I666" t="s">
        <v>984</v>
      </c>
      <c r="J666" t="s">
        <v>985</v>
      </c>
      <c r="K666" t="s">
        <v>986</v>
      </c>
      <c r="L666">
        <v>250</v>
      </c>
      <c r="N666">
        <v>2000388029</v>
      </c>
      <c r="O666" t="s">
        <v>1868</v>
      </c>
      <c r="P666">
        <v>1</v>
      </c>
      <c r="Q666" t="s">
        <v>1868</v>
      </c>
      <c r="R666" s="2">
        <v>244688</v>
      </c>
      <c r="S666" s="2">
        <v>244688</v>
      </c>
      <c r="T666" t="s">
        <v>1871</v>
      </c>
      <c r="U666">
        <v>23014036</v>
      </c>
      <c r="V666" t="s">
        <v>90</v>
      </c>
      <c r="W666">
        <v>30</v>
      </c>
      <c r="X666">
        <v>30</v>
      </c>
      <c r="Y666">
        <v>30</v>
      </c>
      <c r="Z666">
        <v>30</v>
      </c>
      <c r="AA666">
        <v>0</v>
      </c>
      <c r="AB666">
        <v>0</v>
      </c>
      <c r="AC666">
        <v>0</v>
      </c>
      <c r="AD666">
        <v>0</v>
      </c>
      <c r="AE666">
        <v>30</v>
      </c>
      <c r="AF666">
        <v>30</v>
      </c>
      <c r="AI666" t="s">
        <v>1713</v>
      </c>
      <c r="AJ666" t="s">
        <v>989</v>
      </c>
      <c r="AK666" t="s">
        <v>1007</v>
      </c>
      <c r="AL666" t="s">
        <v>1008</v>
      </c>
      <c r="AM666" t="s">
        <v>1009</v>
      </c>
      <c r="AN666" t="s">
        <v>1034</v>
      </c>
      <c r="AO666" t="s">
        <v>991</v>
      </c>
      <c r="AU666" t="s">
        <v>1872</v>
      </c>
      <c r="AV666" t="s">
        <v>765</v>
      </c>
      <c r="AW666" t="s">
        <v>765</v>
      </c>
      <c r="AX666" t="s">
        <v>990</v>
      </c>
      <c r="AY666">
        <v>0</v>
      </c>
      <c r="AZ666" t="s">
        <v>994</v>
      </c>
      <c r="BA666">
        <v>31797409</v>
      </c>
      <c r="BD666">
        <v>0</v>
      </c>
      <c r="BF666" t="s">
        <v>1104</v>
      </c>
      <c r="BG666">
        <v>1333314600</v>
      </c>
      <c r="BH666" t="s">
        <v>995</v>
      </c>
      <c r="BI666">
        <v>30</v>
      </c>
      <c r="BJ666">
        <v>30</v>
      </c>
      <c r="BL666" t="s">
        <v>996</v>
      </c>
    </row>
    <row r="667" spans="3:64">
      <c r="C667" s="2">
        <v>244688</v>
      </c>
      <c r="D667" s="2">
        <v>244688</v>
      </c>
      <c r="F667" t="s">
        <v>1708</v>
      </c>
      <c r="G667" t="s">
        <v>1709</v>
      </c>
      <c r="H667">
        <v>0</v>
      </c>
      <c r="I667" t="s">
        <v>984</v>
      </c>
      <c r="J667" t="s">
        <v>985</v>
      </c>
      <c r="K667" t="s">
        <v>986</v>
      </c>
      <c r="L667">
        <v>250</v>
      </c>
      <c r="N667">
        <v>2000159203</v>
      </c>
      <c r="O667" t="s">
        <v>1864</v>
      </c>
      <c r="P667">
        <v>0</v>
      </c>
      <c r="Q667" t="s">
        <v>1864</v>
      </c>
      <c r="R667" s="2">
        <v>244688</v>
      </c>
      <c r="S667" s="2">
        <v>244688</v>
      </c>
      <c r="T667" t="s">
        <v>1873</v>
      </c>
      <c r="U667">
        <v>23057674</v>
      </c>
      <c r="V667" t="s">
        <v>223</v>
      </c>
      <c r="W667">
        <v>10</v>
      </c>
      <c r="X667">
        <v>10</v>
      </c>
      <c r="Y667">
        <v>10</v>
      </c>
      <c r="Z667">
        <v>10</v>
      </c>
      <c r="AA667">
        <v>0</v>
      </c>
      <c r="AB667">
        <v>0</v>
      </c>
      <c r="AC667">
        <v>0</v>
      </c>
      <c r="AD667">
        <v>0</v>
      </c>
      <c r="AE667">
        <v>10</v>
      </c>
      <c r="AF667">
        <v>10</v>
      </c>
      <c r="AI667" t="s">
        <v>1713</v>
      </c>
      <c r="AJ667" t="s">
        <v>989</v>
      </c>
      <c r="AK667" t="s">
        <v>1039</v>
      </c>
      <c r="AL667" t="s">
        <v>1008</v>
      </c>
      <c r="AM667" t="s">
        <v>1009</v>
      </c>
      <c r="AN667" t="s">
        <v>1794</v>
      </c>
      <c r="AU667" t="s">
        <v>1874</v>
      </c>
      <c r="AV667" t="s">
        <v>765</v>
      </c>
      <c r="AW667" t="s">
        <v>765</v>
      </c>
      <c r="AX667" t="s">
        <v>990</v>
      </c>
      <c r="AY667">
        <v>0</v>
      </c>
      <c r="AZ667" t="s">
        <v>994</v>
      </c>
      <c r="BA667">
        <v>31797466</v>
      </c>
      <c r="BD667">
        <v>0</v>
      </c>
      <c r="BG667">
        <v>1333314600</v>
      </c>
      <c r="BH667" t="s">
        <v>995</v>
      </c>
      <c r="BI667">
        <v>10</v>
      </c>
      <c r="BJ667">
        <v>10</v>
      </c>
      <c r="BK667">
        <v>1300</v>
      </c>
      <c r="BL667" t="s">
        <v>996</v>
      </c>
    </row>
    <row r="668" spans="3:64">
      <c r="C668" s="2">
        <v>244688</v>
      </c>
      <c r="D668" s="2">
        <v>244688</v>
      </c>
      <c r="F668" t="s">
        <v>1708</v>
      </c>
      <c r="G668" t="s">
        <v>1709</v>
      </c>
      <c r="H668">
        <v>0</v>
      </c>
      <c r="I668" t="s">
        <v>984</v>
      </c>
      <c r="J668" t="s">
        <v>985</v>
      </c>
      <c r="K668" t="s">
        <v>986</v>
      </c>
      <c r="L668">
        <v>250</v>
      </c>
      <c r="N668">
        <v>2000159203</v>
      </c>
      <c r="O668" t="s">
        <v>1864</v>
      </c>
      <c r="P668">
        <v>0</v>
      </c>
      <c r="Q668" t="s">
        <v>1864</v>
      </c>
      <c r="R668" s="2">
        <v>244688</v>
      </c>
      <c r="S668" s="2">
        <v>244688</v>
      </c>
      <c r="T668" t="s">
        <v>1873</v>
      </c>
      <c r="U668">
        <v>23057688</v>
      </c>
      <c r="V668" t="s">
        <v>61</v>
      </c>
      <c r="W668">
        <v>5</v>
      </c>
      <c r="X668">
        <v>5</v>
      </c>
      <c r="Y668">
        <v>5</v>
      </c>
      <c r="Z668">
        <v>5</v>
      </c>
      <c r="AA668">
        <v>0</v>
      </c>
      <c r="AB668">
        <v>0</v>
      </c>
      <c r="AC668">
        <v>0</v>
      </c>
      <c r="AD668">
        <v>0</v>
      </c>
      <c r="AE668">
        <v>5</v>
      </c>
      <c r="AF668">
        <v>5</v>
      </c>
      <c r="AI668" t="s">
        <v>1713</v>
      </c>
      <c r="AJ668" t="s">
        <v>989</v>
      </c>
      <c r="AK668" t="s">
        <v>1007</v>
      </c>
      <c r="AL668" t="s">
        <v>1008</v>
      </c>
      <c r="AM668" t="s">
        <v>1009</v>
      </c>
      <c r="AN668" t="s">
        <v>1794</v>
      </c>
      <c r="AU668" t="s">
        <v>1874</v>
      </c>
      <c r="AV668" t="s">
        <v>765</v>
      </c>
      <c r="AW668" t="s">
        <v>765</v>
      </c>
      <c r="AX668" t="s">
        <v>990</v>
      </c>
      <c r="AY668">
        <v>0</v>
      </c>
      <c r="AZ668" t="s">
        <v>994</v>
      </c>
      <c r="BA668">
        <v>31797466</v>
      </c>
      <c r="BD668">
        <v>0</v>
      </c>
      <c r="BG668">
        <v>1333314600</v>
      </c>
      <c r="BH668" t="s">
        <v>995</v>
      </c>
      <c r="BI668">
        <v>5</v>
      </c>
      <c r="BJ668">
        <v>5</v>
      </c>
      <c r="BK668">
        <v>1300</v>
      </c>
      <c r="BL668" t="s">
        <v>996</v>
      </c>
    </row>
    <row r="669" spans="3:64">
      <c r="C669" s="2">
        <v>244688</v>
      </c>
      <c r="D669" s="2">
        <v>244688</v>
      </c>
      <c r="F669" t="s">
        <v>1708</v>
      </c>
      <c r="G669" t="s">
        <v>1709</v>
      </c>
      <c r="H669">
        <v>0</v>
      </c>
      <c r="I669" t="s">
        <v>984</v>
      </c>
      <c r="J669" t="s">
        <v>985</v>
      </c>
      <c r="K669" t="s">
        <v>986</v>
      </c>
      <c r="L669">
        <v>250</v>
      </c>
      <c r="N669">
        <v>2000159203</v>
      </c>
      <c r="O669" t="s">
        <v>1864</v>
      </c>
      <c r="P669">
        <v>0</v>
      </c>
      <c r="Q669" t="s">
        <v>1864</v>
      </c>
      <c r="R669" s="2">
        <v>244688</v>
      </c>
      <c r="S669" s="2">
        <v>244688</v>
      </c>
      <c r="T669" t="s">
        <v>1873</v>
      </c>
      <c r="U669">
        <v>23057684</v>
      </c>
      <c r="V669" t="s">
        <v>620</v>
      </c>
      <c r="W669">
        <v>10</v>
      </c>
      <c r="X669">
        <v>10</v>
      </c>
      <c r="Y669">
        <v>10</v>
      </c>
      <c r="Z669">
        <v>10</v>
      </c>
      <c r="AA669">
        <v>0</v>
      </c>
      <c r="AB669">
        <v>0</v>
      </c>
      <c r="AC669">
        <v>0</v>
      </c>
      <c r="AD669">
        <v>0</v>
      </c>
      <c r="AE669">
        <v>10</v>
      </c>
      <c r="AF669">
        <v>10</v>
      </c>
      <c r="AI669" t="s">
        <v>1713</v>
      </c>
      <c r="AJ669" t="s">
        <v>989</v>
      </c>
      <c r="AK669" t="s">
        <v>1007</v>
      </c>
      <c r="AL669" t="s">
        <v>1008</v>
      </c>
      <c r="AM669" t="s">
        <v>1009</v>
      </c>
      <c r="AN669" t="s">
        <v>1794</v>
      </c>
      <c r="AU669" t="s">
        <v>1874</v>
      </c>
      <c r="AV669" t="s">
        <v>765</v>
      </c>
      <c r="AW669" t="s">
        <v>765</v>
      </c>
      <c r="AX669" t="s">
        <v>990</v>
      </c>
      <c r="AY669">
        <v>0</v>
      </c>
      <c r="AZ669" t="s">
        <v>994</v>
      </c>
      <c r="BA669">
        <v>31797466</v>
      </c>
      <c r="BD669">
        <v>0</v>
      </c>
      <c r="BG669">
        <v>1333314600</v>
      </c>
      <c r="BH669" t="s">
        <v>995</v>
      </c>
      <c r="BI669">
        <v>10</v>
      </c>
      <c r="BJ669">
        <v>10</v>
      </c>
      <c r="BK669">
        <v>1300</v>
      </c>
      <c r="BL669" t="s">
        <v>996</v>
      </c>
    </row>
    <row r="670" spans="3:64">
      <c r="C670" s="2">
        <v>244688</v>
      </c>
      <c r="D670" s="2">
        <v>244688</v>
      </c>
      <c r="F670" t="s">
        <v>1708</v>
      </c>
      <c r="G670" t="s">
        <v>1709</v>
      </c>
      <c r="H670">
        <v>0</v>
      </c>
      <c r="I670" t="s">
        <v>984</v>
      </c>
      <c r="J670" t="s">
        <v>985</v>
      </c>
      <c r="K670" t="s">
        <v>986</v>
      </c>
      <c r="L670">
        <v>250</v>
      </c>
      <c r="N670">
        <v>2000159203</v>
      </c>
      <c r="O670" t="s">
        <v>1864</v>
      </c>
      <c r="P670">
        <v>0</v>
      </c>
      <c r="Q670" t="s">
        <v>1864</v>
      </c>
      <c r="R670" s="2">
        <v>244688</v>
      </c>
      <c r="S670" s="2">
        <v>244688</v>
      </c>
      <c r="T670" t="s">
        <v>1873</v>
      </c>
      <c r="U670">
        <v>23057687</v>
      </c>
      <c r="V670" t="s">
        <v>628</v>
      </c>
      <c r="W670">
        <v>20</v>
      </c>
      <c r="X670">
        <v>20</v>
      </c>
      <c r="Y670">
        <v>20</v>
      </c>
      <c r="Z670">
        <v>20</v>
      </c>
      <c r="AA670">
        <v>0</v>
      </c>
      <c r="AB670">
        <v>0</v>
      </c>
      <c r="AC670">
        <v>0</v>
      </c>
      <c r="AD670">
        <v>0</v>
      </c>
      <c r="AE670">
        <v>20</v>
      </c>
      <c r="AF670">
        <v>20</v>
      </c>
      <c r="AI670" t="s">
        <v>1713</v>
      </c>
      <c r="AJ670" t="s">
        <v>989</v>
      </c>
      <c r="AK670" t="s">
        <v>1007</v>
      </c>
      <c r="AL670" t="s">
        <v>1008</v>
      </c>
      <c r="AM670" t="s">
        <v>1009</v>
      </c>
      <c r="AN670" t="s">
        <v>1794</v>
      </c>
      <c r="AU670" t="s">
        <v>1874</v>
      </c>
      <c r="AV670" t="s">
        <v>765</v>
      </c>
      <c r="AW670" t="s">
        <v>765</v>
      </c>
      <c r="AX670" t="s">
        <v>990</v>
      </c>
      <c r="AY670">
        <v>0</v>
      </c>
      <c r="AZ670" t="s">
        <v>994</v>
      </c>
      <c r="BA670">
        <v>31797466</v>
      </c>
      <c r="BD670">
        <v>0</v>
      </c>
      <c r="BG670">
        <v>1333314600</v>
      </c>
      <c r="BH670" t="s">
        <v>995</v>
      </c>
      <c r="BI670">
        <v>20</v>
      </c>
      <c r="BJ670">
        <v>20</v>
      </c>
      <c r="BK670">
        <v>1300</v>
      </c>
      <c r="BL670" t="s">
        <v>996</v>
      </c>
    </row>
    <row r="671" spans="3:64">
      <c r="C671" s="2">
        <v>244688</v>
      </c>
      <c r="D671" s="2">
        <v>244688</v>
      </c>
      <c r="F671" t="s">
        <v>1708</v>
      </c>
      <c r="G671" t="s">
        <v>1709</v>
      </c>
      <c r="H671">
        <v>0</v>
      </c>
      <c r="I671" t="s">
        <v>984</v>
      </c>
      <c r="J671" t="s">
        <v>985</v>
      </c>
      <c r="K671" t="s">
        <v>986</v>
      </c>
      <c r="L671">
        <v>250</v>
      </c>
      <c r="N671">
        <v>2000159203</v>
      </c>
      <c r="O671" t="s">
        <v>1864</v>
      </c>
      <c r="P671">
        <v>0</v>
      </c>
      <c r="Q671" t="s">
        <v>1864</v>
      </c>
      <c r="R671" s="2">
        <v>244688</v>
      </c>
      <c r="S671" s="2">
        <v>244688</v>
      </c>
      <c r="T671" t="s">
        <v>1873</v>
      </c>
      <c r="U671">
        <v>23015177</v>
      </c>
      <c r="V671" t="s">
        <v>148</v>
      </c>
      <c r="W671">
        <v>80</v>
      </c>
      <c r="X671">
        <v>80</v>
      </c>
      <c r="Y671">
        <v>80</v>
      </c>
      <c r="Z671">
        <v>80</v>
      </c>
      <c r="AA671">
        <v>0</v>
      </c>
      <c r="AB671">
        <v>0</v>
      </c>
      <c r="AC671">
        <v>0</v>
      </c>
      <c r="AD671">
        <v>0</v>
      </c>
      <c r="AE671">
        <v>80</v>
      </c>
      <c r="AF671">
        <v>80</v>
      </c>
      <c r="AI671" t="s">
        <v>1713</v>
      </c>
      <c r="AJ671" t="s">
        <v>989</v>
      </c>
      <c r="AK671" t="s">
        <v>1039</v>
      </c>
      <c r="AL671" t="s">
        <v>1008</v>
      </c>
      <c r="AM671" t="s">
        <v>1009</v>
      </c>
      <c r="AN671" t="s">
        <v>1794</v>
      </c>
      <c r="AU671" t="s">
        <v>1874</v>
      </c>
      <c r="AV671" t="s">
        <v>765</v>
      </c>
      <c r="AW671" t="s">
        <v>765</v>
      </c>
      <c r="AX671" t="s">
        <v>990</v>
      </c>
      <c r="AY671">
        <v>0</v>
      </c>
      <c r="AZ671" t="s">
        <v>994</v>
      </c>
      <c r="BA671">
        <v>31797466</v>
      </c>
      <c r="BD671">
        <v>0</v>
      </c>
      <c r="BG671">
        <v>1333314600</v>
      </c>
      <c r="BH671" t="s">
        <v>995</v>
      </c>
      <c r="BI671">
        <v>80</v>
      </c>
      <c r="BJ671">
        <v>80</v>
      </c>
      <c r="BK671">
        <v>1300</v>
      </c>
      <c r="BL671" t="s">
        <v>996</v>
      </c>
    </row>
    <row r="672" spans="3:64">
      <c r="C672" s="2">
        <v>244688</v>
      </c>
      <c r="D672" s="2">
        <v>244688</v>
      </c>
      <c r="F672" t="s">
        <v>1708</v>
      </c>
      <c r="G672" t="s">
        <v>1709</v>
      </c>
      <c r="H672">
        <v>0</v>
      </c>
      <c r="I672" t="s">
        <v>984</v>
      </c>
      <c r="J672" t="s">
        <v>985</v>
      </c>
      <c r="K672" t="s">
        <v>986</v>
      </c>
      <c r="L672">
        <v>250</v>
      </c>
      <c r="N672">
        <v>2000388029</v>
      </c>
      <c r="O672" t="s">
        <v>1868</v>
      </c>
      <c r="P672">
        <v>1</v>
      </c>
      <c r="Q672" t="s">
        <v>1868</v>
      </c>
      <c r="R672" s="2">
        <v>244688</v>
      </c>
      <c r="S672" s="2">
        <v>244688</v>
      </c>
      <c r="T672" t="s">
        <v>1875</v>
      </c>
      <c r="U672">
        <v>23015269</v>
      </c>
      <c r="V672" t="s">
        <v>566</v>
      </c>
      <c r="W672">
        <v>20</v>
      </c>
      <c r="X672">
        <v>20</v>
      </c>
      <c r="Y672">
        <v>20</v>
      </c>
      <c r="Z672">
        <v>20</v>
      </c>
      <c r="AA672">
        <v>0</v>
      </c>
      <c r="AB672">
        <v>0</v>
      </c>
      <c r="AC672">
        <v>0</v>
      </c>
      <c r="AD672">
        <v>0</v>
      </c>
      <c r="AE672">
        <v>20</v>
      </c>
      <c r="AF672">
        <v>20</v>
      </c>
      <c r="AI672" t="s">
        <v>1713</v>
      </c>
      <c r="AJ672" t="s">
        <v>989</v>
      </c>
      <c r="AK672" t="s">
        <v>1039</v>
      </c>
      <c r="AL672" t="s">
        <v>1008</v>
      </c>
      <c r="AM672" t="s">
        <v>1009</v>
      </c>
      <c r="AN672" t="s">
        <v>1034</v>
      </c>
      <c r="AO672" t="s">
        <v>991</v>
      </c>
      <c r="AU672" t="s">
        <v>1876</v>
      </c>
      <c r="AV672" t="s">
        <v>765</v>
      </c>
      <c r="AW672" t="s">
        <v>765</v>
      </c>
      <c r="AX672" t="s">
        <v>990</v>
      </c>
      <c r="AY672">
        <v>0</v>
      </c>
      <c r="AZ672" t="s">
        <v>994</v>
      </c>
      <c r="BA672">
        <v>31797500</v>
      </c>
      <c r="BD672">
        <v>0</v>
      </c>
      <c r="BG672">
        <v>1333314600</v>
      </c>
      <c r="BH672" t="s">
        <v>995</v>
      </c>
      <c r="BI672">
        <v>20</v>
      </c>
      <c r="BJ672">
        <v>20</v>
      </c>
      <c r="BL672" t="s">
        <v>996</v>
      </c>
    </row>
    <row r="673" spans="3:64">
      <c r="C673" s="2">
        <v>244688</v>
      </c>
      <c r="D673" s="2">
        <v>244688</v>
      </c>
      <c r="F673" t="s">
        <v>1708</v>
      </c>
      <c r="G673" t="s">
        <v>1709</v>
      </c>
      <c r="H673">
        <v>0</v>
      </c>
      <c r="I673" t="s">
        <v>984</v>
      </c>
      <c r="J673" t="s">
        <v>985</v>
      </c>
      <c r="K673" t="s">
        <v>986</v>
      </c>
      <c r="L673">
        <v>250</v>
      </c>
      <c r="N673">
        <v>2000228805</v>
      </c>
      <c r="O673" t="s">
        <v>1877</v>
      </c>
      <c r="P673">
        <v>1</v>
      </c>
      <c r="Q673" t="s">
        <v>1878</v>
      </c>
      <c r="R673" s="2">
        <v>244688</v>
      </c>
      <c r="S673" s="2">
        <v>244688</v>
      </c>
      <c r="T673" t="s">
        <v>1879</v>
      </c>
      <c r="U673">
        <v>23057688</v>
      </c>
      <c r="V673" t="s">
        <v>61</v>
      </c>
      <c r="W673">
        <v>5</v>
      </c>
      <c r="X673">
        <v>5</v>
      </c>
      <c r="Y673">
        <v>5</v>
      </c>
      <c r="Z673">
        <v>5</v>
      </c>
      <c r="AA673">
        <v>0</v>
      </c>
      <c r="AB673">
        <v>0</v>
      </c>
      <c r="AC673">
        <v>0</v>
      </c>
      <c r="AD673">
        <v>0</v>
      </c>
      <c r="AE673">
        <v>5</v>
      </c>
      <c r="AF673">
        <v>5</v>
      </c>
      <c r="AI673" t="s">
        <v>1713</v>
      </c>
      <c r="AJ673" t="s">
        <v>989</v>
      </c>
      <c r="AK673" t="s">
        <v>1007</v>
      </c>
      <c r="AL673" t="s">
        <v>1008</v>
      </c>
      <c r="AM673" t="s">
        <v>1009</v>
      </c>
      <c r="AN673" t="s">
        <v>1022</v>
      </c>
      <c r="AO673" t="s">
        <v>991</v>
      </c>
      <c r="AU673" t="s">
        <v>1880</v>
      </c>
      <c r="AV673" t="s">
        <v>765</v>
      </c>
      <c r="AW673" t="s">
        <v>765</v>
      </c>
      <c r="AX673" t="s">
        <v>990</v>
      </c>
      <c r="AY673">
        <v>0</v>
      </c>
      <c r="AZ673" t="s">
        <v>994</v>
      </c>
      <c r="BA673">
        <v>31797504</v>
      </c>
      <c r="BD673">
        <v>0</v>
      </c>
      <c r="BG673">
        <v>1333314600</v>
      </c>
      <c r="BH673" t="s">
        <v>995</v>
      </c>
      <c r="BI673">
        <v>5</v>
      </c>
      <c r="BJ673">
        <v>5</v>
      </c>
      <c r="BK673">
        <v>1300</v>
      </c>
      <c r="BL673" t="s">
        <v>996</v>
      </c>
    </row>
    <row r="674" spans="3:64">
      <c r="C674" s="2">
        <v>244688</v>
      </c>
      <c r="D674" s="2">
        <v>244688</v>
      </c>
      <c r="F674" t="s">
        <v>1708</v>
      </c>
      <c r="G674" t="s">
        <v>1709</v>
      </c>
      <c r="H674">
        <v>0</v>
      </c>
      <c r="I674" t="s">
        <v>984</v>
      </c>
      <c r="J674" t="s">
        <v>985</v>
      </c>
      <c r="K674" t="s">
        <v>986</v>
      </c>
      <c r="L674">
        <v>250</v>
      </c>
      <c r="N674">
        <v>2000228805</v>
      </c>
      <c r="O674" t="s">
        <v>1877</v>
      </c>
      <c r="P674">
        <v>1</v>
      </c>
      <c r="Q674" t="s">
        <v>1878</v>
      </c>
      <c r="R674" s="2">
        <v>244688</v>
      </c>
      <c r="S674" s="2">
        <v>244688</v>
      </c>
      <c r="T674" t="s">
        <v>1879</v>
      </c>
      <c r="U674">
        <v>23084674</v>
      </c>
      <c r="V674" t="s">
        <v>19</v>
      </c>
      <c r="W674">
        <v>40</v>
      </c>
      <c r="X674">
        <v>16</v>
      </c>
      <c r="Y674">
        <v>40</v>
      </c>
      <c r="Z674">
        <v>16</v>
      </c>
      <c r="AA674">
        <v>0</v>
      </c>
      <c r="AB674">
        <v>0</v>
      </c>
      <c r="AC674">
        <v>0</v>
      </c>
      <c r="AD674">
        <v>0</v>
      </c>
      <c r="AE674">
        <v>40</v>
      </c>
      <c r="AF674">
        <v>16</v>
      </c>
      <c r="AI674" t="s">
        <v>1713</v>
      </c>
      <c r="AJ674" t="s">
        <v>989</v>
      </c>
      <c r="AK674" t="s">
        <v>1007</v>
      </c>
      <c r="AL674" t="s">
        <v>1484</v>
      </c>
      <c r="AM674" t="s">
        <v>1009</v>
      </c>
      <c r="AN674" t="s">
        <v>1022</v>
      </c>
      <c r="AO674" t="s">
        <v>991</v>
      </c>
      <c r="AU674" t="s">
        <v>1880</v>
      </c>
      <c r="AV674" t="s">
        <v>914</v>
      </c>
      <c r="AW674" t="s">
        <v>765</v>
      </c>
      <c r="AX674" t="s">
        <v>990</v>
      </c>
      <c r="AY674">
        <v>0</v>
      </c>
      <c r="AZ674" t="s">
        <v>994</v>
      </c>
      <c r="BA674">
        <v>31797504</v>
      </c>
      <c r="BD674">
        <v>0</v>
      </c>
      <c r="BG674">
        <v>1333314600</v>
      </c>
      <c r="BH674" t="s">
        <v>995</v>
      </c>
      <c r="BI674">
        <v>40</v>
      </c>
      <c r="BJ674">
        <v>16</v>
      </c>
      <c r="BK674">
        <v>1300</v>
      </c>
      <c r="BL674" t="s">
        <v>996</v>
      </c>
    </row>
    <row r="675" spans="3:64">
      <c r="C675" s="2">
        <v>244688</v>
      </c>
      <c r="D675" s="2">
        <v>244688</v>
      </c>
      <c r="F675" t="s">
        <v>1708</v>
      </c>
      <c r="G675" t="s">
        <v>1709</v>
      </c>
      <c r="H675">
        <v>0</v>
      </c>
      <c r="I675" t="s">
        <v>984</v>
      </c>
      <c r="J675" t="s">
        <v>985</v>
      </c>
      <c r="K675" t="s">
        <v>986</v>
      </c>
      <c r="L675">
        <v>250</v>
      </c>
      <c r="N675">
        <v>2000228805</v>
      </c>
      <c r="O675" t="s">
        <v>1877</v>
      </c>
      <c r="P675">
        <v>1</v>
      </c>
      <c r="Q675" t="s">
        <v>1878</v>
      </c>
      <c r="R675" s="2">
        <v>244688</v>
      </c>
      <c r="S675" s="2">
        <v>244688</v>
      </c>
      <c r="T675" t="s">
        <v>1879</v>
      </c>
      <c r="U675">
        <v>23015350</v>
      </c>
      <c r="V675" t="s">
        <v>36</v>
      </c>
      <c r="W675">
        <v>10</v>
      </c>
      <c r="X675">
        <v>10</v>
      </c>
      <c r="Y675">
        <v>10</v>
      </c>
      <c r="Z675">
        <v>10</v>
      </c>
      <c r="AA675">
        <v>0</v>
      </c>
      <c r="AB675">
        <v>0</v>
      </c>
      <c r="AC675">
        <v>0</v>
      </c>
      <c r="AD675">
        <v>0</v>
      </c>
      <c r="AE675">
        <v>10</v>
      </c>
      <c r="AF675">
        <v>10</v>
      </c>
      <c r="AI675" t="s">
        <v>1713</v>
      </c>
      <c r="AJ675" t="s">
        <v>989</v>
      </c>
      <c r="AK675" t="s">
        <v>1007</v>
      </c>
      <c r="AL675" t="s">
        <v>1008</v>
      </c>
      <c r="AM675" t="s">
        <v>1009</v>
      </c>
      <c r="AN675" t="s">
        <v>1022</v>
      </c>
      <c r="AO675" t="s">
        <v>991</v>
      </c>
      <c r="AU675" t="s">
        <v>1880</v>
      </c>
      <c r="AV675" t="s">
        <v>765</v>
      </c>
      <c r="AW675" t="s">
        <v>765</v>
      </c>
      <c r="AX675" t="s">
        <v>990</v>
      </c>
      <c r="AY675">
        <v>0</v>
      </c>
      <c r="AZ675" t="s">
        <v>994</v>
      </c>
      <c r="BA675">
        <v>31797504</v>
      </c>
      <c r="BD675">
        <v>0</v>
      </c>
      <c r="BG675">
        <v>1333314600</v>
      </c>
      <c r="BH675" t="s">
        <v>995</v>
      </c>
      <c r="BI675">
        <v>10</v>
      </c>
      <c r="BJ675">
        <v>10</v>
      </c>
      <c r="BK675">
        <v>1300</v>
      </c>
      <c r="BL675" t="s">
        <v>996</v>
      </c>
    </row>
    <row r="676" spans="3:64">
      <c r="C676" s="2">
        <v>244688</v>
      </c>
      <c r="D676" s="2">
        <v>244688</v>
      </c>
      <c r="F676" t="s">
        <v>1708</v>
      </c>
      <c r="G676" t="s">
        <v>1709</v>
      </c>
      <c r="H676">
        <v>0</v>
      </c>
      <c r="I676" t="s">
        <v>984</v>
      </c>
      <c r="J676" t="s">
        <v>985</v>
      </c>
      <c r="K676" t="s">
        <v>986</v>
      </c>
      <c r="L676">
        <v>250</v>
      </c>
      <c r="N676">
        <v>2000228805</v>
      </c>
      <c r="O676" t="s">
        <v>1877</v>
      </c>
      <c r="P676">
        <v>1</v>
      </c>
      <c r="Q676" t="s">
        <v>1878</v>
      </c>
      <c r="R676" s="2">
        <v>244688</v>
      </c>
      <c r="S676" s="2">
        <v>244688</v>
      </c>
      <c r="T676" t="s">
        <v>1879</v>
      </c>
      <c r="U676">
        <v>23057698</v>
      </c>
      <c r="V676" t="s">
        <v>271</v>
      </c>
      <c r="W676">
        <v>5</v>
      </c>
      <c r="X676">
        <v>5</v>
      </c>
      <c r="Y676">
        <v>5</v>
      </c>
      <c r="Z676">
        <v>5</v>
      </c>
      <c r="AA676">
        <v>0</v>
      </c>
      <c r="AB676">
        <v>0</v>
      </c>
      <c r="AC676">
        <v>0</v>
      </c>
      <c r="AD676">
        <v>0</v>
      </c>
      <c r="AE676">
        <v>5</v>
      </c>
      <c r="AF676">
        <v>5</v>
      </c>
      <c r="AI676" t="s">
        <v>1713</v>
      </c>
      <c r="AJ676" t="s">
        <v>989</v>
      </c>
      <c r="AK676" t="s">
        <v>1039</v>
      </c>
      <c r="AL676" t="s">
        <v>1008</v>
      </c>
      <c r="AM676" t="s">
        <v>1009</v>
      </c>
      <c r="AN676" t="s">
        <v>1022</v>
      </c>
      <c r="AO676" t="s">
        <v>991</v>
      </c>
      <c r="AU676" t="s">
        <v>1880</v>
      </c>
      <c r="AV676" t="s">
        <v>765</v>
      </c>
      <c r="AW676" t="s">
        <v>765</v>
      </c>
      <c r="AX676" t="s">
        <v>990</v>
      </c>
      <c r="AY676">
        <v>0</v>
      </c>
      <c r="AZ676" t="s">
        <v>994</v>
      </c>
      <c r="BA676">
        <v>31797504</v>
      </c>
      <c r="BD676">
        <v>0</v>
      </c>
      <c r="BG676">
        <v>1333314600</v>
      </c>
      <c r="BH676" t="s">
        <v>995</v>
      </c>
      <c r="BI676">
        <v>5</v>
      </c>
      <c r="BJ676">
        <v>5</v>
      </c>
      <c r="BK676">
        <v>1300</v>
      </c>
      <c r="BL676" t="s">
        <v>996</v>
      </c>
    </row>
    <row r="677" spans="3:64">
      <c r="C677" s="2">
        <v>244688</v>
      </c>
      <c r="D677" s="2">
        <v>244688</v>
      </c>
      <c r="F677" t="s">
        <v>1708</v>
      </c>
      <c r="G677" t="s">
        <v>1709</v>
      </c>
      <c r="H677">
        <v>0</v>
      </c>
      <c r="I677" t="s">
        <v>984</v>
      </c>
      <c r="J677" t="s">
        <v>985</v>
      </c>
      <c r="K677" t="s">
        <v>986</v>
      </c>
      <c r="L677">
        <v>250</v>
      </c>
      <c r="N677">
        <v>2000228805</v>
      </c>
      <c r="O677" t="s">
        <v>1877</v>
      </c>
      <c r="P677">
        <v>1</v>
      </c>
      <c r="Q677" t="s">
        <v>1878</v>
      </c>
      <c r="R677" s="2">
        <v>244688</v>
      </c>
      <c r="S677" s="2">
        <v>244688</v>
      </c>
      <c r="T677" t="s">
        <v>1879</v>
      </c>
      <c r="U677">
        <v>23057677</v>
      </c>
      <c r="V677" t="s">
        <v>243</v>
      </c>
      <c r="W677">
        <v>14</v>
      </c>
      <c r="X677">
        <v>14</v>
      </c>
      <c r="Y677">
        <v>14</v>
      </c>
      <c r="Z677">
        <v>14</v>
      </c>
      <c r="AA677">
        <v>0</v>
      </c>
      <c r="AB677">
        <v>0</v>
      </c>
      <c r="AC677">
        <v>0</v>
      </c>
      <c r="AD677">
        <v>0</v>
      </c>
      <c r="AE677">
        <v>14</v>
      </c>
      <c r="AF677">
        <v>14</v>
      </c>
      <c r="AI677" t="s">
        <v>1713</v>
      </c>
      <c r="AJ677" t="s">
        <v>989</v>
      </c>
      <c r="AK677" t="s">
        <v>1039</v>
      </c>
      <c r="AL677" t="s">
        <v>1008</v>
      </c>
      <c r="AM677" t="s">
        <v>1009</v>
      </c>
      <c r="AN677" t="s">
        <v>1022</v>
      </c>
      <c r="AO677" t="s">
        <v>991</v>
      </c>
      <c r="AU677" t="s">
        <v>1880</v>
      </c>
      <c r="AV677" t="s">
        <v>765</v>
      </c>
      <c r="AW677" t="s">
        <v>765</v>
      </c>
      <c r="AX677" t="s">
        <v>990</v>
      </c>
      <c r="AY677">
        <v>0</v>
      </c>
      <c r="AZ677" t="s">
        <v>994</v>
      </c>
      <c r="BA677">
        <v>31797504</v>
      </c>
      <c r="BD677">
        <v>0</v>
      </c>
      <c r="BG677">
        <v>1333314600</v>
      </c>
      <c r="BH677" t="s">
        <v>995</v>
      </c>
      <c r="BI677">
        <v>14</v>
      </c>
      <c r="BJ677">
        <v>14</v>
      </c>
      <c r="BK677">
        <v>1300</v>
      </c>
      <c r="BL677" t="s">
        <v>996</v>
      </c>
    </row>
    <row r="678" spans="3:64">
      <c r="C678" s="2">
        <v>244688</v>
      </c>
      <c r="D678" s="2">
        <v>244688</v>
      </c>
      <c r="F678" t="s">
        <v>1708</v>
      </c>
      <c r="G678" t="s">
        <v>1709</v>
      </c>
      <c r="H678">
        <v>0</v>
      </c>
      <c r="I678" t="s">
        <v>984</v>
      </c>
      <c r="J678" t="s">
        <v>985</v>
      </c>
      <c r="K678" t="s">
        <v>986</v>
      </c>
      <c r="L678">
        <v>250</v>
      </c>
      <c r="N678">
        <v>2000411232</v>
      </c>
      <c r="O678" t="s">
        <v>1881</v>
      </c>
      <c r="P678">
        <v>0</v>
      </c>
      <c r="Q678" t="s">
        <v>1881</v>
      </c>
      <c r="R678" s="2">
        <v>244688</v>
      </c>
      <c r="S678" s="2">
        <v>244688</v>
      </c>
      <c r="T678" t="s">
        <v>1882</v>
      </c>
      <c r="U678">
        <v>23064091</v>
      </c>
      <c r="V678" t="s">
        <v>118</v>
      </c>
      <c r="W678">
        <v>20</v>
      </c>
      <c r="X678">
        <v>20</v>
      </c>
      <c r="Y678">
        <v>20</v>
      </c>
      <c r="Z678">
        <v>20</v>
      </c>
      <c r="AA678">
        <v>0</v>
      </c>
      <c r="AB678">
        <v>0</v>
      </c>
      <c r="AC678">
        <v>0</v>
      </c>
      <c r="AD678">
        <v>0</v>
      </c>
      <c r="AE678">
        <v>20</v>
      </c>
      <c r="AF678">
        <v>20</v>
      </c>
      <c r="AI678" t="s">
        <v>1713</v>
      </c>
      <c r="AJ678" t="s">
        <v>989</v>
      </c>
      <c r="AK678" t="s">
        <v>1007</v>
      </c>
      <c r="AL678" t="s">
        <v>1008</v>
      </c>
      <c r="AM678" t="s">
        <v>1009</v>
      </c>
      <c r="AN678" t="s">
        <v>1034</v>
      </c>
      <c r="AO678" t="s">
        <v>991</v>
      </c>
      <c r="AU678" t="s">
        <v>1883</v>
      </c>
      <c r="AV678" t="s">
        <v>765</v>
      </c>
      <c r="AW678" t="s">
        <v>765</v>
      </c>
      <c r="AX678" t="s">
        <v>990</v>
      </c>
      <c r="AY678">
        <v>0</v>
      </c>
      <c r="AZ678" t="s">
        <v>994</v>
      </c>
      <c r="BA678">
        <v>31797627</v>
      </c>
      <c r="BD678">
        <v>0</v>
      </c>
      <c r="BG678">
        <v>1333314600</v>
      </c>
      <c r="BH678" t="s">
        <v>995</v>
      </c>
      <c r="BI678">
        <v>20</v>
      </c>
      <c r="BJ678">
        <v>20</v>
      </c>
      <c r="BL678" t="s">
        <v>996</v>
      </c>
    </row>
    <row r="679" spans="3:64">
      <c r="C679" s="2">
        <v>244688</v>
      </c>
      <c r="D679" s="2">
        <v>244688</v>
      </c>
      <c r="F679" t="s">
        <v>1708</v>
      </c>
      <c r="G679" t="s">
        <v>1709</v>
      </c>
      <c r="H679">
        <v>0</v>
      </c>
      <c r="I679" t="s">
        <v>984</v>
      </c>
      <c r="J679" t="s">
        <v>985</v>
      </c>
      <c r="K679" t="s">
        <v>986</v>
      </c>
      <c r="L679">
        <v>250</v>
      </c>
      <c r="N679">
        <v>2000411232</v>
      </c>
      <c r="O679" t="s">
        <v>1881</v>
      </c>
      <c r="P679">
        <v>0</v>
      </c>
      <c r="Q679" t="s">
        <v>1881</v>
      </c>
      <c r="R679" s="2">
        <v>244688</v>
      </c>
      <c r="S679" s="2">
        <v>244688</v>
      </c>
      <c r="T679" t="s">
        <v>1882</v>
      </c>
      <c r="U679">
        <v>23057673</v>
      </c>
      <c r="V679" t="s">
        <v>152</v>
      </c>
      <c r="W679">
        <v>9</v>
      </c>
      <c r="X679">
        <v>9</v>
      </c>
      <c r="Y679">
        <v>9</v>
      </c>
      <c r="Z679">
        <v>9</v>
      </c>
      <c r="AA679">
        <v>0</v>
      </c>
      <c r="AB679">
        <v>0</v>
      </c>
      <c r="AC679">
        <v>0</v>
      </c>
      <c r="AD679">
        <v>0</v>
      </c>
      <c r="AE679">
        <v>9</v>
      </c>
      <c r="AF679">
        <v>9</v>
      </c>
      <c r="AI679" t="s">
        <v>1713</v>
      </c>
      <c r="AJ679" t="s">
        <v>989</v>
      </c>
      <c r="AK679" t="s">
        <v>1039</v>
      </c>
      <c r="AL679" t="s">
        <v>1008</v>
      </c>
      <c r="AM679" t="s">
        <v>1009</v>
      </c>
      <c r="AN679" t="s">
        <v>1034</v>
      </c>
      <c r="AO679" t="s">
        <v>991</v>
      </c>
      <c r="AU679" t="s">
        <v>1883</v>
      </c>
      <c r="AV679" t="s">
        <v>765</v>
      </c>
      <c r="AW679" t="s">
        <v>765</v>
      </c>
      <c r="AX679" t="s">
        <v>990</v>
      </c>
      <c r="AY679">
        <v>0</v>
      </c>
      <c r="AZ679" t="s">
        <v>994</v>
      </c>
      <c r="BA679">
        <v>31797627</v>
      </c>
      <c r="BD679">
        <v>0</v>
      </c>
      <c r="BG679">
        <v>1333314600</v>
      </c>
      <c r="BH679" t="s">
        <v>995</v>
      </c>
      <c r="BI679">
        <v>9</v>
      </c>
      <c r="BJ679">
        <v>9</v>
      </c>
      <c r="BL679" t="s">
        <v>996</v>
      </c>
    </row>
    <row r="680" spans="3:64">
      <c r="C680" s="2">
        <v>244688</v>
      </c>
      <c r="D680" s="2">
        <v>244688</v>
      </c>
      <c r="F680" t="s">
        <v>1708</v>
      </c>
      <c r="G680" t="s">
        <v>1709</v>
      </c>
      <c r="H680">
        <v>0</v>
      </c>
      <c r="I680" t="s">
        <v>984</v>
      </c>
      <c r="J680" t="s">
        <v>985</v>
      </c>
      <c r="K680" t="s">
        <v>986</v>
      </c>
      <c r="L680">
        <v>250</v>
      </c>
      <c r="N680">
        <v>2000411232</v>
      </c>
      <c r="O680" t="s">
        <v>1881</v>
      </c>
      <c r="P680">
        <v>0</v>
      </c>
      <c r="Q680" t="s">
        <v>1881</v>
      </c>
      <c r="R680" s="2">
        <v>244688</v>
      </c>
      <c r="S680" s="2">
        <v>244688</v>
      </c>
      <c r="T680" t="s">
        <v>1882</v>
      </c>
      <c r="U680">
        <v>23057685</v>
      </c>
      <c r="V680" t="s">
        <v>104</v>
      </c>
      <c r="W680">
        <v>10</v>
      </c>
      <c r="X680">
        <v>10</v>
      </c>
      <c r="Y680">
        <v>10</v>
      </c>
      <c r="Z680">
        <v>10</v>
      </c>
      <c r="AA680">
        <v>0</v>
      </c>
      <c r="AB680">
        <v>0</v>
      </c>
      <c r="AC680">
        <v>0</v>
      </c>
      <c r="AD680">
        <v>0</v>
      </c>
      <c r="AE680">
        <v>10</v>
      </c>
      <c r="AF680">
        <v>10</v>
      </c>
      <c r="AI680" t="s">
        <v>1713</v>
      </c>
      <c r="AJ680" t="s">
        <v>989</v>
      </c>
      <c r="AK680" t="s">
        <v>1007</v>
      </c>
      <c r="AL680" t="s">
        <v>1008</v>
      </c>
      <c r="AM680" t="s">
        <v>1009</v>
      </c>
      <c r="AN680" t="s">
        <v>1034</v>
      </c>
      <c r="AO680" t="s">
        <v>991</v>
      </c>
      <c r="AU680" t="s">
        <v>1883</v>
      </c>
      <c r="AV680" t="s">
        <v>765</v>
      </c>
      <c r="AW680" t="s">
        <v>765</v>
      </c>
      <c r="AX680" t="s">
        <v>990</v>
      </c>
      <c r="AY680">
        <v>0</v>
      </c>
      <c r="AZ680" t="s">
        <v>994</v>
      </c>
      <c r="BA680">
        <v>31797627</v>
      </c>
      <c r="BD680">
        <v>0</v>
      </c>
      <c r="BG680">
        <v>1333314600</v>
      </c>
      <c r="BH680" t="s">
        <v>995</v>
      </c>
      <c r="BI680">
        <v>10</v>
      </c>
      <c r="BJ680">
        <v>10</v>
      </c>
      <c r="BL680" t="s">
        <v>996</v>
      </c>
    </row>
    <row r="681" spans="3:64">
      <c r="C681" s="2">
        <v>244688</v>
      </c>
      <c r="D681" s="2">
        <v>244688</v>
      </c>
      <c r="F681" t="s">
        <v>1708</v>
      </c>
      <c r="G681" t="s">
        <v>1709</v>
      </c>
      <c r="H681">
        <v>0</v>
      </c>
      <c r="I681" t="s">
        <v>984</v>
      </c>
      <c r="J681" t="s">
        <v>985</v>
      </c>
      <c r="K681" t="s">
        <v>986</v>
      </c>
      <c r="L681">
        <v>250</v>
      </c>
      <c r="N681">
        <v>2000411232</v>
      </c>
      <c r="O681" t="s">
        <v>1881</v>
      </c>
      <c r="P681">
        <v>0</v>
      </c>
      <c r="Q681" t="s">
        <v>1881</v>
      </c>
      <c r="R681" s="2">
        <v>244688</v>
      </c>
      <c r="S681" s="2">
        <v>244688</v>
      </c>
      <c r="T681" t="s">
        <v>1882</v>
      </c>
      <c r="U681">
        <v>23014036</v>
      </c>
      <c r="V681" t="s">
        <v>90</v>
      </c>
      <c r="W681">
        <v>5</v>
      </c>
      <c r="X681">
        <v>5</v>
      </c>
      <c r="Y681">
        <v>5</v>
      </c>
      <c r="Z681">
        <v>5</v>
      </c>
      <c r="AA681">
        <v>0</v>
      </c>
      <c r="AB681">
        <v>0</v>
      </c>
      <c r="AC681">
        <v>0</v>
      </c>
      <c r="AD681">
        <v>0</v>
      </c>
      <c r="AE681">
        <v>5</v>
      </c>
      <c r="AF681">
        <v>5</v>
      </c>
      <c r="AI681" t="s">
        <v>1713</v>
      </c>
      <c r="AJ681" t="s">
        <v>989</v>
      </c>
      <c r="AK681" t="s">
        <v>1007</v>
      </c>
      <c r="AL681" t="s">
        <v>1008</v>
      </c>
      <c r="AM681" t="s">
        <v>1009</v>
      </c>
      <c r="AN681" t="s">
        <v>1034</v>
      </c>
      <c r="AO681" t="s">
        <v>991</v>
      </c>
      <c r="AU681" t="s">
        <v>1883</v>
      </c>
      <c r="AV681" t="s">
        <v>765</v>
      </c>
      <c r="AW681" t="s">
        <v>765</v>
      </c>
      <c r="AX681" t="s">
        <v>990</v>
      </c>
      <c r="AY681">
        <v>0</v>
      </c>
      <c r="AZ681" t="s">
        <v>994</v>
      </c>
      <c r="BA681">
        <v>31797627</v>
      </c>
      <c r="BD681">
        <v>0</v>
      </c>
      <c r="BG681">
        <v>1333314600</v>
      </c>
      <c r="BH681" t="s">
        <v>995</v>
      </c>
      <c r="BI681">
        <v>5</v>
      </c>
      <c r="BJ681">
        <v>5</v>
      </c>
      <c r="BL681" t="s">
        <v>996</v>
      </c>
    </row>
    <row r="682" spans="3:64">
      <c r="C682" s="2">
        <v>244688</v>
      </c>
      <c r="D682" s="2">
        <v>244688</v>
      </c>
      <c r="F682" t="s">
        <v>1708</v>
      </c>
      <c r="G682" t="s">
        <v>1709</v>
      </c>
      <c r="H682">
        <v>0</v>
      </c>
      <c r="I682" t="s">
        <v>984</v>
      </c>
      <c r="J682" t="s">
        <v>985</v>
      </c>
      <c r="K682" t="s">
        <v>986</v>
      </c>
      <c r="L682">
        <v>250</v>
      </c>
      <c r="N682">
        <v>2000362265</v>
      </c>
      <c r="O682" t="s">
        <v>1884</v>
      </c>
      <c r="P682">
        <v>1</v>
      </c>
      <c r="Q682" t="s">
        <v>1884</v>
      </c>
      <c r="R682" s="2">
        <v>244688</v>
      </c>
      <c r="S682" s="2">
        <v>244688</v>
      </c>
      <c r="T682" t="s">
        <v>1885</v>
      </c>
      <c r="U682">
        <v>23039556</v>
      </c>
      <c r="V682" t="s">
        <v>267</v>
      </c>
      <c r="W682">
        <v>1</v>
      </c>
      <c r="X682">
        <v>5</v>
      </c>
      <c r="Y682">
        <v>1</v>
      </c>
      <c r="Z682">
        <v>5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5</v>
      </c>
      <c r="AI682" t="s">
        <v>1713</v>
      </c>
      <c r="AJ682" t="s">
        <v>989</v>
      </c>
      <c r="AK682" t="s">
        <v>1039</v>
      </c>
      <c r="AL682" t="s">
        <v>1008</v>
      </c>
      <c r="AM682" t="s">
        <v>1009</v>
      </c>
      <c r="AN682" t="s">
        <v>1092</v>
      </c>
      <c r="AU682" t="s">
        <v>1886</v>
      </c>
      <c r="AV682" t="s">
        <v>1010</v>
      </c>
      <c r="AW682" t="s">
        <v>765</v>
      </c>
      <c r="AX682" t="s">
        <v>990</v>
      </c>
      <c r="AY682">
        <v>0</v>
      </c>
      <c r="AZ682" t="s">
        <v>994</v>
      </c>
      <c r="BA682">
        <v>31797851</v>
      </c>
      <c r="BD682">
        <v>0</v>
      </c>
      <c r="BG682">
        <v>1333314600</v>
      </c>
      <c r="BH682" t="s">
        <v>995</v>
      </c>
      <c r="BI682">
        <v>1</v>
      </c>
      <c r="BJ682">
        <v>5</v>
      </c>
      <c r="BK682">
        <v>1300</v>
      </c>
      <c r="BL682" t="s">
        <v>996</v>
      </c>
    </row>
    <row r="683" spans="3:64">
      <c r="C683" s="2">
        <v>244688</v>
      </c>
      <c r="D683" s="2">
        <v>244688</v>
      </c>
      <c r="F683" t="s">
        <v>1708</v>
      </c>
      <c r="G683" t="s">
        <v>1709</v>
      </c>
      <c r="H683">
        <v>0</v>
      </c>
      <c r="I683" t="s">
        <v>984</v>
      </c>
      <c r="J683" t="s">
        <v>985</v>
      </c>
      <c r="K683" t="s">
        <v>986</v>
      </c>
      <c r="L683">
        <v>250</v>
      </c>
      <c r="N683">
        <v>2000411809</v>
      </c>
      <c r="O683" t="s">
        <v>1887</v>
      </c>
      <c r="P683">
        <v>1</v>
      </c>
      <c r="Q683" t="s">
        <v>1887</v>
      </c>
      <c r="R683" s="2">
        <v>244688</v>
      </c>
      <c r="S683" s="2">
        <v>244688</v>
      </c>
      <c r="T683" t="s">
        <v>1888</v>
      </c>
      <c r="U683">
        <v>23015350</v>
      </c>
      <c r="V683" t="s">
        <v>36</v>
      </c>
      <c r="W683">
        <v>20</v>
      </c>
      <c r="X683">
        <v>20</v>
      </c>
      <c r="Y683">
        <v>20</v>
      </c>
      <c r="Z683">
        <v>20</v>
      </c>
      <c r="AA683">
        <v>0</v>
      </c>
      <c r="AB683">
        <v>0</v>
      </c>
      <c r="AC683">
        <v>0</v>
      </c>
      <c r="AD683">
        <v>0</v>
      </c>
      <c r="AE683">
        <v>20</v>
      </c>
      <c r="AF683">
        <v>20</v>
      </c>
      <c r="AI683" t="s">
        <v>1713</v>
      </c>
      <c r="AJ683" t="s">
        <v>989</v>
      </c>
      <c r="AK683" t="s">
        <v>1007</v>
      </c>
      <c r="AL683" t="s">
        <v>1008</v>
      </c>
      <c r="AM683" t="s">
        <v>1009</v>
      </c>
      <c r="AN683" t="s">
        <v>1034</v>
      </c>
      <c r="AO683" t="s">
        <v>991</v>
      </c>
      <c r="AU683" t="s">
        <v>1889</v>
      </c>
      <c r="AV683" t="s">
        <v>765</v>
      </c>
      <c r="AW683" t="s">
        <v>765</v>
      </c>
      <c r="AX683" t="s">
        <v>990</v>
      </c>
      <c r="AY683">
        <v>0</v>
      </c>
      <c r="AZ683" t="s">
        <v>994</v>
      </c>
      <c r="BA683">
        <v>31798133</v>
      </c>
      <c r="BD683">
        <v>0</v>
      </c>
      <c r="BG683">
        <v>1333314600</v>
      </c>
      <c r="BH683" t="s">
        <v>995</v>
      </c>
      <c r="BI683">
        <v>20</v>
      </c>
      <c r="BJ683">
        <v>20</v>
      </c>
      <c r="BL683" t="s">
        <v>996</v>
      </c>
    </row>
    <row r="684" spans="3:64">
      <c r="C684" s="2">
        <v>244688</v>
      </c>
      <c r="D684" s="2">
        <v>244688</v>
      </c>
      <c r="F684" t="s">
        <v>1708</v>
      </c>
      <c r="G684" t="s">
        <v>1709</v>
      </c>
      <c r="H684">
        <v>0</v>
      </c>
      <c r="I684" t="s">
        <v>984</v>
      </c>
      <c r="J684" t="s">
        <v>985</v>
      </c>
      <c r="K684" t="s">
        <v>986</v>
      </c>
      <c r="L684">
        <v>250</v>
      </c>
      <c r="N684">
        <v>2000411809</v>
      </c>
      <c r="O684" t="s">
        <v>1887</v>
      </c>
      <c r="P684">
        <v>1</v>
      </c>
      <c r="Q684" t="s">
        <v>1887</v>
      </c>
      <c r="R684" s="2">
        <v>244688</v>
      </c>
      <c r="S684" s="2">
        <v>244688</v>
      </c>
      <c r="T684" t="s">
        <v>1888</v>
      </c>
      <c r="U684">
        <v>23000191</v>
      </c>
      <c r="V684" t="s">
        <v>44</v>
      </c>
      <c r="W684">
        <v>20</v>
      </c>
      <c r="X684">
        <v>20</v>
      </c>
      <c r="Y684">
        <v>20</v>
      </c>
      <c r="Z684">
        <v>20</v>
      </c>
      <c r="AA684">
        <v>0</v>
      </c>
      <c r="AB684">
        <v>0</v>
      </c>
      <c r="AC684">
        <v>0</v>
      </c>
      <c r="AD684">
        <v>0</v>
      </c>
      <c r="AE684">
        <v>20</v>
      </c>
      <c r="AF684">
        <v>20</v>
      </c>
      <c r="AI684" t="s">
        <v>1713</v>
      </c>
      <c r="AJ684" t="s">
        <v>989</v>
      </c>
      <c r="AK684" t="s">
        <v>1007</v>
      </c>
      <c r="AL684" t="s">
        <v>1008</v>
      </c>
      <c r="AM684" t="s">
        <v>1009</v>
      </c>
      <c r="AN684" t="s">
        <v>1034</v>
      </c>
      <c r="AO684" t="s">
        <v>991</v>
      </c>
      <c r="AU684" t="s">
        <v>1889</v>
      </c>
      <c r="AV684" t="s">
        <v>765</v>
      </c>
      <c r="AW684" t="s">
        <v>765</v>
      </c>
      <c r="AX684" t="s">
        <v>990</v>
      </c>
      <c r="AY684">
        <v>0</v>
      </c>
      <c r="AZ684" t="s">
        <v>994</v>
      </c>
      <c r="BA684">
        <v>31798133</v>
      </c>
      <c r="BD684">
        <v>0</v>
      </c>
      <c r="BG684">
        <v>1333314600</v>
      </c>
      <c r="BH684" t="s">
        <v>995</v>
      </c>
      <c r="BI684">
        <v>20</v>
      </c>
      <c r="BJ684">
        <v>20</v>
      </c>
      <c r="BL684" t="s">
        <v>996</v>
      </c>
    </row>
    <row r="685" spans="3:64">
      <c r="C685" s="2">
        <v>244688</v>
      </c>
      <c r="D685" s="2">
        <v>244688</v>
      </c>
      <c r="F685" t="s">
        <v>1708</v>
      </c>
      <c r="G685" t="s">
        <v>1709</v>
      </c>
      <c r="H685">
        <v>0</v>
      </c>
      <c r="I685" t="s">
        <v>984</v>
      </c>
      <c r="J685" t="s">
        <v>985</v>
      </c>
      <c r="K685" t="s">
        <v>986</v>
      </c>
      <c r="L685">
        <v>250</v>
      </c>
      <c r="N685">
        <v>2000356501</v>
      </c>
      <c r="O685" t="s">
        <v>1890</v>
      </c>
      <c r="P685">
        <v>2</v>
      </c>
      <c r="Q685" t="s">
        <v>1891</v>
      </c>
      <c r="R685" s="2">
        <v>244688</v>
      </c>
      <c r="S685" s="2">
        <v>244688</v>
      </c>
      <c r="T685" t="s">
        <v>1892</v>
      </c>
      <c r="U685">
        <v>23000187</v>
      </c>
      <c r="V685" t="s">
        <v>102</v>
      </c>
      <c r="W685">
        <v>10</v>
      </c>
      <c r="X685">
        <v>10</v>
      </c>
      <c r="Y685">
        <v>10</v>
      </c>
      <c r="Z685">
        <v>10</v>
      </c>
      <c r="AA685">
        <v>0</v>
      </c>
      <c r="AB685">
        <v>0</v>
      </c>
      <c r="AC685">
        <v>0</v>
      </c>
      <c r="AD685">
        <v>0</v>
      </c>
      <c r="AE685">
        <v>10</v>
      </c>
      <c r="AF685">
        <v>10</v>
      </c>
      <c r="AI685" t="s">
        <v>1713</v>
      </c>
      <c r="AJ685" t="s">
        <v>989</v>
      </c>
      <c r="AK685" t="s">
        <v>1007</v>
      </c>
      <c r="AL685" t="s">
        <v>1008</v>
      </c>
      <c r="AM685" t="s">
        <v>1009</v>
      </c>
      <c r="AN685" t="s">
        <v>1034</v>
      </c>
      <c r="AO685" t="s">
        <v>991</v>
      </c>
      <c r="AU685" t="s">
        <v>1893</v>
      </c>
      <c r="AV685" t="s">
        <v>765</v>
      </c>
      <c r="AW685" t="s">
        <v>765</v>
      </c>
      <c r="AX685" t="s">
        <v>990</v>
      </c>
      <c r="AY685">
        <v>0</v>
      </c>
      <c r="AZ685" t="s">
        <v>994</v>
      </c>
      <c r="BA685">
        <v>31798208</v>
      </c>
      <c r="BD685">
        <v>0</v>
      </c>
      <c r="BG685">
        <v>1333314600</v>
      </c>
      <c r="BH685" t="s">
        <v>995</v>
      </c>
      <c r="BI685">
        <v>10</v>
      </c>
      <c r="BJ685">
        <v>10</v>
      </c>
      <c r="BK685">
        <v>1300</v>
      </c>
      <c r="BL685" t="s">
        <v>996</v>
      </c>
    </row>
    <row r="686" spans="3:64">
      <c r="C686" s="2">
        <v>244688</v>
      </c>
      <c r="D686" s="2">
        <v>244688</v>
      </c>
      <c r="F686" t="s">
        <v>1708</v>
      </c>
      <c r="G686" t="s">
        <v>1709</v>
      </c>
      <c r="H686">
        <v>0</v>
      </c>
      <c r="I686" t="s">
        <v>984</v>
      </c>
      <c r="J686" t="s">
        <v>985</v>
      </c>
      <c r="K686" t="s">
        <v>986</v>
      </c>
      <c r="L686">
        <v>250</v>
      </c>
      <c r="N686">
        <v>2000356501</v>
      </c>
      <c r="O686" t="s">
        <v>1890</v>
      </c>
      <c r="P686">
        <v>2</v>
      </c>
      <c r="Q686" t="s">
        <v>1891</v>
      </c>
      <c r="R686" s="2">
        <v>244688</v>
      </c>
      <c r="S686" s="2">
        <v>244688</v>
      </c>
      <c r="T686" t="s">
        <v>1894</v>
      </c>
      <c r="U686">
        <v>23015350</v>
      </c>
      <c r="V686" t="s">
        <v>36</v>
      </c>
      <c r="W686">
        <v>10</v>
      </c>
      <c r="X686">
        <v>10</v>
      </c>
      <c r="Y686">
        <v>10</v>
      </c>
      <c r="Z686">
        <v>10</v>
      </c>
      <c r="AA686">
        <v>0</v>
      </c>
      <c r="AB686">
        <v>0</v>
      </c>
      <c r="AC686">
        <v>0</v>
      </c>
      <c r="AD686">
        <v>0</v>
      </c>
      <c r="AE686">
        <v>10</v>
      </c>
      <c r="AF686">
        <v>10</v>
      </c>
      <c r="AI686" t="s">
        <v>1713</v>
      </c>
      <c r="AJ686" t="s">
        <v>989</v>
      </c>
      <c r="AK686" t="s">
        <v>1007</v>
      </c>
      <c r="AL686" t="s">
        <v>1008</v>
      </c>
      <c r="AM686" t="s">
        <v>1009</v>
      </c>
      <c r="AN686" t="s">
        <v>1034</v>
      </c>
      <c r="AO686" t="s">
        <v>991</v>
      </c>
      <c r="AU686" t="s">
        <v>1895</v>
      </c>
      <c r="AV686" t="s">
        <v>765</v>
      </c>
      <c r="AW686" t="s">
        <v>765</v>
      </c>
      <c r="AX686" t="s">
        <v>990</v>
      </c>
      <c r="AY686">
        <v>0</v>
      </c>
      <c r="AZ686" t="s">
        <v>994</v>
      </c>
      <c r="BA686">
        <v>31798208</v>
      </c>
      <c r="BD686">
        <v>0</v>
      </c>
      <c r="BF686" t="s">
        <v>1104</v>
      </c>
      <c r="BG686">
        <v>1333314600</v>
      </c>
      <c r="BH686" t="s">
        <v>995</v>
      </c>
      <c r="BI686">
        <v>10</v>
      </c>
      <c r="BJ686">
        <v>10</v>
      </c>
      <c r="BK686">
        <v>1300</v>
      </c>
      <c r="BL686" t="s">
        <v>996</v>
      </c>
    </row>
    <row r="687" spans="3:64">
      <c r="C687" s="2">
        <v>244688</v>
      </c>
      <c r="D687" s="2">
        <v>244688</v>
      </c>
      <c r="F687" t="s">
        <v>1708</v>
      </c>
      <c r="G687" t="s">
        <v>1709</v>
      </c>
      <c r="H687">
        <v>0</v>
      </c>
      <c r="I687" t="s">
        <v>984</v>
      </c>
      <c r="J687" t="s">
        <v>985</v>
      </c>
      <c r="K687" t="s">
        <v>986</v>
      </c>
      <c r="L687">
        <v>250</v>
      </c>
      <c r="N687">
        <v>2000356501</v>
      </c>
      <c r="O687" t="s">
        <v>1890</v>
      </c>
      <c r="P687">
        <v>2</v>
      </c>
      <c r="Q687" t="s">
        <v>1891</v>
      </c>
      <c r="R687" s="2">
        <v>244688</v>
      </c>
      <c r="S687" s="2">
        <v>244688</v>
      </c>
      <c r="T687" t="s">
        <v>1894</v>
      </c>
      <c r="U687">
        <v>23057689</v>
      </c>
      <c r="V687" t="s">
        <v>56</v>
      </c>
      <c r="W687">
        <v>20</v>
      </c>
      <c r="X687">
        <v>20</v>
      </c>
      <c r="Y687">
        <v>20</v>
      </c>
      <c r="Z687">
        <v>20</v>
      </c>
      <c r="AA687">
        <v>0</v>
      </c>
      <c r="AB687">
        <v>0</v>
      </c>
      <c r="AC687">
        <v>0</v>
      </c>
      <c r="AD687">
        <v>0</v>
      </c>
      <c r="AE687">
        <v>20</v>
      </c>
      <c r="AF687">
        <v>20</v>
      </c>
      <c r="AI687" t="s">
        <v>1713</v>
      </c>
      <c r="AJ687" t="s">
        <v>989</v>
      </c>
      <c r="AK687" t="s">
        <v>1007</v>
      </c>
      <c r="AL687" t="s">
        <v>1008</v>
      </c>
      <c r="AM687" t="s">
        <v>1009</v>
      </c>
      <c r="AN687" t="s">
        <v>1034</v>
      </c>
      <c r="AO687" t="s">
        <v>991</v>
      </c>
      <c r="AU687" t="s">
        <v>1895</v>
      </c>
      <c r="AV687" t="s">
        <v>765</v>
      </c>
      <c r="AW687" t="s">
        <v>765</v>
      </c>
      <c r="AX687" t="s">
        <v>990</v>
      </c>
      <c r="AY687">
        <v>0</v>
      </c>
      <c r="AZ687" t="s">
        <v>994</v>
      </c>
      <c r="BA687">
        <v>31798208</v>
      </c>
      <c r="BD687">
        <v>0</v>
      </c>
      <c r="BF687" t="s">
        <v>1104</v>
      </c>
      <c r="BG687">
        <v>1333314600</v>
      </c>
      <c r="BH687" t="s">
        <v>995</v>
      </c>
      <c r="BI687">
        <v>20</v>
      </c>
      <c r="BJ687">
        <v>20</v>
      </c>
      <c r="BK687">
        <v>1300</v>
      </c>
      <c r="BL687" t="s">
        <v>996</v>
      </c>
    </row>
    <row r="688" spans="3:64">
      <c r="C688" s="2">
        <v>244688</v>
      </c>
      <c r="D688" s="2">
        <v>244688</v>
      </c>
      <c r="F688" t="s">
        <v>1708</v>
      </c>
      <c r="G688" t="s">
        <v>1709</v>
      </c>
      <c r="H688">
        <v>0</v>
      </c>
      <c r="I688" t="s">
        <v>984</v>
      </c>
      <c r="J688" t="s">
        <v>985</v>
      </c>
      <c r="K688" t="s">
        <v>986</v>
      </c>
      <c r="L688">
        <v>250</v>
      </c>
      <c r="N688">
        <v>2000356501</v>
      </c>
      <c r="O688" t="s">
        <v>1890</v>
      </c>
      <c r="P688">
        <v>2</v>
      </c>
      <c r="Q688" t="s">
        <v>1891</v>
      </c>
      <c r="R688" s="2">
        <v>244688</v>
      </c>
      <c r="S688" s="2">
        <v>244688</v>
      </c>
      <c r="T688" t="s">
        <v>1894</v>
      </c>
      <c r="U688">
        <v>23057680</v>
      </c>
      <c r="V688" t="s">
        <v>86</v>
      </c>
      <c r="W688">
        <v>25</v>
      </c>
      <c r="X688">
        <v>25</v>
      </c>
      <c r="Y688">
        <v>25</v>
      </c>
      <c r="Z688">
        <v>25</v>
      </c>
      <c r="AA688">
        <v>0</v>
      </c>
      <c r="AB688">
        <v>0</v>
      </c>
      <c r="AC688">
        <v>0</v>
      </c>
      <c r="AD688">
        <v>0</v>
      </c>
      <c r="AE688">
        <v>25</v>
      </c>
      <c r="AF688">
        <v>25</v>
      </c>
      <c r="AI688" t="s">
        <v>1713</v>
      </c>
      <c r="AJ688" t="s">
        <v>989</v>
      </c>
      <c r="AK688" t="s">
        <v>1007</v>
      </c>
      <c r="AL688" t="s">
        <v>1008</v>
      </c>
      <c r="AM688" t="s">
        <v>1009</v>
      </c>
      <c r="AN688" t="s">
        <v>1034</v>
      </c>
      <c r="AO688" t="s">
        <v>991</v>
      </c>
      <c r="AU688" t="s">
        <v>1895</v>
      </c>
      <c r="AV688" t="s">
        <v>765</v>
      </c>
      <c r="AW688" t="s">
        <v>765</v>
      </c>
      <c r="AX688" t="s">
        <v>990</v>
      </c>
      <c r="AY688">
        <v>0</v>
      </c>
      <c r="AZ688" t="s">
        <v>994</v>
      </c>
      <c r="BA688">
        <v>31798208</v>
      </c>
      <c r="BD688">
        <v>0</v>
      </c>
      <c r="BF688" t="s">
        <v>1104</v>
      </c>
      <c r="BG688">
        <v>1333314600</v>
      </c>
      <c r="BH688" t="s">
        <v>995</v>
      </c>
      <c r="BI688">
        <v>25</v>
      </c>
      <c r="BJ688">
        <v>25</v>
      </c>
      <c r="BK688">
        <v>1300</v>
      </c>
      <c r="BL688" t="s">
        <v>996</v>
      </c>
    </row>
    <row r="689" spans="3:64">
      <c r="C689" s="2">
        <v>244688</v>
      </c>
      <c r="D689" s="2">
        <v>244688</v>
      </c>
      <c r="F689" t="s">
        <v>1708</v>
      </c>
      <c r="G689" t="s">
        <v>1709</v>
      </c>
      <c r="H689">
        <v>0</v>
      </c>
      <c r="I689" t="s">
        <v>984</v>
      </c>
      <c r="J689" t="s">
        <v>985</v>
      </c>
      <c r="K689" t="s">
        <v>986</v>
      </c>
      <c r="L689">
        <v>250</v>
      </c>
      <c r="N689">
        <v>2000402908</v>
      </c>
      <c r="O689" t="s">
        <v>1896</v>
      </c>
      <c r="P689">
        <v>1</v>
      </c>
      <c r="Q689" t="s">
        <v>1896</v>
      </c>
      <c r="R689" s="2">
        <v>244688</v>
      </c>
      <c r="S689" s="2">
        <v>244688</v>
      </c>
      <c r="T689" t="s">
        <v>1897</v>
      </c>
      <c r="U689">
        <v>23000181</v>
      </c>
      <c r="V689" t="s">
        <v>38</v>
      </c>
      <c r="W689">
        <v>50</v>
      </c>
      <c r="X689">
        <v>50</v>
      </c>
      <c r="Y689">
        <v>50</v>
      </c>
      <c r="Z689">
        <v>50</v>
      </c>
      <c r="AA689">
        <v>0</v>
      </c>
      <c r="AB689">
        <v>0</v>
      </c>
      <c r="AC689">
        <v>0</v>
      </c>
      <c r="AD689">
        <v>0</v>
      </c>
      <c r="AE689">
        <v>50</v>
      </c>
      <c r="AF689">
        <v>50</v>
      </c>
      <c r="AI689" t="s">
        <v>1713</v>
      </c>
      <c r="AJ689" t="s">
        <v>989</v>
      </c>
      <c r="AK689" t="s">
        <v>1007</v>
      </c>
      <c r="AL689" t="s">
        <v>1008</v>
      </c>
      <c r="AM689" t="s">
        <v>1009</v>
      </c>
      <c r="AN689" t="s">
        <v>1034</v>
      </c>
      <c r="AO689" t="s">
        <v>991</v>
      </c>
      <c r="AU689" t="s">
        <v>1898</v>
      </c>
      <c r="AV689" t="s">
        <v>765</v>
      </c>
      <c r="AW689" t="s">
        <v>765</v>
      </c>
      <c r="AX689" t="s">
        <v>990</v>
      </c>
      <c r="AY689">
        <v>0</v>
      </c>
      <c r="AZ689" t="s">
        <v>994</v>
      </c>
      <c r="BA689">
        <v>31798281</v>
      </c>
      <c r="BD689">
        <v>0</v>
      </c>
      <c r="BG689">
        <v>1333314600</v>
      </c>
      <c r="BH689" t="s">
        <v>995</v>
      </c>
      <c r="BI689">
        <v>50</v>
      </c>
      <c r="BJ689">
        <v>50</v>
      </c>
      <c r="BK689">
        <v>1300</v>
      </c>
      <c r="BL689" t="s">
        <v>996</v>
      </c>
    </row>
    <row r="690" spans="3:64">
      <c r="C690" s="2">
        <v>244688</v>
      </c>
      <c r="D690" s="2">
        <v>244688</v>
      </c>
      <c r="F690" t="s">
        <v>1708</v>
      </c>
      <c r="G690" t="s">
        <v>1709</v>
      </c>
      <c r="H690">
        <v>0</v>
      </c>
      <c r="I690" t="s">
        <v>984</v>
      </c>
      <c r="J690" t="s">
        <v>985</v>
      </c>
      <c r="K690" t="s">
        <v>986</v>
      </c>
      <c r="L690">
        <v>250</v>
      </c>
      <c r="N690">
        <v>2000402908</v>
      </c>
      <c r="O690" t="s">
        <v>1896</v>
      </c>
      <c r="P690">
        <v>1</v>
      </c>
      <c r="Q690" t="s">
        <v>1896</v>
      </c>
      <c r="R690" s="2">
        <v>244688</v>
      </c>
      <c r="S690" s="2">
        <v>244688</v>
      </c>
      <c r="T690" t="s">
        <v>1897</v>
      </c>
      <c r="U690">
        <v>23057688</v>
      </c>
      <c r="V690" t="s">
        <v>61</v>
      </c>
      <c r="W690">
        <v>10</v>
      </c>
      <c r="X690">
        <v>10</v>
      </c>
      <c r="Y690">
        <v>10</v>
      </c>
      <c r="Z690">
        <v>10</v>
      </c>
      <c r="AA690">
        <v>0</v>
      </c>
      <c r="AB690">
        <v>0</v>
      </c>
      <c r="AC690">
        <v>0</v>
      </c>
      <c r="AD690">
        <v>0</v>
      </c>
      <c r="AE690">
        <v>10</v>
      </c>
      <c r="AF690">
        <v>10</v>
      </c>
      <c r="AI690" t="s">
        <v>1713</v>
      </c>
      <c r="AJ690" t="s">
        <v>989</v>
      </c>
      <c r="AK690" t="s">
        <v>1007</v>
      </c>
      <c r="AL690" t="s">
        <v>1008</v>
      </c>
      <c r="AM690" t="s">
        <v>1009</v>
      </c>
      <c r="AN690" t="s">
        <v>1034</v>
      </c>
      <c r="AO690" t="s">
        <v>991</v>
      </c>
      <c r="AU690" t="s">
        <v>1898</v>
      </c>
      <c r="AV690" t="s">
        <v>765</v>
      </c>
      <c r="AW690" t="s">
        <v>765</v>
      </c>
      <c r="AX690" t="s">
        <v>990</v>
      </c>
      <c r="AY690">
        <v>0</v>
      </c>
      <c r="AZ690" t="s">
        <v>994</v>
      </c>
      <c r="BA690">
        <v>31798281</v>
      </c>
      <c r="BD690">
        <v>0</v>
      </c>
      <c r="BG690">
        <v>1333314600</v>
      </c>
      <c r="BH690" t="s">
        <v>995</v>
      </c>
      <c r="BI690">
        <v>10</v>
      </c>
      <c r="BJ690">
        <v>10</v>
      </c>
      <c r="BK690">
        <v>1300</v>
      </c>
      <c r="BL690" t="s">
        <v>996</v>
      </c>
    </row>
    <row r="691" spans="3:64">
      <c r="C691" s="2">
        <v>244688</v>
      </c>
      <c r="D691" s="2">
        <v>244688</v>
      </c>
      <c r="F691" t="s">
        <v>1708</v>
      </c>
      <c r="G691" t="s">
        <v>1709</v>
      </c>
      <c r="H691">
        <v>0</v>
      </c>
      <c r="I691" t="s">
        <v>984</v>
      </c>
      <c r="J691" t="s">
        <v>985</v>
      </c>
      <c r="K691" t="s">
        <v>986</v>
      </c>
      <c r="L691">
        <v>250</v>
      </c>
      <c r="N691">
        <v>2000402908</v>
      </c>
      <c r="O691" t="s">
        <v>1896</v>
      </c>
      <c r="P691">
        <v>1</v>
      </c>
      <c r="Q691" t="s">
        <v>1896</v>
      </c>
      <c r="R691" s="2">
        <v>244688</v>
      </c>
      <c r="S691" s="2">
        <v>244688</v>
      </c>
      <c r="T691" t="s">
        <v>1897</v>
      </c>
      <c r="U691">
        <v>23066316</v>
      </c>
      <c r="V691" t="s">
        <v>580</v>
      </c>
      <c r="W691">
        <v>8.3332999999999995</v>
      </c>
      <c r="X691">
        <v>19.999919999999999</v>
      </c>
      <c r="Y691">
        <v>8.3332999999999995</v>
      </c>
      <c r="Z691">
        <v>20</v>
      </c>
      <c r="AA691">
        <v>0</v>
      </c>
      <c r="AB691">
        <v>-8.0000000000000007E-5</v>
      </c>
      <c r="AC691">
        <v>0</v>
      </c>
      <c r="AD691">
        <v>0</v>
      </c>
      <c r="AE691">
        <v>8.3332999999999995</v>
      </c>
      <c r="AF691">
        <v>20</v>
      </c>
      <c r="AI691" t="s">
        <v>1713</v>
      </c>
      <c r="AJ691" t="s">
        <v>989</v>
      </c>
      <c r="AN691" t="s">
        <v>1034</v>
      </c>
      <c r="AO691" t="s">
        <v>991</v>
      </c>
      <c r="AU691" t="s">
        <v>1898</v>
      </c>
      <c r="AV691" t="s">
        <v>1010</v>
      </c>
      <c r="AW691" t="s">
        <v>765</v>
      </c>
      <c r="AX691" t="s">
        <v>990</v>
      </c>
      <c r="AY691">
        <v>0</v>
      </c>
      <c r="AZ691" t="s">
        <v>994</v>
      </c>
      <c r="BA691">
        <v>31798281</v>
      </c>
      <c r="BD691">
        <v>0</v>
      </c>
      <c r="BG691">
        <v>1333314600</v>
      </c>
      <c r="BH691" t="s">
        <v>995</v>
      </c>
      <c r="BI691">
        <v>8.3332999999999995</v>
      </c>
      <c r="BJ691">
        <v>19.999919999999999</v>
      </c>
      <c r="BK691">
        <v>1300</v>
      </c>
      <c r="BL691" t="s">
        <v>996</v>
      </c>
    </row>
    <row r="692" spans="3:64">
      <c r="C692" s="2">
        <v>244688</v>
      </c>
      <c r="D692" s="2">
        <v>244688</v>
      </c>
      <c r="F692" t="s">
        <v>1708</v>
      </c>
      <c r="G692" t="s">
        <v>1709</v>
      </c>
      <c r="H692">
        <v>0</v>
      </c>
      <c r="I692" t="s">
        <v>984</v>
      </c>
      <c r="J692" t="s">
        <v>985</v>
      </c>
      <c r="K692" t="s">
        <v>986</v>
      </c>
      <c r="L692">
        <v>250</v>
      </c>
      <c r="N692">
        <v>2000246754</v>
      </c>
      <c r="O692" t="s">
        <v>1899</v>
      </c>
      <c r="P692">
        <v>1</v>
      </c>
      <c r="Q692" t="s">
        <v>1900</v>
      </c>
      <c r="R692" s="2">
        <v>244688</v>
      </c>
      <c r="S692" s="2">
        <v>244688</v>
      </c>
      <c r="T692" t="s">
        <v>1901</v>
      </c>
      <c r="U692">
        <v>23000187</v>
      </c>
      <c r="V692" t="s">
        <v>102</v>
      </c>
      <c r="W692">
        <v>1000</v>
      </c>
      <c r="X692">
        <v>1000</v>
      </c>
      <c r="Y692">
        <v>1000</v>
      </c>
      <c r="Z692">
        <v>1000</v>
      </c>
      <c r="AA692">
        <v>0</v>
      </c>
      <c r="AB692">
        <v>0</v>
      </c>
      <c r="AC692">
        <v>0</v>
      </c>
      <c r="AD692">
        <v>0</v>
      </c>
      <c r="AE692">
        <v>1000</v>
      </c>
      <c r="AF692">
        <v>1000</v>
      </c>
      <c r="AI692" t="s">
        <v>1713</v>
      </c>
      <c r="AJ692" t="s">
        <v>989</v>
      </c>
      <c r="AK692" t="s">
        <v>1007</v>
      </c>
      <c r="AL692" t="s">
        <v>1008</v>
      </c>
      <c r="AM692" t="s">
        <v>1009</v>
      </c>
      <c r="AN692" t="s">
        <v>1022</v>
      </c>
      <c r="AO692" t="s">
        <v>991</v>
      </c>
      <c r="AU692" t="s">
        <v>1902</v>
      </c>
      <c r="AV692" t="s">
        <v>765</v>
      </c>
      <c r="AW692" t="s">
        <v>765</v>
      </c>
      <c r="AX692" t="s">
        <v>990</v>
      </c>
      <c r="AY692">
        <v>0</v>
      </c>
      <c r="AZ692" t="s">
        <v>994</v>
      </c>
      <c r="BA692">
        <v>31798332</v>
      </c>
      <c r="BD692">
        <v>0</v>
      </c>
      <c r="BG692">
        <v>1333314600</v>
      </c>
      <c r="BH692" t="s">
        <v>995</v>
      </c>
      <c r="BI692">
        <v>1000</v>
      </c>
      <c r="BJ692">
        <v>1000</v>
      </c>
      <c r="BK692">
        <v>1300</v>
      </c>
      <c r="BL692" t="s">
        <v>996</v>
      </c>
    </row>
    <row r="693" spans="3:64">
      <c r="C693" s="2">
        <v>244688</v>
      </c>
      <c r="D693" s="2">
        <v>244688</v>
      </c>
      <c r="F693" t="s">
        <v>1708</v>
      </c>
      <c r="G693" t="s">
        <v>1709</v>
      </c>
      <c r="H693">
        <v>0</v>
      </c>
      <c r="I693" t="s">
        <v>984</v>
      </c>
      <c r="J693" t="s">
        <v>985</v>
      </c>
      <c r="K693" t="s">
        <v>986</v>
      </c>
      <c r="L693">
        <v>250</v>
      </c>
      <c r="N693">
        <v>2000246754</v>
      </c>
      <c r="O693" t="s">
        <v>1899</v>
      </c>
      <c r="P693">
        <v>1</v>
      </c>
      <c r="Q693" t="s">
        <v>1900</v>
      </c>
      <c r="R693" s="2">
        <v>244688</v>
      </c>
      <c r="S693" s="2">
        <v>244688</v>
      </c>
      <c r="T693" t="s">
        <v>1901</v>
      </c>
      <c r="U693">
        <v>23015350</v>
      </c>
      <c r="V693" t="s">
        <v>36</v>
      </c>
      <c r="W693">
        <v>200</v>
      </c>
      <c r="X693">
        <v>200</v>
      </c>
      <c r="Y693">
        <v>200</v>
      </c>
      <c r="Z693">
        <v>200</v>
      </c>
      <c r="AA693">
        <v>0</v>
      </c>
      <c r="AB693">
        <v>0</v>
      </c>
      <c r="AC693">
        <v>0</v>
      </c>
      <c r="AD693">
        <v>0</v>
      </c>
      <c r="AE693">
        <v>200</v>
      </c>
      <c r="AF693">
        <v>200</v>
      </c>
      <c r="AI693" t="s">
        <v>1713</v>
      </c>
      <c r="AJ693" t="s">
        <v>989</v>
      </c>
      <c r="AK693" t="s">
        <v>1007</v>
      </c>
      <c r="AL693" t="s">
        <v>1008</v>
      </c>
      <c r="AM693" t="s">
        <v>1009</v>
      </c>
      <c r="AN693" t="s">
        <v>1022</v>
      </c>
      <c r="AO693" t="s">
        <v>991</v>
      </c>
      <c r="AU693" t="s">
        <v>1902</v>
      </c>
      <c r="AV693" t="s">
        <v>765</v>
      </c>
      <c r="AW693" t="s">
        <v>765</v>
      </c>
      <c r="AX693" t="s">
        <v>990</v>
      </c>
      <c r="AY693">
        <v>0</v>
      </c>
      <c r="AZ693" t="s">
        <v>994</v>
      </c>
      <c r="BA693">
        <v>31798332</v>
      </c>
      <c r="BD693">
        <v>0</v>
      </c>
      <c r="BG693">
        <v>1333314600</v>
      </c>
      <c r="BH693" t="s">
        <v>995</v>
      </c>
      <c r="BI693">
        <v>200</v>
      </c>
      <c r="BJ693">
        <v>200</v>
      </c>
      <c r="BK693">
        <v>1300</v>
      </c>
      <c r="BL693" t="s">
        <v>996</v>
      </c>
    </row>
    <row r="694" spans="3:64">
      <c r="C694" s="2">
        <v>244688</v>
      </c>
      <c r="D694" s="2">
        <v>244688</v>
      </c>
      <c r="F694" t="s">
        <v>1708</v>
      </c>
      <c r="G694" t="s">
        <v>1709</v>
      </c>
      <c r="H694">
        <v>0</v>
      </c>
      <c r="I694" t="s">
        <v>984</v>
      </c>
      <c r="J694" t="s">
        <v>985</v>
      </c>
      <c r="K694" t="s">
        <v>986</v>
      </c>
      <c r="L694">
        <v>250</v>
      </c>
      <c r="N694">
        <v>2000246754</v>
      </c>
      <c r="O694" t="s">
        <v>1899</v>
      </c>
      <c r="P694">
        <v>1</v>
      </c>
      <c r="Q694" t="s">
        <v>1900</v>
      </c>
      <c r="R694" s="2">
        <v>244688</v>
      </c>
      <c r="S694" s="2">
        <v>244688</v>
      </c>
      <c r="T694" t="s">
        <v>1901</v>
      </c>
      <c r="U694">
        <v>23015390</v>
      </c>
      <c r="V694" t="s">
        <v>564</v>
      </c>
      <c r="W694">
        <v>30</v>
      </c>
      <c r="X694">
        <v>30</v>
      </c>
      <c r="Y694">
        <v>30</v>
      </c>
      <c r="Z694">
        <v>30</v>
      </c>
      <c r="AA694">
        <v>0</v>
      </c>
      <c r="AB694">
        <v>0</v>
      </c>
      <c r="AC694">
        <v>0</v>
      </c>
      <c r="AD694">
        <v>0</v>
      </c>
      <c r="AE694">
        <v>30</v>
      </c>
      <c r="AF694">
        <v>30</v>
      </c>
      <c r="AI694" t="s">
        <v>1713</v>
      </c>
      <c r="AJ694" t="s">
        <v>989</v>
      </c>
      <c r="AK694" t="s">
        <v>1007</v>
      </c>
      <c r="AL694" t="s">
        <v>1008</v>
      </c>
      <c r="AM694" t="s">
        <v>1009</v>
      </c>
      <c r="AN694" t="s">
        <v>1022</v>
      </c>
      <c r="AO694" t="s">
        <v>991</v>
      </c>
      <c r="AU694" t="s">
        <v>1902</v>
      </c>
      <c r="AV694" t="s">
        <v>765</v>
      </c>
      <c r="AW694" t="s">
        <v>765</v>
      </c>
      <c r="AX694" t="s">
        <v>990</v>
      </c>
      <c r="AY694">
        <v>0</v>
      </c>
      <c r="AZ694" t="s">
        <v>994</v>
      </c>
      <c r="BA694">
        <v>31798332</v>
      </c>
      <c r="BD694">
        <v>0</v>
      </c>
      <c r="BG694">
        <v>1333314600</v>
      </c>
      <c r="BH694" t="s">
        <v>995</v>
      </c>
      <c r="BI694">
        <v>30</v>
      </c>
      <c r="BJ694">
        <v>30</v>
      </c>
      <c r="BK694">
        <v>1300</v>
      </c>
      <c r="BL694" t="s">
        <v>996</v>
      </c>
    </row>
    <row r="695" spans="3:64">
      <c r="C695" s="2">
        <v>244688</v>
      </c>
      <c r="D695" s="2">
        <v>244688</v>
      </c>
      <c r="F695" t="s">
        <v>1708</v>
      </c>
      <c r="G695" t="s">
        <v>1709</v>
      </c>
      <c r="H695">
        <v>0</v>
      </c>
      <c r="I695" t="s">
        <v>984</v>
      </c>
      <c r="J695" t="s">
        <v>985</v>
      </c>
      <c r="K695" t="s">
        <v>986</v>
      </c>
      <c r="L695">
        <v>250</v>
      </c>
      <c r="N695">
        <v>2000418563</v>
      </c>
      <c r="O695" t="s">
        <v>1903</v>
      </c>
      <c r="P695">
        <v>1</v>
      </c>
      <c r="Q695" t="s">
        <v>1903</v>
      </c>
      <c r="R695" s="2">
        <v>244688</v>
      </c>
      <c r="S695" s="2">
        <v>244688</v>
      </c>
      <c r="T695" t="s">
        <v>1904</v>
      </c>
      <c r="U695">
        <v>23067917</v>
      </c>
      <c r="V695" t="s">
        <v>704</v>
      </c>
      <c r="W695">
        <v>1</v>
      </c>
      <c r="X695">
        <v>55</v>
      </c>
      <c r="Y695">
        <v>1</v>
      </c>
      <c r="Z695">
        <v>55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55</v>
      </c>
      <c r="AI695" t="s">
        <v>1713</v>
      </c>
      <c r="AJ695" t="s">
        <v>989</v>
      </c>
      <c r="AN695" t="s">
        <v>1034</v>
      </c>
      <c r="AO695" t="s">
        <v>991</v>
      </c>
      <c r="AU695" t="s">
        <v>1905</v>
      </c>
      <c r="AV695" t="s">
        <v>1313</v>
      </c>
      <c r="AW695" t="s">
        <v>765</v>
      </c>
      <c r="AX695" t="s">
        <v>990</v>
      </c>
      <c r="AY695">
        <v>0</v>
      </c>
      <c r="AZ695" t="s">
        <v>994</v>
      </c>
      <c r="BA695">
        <v>31798372</v>
      </c>
      <c r="BD695">
        <v>0</v>
      </c>
      <c r="BF695" t="s">
        <v>1906</v>
      </c>
      <c r="BG695">
        <v>1333314600</v>
      </c>
      <c r="BH695" t="s">
        <v>995</v>
      </c>
      <c r="BI695">
        <v>1</v>
      </c>
      <c r="BJ695">
        <v>55</v>
      </c>
      <c r="BL695" t="s">
        <v>996</v>
      </c>
    </row>
    <row r="696" spans="3:64">
      <c r="C696" s="2">
        <v>244688</v>
      </c>
      <c r="D696" s="2">
        <v>244688</v>
      </c>
      <c r="F696" t="s">
        <v>1708</v>
      </c>
      <c r="G696" t="s">
        <v>1709</v>
      </c>
      <c r="H696">
        <v>0</v>
      </c>
      <c r="I696" t="s">
        <v>984</v>
      </c>
      <c r="J696" t="s">
        <v>985</v>
      </c>
      <c r="K696" t="s">
        <v>986</v>
      </c>
      <c r="L696">
        <v>250</v>
      </c>
      <c r="N696">
        <v>2000418563</v>
      </c>
      <c r="O696" t="s">
        <v>1903</v>
      </c>
      <c r="P696">
        <v>1</v>
      </c>
      <c r="Q696" t="s">
        <v>1903</v>
      </c>
      <c r="R696" s="2">
        <v>244688</v>
      </c>
      <c r="S696" s="2">
        <v>244688</v>
      </c>
      <c r="T696" t="s">
        <v>1907</v>
      </c>
      <c r="U696">
        <v>23000130</v>
      </c>
      <c r="V696" t="s">
        <v>146</v>
      </c>
      <c r="W696">
        <v>10</v>
      </c>
      <c r="X696">
        <v>10</v>
      </c>
      <c r="Y696">
        <v>10</v>
      </c>
      <c r="Z696">
        <v>10</v>
      </c>
      <c r="AA696">
        <v>0</v>
      </c>
      <c r="AB696">
        <v>0</v>
      </c>
      <c r="AC696">
        <v>0</v>
      </c>
      <c r="AD696">
        <v>0</v>
      </c>
      <c r="AE696">
        <v>10</v>
      </c>
      <c r="AF696">
        <v>10</v>
      </c>
      <c r="AI696" t="s">
        <v>1713</v>
      </c>
      <c r="AJ696" t="s">
        <v>989</v>
      </c>
      <c r="AK696" t="s">
        <v>1039</v>
      </c>
      <c r="AL696" t="s">
        <v>1008</v>
      </c>
      <c r="AM696" t="s">
        <v>1009</v>
      </c>
      <c r="AN696" t="s">
        <v>1034</v>
      </c>
      <c r="AO696" t="s">
        <v>991</v>
      </c>
      <c r="AU696" t="s">
        <v>1908</v>
      </c>
      <c r="AV696" t="s">
        <v>765</v>
      </c>
      <c r="AW696" t="s">
        <v>765</v>
      </c>
      <c r="AX696" t="s">
        <v>990</v>
      </c>
      <c r="AY696">
        <v>0</v>
      </c>
      <c r="AZ696" t="s">
        <v>994</v>
      </c>
      <c r="BA696">
        <v>31798412</v>
      </c>
      <c r="BD696">
        <v>0</v>
      </c>
      <c r="BG696">
        <v>1333314600</v>
      </c>
      <c r="BH696" t="s">
        <v>995</v>
      </c>
      <c r="BI696">
        <v>10</v>
      </c>
      <c r="BJ696">
        <v>10</v>
      </c>
      <c r="BL696" t="s">
        <v>996</v>
      </c>
    </row>
    <row r="697" spans="3:64">
      <c r="C697" s="2">
        <v>244688</v>
      </c>
      <c r="D697" s="2">
        <v>244688</v>
      </c>
      <c r="F697" t="s">
        <v>1708</v>
      </c>
      <c r="G697" t="s">
        <v>1709</v>
      </c>
      <c r="H697">
        <v>0</v>
      </c>
      <c r="I697" t="s">
        <v>984</v>
      </c>
      <c r="J697" t="s">
        <v>985</v>
      </c>
      <c r="K697" t="s">
        <v>986</v>
      </c>
      <c r="L697">
        <v>250</v>
      </c>
      <c r="N697">
        <v>2000418563</v>
      </c>
      <c r="O697" t="s">
        <v>1903</v>
      </c>
      <c r="P697">
        <v>1</v>
      </c>
      <c r="Q697" t="s">
        <v>1903</v>
      </c>
      <c r="R697" s="2">
        <v>244688</v>
      </c>
      <c r="S697" s="2">
        <v>244688</v>
      </c>
      <c r="T697" t="s">
        <v>1907</v>
      </c>
      <c r="U697">
        <v>23057684</v>
      </c>
      <c r="V697" t="s">
        <v>620</v>
      </c>
      <c r="W697">
        <v>5</v>
      </c>
      <c r="X697">
        <v>5</v>
      </c>
      <c r="Y697">
        <v>5</v>
      </c>
      <c r="Z697">
        <v>5</v>
      </c>
      <c r="AA697">
        <v>0</v>
      </c>
      <c r="AB697">
        <v>0</v>
      </c>
      <c r="AC697">
        <v>0</v>
      </c>
      <c r="AD697">
        <v>0</v>
      </c>
      <c r="AE697">
        <v>5</v>
      </c>
      <c r="AF697">
        <v>5</v>
      </c>
      <c r="AI697" t="s">
        <v>1713</v>
      </c>
      <c r="AJ697" t="s">
        <v>989</v>
      </c>
      <c r="AK697" t="s">
        <v>1007</v>
      </c>
      <c r="AL697" t="s">
        <v>1008</v>
      </c>
      <c r="AM697" t="s">
        <v>1009</v>
      </c>
      <c r="AN697" t="s">
        <v>1034</v>
      </c>
      <c r="AO697" t="s">
        <v>991</v>
      </c>
      <c r="AU697" t="s">
        <v>1908</v>
      </c>
      <c r="AV697" t="s">
        <v>765</v>
      </c>
      <c r="AW697" t="s">
        <v>765</v>
      </c>
      <c r="AX697" t="s">
        <v>990</v>
      </c>
      <c r="AY697">
        <v>0</v>
      </c>
      <c r="AZ697" t="s">
        <v>994</v>
      </c>
      <c r="BA697">
        <v>31798412</v>
      </c>
      <c r="BD697">
        <v>0</v>
      </c>
      <c r="BG697">
        <v>1333314600</v>
      </c>
      <c r="BH697" t="s">
        <v>995</v>
      </c>
      <c r="BI697">
        <v>5</v>
      </c>
      <c r="BJ697">
        <v>5</v>
      </c>
      <c r="BL697" t="s">
        <v>996</v>
      </c>
    </row>
    <row r="698" spans="3:64">
      <c r="C698" s="2">
        <v>244688</v>
      </c>
      <c r="D698" s="2">
        <v>244688</v>
      </c>
      <c r="F698" t="s">
        <v>1708</v>
      </c>
      <c r="G698" t="s">
        <v>1709</v>
      </c>
      <c r="H698">
        <v>0</v>
      </c>
      <c r="I698" t="s">
        <v>984</v>
      </c>
      <c r="J698" t="s">
        <v>985</v>
      </c>
      <c r="K698" t="s">
        <v>986</v>
      </c>
      <c r="L698">
        <v>250</v>
      </c>
      <c r="N698">
        <v>2000150798</v>
      </c>
      <c r="O698" t="s">
        <v>1909</v>
      </c>
      <c r="P698">
        <v>0</v>
      </c>
      <c r="Q698" t="s">
        <v>1909</v>
      </c>
      <c r="R698" s="2">
        <v>244688</v>
      </c>
      <c r="S698" s="2">
        <v>244688</v>
      </c>
      <c r="T698" t="s">
        <v>1910</v>
      </c>
      <c r="U698">
        <v>23067920</v>
      </c>
      <c r="V698" t="s">
        <v>16</v>
      </c>
      <c r="W698">
        <v>5</v>
      </c>
      <c r="X698">
        <v>5</v>
      </c>
      <c r="Y698">
        <v>5</v>
      </c>
      <c r="Z698">
        <v>5</v>
      </c>
      <c r="AA698">
        <v>0</v>
      </c>
      <c r="AB698">
        <v>0</v>
      </c>
      <c r="AC698">
        <v>0</v>
      </c>
      <c r="AD698">
        <v>0</v>
      </c>
      <c r="AE698">
        <v>5</v>
      </c>
      <c r="AF698">
        <v>5</v>
      </c>
      <c r="AI698" t="s">
        <v>1713</v>
      </c>
      <c r="AJ698" t="s">
        <v>989</v>
      </c>
      <c r="AN698" t="s">
        <v>1022</v>
      </c>
      <c r="AO698" t="s">
        <v>991</v>
      </c>
      <c r="AU698" t="s">
        <v>1911</v>
      </c>
      <c r="AV698" t="s">
        <v>899</v>
      </c>
      <c r="AW698" t="s">
        <v>899</v>
      </c>
      <c r="AX698" t="s">
        <v>990</v>
      </c>
      <c r="AY698">
        <v>0</v>
      </c>
      <c r="AZ698" t="s">
        <v>994</v>
      </c>
      <c r="BA698">
        <v>31798828</v>
      </c>
      <c r="BD698">
        <v>0</v>
      </c>
      <c r="BG698">
        <v>1333314600</v>
      </c>
      <c r="BH698" t="s">
        <v>995</v>
      </c>
      <c r="BI698">
        <v>5</v>
      </c>
      <c r="BJ698">
        <v>5</v>
      </c>
      <c r="BK698">
        <v>1300</v>
      </c>
      <c r="BL698" t="s">
        <v>996</v>
      </c>
    </row>
    <row r="699" spans="3:64">
      <c r="C699" s="2">
        <v>244688</v>
      </c>
      <c r="D699" s="2">
        <v>244688</v>
      </c>
      <c r="F699" t="s">
        <v>1708</v>
      </c>
      <c r="G699" t="s">
        <v>1709</v>
      </c>
      <c r="H699">
        <v>0</v>
      </c>
      <c r="I699" t="s">
        <v>984</v>
      </c>
      <c r="J699" t="s">
        <v>985</v>
      </c>
      <c r="K699" t="s">
        <v>986</v>
      </c>
      <c r="L699">
        <v>250</v>
      </c>
      <c r="N699">
        <v>2000339023</v>
      </c>
      <c r="O699" t="s">
        <v>1912</v>
      </c>
      <c r="P699">
        <v>1</v>
      </c>
      <c r="Q699" t="s">
        <v>1912</v>
      </c>
      <c r="R699" s="2">
        <v>244688</v>
      </c>
      <c r="S699" s="2">
        <v>244688</v>
      </c>
      <c r="T699" t="s">
        <v>1913</v>
      </c>
      <c r="U699">
        <v>23082162</v>
      </c>
      <c r="V699" t="s">
        <v>720</v>
      </c>
      <c r="W699">
        <v>1</v>
      </c>
      <c r="X699">
        <v>90</v>
      </c>
      <c r="Y699">
        <v>1</v>
      </c>
      <c r="Z699">
        <v>90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90</v>
      </c>
      <c r="AI699" t="s">
        <v>1713</v>
      </c>
      <c r="AJ699" t="s">
        <v>989</v>
      </c>
      <c r="AN699" t="s">
        <v>1022</v>
      </c>
      <c r="AO699" t="s">
        <v>991</v>
      </c>
      <c r="AU699" t="s">
        <v>1914</v>
      </c>
      <c r="AV699" t="s">
        <v>1001</v>
      </c>
      <c r="AW699" t="s">
        <v>765</v>
      </c>
      <c r="AX699" t="s">
        <v>990</v>
      </c>
      <c r="AY699">
        <v>0</v>
      </c>
      <c r="AZ699" t="s">
        <v>994</v>
      </c>
      <c r="BA699">
        <v>31798911</v>
      </c>
      <c r="BD699">
        <v>0</v>
      </c>
      <c r="BG699">
        <v>1333314600</v>
      </c>
      <c r="BH699" t="s">
        <v>995</v>
      </c>
      <c r="BI699">
        <v>1</v>
      </c>
      <c r="BJ699">
        <v>90</v>
      </c>
      <c r="BK699">
        <v>1300</v>
      </c>
      <c r="BL699" t="s">
        <v>996</v>
      </c>
    </row>
    <row r="700" spans="3:64">
      <c r="C700" s="2">
        <v>244688</v>
      </c>
      <c r="D700" s="2">
        <v>244688</v>
      </c>
      <c r="F700" t="s">
        <v>1708</v>
      </c>
      <c r="G700" t="s">
        <v>1709</v>
      </c>
      <c r="H700">
        <v>0</v>
      </c>
      <c r="I700" t="s">
        <v>984</v>
      </c>
      <c r="J700" t="s">
        <v>985</v>
      </c>
      <c r="K700" t="s">
        <v>986</v>
      </c>
      <c r="L700">
        <v>250</v>
      </c>
      <c r="N700">
        <v>2000348707</v>
      </c>
      <c r="O700" t="s">
        <v>1915</v>
      </c>
      <c r="P700">
        <v>1</v>
      </c>
      <c r="Q700" t="s">
        <v>1915</v>
      </c>
      <c r="R700" s="2">
        <v>244688</v>
      </c>
      <c r="S700" s="2">
        <v>244688</v>
      </c>
      <c r="T700" t="s">
        <v>1916</v>
      </c>
      <c r="U700">
        <v>23068099</v>
      </c>
      <c r="V700" t="s">
        <v>712</v>
      </c>
      <c r="W700">
        <v>1</v>
      </c>
      <c r="X700">
        <v>105</v>
      </c>
      <c r="Y700">
        <v>1</v>
      </c>
      <c r="Z700">
        <v>105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105</v>
      </c>
      <c r="AI700" t="s">
        <v>1713</v>
      </c>
      <c r="AJ700" t="s">
        <v>989</v>
      </c>
      <c r="AN700" t="s">
        <v>1034</v>
      </c>
      <c r="AO700" t="s">
        <v>991</v>
      </c>
      <c r="AU700" t="s">
        <v>1917</v>
      </c>
      <c r="AV700" t="s">
        <v>1001</v>
      </c>
      <c r="AW700" t="s">
        <v>765</v>
      </c>
      <c r="AX700" t="s">
        <v>990</v>
      </c>
      <c r="AY700">
        <v>0</v>
      </c>
      <c r="AZ700" t="s">
        <v>994</v>
      </c>
      <c r="BA700">
        <v>31798944</v>
      </c>
      <c r="BD700">
        <v>0</v>
      </c>
      <c r="BG700">
        <v>1333314600</v>
      </c>
      <c r="BH700" t="s">
        <v>995</v>
      </c>
      <c r="BI700">
        <v>1</v>
      </c>
      <c r="BJ700">
        <v>105</v>
      </c>
      <c r="BK700">
        <v>1300</v>
      </c>
      <c r="BL700" t="s">
        <v>996</v>
      </c>
    </row>
    <row r="701" spans="3:64">
      <c r="C701" s="2">
        <v>244688</v>
      </c>
      <c r="D701" s="2">
        <v>244688</v>
      </c>
      <c r="F701" t="s">
        <v>1708</v>
      </c>
      <c r="G701" t="s">
        <v>1709</v>
      </c>
      <c r="H701">
        <v>0</v>
      </c>
      <c r="I701" t="s">
        <v>984</v>
      </c>
      <c r="J701" t="s">
        <v>985</v>
      </c>
      <c r="K701" t="s">
        <v>986</v>
      </c>
      <c r="L701">
        <v>250</v>
      </c>
      <c r="N701">
        <v>2000338875</v>
      </c>
      <c r="O701" t="s">
        <v>1918</v>
      </c>
      <c r="P701">
        <v>2</v>
      </c>
      <c r="Q701" t="s">
        <v>1918</v>
      </c>
      <c r="R701" s="2">
        <v>244688</v>
      </c>
      <c r="S701" s="2">
        <v>244688</v>
      </c>
      <c r="T701" t="s">
        <v>1919</v>
      </c>
      <c r="U701">
        <v>23082162</v>
      </c>
      <c r="V701" t="s">
        <v>720</v>
      </c>
      <c r="W701">
        <v>1</v>
      </c>
      <c r="X701">
        <v>90</v>
      </c>
      <c r="Y701">
        <v>1</v>
      </c>
      <c r="Z701">
        <v>90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90</v>
      </c>
      <c r="AI701" t="s">
        <v>1713</v>
      </c>
      <c r="AJ701" t="s">
        <v>989</v>
      </c>
      <c r="AN701" t="s">
        <v>1034</v>
      </c>
      <c r="AO701" t="s">
        <v>991</v>
      </c>
      <c r="AU701" t="s">
        <v>1920</v>
      </c>
      <c r="AV701" t="s">
        <v>1001</v>
      </c>
      <c r="AW701" t="s">
        <v>765</v>
      </c>
      <c r="AX701" t="s">
        <v>990</v>
      </c>
      <c r="AY701">
        <v>0</v>
      </c>
      <c r="AZ701" t="s">
        <v>994</v>
      </c>
      <c r="BA701">
        <v>31798980</v>
      </c>
      <c r="BD701">
        <v>0</v>
      </c>
      <c r="BG701">
        <v>1333314600</v>
      </c>
      <c r="BH701" t="s">
        <v>995</v>
      </c>
      <c r="BI701">
        <v>1</v>
      </c>
      <c r="BJ701">
        <v>90</v>
      </c>
      <c r="BK701">
        <v>1300</v>
      </c>
      <c r="BL701" t="s">
        <v>996</v>
      </c>
    </row>
    <row r="702" spans="3:64">
      <c r="C702" s="2">
        <v>244688</v>
      </c>
      <c r="D702" s="2">
        <v>244688</v>
      </c>
      <c r="F702" t="s">
        <v>1708</v>
      </c>
      <c r="G702" t="s">
        <v>1709</v>
      </c>
      <c r="H702">
        <v>0</v>
      </c>
      <c r="I702" t="s">
        <v>984</v>
      </c>
      <c r="J702" t="s">
        <v>985</v>
      </c>
      <c r="K702" t="s">
        <v>986</v>
      </c>
      <c r="L702">
        <v>250</v>
      </c>
      <c r="N702">
        <v>2000405000</v>
      </c>
      <c r="O702" t="s">
        <v>1921</v>
      </c>
      <c r="P702">
        <v>1</v>
      </c>
      <c r="Q702" t="s">
        <v>1922</v>
      </c>
      <c r="R702" s="2">
        <v>244688</v>
      </c>
      <c r="S702" s="2">
        <v>244688</v>
      </c>
      <c r="T702" t="s">
        <v>1923</v>
      </c>
      <c r="U702">
        <v>23067917</v>
      </c>
      <c r="V702" t="s">
        <v>704</v>
      </c>
      <c r="W702">
        <v>1</v>
      </c>
      <c r="X702">
        <v>55</v>
      </c>
      <c r="Y702">
        <v>1</v>
      </c>
      <c r="Z702">
        <v>55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55</v>
      </c>
      <c r="AI702" t="s">
        <v>1713</v>
      </c>
      <c r="AJ702" t="s">
        <v>989</v>
      </c>
      <c r="AN702" t="s">
        <v>1034</v>
      </c>
      <c r="AO702" t="s">
        <v>991</v>
      </c>
      <c r="AU702" t="s">
        <v>1924</v>
      </c>
      <c r="AV702" t="s">
        <v>1313</v>
      </c>
      <c r="AW702" t="s">
        <v>765</v>
      </c>
      <c r="AX702" t="s">
        <v>990</v>
      </c>
      <c r="AY702">
        <v>0</v>
      </c>
      <c r="AZ702" t="s">
        <v>994</v>
      </c>
      <c r="BA702">
        <v>31799032</v>
      </c>
      <c r="BD702">
        <v>0</v>
      </c>
      <c r="BG702">
        <v>1333314600</v>
      </c>
      <c r="BH702" t="s">
        <v>995</v>
      </c>
      <c r="BI702">
        <v>1</v>
      </c>
      <c r="BJ702">
        <v>55</v>
      </c>
      <c r="BK702">
        <v>1300</v>
      </c>
      <c r="BL702" t="s">
        <v>996</v>
      </c>
    </row>
    <row r="703" spans="3:64">
      <c r="C703" s="2">
        <v>244688</v>
      </c>
      <c r="D703" s="2">
        <v>244688</v>
      </c>
      <c r="F703" t="s">
        <v>1708</v>
      </c>
      <c r="G703" t="s">
        <v>1709</v>
      </c>
      <c r="H703">
        <v>0</v>
      </c>
      <c r="I703" t="s">
        <v>984</v>
      </c>
      <c r="J703" t="s">
        <v>985</v>
      </c>
      <c r="K703" t="s">
        <v>986</v>
      </c>
      <c r="L703">
        <v>250</v>
      </c>
      <c r="N703">
        <v>2000405000</v>
      </c>
      <c r="O703" t="s">
        <v>1921</v>
      </c>
      <c r="P703">
        <v>1</v>
      </c>
      <c r="Q703" t="s">
        <v>1922</v>
      </c>
      <c r="R703" s="2">
        <v>244688</v>
      </c>
      <c r="S703" s="2">
        <v>244688</v>
      </c>
      <c r="T703" t="s">
        <v>1925</v>
      </c>
      <c r="U703">
        <v>23067917</v>
      </c>
      <c r="V703" t="s">
        <v>704</v>
      </c>
      <c r="W703">
        <v>1</v>
      </c>
      <c r="X703">
        <v>55</v>
      </c>
      <c r="Y703">
        <v>1</v>
      </c>
      <c r="Z703">
        <v>55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55</v>
      </c>
      <c r="AI703" t="s">
        <v>1713</v>
      </c>
      <c r="AJ703" t="s">
        <v>989</v>
      </c>
      <c r="AN703" t="s">
        <v>1034</v>
      </c>
      <c r="AO703" t="s">
        <v>991</v>
      </c>
      <c r="AU703" t="s">
        <v>1926</v>
      </c>
      <c r="AV703" t="s">
        <v>1313</v>
      </c>
      <c r="AW703" t="s">
        <v>765</v>
      </c>
      <c r="AX703" t="s">
        <v>990</v>
      </c>
      <c r="AY703">
        <v>0</v>
      </c>
      <c r="AZ703" t="s">
        <v>994</v>
      </c>
      <c r="BA703">
        <v>31799043</v>
      </c>
      <c r="BD703">
        <v>0</v>
      </c>
      <c r="BG703">
        <v>1333314600</v>
      </c>
      <c r="BH703" t="s">
        <v>995</v>
      </c>
      <c r="BI703">
        <v>1</v>
      </c>
      <c r="BJ703">
        <v>55</v>
      </c>
      <c r="BK703">
        <v>1300</v>
      </c>
      <c r="BL703" t="s">
        <v>996</v>
      </c>
    </row>
    <row r="704" spans="3:64">
      <c r="C704" s="2">
        <v>244688</v>
      </c>
      <c r="D704" s="2">
        <v>244688</v>
      </c>
      <c r="F704" t="s">
        <v>1708</v>
      </c>
      <c r="G704" t="s">
        <v>1709</v>
      </c>
      <c r="H704">
        <v>0</v>
      </c>
      <c r="I704" t="s">
        <v>984</v>
      </c>
      <c r="J704" t="s">
        <v>985</v>
      </c>
      <c r="K704" t="s">
        <v>986</v>
      </c>
      <c r="L704">
        <v>250</v>
      </c>
      <c r="N704">
        <v>2000410623</v>
      </c>
      <c r="O704" t="s">
        <v>1927</v>
      </c>
      <c r="P704">
        <v>1</v>
      </c>
      <c r="Q704" t="s">
        <v>1927</v>
      </c>
      <c r="R704" s="2">
        <v>244688</v>
      </c>
      <c r="S704" s="2">
        <v>244688</v>
      </c>
      <c r="T704" t="s">
        <v>1928</v>
      </c>
      <c r="U704">
        <v>23106506</v>
      </c>
      <c r="V704" t="s">
        <v>728</v>
      </c>
      <c r="W704">
        <v>1</v>
      </c>
      <c r="X704">
        <v>90</v>
      </c>
      <c r="Y704">
        <v>1</v>
      </c>
      <c r="Z704">
        <v>90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90</v>
      </c>
      <c r="AI704" t="s">
        <v>1713</v>
      </c>
      <c r="AJ704" t="s">
        <v>989</v>
      </c>
      <c r="AN704" t="s">
        <v>1034</v>
      </c>
      <c r="AO704" t="s">
        <v>991</v>
      </c>
      <c r="AU704" t="s">
        <v>1929</v>
      </c>
      <c r="AV704" t="s">
        <v>1001</v>
      </c>
      <c r="AW704" t="s">
        <v>765</v>
      </c>
      <c r="AX704" t="s">
        <v>990</v>
      </c>
      <c r="AY704">
        <v>0</v>
      </c>
      <c r="AZ704" t="s">
        <v>994</v>
      </c>
      <c r="BA704">
        <v>31799087</v>
      </c>
      <c r="BD704">
        <v>0</v>
      </c>
      <c r="BG704">
        <v>1333314600</v>
      </c>
      <c r="BH704" t="s">
        <v>995</v>
      </c>
      <c r="BI704">
        <v>1</v>
      </c>
      <c r="BJ704">
        <v>90</v>
      </c>
      <c r="BL704" t="s">
        <v>996</v>
      </c>
    </row>
    <row r="705" spans="3:64">
      <c r="C705" s="2">
        <v>244688</v>
      </c>
      <c r="D705" s="2">
        <v>244688</v>
      </c>
      <c r="F705" t="s">
        <v>1708</v>
      </c>
      <c r="G705" t="s">
        <v>1709</v>
      </c>
      <c r="H705">
        <v>0</v>
      </c>
      <c r="I705" t="s">
        <v>984</v>
      </c>
      <c r="J705" t="s">
        <v>985</v>
      </c>
      <c r="K705" t="s">
        <v>986</v>
      </c>
      <c r="L705">
        <v>250</v>
      </c>
      <c r="N705">
        <v>2000410623</v>
      </c>
      <c r="O705" t="s">
        <v>1927</v>
      </c>
      <c r="P705">
        <v>1</v>
      </c>
      <c r="Q705" t="s">
        <v>1927</v>
      </c>
      <c r="R705" s="2">
        <v>244688</v>
      </c>
      <c r="S705" s="2">
        <v>244688</v>
      </c>
      <c r="T705" t="s">
        <v>1930</v>
      </c>
      <c r="U705">
        <v>23106506</v>
      </c>
      <c r="V705" t="s">
        <v>728</v>
      </c>
      <c r="W705">
        <v>1</v>
      </c>
      <c r="X705">
        <v>90</v>
      </c>
      <c r="Y705">
        <v>1</v>
      </c>
      <c r="Z705">
        <v>90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90</v>
      </c>
      <c r="AI705" t="s">
        <v>1713</v>
      </c>
      <c r="AJ705" t="s">
        <v>989</v>
      </c>
      <c r="AN705" t="s">
        <v>1034</v>
      </c>
      <c r="AO705" t="s">
        <v>991</v>
      </c>
      <c r="AU705" t="s">
        <v>1931</v>
      </c>
      <c r="AV705" t="s">
        <v>1001</v>
      </c>
      <c r="AW705" t="s">
        <v>765</v>
      </c>
      <c r="AX705" t="s">
        <v>990</v>
      </c>
      <c r="AY705">
        <v>0</v>
      </c>
      <c r="AZ705" t="s">
        <v>994</v>
      </c>
      <c r="BA705">
        <v>31799105</v>
      </c>
      <c r="BD705">
        <v>0</v>
      </c>
      <c r="BG705">
        <v>1333314600</v>
      </c>
      <c r="BH705" t="s">
        <v>995</v>
      </c>
      <c r="BI705">
        <v>1</v>
      </c>
      <c r="BJ705">
        <v>90</v>
      </c>
      <c r="BL705" t="s">
        <v>996</v>
      </c>
    </row>
    <row r="706" spans="3:64">
      <c r="C706" s="2">
        <v>244688</v>
      </c>
      <c r="D706" s="2">
        <v>244688</v>
      </c>
      <c r="F706" t="s">
        <v>1708</v>
      </c>
      <c r="G706" t="s">
        <v>1709</v>
      </c>
      <c r="H706">
        <v>0</v>
      </c>
      <c r="I706" t="s">
        <v>984</v>
      </c>
      <c r="J706" t="s">
        <v>985</v>
      </c>
      <c r="K706" t="s">
        <v>986</v>
      </c>
      <c r="L706">
        <v>250</v>
      </c>
      <c r="N706">
        <v>2000339795</v>
      </c>
      <c r="O706" t="s">
        <v>1932</v>
      </c>
      <c r="P706">
        <v>2</v>
      </c>
      <c r="Q706" t="s">
        <v>1933</v>
      </c>
      <c r="R706" s="2">
        <v>244688</v>
      </c>
      <c r="S706" s="2">
        <v>244688</v>
      </c>
      <c r="T706" t="s">
        <v>1934</v>
      </c>
      <c r="U706">
        <v>23082162</v>
      </c>
      <c r="V706" t="s">
        <v>720</v>
      </c>
      <c r="W706">
        <v>1</v>
      </c>
      <c r="X706">
        <v>90</v>
      </c>
      <c r="Y706">
        <v>1</v>
      </c>
      <c r="Z706">
        <v>90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90</v>
      </c>
      <c r="AI706" t="s">
        <v>1713</v>
      </c>
      <c r="AJ706" t="s">
        <v>989</v>
      </c>
      <c r="AN706" t="s">
        <v>1034</v>
      </c>
      <c r="AO706" t="s">
        <v>991</v>
      </c>
      <c r="AU706" t="s">
        <v>1935</v>
      </c>
      <c r="AV706" t="s">
        <v>1001</v>
      </c>
      <c r="AW706" t="s">
        <v>765</v>
      </c>
      <c r="AX706" t="s">
        <v>990</v>
      </c>
      <c r="AY706">
        <v>0</v>
      </c>
      <c r="AZ706" t="s">
        <v>994</v>
      </c>
      <c r="BA706">
        <v>31799153</v>
      </c>
      <c r="BD706">
        <v>0</v>
      </c>
      <c r="BG706">
        <v>1333314600</v>
      </c>
      <c r="BH706" t="s">
        <v>995</v>
      </c>
      <c r="BI706">
        <v>1</v>
      </c>
      <c r="BJ706">
        <v>90</v>
      </c>
      <c r="BK706">
        <v>1300</v>
      </c>
      <c r="BL706" t="s">
        <v>996</v>
      </c>
    </row>
    <row r="707" spans="3:64">
      <c r="C707" s="2">
        <v>244688</v>
      </c>
      <c r="D707" s="2">
        <v>244688</v>
      </c>
      <c r="F707" t="s">
        <v>1708</v>
      </c>
      <c r="G707" t="s">
        <v>1709</v>
      </c>
      <c r="H707">
        <v>0</v>
      </c>
      <c r="I707" t="s">
        <v>984</v>
      </c>
      <c r="J707" t="s">
        <v>985</v>
      </c>
      <c r="K707" t="s">
        <v>986</v>
      </c>
      <c r="L707">
        <v>250</v>
      </c>
      <c r="N707">
        <v>2000354099</v>
      </c>
      <c r="O707" t="s">
        <v>1936</v>
      </c>
      <c r="P707">
        <v>1</v>
      </c>
      <c r="Q707" t="s">
        <v>1936</v>
      </c>
      <c r="R707" s="2">
        <v>244688</v>
      </c>
      <c r="S707" s="2">
        <v>244688</v>
      </c>
      <c r="T707" t="s">
        <v>1937</v>
      </c>
      <c r="U707">
        <v>23082276</v>
      </c>
      <c r="V707" t="s">
        <v>724</v>
      </c>
      <c r="W707">
        <v>90</v>
      </c>
      <c r="X707">
        <v>90</v>
      </c>
      <c r="Y707">
        <v>90</v>
      </c>
      <c r="Z707">
        <v>90</v>
      </c>
      <c r="AA707">
        <v>0</v>
      </c>
      <c r="AB707">
        <v>0</v>
      </c>
      <c r="AC707">
        <v>0</v>
      </c>
      <c r="AD707">
        <v>0</v>
      </c>
      <c r="AE707">
        <v>90</v>
      </c>
      <c r="AF707">
        <v>90</v>
      </c>
      <c r="AI707" t="s">
        <v>1713</v>
      </c>
      <c r="AJ707" t="s">
        <v>989</v>
      </c>
      <c r="AN707" t="s">
        <v>1034</v>
      </c>
      <c r="AO707" t="s">
        <v>991</v>
      </c>
      <c r="AU707" t="s">
        <v>1938</v>
      </c>
      <c r="AV707" t="s">
        <v>765</v>
      </c>
      <c r="AW707" t="s">
        <v>765</v>
      </c>
      <c r="AX707" t="s">
        <v>990</v>
      </c>
      <c r="AY707">
        <v>0</v>
      </c>
      <c r="AZ707" t="s">
        <v>994</v>
      </c>
      <c r="BA707">
        <v>31799190</v>
      </c>
      <c r="BD707">
        <v>0</v>
      </c>
      <c r="BG707">
        <v>1333314600</v>
      </c>
      <c r="BH707" t="s">
        <v>995</v>
      </c>
      <c r="BI707">
        <v>90</v>
      </c>
      <c r="BJ707">
        <v>90</v>
      </c>
      <c r="BK707">
        <v>1300</v>
      </c>
      <c r="BL707" t="s">
        <v>996</v>
      </c>
    </row>
    <row r="708" spans="3:64">
      <c r="C708" s="2">
        <v>244688</v>
      </c>
      <c r="D708" s="2">
        <v>244688</v>
      </c>
      <c r="F708" t="s">
        <v>1708</v>
      </c>
      <c r="G708" t="s">
        <v>1709</v>
      </c>
      <c r="H708">
        <v>0</v>
      </c>
      <c r="I708" t="s">
        <v>984</v>
      </c>
      <c r="J708" t="s">
        <v>985</v>
      </c>
      <c r="K708" t="s">
        <v>986</v>
      </c>
      <c r="L708">
        <v>250</v>
      </c>
      <c r="N708">
        <v>2000340199</v>
      </c>
      <c r="O708" t="s">
        <v>1939</v>
      </c>
      <c r="P708">
        <v>2</v>
      </c>
      <c r="Q708" t="s">
        <v>1939</v>
      </c>
      <c r="R708" s="2">
        <v>244688</v>
      </c>
      <c r="S708" s="2">
        <v>244688</v>
      </c>
      <c r="T708" t="s">
        <v>1940</v>
      </c>
      <c r="U708">
        <v>23082162</v>
      </c>
      <c r="V708" t="s">
        <v>720</v>
      </c>
      <c r="W708">
        <v>1</v>
      </c>
      <c r="X708">
        <v>90</v>
      </c>
      <c r="Y708">
        <v>1</v>
      </c>
      <c r="Z708">
        <v>90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90</v>
      </c>
      <c r="AI708" t="s">
        <v>1713</v>
      </c>
      <c r="AJ708" t="s">
        <v>989</v>
      </c>
      <c r="AN708" t="s">
        <v>1034</v>
      </c>
      <c r="AO708" t="s">
        <v>991</v>
      </c>
      <c r="AU708" t="s">
        <v>1941</v>
      </c>
      <c r="AV708" t="s">
        <v>1001</v>
      </c>
      <c r="AW708" t="s">
        <v>765</v>
      </c>
      <c r="AX708" t="s">
        <v>990</v>
      </c>
      <c r="AY708">
        <v>0</v>
      </c>
      <c r="AZ708" t="s">
        <v>994</v>
      </c>
      <c r="BA708">
        <v>31799224</v>
      </c>
      <c r="BD708">
        <v>0</v>
      </c>
      <c r="BG708">
        <v>1333314600</v>
      </c>
      <c r="BH708" t="s">
        <v>995</v>
      </c>
      <c r="BI708">
        <v>1</v>
      </c>
      <c r="BJ708">
        <v>90</v>
      </c>
      <c r="BK708">
        <v>1300</v>
      </c>
      <c r="BL708" t="s">
        <v>996</v>
      </c>
    </row>
    <row r="709" spans="3:64">
      <c r="C709" s="2">
        <v>244688</v>
      </c>
      <c r="D709" s="2">
        <v>244688</v>
      </c>
      <c r="F709" t="s">
        <v>1708</v>
      </c>
      <c r="G709" t="s">
        <v>1709</v>
      </c>
      <c r="H709">
        <v>0</v>
      </c>
      <c r="I709" t="s">
        <v>984</v>
      </c>
      <c r="J709" t="s">
        <v>985</v>
      </c>
      <c r="K709" t="s">
        <v>986</v>
      </c>
      <c r="L709">
        <v>250</v>
      </c>
      <c r="N709">
        <v>2000380610</v>
      </c>
      <c r="O709" t="s">
        <v>1942</v>
      </c>
      <c r="P709">
        <v>1</v>
      </c>
      <c r="Q709" t="s">
        <v>1942</v>
      </c>
      <c r="R709" s="2">
        <v>244688</v>
      </c>
      <c r="S709" s="2">
        <v>244688</v>
      </c>
      <c r="T709" t="s">
        <v>1943</v>
      </c>
      <c r="U709">
        <v>23089787</v>
      </c>
      <c r="V709" t="s">
        <v>700</v>
      </c>
      <c r="W709">
        <v>15</v>
      </c>
      <c r="X709">
        <v>15</v>
      </c>
      <c r="Y709">
        <v>15</v>
      </c>
      <c r="Z709">
        <v>15</v>
      </c>
      <c r="AA709">
        <v>0</v>
      </c>
      <c r="AB709">
        <v>0</v>
      </c>
      <c r="AC709">
        <v>0</v>
      </c>
      <c r="AD709">
        <v>0</v>
      </c>
      <c r="AE709">
        <v>15</v>
      </c>
      <c r="AF709">
        <v>15</v>
      </c>
      <c r="AI709" t="s">
        <v>1713</v>
      </c>
      <c r="AJ709" t="s">
        <v>989</v>
      </c>
      <c r="AK709" t="s">
        <v>1039</v>
      </c>
      <c r="AL709" t="s">
        <v>1008</v>
      </c>
      <c r="AM709" t="s">
        <v>1009</v>
      </c>
      <c r="AN709" t="s">
        <v>1034</v>
      </c>
      <c r="AO709" t="s">
        <v>991</v>
      </c>
      <c r="AU709" t="s">
        <v>1944</v>
      </c>
      <c r="AV709" t="s">
        <v>765</v>
      </c>
      <c r="AW709" t="s">
        <v>765</v>
      </c>
      <c r="AX709" t="s">
        <v>990</v>
      </c>
      <c r="AY709">
        <v>0</v>
      </c>
      <c r="AZ709" t="s">
        <v>994</v>
      </c>
      <c r="BA709">
        <v>31799334</v>
      </c>
      <c r="BD709">
        <v>0</v>
      </c>
      <c r="BG709">
        <v>1333314600</v>
      </c>
      <c r="BH709" t="s">
        <v>995</v>
      </c>
      <c r="BI709">
        <v>15</v>
      </c>
      <c r="BJ709">
        <v>15</v>
      </c>
      <c r="BK709">
        <v>1300</v>
      </c>
      <c r="BL709" t="s">
        <v>996</v>
      </c>
    </row>
    <row r="710" spans="3:64">
      <c r="C710" s="2">
        <v>244688</v>
      </c>
      <c r="D710" s="2">
        <v>244688</v>
      </c>
      <c r="F710" t="s">
        <v>1708</v>
      </c>
      <c r="G710" t="s">
        <v>1709</v>
      </c>
      <c r="H710">
        <v>0</v>
      </c>
      <c r="I710" t="s">
        <v>984</v>
      </c>
      <c r="J710" t="s">
        <v>985</v>
      </c>
      <c r="K710" t="s">
        <v>986</v>
      </c>
      <c r="L710">
        <v>250</v>
      </c>
      <c r="N710">
        <v>2000417469</v>
      </c>
      <c r="O710" t="s">
        <v>1945</v>
      </c>
      <c r="P710">
        <v>1</v>
      </c>
      <c r="Q710" t="s">
        <v>1945</v>
      </c>
      <c r="R710" s="2">
        <v>244688</v>
      </c>
      <c r="S710" s="2">
        <v>244688</v>
      </c>
      <c r="T710" t="s">
        <v>1946</v>
      </c>
      <c r="U710">
        <v>23057698</v>
      </c>
      <c r="V710" t="s">
        <v>271</v>
      </c>
      <c r="W710">
        <v>10</v>
      </c>
      <c r="X710">
        <v>10</v>
      </c>
      <c r="Y710">
        <v>10</v>
      </c>
      <c r="Z710">
        <v>10</v>
      </c>
      <c r="AA710">
        <v>0</v>
      </c>
      <c r="AB710">
        <v>0</v>
      </c>
      <c r="AC710">
        <v>0</v>
      </c>
      <c r="AD710">
        <v>0</v>
      </c>
      <c r="AE710">
        <v>10</v>
      </c>
      <c r="AF710">
        <v>10</v>
      </c>
      <c r="AI710" t="s">
        <v>1713</v>
      </c>
      <c r="AJ710" t="s">
        <v>989</v>
      </c>
      <c r="AK710" t="s">
        <v>1039</v>
      </c>
      <c r="AL710" t="s">
        <v>1008</v>
      </c>
      <c r="AM710" t="s">
        <v>1009</v>
      </c>
      <c r="AN710" t="s">
        <v>1034</v>
      </c>
      <c r="AO710" t="s">
        <v>991</v>
      </c>
      <c r="AU710" t="s">
        <v>1947</v>
      </c>
      <c r="AV710" t="s">
        <v>765</v>
      </c>
      <c r="AW710" t="s">
        <v>765</v>
      </c>
      <c r="AX710" t="s">
        <v>990</v>
      </c>
      <c r="AY710">
        <v>0</v>
      </c>
      <c r="AZ710" t="s">
        <v>994</v>
      </c>
      <c r="BA710">
        <v>31799420</v>
      </c>
      <c r="BD710">
        <v>0</v>
      </c>
      <c r="BG710">
        <v>1333314600</v>
      </c>
      <c r="BH710" t="s">
        <v>995</v>
      </c>
      <c r="BI710">
        <v>10</v>
      </c>
      <c r="BJ710">
        <v>10</v>
      </c>
      <c r="BL710" t="s">
        <v>996</v>
      </c>
    </row>
    <row r="711" spans="3:64">
      <c r="C711" s="2">
        <v>244688</v>
      </c>
      <c r="D711" s="2">
        <v>244688</v>
      </c>
      <c r="F711" t="s">
        <v>1708</v>
      </c>
      <c r="G711" t="s">
        <v>1709</v>
      </c>
      <c r="H711">
        <v>0</v>
      </c>
      <c r="I711" t="s">
        <v>984</v>
      </c>
      <c r="J711" t="s">
        <v>985</v>
      </c>
      <c r="K711" t="s">
        <v>986</v>
      </c>
      <c r="L711">
        <v>250</v>
      </c>
      <c r="N711">
        <v>2000246922</v>
      </c>
      <c r="O711" t="s">
        <v>1948</v>
      </c>
      <c r="P711">
        <v>4</v>
      </c>
      <c r="Q711" t="s">
        <v>1949</v>
      </c>
      <c r="R711" s="2">
        <v>244688</v>
      </c>
      <c r="S711" s="2">
        <v>244688</v>
      </c>
      <c r="T711" t="s">
        <v>1950</v>
      </c>
      <c r="U711">
        <v>23057687</v>
      </c>
      <c r="V711" t="s">
        <v>628</v>
      </c>
      <c r="W711">
        <v>20</v>
      </c>
      <c r="X711">
        <v>20</v>
      </c>
      <c r="Y711">
        <v>20</v>
      </c>
      <c r="Z711">
        <v>20</v>
      </c>
      <c r="AA711">
        <v>0</v>
      </c>
      <c r="AB711">
        <v>0</v>
      </c>
      <c r="AC711">
        <v>0</v>
      </c>
      <c r="AD711">
        <v>0</v>
      </c>
      <c r="AE711">
        <v>20</v>
      </c>
      <c r="AF711">
        <v>20</v>
      </c>
      <c r="AI711" t="s">
        <v>1713</v>
      </c>
      <c r="AJ711" t="s">
        <v>989</v>
      </c>
      <c r="AK711" t="s">
        <v>1007</v>
      </c>
      <c r="AL711" t="s">
        <v>1008</v>
      </c>
      <c r="AM711" t="s">
        <v>1009</v>
      </c>
      <c r="AN711" t="s">
        <v>1022</v>
      </c>
      <c r="AO711" t="s">
        <v>991</v>
      </c>
      <c r="AU711" t="s">
        <v>1951</v>
      </c>
      <c r="AV711" t="s">
        <v>765</v>
      </c>
      <c r="AW711" t="s">
        <v>765</v>
      </c>
      <c r="AX711" t="s">
        <v>990</v>
      </c>
      <c r="AY711">
        <v>0</v>
      </c>
      <c r="AZ711" t="s">
        <v>994</v>
      </c>
      <c r="BA711">
        <v>31799429</v>
      </c>
      <c r="BD711">
        <v>0</v>
      </c>
      <c r="BG711">
        <v>1333314600</v>
      </c>
      <c r="BH711" t="s">
        <v>995</v>
      </c>
      <c r="BI711">
        <v>20</v>
      </c>
      <c r="BJ711">
        <v>20</v>
      </c>
      <c r="BK711">
        <v>1300</v>
      </c>
      <c r="BL711" t="s">
        <v>996</v>
      </c>
    </row>
    <row r="712" spans="3:64">
      <c r="C712" s="2">
        <v>244688</v>
      </c>
      <c r="D712" s="2">
        <v>244688</v>
      </c>
      <c r="F712" t="s">
        <v>1708</v>
      </c>
      <c r="G712" t="s">
        <v>1709</v>
      </c>
      <c r="H712">
        <v>0</v>
      </c>
      <c r="I712" t="s">
        <v>984</v>
      </c>
      <c r="J712" t="s">
        <v>985</v>
      </c>
      <c r="K712" t="s">
        <v>986</v>
      </c>
      <c r="L712">
        <v>250</v>
      </c>
      <c r="N712">
        <v>2000195954</v>
      </c>
      <c r="O712" t="s">
        <v>1952</v>
      </c>
      <c r="P712">
        <v>2</v>
      </c>
      <c r="Q712" t="s">
        <v>1953</v>
      </c>
      <c r="R712" s="2">
        <v>244688</v>
      </c>
      <c r="S712" s="2">
        <v>244688</v>
      </c>
      <c r="T712" t="s">
        <v>1954</v>
      </c>
      <c r="U712">
        <v>23045518</v>
      </c>
      <c r="V712" t="s">
        <v>609</v>
      </c>
      <c r="W712">
        <v>10</v>
      </c>
      <c r="X712">
        <v>50</v>
      </c>
      <c r="Y712">
        <v>10</v>
      </c>
      <c r="Z712">
        <v>50</v>
      </c>
      <c r="AA712">
        <v>0</v>
      </c>
      <c r="AB712">
        <v>0</v>
      </c>
      <c r="AC712">
        <v>0</v>
      </c>
      <c r="AD712">
        <v>0</v>
      </c>
      <c r="AE712">
        <v>10</v>
      </c>
      <c r="AF712">
        <v>50</v>
      </c>
      <c r="AI712" t="s">
        <v>1713</v>
      </c>
      <c r="AJ712" t="s">
        <v>989</v>
      </c>
      <c r="AK712" t="s">
        <v>1007</v>
      </c>
      <c r="AL712" t="s">
        <v>1008</v>
      </c>
      <c r="AM712" t="s">
        <v>1009</v>
      </c>
      <c r="AN712" t="s">
        <v>1022</v>
      </c>
      <c r="AO712" t="s">
        <v>991</v>
      </c>
      <c r="AU712" t="s">
        <v>1955</v>
      </c>
      <c r="AV712" t="s">
        <v>1010</v>
      </c>
      <c r="AW712" t="s">
        <v>765</v>
      </c>
      <c r="AX712" t="s">
        <v>990</v>
      </c>
      <c r="AY712">
        <v>0</v>
      </c>
      <c r="AZ712" t="s">
        <v>994</v>
      </c>
      <c r="BA712">
        <v>31799685</v>
      </c>
      <c r="BD712">
        <v>0</v>
      </c>
      <c r="BG712">
        <v>1333314600</v>
      </c>
      <c r="BH712" t="s">
        <v>995</v>
      </c>
      <c r="BI712">
        <v>10</v>
      </c>
      <c r="BJ712">
        <v>50</v>
      </c>
      <c r="BK712">
        <v>1300</v>
      </c>
      <c r="BL712" t="s">
        <v>996</v>
      </c>
    </row>
    <row r="713" spans="3:64">
      <c r="C713" s="2">
        <v>244688</v>
      </c>
      <c r="D713" s="2">
        <v>244688</v>
      </c>
      <c r="F713" t="s">
        <v>1708</v>
      </c>
      <c r="G713" t="s">
        <v>1709</v>
      </c>
      <c r="H713">
        <v>0</v>
      </c>
      <c r="I713" t="s">
        <v>984</v>
      </c>
      <c r="J713" t="s">
        <v>985</v>
      </c>
      <c r="K713" t="s">
        <v>986</v>
      </c>
      <c r="L713">
        <v>250</v>
      </c>
      <c r="N713">
        <v>2000195954</v>
      </c>
      <c r="O713" t="s">
        <v>1952</v>
      </c>
      <c r="P713">
        <v>2</v>
      </c>
      <c r="Q713" t="s">
        <v>1953</v>
      </c>
      <c r="R713" s="2">
        <v>244688</v>
      </c>
      <c r="S713" s="2">
        <v>244688</v>
      </c>
      <c r="T713" t="s">
        <v>1956</v>
      </c>
      <c r="U713">
        <v>23000203</v>
      </c>
      <c r="V713" t="s">
        <v>622</v>
      </c>
      <c r="W713">
        <v>10</v>
      </c>
      <c r="X713">
        <v>10</v>
      </c>
      <c r="Y713">
        <v>10</v>
      </c>
      <c r="Z713">
        <v>10</v>
      </c>
      <c r="AA713">
        <v>0</v>
      </c>
      <c r="AB713">
        <v>0</v>
      </c>
      <c r="AC713">
        <v>0</v>
      </c>
      <c r="AD713">
        <v>0</v>
      </c>
      <c r="AE713">
        <v>10</v>
      </c>
      <c r="AF713">
        <v>10</v>
      </c>
      <c r="AI713" t="s">
        <v>1713</v>
      </c>
      <c r="AJ713" t="s">
        <v>989</v>
      </c>
      <c r="AK713" t="s">
        <v>1007</v>
      </c>
      <c r="AL713" t="s">
        <v>1008</v>
      </c>
      <c r="AM713" t="s">
        <v>1009</v>
      </c>
      <c r="AN713" t="s">
        <v>1022</v>
      </c>
      <c r="AO713" t="s">
        <v>991</v>
      </c>
      <c r="AU713" t="s">
        <v>1955</v>
      </c>
      <c r="AV713" t="s">
        <v>765</v>
      </c>
      <c r="AW713" t="s">
        <v>765</v>
      </c>
      <c r="AX713" t="s">
        <v>990</v>
      </c>
      <c r="AY713">
        <v>0</v>
      </c>
      <c r="AZ713" t="s">
        <v>994</v>
      </c>
      <c r="BA713">
        <v>31799685</v>
      </c>
      <c r="BD713">
        <v>0</v>
      </c>
      <c r="BF713" t="s">
        <v>1104</v>
      </c>
      <c r="BG713">
        <v>1333314600</v>
      </c>
      <c r="BH713" t="s">
        <v>995</v>
      </c>
      <c r="BI713">
        <v>10</v>
      </c>
      <c r="BJ713">
        <v>10</v>
      </c>
      <c r="BK713">
        <v>1300</v>
      </c>
      <c r="BL713" t="s">
        <v>996</v>
      </c>
    </row>
    <row r="714" spans="3:64">
      <c r="C714" s="2">
        <v>244688</v>
      </c>
      <c r="D714" s="2">
        <v>244688</v>
      </c>
      <c r="F714" t="s">
        <v>1708</v>
      </c>
      <c r="G714" t="s">
        <v>1709</v>
      </c>
      <c r="H714">
        <v>0</v>
      </c>
      <c r="I714" t="s">
        <v>984</v>
      </c>
      <c r="J714" t="s">
        <v>985</v>
      </c>
      <c r="K714" t="s">
        <v>986</v>
      </c>
      <c r="L714">
        <v>250</v>
      </c>
      <c r="N714">
        <v>2000339023</v>
      </c>
      <c r="O714" t="s">
        <v>1912</v>
      </c>
      <c r="P714">
        <v>1</v>
      </c>
      <c r="Q714" t="s">
        <v>1912</v>
      </c>
      <c r="R714" s="2">
        <v>244688</v>
      </c>
      <c r="S714" s="2">
        <v>244688</v>
      </c>
      <c r="T714" t="s">
        <v>1957</v>
      </c>
      <c r="U714">
        <v>23000167</v>
      </c>
      <c r="V714" t="s">
        <v>54</v>
      </c>
      <c r="W714">
        <v>20</v>
      </c>
      <c r="X714">
        <v>20</v>
      </c>
      <c r="Y714">
        <v>20</v>
      </c>
      <c r="Z714">
        <v>20</v>
      </c>
      <c r="AA714">
        <v>0</v>
      </c>
      <c r="AB714">
        <v>0</v>
      </c>
      <c r="AC714">
        <v>0</v>
      </c>
      <c r="AD714">
        <v>0</v>
      </c>
      <c r="AE714">
        <v>20</v>
      </c>
      <c r="AF714">
        <v>20</v>
      </c>
      <c r="AI714" t="s">
        <v>1713</v>
      </c>
      <c r="AJ714" t="s">
        <v>989</v>
      </c>
      <c r="AK714" t="s">
        <v>1007</v>
      </c>
      <c r="AL714" t="s">
        <v>1008</v>
      </c>
      <c r="AM714" t="s">
        <v>1009</v>
      </c>
      <c r="AN714" t="s">
        <v>1022</v>
      </c>
      <c r="AO714" t="s">
        <v>991</v>
      </c>
      <c r="AU714" t="s">
        <v>1958</v>
      </c>
      <c r="AV714" t="s">
        <v>765</v>
      </c>
      <c r="AW714" t="s">
        <v>765</v>
      </c>
      <c r="AX714" t="s">
        <v>990</v>
      </c>
      <c r="AY714">
        <v>0</v>
      </c>
      <c r="AZ714" t="s">
        <v>994</v>
      </c>
      <c r="BA714">
        <v>31799886</v>
      </c>
      <c r="BD714">
        <v>0</v>
      </c>
      <c r="BG714">
        <v>1333314600</v>
      </c>
      <c r="BH714" t="s">
        <v>995</v>
      </c>
      <c r="BI714">
        <v>20</v>
      </c>
      <c r="BJ714">
        <v>20</v>
      </c>
      <c r="BK714">
        <v>1300</v>
      </c>
      <c r="BL714" t="s">
        <v>996</v>
      </c>
    </row>
    <row r="715" spans="3:64">
      <c r="C715" s="2">
        <v>244688</v>
      </c>
      <c r="D715" s="2">
        <v>244688</v>
      </c>
      <c r="F715" t="s">
        <v>1708</v>
      </c>
      <c r="G715" t="s">
        <v>1709</v>
      </c>
      <c r="H715">
        <v>0</v>
      </c>
      <c r="I715" t="s">
        <v>984</v>
      </c>
      <c r="J715" t="s">
        <v>985</v>
      </c>
      <c r="K715" t="s">
        <v>986</v>
      </c>
      <c r="L715">
        <v>250</v>
      </c>
      <c r="N715">
        <v>2000346712</v>
      </c>
      <c r="O715" t="s">
        <v>1959</v>
      </c>
      <c r="P715">
        <v>2</v>
      </c>
      <c r="Q715" t="s">
        <v>1960</v>
      </c>
      <c r="R715" s="2">
        <v>244688</v>
      </c>
      <c r="S715" s="2">
        <v>244688</v>
      </c>
      <c r="T715" t="s">
        <v>1961</v>
      </c>
      <c r="U715">
        <v>23000188</v>
      </c>
      <c r="V715" t="s">
        <v>94</v>
      </c>
      <c r="W715">
        <v>6</v>
      </c>
      <c r="X715">
        <v>6</v>
      </c>
      <c r="Y715">
        <v>6</v>
      </c>
      <c r="Z715">
        <v>6</v>
      </c>
      <c r="AA715">
        <v>0</v>
      </c>
      <c r="AB715">
        <v>0</v>
      </c>
      <c r="AC715">
        <v>0</v>
      </c>
      <c r="AD715">
        <v>0</v>
      </c>
      <c r="AE715">
        <v>6</v>
      </c>
      <c r="AF715">
        <v>6</v>
      </c>
      <c r="AI715" t="s">
        <v>1713</v>
      </c>
      <c r="AJ715" t="s">
        <v>989</v>
      </c>
      <c r="AK715" t="s">
        <v>1007</v>
      </c>
      <c r="AL715" t="s">
        <v>1008</v>
      </c>
      <c r="AM715" t="s">
        <v>1009</v>
      </c>
      <c r="AN715" t="s">
        <v>1962</v>
      </c>
      <c r="AO715" t="s">
        <v>991</v>
      </c>
      <c r="AU715" t="s">
        <v>1963</v>
      </c>
      <c r="AV715" t="s">
        <v>765</v>
      </c>
      <c r="AW715" t="s">
        <v>765</v>
      </c>
      <c r="AX715" t="s">
        <v>990</v>
      </c>
      <c r="AY715">
        <v>0</v>
      </c>
      <c r="AZ715" t="s">
        <v>994</v>
      </c>
      <c r="BA715">
        <v>31799931</v>
      </c>
      <c r="BD715">
        <v>0</v>
      </c>
      <c r="BG715">
        <v>1333314600</v>
      </c>
      <c r="BH715" t="s">
        <v>995</v>
      </c>
      <c r="BI715">
        <v>6</v>
      </c>
      <c r="BJ715">
        <v>6</v>
      </c>
      <c r="BK715">
        <v>1300</v>
      </c>
      <c r="BL715" t="s">
        <v>996</v>
      </c>
    </row>
    <row r="716" spans="3:64">
      <c r="C716" s="2">
        <v>244688</v>
      </c>
      <c r="D716" s="2">
        <v>244688</v>
      </c>
      <c r="F716" t="s">
        <v>1708</v>
      </c>
      <c r="G716" t="s">
        <v>1709</v>
      </c>
      <c r="H716">
        <v>0</v>
      </c>
      <c r="I716" t="s">
        <v>984</v>
      </c>
      <c r="J716" t="s">
        <v>985</v>
      </c>
      <c r="K716" t="s">
        <v>986</v>
      </c>
      <c r="L716">
        <v>250</v>
      </c>
      <c r="N716">
        <v>2000223166</v>
      </c>
      <c r="O716" t="s">
        <v>1964</v>
      </c>
      <c r="P716">
        <v>2</v>
      </c>
      <c r="Q716" t="s">
        <v>1965</v>
      </c>
      <c r="R716" s="2">
        <v>244688</v>
      </c>
      <c r="S716" s="2">
        <v>244688</v>
      </c>
      <c r="T716" t="s">
        <v>1966</v>
      </c>
      <c r="U716">
        <v>23078867</v>
      </c>
      <c r="V716" t="s">
        <v>173</v>
      </c>
      <c r="W716">
        <v>10</v>
      </c>
      <c r="X716">
        <v>10</v>
      </c>
      <c r="Y716">
        <v>10</v>
      </c>
      <c r="Z716">
        <v>10</v>
      </c>
      <c r="AA716">
        <v>0</v>
      </c>
      <c r="AB716">
        <v>0</v>
      </c>
      <c r="AC716">
        <v>0</v>
      </c>
      <c r="AD716">
        <v>0</v>
      </c>
      <c r="AE716">
        <v>10</v>
      </c>
      <c r="AF716">
        <v>10</v>
      </c>
      <c r="AI716" t="s">
        <v>1713</v>
      </c>
      <c r="AJ716" t="s">
        <v>989</v>
      </c>
      <c r="AK716" t="s">
        <v>1039</v>
      </c>
      <c r="AL716" t="s">
        <v>1008</v>
      </c>
      <c r="AM716" t="s">
        <v>1009</v>
      </c>
      <c r="AN716" t="s">
        <v>1022</v>
      </c>
      <c r="AO716" t="s">
        <v>991</v>
      </c>
      <c r="AU716" t="s">
        <v>1967</v>
      </c>
      <c r="AV716" t="s">
        <v>765</v>
      </c>
      <c r="AW716" t="s">
        <v>765</v>
      </c>
      <c r="AX716" t="s">
        <v>990</v>
      </c>
      <c r="AY716">
        <v>0</v>
      </c>
      <c r="AZ716" t="s">
        <v>994</v>
      </c>
      <c r="BA716">
        <v>31800044</v>
      </c>
      <c r="BD716">
        <v>0</v>
      </c>
      <c r="BG716">
        <v>1333314600</v>
      </c>
      <c r="BH716" t="s">
        <v>995</v>
      </c>
      <c r="BI716">
        <v>10</v>
      </c>
      <c r="BJ716">
        <v>10</v>
      </c>
      <c r="BK716">
        <v>1300</v>
      </c>
      <c r="BL716" t="s">
        <v>996</v>
      </c>
    </row>
    <row r="717" spans="3:64">
      <c r="C717" s="2">
        <v>244688</v>
      </c>
      <c r="D717" s="2">
        <v>244688</v>
      </c>
      <c r="F717" t="s">
        <v>1708</v>
      </c>
      <c r="G717" t="s">
        <v>1709</v>
      </c>
      <c r="H717">
        <v>0</v>
      </c>
      <c r="I717" t="s">
        <v>984</v>
      </c>
      <c r="J717" t="s">
        <v>985</v>
      </c>
      <c r="K717" t="s">
        <v>986</v>
      </c>
      <c r="L717">
        <v>250</v>
      </c>
      <c r="N717">
        <v>2000223166</v>
      </c>
      <c r="O717" t="s">
        <v>1964</v>
      </c>
      <c r="P717">
        <v>2</v>
      </c>
      <c r="Q717" t="s">
        <v>1965</v>
      </c>
      <c r="R717" s="2">
        <v>244688</v>
      </c>
      <c r="S717" s="2">
        <v>244688</v>
      </c>
      <c r="T717" t="s">
        <v>1966</v>
      </c>
      <c r="U717">
        <v>23057689</v>
      </c>
      <c r="V717" t="s">
        <v>56</v>
      </c>
      <c r="W717">
        <v>50</v>
      </c>
      <c r="X717">
        <v>50</v>
      </c>
      <c r="Y717">
        <v>50</v>
      </c>
      <c r="Z717">
        <v>50</v>
      </c>
      <c r="AA717">
        <v>0</v>
      </c>
      <c r="AB717">
        <v>0</v>
      </c>
      <c r="AC717">
        <v>0</v>
      </c>
      <c r="AD717">
        <v>0</v>
      </c>
      <c r="AE717">
        <v>50</v>
      </c>
      <c r="AF717">
        <v>50</v>
      </c>
      <c r="AI717" t="s">
        <v>1713</v>
      </c>
      <c r="AJ717" t="s">
        <v>989</v>
      </c>
      <c r="AK717" t="s">
        <v>1007</v>
      </c>
      <c r="AL717" t="s">
        <v>1008</v>
      </c>
      <c r="AM717" t="s">
        <v>1009</v>
      </c>
      <c r="AN717" t="s">
        <v>1022</v>
      </c>
      <c r="AO717" t="s">
        <v>991</v>
      </c>
      <c r="AU717" t="s">
        <v>1967</v>
      </c>
      <c r="AV717" t="s">
        <v>765</v>
      </c>
      <c r="AW717" t="s">
        <v>765</v>
      </c>
      <c r="AX717" t="s">
        <v>990</v>
      </c>
      <c r="AY717">
        <v>0</v>
      </c>
      <c r="AZ717" t="s">
        <v>994</v>
      </c>
      <c r="BA717">
        <v>31800044</v>
      </c>
      <c r="BD717">
        <v>0</v>
      </c>
      <c r="BG717">
        <v>1333314600</v>
      </c>
      <c r="BH717" t="s">
        <v>995</v>
      </c>
      <c r="BI717">
        <v>50</v>
      </c>
      <c r="BJ717">
        <v>50</v>
      </c>
      <c r="BK717">
        <v>1300</v>
      </c>
      <c r="BL717" t="s">
        <v>996</v>
      </c>
    </row>
    <row r="718" spans="3:64">
      <c r="C718" s="2">
        <v>244688</v>
      </c>
      <c r="D718" s="2">
        <v>244688</v>
      </c>
      <c r="F718" t="s">
        <v>1708</v>
      </c>
      <c r="G718" t="s">
        <v>1709</v>
      </c>
      <c r="H718">
        <v>0</v>
      </c>
      <c r="I718" t="s">
        <v>984</v>
      </c>
      <c r="J718" t="s">
        <v>985</v>
      </c>
      <c r="K718" t="s">
        <v>986</v>
      </c>
      <c r="L718">
        <v>250</v>
      </c>
      <c r="N718">
        <v>2000223166</v>
      </c>
      <c r="O718" t="s">
        <v>1964</v>
      </c>
      <c r="P718">
        <v>2</v>
      </c>
      <c r="Q718" t="s">
        <v>1965</v>
      </c>
      <c r="R718" s="2">
        <v>244688</v>
      </c>
      <c r="S718" s="2">
        <v>244688</v>
      </c>
      <c r="T718" t="s">
        <v>1966</v>
      </c>
      <c r="U718">
        <v>23064091</v>
      </c>
      <c r="V718" t="s">
        <v>118</v>
      </c>
      <c r="W718">
        <v>5</v>
      </c>
      <c r="X718">
        <v>5</v>
      </c>
      <c r="Y718">
        <v>5</v>
      </c>
      <c r="Z718">
        <v>5</v>
      </c>
      <c r="AA718">
        <v>0</v>
      </c>
      <c r="AB718">
        <v>0</v>
      </c>
      <c r="AC718">
        <v>0</v>
      </c>
      <c r="AD718">
        <v>0</v>
      </c>
      <c r="AE718">
        <v>5</v>
      </c>
      <c r="AF718">
        <v>5</v>
      </c>
      <c r="AI718" t="s">
        <v>1713</v>
      </c>
      <c r="AJ718" t="s">
        <v>989</v>
      </c>
      <c r="AK718" t="s">
        <v>1007</v>
      </c>
      <c r="AL718" t="s">
        <v>1008</v>
      </c>
      <c r="AM718" t="s">
        <v>1009</v>
      </c>
      <c r="AN718" t="s">
        <v>1022</v>
      </c>
      <c r="AO718" t="s">
        <v>991</v>
      </c>
      <c r="AU718" t="s">
        <v>1967</v>
      </c>
      <c r="AV718" t="s">
        <v>765</v>
      </c>
      <c r="AW718" t="s">
        <v>765</v>
      </c>
      <c r="AX718" t="s">
        <v>990</v>
      </c>
      <c r="AY718">
        <v>0</v>
      </c>
      <c r="AZ718" t="s">
        <v>994</v>
      </c>
      <c r="BA718">
        <v>31800044</v>
      </c>
      <c r="BD718">
        <v>0</v>
      </c>
      <c r="BG718">
        <v>1333314600</v>
      </c>
      <c r="BH718" t="s">
        <v>995</v>
      </c>
      <c r="BI718">
        <v>5</v>
      </c>
      <c r="BJ718">
        <v>5</v>
      </c>
      <c r="BK718">
        <v>1300</v>
      </c>
      <c r="BL718" t="s">
        <v>996</v>
      </c>
    </row>
    <row r="719" spans="3:64">
      <c r="C719" s="2">
        <v>244688</v>
      </c>
      <c r="D719" s="2">
        <v>244688</v>
      </c>
      <c r="F719" t="s">
        <v>1708</v>
      </c>
      <c r="G719" t="s">
        <v>1709</v>
      </c>
      <c r="H719">
        <v>0</v>
      </c>
      <c r="I719" t="s">
        <v>984</v>
      </c>
      <c r="J719" t="s">
        <v>985</v>
      </c>
      <c r="K719" t="s">
        <v>986</v>
      </c>
      <c r="L719">
        <v>250</v>
      </c>
      <c r="N719">
        <v>2000194981</v>
      </c>
      <c r="O719" t="s">
        <v>1968</v>
      </c>
      <c r="P719">
        <v>1</v>
      </c>
      <c r="Q719" t="s">
        <v>1969</v>
      </c>
      <c r="R719" s="2">
        <v>244688</v>
      </c>
      <c r="S719" s="2">
        <v>244688</v>
      </c>
      <c r="T719" t="s">
        <v>1970</v>
      </c>
      <c r="U719">
        <v>23105856</v>
      </c>
      <c r="V719" t="s">
        <v>231</v>
      </c>
      <c r="W719">
        <v>2</v>
      </c>
      <c r="X719">
        <v>24</v>
      </c>
      <c r="Y719">
        <v>2</v>
      </c>
      <c r="Z719">
        <v>24</v>
      </c>
      <c r="AA719">
        <v>0</v>
      </c>
      <c r="AB719">
        <v>0</v>
      </c>
      <c r="AC719">
        <v>0</v>
      </c>
      <c r="AD719">
        <v>0</v>
      </c>
      <c r="AE719">
        <v>2</v>
      </c>
      <c r="AF719">
        <v>24</v>
      </c>
      <c r="AI719" t="s">
        <v>1713</v>
      </c>
      <c r="AJ719" t="s">
        <v>989</v>
      </c>
      <c r="AK719" t="s">
        <v>1039</v>
      </c>
      <c r="AL719" t="s">
        <v>1008</v>
      </c>
      <c r="AM719" t="s">
        <v>1009</v>
      </c>
      <c r="AN719" t="s">
        <v>1022</v>
      </c>
      <c r="AO719" t="s">
        <v>991</v>
      </c>
      <c r="AU719" t="s">
        <v>1971</v>
      </c>
      <c r="AV719" t="s">
        <v>1010</v>
      </c>
      <c r="AW719" t="s">
        <v>765</v>
      </c>
      <c r="AX719" t="s">
        <v>990</v>
      </c>
      <c r="AY719">
        <v>0</v>
      </c>
      <c r="AZ719" t="s">
        <v>994</v>
      </c>
      <c r="BA719">
        <v>31800121</v>
      </c>
      <c r="BD719">
        <v>0</v>
      </c>
      <c r="BG719" t="s">
        <v>1011</v>
      </c>
      <c r="BH719" t="s">
        <v>995</v>
      </c>
      <c r="BI719">
        <v>2</v>
      </c>
      <c r="BJ719">
        <v>24</v>
      </c>
      <c r="BK719">
        <v>1300</v>
      </c>
      <c r="BL719" t="s">
        <v>996</v>
      </c>
    </row>
    <row r="720" spans="3:64">
      <c r="C720" s="2">
        <v>244688</v>
      </c>
      <c r="D720" s="2">
        <v>244688</v>
      </c>
      <c r="F720" t="s">
        <v>1708</v>
      </c>
      <c r="G720" t="s">
        <v>1709</v>
      </c>
      <c r="H720">
        <v>0</v>
      </c>
      <c r="I720" t="s">
        <v>984</v>
      </c>
      <c r="J720" t="s">
        <v>985</v>
      </c>
      <c r="K720" t="s">
        <v>986</v>
      </c>
      <c r="L720">
        <v>250</v>
      </c>
      <c r="N720">
        <v>2000194981</v>
      </c>
      <c r="O720" t="s">
        <v>1968</v>
      </c>
      <c r="P720">
        <v>1</v>
      </c>
      <c r="Q720" t="s">
        <v>1969</v>
      </c>
      <c r="R720" s="2">
        <v>244688</v>
      </c>
      <c r="S720" s="2">
        <v>244688</v>
      </c>
      <c r="T720" t="s">
        <v>1970</v>
      </c>
      <c r="U720">
        <v>23057688</v>
      </c>
      <c r="V720" t="s">
        <v>61</v>
      </c>
      <c r="W720">
        <v>10</v>
      </c>
      <c r="X720">
        <v>10</v>
      </c>
      <c r="Y720">
        <v>10</v>
      </c>
      <c r="Z720">
        <v>10</v>
      </c>
      <c r="AA720">
        <v>0</v>
      </c>
      <c r="AB720">
        <v>0</v>
      </c>
      <c r="AC720">
        <v>0</v>
      </c>
      <c r="AD720">
        <v>0</v>
      </c>
      <c r="AE720">
        <v>10</v>
      </c>
      <c r="AF720">
        <v>10</v>
      </c>
      <c r="AI720" t="s">
        <v>1713</v>
      </c>
      <c r="AJ720" t="s">
        <v>989</v>
      </c>
      <c r="AK720" t="s">
        <v>1007</v>
      </c>
      <c r="AL720" t="s">
        <v>1008</v>
      </c>
      <c r="AM720" t="s">
        <v>1009</v>
      </c>
      <c r="AN720" t="s">
        <v>1022</v>
      </c>
      <c r="AO720" t="s">
        <v>991</v>
      </c>
      <c r="AU720" t="s">
        <v>1971</v>
      </c>
      <c r="AV720" t="s">
        <v>765</v>
      </c>
      <c r="AW720" t="s">
        <v>765</v>
      </c>
      <c r="AX720" t="s">
        <v>990</v>
      </c>
      <c r="AY720">
        <v>0</v>
      </c>
      <c r="AZ720" t="s">
        <v>994</v>
      </c>
      <c r="BA720">
        <v>31800121</v>
      </c>
      <c r="BD720">
        <v>0</v>
      </c>
      <c r="BG720" t="s">
        <v>1011</v>
      </c>
      <c r="BH720" t="s">
        <v>995</v>
      </c>
      <c r="BI720">
        <v>10</v>
      </c>
      <c r="BJ720">
        <v>10</v>
      </c>
      <c r="BK720">
        <v>1300</v>
      </c>
      <c r="BL720" t="s">
        <v>996</v>
      </c>
    </row>
    <row r="721" spans="3:64">
      <c r="C721" s="2">
        <v>244688</v>
      </c>
      <c r="D721" s="2">
        <v>244688</v>
      </c>
      <c r="F721" t="s">
        <v>1708</v>
      </c>
      <c r="G721" t="s">
        <v>1709</v>
      </c>
      <c r="H721">
        <v>0</v>
      </c>
      <c r="I721" t="s">
        <v>984</v>
      </c>
      <c r="J721" t="s">
        <v>985</v>
      </c>
      <c r="K721" t="s">
        <v>986</v>
      </c>
      <c r="L721">
        <v>250</v>
      </c>
      <c r="N721">
        <v>2000194981</v>
      </c>
      <c r="O721" t="s">
        <v>1968</v>
      </c>
      <c r="P721">
        <v>1</v>
      </c>
      <c r="Q721" t="s">
        <v>1969</v>
      </c>
      <c r="R721" s="2">
        <v>244688</v>
      </c>
      <c r="S721" s="2">
        <v>244688</v>
      </c>
      <c r="T721" t="s">
        <v>1970</v>
      </c>
      <c r="U721">
        <v>23000190</v>
      </c>
      <c r="V721" t="s">
        <v>125</v>
      </c>
      <c r="W721">
        <v>6</v>
      </c>
      <c r="X721">
        <v>6</v>
      </c>
      <c r="Y721">
        <v>6</v>
      </c>
      <c r="Z721">
        <v>6</v>
      </c>
      <c r="AA721">
        <v>0</v>
      </c>
      <c r="AB721">
        <v>0</v>
      </c>
      <c r="AC721">
        <v>0</v>
      </c>
      <c r="AD721">
        <v>0</v>
      </c>
      <c r="AE721">
        <v>6</v>
      </c>
      <c r="AF721">
        <v>6</v>
      </c>
      <c r="AI721" t="s">
        <v>1713</v>
      </c>
      <c r="AJ721" t="s">
        <v>989</v>
      </c>
      <c r="AK721" t="s">
        <v>1007</v>
      </c>
      <c r="AL721" t="s">
        <v>1008</v>
      </c>
      <c r="AM721" t="s">
        <v>1009</v>
      </c>
      <c r="AN721" t="s">
        <v>1022</v>
      </c>
      <c r="AO721" t="s">
        <v>991</v>
      </c>
      <c r="AU721" t="s">
        <v>1971</v>
      </c>
      <c r="AV721" t="s">
        <v>765</v>
      </c>
      <c r="AW721" t="s">
        <v>765</v>
      </c>
      <c r="AX721" t="s">
        <v>990</v>
      </c>
      <c r="AY721">
        <v>0</v>
      </c>
      <c r="AZ721" t="s">
        <v>994</v>
      </c>
      <c r="BA721">
        <v>31800121</v>
      </c>
      <c r="BD721">
        <v>0</v>
      </c>
      <c r="BG721" t="s">
        <v>1011</v>
      </c>
      <c r="BH721" t="s">
        <v>995</v>
      </c>
      <c r="BI721">
        <v>6</v>
      </c>
      <c r="BJ721">
        <v>6</v>
      </c>
      <c r="BK721">
        <v>1300</v>
      </c>
      <c r="BL721" t="s">
        <v>996</v>
      </c>
    </row>
    <row r="722" spans="3:64">
      <c r="C722" s="2">
        <v>244688</v>
      </c>
      <c r="D722" s="2">
        <v>244688</v>
      </c>
      <c r="F722" t="s">
        <v>1708</v>
      </c>
      <c r="G722" t="s">
        <v>1709</v>
      </c>
      <c r="H722">
        <v>0</v>
      </c>
      <c r="I722" t="s">
        <v>984</v>
      </c>
      <c r="J722" t="s">
        <v>985</v>
      </c>
      <c r="K722" t="s">
        <v>986</v>
      </c>
      <c r="L722">
        <v>250</v>
      </c>
      <c r="N722">
        <v>2000194981</v>
      </c>
      <c r="O722" t="s">
        <v>1968</v>
      </c>
      <c r="P722">
        <v>1</v>
      </c>
      <c r="Q722" t="s">
        <v>1969</v>
      </c>
      <c r="R722" s="2">
        <v>244688</v>
      </c>
      <c r="S722" s="2">
        <v>244688</v>
      </c>
      <c r="T722" t="s">
        <v>1970</v>
      </c>
      <c r="U722">
        <v>23000189</v>
      </c>
      <c r="V722" t="s">
        <v>46</v>
      </c>
      <c r="W722">
        <v>6</v>
      </c>
      <c r="X722">
        <v>6</v>
      </c>
      <c r="Y722">
        <v>6</v>
      </c>
      <c r="Z722">
        <v>6</v>
      </c>
      <c r="AA722">
        <v>0</v>
      </c>
      <c r="AB722">
        <v>0</v>
      </c>
      <c r="AC722">
        <v>0</v>
      </c>
      <c r="AD722">
        <v>0</v>
      </c>
      <c r="AE722">
        <v>6</v>
      </c>
      <c r="AF722">
        <v>6</v>
      </c>
      <c r="AI722" t="s">
        <v>1713</v>
      </c>
      <c r="AJ722" t="s">
        <v>989</v>
      </c>
      <c r="AK722" t="s">
        <v>1007</v>
      </c>
      <c r="AL722" t="s">
        <v>1008</v>
      </c>
      <c r="AM722" t="s">
        <v>1009</v>
      </c>
      <c r="AN722" t="s">
        <v>1022</v>
      </c>
      <c r="AO722" t="s">
        <v>991</v>
      </c>
      <c r="AU722" t="s">
        <v>1971</v>
      </c>
      <c r="AV722" t="s">
        <v>765</v>
      </c>
      <c r="AW722" t="s">
        <v>765</v>
      </c>
      <c r="AX722" t="s">
        <v>990</v>
      </c>
      <c r="AY722">
        <v>0</v>
      </c>
      <c r="AZ722" t="s">
        <v>994</v>
      </c>
      <c r="BA722">
        <v>31800121</v>
      </c>
      <c r="BD722">
        <v>0</v>
      </c>
      <c r="BG722" t="s">
        <v>1011</v>
      </c>
      <c r="BH722" t="s">
        <v>995</v>
      </c>
      <c r="BI722">
        <v>6</v>
      </c>
      <c r="BJ722">
        <v>6</v>
      </c>
      <c r="BK722">
        <v>1300</v>
      </c>
      <c r="BL722" t="s">
        <v>996</v>
      </c>
    </row>
    <row r="723" spans="3:64">
      <c r="C723" s="2">
        <v>244688</v>
      </c>
      <c r="D723" s="2">
        <v>244688</v>
      </c>
      <c r="F723" t="s">
        <v>1708</v>
      </c>
      <c r="G723" t="s">
        <v>1709</v>
      </c>
      <c r="H723">
        <v>0</v>
      </c>
      <c r="I723" t="s">
        <v>984</v>
      </c>
      <c r="J723" t="s">
        <v>985</v>
      </c>
      <c r="K723" t="s">
        <v>986</v>
      </c>
      <c r="L723">
        <v>250</v>
      </c>
      <c r="N723">
        <v>2000194981</v>
      </c>
      <c r="O723" t="s">
        <v>1968</v>
      </c>
      <c r="P723">
        <v>1</v>
      </c>
      <c r="Q723" t="s">
        <v>1969</v>
      </c>
      <c r="R723" s="2">
        <v>244688</v>
      </c>
      <c r="S723" s="2">
        <v>244688</v>
      </c>
      <c r="T723" t="s">
        <v>1970</v>
      </c>
      <c r="U723">
        <v>23015321</v>
      </c>
      <c r="V723" t="s">
        <v>128</v>
      </c>
      <c r="W723">
        <v>4</v>
      </c>
      <c r="X723">
        <v>32</v>
      </c>
      <c r="Y723">
        <v>4</v>
      </c>
      <c r="Z723">
        <v>32</v>
      </c>
      <c r="AA723">
        <v>0</v>
      </c>
      <c r="AB723">
        <v>0</v>
      </c>
      <c r="AC723">
        <v>0</v>
      </c>
      <c r="AD723">
        <v>0</v>
      </c>
      <c r="AE723">
        <v>4</v>
      </c>
      <c r="AF723">
        <v>32</v>
      </c>
      <c r="AI723" t="s">
        <v>1713</v>
      </c>
      <c r="AJ723" t="s">
        <v>989</v>
      </c>
      <c r="AK723" t="s">
        <v>1007</v>
      </c>
      <c r="AL723" t="s">
        <v>1008</v>
      </c>
      <c r="AM723" t="s">
        <v>1009</v>
      </c>
      <c r="AN723" t="s">
        <v>1022</v>
      </c>
      <c r="AO723" t="s">
        <v>991</v>
      </c>
      <c r="AU723" t="s">
        <v>1971</v>
      </c>
      <c r="AV723" t="s">
        <v>1086</v>
      </c>
      <c r="AW723" t="s">
        <v>765</v>
      </c>
      <c r="AX723" t="s">
        <v>990</v>
      </c>
      <c r="AY723">
        <v>0</v>
      </c>
      <c r="AZ723" t="s">
        <v>994</v>
      </c>
      <c r="BA723">
        <v>31800121</v>
      </c>
      <c r="BD723">
        <v>0</v>
      </c>
      <c r="BG723" t="s">
        <v>1011</v>
      </c>
      <c r="BH723" t="s">
        <v>995</v>
      </c>
      <c r="BI723">
        <v>4</v>
      </c>
      <c r="BJ723">
        <v>32</v>
      </c>
      <c r="BK723">
        <v>1300</v>
      </c>
      <c r="BL723" t="s">
        <v>996</v>
      </c>
    </row>
    <row r="724" spans="3:64">
      <c r="C724" s="2">
        <v>244688</v>
      </c>
      <c r="D724" s="2">
        <v>244688</v>
      </c>
      <c r="F724" t="s">
        <v>1708</v>
      </c>
      <c r="G724" t="s">
        <v>1709</v>
      </c>
      <c r="H724">
        <v>0</v>
      </c>
      <c r="I724" t="s">
        <v>984</v>
      </c>
      <c r="J724" t="s">
        <v>985</v>
      </c>
      <c r="K724" t="s">
        <v>986</v>
      </c>
      <c r="L724">
        <v>250</v>
      </c>
      <c r="N724">
        <v>2000194981</v>
      </c>
      <c r="O724" t="s">
        <v>1968</v>
      </c>
      <c r="P724">
        <v>1</v>
      </c>
      <c r="Q724" t="s">
        <v>1969</v>
      </c>
      <c r="R724" s="2">
        <v>244688</v>
      </c>
      <c r="S724" s="2">
        <v>244688</v>
      </c>
      <c r="T724" t="s">
        <v>1970</v>
      </c>
      <c r="U724">
        <v>23015350</v>
      </c>
      <c r="V724" t="s">
        <v>36</v>
      </c>
      <c r="W724">
        <v>10</v>
      </c>
      <c r="X724">
        <v>10</v>
      </c>
      <c r="Y724">
        <v>10</v>
      </c>
      <c r="Z724">
        <v>10</v>
      </c>
      <c r="AA724">
        <v>0</v>
      </c>
      <c r="AB724">
        <v>0</v>
      </c>
      <c r="AC724">
        <v>0</v>
      </c>
      <c r="AD724">
        <v>0</v>
      </c>
      <c r="AE724">
        <v>10</v>
      </c>
      <c r="AF724">
        <v>10</v>
      </c>
      <c r="AI724" t="s">
        <v>1713</v>
      </c>
      <c r="AJ724" t="s">
        <v>989</v>
      </c>
      <c r="AK724" t="s">
        <v>1007</v>
      </c>
      <c r="AL724" t="s">
        <v>1008</v>
      </c>
      <c r="AM724" t="s">
        <v>1009</v>
      </c>
      <c r="AN724" t="s">
        <v>1022</v>
      </c>
      <c r="AO724" t="s">
        <v>991</v>
      </c>
      <c r="AU724" t="s">
        <v>1971</v>
      </c>
      <c r="AV724" t="s">
        <v>765</v>
      </c>
      <c r="AW724" t="s">
        <v>765</v>
      </c>
      <c r="AX724" t="s">
        <v>990</v>
      </c>
      <c r="AY724">
        <v>0</v>
      </c>
      <c r="AZ724" t="s">
        <v>994</v>
      </c>
      <c r="BA724">
        <v>31800121</v>
      </c>
      <c r="BD724">
        <v>0</v>
      </c>
      <c r="BG724" t="s">
        <v>1011</v>
      </c>
      <c r="BH724" t="s">
        <v>995</v>
      </c>
      <c r="BI724">
        <v>10</v>
      </c>
      <c r="BJ724">
        <v>10</v>
      </c>
      <c r="BK724">
        <v>1300</v>
      </c>
      <c r="BL724" t="s">
        <v>996</v>
      </c>
    </row>
    <row r="725" spans="3:64">
      <c r="C725" s="2">
        <v>244688</v>
      </c>
      <c r="D725" s="2">
        <v>244688</v>
      </c>
      <c r="F725" t="s">
        <v>1708</v>
      </c>
      <c r="G725" t="s">
        <v>1709</v>
      </c>
      <c r="H725">
        <v>0</v>
      </c>
      <c r="I725" t="s">
        <v>984</v>
      </c>
      <c r="J725" t="s">
        <v>985</v>
      </c>
      <c r="K725" t="s">
        <v>986</v>
      </c>
      <c r="L725">
        <v>250</v>
      </c>
      <c r="N725">
        <v>2000194981</v>
      </c>
      <c r="O725" t="s">
        <v>1968</v>
      </c>
      <c r="P725">
        <v>1</v>
      </c>
      <c r="Q725" t="s">
        <v>1969</v>
      </c>
      <c r="R725" s="2">
        <v>244688</v>
      </c>
      <c r="S725" s="2">
        <v>244688</v>
      </c>
      <c r="T725" t="s">
        <v>1970</v>
      </c>
      <c r="U725">
        <v>23000188</v>
      </c>
      <c r="V725" t="s">
        <v>94</v>
      </c>
      <c r="W725">
        <v>40</v>
      </c>
      <c r="X725">
        <v>40</v>
      </c>
      <c r="Y725">
        <v>40</v>
      </c>
      <c r="Z725">
        <v>40</v>
      </c>
      <c r="AA725">
        <v>0</v>
      </c>
      <c r="AB725">
        <v>0</v>
      </c>
      <c r="AC725">
        <v>0</v>
      </c>
      <c r="AD725">
        <v>0</v>
      </c>
      <c r="AE725">
        <v>40</v>
      </c>
      <c r="AF725">
        <v>40</v>
      </c>
      <c r="AI725" t="s">
        <v>1713</v>
      </c>
      <c r="AJ725" t="s">
        <v>989</v>
      </c>
      <c r="AK725" t="s">
        <v>1007</v>
      </c>
      <c r="AL725" t="s">
        <v>1008</v>
      </c>
      <c r="AM725" t="s">
        <v>1009</v>
      </c>
      <c r="AN725" t="s">
        <v>1022</v>
      </c>
      <c r="AO725" t="s">
        <v>991</v>
      </c>
      <c r="AU725" t="s">
        <v>1971</v>
      </c>
      <c r="AV725" t="s">
        <v>765</v>
      </c>
      <c r="AW725" t="s">
        <v>765</v>
      </c>
      <c r="AX725" t="s">
        <v>990</v>
      </c>
      <c r="AY725">
        <v>0</v>
      </c>
      <c r="AZ725" t="s">
        <v>994</v>
      </c>
      <c r="BA725">
        <v>31800121</v>
      </c>
      <c r="BD725">
        <v>0</v>
      </c>
      <c r="BG725" t="s">
        <v>1011</v>
      </c>
      <c r="BH725" t="s">
        <v>995</v>
      </c>
      <c r="BI725">
        <v>40</v>
      </c>
      <c r="BJ725">
        <v>40</v>
      </c>
      <c r="BK725">
        <v>1300</v>
      </c>
      <c r="BL725" t="s">
        <v>996</v>
      </c>
    </row>
    <row r="726" spans="3:64">
      <c r="C726" s="2">
        <v>244688</v>
      </c>
      <c r="D726" s="2">
        <v>244688</v>
      </c>
      <c r="F726" t="s">
        <v>1708</v>
      </c>
      <c r="G726" t="s">
        <v>1709</v>
      </c>
      <c r="H726">
        <v>0</v>
      </c>
      <c r="I726" t="s">
        <v>984</v>
      </c>
      <c r="J726" t="s">
        <v>985</v>
      </c>
      <c r="K726" t="s">
        <v>986</v>
      </c>
      <c r="L726">
        <v>250</v>
      </c>
      <c r="N726">
        <v>2000194981</v>
      </c>
      <c r="O726" t="s">
        <v>1968</v>
      </c>
      <c r="P726">
        <v>1</v>
      </c>
      <c r="Q726" t="s">
        <v>1969</v>
      </c>
      <c r="R726" s="2">
        <v>244688</v>
      </c>
      <c r="S726" s="2">
        <v>244688</v>
      </c>
      <c r="T726" t="s">
        <v>1970</v>
      </c>
      <c r="U726">
        <v>23105855</v>
      </c>
      <c r="V726" t="s">
        <v>164</v>
      </c>
      <c r="W726">
        <v>10</v>
      </c>
      <c r="X726">
        <v>100</v>
      </c>
      <c r="Y726">
        <v>10</v>
      </c>
      <c r="Z726">
        <v>100</v>
      </c>
      <c r="AA726">
        <v>0</v>
      </c>
      <c r="AB726">
        <v>0</v>
      </c>
      <c r="AC726">
        <v>0</v>
      </c>
      <c r="AD726">
        <v>0</v>
      </c>
      <c r="AE726">
        <v>10</v>
      </c>
      <c r="AF726">
        <v>100</v>
      </c>
      <c r="AI726" t="s">
        <v>1713</v>
      </c>
      <c r="AJ726" t="s">
        <v>989</v>
      </c>
      <c r="AK726" t="s">
        <v>1039</v>
      </c>
      <c r="AL726" t="s">
        <v>1008</v>
      </c>
      <c r="AM726" t="s">
        <v>1009</v>
      </c>
      <c r="AN726" t="s">
        <v>1022</v>
      </c>
      <c r="AO726" t="s">
        <v>991</v>
      </c>
      <c r="AU726" t="s">
        <v>1971</v>
      </c>
      <c r="AV726" t="s">
        <v>1010</v>
      </c>
      <c r="AW726" t="s">
        <v>765</v>
      </c>
      <c r="AX726" t="s">
        <v>990</v>
      </c>
      <c r="AY726">
        <v>0</v>
      </c>
      <c r="AZ726" t="s">
        <v>994</v>
      </c>
      <c r="BA726">
        <v>31800121</v>
      </c>
      <c r="BD726">
        <v>0</v>
      </c>
      <c r="BG726" t="s">
        <v>1011</v>
      </c>
      <c r="BH726" t="s">
        <v>995</v>
      </c>
      <c r="BI726">
        <v>10</v>
      </c>
      <c r="BJ726">
        <v>100</v>
      </c>
      <c r="BK726">
        <v>1300</v>
      </c>
      <c r="BL726" t="s">
        <v>996</v>
      </c>
    </row>
    <row r="727" spans="3:64">
      <c r="C727" s="2">
        <v>244688</v>
      </c>
      <c r="D727" s="2">
        <v>244688</v>
      </c>
      <c r="F727" t="s">
        <v>1708</v>
      </c>
      <c r="G727" t="s">
        <v>1709</v>
      </c>
      <c r="H727">
        <v>0</v>
      </c>
      <c r="I727" t="s">
        <v>984</v>
      </c>
      <c r="J727" t="s">
        <v>985</v>
      </c>
      <c r="K727" t="s">
        <v>986</v>
      </c>
      <c r="L727">
        <v>250</v>
      </c>
      <c r="N727">
        <v>2000265354</v>
      </c>
      <c r="O727" t="s">
        <v>1972</v>
      </c>
      <c r="P727">
        <v>1</v>
      </c>
      <c r="Q727" t="s">
        <v>1973</v>
      </c>
      <c r="R727" s="2">
        <v>244688</v>
      </c>
      <c r="S727" s="2">
        <v>244688</v>
      </c>
      <c r="T727" t="s">
        <v>1974</v>
      </c>
      <c r="U727">
        <v>23064091</v>
      </c>
      <c r="V727" t="s">
        <v>118</v>
      </c>
      <c r="W727">
        <v>20</v>
      </c>
      <c r="X727">
        <v>20</v>
      </c>
      <c r="Y727">
        <v>20</v>
      </c>
      <c r="Z727">
        <v>20</v>
      </c>
      <c r="AA727">
        <v>0</v>
      </c>
      <c r="AB727">
        <v>0</v>
      </c>
      <c r="AC727">
        <v>0</v>
      </c>
      <c r="AD727">
        <v>0</v>
      </c>
      <c r="AE727">
        <v>20</v>
      </c>
      <c r="AF727">
        <v>20</v>
      </c>
      <c r="AI727" t="s">
        <v>1713</v>
      </c>
      <c r="AJ727" t="s">
        <v>989</v>
      </c>
      <c r="AK727" t="s">
        <v>1007</v>
      </c>
      <c r="AL727" t="s">
        <v>1008</v>
      </c>
      <c r="AM727" t="s">
        <v>1009</v>
      </c>
      <c r="AN727" t="s">
        <v>1034</v>
      </c>
      <c r="AO727" t="s">
        <v>991</v>
      </c>
      <c r="AU727" t="s">
        <v>1975</v>
      </c>
      <c r="AV727" t="s">
        <v>765</v>
      </c>
      <c r="AW727" t="s">
        <v>765</v>
      </c>
      <c r="AX727" t="s">
        <v>990</v>
      </c>
      <c r="AY727">
        <v>0</v>
      </c>
      <c r="AZ727" t="s">
        <v>994</v>
      </c>
      <c r="BA727">
        <v>31800138</v>
      </c>
      <c r="BD727">
        <v>0</v>
      </c>
      <c r="BG727">
        <v>1333314600</v>
      </c>
      <c r="BH727" t="s">
        <v>995</v>
      </c>
      <c r="BI727">
        <v>20</v>
      </c>
      <c r="BJ727">
        <v>20</v>
      </c>
      <c r="BK727">
        <v>1300</v>
      </c>
      <c r="BL727" t="s">
        <v>996</v>
      </c>
    </row>
    <row r="728" spans="3:64">
      <c r="C728" s="2">
        <v>244688</v>
      </c>
      <c r="D728" s="2">
        <v>244688</v>
      </c>
      <c r="F728" t="s">
        <v>1708</v>
      </c>
      <c r="G728" t="s">
        <v>1709</v>
      </c>
      <c r="H728">
        <v>0</v>
      </c>
      <c r="I728" t="s">
        <v>984</v>
      </c>
      <c r="J728" t="s">
        <v>985</v>
      </c>
      <c r="K728" t="s">
        <v>986</v>
      </c>
      <c r="L728">
        <v>250</v>
      </c>
      <c r="N728">
        <v>2000265354</v>
      </c>
      <c r="O728" t="s">
        <v>1972</v>
      </c>
      <c r="P728">
        <v>1</v>
      </c>
      <c r="Q728" t="s">
        <v>1973</v>
      </c>
      <c r="R728" s="2">
        <v>244688</v>
      </c>
      <c r="S728" s="2">
        <v>244688</v>
      </c>
      <c r="T728" t="s">
        <v>1974</v>
      </c>
      <c r="U728">
        <v>23000187</v>
      </c>
      <c r="V728" t="s">
        <v>102</v>
      </c>
      <c r="W728">
        <v>10</v>
      </c>
      <c r="X728">
        <v>10</v>
      </c>
      <c r="Y728">
        <v>10</v>
      </c>
      <c r="Z728">
        <v>10</v>
      </c>
      <c r="AA728">
        <v>0</v>
      </c>
      <c r="AB728">
        <v>0</v>
      </c>
      <c r="AC728">
        <v>0</v>
      </c>
      <c r="AD728">
        <v>0</v>
      </c>
      <c r="AE728">
        <v>10</v>
      </c>
      <c r="AF728">
        <v>10</v>
      </c>
      <c r="AI728" t="s">
        <v>1713</v>
      </c>
      <c r="AJ728" t="s">
        <v>989</v>
      </c>
      <c r="AK728" t="s">
        <v>1007</v>
      </c>
      <c r="AL728" t="s">
        <v>1008</v>
      </c>
      <c r="AM728" t="s">
        <v>1009</v>
      </c>
      <c r="AN728" t="s">
        <v>1034</v>
      </c>
      <c r="AO728" t="s">
        <v>991</v>
      </c>
      <c r="AU728" t="s">
        <v>1975</v>
      </c>
      <c r="AV728" t="s">
        <v>765</v>
      </c>
      <c r="AW728" t="s">
        <v>765</v>
      </c>
      <c r="AX728" t="s">
        <v>990</v>
      </c>
      <c r="AY728">
        <v>0</v>
      </c>
      <c r="AZ728" t="s">
        <v>994</v>
      </c>
      <c r="BA728">
        <v>31800138</v>
      </c>
      <c r="BD728">
        <v>0</v>
      </c>
      <c r="BG728">
        <v>1333314600</v>
      </c>
      <c r="BH728" t="s">
        <v>995</v>
      </c>
      <c r="BI728">
        <v>10</v>
      </c>
      <c r="BJ728">
        <v>10</v>
      </c>
      <c r="BK728">
        <v>1300</v>
      </c>
      <c r="BL728" t="s">
        <v>996</v>
      </c>
    </row>
    <row r="729" spans="3:64">
      <c r="C729" s="2">
        <v>244688</v>
      </c>
      <c r="D729" s="2">
        <v>244688</v>
      </c>
      <c r="F729" t="s">
        <v>1708</v>
      </c>
      <c r="G729" t="s">
        <v>1709</v>
      </c>
      <c r="H729">
        <v>0</v>
      </c>
      <c r="I729" t="s">
        <v>984</v>
      </c>
      <c r="J729" t="s">
        <v>985</v>
      </c>
      <c r="K729" t="s">
        <v>986</v>
      </c>
      <c r="L729">
        <v>250</v>
      </c>
      <c r="N729">
        <v>2000265354</v>
      </c>
      <c r="O729" t="s">
        <v>1972</v>
      </c>
      <c r="P729">
        <v>1</v>
      </c>
      <c r="Q729" t="s">
        <v>1973</v>
      </c>
      <c r="R729" s="2">
        <v>244688</v>
      </c>
      <c r="S729" s="2">
        <v>244688</v>
      </c>
      <c r="T729" t="s">
        <v>1974</v>
      </c>
      <c r="U729">
        <v>23057688</v>
      </c>
      <c r="V729" t="s">
        <v>61</v>
      </c>
      <c r="W729">
        <v>5</v>
      </c>
      <c r="X729">
        <v>5</v>
      </c>
      <c r="Y729">
        <v>5</v>
      </c>
      <c r="Z729">
        <v>5</v>
      </c>
      <c r="AA729">
        <v>0</v>
      </c>
      <c r="AB729">
        <v>0</v>
      </c>
      <c r="AC729">
        <v>0</v>
      </c>
      <c r="AD729">
        <v>0</v>
      </c>
      <c r="AE729">
        <v>5</v>
      </c>
      <c r="AF729">
        <v>5</v>
      </c>
      <c r="AI729" t="s">
        <v>1713</v>
      </c>
      <c r="AJ729" t="s">
        <v>989</v>
      </c>
      <c r="AK729" t="s">
        <v>1007</v>
      </c>
      <c r="AL729" t="s">
        <v>1008</v>
      </c>
      <c r="AM729" t="s">
        <v>1009</v>
      </c>
      <c r="AN729" t="s">
        <v>1034</v>
      </c>
      <c r="AO729" t="s">
        <v>991</v>
      </c>
      <c r="AU729" t="s">
        <v>1975</v>
      </c>
      <c r="AV729" t="s">
        <v>765</v>
      </c>
      <c r="AW729" t="s">
        <v>765</v>
      </c>
      <c r="AX729" t="s">
        <v>990</v>
      </c>
      <c r="AY729">
        <v>0</v>
      </c>
      <c r="AZ729" t="s">
        <v>994</v>
      </c>
      <c r="BA729">
        <v>31800138</v>
      </c>
      <c r="BD729">
        <v>0</v>
      </c>
      <c r="BG729">
        <v>1333314600</v>
      </c>
      <c r="BH729" t="s">
        <v>995</v>
      </c>
      <c r="BI729">
        <v>5</v>
      </c>
      <c r="BJ729">
        <v>5</v>
      </c>
      <c r="BK729">
        <v>1300</v>
      </c>
      <c r="BL729" t="s">
        <v>996</v>
      </c>
    </row>
    <row r="730" spans="3:64">
      <c r="C730" s="2">
        <v>244688</v>
      </c>
      <c r="D730" s="2">
        <v>244688</v>
      </c>
      <c r="F730" t="s">
        <v>1708</v>
      </c>
      <c r="G730" t="s">
        <v>1709</v>
      </c>
      <c r="H730">
        <v>0</v>
      </c>
      <c r="I730" t="s">
        <v>984</v>
      </c>
      <c r="J730" t="s">
        <v>985</v>
      </c>
      <c r="K730" t="s">
        <v>986</v>
      </c>
      <c r="L730">
        <v>250</v>
      </c>
      <c r="N730">
        <v>2000265354</v>
      </c>
      <c r="O730" t="s">
        <v>1972</v>
      </c>
      <c r="P730">
        <v>1</v>
      </c>
      <c r="Q730" t="s">
        <v>1973</v>
      </c>
      <c r="R730" s="2">
        <v>244688</v>
      </c>
      <c r="S730" s="2">
        <v>244688</v>
      </c>
      <c r="T730" t="s">
        <v>1974</v>
      </c>
      <c r="U730">
        <v>23063196</v>
      </c>
      <c r="V730" t="s">
        <v>594</v>
      </c>
      <c r="W730">
        <v>15</v>
      </c>
      <c r="X730">
        <v>15</v>
      </c>
      <c r="Y730">
        <v>15</v>
      </c>
      <c r="Z730">
        <v>15</v>
      </c>
      <c r="AA730">
        <v>0</v>
      </c>
      <c r="AB730">
        <v>0</v>
      </c>
      <c r="AC730">
        <v>0</v>
      </c>
      <c r="AD730">
        <v>0</v>
      </c>
      <c r="AE730">
        <v>15</v>
      </c>
      <c r="AF730">
        <v>15</v>
      </c>
      <c r="AI730" t="s">
        <v>1713</v>
      </c>
      <c r="AJ730" t="s">
        <v>989</v>
      </c>
      <c r="AK730" t="s">
        <v>1007</v>
      </c>
      <c r="AL730" t="s">
        <v>1008</v>
      </c>
      <c r="AM730" t="s">
        <v>1009</v>
      </c>
      <c r="AN730" t="s">
        <v>1034</v>
      </c>
      <c r="AO730" t="s">
        <v>991</v>
      </c>
      <c r="AU730" t="s">
        <v>1975</v>
      </c>
      <c r="AV730" t="s">
        <v>765</v>
      </c>
      <c r="AW730" t="s">
        <v>765</v>
      </c>
      <c r="AX730" t="s">
        <v>990</v>
      </c>
      <c r="AY730">
        <v>0</v>
      </c>
      <c r="AZ730" t="s">
        <v>994</v>
      </c>
      <c r="BA730">
        <v>31800138</v>
      </c>
      <c r="BD730">
        <v>0</v>
      </c>
      <c r="BG730">
        <v>1333314600</v>
      </c>
      <c r="BH730" t="s">
        <v>995</v>
      </c>
      <c r="BI730">
        <v>15</v>
      </c>
      <c r="BJ730">
        <v>15</v>
      </c>
      <c r="BK730">
        <v>1300</v>
      </c>
      <c r="BL730" t="s">
        <v>996</v>
      </c>
    </row>
    <row r="731" spans="3:64">
      <c r="C731" s="2">
        <v>244688</v>
      </c>
      <c r="D731" s="2">
        <v>244688</v>
      </c>
      <c r="F731" t="s">
        <v>1708</v>
      </c>
      <c r="G731" t="s">
        <v>1709</v>
      </c>
      <c r="H731">
        <v>0</v>
      </c>
      <c r="I731" t="s">
        <v>984</v>
      </c>
      <c r="J731" t="s">
        <v>985</v>
      </c>
      <c r="K731" t="s">
        <v>986</v>
      </c>
      <c r="L731">
        <v>250</v>
      </c>
      <c r="N731">
        <v>2000265354</v>
      </c>
      <c r="O731" t="s">
        <v>1972</v>
      </c>
      <c r="P731">
        <v>1</v>
      </c>
      <c r="Q731" t="s">
        <v>1973</v>
      </c>
      <c r="R731" s="2">
        <v>244688</v>
      </c>
      <c r="S731" s="2">
        <v>244688</v>
      </c>
      <c r="T731" t="s">
        <v>1976</v>
      </c>
      <c r="U731">
        <v>23015350</v>
      </c>
      <c r="V731" t="s">
        <v>36</v>
      </c>
      <c r="W731">
        <v>5</v>
      </c>
      <c r="X731">
        <v>5</v>
      </c>
      <c r="Y731">
        <v>5</v>
      </c>
      <c r="Z731">
        <v>5</v>
      </c>
      <c r="AA731">
        <v>0</v>
      </c>
      <c r="AB731">
        <v>0</v>
      </c>
      <c r="AC731">
        <v>0</v>
      </c>
      <c r="AD731">
        <v>0</v>
      </c>
      <c r="AE731">
        <v>5</v>
      </c>
      <c r="AF731">
        <v>5</v>
      </c>
      <c r="AI731" t="s">
        <v>1713</v>
      </c>
      <c r="AJ731" t="s">
        <v>989</v>
      </c>
      <c r="AK731" t="s">
        <v>1007</v>
      </c>
      <c r="AL731" t="s">
        <v>1008</v>
      </c>
      <c r="AM731" t="s">
        <v>1009</v>
      </c>
      <c r="AN731" t="s">
        <v>1034</v>
      </c>
      <c r="AO731" t="s">
        <v>991</v>
      </c>
      <c r="AU731" t="s">
        <v>1977</v>
      </c>
      <c r="AV731" t="s">
        <v>765</v>
      </c>
      <c r="AW731" t="s">
        <v>765</v>
      </c>
      <c r="AX731" t="s">
        <v>990</v>
      </c>
      <c r="AY731">
        <v>0</v>
      </c>
      <c r="AZ731" t="s">
        <v>994</v>
      </c>
      <c r="BA731">
        <v>31800138</v>
      </c>
      <c r="BD731">
        <v>0</v>
      </c>
      <c r="BF731" t="s">
        <v>1104</v>
      </c>
      <c r="BG731">
        <v>1333314600</v>
      </c>
      <c r="BH731" t="s">
        <v>995</v>
      </c>
      <c r="BI731">
        <v>5</v>
      </c>
      <c r="BJ731">
        <v>5</v>
      </c>
      <c r="BK731">
        <v>1300</v>
      </c>
      <c r="BL731" t="s">
        <v>996</v>
      </c>
    </row>
    <row r="732" spans="3:64">
      <c r="C732" s="2">
        <v>244688</v>
      </c>
      <c r="D732" s="2">
        <v>244688</v>
      </c>
      <c r="F732" t="s">
        <v>1708</v>
      </c>
      <c r="G732" t="s">
        <v>1709</v>
      </c>
      <c r="H732">
        <v>0</v>
      </c>
      <c r="I732" t="s">
        <v>984</v>
      </c>
      <c r="J732" t="s">
        <v>985</v>
      </c>
      <c r="K732" t="s">
        <v>986</v>
      </c>
      <c r="L732">
        <v>250</v>
      </c>
      <c r="N732">
        <v>2000265354</v>
      </c>
      <c r="O732" t="s">
        <v>1972</v>
      </c>
      <c r="P732">
        <v>1</v>
      </c>
      <c r="Q732" t="s">
        <v>1973</v>
      </c>
      <c r="R732" s="2">
        <v>244688</v>
      </c>
      <c r="S732" s="2">
        <v>244688</v>
      </c>
      <c r="T732" t="s">
        <v>1976</v>
      </c>
      <c r="U732">
        <v>23057702</v>
      </c>
      <c r="V732" t="s">
        <v>588</v>
      </c>
      <c r="W732">
        <v>10</v>
      </c>
      <c r="X732">
        <v>10</v>
      </c>
      <c r="Y732">
        <v>10</v>
      </c>
      <c r="Z732">
        <v>10</v>
      </c>
      <c r="AA732">
        <v>0</v>
      </c>
      <c r="AB732">
        <v>0</v>
      </c>
      <c r="AC732">
        <v>0</v>
      </c>
      <c r="AD732">
        <v>0</v>
      </c>
      <c r="AE732">
        <v>10</v>
      </c>
      <c r="AF732">
        <v>10</v>
      </c>
      <c r="AI732" t="s">
        <v>1713</v>
      </c>
      <c r="AJ732" t="s">
        <v>989</v>
      </c>
      <c r="AK732" t="s">
        <v>1007</v>
      </c>
      <c r="AL732" t="s">
        <v>1008</v>
      </c>
      <c r="AM732" t="s">
        <v>1009</v>
      </c>
      <c r="AN732" t="s">
        <v>1034</v>
      </c>
      <c r="AO732" t="s">
        <v>991</v>
      </c>
      <c r="AU732" t="s">
        <v>1977</v>
      </c>
      <c r="AV732" t="s">
        <v>765</v>
      </c>
      <c r="AW732" t="s">
        <v>765</v>
      </c>
      <c r="AX732" t="s">
        <v>990</v>
      </c>
      <c r="AY732">
        <v>0</v>
      </c>
      <c r="AZ732" t="s">
        <v>994</v>
      </c>
      <c r="BA732">
        <v>31800138</v>
      </c>
      <c r="BD732">
        <v>0</v>
      </c>
      <c r="BF732" t="s">
        <v>1104</v>
      </c>
      <c r="BG732">
        <v>1333314600</v>
      </c>
      <c r="BH732" t="s">
        <v>995</v>
      </c>
      <c r="BI732">
        <v>10</v>
      </c>
      <c r="BJ732">
        <v>10</v>
      </c>
      <c r="BK732">
        <v>1300</v>
      </c>
      <c r="BL732" t="s">
        <v>996</v>
      </c>
    </row>
    <row r="733" spans="3:64">
      <c r="C733" s="2">
        <v>244688</v>
      </c>
      <c r="D733" s="2">
        <v>244688</v>
      </c>
      <c r="F733" t="s">
        <v>1708</v>
      </c>
      <c r="G733" t="s">
        <v>1709</v>
      </c>
      <c r="H733">
        <v>0</v>
      </c>
      <c r="I733" t="s">
        <v>984</v>
      </c>
      <c r="J733" t="s">
        <v>985</v>
      </c>
      <c r="K733" t="s">
        <v>986</v>
      </c>
      <c r="L733">
        <v>250</v>
      </c>
      <c r="N733">
        <v>2000265354</v>
      </c>
      <c r="O733" t="s">
        <v>1972</v>
      </c>
      <c r="P733">
        <v>1</v>
      </c>
      <c r="Q733" t="s">
        <v>1973</v>
      </c>
      <c r="R733" s="2">
        <v>244688</v>
      </c>
      <c r="S733" s="2">
        <v>244688</v>
      </c>
      <c r="T733" t="s">
        <v>1976</v>
      </c>
      <c r="U733">
        <v>23067921</v>
      </c>
      <c r="V733" t="s">
        <v>25</v>
      </c>
      <c r="W733">
        <v>10</v>
      </c>
      <c r="X733">
        <v>10</v>
      </c>
      <c r="Y733">
        <v>10</v>
      </c>
      <c r="Z733">
        <v>10</v>
      </c>
      <c r="AA733">
        <v>0</v>
      </c>
      <c r="AB733">
        <v>0</v>
      </c>
      <c r="AC733">
        <v>0</v>
      </c>
      <c r="AD733">
        <v>0</v>
      </c>
      <c r="AE733">
        <v>10</v>
      </c>
      <c r="AF733">
        <v>10</v>
      </c>
      <c r="AI733" t="s">
        <v>1713</v>
      </c>
      <c r="AJ733" t="s">
        <v>989</v>
      </c>
      <c r="AK733" t="s">
        <v>1007</v>
      </c>
      <c r="AL733" t="s">
        <v>1008</v>
      </c>
      <c r="AM733" t="s">
        <v>1009</v>
      </c>
      <c r="AN733" t="s">
        <v>1034</v>
      </c>
      <c r="AO733" t="s">
        <v>991</v>
      </c>
      <c r="AU733" t="s">
        <v>1977</v>
      </c>
      <c r="AV733" t="s">
        <v>765</v>
      </c>
      <c r="AW733" t="s">
        <v>765</v>
      </c>
      <c r="AX733" t="s">
        <v>990</v>
      </c>
      <c r="AY733">
        <v>0</v>
      </c>
      <c r="AZ733" t="s">
        <v>994</v>
      </c>
      <c r="BA733">
        <v>31800138</v>
      </c>
      <c r="BD733">
        <v>0</v>
      </c>
      <c r="BF733" t="s">
        <v>1104</v>
      </c>
      <c r="BG733">
        <v>1333314600</v>
      </c>
      <c r="BH733" t="s">
        <v>995</v>
      </c>
      <c r="BI733">
        <v>10</v>
      </c>
      <c r="BJ733">
        <v>10</v>
      </c>
      <c r="BK733">
        <v>1300</v>
      </c>
      <c r="BL733" t="s">
        <v>996</v>
      </c>
    </row>
    <row r="734" spans="3:64">
      <c r="C734" s="2">
        <v>244688</v>
      </c>
      <c r="D734" s="2">
        <v>244688</v>
      </c>
      <c r="F734" t="s">
        <v>1708</v>
      </c>
      <c r="G734" t="s">
        <v>1709</v>
      </c>
      <c r="H734">
        <v>0</v>
      </c>
      <c r="I734" t="s">
        <v>984</v>
      </c>
      <c r="J734" t="s">
        <v>985</v>
      </c>
      <c r="K734" t="s">
        <v>986</v>
      </c>
      <c r="L734">
        <v>250</v>
      </c>
      <c r="N734">
        <v>2000405000</v>
      </c>
      <c r="O734" t="s">
        <v>1921</v>
      </c>
      <c r="P734">
        <v>1</v>
      </c>
      <c r="Q734" t="s">
        <v>1922</v>
      </c>
      <c r="R734" s="2">
        <v>244688</v>
      </c>
      <c r="S734" s="2">
        <v>244688</v>
      </c>
      <c r="T734" t="s">
        <v>1978</v>
      </c>
      <c r="U734">
        <v>23057685</v>
      </c>
      <c r="V734" t="s">
        <v>104</v>
      </c>
      <c r="W734">
        <v>5</v>
      </c>
      <c r="X734">
        <v>5</v>
      </c>
      <c r="Y734">
        <v>5</v>
      </c>
      <c r="Z734">
        <v>5</v>
      </c>
      <c r="AA734">
        <v>0</v>
      </c>
      <c r="AB734">
        <v>0</v>
      </c>
      <c r="AC734">
        <v>0</v>
      </c>
      <c r="AD734">
        <v>0</v>
      </c>
      <c r="AE734">
        <v>5</v>
      </c>
      <c r="AF734">
        <v>5</v>
      </c>
      <c r="AI734" t="s">
        <v>1713</v>
      </c>
      <c r="AJ734" t="s">
        <v>989</v>
      </c>
      <c r="AK734" t="s">
        <v>1007</v>
      </c>
      <c r="AL734" t="s">
        <v>1008</v>
      </c>
      <c r="AM734" t="s">
        <v>1009</v>
      </c>
      <c r="AN734" t="s">
        <v>1034</v>
      </c>
      <c r="AO734" t="s">
        <v>991</v>
      </c>
      <c r="AU734" t="s">
        <v>1979</v>
      </c>
      <c r="AV734" t="s">
        <v>765</v>
      </c>
      <c r="AW734" t="s">
        <v>765</v>
      </c>
      <c r="AX734" t="s">
        <v>990</v>
      </c>
      <c r="AY734">
        <v>0</v>
      </c>
      <c r="AZ734" t="s">
        <v>994</v>
      </c>
      <c r="BA734">
        <v>31800223</v>
      </c>
      <c r="BD734">
        <v>0</v>
      </c>
      <c r="BG734">
        <v>1333314600</v>
      </c>
      <c r="BH734" t="s">
        <v>995</v>
      </c>
      <c r="BI734">
        <v>5</v>
      </c>
      <c r="BJ734">
        <v>5</v>
      </c>
      <c r="BK734">
        <v>1300</v>
      </c>
      <c r="BL734" t="s">
        <v>996</v>
      </c>
    </row>
    <row r="735" spans="3:64">
      <c r="C735" s="2">
        <v>244688</v>
      </c>
      <c r="D735" s="2">
        <v>244688</v>
      </c>
      <c r="F735" t="s">
        <v>1708</v>
      </c>
      <c r="G735" t="s">
        <v>1709</v>
      </c>
      <c r="H735">
        <v>0</v>
      </c>
      <c r="I735" t="s">
        <v>984</v>
      </c>
      <c r="J735" t="s">
        <v>985</v>
      </c>
      <c r="K735" t="s">
        <v>986</v>
      </c>
      <c r="L735">
        <v>250</v>
      </c>
      <c r="N735">
        <v>2000405000</v>
      </c>
      <c r="O735" t="s">
        <v>1921</v>
      </c>
      <c r="P735">
        <v>1</v>
      </c>
      <c r="Q735" t="s">
        <v>1922</v>
      </c>
      <c r="R735" s="2">
        <v>244688</v>
      </c>
      <c r="S735" s="2">
        <v>244688</v>
      </c>
      <c r="T735" t="s">
        <v>1978</v>
      </c>
      <c r="U735">
        <v>23107368</v>
      </c>
      <c r="V735" t="s">
        <v>562</v>
      </c>
      <c r="W735">
        <v>1</v>
      </c>
      <c r="X735">
        <v>13</v>
      </c>
      <c r="Y735">
        <v>1</v>
      </c>
      <c r="Z735">
        <v>13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13</v>
      </c>
      <c r="AI735" t="s">
        <v>1713</v>
      </c>
      <c r="AJ735" t="s">
        <v>989</v>
      </c>
      <c r="AN735" t="s">
        <v>1034</v>
      </c>
      <c r="AO735" t="s">
        <v>991</v>
      </c>
      <c r="AU735" t="s">
        <v>1979</v>
      </c>
      <c r="AV735" t="s">
        <v>869</v>
      </c>
      <c r="AW735" t="s">
        <v>765</v>
      </c>
      <c r="AX735" t="s">
        <v>990</v>
      </c>
      <c r="AY735">
        <v>0</v>
      </c>
      <c r="AZ735" t="s">
        <v>994</v>
      </c>
      <c r="BA735">
        <v>31800223</v>
      </c>
      <c r="BD735">
        <v>0</v>
      </c>
      <c r="BG735">
        <v>1333314600</v>
      </c>
      <c r="BH735" t="s">
        <v>995</v>
      </c>
      <c r="BI735">
        <v>1</v>
      </c>
      <c r="BJ735">
        <v>13</v>
      </c>
      <c r="BK735">
        <v>1300</v>
      </c>
      <c r="BL735" t="s">
        <v>996</v>
      </c>
    </row>
    <row r="736" spans="3:64">
      <c r="C736" s="2">
        <v>244688</v>
      </c>
      <c r="D736" s="2">
        <v>244688</v>
      </c>
      <c r="F736" t="s">
        <v>1708</v>
      </c>
      <c r="G736" t="s">
        <v>1709</v>
      </c>
      <c r="H736">
        <v>0</v>
      </c>
      <c r="I736" t="s">
        <v>984</v>
      </c>
      <c r="J736" t="s">
        <v>985</v>
      </c>
      <c r="K736" t="s">
        <v>986</v>
      </c>
      <c r="L736">
        <v>250</v>
      </c>
      <c r="N736">
        <v>2000223345</v>
      </c>
      <c r="O736" t="s">
        <v>1980</v>
      </c>
      <c r="P736">
        <v>1</v>
      </c>
      <c r="Q736" t="s">
        <v>1981</v>
      </c>
      <c r="R736" s="2">
        <v>244688</v>
      </c>
      <c r="S736" s="2">
        <v>244688</v>
      </c>
      <c r="T736" t="s">
        <v>1982</v>
      </c>
      <c r="U736">
        <v>23057680</v>
      </c>
      <c r="V736" t="s">
        <v>86</v>
      </c>
      <c r="W736">
        <v>30</v>
      </c>
      <c r="X736">
        <v>30</v>
      </c>
      <c r="Y736">
        <v>30</v>
      </c>
      <c r="Z736">
        <v>30</v>
      </c>
      <c r="AA736">
        <v>0</v>
      </c>
      <c r="AB736">
        <v>0</v>
      </c>
      <c r="AC736">
        <v>0</v>
      </c>
      <c r="AD736">
        <v>0</v>
      </c>
      <c r="AE736">
        <v>30</v>
      </c>
      <c r="AF736">
        <v>30</v>
      </c>
      <c r="AI736" t="s">
        <v>1713</v>
      </c>
      <c r="AJ736" t="s">
        <v>989</v>
      </c>
      <c r="AK736" t="s">
        <v>1007</v>
      </c>
      <c r="AL736" t="s">
        <v>1008</v>
      </c>
      <c r="AM736" t="s">
        <v>1009</v>
      </c>
      <c r="AN736" t="s">
        <v>1022</v>
      </c>
      <c r="AO736" t="s">
        <v>991</v>
      </c>
      <c r="AU736" t="s">
        <v>1983</v>
      </c>
      <c r="AV736" t="s">
        <v>765</v>
      </c>
      <c r="AW736" t="s">
        <v>765</v>
      </c>
      <c r="AX736" t="s">
        <v>990</v>
      </c>
      <c r="AY736">
        <v>0</v>
      </c>
      <c r="AZ736" t="s">
        <v>994</v>
      </c>
      <c r="BA736">
        <v>31800485</v>
      </c>
      <c r="BD736">
        <v>0</v>
      </c>
      <c r="BF736" t="s">
        <v>1104</v>
      </c>
      <c r="BG736">
        <v>1333314600</v>
      </c>
      <c r="BH736" t="s">
        <v>995</v>
      </c>
      <c r="BI736">
        <v>30</v>
      </c>
      <c r="BJ736">
        <v>30</v>
      </c>
      <c r="BK736">
        <v>1300</v>
      </c>
      <c r="BL736" t="s">
        <v>996</v>
      </c>
    </row>
    <row r="737" spans="3:64">
      <c r="C737" s="2">
        <v>244688</v>
      </c>
      <c r="D737" s="2">
        <v>244688</v>
      </c>
      <c r="F737" t="s">
        <v>1708</v>
      </c>
      <c r="G737" t="s">
        <v>1709</v>
      </c>
      <c r="H737">
        <v>0</v>
      </c>
      <c r="I737" t="s">
        <v>984</v>
      </c>
      <c r="J737" t="s">
        <v>985</v>
      </c>
      <c r="K737" t="s">
        <v>986</v>
      </c>
      <c r="L737">
        <v>250</v>
      </c>
      <c r="N737">
        <v>2000185510</v>
      </c>
      <c r="O737" t="s">
        <v>1984</v>
      </c>
      <c r="P737">
        <v>1</v>
      </c>
      <c r="Q737" t="s">
        <v>1985</v>
      </c>
      <c r="R737" s="2">
        <v>244688</v>
      </c>
      <c r="S737" s="2">
        <v>244688</v>
      </c>
      <c r="T737" t="s">
        <v>1986</v>
      </c>
      <c r="U737">
        <v>23015321</v>
      </c>
      <c r="V737" t="s">
        <v>128</v>
      </c>
      <c r="W737">
        <v>20</v>
      </c>
      <c r="X737">
        <v>160</v>
      </c>
      <c r="Y737">
        <v>20</v>
      </c>
      <c r="Z737">
        <v>160</v>
      </c>
      <c r="AA737">
        <v>0</v>
      </c>
      <c r="AB737">
        <v>0</v>
      </c>
      <c r="AC737">
        <v>0</v>
      </c>
      <c r="AD737">
        <v>0</v>
      </c>
      <c r="AE737">
        <v>20</v>
      </c>
      <c r="AF737">
        <v>160</v>
      </c>
      <c r="AI737" t="s">
        <v>1713</v>
      </c>
      <c r="AJ737" t="s">
        <v>989</v>
      </c>
      <c r="AK737" t="s">
        <v>1007</v>
      </c>
      <c r="AL737" t="s">
        <v>1008</v>
      </c>
      <c r="AM737" t="s">
        <v>1009</v>
      </c>
      <c r="AN737" t="s">
        <v>1022</v>
      </c>
      <c r="AO737" t="s">
        <v>991</v>
      </c>
      <c r="AU737" t="s">
        <v>1987</v>
      </c>
      <c r="AV737" t="s">
        <v>1086</v>
      </c>
      <c r="AW737" t="s">
        <v>765</v>
      </c>
      <c r="AX737" t="s">
        <v>990</v>
      </c>
      <c r="AY737">
        <v>0</v>
      </c>
      <c r="AZ737" t="s">
        <v>994</v>
      </c>
      <c r="BA737">
        <v>31800617</v>
      </c>
      <c r="BD737">
        <v>0</v>
      </c>
      <c r="BG737">
        <v>1333314600</v>
      </c>
      <c r="BH737" t="s">
        <v>995</v>
      </c>
      <c r="BI737">
        <v>20</v>
      </c>
      <c r="BJ737">
        <v>160</v>
      </c>
      <c r="BK737">
        <v>1300</v>
      </c>
      <c r="BL737" t="s">
        <v>996</v>
      </c>
    </row>
    <row r="738" spans="3:64">
      <c r="C738" s="2">
        <v>244688</v>
      </c>
      <c r="D738" s="2">
        <v>244688</v>
      </c>
      <c r="F738" t="s">
        <v>1708</v>
      </c>
      <c r="G738" t="s">
        <v>1709</v>
      </c>
      <c r="H738">
        <v>0</v>
      </c>
      <c r="I738" t="s">
        <v>984</v>
      </c>
      <c r="J738" t="s">
        <v>985</v>
      </c>
      <c r="K738" t="s">
        <v>986</v>
      </c>
      <c r="L738">
        <v>250</v>
      </c>
      <c r="N738">
        <v>2000216784</v>
      </c>
      <c r="O738" t="s">
        <v>1988</v>
      </c>
      <c r="P738">
        <v>1</v>
      </c>
      <c r="Q738" t="s">
        <v>1837</v>
      </c>
      <c r="R738" s="2">
        <v>244688</v>
      </c>
      <c r="S738" s="2">
        <v>244688</v>
      </c>
      <c r="T738" t="s">
        <v>1989</v>
      </c>
      <c r="U738">
        <v>23106506</v>
      </c>
      <c r="V738" t="s">
        <v>728</v>
      </c>
      <c r="W738">
        <v>6</v>
      </c>
      <c r="X738">
        <v>540</v>
      </c>
      <c r="Y738">
        <v>6</v>
      </c>
      <c r="Z738">
        <v>540</v>
      </c>
      <c r="AA738">
        <v>0</v>
      </c>
      <c r="AB738">
        <v>0</v>
      </c>
      <c r="AC738">
        <v>0</v>
      </c>
      <c r="AD738">
        <v>0</v>
      </c>
      <c r="AE738">
        <v>6</v>
      </c>
      <c r="AF738">
        <v>540</v>
      </c>
      <c r="AI738" t="s">
        <v>1713</v>
      </c>
      <c r="AJ738" t="s">
        <v>989</v>
      </c>
      <c r="AN738" t="s">
        <v>1022</v>
      </c>
      <c r="AO738" t="s">
        <v>991</v>
      </c>
      <c r="AU738" t="s">
        <v>1990</v>
      </c>
      <c r="AV738" t="s">
        <v>1001</v>
      </c>
      <c r="AW738" t="s">
        <v>765</v>
      </c>
      <c r="AX738" t="s">
        <v>990</v>
      </c>
      <c r="AY738">
        <v>0</v>
      </c>
      <c r="AZ738" t="s">
        <v>994</v>
      </c>
      <c r="BA738">
        <v>31800675</v>
      </c>
      <c r="BD738">
        <v>0</v>
      </c>
      <c r="BG738">
        <v>1333314600</v>
      </c>
      <c r="BH738" t="s">
        <v>995</v>
      </c>
      <c r="BI738">
        <v>6</v>
      </c>
      <c r="BJ738">
        <v>540</v>
      </c>
      <c r="BK738">
        <v>1300</v>
      </c>
      <c r="BL738" t="s">
        <v>996</v>
      </c>
    </row>
    <row r="739" spans="3:64">
      <c r="C739" s="2">
        <v>244688</v>
      </c>
      <c r="D739" s="2">
        <v>244688</v>
      </c>
      <c r="F739" t="s">
        <v>1708</v>
      </c>
      <c r="G739" t="s">
        <v>1709</v>
      </c>
      <c r="H739">
        <v>0</v>
      </c>
      <c r="I739" t="s">
        <v>984</v>
      </c>
      <c r="J739" t="s">
        <v>985</v>
      </c>
      <c r="K739" t="s">
        <v>986</v>
      </c>
      <c r="L739">
        <v>250</v>
      </c>
      <c r="N739">
        <v>2000203663</v>
      </c>
      <c r="O739" t="s">
        <v>1991</v>
      </c>
      <c r="P739">
        <v>2</v>
      </c>
      <c r="Q739" t="s">
        <v>1992</v>
      </c>
      <c r="R739" s="2">
        <v>244688</v>
      </c>
      <c r="S739" s="2">
        <v>244688</v>
      </c>
      <c r="T739" t="s">
        <v>1993</v>
      </c>
      <c r="U739">
        <v>23057702</v>
      </c>
      <c r="V739" t="s">
        <v>588</v>
      </c>
      <c r="W739">
        <v>10</v>
      </c>
      <c r="X739">
        <v>10</v>
      </c>
      <c r="Y739">
        <v>10</v>
      </c>
      <c r="Z739">
        <v>10</v>
      </c>
      <c r="AA739">
        <v>0</v>
      </c>
      <c r="AB739">
        <v>0</v>
      </c>
      <c r="AC739">
        <v>0</v>
      </c>
      <c r="AD739">
        <v>0</v>
      </c>
      <c r="AE739">
        <v>10</v>
      </c>
      <c r="AF739">
        <v>10</v>
      </c>
      <c r="AI739" t="s">
        <v>1713</v>
      </c>
      <c r="AJ739" t="s">
        <v>989</v>
      </c>
      <c r="AK739" t="s">
        <v>1007</v>
      </c>
      <c r="AL739" t="s">
        <v>1008</v>
      </c>
      <c r="AM739" t="s">
        <v>1009</v>
      </c>
      <c r="AN739" t="s">
        <v>1022</v>
      </c>
      <c r="AO739" t="s">
        <v>991</v>
      </c>
      <c r="AU739" t="s">
        <v>1994</v>
      </c>
      <c r="AV739" t="s">
        <v>765</v>
      </c>
      <c r="AW739" t="s">
        <v>765</v>
      </c>
      <c r="AX739" t="s">
        <v>990</v>
      </c>
      <c r="AY739">
        <v>0</v>
      </c>
      <c r="AZ739" t="s">
        <v>994</v>
      </c>
      <c r="BA739">
        <v>31800718</v>
      </c>
      <c r="BD739">
        <v>0</v>
      </c>
      <c r="BG739">
        <v>1333314600</v>
      </c>
      <c r="BH739" t="s">
        <v>995</v>
      </c>
      <c r="BI739">
        <v>10</v>
      </c>
      <c r="BJ739">
        <v>10</v>
      </c>
      <c r="BK739">
        <v>1300</v>
      </c>
      <c r="BL739" t="s">
        <v>996</v>
      </c>
    </row>
    <row r="740" spans="3:64">
      <c r="C740" s="2">
        <v>244688</v>
      </c>
      <c r="D740" s="2">
        <v>244688</v>
      </c>
      <c r="F740" t="s">
        <v>1708</v>
      </c>
      <c r="G740" t="s">
        <v>1709</v>
      </c>
      <c r="H740">
        <v>0</v>
      </c>
      <c r="I740" t="s">
        <v>984</v>
      </c>
      <c r="J740" t="s">
        <v>985</v>
      </c>
      <c r="K740" t="s">
        <v>986</v>
      </c>
      <c r="L740">
        <v>250</v>
      </c>
      <c r="N740">
        <v>2000203663</v>
      </c>
      <c r="O740" t="s">
        <v>1991</v>
      </c>
      <c r="P740">
        <v>2</v>
      </c>
      <c r="Q740" t="s">
        <v>1992</v>
      </c>
      <c r="R740" s="2">
        <v>244688</v>
      </c>
      <c r="S740" s="2">
        <v>244688</v>
      </c>
      <c r="T740" t="s">
        <v>1993</v>
      </c>
      <c r="U740">
        <v>23057681</v>
      </c>
      <c r="V740" t="s">
        <v>130</v>
      </c>
      <c r="W740">
        <v>10</v>
      </c>
      <c r="X740">
        <v>10</v>
      </c>
      <c r="Y740">
        <v>10</v>
      </c>
      <c r="Z740">
        <v>10</v>
      </c>
      <c r="AA740">
        <v>0</v>
      </c>
      <c r="AB740">
        <v>0</v>
      </c>
      <c r="AC740">
        <v>0</v>
      </c>
      <c r="AD740">
        <v>0</v>
      </c>
      <c r="AE740">
        <v>10</v>
      </c>
      <c r="AF740">
        <v>10</v>
      </c>
      <c r="AI740" t="s">
        <v>1713</v>
      </c>
      <c r="AJ740" t="s">
        <v>989</v>
      </c>
      <c r="AK740" t="s">
        <v>1007</v>
      </c>
      <c r="AL740" t="s">
        <v>1008</v>
      </c>
      <c r="AM740" t="s">
        <v>1009</v>
      </c>
      <c r="AN740" t="s">
        <v>1022</v>
      </c>
      <c r="AO740" t="s">
        <v>991</v>
      </c>
      <c r="AU740" t="s">
        <v>1994</v>
      </c>
      <c r="AV740" t="s">
        <v>765</v>
      </c>
      <c r="AW740" t="s">
        <v>765</v>
      </c>
      <c r="AX740" t="s">
        <v>990</v>
      </c>
      <c r="AY740">
        <v>0</v>
      </c>
      <c r="AZ740" t="s">
        <v>994</v>
      </c>
      <c r="BA740">
        <v>31800718</v>
      </c>
      <c r="BD740">
        <v>0</v>
      </c>
      <c r="BG740">
        <v>1333314600</v>
      </c>
      <c r="BH740" t="s">
        <v>995</v>
      </c>
      <c r="BI740">
        <v>10</v>
      </c>
      <c r="BJ740">
        <v>10</v>
      </c>
      <c r="BK740">
        <v>1300</v>
      </c>
      <c r="BL740" t="s">
        <v>996</v>
      </c>
    </row>
    <row r="741" spans="3:64">
      <c r="C741" s="2">
        <v>244688</v>
      </c>
      <c r="D741" s="2">
        <v>244688</v>
      </c>
      <c r="F741" t="s">
        <v>1708</v>
      </c>
      <c r="G741" t="s">
        <v>1709</v>
      </c>
      <c r="H741">
        <v>0</v>
      </c>
      <c r="I741" t="s">
        <v>984</v>
      </c>
      <c r="J741" t="s">
        <v>985</v>
      </c>
      <c r="K741" t="s">
        <v>986</v>
      </c>
      <c r="L741">
        <v>250</v>
      </c>
      <c r="N741">
        <v>2000203663</v>
      </c>
      <c r="O741" t="s">
        <v>1991</v>
      </c>
      <c r="P741">
        <v>2</v>
      </c>
      <c r="Q741" t="s">
        <v>1992</v>
      </c>
      <c r="R741" s="2">
        <v>244688</v>
      </c>
      <c r="S741" s="2">
        <v>244688</v>
      </c>
      <c r="T741" t="s">
        <v>1993</v>
      </c>
      <c r="U741">
        <v>23000187</v>
      </c>
      <c r="V741" t="s">
        <v>102</v>
      </c>
      <c r="W741">
        <v>10</v>
      </c>
      <c r="X741">
        <v>10</v>
      </c>
      <c r="Y741">
        <v>10</v>
      </c>
      <c r="Z741">
        <v>10</v>
      </c>
      <c r="AA741">
        <v>0</v>
      </c>
      <c r="AB741">
        <v>0</v>
      </c>
      <c r="AC741">
        <v>0</v>
      </c>
      <c r="AD741">
        <v>0</v>
      </c>
      <c r="AE741">
        <v>10</v>
      </c>
      <c r="AF741">
        <v>10</v>
      </c>
      <c r="AI741" t="s">
        <v>1713</v>
      </c>
      <c r="AJ741" t="s">
        <v>989</v>
      </c>
      <c r="AK741" t="s">
        <v>1007</v>
      </c>
      <c r="AL741" t="s">
        <v>1008</v>
      </c>
      <c r="AM741" t="s">
        <v>1009</v>
      </c>
      <c r="AN741" t="s">
        <v>1022</v>
      </c>
      <c r="AO741" t="s">
        <v>991</v>
      </c>
      <c r="AU741" t="s">
        <v>1994</v>
      </c>
      <c r="AV741" t="s">
        <v>765</v>
      </c>
      <c r="AW741" t="s">
        <v>765</v>
      </c>
      <c r="AX741" t="s">
        <v>990</v>
      </c>
      <c r="AY741">
        <v>0</v>
      </c>
      <c r="AZ741" t="s">
        <v>994</v>
      </c>
      <c r="BA741">
        <v>31800718</v>
      </c>
      <c r="BD741">
        <v>0</v>
      </c>
      <c r="BG741">
        <v>1333314600</v>
      </c>
      <c r="BH741" t="s">
        <v>995</v>
      </c>
      <c r="BI741">
        <v>10</v>
      </c>
      <c r="BJ741">
        <v>10</v>
      </c>
      <c r="BK741">
        <v>1300</v>
      </c>
      <c r="BL741" t="s">
        <v>996</v>
      </c>
    </row>
    <row r="742" spans="3:64">
      <c r="C742" s="2">
        <v>244688</v>
      </c>
      <c r="D742" s="2">
        <v>244688</v>
      </c>
      <c r="F742" t="s">
        <v>1708</v>
      </c>
      <c r="G742" t="s">
        <v>1709</v>
      </c>
      <c r="H742">
        <v>0</v>
      </c>
      <c r="I742" t="s">
        <v>984</v>
      </c>
      <c r="J742" t="s">
        <v>985</v>
      </c>
      <c r="K742" t="s">
        <v>986</v>
      </c>
      <c r="L742">
        <v>250</v>
      </c>
      <c r="N742">
        <v>2000203663</v>
      </c>
      <c r="O742" t="s">
        <v>1991</v>
      </c>
      <c r="P742">
        <v>2</v>
      </c>
      <c r="Q742" t="s">
        <v>1992</v>
      </c>
      <c r="R742" s="2">
        <v>244688</v>
      </c>
      <c r="S742" s="2">
        <v>244688</v>
      </c>
      <c r="T742" t="s">
        <v>1993</v>
      </c>
      <c r="U742">
        <v>23000189</v>
      </c>
      <c r="V742" t="s">
        <v>46</v>
      </c>
      <c r="W742">
        <v>10</v>
      </c>
      <c r="X742">
        <v>10</v>
      </c>
      <c r="Y742">
        <v>10</v>
      </c>
      <c r="Z742">
        <v>10</v>
      </c>
      <c r="AA742">
        <v>0</v>
      </c>
      <c r="AB742">
        <v>0</v>
      </c>
      <c r="AC742">
        <v>0</v>
      </c>
      <c r="AD742">
        <v>0</v>
      </c>
      <c r="AE742">
        <v>10</v>
      </c>
      <c r="AF742">
        <v>10</v>
      </c>
      <c r="AI742" t="s">
        <v>1713</v>
      </c>
      <c r="AJ742" t="s">
        <v>989</v>
      </c>
      <c r="AK742" t="s">
        <v>1007</v>
      </c>
      <c r="AL742" t="s">
        <v>1008</v>
      </c>
      <c r="AM742" t="s">
        <v>1009</v>
      </c>
      <c r="AN742" t="s">
        <v>1022</v>
      </c>
      <c r="AO742" t="s">
        <v>991</v>
      </c>
      <c r="AU742" t="s">
        <v>1994</v>
      </c>
      <c r="AV742" t="s">
        <v>765</v>
      </c>
      <c r="AW742" t="s">
        <v>765</v>
      </c>
      <c r="AX742" t="s">
        <v>990</v>
      </c>
      <c r="AY742">
        <v>0</v>
      </c>
      <c r="AZ742" t="s">
        <v>994</v>
      </c>
      <c r="BA742">
        <v>31800718</v>
      </c>
      <c r="BD742">
        <v>0</v>
      </c>
      <c r="BG742">
        <v>1333314600</v>
      </c>
      <c r="BH742" t="s">
        <v>995</v>
      </c>
      <c r="BI742">
        <v>10</v>
      </c>
      <c r="BJ742">
        <v>10</v>
      </c>
      <c r="BK742">
        <v>1300</v>
      </c>
      <c r="BL742" t="s">
        <v>996</v>
      </c>
    </row>
    <row r="743" spans="3:64">
      <c r="C743" s="2">
        <v>244688</v>
      </c>
      <c r="D743" s="2">
        <v>244688</v>
      </c>
      <c r="F743" t="s">
        <v>1708</v>
      </c>
      <c r="G743" t="s">
        <v>1709</v>
      </c>
      <c r="H743">
        <v>0</v>
      </c>
      <c r="I743" t="s">
        <v>984</v>
      </c>
      <c r="J743" t="s">
        <v>985</v>
      </c>
      <c r="K743" t="s">
        <v>986</v>
      </c>
      <c r="L743">
        <v>250</v>
      </c>
      <c r="N743">
        <v>2000203663</v>
      </c>
      <c r="O743" t="s">
        <v>1991</v>
      </c>
      <c r="P743">
        <v>2</v>
      </c>
      <c r="Q743" t="s">
        <v>1992</v>
      </c>
      <c r="R743" s="2">
        <v>244688</v>
      </c>
      <c r="S743" s="2">
        <v>244688</v>
      </c>
      <c r="T743" t="s">
        <v>1993</v>
      </c>
      <c r="U743">
        <v>23057673</v>
      </c>
      <c r="V743" t="s">
        <v>152</v>
      </c>
      <c r="W743">
        <v>18</v>
      </c>
      <c r="X743">
        <v>18</v>
      </c>
      <c r="Y743">
        <v>18</v>
      </c>
      <c r="Z743">
        <v>18</v>
      </c>
      <c r="AA743">
        <v>0</v>
      </c>
      <c r="AB743">
        <v>0</v>
      </c>
      <c r="AC743">
        <v>0</v>
      </c>
      <c r="AD743">
        <v>0</v>
      </c>
      <c r="AE743">
        <v>18</v>
      </c>
      <c r="AF743">
        <v>18</v>
      </c>
      <c r="AI743" t="s">
        <v>1713</v>
      </c>
      <c r="AJ743" t="s">
        <v>989</v>
      </c>
      <c r="AK743" t="s">
        <v>1039</v>
      </c>
      <c r="AL743" t="s">
        <v>1008</v>
      </c>
      <c r="AM743" t="s">
        <v>1009</v>
      </c>
      <c r="AN743" t="s">
        <v>1022</v>
      </c>
      <c r="AO743" t="s">
        <v>991</v>
      </c>
      <c r="AU743" t="s">
        <v>1994</v>
      </c>
      <c r="AV743" t="s">
        <v>765</v>
      </c>
      <c r="AW743" t="s">
        <v>765</v>
      </c>
      <c r="AX743" t="s">
        <v>990</v>
      </c>
      <c r="AY743">
        <v>0</v>
      </c>
      <c r="AZ743" t="s">
        <v>994</v>
      </c>
      <c r="BA743">
        <v>31800718</v>
      </c>
      <c r="BD743">
        <v>0</v>
      </c>
      <c r="BG743">
        <v>1333314600</v>
      </c>
      <c r="BH743" t="s">
        <v>995</v>
      </c>
      <c r="BI743">
        <v>18</v>
      </c>
      <c r="BJ743">
        <v>18</v>
      </c>
      <c r="BK743">
        <v>1300</v>
      </c>
      <c r="BL743" t="s">
        <v>996</v>
      </c>
    </row>
    <row r="744" spans="3:64">
      <c r="C744" s="2">
        <v>244688</v>
      </c>
      <c r="D744" s="2">
        <v>244688</v>
      </c>
      <c r="F744" t="s">
        <v>1708</v>
      </c>
      <c r="G744" t="s">
        <v>1709</v>
      </c>
      <c r="H744">
        <v>0</v>
      </c>
      <c r="I744" t="s">
        <v>984</v>
      </c>
      <c r="J744" t="s">
        <v>985</v>
      </c>
      <c r="K744" t="s">
        <v>986</v>
      </c>
      <c r="L744">
        <v>250</v>
      </c>
      <c r="N744">
        <v>2000203663</v>
      </c>
      <c r="O744" t="s">
        <v>1991</v>
      </c>
      <c r="P744">
        <v>2</v>
      </c>
      <c r="Q744" t="s">
        <v>1992</v>
      </c>
      <c r="R744" s="2">
        <v>244688</v>
      </c>
      <c r="S744" s="2">
        <v>244688</v>
      </c>
      <c r="T744" t="s">
        <v>1993</v>
      </c>
      <c r="U744">
        <v>23057685</v>
      </c>
      <c r="V744" t="s">
        <v>104</v>
      </c>
      <c r="W744">
        <v>50</v>
      </c>
      <c r="X744">
        <v>50</v>
      </c>
      <c r="Y744">
        <v>50</v>
      </c>
      <c r="Z744">
        <v>50</v>
      </c>
      <c r="AA744">
        <v>0</v>
      </c>
      <c r="AB744">
        <v>0</v>
      </c>
      <c r="AC744">
        <v>0</v>
      </c>
      <c r="AD744">
        <v>0</v>
      </c>
      <c r="AE744">
        <v>50</v>
      </c>
      <c r="AF744">
        <v>50</v>
      </c>
      <c r="AI744" t="s">
        <v>1713</v>
      </c>
      <c r="AJ744" t="s">
        <v>989</v>
      </c>
      <c r="AK744" t="s">
        <v>1007</v>
      </c>
      <c r="AL744" t="s">
        <v>1008</v>
      </c>
      <c r="AM744" t="s">
        <v>1009</v>
      </c>
      <c r="AN744" t="s">
        <v>1022</v>
      </c>
      <c r="AO744" t="s">
        <v>991</v>
      </c>
      <c r="AU744" t="s">
        <v>1994</v>
      </c>
      <c r="AV744" t="s">
        <v>765</v>
      </c>
      <c r="AW744" t="s">
        <v>765</v>
      </c>
      <c r="AX744" t="s">
        <v>990</v>
      </c>
      <c r="AY744">
        <v>0</v>
      </c>
      <c r="AZ744" t="s">
        <v>994</v>
      </c>
      <c r="BA744">
        <v>31800718</v>
      </c>
      <c r="BD744">
        <v>0</v>
      </c>
      <c r="BG744">
        <v>1333314600</v>
      </c>
      <c r="BH744" t="s">
        <v>995</v>
      </c>
      <c r="BI744">
        <v>50</v>
      </c>
      <c r="BJ744">
        <v>50</v>
      </c>
      <c r="BK744">
        <v>1300</v>
      </c>
      <c r="BL744" t="s">
        <v>996</v>
      </c>
    </row>
    <row r="745" spans="3:64">
      <c r="C745" s="2">
        <v>244688</v>
      </c>
      <c r="D745" s="2">
        <v>244688</v>
      </c>
      <c r="F745" t="s">
        <v>1708</v>
      </c>
      <c r="G745" t="s">
        <v>1709</v>
      </c>
      <c r="H745">
        <v>0</v>
      </c>
      <c r="I745" t="s">
        <v>984</v>
      </c>
      <c r="J745" t="s">
        <v>985</v>
      </c>
      <c r="K745" t="s">
        <v>986</v>
      </c>
      <c r="L745">
        <v>250</v>
      </c>
      <c r="N745">
        <v>2000203663</v>
      </c>
      <c r="O745" t="s">
        <v>1991</v>
      </c>
      <c r="P745">
        <v>2</v>
      </c>
      <c r="Q745" t="s">
        <v>1992</v>
      </c>
      <c r="R745" s="2">
        <v>244688</v>
      </c>
      <c r="S745" s="2">
        <v>244688</v>
      </c>
      <c r="T745" t="s">
        <v>1993</v>
      </c>
      <c r="U745">
        <v>23000181</v>
      </c>
      <c r="V745" t="s">
        <v>38</v>
      </c>
      <c r="W745">
        <v>20</v>
      </c>
      <c r="X745">
        <v>20</v>
      </c>
      <c r="Y745">
        <v>20</v>
      </c>
      <c r="Z745">
        <v>20</v>
      </c>
      <c r="AA745">
        <v>0</v>
      </c>
      <c r="AB745">
        <v>0</v>
      </c>
      <c r="AC745">
        <v>0</v>
      </c>
      <c r="AD745">
        <v>0</v>
      </c>
      <c r="AE745">
        <v>20</v>
      </c>
      <c r="AF745">
        <v>20</v>
      </c>
      <c r="AI745" t="s">
        <v>1713</v>
      </c>
      <c r="AJ745" t="s">
        <v>989</v>
      </c>
      <c r="AK745" t="s">
        <v>1007</v>
      </c>
      <c r="AL745" t="s">
        <v>1008</v>
      </c>
      <c r="AM745" t="s">
        <v>1009</v>
      </c>
      <c r="AN745" t="s">
        <v>1022</v>
      </c>
      <c r="AO745" t="s">
        <v>991</v>
      </c>
      <c r="AU745" t="s">
        <v>1994</v>
      </c>
      <c r="AV745" t="s">
        <v>765</v>
      </c>
      <c r="AW745" t="s">
        <v>765</v>
      </c>
      <c r="AX745" t="s">
        <v>990</v>
      </c>
      <c r="AY745">
        <v>0</v>
      </c>
      <c r="AZ745" t="s">
        <v>994</v>
      </c>
      <c r="BA745">
        <v>31800718</v>
      </c>
      <c r="BD745">
        <v>0</v>
      </c>
      <c r="BG745">
        <v>1333314600</v>
      </c>
      <c r="BH745" t="s">
        <v>995</v>
      </c>
      <c r="BI745">
        <v>20</v>
      </c>
      <c r="BJ745">
        <v>20</v>
      </c>
      <c r="BK745">
        <v>1300</v>
      </c>
      <c r="BL745" t="s">
        <v>996</v>
      </c>
    </row>
    <row r="746" spans="3:64">
      <c r="C746" s="2">
        <v>244688</v>
      </c>
      <c r="D746" s="2">
        <v>244688</v>
      </c>
      <c r="F746" t="s">
        <v>1708</v>
      </c>
      <c r="G746" t="s">
        <v>1709</v>
      </c>
      <c r="H746">
        <v>0</v>
      </c>
      <c r="I746" t="s">
        <v>984</v>
      </c>
      <c r="J746" t="s">
        <v>985</v>
      </c>
      <c r="K746" t="s">
        <v>986</v>
      </c>
      <c r="L746">
        <v>250</v>
      </c>
      <c r="N746">
        <v>2000203663</v>
      </c>
      <c r="O746" t="s">
        <v>1991</v>
      </c>
      <c r="P746">
        <v>2</v>
      </c>
      <c r="Q746" t="s">
        <v>1992</v>
      </c>
      <c r="R746" s="2">
        <v>244688</v>
      </c>
      <c r="S746" s="2">
        <v>244688</v>
      </c>
      <c r="T746" t="s">
        <v>1993</v>
      </c>
      <c r="U746">
        <v>23057688</v>
      </c>
      <c r="V746" t="s">
        <v>61</v>
      </c>
      <c r="W746">
        <v>30</v>
      </c>
      <c r="X746">
        <v>30</v>
      </c>
      <c r="Y746">
        <v>30</v>
      </c>
      <c r="Z746">
        <v>30</v>
      </c>
      <c r="AA746">
        <v>0</v>
      </c>
      <c r="AB746">
        <v>0</v>
      </c>
      <c r="AC746">
        <v>0</v>
      </c>
      <c r="AD746">
        <v>0</v>
      </c>
      <c r="AE746">
        <v>30</v>
      </c>
      <c r="AF746">
        <v>30</v>
      </c>
      <c r="AI746" t="s">
        <v>1713</v>
      </c>
      <c r="AJ746" t="s">
        <v>989</v>
      </c>
      <c r="AK746" t="s">
        <v>1007</v>
      </c>
      <c r="AL746" t="s">
        <v>1008</v>
      </c>
      <c r="AM746" t="s">
        <v>1009</v>
      </c>
      <c r="AN746" t="s">
        <v>1022</v>
      </c>
      <c r="AO746" t="s">
        <v>991</v>
      </c>
      <c r="AU746" t="s">
        <v>1994</v>
      </c>
      <c r="AV746" t="s">
        <v>765</v>
      </c>
      <c r="AW746" t="s">
        <v>765</v>
      </c>
      <c r="AX746" t="s">
        <v>990</v>
      </c>
      <c r="AY746">
        <v>0</v>
      </c>
      <c r="AZ746" t="s">
        <v>994</v>
      </c>
      <c r="BA746">
        <v>31800718</v>
      </c>
      <c r="BD746">
        <v>0</v>
      </c>
      <c r="BG746">
        <v>1333314600</v>
      </c>
      <c r="BH746" t="s">
        <v>995</v>
      </c>
      <c r="BI746">
        <v>30</v>
      </c>
      <c r="BJ746">
        <v>30</v>
      </c>
      <c r="BK746">
        <v>1300</v>
      </c>
      <c r="BL746" t="s">
        <v>996</v>
      </c>
    </row>
    <row r="747" spans="3:64">
      <c r="C747" s="2">
        <v>244688</v>
      </c>
      <c r="D747" s="2">
        <v>244688</v>
      </c>
      <c r="F747" t="s">
        <v>1708</v>
      </c>
      <c r="G747" t="s">
        <v>1709</v>
      </c>
      <c r="H747">
        <v>0</v>
      </c>
      <c r="I747" t="s">
        <v>984</v>
      </c>
      <c r="J747" t="s">
        <v>985</v>
      </c>
      <c r="K747" t="s">
        <v>986</v>
      </c>
      <c r="L747">
        <v>250</v>
      </c>
      <c r="N747">
        <v>2000203663</v>
      </c>
      <c r="O747" t="s">
        <v>1991</v>
      </c>
      <c r="P747">
        <v>2</v>
      </c>
      <c r="Q747" t="s">
        <v>1992</v>
      </c>
      <c r="R747" s="2">
        <v>244688</v>
      </c>
      <c r="S747" s="2">
        <v>244688</v>
      </c>
      <c r="T747" t="s">
        <v>1993</v>
      </c>
      <c r="U747">
        <v>23000130</v>
      </c>
      <c r="V747" t="s">
        <v>146</v>
      </c>
      <c r="W747">
        <v>30</v>
      </c>
      <c r="X747">
        <v>30</v>
      </c>
      <c r="Y747">
        <v>30</v>
      </c>
      <c r="Z747">
        <v>30</v>
      </c>
      <c r="AA747">
        <v>0</v>
      </c>
      <c r="AB747">
        <v>0</v>
      </c>
      <c r="AC747">
        <v>0</v>
      </c>
      <c r="AD747">
        <v>0</v>
      </c>
      <c r="AE747">
        <v>30</v>
      </c>
      <c r="AF747">
        <v>30</v>
      </c>
      <c r="AI747" t="s">
        <v>1713</v>
      </c>
      <c r="AJ747" t="s">
        <v>989</v>
      </c>
      <c r="AK747" t="s">
        <v>1039</v>
      </c>
      <c r="AL747" t="s">
        <v>1008</v>
      </c>
      <c r="AM747" t="s">
        <v>1009</v>
      </c>
      <c r="AN747" t="s">
        <v>1022</v>
      </c>
      <c r="AO747" t="s">
        <v>991</v>
      </c>
      <c r="AU747" t="s">
        <v>1994</v>
      </c>
      <c r="AV747" t="s">
        <v>765</v>
      </c>
      <c r="AW747" t="s">
        <v>765</v>
      </c>
      <c r="AX747" t="s">
        <v>990</v>
      </c>
      <c r="AY747">
        <v>0</v>
      </c>
      <c r="AZ747" t="s">
        <v>994</v>
      </c>
      <c r="BA747">
        <v>31800718</v>
      </c>
      <c r="BD747">
        <v>0</v>
      </c>
      <c r="BG747">
        <v>1333314600</v>
      </c>
      <c r="BH747" t="s">
        <v>995</v>
      </c>
      <c r="BI747">
        <v>30</v>
      </c>
      <c r="BJ747">
        <v>30</v>
      </c>
      <c r="BK747">
        <v>1300</v>
      </c>
      <c r="BL747" t="s">
        <v>996</v>
      </c>
    </row>
    <row r="748" spans="3:64">
      <c r="C748" s="2">
        <v>244688</v>
      </c>
      <c r="D748" s="2">
        <v>244688</v>
      </c>
      <c r="F748" t="s">
        <v>1708</v>
      </c>
      <c r="G748" t="s">
        <v>1709</v>
      </c>
      <c r="H748">
        <v>0</v>
      </c>
      <c r="I748" t="s">
        <v>984</v>
      </c>
      <c r="J748" t="s">
        <v>985</v>
      </c>
      <c r="K748" t="s">
        <v>986</v>
      </c>
      <c r="L748">
        <v>250</v>
      </c>
      <c r="N748">
        <v>2000203663</v>
      </c>
      <c r="O748" t="s">
        <v>1991</v>
      </c>
      <c r="P748">
        <v>2</v>
      </c>
      <c r="Q748" t="s">
        <v>1992</v>
      </c>
      <c r="R748" s="2">
        <v>244688</v>
      </c>
      <c r="S748" s="2">
        <v>244688</v>
      </c>
      <c r="T748" t="s">
        <v>1993</v>
      </c>
      <c r="U748">
        <v>23064091</v>
      </c>
      <c r="V748" t="s">
        <v>118</v>
      </c>
      <c r="W748">
        <v>30</v>
      </c>
      <c r="X748">
        <v>30</v>
      </c>
      <c r="Y748">
        <v>30</v>
      </c>
      <c r="Z748">
        <v>30</v>
      </c>
      <c r="AA748">
        <v>0</v>
      </c>
      <c r="AB748">
        <v>0</v>
      </c>
      <c r="AC748">
        <v>0</v>
      </c>
      <c r="AD748">
        <v>0</v>
      </c>
      <c r="AE748">
        <v>30</v>
      </c>
      <c r="AF748">
        <v>30</v>
      </c>
      <c r="AI748" t="s">
        <v>1713</v>
      </c>
      <c r="AJ748" t="s">
        <v>989</v>
      </c>
      <c r="AK748" t="s">
        <v>1007</v>
      </c>
      <c r="AL748" t="s">
        <v>1008</v>
      </c>
      <c r="AM748" t="s">
        <v>1009</v>
      </c>
      <c r="AN748" t="s">
        <v>1022</v>
      </c>
      <c r="AO748" t="s">
        <v>991</v>
      </c>
      <c r="AU748" t="s">
        <v>1994</v>
      </c>
      <c r="AV748" t="s">
        <v>765</v>
      </c>
      <c r="AW748" t="s">
        <v>765</v>
      </c>
      <c r="AX748" t="s">
        <v>990</v>
      </c>
      <c r="AY748">
        <v>0</v>
      </c>
      <c r="AZ748" t="s">
        <v>994</v>
      </c>
      <c r="BA748">
        <v>31800718</v>
      </c>
      <c r="BD748">
        <v>0</v>
      </c>
      <c r="BG748">
        <v>1333314600</v>
      </c>
      <c r="BH748" t="s">
        <v>995</v>
      </c>
      <c r="BI748">
        <v>30</v>
      </c>
      <c r="BJ748">
        <v>30</v>
      </c>
      <c r="BK748">
        <v>1300</v>
      </c>
      <c r="BL748" t="s">
        <v>996</v>
      </c>
    </row>
    <row r="749" spans="3:64">
      <c r="C749" s="2">
        <v>244688</v>
      </c>
      <c r="D749" s="2">
        <v>244688</v>
      </c>
      <c r="F749" t="s">
        <v>1708</v>
      </c>
      <c r="G749" t="s">
        <v>1709</v>
      </c>
      <c r="H749">
        <v>0</v>
      </c>
      <c r="I749" t="s">
        <v>984</v>
      </c>
      <c r="J749" t="s">
        <v>985</v>
      </c>
      <c r="K749" t="s">
        <v>986</v>
      </c>
      <c r="L749">
        <v>250</v>
      </c>
      <c r="N749">
        <v>2000203663</v>
      </c>
      <c r="O749" t="s">
        <v>1991</v>
      </c>
      <c r="P749">
        <v>2</v>
      </c>
      <c r="Q749" t="s">
        <v>1992</v>
      </c>
      <c r="R749" s="2">
        <v>244688</v>
      </c>
      <c r="S749" s="2">
        <v>244688</v>
      </c>
      <c r="T749" t="s">
        <v>1993</v>
      </c>
      <c r="U749">
        <v>23072463</v>
      </c>
      <c r="V749" t="s">
        <v>76</v>
      </c>
      <c r="W749">
        <v>10</v>
      </c>
      <c r="X749">
        <v>10</v>
      </c>
      <c r="Y749">
        <v>10</v>
      </c>
      <c r="Z749">
        <v>10</v>
      </c>
      <c r="AA749">
        <v>0</v>
      </c>
      <c r="AB749">
        <v>0</v>
      </c>
      <c r="AC749">
        <v>0</v>
      </c>
      <c r="AD749">
        <v>0</v>
      </c>
      <c r="AE749">
        <v>10</v>
      </c>
      <c r="AF749">
        <v>10</v>
      </c>
      <c r="AI749" t="s">
        <v>1713</v>
      </c>
      <c r="AJ749" t="s">
        <v>989</v>
      </c>
      <c r="AK749" t="s">
        <v>1007</v>
      </c>
      <c r="AL749" t="s">
        <v>1008</v>
      </c>
      <c r="AM749" t="s">
        <v>1009</v>
      </c>
      <c r="AN749" t="s">
        <v>1022</v>
      </c>
      <c r="AO749" t="s">
        <v>991</v>
      </c>
      <c r="AU749" t="s">
        <v>1994</v>
      </c>
      <c r="AV749" t="s">
        <v>765</v>
      </c>
      <c r="AW749" t="s">
        <v>765</v>
      </c>
      <c r="AX749" t="s">
        <v>990</v>
      </c>
      <c r="AY749">
        <v>0</v>
      </c>
      <c r="AZ749" t="s">
        <v>994</v>
      </c>
      <c r="BA749">
        <v>31800718</v>
      </c>
      <c r="BD749">
        <v>0</v>
      </c>
      <c r="BG749">
        <v>1333314600</v>
      </c>
      <c r="BH749" t="s">
        <v>995</v>
      </c>
      <c r="BI749">
        <v>10</v>
      </c>
      <c r="BJ749">
        <v>10</v>
      </c>
      <c r="BK749">
        <v>1300</v>
      </c>
      <c r="BL749" t="s">
        <v>996</v>
      </c>
    </row>
    <row r="750" spans="3:64">
      <c r="C750" s="2">
        <v>244688</v>
      </c>
      <c r="D750" s="2">
        <v>244688</v>
      </c>
      <c r="F750" t="s">
        <v>1708</v>
      </c>
      <c r="G750" t="s">
        <v>1709</v>
      </c>
      <c r="H750">
        <v>0</v>
      </c>
      <c r="I750" t="s">
        <v>984</v>
      </c>
      <c r="J750" t="s">
        <v>985</v>
      </c>
      <c r="K750" t="s">
        <v>986</v>
      </c>
      <c r="L750">
        <v>250</v>
      </c>
      <c r="N750">
        <v>2000184543</v>
      </c>
      <c r="O750" t="s">
        <v>1995</v>
      </c>
      <c r="P750">
        <v>0</v>
      </c>
      <c r="Q750" t="s">
        <v>1995</v>
      </c>
      <c r="R750" s="2">
        <v>244688</v>
      </c>
      <c r="S750" s="2">
        <v>244688</v>
      </c>
      <c r="T750" t="s">
        <v>1996</v>
      </c>
      <c r="U750">
        <v>23015390</v>
      </c>
      <c r="V750" t="s">
        <v>564</v>
      </c>
      <c r="W750">
        <v>12</v>
      </c>
      <c r="X750">
        <v>12</v>
      </c>
      <c r="Y750">
        <v>12</v>
      </c>
      <c r="Z750">
        <v>12</v>
      </c>
      <c r="AA750">
        <v>0</v>
      </c>
      <c r="AB750">
        <v>0</v>
      </c>
      <c r="AC750">
        <v>0</v>
      </c>
      <c r="AD750">
        <v>0</v>
      </c>
      <c r="AE750">
        <v>12</v>
      </c>
      <c r="AF750">
        <v>12</v>
      </c>
      <c r="AI750" t="s">
        <v>1713</v>
      </c>
      <c r="AJ750" t="s">
        <v>989</v>
      </c>
      <c r="AK750" t="s">
        <v>1007</v>
      </c>
      <c r="AL750" t="s">
        <v>1008</v>
      </c>
      <c r="AM750" t="s">
        <v>1009</v>
      </c>
      <c r="AN750" t="s">
        <v>1022</v>
      </c>
      <c r="AO750" t="s">
        <v>991</v>
      </c>
      <c r="AU750" t="s">
        <v>1997</v>
      </c>
      <c r="AV750" t="s">
        <v>765</v>
      </c>
      <c r="AW750" t="s">
        <v>765</v>
      </c>
      <c r="AX750" t="s">
        <v>990</v>
      </c>
      <c r="AY750">
        <v>0</v>
      </c>
      <c r="AZ750" t="s">
        <v>994</v>
      </c>
      <c r="BA750">
        <v>31801053</v>
      </c>
      <c r="BD750">
        <v>0</v>
      </c>
      <c r="BG750">
        <v>1333314600</v>
      </c>
      <c r="BH750" t="s">
        <v>995</v>
      </c>
      <c r="BI750">
        <v>12</v>
      </c>
      <c r="BJ750">
        <v>12</v>
      </c>
      <c r="BK750">
        <v>1300</v>
      </c>
      <c r="BL750" t="s">
        <v>996</v>
      </c>
    </row>
    <row r="751" spans="3:64">
      <c r="C751" s="2">
        <v>244688</v>
      </c>
      <c r="D751" s="2">
        <v>244688</v>
      </c>
      <c r="F751" t="s">
        <v>1708</v>
      </c>
      <c r="G751" t="s">
        <v>1709</v>
      </c>
      <c r="H751">
        <v>0</v>
      </c>
      <c r="I751" t="s">
        <v>984</v>
      </c>
      <c r="J751" t="s">
        <v>985</v>
      </c>
      <c r="K751" t="s">
        <v>986</v>
      </c>
      <c r="L751">
        <v>250</v>
      </c>
      <c r="N751">
        <v>2000184543</v>
      </c>
      <c r="O751" t="s">
        <v>1995</v>
      </c>
      <c r="P751">
        <v>0</v>
      </c>
      <c r="Q751" t="s">
        <v>1995</v>
      </c>
      <c r="R751" s="2">
        <v>244688</v>
      </c>
      <c r="S751" s="2">
        <v>244688</v>
      </c>
      <c r="T751" t="s">
        <v>1996</v>
      </c>
      <c r="U751">
        <v>23067920</v>
      </c>
      <c r="V751" t="s">
        <v>16</v>
      </c>
      <c r="W751">
        <v>10</v>
      </c>
      <c r="X751">
        <v>10</v>
      </c>
      <c r="Y751">
        <v>10</v>
      </c>
      <c r="Z751">
        <v>10</v>
      </c>
      <c r="AA751">
        <v>0</v>
      </c>
      <c r="AB751">
        <v>0</v>
      </c>
      <c r="AC751">
        <v>0</v>
      </c>
      <c r="AD751">
        <v>0</v>
      </c>
      <c r="AE751">
        <v>10</v>
      </c>
      <c r="AF751">
        <v>10</v>
      </c>
      <c r="AI751" t="s">
        <v>1713</v>
      </c>
      <c r="AJ751" t="s">
        <v>989</v>
      </c>
      <c r="AN751" t="s">
        <v>1022</v>
      </c>
      <c r="AO751" t="s">
        <v>991</v>
      </c>
      <c r="AU751" t="s">
        <v>1997</v>
      </c>
      <c r="AV751" t="s">
        <v>899</v>
      </c>
      <c r="AW751" t="s">
        <v>899</v>
      </c>
      <c r="AX751" t="s">
        <v>990</v>
      </c>
      <c r="AY751">
        <v>0</v>
      </c>
      <c r="AZ751" t="s">
        <v>994</v>
      </c>
      <c r="BA751">
        <v>31801053</v>
      </c>
      <c r="BD751">
        <v>0</v>
      </c>
      <c r="BG751">
        <v>1333314600</v>
      </c>
      <c r="BH751" t="s">
        <v>995</v>
      </c>
      <c r="BI751">
        <v>10</v>
      </c>
      <c r="BJ751">
        <v>10</v>
      </c>
      <c r="BK751">
        <v>1300</v>
      </c>
      <c r="BL751" t="s">
        <v>996</v>
      </c>
    </row>
    <row r="752" spans="3:64">
      <c r="C752" s="2">
        <v>244688</v>
      </c>
      <c r="D752" s="2">
        <v>244688</v>
      </c>
      <c r="F752" t="s">
        <v>1708</v>
      </c>
      <c r="G752" t="s">
        <v>1709</v>
      </c>
      <c r="H752">
        <v>0</v>
      </c>
      <c r="I752" t="s">
        <v>984</v>
      </c>
      <c r="J752" t="s">
        <v>985</v>
      </c>
      <c r="K752" t="s">
        <v>986</v>
      </c>
      <c r="L752">
        <v>250</v>
      </c>
      <c r="N752">
        <v>2000184543</v>
      </c>
      <c r="O752" t="s">
        <v>1995</v>
      </c>
      <c r="P752">
        <v>0</v>
      </c>
      <c r="Q752" t="s">
        <v>1995</v>
      </c>
      <c r="R752" s="2">
        <v>244688</v>
      </c>
      <c r="S752" s="2">
        <v>244688</v>
      </c>
      <c r="T752" t="s">
        <v>1996</v>
      </c>
      <c r="U752">
        <v>23057680</v>
      </c>
      <c r="V752" t="s">
        <v>86</v>
      </c>
      <c r="W752">
        <v>5</v>
      </c>
      <c r="X752">
        <v>5</v>
      </c>
      <c r="Y752">
        <v>5</v>
      </c>
      <c r="Z752">
        <v>5</v>
      </c>
      <c r="AA752">
        <v>0</v>
      </c>
      <c r="AB752">
        <v>0</v>
      </c>
      <c r="AC752">
        <v>0</v>
      </c>
      <c r="AD752">
        <v>0</v>
      </c>
      <c r="AE752">
        <v>5</v>
      </c>
      <c r="AF752">
        <v>5</v>
      </c>
      <c r="AI752" t="s">
        <v>1713</v>
      </c>
      <c r="AJ752" t="s">
        <v>989</v>
      </c>
      <c r="AK752" t="s">
        <v>1007</v>
      </c>
      <c r="AL752" t="s">
        <v>1008</v>
      </c>
      <c r="AM752" t="s">
        <v>1009</v>
      </c>
      <c r="AN752" t="s">
        <v>1022</v>
      </c>
      <c r="AO752" t="s">
        <v>991</v>
      </c>
      <c r="AU752" t="s">
        <v>1997</v>
      </c>
      <c r="AV752" t="s">
        <v>765</v>
      </c>
      <c r="AW752" t="s">
        <v>765</v>
      </c>
      <c r="AX752" t="s">
        <v>990</v>
      </c>
      <c r="AY752">
        <v>0</v>
      </c>
      <c r="AZ752" t="s">
        <v>994</v>
      </c>
      <c r="BA752">
        <v>31801053</v>
      </c>
      <c r="BD752">
        <v>0</v>
      </c>
      <c r="BG752">
        <v>1333314600</v>
      </c>
      <c r="BH752" t="s">
        <v>995</v>
      </c>
      <c r="BI752">
        <v>5</v>
      </c>
      <c r="BJ752">
        <v>5</v>
      </c>
      <c r="BK752">
        <v>1300</v>
      </c>
      <c r="BL752" t="s">
        <v>996</v>
      </c>
    </row>
    <row r="753" spans="3:64">
      <c r="C753" s="2">
        <v>244688</v>
      </c>
      <c r="D753" s="2">
        <v>244688</v>
      </c>
      <c r="F753" t="s">
        <v>1708</v>
      </c>
      <c r="G753" t="s">
        <v>1709</v>
      </c>
      <c r="H753">
        <v>0</v>
      </c>
      <c r="I753" t="s">
        <v>984</v>
      </c>
      <c r="J753" t="s">
        <v>985</v>
      </c>
      <c r="K753" t="s">
        <v>986</v>
      </c>
      <c r="L753">
        <v>250</v>
      </c>
      <c r="N753">
        <v>2000184543</v>
      </c>
      <c r="O753" t="s">
        <v>1995</v>
      </c>
      <c r="P753">
        <v>0</v>
      </c>
      <c r="Q753" t="s">
        <v>1995</v>
      </c>
      <c r="R753" s="2">
        <v>244688</v>
      </c>
      <c r="S753" s="2">
        <v>244688</v>
      </c>
      <c r="T753" t="s">
        <v>1996</v>
      </c>
      <c r="U753">
        <v>23096254</v>
      </c>
      <c r="V753" t="s">
        <v>255</v>
      </c>
      <c r="W753">
        <v>10</v>
      </c>
      <c r="X753">
        <v>10</v>
      </c>
      <c r="Y753">
        <v>10</v>
      </c>
      <c r="Z753">
        <v>10</v>
      </c>
      <c r="AA753">
        <v>0</v>
      </c>
      <c r="AB753">
        <v>0</v>
      </c>
      <c r="AC753">
        <v>0</v>
      </c>
      <c r="AD753">
        <v>0</v>
      </c>
      <c r="AE753">
        <v>10</v>
      </c>
      <c r="AF753">
        <v>10</v>
      </c>
      <c r="AI753" t="s">
        <v>1713</v>
      </c>
      <c r="AJ753" t="s">
        <v>989</v>
      </c>
      <c r="AK753" t="s">
        <v>1039</v>
      </c>
      <c r="AL753" t="s">
        <v>1008</v>
      </c>
      <c r="AM753" t="s">
        <v>1009</v>
      </c>
      <c r="AN753" t="s">
        <v>1022</v>
      </c>
      <c r="AO753" t="s">
        <v>991</v>
      </c>
      <c r="AU753" t="s">
        <v>1997</v>
      </c>
      <c r="AV753" t="s">
        <v>765</v>
      </c>
      <c r="AW753" t="s">
        <v>765</v>
      </c>
      <c r="AX753" t="s">
        <v>990</v>
      </c>
      <c r="AY753">
        <v>0</v>
      </c>
      <c r="AZ753" t="s">
        <v>994</v>
      </c>
      <c r="BA753">
        <v>31801053</v>
      </c>
      <c r="BD753">
        <v>0</v>
      </c>
      <c r="BG753">
        <v>1333314600</v>
      </c>
      <c r="BH753" t="s">
        <v>995</v>
      </c>
      <c r="BI753">
        <v>10</v>
      </c>
      <c r="BJ753">
        <v>10</v>
      </c>
      <c r="BK753">
        <v>1300</v>
      </c>
      <c r="BL753" t="s">
        <v>996</v>
      </c>
    </row>
    <row r="754" spans="3:64">
      <c r="C754" s="2">
        <v>244688</v>
      </c>
      <c r="D754" s="2">
        <v>244688</v>
      </c>
      <c r="F754" t="s">
        <v>1708</v>
      </c>
      <c r="G754" t="s">
        <v>1709</v>
      </c>
      <c r="H754">
        <v>0</v>
      </c>
      <c r="I754" t="s">
        <v>984</v>
      </c>
      <c r="J754" t="s">
        <v>985</v>
      </c>
      <c r="K754" t="s">
        <v>986</v>
      </c>
      <c r="L754">
        <v>250</v>
      </c>
      <c r="N754">
        <v>2000184543</v>
      </c>
      <c r="O754" t="s">
        <v>1995</v>
      </c>
      <c r="P754">
        <v>0</v>
      </c>
      <c r="Q754" t="s">
        <v>1995</v>
      </c>
      <c r="R754" s="2">
        <v>244688</v>
      </c>
      <c r="S754" s="2">
        <v>244688</v>
      </c>
      <c r="T754" t="s">
        <v>1996</v>
      </c>
      <c r="U754">
        <v>23000190</v>
      </c>
      <c r="V754" t="s">
        <v>125</v>
      </c>
      <c r="W754">
        <v>2</v>
      </c>
      <c r="X754">
        <v>2</v>
      </c>
      <c r="Y754">
        <v>2</v>
      </c>
      <c r="Z754">
        <v>2</v>
      </c>
      <c r="AA754">
        <v>0</v>
      </c>
      <c r="AB754">
        <v>0</v>
      </c>
      <c r="AC754">
        <v>0</v>
      </c>
      <c r="AD754">
        <v>0</v>
      </c>
      <c r="AE754">
        <v>2</v>
      </c>
      <c r="AF754">
        <v>2</v>
      </c>
      <c r="AI754" t="s">
        <v>1713</v>
      </c>
      <c r="AJ754" t="s">
        <v>989</v>
      </c>
      <c r="AK754" t="s">
        <v>1007</v>
      </c>
      <c r="AL754" t="s">
        <v>1008</v>
      </c>
      <c r="AM754" t="s">
        <v>1009</v>
      </c>
      <c r="AN754" t="s">
        <v>1022</v>
      </c>
      <c r="AO754" t="s">
        <v>991</v>
      </c>
      <c r="AU754" t="s">
        <v>1997</v>
      </c>
      <c r="AV754" t="s">
        <v>765</v>
      </c>
      <c r="AW754" t="s">
        <v>765</v>
      </c>
      <c r="AX754" t="s">
        <v>990</v>
      </c>
      <c r="AY754">
        <v>0</v>
      </c>
      <c r="AZ754" t="s">
        <v>994</v>
      </c>
      <c r="BA754">
        <v>31801053</v>
      </c>
      <c r="BD754">
        <v>0</v>
      </c>
      <c r="BG754">
        <v>1333314600</v>
      </c>
      <c r="BH754" t="s">
        <v>995</v>
      </c>
      <c r="BI754">
        <v>2</v>
      </c>
      <c r="BJ754">
        <v>2</v>
      </c>
      <c r="BK754">
        <v>1300</v>
      </c>
      <c r="BL754" t="s">
        <v>996</v>
      </c>
    </row>
    <row r="755" spans="3:64">
      <c r="C755" s="2">
        <v>244688</v>
      </c>
      <c r="D755" s="2">
        <v>244688</v>
      </c>
      <c r="F755" t="s">
        <v>1708</v>
      </c>
      <c r="G755" t="s">
        <v>1709</v>
      </c>
      <c r="H755">
        <v>0</v>
      </c>
      <c r="I755" t="s">
        <v>984</v>
      </c>
      <c r="J755" t="s">
        <v>985</v>
      </c>
      <c r="K755" t="s">
        <v>986</v>
      </c>
      <c r="L755">
        <v>250</v>
      </c>
      <c r="N755">
        <v>2000184543</v>
      </c>
      <c r="O755" t="s">
        <v>1995</v>
      </c>
      <c r="P755">
        <v>0</v>
      </c>
      <c r="Q755" t="s">
        <v>1995</v>
      </c>
      <c r="R755" s="2">
        <v>244688</v>
      </c>
      <c r="S755" s="2">
        <v>244688</v>
      </c>
      <c r="T755" t="s">
        <v>1996</v>
      </c>
      <c r="U755">
        <v>23000188</v>
      </c>
      <c r="V755" t="s">
        <v>94</v>
      </c>
      <c r="W755">
        <v>16</v>
      </c>
      <c r="X755">
        <v>16</v>
      </c>
      <c r="Y755">
        <v>16</v>
      </c>
      <c r="Z755">
        <v>16</v>
      </c>
      <c r="AA755">
        <v>0</v>
      </c>
      <c r="AB755">
        <v>0</v>
      </c>
      <c r="AC755">
        <v>0</v>
      </c>
      <c r="AD755">
        <v>0</v>
      </c>
      <c r="AE755">
        <v>16</v>
      </c>
      <c r="AF755">
        <v>16</v>
      </c>
      <c r="AI755" t="s">
        <v>1713</v>
      </c>
      <c r="AJ755" t="s">
        <v>989</v>
      </c>
      <c r="AK755" t="s">
        <v>1007</v>
      </c>
      <c r="AL755" t="s">
        <v>1008</v>
      </c>
      <c r="AM755" t="s">
        <v>1009</v>
      </c>
      <c r="AN755" t="s">
        <v>1022</v>
      </c>
      <c r="AO755" t="s">
        <v>991</v>
      </c>
      <c r="AU755" t="s">
        <v>1997</v>
      </c>
      <c r="AV755" t="s">
        <v>765</v>
      </c>
      <c r="AW755" t="s">
        <v>765</v>
      </c>
      <c r="AX755" t="s">
        <v>990</v>
      </c>
      <c r="AY755">
        <v>0</v>
      </c>
      <c r="AZ755" t="s">
        <v>994</v>
      </c>
      <c r="BA755">
        <v>31801053</v>
      </c>
      <c r="BD755">
        <v>0</v>
      </c>
      <c r="BG755">
        <v>1333314600</v>
      </c>
      <c r="BH755" t="s">
        <v>995</v>
      </c>
      <c r="BI755">
        <v>16</v>
      </c>
      <c r="BJ755">
        <v>16</v>
      </c>
      <c r="BK755">
        <v>1300</v>
      </c>
      <c r="BL755" t="s">
        <v>996</v>
      </c>
    </row>
    <row r="756" spans="3:64">
      <c r="C756" s="2">
        <v>244688</v>
      </c>
      <c r="D756" s="2">
        <v>244688</v>
      </c>
      <c r="F756" t="s">
        <v>1708</v>
      </c>
      <c r="G756" t="s">
        <v>1709</v>
      </c>
      <c r="H756">
        <v>0</v>
      </c>
      <c r="I756" t="s">
        <v>984</v>
      </c>
      <c r="J756" t="s">
        <v>985</v>
      </c>
      <c r="K756" t="s">
        <v>986</v>
      </c>
      <c r="L756">
        <v>250</v>
      </c>
      <c r="N756">
        <v>2000184543</v>
      </c>
      <c r="O756" t="s">
        <v>1995</v>
      </c>
      <c r="P756">
        <v>0</v>
      </c>
      <c r="Q756" t="s">
        <v>1995</v>
      </c>
      <c r="R756" s="2">
        <v>244688</v>
      </c>
      <c r="S756" s="2">
        <v>244688</v>
      </c>
      <c r="T756" t="s">
        <v>1996</v>
      </c>
      <c r="U756">
        <v>23000191</v>
      </c>
      <c r="V756" t="s">
        <v>44</v>
      </c>
      <c r="W756">
        <v>2</v>
      </c>
      <c r="X756">
        <v>2</v>
      </c>
      <c r="Y756">
        <v>2</v>
      </c>
      <c r="Z756">
        <v>2</v>
      </c>
      <c r="AA756">
        <v>0</v>
      </c>
      <c r="AB756">
        <v>0</v>
      </c>
      <c r="AC756">
        <v>0</v>
      </c>
      <c r="AD756">
        <v>0</v>
      </c>
      <c r="AE756">
        <v>2</v>
      </c>
      <c r="AF756">
        <v>2</v>
      </c>
      <c r="AI756" t="s">
        <v>1713</v>
      </c>
      <c r="AJ756" t="s">
        <v>989</v>
      </c>
      <c r="AK756" t="s">
        <v>1007</v>
      </c>
      <c r="AL756" t="s">
        <v>1008</v>
      </c>
      <c r="AM756" t="s">
        <v>1009</v>
      </c>
      <c r="AN756" t="s">
        <v>1022</v>
      </c>
      <c r="AO756" t="s">
        <v>991</v>
      </c>
      <c r="AU756" t="s">
        <v>1997</v>
      </c>
      <c r="AV756" t="s">
        <v>765</v>
      </c>
      <c r="AW756" t="s">
        <v>765</v>
      </c>
      <c r="AX756" t="s">
        <v>990</v>
      </c>
      <c r="AY756">
        <v>0</v>
      </c>
      <c r="AZ756" t="s">
        <v>994</v>
      </c>
      <c r="BA756">
        <v>31801053</v>
      </c>
      <c r="BD756">
        <v>0</v>
      </c>
      <c r="BG756">
        <v>1333314600</v>
      </c>
      <c r="BH756" t="s">
        <v>995</v>
      </c>
      <c r="BI756">
        <v>2</v>
      </c>
      <c r="BJ756">
        <v>2</v>
      </c>
      <c r="BK756">
        <v>1300</v>
      </c>
      <c r="BL756" t="s">
        <v>996</v>
      </c>
    </row>
    <row r="757" spans="3:64">
      <c r="C757" s="2">
        <v>244688</v>
      </c>
      <c r="D757" s="2">
        <v>244688</v>
      </c>
      <c r="F757" t="s">
        <v>1708</v>
      </c>
      <c r="G757" t="s">
        <v>1709</v>
      </c>
      <c r="H757">
        <v>0</v>
      </c>
      <c r="I757" t="s">
        <v>984</v>
      </c>
      <c r="J757" t="s">
        <v>985</v>
      </c>
      <c r="K757" t="s">
        <v>986</v>
      </c>
      <c r="L757">
        <v>250</v>
      </c>
      <c r="N757">
        <v>2000184543</v>
      </c>
      <c r="O757" t="s">
        <v>1995</v>
      </c>
      <c r="P757">
        <v>0</v>
      </c>
      <c r="Q757" t="s">
        <v>1995</v>
      </c>
      <c r="R757" s="2">
        <v>244688</v>
      </c>
      <c r="S757" s="2">
        <v>244688</v>
      </c>
      <c r="T757" t="s">
        <v>1996</v>
      </c>
      <c r="U757">
        <v>23057689</v>
      </c>
      <c r="V757" t="s">
        <v>56</v>
      </c>
      <c r="W757">
        <v>10</v>
      </c>
      <c r="X757">
        <v>10</v>
      </c>
      <c r="Y757">
        <v>10</v>
      </c>
      <c r="Z757">
        <v>10</v>
      </c>
      <c r="AA757">
        <v>0</v>
      </c>
      <c r="AB757">
        <v>0</v>
      </c>
      <c r="AC757">
        <v>0</v>
      </c>
      <c r="AD757">
        <v>0</v>
      </c>
      <c r="AE757">
        <v>10</v>
      </c>
      <c r="AF757">
        <v>10</v>
      </c>
      <c r="AI757" t="s">
        <v>1713</v>
      </c>
      <c r="AJ757" t="s">
        <v>989</v>
      </c>
      <c r="AK757" t="s">
        <v>1007</v>
      </c>
      <c r="AL757" t="s">
        <v>1008</v>
      </c>
      <c r="AM757" t="s">
        <v>1009</v>
      </c>
      <c r="AN757" t="s">
        <v>1022</v>
      </c>
      <c r="AO757" t="s">
        <v>991</v>
      </c>
      <c r="AU757" t="s">
        <v>1997</v>
      </c>
      <c r="AV757" t="s">
        <v>765</v>
      </c>
      <c r="AW757" t="s">
        <v>765</v>
      </c>
      <c r="AX757" t="s">
        <v>990</v>
      </c>
      <c r="AY757">
        <v>0</v>
      </c>
      <c r="AZ757" t="s">
        <v>994</v>
      </c>
      <c r="BA757">
        <v>31801053</v>
      </c>
      <c r="BD757">
        <v>0</v>
      </c>
      <c r="BG757">
        <v>1333314600</v>
      </c>
      <c r="BH757" t="s">
        <v>995</v>
      </c>
      <c r="BI757">
        <v>10</v>
      </c>
      <c r="BJ757">
        <v>10</v>
      </c>
      <c r="BK757">
        <v>1300</v>
      </c>
      <c r="BL757" t="s">
        <v>996</v>
      </c>
    </row>
    <row r="758" spans="3:64">
      <c r="C758" s="2">
        <v>244688</v>
      </c>
      <c r="D758" s="2">
        <v>244688</v>
      </c>
      <c r="F758" t="s">
        <v>1708</v>
      </c>
      <c r="G758" t="s">
        <v>1709</v>
      </c>
      <c r="H758">
        <v>0</v>
      </c>
      <c r="I758" t="s">
        <v>984</v>
      </c>
      <c r="J758" t="s">
        <v>985</v>
      </c>
      <c r="K758" t="s">
        <v>986</v>
      </c>
      <c r="L758">
        <v>250</v>
      </c>
      <c r="N758">
        <v>2000184543</v>
      </c>
      <c r="O758" t="s">
        <v>1995</v>
      </c>
      <c r="P758">
        <v>0</v>
      </c>
      <c r="Q758" t="s">
        <v>1995</v>
      </c>
      <c r="R758" s="2">
        <v>244688</v>
      </c>
      <c r="S758" s="2">
        <v>244688</v>
      </c>
      <c r="T758" t="s">
        <v>1996</v>
      </c>
      <c r="U758">
        <v>23057679</v>
      </c>
      <c r="V758" t="s">
        <v>596</v>
      </c>
      <c r="W758">
        <v>5</v>
      </c>
      <c r="X758">
        <v>5</v>
      </c>
      <c r="Y758">
        <v>5</v>
      </c>
      <c r="Z758">
        <v>5</v>
      </c>
      <c r="AA758">
        <v>0</v>
      </c>
      <c r="AB758">
        <v>0</v>
      </c>
      <c r="AC758">
        <v>0</v>
      </c>
      <c r="AD758">
        <v>0</v>
      </c>
      <c r="AE758">
        <v>5</v>
      </c>
      <c r="AF758">
        <v>5</v>
      </c>
      <c r="AI758" t="s">
        <v>1713</v>
      </c>
      <c r="AJ758" t="s">
        <v>989</v>
      </c>
      <c r="AK758" t="s">
        <v>1007</v>
      </c>
      <c r="AL758" t="s">
        <v>1008</v>
      </c>
      <c r="AM758" t="s">
        <v>1009</v>
      </c>
      <c r="AN758" t="s">
        <v>1022</v>
      </c>
      <c r="AO758" t="s">
        <v>991</v>
      </c>
      <c r="AU758" t="s">
        <v>1997</v>
      </c>
      <c r="AV758" t="s">
        <v>765</v>
      </c>
      <c r="AW758" t="s">
        <v>765</v>
      </c>
      <c r="AX758" t="s">
        <v>990</v>
      </c>
      <c r="AY758">
        <v>0</v>
      </c>
      <c r="AZ758" t="s">
        <v>994</v>
      </c>
      <c r="BA758">
        <v>31801053</v>
      </c>
      <c r="BD758">
        <v>0</v>
      </c>
      <c r="BG758">
        <v>1333314600</v>
      </c>
      <c r="BH758" t="s">
        <v>995</v>
      </c>
      <c r="BI758">
        <v>5</v>
      </c>
      <c r="BJ758">
        <v>5</v>
      </c>
      <c r="BK758">
        <v>1300</v>
      </c>
      <c r="BL758" t="s">
        <v>996</v>
      </c>
    </row>
    <row r="759" spans="3:64">
      <c r="C759" s="2">
        <v>244688</v>
      </c>
      <c r="D759" s="2">
        <v>244688</v>
      </c>
      <c r="F759" t="s">
        <v>1708</v>
      </c>
      <c r="G759" t="s">
        <v>1709</v>
      </c>
      <c r="H759">
        <v>0</v>
      </c>
      <c r="I759" t="s">
        <v>984</v>
      </c>
      <c r="J759" t="s">
        <v>985</v>
      </c>
      <c r="K759" t="s">
        <v>986</v>
      </c>
      <c r="L759">
        <v>250</v>
      </c>
      <c r="N759">
        <v>2000339795</v>
      </c>
      <c r="O759" t="s">
        <v>1932</v>
      </c>
      <c r="P759">
        <v>1</v>
      </c>
      <c r="Q759" t="s">
        <v>1998</v>
      </c>
      <c r="R759" s="2">
        <v>244688</v>
      </c>
      <c r="S759" s="2">
        <v>244688</v>
      </c>
      <c r="T759" t="s">
        <v>1999</v>
      </c>
      <c r="U759">
        <v>23000203</v>
      </c>
      <c r="V759" t="s">
        <v>622</v>
      </c>
      <c r="W759">
        <v>5</v>
      </c>
      <c r="X759">
        <v>5</v>
      </c>
      <c r="Y759">
        <v>5</v>
      </c>
      <c r="Z759">
        <v>5</v>
      </c>
      <c r="AA759">
        <v>0</v>
      </c>
      <c r="AB759">
        <v>0</v>
      </c>
      <c r="AC759">
        <v>0</v>
      </c>
      <c r="AD759">
        <v>0</v>
      </c>
      <c r="AE759">
        <v>5</v>
      </c>
      <c r="AF759">
        <v>5</v>
      </c>
      <c r="AI759" t="s">
        <v>1713</v>
      </c>
      <c r="AJ759" t="s">
        <v>989</v>
      </c>
      <c r="AK759" t="s">
        <v>1007</v>
      </c>
      <c r="AL759" t="s">
        <v>1008</v>
      </c>
      <c r="AM759" t="s">
        <v>1009</v>
      </c>
      <c r="AN759" t="s">
        <v>1034</v>
      </c>
      <c r="AO759" t="s">
        <v>991</v>
      </c>
      <c r="AU759" t="s">
        <v>2000</v>
      </c>
      <c r="AV759" t="s">
        <v>765</v>
      </c>
      <c r="AW759" t="s">
        <v>765</v>
      </c>
      <c r="AX759" t="s">
        <v>990</v>
      </c>
      <c r="AY759">
        <v>0</v>
      </c>
      <c r="AZ759" t="s">
        <v>994</v>
      </c>
      <c r="BA759">
        <v>31801099</v>
      </c>
      <c r="BD759">
        <v>0</v>
      </c>
      <c r="BG759">
        <v>1333314600</v>
      </c>
      <c r="BH759" t="s">
        <v>995</v>
      </c>
      <c r="BI759">
        <v>5</v>
      </c>
      <c r="BJ759">
        <v>5</v>
      </c>
      <c r="BK759">
        <v>1300</v>
      </c>
      <c r="BL759" t="s">
        <v>996</v>
      </c>
    </row>
    <row r="760" spans="3:64">
      <c r="C760" s="2">
        <v>244688</v>
      </c>
      <c r="D760" s="2">
        <v>244688</v>
      </c>
      <c r="F760" t="s">
        <v>1708</v>
      </c>
      <c r="G760" t="s">
        <v>1709</v>
      </c>
      <c r="H760">
        <v>0</v>
      </c>
      <c r="I760" t="s">
        <v>984</v>
      </c>
      <c r="J760" t="s">
        <v>985</v>
      </c>
      <c r="K760" t="s">
        <v>986</v>
      </c>
      <c r="L760">
        <v>250</v>
      </c>
      <c r="N760">
        <v>2000339795</v>
      </c>
      <c r="O760" t="s">
        <v>1932</v>
      </c>
      <c r="P760">
        <v>1</v>
      </c>
      <c r="Q760" t="s">
        <v>1998</v>
      </c>
      <c r="R760" s="2">
        <v>244688</v>
      </c>
      <c r="S760" s="2">
        <v>244688</v>
      </c>
      <c r="T760" t="s">
        <v>1999</v>
      </c>
      <c r="U760">
        <v>23000167</v>
      </c>
      <c r="V760" t="s">
        <v>54</v>
      </c>
      <c r="W760">
        <v>50</v>
      </c>
      <c r="X760">
        <v>50</v>
      </c>
      <c r="Y760">
        <v>50</v>
      </c>
      <c r="Z760">
        <v>50</v>
      </c>
      <c r="AA760">
        <v>0</v>
      </c>
      <c r="AB760">
        <v>0</v>
      </c>
      <c r="AC760">
        <v>0</v>
      </c>
      <c r="AD760">
        <v>0</v>
      </c>
      <c r="AE760">
        <v>50</v>
      </c>
      <c r="AF760">
        <v>50</v>
      </c>
      <c r="AI760" t="s">
        <v>1713</v>
      </c>
      <c r="AJ760" t="s">
        <v>989</v>
      </c>
      <c r="AK760" t="s">
        <v>1007</v>
      </c>
      <c r="AL760" t="s">
        <v>1008</v>
      </c>
      <c r="AM760" t="s">
        <v>1009</v>
      </c>
      <c r="AN760" t="s">
        <v>1034</v>
      </c>
      <c r="AO760" t="s">
        <v>991</v>
      </c>
      <c r="AU760" t="s">
        <v>2000</v>
      </c>
      <c r="AV760" t="s">
        <v>765</v>
      </c>
      <c r="AW760" t="s">
        <v>765</v>
      </c>
      <c r="AX760" t="s">
        <v>990</v>
      </c>
      <c r="AY760">
        <v>0</v>
      </c>
      <c r="AZ760" t="s">
        <v>994</v>
      </c>
      <c r="BA760">
        <v>31801099</v>
      </c>
      <c r="BD760">
        <v>0</v>
      </c>
      <c r="BG760">
        <v>1333314600</v>
      </c>
      <c r="BH760" t="s">
        <v>995</v>
      </c>
      <c r="BI760">
        <v>50</v>
      </c>
      <c r="BJ760">
        <v>50</v>
      </c>
      <c r="BK760">
        <v>1300</v>
      </c>
      <c r="BL760" t="s">
        <v>996</v>
      </c>
    </row>
    <row r="761" spans="3:64">
      <c r="C761" s="2">
        <v>244688</v>
      </c>
      <c r="D761" s="2">
        <v>244688</v>
      </c>
      <c r="F761" t="s">
        <v>1708</v>
      </c>
      <c r="G761" t="s">
        <v>1709</v>
      </c>
      <c r="H761">
        <v>0</v>
      </c>
      <c r="I761" t="s">
        <v>984</v>
      </c>
      <c r="J761" t="s">
        <v>985</v>
      </c>
      <c r="K761" t="s">
        <v>986</v>
      </c>
      <c r="L761">
        <v>250</v>
      </c>
      <c r="N761">
        <v>2000339795</v>
      </c>
      <c r="O761" t="s">
        <v>1932</v>
      </c>
      <c r="P761">
        <v>1</v>
      </c>
      <c r="Q761" t="s">
        <v>1998</v>
      </c>
      <c r="R761" s="2">
        <v>244688</v>
      </c>
      <c r="S761" s="2">
        <v>244688</v>
      </c>
      <c r="T761" t="s">
        <v>1999</v>
      </c>
      <c r="U761">
        <v>23064091</v>
      </c>
      <c r="V761" t="s">
        <v>118</v>
      </c>
      <c r="W761">
        <v>5</v>
      </c>
      <c r="X761">
        <v>5</v>
      </c>
      <c r="Y761">
        <v>5</v>
      </c>
      <c r="Z761">
        <v>5</v>
      </c>
      <c r="AA761">
        <v>0</v>
      </c>
      <c r="AB761">
        <v>0</v>
      </c>
      <c r="AC761">
        <v>0</v>
      </c>
      <c r="AD761">
        <v>0</v>
      </c>
      <c r="AE761">
        <v>5</v>
      </c>
      <c r="AF761">
        <v>5</v>
      </c>
      <c r="AI761" t="s">
        <v>1713</v>
      </c>
      <c r="AJ761" t="s">
        <v>989</v>
      </c>
      <c r="AK761" t="s">
        <v>1007</v>
      </c>
      <c r="AL761" t="s">
        <v>1008</v>
      </c>
      <c r="AM761" t="s">
        <v>1009</v>
      </c>
      <c r="AN761" t="s">
        <v>1034</v>
      </c>
      <c r="AO761" t="s">
        <v>991</v>
      </c>
      <c r="AU761" t="s">
        <v>2000</v>
      </c>
      <c r="AV761" t="s">
        <v>765</v>
      </c>
      <c r="AW761" t="s">
        <v>765</v>
      </c>
      <c r="AX761" t="s">
        <v>990</v>
      </c>
      <c r="AY761">
        <v>0</v>
      </c>
      <c r="AZ761" t="s">
        <v>994</v>
      </c>
      <c r="BA761">
        <v>31801099</v>
      </c>
      <c r="BD761">
        <v>0</v>
      </c>
      <c r="BG761">
        <v>1333314600</v>
      </c>
      <c r="BH761" t="s">
        <v>995</v>
      </c>
      <c r="BI761">
        <v>5</v>
      </c>
      <c r="BJ761">
        <v>5</v>
      </c>
      <c r="BK761">
        <v>1300</v>
      </c>
      <c r="BL761" t="s">
        <v>996</v>
      </c>
    </row>
    <row r="762" spans="3:64">
      <c r="C762" s="2">
        <v>244688</v>
      </c>
      <c r="D762" s="2">
        <v>244688</v>
      </c>
      <c r="F762" t="s">
        <v>1708</v>
      </c>
      <c r="G762" t="s">
        <v>1709</v>
      </c>
      <c r="H762">
        <v>0</v>
      </c>
      <c r="I762" t="s">
        <v>984</v>
      </c>
      <c r="J762" t="s">
        <v>985</v>
      </c>
      <c r="K762" t="s">
        <v>986</v>
      </c>
      <c r="L762">
        <v>250</v>
      </c>
      <c r="N762">
        <v>2000339795</v>
      </c>
      <c r="O762" t="s">
        <v>1932</v>
      </c>
      <c r="P762">
        <v>1</v>
      </c>
      <c r="Q762" t="s">
        <v>1998</v>
      </c>
      <c r="R762" s="2">
        <v>244688</v>
      </c>
      <c r="S762" s="2">
        <v>244688</v>
      </c>
      <c r="T762" t="s">
        <v>1999</v>
      </c>
      <c r="U762">
        <v>23015321</v>
      </c>
      <c r="V762" t="s">
        <v>128</v>
      </c>
      <c r="W762">
        <v>1</v>
      </c>
      <c r="X762">
        <v>8</v>
      </c>
      <c r="Y762">
        <v>1</v>
      </c>
      <c r="Z762">
        <v>8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8</v>
      </c>
      <c r="AI762" t="s">
        <v>1713</v>
      </c>
      <c r="AJ762" t="s">
        <v>989</v>
      </c>
      <c r="AK762" t="s">
        <v>1007</v>
      </c>
      <c r="AL762" t="s">
        <v>1008</v>
      </c>
      <c r="AM762" t="s">
        <v>1009</v>
      </c>
      <c r="AN762" t="s">
        <v>1034</v>
      </c>
      <c r="AO762" t="s">
        <v>991</v>
      </c>
      <c r="AU762" t="s">
        <v>2000</v>
      </c>
      <c r="AV762" t="s">
        <v>1086</v>
      </c>
      <c r="AW762" t="s">
        <v>765</v>
      </c>
      <c r="AX762" t="s">
        <v>990</v>
      </c>
      <c r="AY762">
        <v>0</v>
      </c>
      <c r="AZ762" t="s">
        <v>994</v>
      </c>
      <c r="BA762">
        <v>31801099</v>
      </c>
      <c r="BD762">
        <v>0</v>
      </c>
      <c r="BG762">
        <v>1333314600</v>
      </c>
      <c r="BH762" t="s">
        <v>995</v>
      </c>
      <c r="BI762">
        <v>1</v>
      </c>
      <c r="BJ762">
        <v>8</v>
      </c>
      <c r="BK762">
        <v>1300</v>
      </c>
      <c r="BL762" t="s">
        <v>996</v>
      </c>
    </row>
    <row r="763" spans="3:64">
      <c r="C763" s="2">
        <v>244688</v>
      </c>
      <c r="D763" s="2">
        <v>244688</v>
      </c>
      <c r="F763" t="s">
        <v>1708</v>
      </c>
      <c r="G763" t="s">
        <v>1709</v>
      </c>
      <c r="H763">
        <v>0</v>
      </c>
      <c r="I763" t="s">
        <v>984</v>
      </c>
      <c r="J763" t="s">
        <v>985</v>
      </c>
      <c r="K763" t="s">
        <v>986</v>
      </c>
      <c r="L763">
        <v>250</v>
      </c>
      <c r="N763">
        <v>2000339795</v>
      </c>
      <c r="O763" t="s">
        <v>1932</v>
      </c>
      <c r="P763">
        <v>1</v>
      </c>
      <c r="Q763" t="s">
        <v>1998</v>
      </c>
      <c r="R763" s="2">
        <v>244688</v>
      </c>
      <c r="S763" s="2">
        <v>244688</v>
      </c>
      <c r="T763" t="s">
        <v>1999</v>
      </c>
      <c r="U763">
        <v>23107368</v>
      </c>
      <c r="V763" t="s">
        <v>562</v>
      </c>
      <c r="W763">
        <v>2</v>
      </c>
      <c r="X763">
        <v>26</v>
      </c>
      <c r="Y763">
        <v>2</v>
      </c>
      <c r="Z763">
        <v>26</v>
      </c>
      <c r="AA763">
        <v>0</v>
      </c>
      <c r="AB763">
        <v>0</v>
      </c>
      <c r="AC763">
        <v>0</v>
      </c>
      <c r="AD763">
        <v>0</v>
      </c>
      <c r="AE763">
        <v>2</v>
      </c>
      <c r="AF763">
        <v>26</v>
      </c>
      <c r="AI763" t="s">
        <v>1713</v>
      </c>
      <c r="AJ763" t="s">
        <v>989</v>
      </c>
      <c r="AN763" t="s">
        <v>1034</v>
      </c>
      <c r="AO763" t="s">
        <v>991</v>
      </c>
      <c r="AU763" t="s">
        <v>2000</v>
      </c>
      <c r="AV763" t="s">
        <v>869</v>
      </c>
      <c r="AW763" t="s">
        <v>765</v>
      </c>
      <c r="AX763" t="s">
        <v>990</v>
      </c>
      <c r="AY763">
        <v>0</v>
      </c>
      <c r="AZ763" t="s">
        <v>994</v>
      </c>
      <c r="BA763">
        <v>31801099</v>
      </c>
      <c r="BD763">
        <v>0</v>
      </c>
      <c r="BG763">
        <v>1333314600</v>
      </c>
      <c r="BH763" t="s">
        <v>995</v>
      </c>
      <c r="BI763">
        <v>2</v>
      </c>
      <c r="BJ763">
        <v>26</v>
      </c>
      <c r="BK763">
        <v>1300</v>
      </c>
      <c r="BL763" t="s">
        <v>996</v>
      </c>
    </row>
    <row r="764" spans="3:64">
      <c r="C764" s="2">
        <v>244688</v>
      </c>
      <c r="D764" s="2">
        <v>244688</v>
      </c>
      <c r="F764" t="s">
        <v>1708</v>
      </c>
      <c r="G764" t="s">
        <v>1709</v>
      </c>
      <c r="H764">
        <v>0</v>
      </c>
      <c r="I764" t="s">
        <v>984</v>
      </c>
      <c r="J764" t="s">
        <v>985</v>
      </c>
      <c r="K764" t="s">
        <v>986</v>
      </c>
      <c r="L764">
        <v>250</v>
      </c>
      <c r="N764">
        <v>2000354099</v>
      </c>
      <c r="O764" t="s">
        <v>1936</v>
      </c>
      <c r="P764">
        <v>1</v>
      </c>
      <c r="Q764" t="s">
        <v>1936</v>
      </c>
      <c r="R764" s="2">
        <v>244688</v>
      </c>
      <c r="S764" s="2">
        <v>244688</v>
      </c>
      <c r="T764" t="s">
        <v>2001</v>
      </c>
      <c r="U764">
        <v>23000181</v>
      </c>
      <c r="V764" t="s">
        <v>38</v>
      </c>
      <c r="W764">
        <v>4</v>
      </c>
      <c r="X764">
        <v>4</v>
      </c>
      <c r="Y764">
        <v>4</v>
      </c>
      <c r="Z764">
        <v>4</v>
      </c>
      <c r="AA764">
        <v>0</v>
      </c>
      <c r="AB764">
        <v>0</v>
      </c>
      <c r="AC764">
        <v>0</v>
      </c>
      <c r="AD764">
        <v>0</v>
      </c>
      <c r="AE764">
        <v>4</v>
      </c>
      <c r="AF764">
        <v>4</v>
      </c>
      <c r="AI764" t="s">
        <v>1713</v>
      </c>
      <c r="AJ764" t="s">
        <v>989</v>
      </c>
      <c r="AK764" t="s">
        <v>1007</v>
      </c>
      <c r="AL764" t="s">
        <v>1008</v>
      </c>
      <c r="AM764" t="s">
        <v>1009</v>
      </c>
      <c r="AN764" t="s">
        <v>1034</v>
      </c>
      <c r="AO764" t="s">
        <v>991</v>
      </c>
      <c r="AU764" t="s">
        <v>2002</v>
      </c>
      <c r="AV764" t="s">
        <v>765</v>
      </c>
      <c r="AW764" t="s">
        <v>765</v>
      </c>
      <c r="AX764" t="s">
        <v>990</v>
      </c>
      <c r="AY764">
        <v>0</v>
      </c>
      <c r="AZ764" t="s">
        <v>994</v>
      </c>
      <c r="BA764">
        <v>31801137</v>
      </c>
      <c r="BD764">
        <v>0</v>
      </c>
      <c r="BG764">
        <v>1333314600</v>
      </c>
      <c r="BH764" t="s">
        <v>995</v>
      </c>
      <c r="BI764">
        <v>4</v>
      </c>
      <c r="BJ764">
        <v>4</v>
      </c>
      <c r="BK764">
        <v>1300</v>
      </c>
      <c r="BL764" t="s">
        <v>996</v>
      </c>
    </row>
    <row r="765" spans="3:64">
      <c r="C765" s="2">
        <v>244688</v>
      </c>
      <c r="D765" s="2">
        <v>244688</v>
      </c>
      <c r="F765" t="s">
        <v>1708</v>
      </c>
      <c r="G765" t="s">
        <v>1709</v>
      </c>
      <c r="H765">
        <v>0</v>
      </c>
      <c r="I765" t="s">
        <v>984</v>
      </c>
      <c r="J765" t="s">
        <v>985</v>
      </c>
      <c r="K765" t="s">
        <v>986</v>
      </c>
      <c r="L765">
        <v>250</v>
      </c>
      <c r="N765">
        <v>2000354099</v>
      </c>
      <c r="O765" t="s">
        <v>1936</v>
      </c>
      <c r="P765">
        <v>1</v>
      </c>
      <c r="Q765" t="s">
        <v>1936</v>
      </c>
      <c r="R765" s="2">
        <v>244688</v>
      </c>
      <c r="S765" s="2">
        <v>244688</v>
      </c>
      <c r="T765" t="s">
        <v>2001</v>
      </c>
      <c r="U765">
        <v>23000191</v>
      </c>
      <c r="V765" t="s">
        <v>44</v>
      </c>
      <c r="W765">
        <v>2</v>
      </c>
      <c r="X765">
        <v>2</v>
      </c>
      <c r="Y765">
        <v>2</v>
      </c>
      <c r="Z765">
        <v>2</v>
      </c>
      <c r="AA765">
        <v>0</v>
      </c>
      <c r="AB765">
        <v>0</v>
      </c>
      <c r="AC765">
        <v>0</v>
      </c>
      <c r="AD765">
        <v>0</v>
      </c>
      <c r="AE765">
        <v>2</v>
      </c>
      <c r="AF765">
        <v>2</v>
      </c>
      <c r="AI765" t="s">
        <v>1713</v>
      </c>
      <c r="AJ765" t="s">
        <v>989</v>
      </c>
      <c r="AK765" t="s">
        <v>1007</v>
      </c>
      <c r="AL765" t="s">
        <v>1008</v>
      </c>
      <c r="AM765" t="s">
        <v>1009</v>
      </c>
      <c r="AN765" t="s">
        <v>1034</v>
      </c>
      <c r="AO765" t="s">
        <v>991</v>
      </c>
      <c r="AU765" t="s">
        <v>2002</v>
      </c>
      <c r="AV765" t="s">
        <v>765</v>
      </c>
      <c r="AW765" t="s">
        <v>765</v>
      </c>
      <c r="AX765" t="s">
        <v>990</v>
      </c>
      <c r="AY765">
        <v>0</v>
      </c>
      <c r="AZ765" t="s">
        <v>994</v>
      </c>
      <c r="BA765">
        <v>31801137</v>
      </c>
      <c r="BD765">
        <v>0</v>
      </c>
      <c r="BG765">
        <v>1333314600</v>
      </c>
      <c r="BH765" t="s">
        <v>995</v>
      </c>
      <c r="BI765">
        <v>2</v>
      </c>
      <c r="BJ765">
        <v>2</v>
      </c>
      <c r="BK765">
        <v>1300</v>
      </c>
      <c r="BL765" t="s">
        <v>996</v>
      </c>
    </row>
    <row r="766" spans="3:64">
      <c r="C766" s="2">
        <v>244688</v>
      </c>
      <c r="D766" s="2">
        <v>244688</v>
      </c>
      <c r="F766" t="s">
        <v>1708</v>
      </c>
      <c r="G766" t="s">
        <v>1709</v>
      </c>
      <c r="H766">
        <v>0</v>
      </c>
      <c r="I766" t="s">
        <v>984</v>
      </c>
      <c r="J766" t="s">
        <v>985</v>
      </c>
      <c r="K766" t="s">
        <v>986</v>
      </c>
      <c r="L766">
        <v>250</v>
      </c>
      <c r="N766">
        <v>2000203663</v>
      </c>
      <c r="O766" t="s">
        <v>1991</v>
      </c>
      <c r="P766">
        <v>2</v>
      </c>
      <c r="Q766" t="s">
        <v>1992</v>
      </c>
      <c r="R766" s="2">
        <v>244688</v>
      </c>
      <c r="S766" s="2">
        <v>244688</v>
      </c>
      <c r="T766" t="s">
        <v>2003</v>
      </c>
      <c r="U766">
        <v>23015350</v>
      </c>
      <c r="V766" t="s">
        <v>36</v>
      </c>
      <c r="W766">
        <v>20</v>
      </c>
      <c r="X766">
        <v>20</v>
      </c>
      <c r="Y766">
        <v>20</v>
      </c>
      <c r="Z766">
        <v>20</v>
      </c>
      <c r="AA766">
        <v>0</v>
      </c>
      <c r="AB766">
        <v>0</v>
      </c>
      <c r="AC766">
        <v>0</v>
      </c>
      <c r="AD766">
        <v>0</v>
      </c>
      <c r="AE766">
        <v>20</v>
      </c>
      <c r="AF766">
        <v>20</v>
      </c>
      <c r="AI766" t="s">
        <v>1713</v>
      </c>
      <c r="AJ766" t="s">
        <v>989</v>
      </c>
      <c r="AK766" t="s">
        <v>1007</v>
      </c>
      <c r="AL766" t="s">
        <v>1008</v>
      </c>
      <c r="AM766" t="s">
        <v>1009</v>
      </c>
      <c r="AN766" t="s">
        <v>1022</v>
      </c>
      <c r="AO766" t="s">
        <v>991</v>
      </c>
      <c r="AU766" t="s">
        <v>2004</v>
      </c>
      <c r="AV766" t="s">
        <v>765</v>
      </c>
      <c r="AW766" t="s">
        <v>765</v>
      </c>
      <c r="AX766" t="s">
        <v>990</v>
      </c>
      <c r="AY766">
        <v>0</v>
      </c>
      <c r="AZ766" t="s">
        <v>994</v>
      </c>
      <c r="BA766">
        <v>31801177</v>
      </c>
      <c r="BD766">
        <v>0</v>
      </c>
      <c r="BG766">
        <v>1333314600</v>
      </c>
      <c r="BH766" t="s">
        <v>995</v>
      </c>
      <c r="BI766">
        <v>20</v>
      </c>
      <c r="BJ766">
        <v>20</v>
      </c>
      <c r="BK766">
        <v>1300</v>
      </c>
      <c r="BL766" t="s">
        <v>996</v>
      </c>
    </row>
    <row r="767" spans="3:64">
      <c r="C767" s="2">
        <v>244688</v>
      </c>
      <c r="D767" s="2">
        <v>244688</v>
      </c>
      <c r="F767" t="s">
        <v>1708</v>
      </c>
      <c r="G767" t="s">
        <v>1709</v>
      </c>
      <c r="H767">
        <v>0</v>
      </c>
      <c r="I767" t="s">
        <v>984</v>
      </c>
      <c r="J767" t="s">
        <v>985</v>
      </c>
      <c r="K767" t="s">
        <v>986</v>
      </c>
      <c r="L767">
        <v>250</v>
      </c>
      <c r="N767">
        <v>2000422190</v>
      </c>
      <c r="O767" t="s">
        <v>2005</v>
      </c>
      <c r="P767">
        <v>1</v>
      </c>
      <c r="Q767" t="s">
        <v>2005</v>
      </c>
      <c r="R767" s="2">
        <v>244688</v>
      </c>
      <c r="S767" s="2">
        <v>244688</v>
      </c>
      <c r="T767" t="s">
        <v>2006</v>
      </c>
      <c r="U767">
        <v>23015313</v>
      </c>
      <c r="V767" t="s">
        <v>92</v>
      </c>
      <c r="W767">
        <v>5</v>
      </c>
      <c r="X767">
        <v>5</v>
      </c>
      <c r="Y767">
        <v>5</v>
      </c>
      <c r="Z767">
        <v>5</v>
      </c>
      <c r="AA767">
        <v>0</v>
      </c>
      <c r="AB767">
        <v>0</v>
      </c>
      <c r="AC767">
        <v>0</v>
      </c>
      <c r="AD767">
        <v>0</v>
      </c>
      <c r="AE767">
        <v>5</v>
      </c>
      <c r="AF767">
        <v>5</v>
      </c>
      <c r="AI767" t="s">
        <v>1713</v>
      </c>
      <c r="AJ767" t="s">
        <v>989</v>
      </c>
      <c r="AK767" t="s">
        <v>1007</v>
      </c>
      <c r="AL767" t="s">
        <v>1008</v>
      </c>
      <c r="AM767" t="s">
        <v>1009</v>
      </c>
      <c r="AN767" t="s">
        <v>1034</v>
      </c>
      <c r="AO767" t="s">
        <v>991</v>
      </c>
      <c r="AU767" t="s">
        <v>2007</v>
      </c>
      <c r="AV767" t="s">
        <v>765</v>
      </c>
      <c r="AW767" t="s">
        <v>765</v>
      </c>
      <c r="AX767" t="s">
        <v>990</v>
      </c>
      <c r="AY767">
        <v>0</v>
      </c>
      <c r="AZ767" t="s">
        <v>994</v>
      </c>
      <c r="BA767">
        <v>31801210</v>
      </c>
      <c r="BD767">
        <v>0</v>
      </c>
      <c r="BG767">
        <v>1333314600</v>
      </c>
      <c r="BH767" t="s">
        <v>995</v>
      </c>
      <c r="BI767">
        <v>5</v>
      </c>
      <c r="BJ767">
        <v>5</v>
      </c>
      <c r="BL767" t="s">
        <v>996</v>
      </c>
    </row>
    <row r="768" spans="3:64">
      <c r="C768" s="2">
        <v>244688</v>
      </c>
      <c r="D768" s="2">
        <v>244688</v>
      </c>
      <c r="F768" t="s">
        <v>1708</v>
      </c>
      <c r="G768" t="s">
        <v>1709</v>
      </c>
      <c r="H768">
        <v>0</v>
      </c>
      <c r="I768" t="s">
        <v>984</v>
      </c>
      <c r="J768" t="s">
        <v>985</v>
      </c>
      <c r="K768" t="s">
        <v>986</v>
      </c>
      <c r="L768">
        <v>250</v>
      </c>
      <c r="N768">
        <v>2000422190</v>
      </c>
      <c r="O768" t="s">
        <v>2005</v>
      </c>
      <c r="P768">
        <v>1</v>
      </c>
      <c r="Q768" t="s">
        <v>2005</v>
      </c>
      <c r="R768" s="2">
        <v>244688</v>
      </c>
      <c r="S768" s="2">
        <v>244688</v>
      </c>
      <c r="T768" t="s">
        <v>2006</v>
      </c>
      <c r="U768">
        <v>23064091</v>
      </c>
      <c r="V768" t="s">
        <v>118</v>
      </c>
      <c r="W768">
        <v>20</v>
      </c>
      <c r="X768">
        <v>20</v>
      </c>
      <c r="Y768">
        <v>20</v>
      </c>
      <c r="Z768">
        <v>20</v>
      </c>
      <c r="AA768">
        <v>0</v>
      </c>
      <c r="AB768">
        <v>0</v>
      </c>
      <c r="AC768">
        <v>0</v>
      </c>
      <c r="AD768">
        <v>0</v>
      </c>
      <c r="AE768">
        <v>20</v>
      </c>
      <c r="AF768">
        <v>20</v>
      </c>
      <c r="AI768" t="s">
        <v>1713</v>
      </c>
      <c r="AJ768" t="s">
        <v>989</v>
      </c>
      <c r="AK768" t="s">
        <v>1007</v>
      </c>
      <c r="AL768" t="s">
        <v>1008</v>
      </c>
      <c r="AM768" t="s">
        <v>1009</v>
      </c>
      <c r="AN768" t="s">
        <v>1034</v>
      </c>
      <c r="AO768" t="s">
        <v>991</v>
      </c>
      <c r="AU768" t="s">
        <v>2007</v>
      </c>
      <c r="AV768" t="s">
        <v>765</v>
      </c>
      <c r="AW768" t="s">
        <v>765</v>
      </c>
      <c r="AX768" t="s">
        <v>990</v>
      </c>
      <c r="AY768">
        <v>0</v>
      </c>
      <c r="AZ768" t="s">
        <v>994</v>
      </c>
      <c r="BA768">
        <v>31801210</v>
      </c>
      <c r="BD768">
        <v>0</v>
      </c>
      <c r="BG768">
        <v>1333314600</v>
      </c>
      <c r="BH768" t="s">
        <v>995</v>
      </c>
      <c r="BI768">
        <v>20</v>
      </c>
      <c r="BJ768">
        <v>20</v>
      </c>
      <c r="BL768" t="s">
        <v>996</v>
      </c>
    </row>
    <row r="769" spans="3:64">
      <c r="C769" s="2">
        <v>244688</v>
      </c>
      <c r="D769" s="2">
        <v>244688</v>
      </c>
      <c r="F769" t="s">
        <v>1708</v>
      </c>
      <c r="G769" t="s">
        <v>1709</v>
      </c>
      <c r="H769">
        <v>0</v>
      </c>
      <c r="I769" t="s">
        <v>984</v>
      </c>
      <c r="J769" t="s">
        <v>985</v>
      </c>
      <c r="K769" t="s">
        <v>986</v>
      </c>
      <c r="L769">
        <v>250</v>
      </c>
      <c r="N769">
        <v>2000204699</v>
      </c>
      <c r="O769" t="s">
        <v>2008</v>
      </c>
      <c r="P769">
        <v>1</v>
      </c>
      <c r="Q769" t="s">
        <v>2009</v>
      </c>
      <c r="R769" s="2">
        <v>244688</v>
      </c>
      <c r="S769" s="2">
        <v>244688</v>
      </c>
      <c r="T769" t="s">
        <v>2010</v>
      </c>
      <c r="U769">
        <v>23057685</v>
      </c>
      <c r="V769" t="s">
        <v>104</v>
      </c>
      <c r="W769">
        <v>20</v>
      </c>
      <c r="X769">
        <v>20</v>
      </c>
      <c r="Y769">
        <v>20</v>
      </c>
      <c r="Z769">
        <v>20</v>
      </c>
      <c r="AA769">
        <v>0</v>
      </c>
      <c r="AB769">
        <v>0</v>
      </c>
      <c r="AC769">
        <v>0</v>
      </c>
      <c r="AD769">
        <v>0</v>
      </c>
      <c r="AE769">
        <v>20</v>
      </c>
      <c r="AF769">
        <v>20</v>
      </c>
      <c r="AI769" t="s">
        <v>1713</v>
      </c>
      <c r="AJ769" t="s">
        <v>989</v>
      </c>
      <c r="AK769" t="s">
        <v>1007</v>
      </c>
      <c r="AL769" t="s">
        <v>1008</v>
      </c>
      <c r="AM769" t="s">
        <v>1009</v>
      </c>
      <c r="AN769" t="s">
        <v>1022</v>
      </c>
      <c r="AO769" t="s">
        <v>991</v>
      </c>
      <c r="AU769" t="s">
        <v>2011</v>
      </c>
      <c r="AV769" t="s">
        <v>765</v>
      </c>
      <c r="AW769" t="s">
        <v>765</v>
      </c>
      <c r="AX769" t="s">
        <v>990</v>
      </c>
      <c r="AY769">
        <v>0</v>
      </c>
      <c r="AZ769" t="s">
        <v>994</v>
      </c>
      <c r="BA769">
        <v>31801232</v>
      </c>
      <c r="BD769">
        <v>0</v>
      </c>
      <c r="BG769">
        <v>1333314600</v>
      </c>
      <c r="BH769" t="s">
        <v>995</v>
      </c>
      <c r="BI769">
        <v>20</v>
      </c>
      <c r="BJ769">
        <v>20</v>
      </c>
      <c r="BK769">
        <v>1300</v>
      </c>
      <c r="BL769" t="s">
        <v>996</v>
      </c>
    </row>
    <row r="770" spans="3:64">
      <c r="C770" s="2">
        <v>244688</v>
      </c>
      <c r="D770" s="2">
        <v>244688</v>
      </c>
      <c r="F770" t="s">
        <v>1708</v>
      </c>
      <c r="G770" t="s">
        <v>1709</v>
      </c>
      <c r="H770">
        <v>0</v>
      </c>
      <c r="I770" t="s">
        <v>984</v>
      </c>
      <c r="J770" t="s">
        <v>985</v>
      </c>
      <c r="K770" t="s">
        <v>986</v>
      </c>
      <c r="L770">
        <v>250</v>
      </c>
      <c r="N770">
        <v>2000390597</v>
      </c>
      <c r="O770" t="s">
        <v>2012</v>
      </c>
      <c r="P770">
        <v>1</v>
      </c>
      <c r="Q770" t="s">
        <v>2012</v>
      </c>
      <c r="R770" s="2">
        <v>244688</v>
      </c>
      <c r="S770" s="2">
        <v>244688</v>
      </c>
      <c r="T770" t="s">
        <v>2013</v>
      </c>
      <c r="U770">
        <v>23015321</v>
      </c>
      <c r="V770" t="s">
        <v>128</v>
      </c>
      <c r="W770">
        <v>20</v>
      </c>
      <c r="X770">
        <v>160</v>
      </c>
      <c r="Y770">
        <v>20</v>
      </c>
      <c r="Z770">
        <v>160</v>
      </c>
      <c r="AA770">
        <v>0</v>
      </c>
      <c r="AB770">
        <v>0</v>
      </c>
      <c r="AC770">
        <v>0</v>
      </c>
      <c r="AD770">
        <v>0</v>
      </c>
      <c r="AE770">
        <v>20</v>
      </c>
      <c r="AF770">
        <v>160</v>
      </c>
      <c r="AI770" t="s">
        <v>1713</v>
      </c>
      <c r="AJ770" t="s">
        <v>989</v>
      </c>
      <c r="AK770" t="s">
        <v>1007</v>
      </c>
      <c r="AL770" t="s">
        <v>1008</v>
      </c>
      <c r="AM770" t="s">
        <v>1009</v>
      </c>
      <c r="AN770" t="s">
        <v>1034</v>
      </c>
      <c r="AO770" t="s">
        <v>991</v>
      </c>
      <c r="AU770" t="s">
        <v>2014</v>
      </c>
      <c r="AV770" t="s">
        <v>1086</v>
      </c>
      <c r="AW770" t="s">
        <v>765</v>
      </c>
      <c r="AX770" t="s">
        <v>990</v>
      </c>
      <c r="AY770">
        <v>0</v>
      </c>
      <c r="AZ770" t="s">
        <v>994</v>
      </c>
      <c r="BA770">
        <v>31801417</v>
      </c>
      <c r="BD770">
        <v>0</v>
      </c>
      <c r="BG770">
        <v>1333314600</v>
      </c>
      <c r="BH770" t="s">
        <v>995</v>
      </c>
      <c r="BI770">
        <v>20</v>
      </c>
      <c r="BJ770">
        <v>160</v>
      </c>
      <c r="BK770">
        <v>1300</v>
      </c>
      <c r="BL770" t="s">
        <v>996</v>
      </c>
    </row>
    <row r="771" spans="3:64">
      <c r="C771" s="2">
        <v>244688</v>
      </c>
      <c r="D771" s="2">
        <v>244688</v>
      </c>
      <c r="F771" t="s">
        <v>1708</v>
      </c>
      <c r="G771" t="s">
        <v>1709</v>
      </c>
      <c r="H771">
        <v>0</v>
      </c>
      <c r="I771" t="s">
        <v>984</v>
      </c>
      <c r="J771" t="s">
        <v>985</v>
      </c>
      <c r="K771" t="s">
        <v>986</v>
      </c>
      <c r="L771">
        <v>250</v>
      </c>
      <c r="N771">
        <v>2000390597</v>
      </c>
      <c r="O771" t="s">
        <v>2012</v>
      </c>
      <c r="P771">
        <v>1</v>
      </c>
      <c r="Q771" t="s">
        <v>2012</v>
      </c>
      <c r="R771" s="2">
        <v>244688</v>
      </c>
      <c r="S771" s="2">
        <v>244688</v>
      </c>
      <c r="T771" t="s">
        <v>2013</v>
      </c>
      <c r="U771">
        <v>23000181</v>
      </c>
      <c r="V771" t="s">
        <v>38</v>
      </c>
      <c r="W771">
        <v>20</v>
      </c>
      <c r="X771">
        <v>20</v>
      </c>
      <c r="Y771">
        <v>20</v>
      </c>
      <c r="Z771">
        <v>20</v>
      </c>
      <c r="AA771">
        <v>0</v>
      </c>
      <c r="AB771">
        <v>0</v>
      </c>
      <c r="AC771">
        <v>0</v>
      </c>
      <c r="AD771">
        <v>0</v>
      </c>
      <c r="AE771">
        <v>20</v>
      </c>
      <c r="AF771">
        <v>20</v>
      </c>
      <c r="AI771" t="s">
        <v>1713</v>
      </c>
      <c r="AJ771" t="s">
        <v>989</v>
      </c>
      <c r="AK771" t="s">
        <v>1007</v>
      </c>
      <c r="AL771" t="s">
        <v>1008</v>
      </c>
      <c r="AM771" t="s">
        <v>1009</v>
      </c>
      <c r="AN771" t="s">
        <v>1034</v>
      </c>
      <c r="AO771" t="s">
        <v>991</v>
      </c>
      <c r="AU771" t="s">
        <v>2014</v>
      </c>
      <c r="AV771" t="s">
        <v>765</v>
      </c>
      <c r="AW771" t="s">
        <v>765</v>
      </c>
      <c r="AX771" t="s">
        <v>990</v>
      </c>
      <c r="AY771">
        <v>0</v>
      </c>
      <c r="AZ771" t="s">
        <v>994</v>
      </c>
      <c r="BA771">
        <v>31801417</v>
      </c>
      <c r="BD771">
        <v>0</v>
      </c>
      <c r="BG771">
        <v>1333314600</v>
      </c>
      <c r="BH771" t="s">
        <v>995</v>
      </c>
      <c r="BI771">
        <v>20</v>
      </c>
      <c r="BJ771">
        <v>20</v>
      </c>
      <c r="BK771">
        <v>1300</v>
      </c>
      <c r="BL771" t="s">
        <v>996</v>
      </c>
    </row>
    <row r="772" spans="3:64">
      <c r="C772" s="2">
        <v>244688</v>
      </c>
      <c r="D772" s="2">
        <v>244688</v>
      </c>
      <c r="F772" t="s">
        <v>1708</v>
      </c>
      <c r="G772" t="s">
        <v>1709</v>
      </c>
      <c r="H772">
        <v>0</v>
      </c>
      <c r="I772" t="s">
        <v>984</v>
      </c>
      <c r="J772" t="s">
        <v>985</v>
      </c>
      <c r="K772" t="s">
        <v>986</v>
      </c>
      <c r="L772">
        <v>250</v>
      </c>
      <c r="N772">
        <v>2000340199</v>
      </c>
      <c r="O772" t="s">
        <v>1939</v>
      </c>
      <c r="P772">
        <v>2</v>
      </c>
      <c r="Q772" t="s">
        <v>1939</v>
      </c>
      <c r="R772" s="2">
        <v>244688</v>
      </c>
      <c r="S772" s="2">
        <v>244688</v>
      </c>
      <c r="T772" t="s">
        <v>2015</v>
      </c>
      <c r="U772">
        <v>23000197</v>
      </c>
      <c r="V772" t="s">
        <v>12</v>
      </c>
      <c r="W772">
        <v>3</v>
      </c>
      <c r="X772">
        <v>30</v>
      </c>
      <c r="Y772">
        <v>3</v>
      </c>
      <c r="Z772">
        <v>30</v>
      </c>
      <c r="AA772">
        <v>0</v>
      </c>
      <c r="AB772">
        <v>0</v>
      </c>
      <c r="AC772">
        <v>0</v>
      </c>
      <c r="AD772">
        <v>0</v>
      </c>
      <c r="AE772">
        <v>3</v>
      </c>
      <c r="AF772">
        <v>30</v>
      </c>
      <c r="AI772" t="s">
        <v>1713</v>
      </c>
      <c r="AJ772" t="s">
        <v>989</v>
      </c>
      <c r="AK772" t="s">
        <v>1007</v>
      </c>
      <c r="AL772" t="s">
        <v>1008</v>
      </c>
      <c r="AM772" t="s">
        <v>1009</v>
      </c>
      <c r="AN772" t="s">
        <v>1034</v>
      </c>
      <c r="AO772" t="s">
        <v>991</v>
      </c>
      <c r="AU772" t="s">
        <v>2016</v>
      </c>
      <c r="AV772" t="s">
        <v>1010</v>
      </c>
      <c r="AW772" t="s">
        <v>765</v>
      </c>
      <c r="AX772" t="s">
        <v>990</v>
      </c>
      <c r="AY772">
        <v>0</v>
      </c>
      <c r="AZ772" t="s">
        <v>994</v>
      </c>
      <c r="BA772">
        <v>31801497</v>
      </c>
      <c r="BD772">
        <v>0</v>
      </c>
      <c r="BG772">
        <v>1333314600</v>
      </c>
      <c r="BH772" t="s">
        <v>995</v>
      </c>
      <c r="BI772">
        <v>3</v>
      </c>
      <c r="BJ772">
        <v>30</v>
      </c>
      <c r="BK772">
        <v>1300</v>
      </c>
      <c r="BL772" t="s">
        <v>996</v>
      </c>
    </row>
    <row r="773" spans="3:64">
      <c r="C773" s="2">
        <v>244688</v>
      </c>
      <c r="D773" s="2">
        <v>244688</v>
      </c>
      <c r="F773" t="s">
        <v>1708</v>
      </c>
      <c r="G773" t="s">
        <v>1709</v>
      </c>
      <c r="H773">
        <v>0</v>
      </c>
      <c r="I773" t="s">
        <v>984</v>
      </c>
      <c r="J773" t="s">
        <v>985</v>
      </c>
      <c r="K773" t="s">
        <v>986</v>
      </c>
      <c r="L773">
        <v>250</v>
      </c>
      <c r="N773">
        <v>2000340199</v>
      </c>
      <c r="O773" t="s">
        <v>1939</v>
      </c>
      <c r="P773">
        <v>2</v>
      </c>
      <c r="Q773" t="s">
        <v>1939</v>
      </c>
      <c r="R773" s="2">
        <v>244688</v>
      </c>
      <c r="S773" s="2">
        <v>244688</v>
      </c>
      <c r="T773" t="s">
        <v>2015</v>
      </c>
      <c r="U773">
        <v>23067920</v>
      </c>
      <c r="V773" t="s">
        <v>16</v>
      </c>
      <c r="W773">
        <v>6</v>
      </c>
      <c r="X773">
        <v>6</v>
      </c>
      <c r="Y773">
        <v>6</v>
      </c>
      <c r="Z773">
        <v>6</v>
      </c>
      <c r="AA773">
        <v>0</v>
      </c>
      <c r="AB773">
        <v>0</v>
      </c>
      <c r="AC773">
        <v>0</v>
      </c>
      <c r="AD773">
        <v>0</v>
      </c>
      <c r="AE773">
        <v>6</v>
      </c>
      <c r="AF773">
        <v>6</v>
      </c>
      <c r="AI773" t="s">
        <v>1713</v>
      </c>
      <c r="AJ773" t="s">
        <v>989</v>
      </c>
      <c r="AN773" t="s">
        <v>1034</v>
      </c>
      <c r="AO773" t="s">
        <v>991</v>
      </c>
      <c r="AU773" t="s">
        <v>2016</v>
      </c>
      <c r="AV773" t="s">
        <v>899</v>
      </c>
      <c r="AW773" t="s">
        <v>899</v>
      </c>
      <c r="AX773" t="s">
        <v>990</v>
      </c>
      <c r="AY773">
        <v>0</v>
      </c>
      <c r="AZ773" t="s">
        <v>994</v>
      </c>
      <c r="BA773">
        <v>31801497</v>
      </c>
      <c r="BD773">
        <v>0</v>
      </c>
      <c r="BG773">
        <v>1333314600</v>
      </c>
      <c r="BH773" t="s">
        <v>995</v>
      </c>
      <c r="BI773">
        <v>6</v>
      </c>
      <c r="BJ773">
        <v>6</v>
      </c>
      <c r="BK773">
        <v>1300</v>
      </c>
      <c r="BL773" t="s">
        <v>996</v>
      </c>
    </row>
    <row r="774" spans="3:64">
      <c r="C774" s="2">
        <v>244688</v>
      </c>
      <c r="D774" s="2">
        <v>244688</v>
      </c>
      <c r="F774" t="s">
        <v>1708</v>
      </c>
      <c r="G774" t="s">
        <v>1709</v>
      </c>
      <c r="H774">
        <v>0</v>
      </c>
      <c r="I774" t="s">
        <v>984</v>
      </c>
      <c r="J774" t="s">
        <v>985</v>
      </c>
      <c r="K774" t="s">
        <v>986</v>
      </c>
      <c r="L774">
        <v>250</v>
      </c>
      <c r="N774">
        <v>2000340199</v>
      </c>
      <c r="O774" t="s">
        <v>1939</v>
      </c>
      <c r="P774">
        <v>2</v>
      </c>
      <c r="Q774" t="s">
        <v>1939</v>
      </c>
      <c r="R774" s="2">
        <v>244688</v>
      </c>
      <c r="S774" s="2">
        <v>244688</v>
      </c>
      <c r="T774" t="s">
        <v>2015</v>
      </c>
      <c r="U774">
        <v>23000190</v>
      </c>
      <c r="V774" t="s">
        <v>125</v>
      </c>
      <c r="W774">
        <v>4</v>
      </c>
      <c r="X774">
        <v>4</v>
      </c>
      <c r="Y774">
        <v>4</v>
      </c>
      <c r="Z774">
        <v>4</v>
      </c>
      <c r="AA774">
        <v>0</v>
      </c>
      <c r="AB774">
        <v>0</v>
      </c>
      <c r="AC774">
        <v>0</v>
      </c>
      <c r="AD774">
        <v>0</v>
      </c>
      <c r="AE774">
        <v>4</v>
      </c>
      <c r="AF774">
        <v>4</v>
      </c>
      <c r="AI774" t="s">
        <v>1713</v>
      </c>
      <c r="AJ774" t="s">
        <v>989</v>
      </c>
      <c r="AK774" t="s">
        <v>1007</v>
      </c>
      <c r="AL774" t="s">
        <v>1008</v>
      </c>
      <c r="AM774" t="s">
        <v>1009</v>
      </c>
      <c r="AN774" t="s">
        <v>1034</v>
      </c>
      <c r="AO774" t="s">
        <v>991</v>
      </c>
      <c r="AU774" t="s">
        <v>2016</v>
      </c>
      <c r="AV774" t="s">
        <v>765</v>
      </c>
      <c r="AW774" t="s">
        <v>765</v>
      </c>
      <c r="AX774" t="s">
        <v>990</v>
      </c>
      <c r="AY774">
        <v>0</v>
      </c>
      <c r="AZ774" t="s">
        <v>994</v>
      </c>
      <c r="BA774">
        <v>31801497</v>
      </c>
      <c r="BD774">
        <v>0</v>
      </c>
      <c r="BG774">
        <v>1333314600</v>
      </c>
      <c r="BH774" t="s">
        <v>995</v>
      </c>
      <c r="BI774">
        <v>4</v>
      </c>
      <c r="BJ774">
        <v>4</v>
      </c>
      <c r="BK774">
        <v>1300</v>
      </c>
      <c r="BL774" t="s">
        <v>996</v>
      </c>
    </row>
    <row r="775" spans="3:64">
      <c r="C775" s="2">
        <v>244688</v>
      </c>
      <c r="D775" s="2">
        <v>244688</v>
      </c>
      <c r="F775" t="s">
        <v>1708</v>
      </c>
      <c r="G775" t="s">
        <v>1709</v>
      </c>
      <c r="H775">
        <v>0</v>
      </c>
      <c r="I775" t="s">
        <v>984</v>
      </c>
      <c r="J775" t="s">
        <v>985</v>
      </c>
      <c r="K775" t="s">
        <v>986</v>
      </c>
      <c r="L775">
        <v>250</v>
      </c>
      <c r="N775">
        <v>2000340199</v>
      </c>
      <c r="O775" t="s">
        <v>1939</v>
      </c>
      <c r="P775">
        <v>2</v>
      </c>
      <c r="Q775" t="s">
        <v>1939</v>
      </c>
      <c r="R775" s="2">
        <v>244688</v>
      </c>
      <c r="S775" s="2">
        <v>244688</v>
      </c>
      <c r="T775" t="s">
        <v>2015</v>
      </c>
      <c r="U775">
        <v>23064091</v>
      </c>
      <c r="V775" t="s">
        <v>118</v>
      </c>
      <c r="W775">
        <v>30</v>
      </c>
      <c r="X775">
        <v>30</v>
      </c>
      <c r="Y775">
        <v>30</v>
      </c>
      <c r="Z775">
        <v>30</v>
      </c>
      <c r="AA775">
        <v>0</v>
      </c>
      <c r="AB775">
        <v>0</v>
      </c>
      <c r="AC775">
        <v>0</v>
      </c>
      <c r="AD775">
        <v>0</v>
      </c>
      <c r="AE775">
        <v>30</v>
      </c>
      <c r="AF775">
        <v>30</v>
      </c>
      <c r="AI775" t="s">
        <v>1713</v>
      </c>
      <c r="AJ775" t="s">
        <v>989</v>
      </c>
      <c r="AK775" t="s">
        <v>1007</v>
      </c>
      <c r="AL775" t="s">
        <v>1008</v>
      </c>
      <c r="AM775" t="s">
        <v>1009</v>
      </c>
      <c r="AN775" t="s">
        <v>1034</v>
      </c>
      <c r="AO775" t="s">
        <v>991</v>
      </c>
      <c r="AU775" t="s">
        <v>2016</v>
      </c>
      <c r="AV775" t="s">
        <v>765</v>
      </c>
      <c r="AW775" t="s">
        <v>765</v>
      </c>
      <c r="AX775" t="s">
        <v>990</v>
      </c>
      <c r="AY775">
        <v>0</v>
      </c>
      <c r="AZ775" t="s">
        <v>994</v>
      </c>
      <c r="BA775">
        <v>31801497</v>
      </c>
      <c r="BD775">
        <v>0</v>
      </c>
      <c r="BG775">
        <v>1333314600</v>
      </c>
      <c r="BH775" t="s">
        <v>995</v>
      </c>
      <c r="BI775">
        <v>30</v>
      </c>
      <c r="BJ775">
        <v>30</v>
      </c>
      <c r="BK775">
        <v>1300</v>
      </c>
      <c r="BL775" t="s">
        <v>996</v>
      </c>
    </row>
    <row r="776" spans="3:64">
      <c r="C776" s="2">
        <v>244688</v>
      </c>
      <c r="D776" s="2">
        <v>244688</v>
      </c>
      <c r="F776" t="s">
        <v>1708</v>
      </c>
      <c r="G776" t="s">
        <v>1709</v>
      </c>
      <c r="H776">
        <v>0</v>
      </c>
      <c r="I776" t="s">
        <v>984</v>
      </c>
      <c r="J776" t="s">
        <v>985</v>
      </c>
      <c r="K776" t="s">
        <v>986</v>
      </c>
      <c r="L776">
        <v>250</v>
      </c>
      <c r="N776">
        <v>2000340199</v>
      </c>
      <c r="O776" t="s">
        <v>1939</v>
      </c>
      <c r="P776">
        <v>2</v>
      </c>
      <c r="Q776" t="s">
        <v>1939</v>
      </c>
      <c r="R776" s="2">
        <v>244688</v>
      </c>
      <c r="S776" s="2">
        <v>244688</v>
      </c>
      <c r="T776" t="s">
        <v>2015</v>
      </c>
      <c r="U776">
        <v>23057674</v>
      </c>
      <c r="V776" t="s">
        <v>223</v>
      </c>
      <c r="W776">
        <v>10</v>
      </c>
      <c r="X776">
        <v>10</v>
      </c>
      <c r="Y776">
        <v>10</v>
      </c>
      <c r="Z776">
        <v>10</v>
      </c>
      <c r="AA776">
        <v>0</v>
      </c>
      <c r="AB776">
        <v>0</v>
      </c>
      <c r="AC776">
        <v>0</v>
      </c>
      <c r="AD776">
        <v>0</v>
      </c>
      <c r="AE776">
        <v>10</v>
      </c>
      <c r="AF776">
        <v>10</v>
      </c>
      <c r="AI776" t="s">
        <v>1713</v>
      </c>
      <c r="AJ776" t="s">
        <v>989</v>
      </c>
      <c r="AK776" t="s">
        <v>1039</v>
      </c>
      <c r="AL776" t="s">
        <v>1008</v>
      </c>
      <c r="AM776" t="s">
        <v>1009</v>
      </c>
      <c r="AN776" t="s">
        <v>1034</v>
      </c>
      <c r="AO776" t="s">
        <v>991</v>
      </c>
      <c r="AU776" t="s">
        <v>2016</v>
      </c>
      <c r="AV776" t="s">
        <v>765</v>
      </c>
      <c r="AW776" t="s">
        <v>765</v>
      </c>
      <c r="AX776" t="s">
        <v>990</v>
      </c>
      <c r="AY776">
        <v>0</v>
      </c>
      <c r="AZ776" t="s">
        <v>994</v>
      </c>
      <c r="BA776">
        <v>31801497</v>
      </c>
      <c r="BD776">
        <v>0</v>
      </c>
      <c r="BG776">
        <v>1333314600</v>
      </c>
      <c r="BH776" t="s">
        <v>995</v>
      </c>
      <c r="BI776">
        <v>10</v>
      </c>
      <c r="BJ776">
        <v>10</v>
      </c>
      <c r="BK776">
        <v>1300</v>
      </c>
      <c r="BL776" t="s">
        <v>996</v>
      </c>
    </row>
    <row r="777" spans="3:64">
      <c r="C777" s="2">
        <v>244688</v>
      </c>
      <c r="D777" s="2">
        <v>244688</v>
      </c>
      <c r="F777" t="s">
        <v>1708</v>
      </c>
      <c r="G777" t="s">
        <v>1709</v>
      </c>
      <c r="H777">
        <v>0</v>
      </c>
      <c r="I777" t="s">
        <v>984</v>
      </c>
      <c r="J777" t="s">
        <v>985</v>
      </c>
      <c r="K777" t="s">
        <v>986</v>
      </c>
      <c r="L777">
        <v>250</v>
      </c>
      <c r="N777">
        <v>2000340199</v>
      </c>
      <c r="O777" t="s">
        <v>1939</v>
      </c>
      <c r="P777">
        <v>2</v>
      </c>
      <c r="Q777" t="s">
        <v>1939</v>
      </c>
      <c r="R777" s="2">
        <v>244688</v>
      </c>
      <c r="S777" s="2">
        <v>244688</v>
      </c>
      <c r="T777" t="s">
        <v>2015</v>
      </c>
      <c r="U777">
        <v>23000186</v>
      </c>
      <c r="V777" t="s">
        <v>69</v>
      </c>
      <c r="W777">
        <v>8</v>
      </c>
      <c r="X777">
        <v>8</v>
      </c>
      <c r="Y777">
        <v>8</v>
      </c>
      <c r="Z777">
        <v>8</v>
      </c>
      <c r="AA777">
        <v>0</v>
      </c>
      <c r="AB777">
        <v>0</v>
      </c>
      <c r="AC777">
        <v>0</v>
      </c>
      <c r="AD777">
        <v>0</v>
      </c>
      <c r="AE777">
        <v>8</v>
      </c>
      <c r="AF777">
        <v>8</v>
      </c>
      <c r="AI777" t="s">
        <v>1713</v>
      </c>
      <c r="AJ777" t="s">
        <v>989</v>
      </c>
      <c r="AK777" t="s">
        <v>1007</v>
      </c>
      <c r="AL777" t="s">
        <v>1008</v>
      </c>
      <c r="AM777" t="s">
        <v>1009</v>
      </c>
      <c r="AN777" t="s">
        <v>1034</v>
      </c>
      <c r="AO777" t="s">
        <v>991</v>
      </c>
      <c r="AU777" t="s">
        <v>2016</v>
      </c>
      <c r="AV777" t="s">
        <v>765</v>
      </c>
      <c r="AW777" t="s">
        <v>765</v>
      </c>
      <c r="AX777" t="s">
        <v>990</v>
      </c>
      <c r="AY777">
        <v>0</v>
      </c>
      <c r="AZ777" t="s">
        <v>994</v>
      </c>
      <c r="BA777">
        <v>31801497</v>
      </c>
      <c r="BD777">
        <v>0</v>
      </c>
      <c r="BG777">
        <v>1333314600</v>
      </c>
      <c r="BH777" t="s">
        <v>995</v>
      </c>
      <c r="BI777">
        <v>8</v>
      </c>
      <c r="BJ777">
        <v>8</v>
      </c>
      <c r="BK777">
        <v>1300</v>
      </c>
      <c r="BL777" t="s">
        <v>996</v>
      </c>
    </row>
    <row r="778" spans="3:64">
      <c r="C778" s="2">
        <v>244688</v>
      </c>
      <c r="D778" s="2">
        <v>244688</v>
      </c>
      <c r="F778" t="s">
        <v>1708</v>
      </c>
      <c r="G778" t="s">
        <v>1709</v>
      </c>
      <c r="H778">
        <v>0</v>
      </c>
      <c r="I778" t="s">
        <v>984</v>
      </c>
      <c r="J778" t="s">
        <v>985</v>
      </c>
      <c r="K778" t="s">
        <v>986</v>
      </c>
      <c r="L778">
        <v>250</v>
      </c>
      <c r="N778">
        <v>2000340199</v>
      </c>
      <c r="O778" t="s">
        <v>1939</v>
      </c>
      <c r="P778">
        <v>2</v>
      </c>
      <c r="Q778" t="s">
        <v>1939</v>
      </c>
      <c r="R778" s="2">
        <v>244688</v>
      </c>
      <c r="S778" s="2">
        <v>244688</v>
      </c>
      <c r="T778" t="s">
        <v>2015</v>
      </c>
      <c r="U778">
        <v>23057688</v>
      </c>
      <c r="V778" t="s">
        <v>61</v>
      </c>
      <c r="W778">
        <v>10</v>
      </c>
      <c r="X778">
        <v>10</v>
      </c>
      <c r="Y778">
        <v>10</v>
      </c>
      <c r="Z778">
        <v>10</v>
      </c>
      <c r="AA778">
        <v>0</v>
      </c>
      <c r="AB778">
        <v>0</v>
      </c>
      <c r="AC778">
        <v>0</v>
      </c>
      <c r="AD778">
        <v>0</v>
      </c>
      <c r="AE778">
        <v>10</v>
      </c>
      <c r="AF778">
        <v>10</v>
      </c>
      <c r="AI778" t="s">
        <v>1713</v>
      </c>
      <c r="AJ778" t="s">
        <v>989</v>
      </c>
      <c r="AK778" t="s">
        <v>1007</v>
      </c>
      <c r="AL778" t="s">
        <v>1008</v>
      </c>
      <c r="AM778" t="s">
        <v>1009</v>
      </c>
      <c r="AN778" t="s">
        <v>1034</v>
      </c>
      <c r="AO778" t="s">
        <v>991</v>
      </c>
      <c r="AU778" t="s">
        <v>2016</v>
      </c>
      <c r="AV778" t="s">
        <v>765</v>
      </c>
      <c r="AW778" t="s">
        <v>765</v>
      </c>
      <c r="AX778" t="s">
        <v>990</v>
      </c>
      <c r="AY778">
        <v>0</v>
      </c>
      <c r="AZ778" t="s">
        <v>994</v>
      </c>
      <c r="BA778">
        <v>31801497</v>
      </c>
      <c r="BD778">
        <v>0</v>
      </c>
      <c r="BG778">
        <v>1333314600</v>
      </c>
      <c r="BH778" t="s">
        <v>995</v>
      </c>
      <c r="BI778">
        <v>10</v>
      </c>
      <c r="BJ778">
        <v>10</v>
      </c>
      <c r="BK778">
        <v>1300</v>
      </c>
      <c r="BL778" t="s">
        <v>996</v>
      </c>
    </row>
    <row r="779" spans="3:64">
      <c r="C779" s="2">
        <v>244688</v>
      </c>
      <c r="D779" s="2">
        <v>244688</v>
      </c>
      <c r="F779" t="s">
        <v>1708</v>
      </c>
      <c r="G779" t="s">
        <v>1709</v>
      </c>
      <c r="H779">
        <v>0</v>
      </c>
      <c r="I779" t="s">
        <v>984</v>
      </c>
      <c r="J779" t="s">
        <v>985</v>
      </c>
      <c r="K779" t="s">
        <v>986</v>
      </c>
      <c r="L779">
        <v>250</v>
      </c>
      <c r="N779">
        <v>2000340199</v>
      </c>
      <c r="O779" t="s">
        <v>1939</v>
      </c>
      <c r="P779">
        <v>2</v>
      </c>
      <c r="Q779" t="s">
        <v>1939</v>
      </c>
      <c r="R779" s="2">
        <v>244688</v>
      </c>
      <c r="S779" s="2">
        <v>244688</v>
      </c>
      <c r="T779" t="s">
        <v>2015</v>
      </c>
      <c r="U779">
        <v>23000187</v>
      </c>
      <c r="V779" t="s">
        <v>102</v>
      </c>
      <c r="W779">
        <v>80</v>
      </c>
      <c r="X779">
        <v>80</v>
      </c>
      <c r="Y779">
        <v>80</v>
      </c>
      <c r="Z779">
        <v>80</v>
      </c>
      <c r="AA779">
        <v>0</v>
      </c>
      <c r="AB779">
        <v>0</v>
      </c>
      <c r="AC779">
        <v>0</v>
      </c>
      <c r="AD779">
        <v>0</v>
      </c>
      <c r="AE779">
        <v>80</v>
      </c>
      <c r="AF779">
        <v>80</v>
      </c>
      <c r="AI779" t="s">
        <v>1713</v>
      </c>
      <c r="AJ779" t="s">
        <v>989</v>
      </c>
      <c r="AK779" t="s">
        <v>1007</v>
      </c>
      <c r="AL779" t="s">
        <v>1008</v>
      </c>
      <c r="AM779" t="s">
        <v>1009</v>
      </c>
      <c r="AN779" t="s">
        <v>1034</v>
      </c>
      <c r="AO779" t="s">
        <v>991</v>
      </c>
      <c r="AU779" t="s">
        <v>2016</v>
      </c>
      <c r="AV779" t="s">
        <v>765</v>
      </c>
      <c r="AW779" t="s">
        <v>765</v>
      </c>
      <c r="AX779" t="s">
        <v>990</v>
      </c>
      <c r="AY779">
        <v>0</v>
      </c>
      <c r="AZ779" t="s">
        <v>994</v>
      </c>
      <c r="BA779">
        <v>31801497</v>
      </c>
      <c r="BD779">
        <v>0</v>
      </c>
      <c r="BG779">
        <v>1333314600</v>
      </c>
      <c r="BH779" t="s">
        <v>995</v>
      </c>
      <c r="BI779">
        <v>80</v>
      </c>
      <c r="BJ779">
        <v>80</v>
      </c>
      <c r="BK779">
        <v>1300</v>
      </c>
      <c r="BL779" t="s">
        <v>996</v>
      </c>
    </row>
    <row r="780" spans="3:64">
      <c r="C780" s="2">
        <v>244688</v>
      </c>
      <c r="D780" s="2">
        <v>244688</v>
      </c>
      <c r="F780" t="s">
        <v>1708</v>
      </c>
      <c r="G780" t="s">
        <v>1709</v>
      </c>
      <c r="H780">
        <v>0</v>
      </c>
      <c r="I780" t="s">
        <v>984</v>
      </c>
      <c r="J780" t="s">
        <v>985</v>
      </c>
      <c r="K780" t="s">
        <v>986</v>
      </c>
      <c r="L780">
        <v>250</v>
      </c>
      <c r="N780">
        <v>2000340199</v>
      </c>
      <c r="O780" t="s">
        <v>1939</v>
      </c>
      <c r="P780">
        <v>2</v>
      </c>
      <c r="Q780" t="s">
        <v>1939</v>
      </c>
      <c r="R780" s="2">
        <v>244688</v>
      </c>
      <c r="S780" s="2">
        <v>244688</v>
      </c>
      <c r="T780" t="s">
        <v>2015</v>
      </c>
      <c r="U780">
        <v>23000189</v>
      </c>
      <c r="V780" t="s">
        <v>46</v>
      </c>
      <c r="W780">
        <v>4</v>
      </c>
      <c r="X780">
        <v>4</v>
      </c>
      <c r="Y780">
        <v>4</v>
      </c>
      <c r="Z780">
        <v>4</v>
      </c>
      <c r="AA780">
        <v>0</v>
      </c>
      <c r="AB780">
        <v>0</v>
      </c>
      <c r="AC780">
        <v>0</v>
      </c>
      <c r="AD780">
        <v>0</v>
      </c>
      <c r="AE780">
        <v>4</v>
      </c>
      <c r="AF780">
        <v>4</v>
      </c>
      <c r="AI780" t="s">
        <v>1713</v>
      </c>
      <c r="AJ780" t="s">
        <v>989</v>
      </c>
      <c r="AK780" t="s">
        <v>1007</v>
      </c>
      <c r="AL780" t="s">
        <v>1008</v>
      </c>
      <c r="AM780" t="s">
        <v>1009</v>
      </c>
      <c r="AN780" t="s">
        <v>1034</v>
      </c>
      <c r="AO780" t="s">
        <v>991</v>
      </c>
      <c r="AU780" t="s">
        <v>2016</v>
      </c>
      <c r="AV780" t="s">
        <v>765</v>
      </c>
      <c r="AW780" t="s">
        <v>765</v>
      </c>
      <c r="AX780" t="s">
        <v>990</v>
      </c>
      <c r="AY780">
        <v>0</v>
      </c>
      <c r="AZ780" t="s">
        <v>994</v>
      </c>
      <c r="BA780">
        <v>31801497</v>
      </c>
      <c r="BD780">
        <v>0</v>
      </c>
      <c r="BG780">
        <v>1333314600</v>
      </c>
      <c r="BH780" t="s">
        <v>995</v>
      </c>
      <c r="BI780">
        <v>4</v>
      </c>
      <c r="BJ780">
        <v>4</v>
      </c>
      <c r="BK780">
        <v>1300</v>
      </c>
      <c r="BL780" t="s">
        <v>996</v>
      </c>
    </row>
    <row r="781" spans="3:64">
      <c r="C781" s="2">
        <v>244688</v>
      </c>
      <c r="D781" s="2">
        <v>244688</v>
      </c>
      <c r="F781" t="s">
        <v>1708</v>
      </c>
      <c r="G781" t="s">
        <v>1709</v>
      </c>
      <c r="H781">
        <v>0</v>
      </c>
      <c r="I781" t="s">
        <v>984</v>
      </c>
      <c r="J781" t="s">
        <v>985</v>
      </c>
      <c r="K781" t="s">
        <v>986</v>
      </c>
      <c r="L781">
        <v>250</v>
      </c>
      <c r="N781">
        <v>2000340199</v>
      </c>
      <c r="O781" t="s">
        <v>1939</v>
      </c>
      <c r="P781">
        <v>2</v>
      </c>
      <c r="Q781" t="s">
        <v>1939</v>
      </c>
      <c r="R781" s="2">
        <v>244688</v>
      </c>
      <c r="S781" s="2">
        <v>244688</v>
      </c>
      <c r="T781" t="s">
        <v>2015</v>
      </c>
      <c r="U781">
        <v>23015390</v>
      </c>
      <c r="V781" t="s">
        <v>564</v>
      </c>
      <c r="W781">
        <v>10</v>
      </c>
      <c r="X781">
        <v>10</v>
      </c>
      <c r="Y781">
        <v>10</v>
      </c>
      <c r="Z781">
        <v>10</v>
      </c>
      <c r="AA781">
        <v>0</v>
      </c>
      <c r="AB781">
        <v>0</v>
      </c>
      <c r="AC781">
        <v>0</v>
      </c>
      <c r="AD781">
        <v>0</v>
      </c>
      <c r="AE781">
        <v>10</v>
      </c>
      <c r="AF781">
        <v>10</v>
      </c>
      <c r="AI781" t="s">
        <v>1713</v>
      </c>
      <c r="AJ781" t="s">
        <v>989</v>
      </c>
      <c r="AK781" t="s">
        <v>1007</v>
      </c>
      <c r="AL781" t="s">
        <v>1008</v>
      </c>
      <c r="AM781" t="s">
        <v>1009</v>
      </c>
      <c r="AN781" t="s">
        <v>1034</v>
      </c>
      <c r="AO781" t="s">
        <v>991</v>
      </c>
      <c r="AU781" t="s">
        <v>2016</v>
      </c>
      <c r="AV781" t="s">
        <v>765</v>
      </c>
      <c r="AW781" t="s">
        <v>765</v>
      </c>
      <c r="AX781" t="s">
        <v>990</v>
      </c>
      <c r="AY781">
        <v>0</v>
      </c>
      <c r="AZ781" t="s">
        <v>994</v>
      </c>
      <c r="BA781">
        <v>31801497</v>
      </c>
      <c r="BD781">
        <v>0</v>
      </c>
      <c r="BG781">
        <v>1333314600</v>
      </c>
      <c r="BH781" t="s">
        <v>995</v>
      </c>
      <c r="BI781">
        <v>10</v>
      </c>
      <c r="BJ781">
        <v>10</v>
      </c>
      <c r="BK781">
        <v>1300</v>
      </c>
      <c r="BL781" t="s">
        <v>996</v>
      </c>
    </row>
    <row r="782" spans="3:64">
      <c r="C782" s="2">
        <v>244688</v>
      </c>
      <c r="D782" s="2">
        <v>244688</v>
      </c>
      <c r="F782" t="s">
        <v>1708</v>
      </c>
      <c r="G782" t="s">
        <v>1709</v>
      </c>
      <c r="H782">
        <v>0</v>
      </c>
      <c r="I782" t="s">
        <v>984</v>
      </c>
      <c r="J782" t="s">
        <v>985</v>
      </c>
      <c r="K782" t="s">
        <v>986</v>
      </c>
      <c r="L782">
        <v>250</v>
      </c>
      <c r="N782">
        <v>2000333873</v>
      </c>
      <c r="O782" t="s">
        <v>2017</v>
      </c>
      <c r="P782">
        <v>4</v>
      </c>
      <c r="Q782" t="s">
        <v>2018</v>
      </c>
      <c r="R782" s="2">
        <v>244688</v>
      </c>
      <c r="S782" s="2">
        <v>244688</v>
      </c>
      <c r="T782" t="s">
        <v>2019</v>
      </c>
      <c r="U782">
        <v>23057700</v>
      </c>
      <c r="V782" t="s">
        <v>187</v>
      </c>
      <c r="W782">
        <v>5</v>
      </c>
      <c r="X782">
        <v>5</v>
      </c>
      <c r="Y782">
        <v>5</v>
      </c>
      <c r="Z782">
        <v>5</v>
      </c>
      <c r="AA782">
        <v>0</v>
      </c>
      <c r="AB782">
        <v>0</v>
      </c>
      <c r="AC782">
        <v>0</v>
      </c>
      <c r="AD782">
        <v>0</v>
      </c>
      <c r="AE782">
        <v>5</v>
      </c>
      <c r="AF782">
        <v>5</v>
      </c>
      <c r="AI782" t="s">
        <v>1713</v>
      </c>
      <c r="AJ782" t="s">
        <v>989</v>
      </c>
      <c r="AK782" t="s">
        <v>1039</v>
      </c>
      <c r="AL782" t="s">
        <v>1008</v>
      </c>
      <c r="AM782" t="s">
        <v>1009</v>
      </c>
      <c r="AN782" t="s">
        <v>1022</v>
      </c>
      <c r="AO782" t="s">
        <v>991</v>
      </c>
      <c r="AU782" t="s">
        <v>2020</v>
      </c>
      <c r="AV782" t="s">
        <v>765</v>
      </c>
      <c r="AW782" t="s">
        <v>765</v>
      </c>
      <c r="AX782" t="s">
        <v>990</v>
      </c>
      <c r="AY782">
        <v>0</v>
      </c>
      <c r="AZ782" t="s">
        <v>994</v>
      </c>
      <c r="BA782">
        <v>31801542</v>
      </c>
      <c r="BD782">
        <v>0</v>
      </c>
      <c r="BG782">
        <v>1333314600</v>
      </c>
      <c r="BH782" t="s">
        <v>995</v>
      </c>
      <c r="BI782">
        <v>5</v>
      </c>
      <c r="BJ782">
        <v>5</v>
      </c>
      <c r="BK782">
        <v>1300</v>
      </c>
      <c r="BL782" t="s">
        <v>996</v>
      </c>
    </row>
    <row r="783" spans="3:64">
      <c r="C783" s="2">
        <v>244688</v>
      </c>
      <c r="D783" s="2">
        <v>244688</v>
      </c>
      <c r="F783" t="s">
        <v>1708</v>
      </c>
      <c r="G783" t="s">
        <v>1709</v>
      </c>
      <c r="H783">
        <v>0</v>
      </c>
      <c r="I783" t="s">
        <v>984</v>
      </c>
      <c r="J783" t="s">
        <v>985</v>
      </c>
      <c r="K783" t="s">
        <v>986</v>
      </c>
      <c r="L783">
        <v>250</v>
      </c>
      <c r="N783">
        <v>2000333873</v>
      </c>
      <c r="O783" t="s">
        <v>2017</v>
      </c>
      <c r="P783">
        <v>4</v>
      </c>
      <c r="Q783" t="s">
        <v>2018</v>
      </c>
      <c r="R783" s="2">
        <v>244688</v>
      </c>
      <c r="S783" s="2">
        <v>244688</v>
      </c>
      <c r="T783" t="s">
        <v>2019</v>
      </c>
      <c r="U783">
        <v>23000193</v>
      </c>
      <c r="V783" t="s">
        <v>110</v>
      </c>
      <c r="W783">
        <v>2</v>
      </c>
      <c r="X783">
        <v>2</v>
      </c>
      <c r="Y783">
        <v>2</v>
      </c>
      <c r="Z783">
        <v>2</v>
      </c>
      <c r="AA783">
        <v>0</v>
      </c>
      <c r="AB783">
        <v>0</v>
      </c>
      <c r="AC783">
        <v>0</v>
      </c>
      <c r="AD783">
        <v>0</v>
      </c>
      <c r="AE783">
        <v>2</v>
      </c>
      <c r="AF783">
        <v>2</v>
      </c>
      <c r="AI783" t="s">
        <v>1713</v>
      </c>
      <c r="AJ783" t="s">
        <v>989</v>
      </c>
      <c r="AK783" t="s">
        <v>1007</v>
      </c>
      <c r="AL783" t="s">
        <v>1008</v>
      </c>
      <c r="AM783" t="s">
        <v>1009</v>
      </c>
      <c r="AN783" t="s">
        <v>1022</v>
      </c>
      <c r="AO783" t="s">
        <v>991</v>
      </c>
      <c r="AU783" t="s">
        <v>2020</v>
      </c>
      <c r="AV783" t="s">
        <v>765</v>
      </c>
      <c r="AW783" t="s">
        <v>765</v>
      </c>
      <c r="AX783" t="s">
        <v>990</v>
      </c>
      <c r="AY783">
        <v>0</v>
      </c>
      <c r="AZ783" t="s">
        <v>994</v>
      </c>
      <c r="BA783">
        <v>31801542</v>
      </c>
      <c r="BD783">
        <v>0</v>
      </c>
      <c r="BG783">
        <v>1333314600</v>
      </c>
      <c r="BH783" t="s">
        <v>995</v>
      </c>
      <c r="BI783">
        <v>2</v>
      </c>
      <c r="BJ783">
        <v>2</v>
      </c>
      <c r="BK783">
        <v>1300</v>
      </c>
      <c r="BL783" t="s">
        <v>996</v>
      </c>
    </row>
    <row r="784" spans="3:64">
      <c r="C784" s="2">
        <v>244688</v>
      </c>
      <c r="D784" s="2">
        <v>244688</v>
      </c>
      <c r="F784" t="s">
        <v>1708</v>
      </c>
      <c r="G784" t="s">
        <v>1709</v>
      </c>
      <c r="H784">
        <v>0</v>
      </c>
      <c r="I784" t="s">
        <v>984</v>
      </c>
      <c r="J784" t="s">
        <v>985</v>
      </c>
      <c r="K784" t="s">
        <v>986</v>
      </c>
      <c r="L784">
        <v>250</v>
      </c>
      <c r="N784">
        <v>2000333873</v>
      </c>
      <c r="O784" t="s">
        <v>2017</v>
      </c>
      <c r="P784">
        <v>4</v>
      </c>
      <c r="Q784" t="s">
        <v>2018</v>
      </c>
      <c r="R784" s="2">
        <v>244688</v>
      </c>
      <c r="S784" s="2">
        <v>244688</v>
      </c>
      <c r="T784" t="s">
        <v>2019</v>
      </c>
      <c r="U784">
        <v>23000189</v>
      </c>
      <c r="V784" t="s">
        <v>46</v>
      </c>
      <c r="W784">
        <v>40</v>
      </c>
      <c r="X784">
        <v>40</v>
      </c>
      <c r="Y784">
        <v>40</v>
      </c>
      <c r="Z784">
        <v>40</v>
      </c>
      <c r="AA784">
        <v>0</v>
      </c>
      <c r="AB784">
        <v>0</v>
      </c>
      <c r="AC784">
        <v>0</v>
      </c>
      <c r="AD784">
        <v>0</v>
      </c>
      <c r="AE784">
        <v>40</v>
      </c>
      <c r="AF784">
        <v>40</v>
      </c>
      <c r="AI784" t="s">
        <v>1713</v>
      </c>
      <c r="AJ784" t="s">
        <v>989</v>
      </c>
      <c r="AK784" t="s">
        <v>1007</v>
      </c>
      <c r="AL784" t="s">
        <v>1008</v>
      </c>
      <c r="AM784" t="s">
        <v>1009</v>
      </c>
      <c r="AN784" t="s">
        <v>1022</v>
      </c>
      <c r="AO784" t="s">
        <v>991</v>
      </c>
      <c r="AU784" t="s">
        <v>2020</v>
      </c>
      <c r="AV784" t="s">
        <v>765</v>
      </c>
      <c r="AW784" t="s">
        <v>765</v>
      </c>
      <c r="AX784" t="s">
        <v>990</v>
      </c>
      <c r="AY784">
        <v>0</v>
      </c>
      <c r="AZ784" t="s">
        <v>994</v>
      </c>
      <c r="BA784">
        <v>31801542</v>
      </c>
      <c r="BD784">
        <v>0</v>
      </c>
      <c r="BG784">
        <v>1333314600</v>
      </c>
      <c r="BH784" t="s">
        <v>995</v>
      </c>
      <c r="BI784">
        <v>40</v>
      </c>
      <c r="BJ784">
        <v>40</v>
      </c>
      <c r="BK784">
        <v>1300</v>
      </c>
      <c r="BL784" t="s">
        <v>996</v>
      </c>
    </row>
    <row r="785" spans="3:64">
      <c r="C785" s="2">
        <v>244688</v>
      </c>
      <c r="D785" s="2">
        <v>244688</v>
      </c>
      <c r="F785" t="s">
        <v>1708</v>
      </c>
      <c r="G785" t="s">
        <v>1709</v>
      </c>
      <c r="H785">
        <v>0</v>
      </c>
      <c r="I785" t="s">
        <v>984</v>
      </c>
      <c r="J785" t="s">
        <v>985</v>
      </c>
      <c r="K785" t="s">
        <v>986</v>
      </c>
      <c r="L785">
        <v>250</v>
      </c>
      <c r="N785">
        <v>2000333873</v>
      </c>
      <c r="O785" t="s">
        <v>2017</v>
      </c>
      <c r="P785">
        <v>4</v>
      </c>
      <c r="Q785" t="s">
        <v>2018</v>
      </c>
      <c r="R785" s="2">
        <v>244688</v>
      </c>
      <c r="S785" s="2">
        <v>244688</v>
      </c>
      <c r="T785" t="s">
        <v>2019</v>
      </c>
      <c r="U785">
        <v>23067920</v>
      </c>
      <c r="V785" t="s">
        <v>16</v>
      </c>
      <c r="W785">
        <v>2</v>
      </c>
      <c r="X785">
        <v>2</v>
      </c>
      <c r="Y785">
        <v>2</v>
      </c>
      <c r="Z785">
        <v>2</v>
      </c>
      <c r="AA785">
        <v>0</v>
      </c>
      <c r="AB785">
        <v>0</v>
      </c>
      <c r="AC785">
        <v>0</v>
      </c>
      <c r="AD785">
        <v>0</v>
      </c>
      <c r="AE785">
        <v>2</v>
      </c>
      <c r="AF785">
        <v>2</v>
      </c>
      <c r="AI785" t="s">
        <v>1713</v>
      </c>
      <c r="AJ785" t="s">
        <v>989</v>
      </c>
      <c r="AN785" t="s">
        <v>1022</v>
      </c>
      <c r="AO785" t="s">
        <v>991</v>
      </c>
      <c r="AU785" t="s">
        <v>2020</v>
      </c>
      <c r="AV785" t="s">
        <v>899</v>
      </c>
      <c r="AW785" t="s">
        <v>899</v>
      </c>
      <c r="AX785" t="s">
        <v>990</v>
      </c>
      <c r="AY785">
        <v>0</v>
      </c>
      <c r="AZ785" t="s">
        <v>994</v>
      </c>
      <c r="BA785">
        <v>31801542</v>
      </c>
      <c r="BD785">
        <v>0</v>
      </c>
      <c r="BG785">
        <v>1333314600</v>
      </c>
      <c r="BH785" t="s">
        <v>995</v>
      </c>
      <c r="BI785">
        <v>2</v>
      </c>
      <c r="BJ785">
        <v>2</v>
      </c>
      <c r="BK785">
        <v>1300</v>
      </c>
      <c r="BL785" t="s">
        <v>996</v>
      </c>
    </row>
    <row r="786" spans="3:64">
      <c r="C786" s="2">
        <v>244688</v>
      </c>
      <c r="D786" s="2">
        <v>244688</v>
      </c>
      <c r="F786" t="s">
        <v>1708</v>
      </c>
      <c r="G786" t="s">
        <v>1709</v>
      </c>
      <c r="H786">
        <v>0</v>
      </c>
      <c r="I786" t="s">
        <v>984</v>
      </c>
      <c r="J786" t="s">
        <v>985</v>
      </c>
      <c r="K786" t="s">
        <v>986</v>
      </c>
      <c r="L786">
        <v>250</v>
      </c>
      <c r="N786">
        <v>2000258191</v>
      </c>
      <c r="O786" t="s">
        <v>2021</v>
      </c>
      <c r="P786">
        <v>1</v>
      </c>
      <c r="Q786" t="s">
        <v>2022</v>
      </c>
      <c r="R786" s="2">
        <v>244688</v>
      </c>
      <c r="S786" s="2">
        <v>244688</v>
      </c>
      <c r="T786" t="s">
        <v>2023</v>
      </c>
      <c r="U786">
        <v>23057673</v>
      </c>
      <c r="V786" t="s">
        <v>152</v>
      </c>
      <c r="W786">
        <v>9</v>
      </c>
      <c r="X786">
        <v>9</v>
      </c>
      <c r="Y786">
        <v>9</v>
      </c>
      <c r="Z786">
        <v>9</v>
      </c>
      <c r="AA786">
        <v>0</v>
      </c>
      <c r="AB786">
        <v>0</v>
      </c>
      <c r="AC786">
        <v>0</v>
      </c>
      <c r="AD786">
        <v>0</v>
      </c>
      <c r="AE786">
        <v>9</v>
      </c>
      <c r="AF786">
        <v>9</v>
      </c>
      <c r="AI786" t="s">
        <v>1713</v>
      </c>
      <c r="AJ786" t="s">
        <v>989</v>
      </c>
      <c r="AK786" t="s">
        <v>1039</v>
      </c>
      <c r="AL786" t="s">
        <v>1008</v>
      </c>
      <c r="AM786" t="s">
        <v>1009</v>
      </c>
      <c r="AN786" t="s">
        <v>1022</v>
      </c>
      <c r="AO786" t="s">
        <v>991</v>
      </c>
      <c r="AU786" t="s">
        <v>2024</v>
      </c>
      <c r="AV786" t="s">
        <v>765</v>
      </c>
      <c r="AW786" t="s">
        <v>765</v>
      </c>
      <c r="AX786" t="s">
        <v>990</v>
      </c>
      <c r="AY786">
        <v>0</v>
      </c>
      <c r="AZ786" t="s">
        <v>994</v>
      </c>
      <c r="BA786">
        <v>31801676</v>
      </c>
      <c r="BD786">
        <v>0</v>
      </c>
      <c r="BG786">
        <v>1333314600</v>
      </c>
      <c r="BH786" t="s">
        <v>995</v>
      </c>
      <c r="BI786">
        <v>9</v>
      </c>
      <c r="BJ786">
        <v>9</v>
      </c>
      <c r="BK786">
        <v>1300</v>
      </c>
      <c r="BL786" t="s">
        <v>996</v>
      </c>
    </row>
    <row r="787" spans="3:64">
      <c r="C787" s="2">
        <v>244688</v>
      </c>
      <c r="D787" s="2">
        <v>244688</v>
      </c>
      <c r="F787" t="s">
        <v>1708</v>
      </c>
      <c r="G787" t="s">
        <v>1709</v>
      </c>
      <c r="H787">
        <v>0</v>
      </c>
      <c r="I787" t="s">
        <v>984</v>
      </c>
      <c r="J787" t="s">
        <v>985</v>
      </c>
      <c r="K787" t="s">
        <v>986</v>
      </c>
      <c r="L787">
        <v>250</v>
      </c>
      <c r="N787">
        <v>2000258191</v>
      </c>
      <c r="O787" t="s">
        <v>2021</v>
      </c>
      <c r="P787">
        <v>1</v>
      </c>
      <c r="Q787" t="s">
        <v>2022</v>
      </c>
      <c r="R787" s="2">
        <v>244688</v>
      </c>
      <c r="S787" s="2">
        <v>244688</v>
      </c>
      <c r="T787" t="s">
        <v>2023</v>
      </c>
      <c r="U787">
        <v>23067920</v>
      </c>
      <c r="V787" t="s">
        <v>16</v>
      </c>
      <c r="W787">
        <v>5</v>
      </c>
      <c r="X787">
        <v>5</v>
      </c>
      <c r="Y787">
        <v>5</v>
      </c>
      <c r="Z787">
        <v>5</v>
      </c>
      <c r="AA787">
        <v>0</v>
      </c>
      <c r="AB787">
        <v>0</v>
      </c>
      <c r="AC787">
        <v>0</v>
      </c>
      <c r="AD787">
        <v>0</v>
      </c>
      <c r="AE787">
        <v>5</v>
      </c>
      <c r="AF787">
        <v>5</v>
      </c>
      <c r="AI787" t="s">
        <v>1713</v>
      </c>
      <c r="AJ787" t="s">
        <v>989</v>
      </c>
      <c r="AN787" t="s">
        <v>1022</v>
      </c>
      <c r="AO787" t="s">
        <v>991</v>
      </c>
      <c r="AU787" t="s">
        <v>2024</v>
      </c>
      <c r="AV787" t="s">
        <v>899</v>
      </c>
      <c r="AW787" t="s">
        <v>899</v>
      </c>
      <c r="AX787" t="s">
        <v>990</v>
      </c>
      <c r="AY787">
        <v>0</v>
      </c>
      <c r="AZ787" t="s">
        <v>994</v>
      </c>
      <c r="BA787">
        <v>31801676</v>
      </c>
      <c r="BD787">
        <v>0</v>
      </c>
      <c r="BG787">
        <v>1333314600</v>
      </c>
      <c r="BH787" t="s">
        <v>995</v>
      </c>
      <c r="BI787">
        <v>5</v>
      </c>
      <c r="BJ787">
        <v>5</v>
      </c>
      <c r="BK787">
        <v>1300</v>
      </c>
      <c r="BL787" t="s">
        <v>996</v>
      </c>
    </row>
    <row r="788" spans="3:64">
      <c r="C788" s="2">
        <v>244688</v>
      </c>
      <c r="D788" s="2">
        <v>244688</v>
      </c>
      <c r="F788" t="s">
        <v>1708</v>
      </c>
      <c r="G788" t="s">
        <v>1709</v>
      </c>
      <c r="H788">
        <v>0</v>
      </c>
      <c r="I788" t="s">
        <v>984</v>
      </c>
      <c r="J788" t="s">
        <v>985</v>
      </c>
      <c r="K788" t="s">
        <v>986</v>
      </c>
      <c r="L788">
        <v>250</v>
      </c>
      <c r="N788">
        <v>2000258191</v>
      </c>
      <c r="O788" t="s">
        <v>2021</v>
      </c>
      <c r="P788">
        <v>1</v>
      </c>
      <c r="Q788" t="s">
        <v>2022</v>
      </c>
      <c r="R788" s="2">
        <v>244688</v>
      </c>
      <c r="S788" s="2">
        <v>244688</v>
      </c>
      <c r="T788" t="s">
        <v>2023</v>
      </c>
      <c r="U788">
        <v>23014036</v>
      </c>
      <c r="V788" t="s">
        <v>90</v>
      </c>
      <c r="W788">
        <v>5</v>
      </c>
      <c r="X788">
        <v>5</v>
      </c>
      <c r="Y788">
        <v>5</v>
      </c>
      <c r="Z788">
        <v>5</v>
      </c>
      <c r="AA788">
        <v>0</v>
      </c>
      <c r="AB788">
        <v>0</v>
      </c>
      <c r="AC788">
        <v>0</v>
      </c>
      <c r="AD788">
        <v>0</v>
      </c>
      <c r="AE788">
        <v>5</v>
      </c>
      <c r="AF788">
        <v>5</v>
      </c>
      <c r="AI788" t="s">
        <v>1713</v>
      </c>
      <c r="AJ788" t="s">
        <v>989</v>
      </c>
      <c r="AK788" t="s">
        <v>1007</v>
      </c>
      <c r="AL788" t="s">
        <v>1008</v>
      </c>
      <c r="AM788" t="s">
        <v>1009</v>
      </c>
      <c r="AN788" t="s">
        <v>1022</v>
      </c>
      <c r="AO788" t="s">
        <v>991</v>
      </c>
      <c r="AU788" t="s">
        <v>2024</v>
      </c>
      <c r="AV788" t="s">
        <v>765</v>
      </c>
      <c r="AW788" t="s">
        <v>765</v>
      </c>
      <c r="AX788" t="s">
        <v>990</v>
      </c>
      <c r="AY788">
        <v>0</v>
      </c>
      <c r="AZ788" t="s">
        <v>994</v>
      </c>
      <c r="BA788">
        <v>31801676</v>
      </c>
      <c r="BD788">
        <v>0</v>
      </c>
      <c r="BG788">
        <v>1333314600</v>
      </c>
      <c r="BH788" t="s">
        <v>995</v>
      </c>
      <c r="BI788">
        <v>5</v>
      </c>
      <c r="BJ788">
        <v>5</v>
      </c>
      <c r="BK788">
        <v>1300</v>
      </c>
      <c r="BL788" t="s">
        <v>996</v>
      </c>
    </row>
    <row r="789" spans="3:64">
      <c r="C789" s="2">
        <v>244688</v>
      </c>
      <c r="D789" s="2">
        <v>244688</v>
      </c>
      <c r="F789" t="s">
        <v>1708</v>
      </c>
      <c r="G789" t="s">
        <v>1709</v>
      </c>
      <c r="H789">
        <v>0</v>
      </c>
      <c r="I789" t="s">
        <v>984</v>
      </c>
      <c r="J789" t="s">
        <v>985</v>
      </c>
      <c r="K789" t="s">
        <v>986</v>
      </c>
      <c r="L789">
        <v>250</v>
      </c>
      <c r="N789">
        <v>2000258191</v>
      </c>
      <c r="O789" t="s">
        <v>2021</v>
      </c>
      <c r="P789">
        <v>1</v>
      </c>
      <c r="Q789" t="s">
        <v>2022</v>
      </c>
      <c r="R789" s="2">
        <v>244688</v>
      </c>
      <c r="S789" s="2">
        <v>244688</v>
      </c>
      <c r="T789" t="s">
        <v>2023</v>
      </c>
      <c r="U789">
        <v>23057698</v>
      </c>
      <c r="V789" t="s">
        <v>271</v>
      </c>
      <c r="W789">
        <v>20</v>
      </c>
      <c r="X789">
        <v>20</v>
      </c>
      <c r="Y789">
        <v>20</v>
      </c>
      <c r="Z789">
        <v>20</v>
      </c>
      <c r="AA789">
        <v>0</v>
      </c>
      <c r="AB789">
        <v>0</v>
      </c>
      <c r="AC789">
        <v>0</v>
      </c>
      <c r="AD789">
        <v>0</v>
      </c>
      <c r="AE789">
        <v>20</v>
      </c>
      <c r="AF789">
        <v>20</v>
      </c>
      <c r="AI789" t="s">
        <v>1713</v>
      </c>
      <c r="AJ789" t="s">
        <v>989</v>
      </c>
      <c r="AK789" t="s">
        <v>1039</v>
      </c>
      <c r="AL789" t="s">
        <v>1008</v>
      </c>
      <c r="AM789" t="s">
        <v>1009</v>
      </c>
      <c r="AN789" t="s">
        <v>1022</v>
      </c>
      <c r="AO789" t="s">
        <v>991</v>
      </c>
      <c r="AU789" t="s">
        <v>2024</v>
      </c>
      <c r="AV789" t="s">
        <v>765</v>
      </c>
      <c r="AW789" t="s">
        <v>765</v>
      </c>
      <c r="AX789" t="s">
        <v>990</v>
      </c>
      <c r="AY789">
        <v>0</v>
      </c>
      <c r="AZ789" t="s">
        <v>994</v>
      </c>
      <c r="BA789">
        <v>31801676</v>
      </c>
      <c r="BD789">
        <v>0</v>
      </c>
      <c r="BG789">
        <v>1333314600</v>
      </c>
      <c r="BH789" t="s">
        <v>995</v>
      </c>
      <c r="BI789">
        <v>20</v>
      </c>
      <c r="BJ789">
        <v>20</v>
      </c>
      <c r="BK789">
        <v>1300</v>
      </c>
      <c r="BL789" t="s">
        <v>996</v>
      </c>
    </row>
    <row r="790" spans="3:64">
      <c r="C790" s="2">
        <v>244688</v>
      </c>
      <c r="D790" s="2">
        <v>244688</v>
      </c>
      <c r="F790" t="s">
        <v>1708</v>
      </c>
      <c r="G790" t="s">
        <v>1709</v>
      </c>
      <c r="H790">
        <v>0</v>
      </c>
      <c r="I790" t="s">
        <v>984</v>
      </c>
      <c r="J790" t="s">
        <v>985</v>
      </c>
      <c r="K790" t="s">
        <v>986</v>
      </c>
      <c r="L790">
        <v>250</v>
      </c>
      <c r="N790">
        <v>2000258191</v>
      </c>
      <c r="O790" t="s">
        <v>2021</v>
      </c>
      <c r="P790">
        <v>1</v>
      </c>
      <c r="Q790" t="s">
        <v>2022</v>
      </c>
      <c r="R790" s="2">
        <v>244688</v>
      </c>
      <c r="S790" s="2">
        <v>244688</v>
      </c>
      <c r="T790" t="s">
        <v>2023</v>
      </c>
      <c r="U790">
        <v>23000191</v>
      </c>
      <c r="V790" t="s">
        <v>44</v>
      </c>
      <c r="W790">
        <v>2</v>
      </c>
      <c r="X790">
        <v>2</v>
      </c>
      <c r="Y790">
        <v>2</v>
      </c>
      <c r="Z790">
        <v>2</v>
      </c>
      <c r="AA790">
        <v>0</v>
      </c>
      <c r="AB790">
        <v>0</v>
      </c>
      <c r="AC790">
        <v>0</v>
      </c>
      <c r="AD790">
        <v>0</v>
      </c>
      <c r="AE790">
        <v>2</v>
      </c>
      <c r="AF790">
        <v>2</v>
      </c>
      <c r="AI790" t="s">
        <v>1713</v>
      </c>
      <c r="AJ790" t="s">
        <v>989</v>
      </c>
      <c r="AK790" t="s">
        <v>1007</v>
      </c>
      <c r="AL790" t="s">
        <v>1008</v>
      </c>
      <c r="AM790" t="s">
        <v>1009</v>
      </c>
      <c r="AN790" t="s">
        <v>1022</v>
      </c>
      <c r="AO790" t="s">
        <v>991</v>
      </c>
      <c r="AU790" t="s">
        <v>2024</v>
      </c>
      <c r="AV790" t="s">
        <v>765</v>
      </c>
      <c r="AW790" t="s">
        <v>765</v>
      </c>
      <c r="AX790" t="s">
        <v>990</v>
      </c>
      <c r="AY790">
        <v>0</v>
      </c>
      <c r="AZ790" t="s">
        <v>994</v>
      </c>
      <c r="BA790">
        <v>31801676</v>
      </c>
      <c r="BD790">
        <v>0</v>
      </c>
      <c r="BG790">
        <v>1333314600</v>
      </c>
      <c r="BH790" t="s">
        <v>995</v>
      </c>
      <c r="BI790">
        <v>2</v>
      </c>
      <c r="BJ790">
        <v>2</v>
      </c>
      <c r="BK790">
        <v>1300</v>
      </c>
      <c r="BL790" t="s">
        <v>996</v>
      </c>
    </row>
    <row r="791" spans="3:64">
      <c r="C791" s="2">
        <v>244688</v>
      </c>
      <c r="D791" s="2">
        <v>244688</v>
      </c>
      <c r="F791" t="s">
        <v>1708</v>
      </c>
      <c r="G791" t="s">
        <v>1709</v>
      </c>
      <c r="H791">
        <v>0</v>
      </c>
      <c r="I791" t="s">
        <v>984</v>
      </c>
      <c r="J791" t="s">
        <v>985</v>
      </c>
      <c r="K791" t="s">
        <v>986</v>
      </c>
      <c r="L791">
        <v>250</v>
      </c>
      <c r="N791">
        <v>2000258191</v>
      </c>
      <c r="O791" t="s">
        <v>2021</v>
      </c>
      <c r="P791">
        <v>1</v>
      </c>
      <c r="Q791" t="s">
        <v>2022</v>
      </c>
      <c r="R791" s="2">
        <v>244688</v>
      </c>
      <c r="S791" s="2">
        <v>244688</v>
      </c>
      <c r="T791" t="s">
        <v>2023</v>
      </c>
      <c r="U791">
        <v>23015390</v>
      </c>
      <c r="V791" t="s">
        <v>564</v>
      </c>
      <c r="W791">
        <v>4</v>
      </c>
      <c r="X791">
        <v>4</v>
      </c>
      <c r="Y791">
        <v>4</v>
      </c>
      <c r="Z791">
        <v>4</v>
      </c>
      <c r="AA791">
        <v>0</v>
      </c>
      <c r="AB791">
        <v>0</v>
      </c>
      <c r="AC791">
        <v>0</v>
      </c>
      <c r="AD791">
        <v>0</v>
      </c>
      <c r="AE791">
        <v>4</v>
      </c>
      <c r="AF791">
        <v>4</v>
      </c>
      <c r="AI791" t="s">
        <v>1713</v>
      </c>
      <c r="AJ791" t="s">
        <v>989</v>
      </c>
      <c r="AK791" t="s">
        <v>1007</v>
      </c>
      <c r="AL791" t="s">
        <v>1008</v>
      </c>
      <c r="AM791" t="s">
        <v>1009</v>
      </c>
      <c r="AN791" t="s">
        <v>1022</v>
      </c>
      <c r="AO791" t="s">
        <v>991</v>
      </c>
      <c r="AU791" t="s">
        <v>2024</v>
      </c>
      <c r="AV791" t="s">
        <v>765</v>
      </c>
      <c r="AW791" t="s">
        <v>765</v>
      </c>
      <c r="AX791" t="s">
        <v>990</v>
      </c>
      <c r="AY791">
        <v>0</v>
      </c>
      <c r="AZ791" t="s">
        <v>994</v>
      </c>
      <c r="BA791">
        <v>31801676</v>
      </c>
      <c r="BD791">
        <v>0</v>
      </c>
      <c r="BG791">
        <v>1333314600</v>
      </c>
      <c r="BH791" t="s">
        <v>995</v>
      </c>
      <c r="BI791">
        <v>4</v>
      </c>
      <c r="BJ791">
        <v>4</v>
      </c>
      <c r="BK791">
        <v>1300</v>
      </c>
      <c r="BL791" t="s">
        <v>996</v>
      </c>
    </row>
    <row r="792" spans="3:64">
      <c r="C792" s="2">
        <v>244688</v>
      </c>
      <c r="D792" s="2">
        <v>244688</v>
      </c>
      <c r="F792" t="s">
        <v>1708</v>
      </c>
      <c r="G792" t="s">
        <v>1709</v>
      </c>
      <c r="H792">
        <v>0</v>
      </c>
      <c r="I792" t="s">
        <v>984</v>
      </c>
      <c r="J792" t="s">
        <v>985</v>
      </c>
      <c r="K792" t="s">
        <v>986</v>
      </c>
      <c r="L792">
        <v>250</v>
      </c>
      <c r="N792">
        <v>2000112907</v>
      </c>
      <c r="O792" t="s">
        <v>2025</v>
      </c>
      <c r="P792">
        <v>1</v>
      </c>
      <c r="Q792" t="s">
        <v>2025</v>
      </c>
      <c r="R792" s="2">
        <v>244688</v>
      </c>
      <c r="S792" s="2">
        <v>244688</v>
      </c>
      <c r="T792" t="s">
        <v>2026</v>
      </c>
      <c r="U792">
        <v>23067920</v>
      </c>
      <c r="V792" t="s">
        <v>16</v>
      </c>
      <c r="W792">
        <v>10</v>
      </c>
      <c r="X792">
        <v>10</v>
      </c>
      <c r="Y792">
        <v>10</v>
      </c>
      <c r="Z792">
        <v>10</v>
      </c>
      <c r="AA792">
        <v>0</v>
      </c>
      <c r="AB792">
        <v>0</v>
      </c>
      <c r="AC792">
        <v>0</v>
      </c>
      <c r="AD792">
        <v>0</v>
      </c>
      <c r="AE792">
        <v>10</v>
      </c>
      <c r="AF792">
        <v>10</v>
      </c>
      <c r="AI792" t="s">
        <v>1713</v>
      </c>
      <c r="AJ792" t="s">
        <v>989</v>
      </c>
      <c r="AN792" t="s">
        <v>1022</v>
      </c>
      <c r="AO792" t="s">
        <v>991</v>
      </c>
      <c r="AU792" t="s">
        <v>2027</v>
      </c>
      <c r="AV792" t="s">
        <v>899</v>
      </c>
      <c r="AW792" t="s">
        <v>899</v>
      </c>
      <c r="AX792" t="s">
        <v>990</v>
      </c>
      <c r="AY792">
        <v>0</v>
      </c>
      <c r="AZ792" t="s">
        <v>994</v>
      </c>
      <c r="BA792">
        <v>31801752</v>
      </c>
      <c r="BD792">
        <v>0</v>
      </c>
      <c r="BG792">
        <v>1333314600</v>
      </c>
      <c r="BH792" t="s">
        <v>995</v>
      </c>
      <c r="BI792">
        <v>10</v>
      </c>
      <c r="BJ792">
        <v>10</v>
      </c>
      <c r="BK792">
        <v>1300</v>
      </c>
      <c r="BL792" t="s">
        <v>996</v>
      </c>
    </row>
    <row r="793" spans="3:64">
      <c r="C793" s="2">
        <v>244688</v>
      </c>
      <c r="D793" s="2">
        <v>244688</v>
      </c>
      <c r="F793" t="s">
        <v>1708</v>
      </c>
      <c r="G793" t="s">
        <v>1709</v>
      </c>
      <c r="H793">
        <v>0</v>
      </c>
      <c r="I793" t="s">
        <v>984</v>
      </c>
      <c r="J793" t="s">
        <v>985</v>
      </c>
      <c r="K793" t="s">
        <v>986</v>
      </c>
      <c r="L793">
        <v>250</v>
      </c>
      <c r="N793">
        <v>2000112907</v>
      </c>
      <c r="O793" t="s">
        <v>2025</v>
      </c>
      <c r="P793">
        <v>1</v>
      </c>
      <c r="Q793" t="s">
        <v>2025</v>
      </c>
      <c r="R793" s="2">
        <v>244688</v>
      </c>
      <c r="S793" s="2">
        <v>244688</v>
      </c>
      <c r="T793" t="s">
        <v>2026</v>
      </c>
      <c r="U793">
        <v>23000188</v>
      </c>
      <c r="V793" t="s">
        <v>94</v>
      </c>
      <c r="W793">
        <v>6</v>
      </c>
      <c r="X793">
        <v>6</v>
      </c>
      <c r="Y793">
        <v>6</v>
      </c>
      <c r="Z793">
        <v>6</v>
      </c>
      <c r="AA793">
        <v>0</v>
      </c>
      <c r="AB793">
        <v>0</v>
      </c>
      <c r="AC793">
        <v>0</v>
      </c>
      <c r="AD793">
        <v>0</v>
      </c>
      <c r="AE793">
        <v>6</v>
      </c>
      <c r="AF793">
        <v>6</v>
      </c>
      <c r="AI793" t="s">
        <v>1713</v>
      </c>
      <c r="AJ793" t="s">
        <v>989</v>
      </c>
      <c r="AK793" t="s">
        <v>1007</v>
      </c>
      <c r="AL793" t="s">
        <v>1008</v>
      </c>
      <c r="AM793" t="s">
        <v>1009</v>
      </c>
      <c r="AN793" t="s">
        <v>1022</v>
      </c>
      <c r="AO793" t="s">
        <v>991</v>
      </c>
      <c r="AU793" t="s">
        <v>2027</v>
      </c>
      <c r="AV793" t="s">
        <v>765</v>
      </c>
      <c r="AW793" t="s">
        <v>765</v>
      </c>
      <c r="AX793" t="s">
        <v>990</v>
      </c>
      <c r="AY793">
        <v>0</v>
      </c>
      <c r="AZ793" t="s">
        <v>994</v>
      </c>
      <c r="BA793">
        <v>31801752</v>
      </c>
      <c r="BD793">
        <v>0</v>
      </c>
      <c r="BG793">
        <v>1333314600</v>
      </c>
      <c r="BH793" t="s">
        <v>995</v>
      </c>
      <c r="BI793">
        <v>6</v>
      </c>
      <c r="BJ793">
        <v>6</v>
      </c>
      <c r="BK793">
        <v>1300</v>
      </c>
      <c r="BL793" t="s">
        <v>996</v>
      </c>
    </row>
    <row r="794" spans="3:64">
      <c r="C794" s="2">
        <v>244688</v>
      </c>
      <c r="D794" s="2">
        <v>244688</v>
      </c>
      <c r="F794" t="s">
        <v>1708</v>
      </c>
      <c r="G794" t="s">
        <v>1709</v>
      </c>
      <c r="H794">
        <v>0</v>
      </c>
      <c r="I794" t="s">
        <v>984</v>
      </c>
      <c r="J794" t="s">
        <v>985</v>
      </c>
      <c r="K794" t="s">
        <v>986</v>
      </c>
      <c r="L794">
        <v>250</v>
      </c>
      <c r="N794">
        <v>2000112907</v>
      </c>
      <c r="O794" t="s">
        <v>2025</v>
      </c>
      <c r="P794">
        <v>1</v>
      </c>
      <c r="Q794" t="s">
        <v>2025</v>
      </c>
      <c r="R794" s="2">
        <v>244688</v>
      </c>
      <c r="S794" s="2">
        <v>244688</v>
      </c>
      <c r="T794" t="s">
        <v>2026</v>
      </c>
      <c r="U794">
        <v>23045518</v>
      </c>
      <c r="V794" t="s">
        <v>609</v>
      </c>
      <c r="W794">
        <v>8</v>
      </c>
      <c r="X794">
        <v>40</v>
      </c>
      <c r="Y794">
        <v>8</v>
      </c>
      <c r="Z794">
        <v>40</v>
      </c>
      <c r="AA794">
        <v>0</v>
      </c>
      <c r="AB794">
        <v>0</v>
      </c>
      <c r="AC794">
        <v>0</v>
      </c>
      <c r="AD794">
        <v>0</v>
      </c>
      <c r="AE794">
        <v>8</v>
      </c>
      <c r="AF794">
        <v>40</v>
      </c>
      <c r="AI794" t="s">
        <v>1713</v>
      </c>
      <c r="AJ794" t="s">
        <v>989</v>
      </c>
      <c r="AK794" t="s">
        <v>1007</v>
      </c>
      <c r="AL794" t="s">
        <v>1008</v>
      </c>
      <c r="AM794" t="s">
        <v>1009</v>
      </c>
      <c r="AN794" t="s">
        <v>1022</v>
      </c>
      <c r="AO794" t="s">
        <v>991</v>
      </c>
      <c r="AU794" t="s">
        <v>2027</v>
      </c>
      <c r="AV794" t="s">
        <v>1010</v>
      </c>
      <c r="AW794" t="s">
        <v>765</v>
      </c>
      <c r="AX794" t="s">
        <v>990</v>
      </c>
      <c r="AY794">
        <v>0</v>
      </c>
      <c r="AZ794" t="s">
        <v>994</v>
      </c>
      <c r="BA794">
        <v>31801752</v>
      </c>
      <c r="BD794">
        <v>0</v>
      </c>
      <c r="BG794">
        <v>1333314600</v>
      </c>
      <c r="BH794" t="s">
        <v>995</v>
      </c>
      <c r="BI794">
        <v>8</v>
      </c>
      <c r="BJ794">
        <v>40</v>
      </c>
      <c r="BK794">
        <v>1300</v>
      </c>
      <c r="BL794" t="s">
        <v>996</v>
      </c>
    </row>
    <row r="795" spans="3:64">
      <c r="C795" s="2">
        <v>244688</v>
      </c>
      <c r="D795" s="2">
        <v>244688</v>
      </c>
      <c r="F795" t="s">
        <v>1708</v>
      </c>
      <c r="G795" t="s">
        <v>1709</v>
      </c>
      <c r="H795">
        <v>0</v>
      </c>
      <c r="I795" t="s">
        <v>984</v>
      </c>
      <c r="J795" t="s">
        <v>985</v>
      </c>
      <c r="K795" t="s">
        <v>986</v>
      </c>
      <c r="L795">
        <v>250</v>
      </c>
      <c r="N795">
        <v>2000112907</v>
      </c>
      <c r="O795" t="s">
        <v>2025</v>
      </c>
      <c r="P795">
        <v>1</v>
      </c>
      <c r="Q795" t="s">
        <v>2025</v>
      </c>
      <c r="R795" s="2">
        <v>244688</v>
      </c>
      <c r="S795" s="2">
        <v>244688</v>
      </c>
      <c r="T795" t="s">
        <v>2026</v>
      </c>
      <c r="U795">
        <v>23000167</v>
      </c>
      <c r="V795" t="s">
        <v>54</v>
      </c>
      <c r="W795">
        <v>30</v>
      </c>
      <c r="X795">
        <v>30</v>
      </c>
      <c r="Y795">
        <v>30</v>
      </c>
      <c r="Z795">
        <v>30</v>
      </c>
      <c r="AA795">
        <v>0</v>
      </c>
      <c r="AB795">
        <v>0</v>
      </c>
      <c r="AC795">
        <v>0</v>
      </c>
      <c r="AD795">
        <v>0</v>
      </c>
      <c r="AE795">
        <v>30</v>
      </c>
      <c r="AF795">
        <v>30</v>
      </c>
      <c r="AI795" t="s">
        <v>1713</v>
      </c>
      <c r="AJ795" t="s">
        <v>989</v>
      </c>
      <c r="AK795" t="s">
        <v>1007</v>
      </c>
      <c r="AL795" t="s">
        <v>1008</v>
      </c>
      <c r="AM795" t="s">
        <v>1009</v>
      </c>
      <c r="AN795" t="s">
        <v>1022</v>
      </c>
      <c r="AO795" t="s">
        <v>991</v>
      </c>
      <c r="AU795" t="s">
        <v>2027</v>
      </c>
      <c r="AV795" t="s">
        <v>765</v>
      </c>
      <c r="AW795" t="s">
        <v>765</v>
      </c>
      <c r="AX795" t="s">
        <v>990</v>
      </c>
      <c r="AY795">
        <v>0</v>
      </c>
      <c r="AZ795" t="s">
        <v>994</v>
      </c>
      <c r="BA795">
        <v>31801752</v>
      </c>
      <c r="BD795">
        <v>0</v>
      </c>
      <c r="BG795">
        <v>1333314600</v>
      </c>
      <c r="BH795" t="s">
        <v>995</v>
      </c>
      <c r="BI795">
        <v>30</v>
      </c>
      <c r="BJ795">
        <v>30</v>
      </c>
      <c r="BK795">
        <v>1300</v>
      </c>
      <c r="BL795" t="s">
        <v>996</v>
      </c>
    </row>
    <row r="796" spans="3:64">
      <c r="C796" s="2">
        <v>244688</v>
      </c>
      <c r="D796" s="2">
        <v>244688</v>
      </c>
      <c r="F796" t="s">
        <v>1708</v>
      </c>
      <c r="G796" t="s">
        <v>1709</v>
      </c>
      <c r="H796">
        <v>0</v>
      </c>
      <c r="I796" t="s">
        <v>984</v>
      </c>
      <c r="J796" t="s">
        <v>985</v>
      </c>
      <c r="K796" t="s">
        <v>986</v>
      </c>
      <c r="L796">
        <v>250</v>
      </c>
      <c r="N796">
        <v>2000112907</v>
      </c>
      <c r="O796" t="s">
        <v>2025</v>
      </c>
      <c r="P796">
        <v>1</v>
      </c>
      <c r="Q796" t="s">
        <v>2025</v>
      </c>
      <c r="R796" s="2">
        <v>244688</v>
      </c>
      <c r="S796" s="2">
        <v>244688</v>
      </c>
      <c r="T796" t="s">
        <v>2026</v>
      </c>
      <c r="U796">
        <v>23000187</v>
      </c>
      <c r="V796" t="s">
        <v>102</v>
      </c>
      <c r="W796">
        <v>2</v>
      </c>
      <c r="X796">
        <v>2</v>
      </c>
      <c r="Y796">
        <v>2</v>
      </c>
      <c r="Z796">
        <v>2</v>
      </c>
      <c r="AA796">
        <v>0</v>
      </c>
      <c r="AB796">
        <v>0</v>
      </c>
      <c r="AC796">
        <v>0</v>
      </c>
      <c r="AD796">
        <v>0</v>
      </c>
      <c r="AE796">
        <v>2</v>
      </c>
      <c r="AF796">
        <v>2</v>
      </c>
      <c r="AI796" t="s">
        <v>1713</v>
      </c>
      <c r="AJ796" t="s">
        <v>989</v>
      </c>
      <c r="AK796" t="s">
        <v>1007</v>
      </c>
      <c r="AL796" t="s">
        <v>1008</v>
      </c>
      <c r="AM796" t="s">
        <v>1009</v>
      </c>
      <c r="AN796" t="s">
        <v>1022</v>
      </c>
      <c r="AO796" t="s">
        <v>991</v>
      </c>
      <c r="AU796" t="s">
        <v>2027</v>
      </c>
      <c r="AV796" t="s">
        <v>765</v>
      </c>
      <c r="AW796" t="s">
        <v>765</v>
      </c>
      <c r="AX796" t="s">
        <v>990</v>
      </c>
      <c r="AY796">
        <v>0</v>
      </c>
      <c r="AZ796" t="s">
        <v>994</v>
      </c>
      <c r="BA796">
        <v>31801752</v>
      </c>
      <c r="BD796">
        <v>0</v>
      </c>
      <c r="BG796">
        <v>1333314600</v>
      </c>
      <c r="BH796" t="s">
        <v>995</v>
      </c>
      <c r="BI796">
        <v>2</v>
      </c>
      <c r="BJ796">
        <v>2</v>
      </c>
      <c r="BK796">
        <v>1300</v>
      </c>
      <c r="BL796" t="s">
        <v>996</v>
      </c>
    </row>
    <row r="797" spans="3:64">
      <c r="C797" s="2">
        <v>244688</v>
      </c>
      <c r="D797" s="2">
        <v>244688</v>
      </c>
      <c r="F797" t="s">
        <v>1708</v>
      </c>
      <c r="G797" t="s">
        <v>1709</v>
      </c>
      <c r="H797">
        <v>0</v>
      </c>
      <c r="I797" t="s">
        <v>984</v>
      </c>
      <c r="J797" t="s">
        <v>985</v>
      </c>
      <c r="K797" t="s">
        <v>986</v>
      </c>
      <c r="L797">
        <v>250</v>
      </c>
      <c r="N797">
        <v>2000112907</v>
      </c>
      <c r="O797" t="s">
        <v>2025</v>
      </c>
      <c r="P797">
        <v>1</v>
      </c>
      <c r="Q797" t="s">
        <v>2025</v>
      </c>
      <c r="R797" s="2">
        <v>244688</v>
      </c>
      <c r="S797" s="2">
        <v>244688</v>
      </c>
      <c r="T797" t="s">
        <v>2026</v>
      </c>
      <c r="U797">
        <v>23078867</v>
      </c>
      <c r="V797" t="s">
        <v>173</v>
      </c>
      <c r="W797">
        <v>10</v>
      </c>
      <c r="X797">
        <v>10</v>
      </c>
      <c r="Y797">
        <v>10</v>
      </c>
      <c r="Z797">
        <v>10</v>
      </c>
      <c r="AA797">
        <v>0</v>
      </c>
      <c r="AB797">
        <v>0</v>
      </c>
      <c r="AC797">
        <v>0</v>
      </c>
      <c r="AD797">
        <v>0</v>
      </c>
      <c r="AE797">
        <v>10</v>
      </c>
      <c r="AF797">
        <v>10</v>
      </c>
      <c r="AI797" t="s">
        <v>1713</v>
      </c>
      <c r="AJ797" t="s">
        <v>989</v>
      </c>
      <c r="AK797" t="s">
        <v>1039</v>
      </c>
      <c r="AL797" t="s">
        <v>1008</v>
      </c>
      <c r="AM797" t="s">
        <v>1009</v>
      </c>
      <c r="AN797" t="s">
        <v>1022</v>
      </c>
      <c r="AO797" t="s">
        <v>991</v>
      </c>
      <c r="AU797" t="s">
        <v>2027</v>
      </c>
      <c r="AV797" t="s">
        <v>765</v>
      </c>
      <c r="AW797" t="s">
        <v>765</v>
      </c>
      <c r="AX797" t="s">
        <v>990</v>
      </c>
      <c r="AY797">
        <v>0</v>
      </c>
      <c r="AZ797" t="s">
        <v>994</v>
      </c>
      <c r="BA797">
        <v>31801752</v>
      </c>
      <c r="BD797">
        <v>0</v>
      </c>
      <c r="BG797">
        <v>1333314600</v>
      </c>
      <c r="BH797" t="s">
        <v>995</v>
      </c>
      <c r="BI797">
        <v>10</v>
      </c>
      <c r="BJ797">
        <v>10</v>
      </c>
      <c r="BK797">
        <v>1300</v>
      </c>
      <c r="BL797" t="s">
        <v>996</v>
      </c>
    </row>
    <row r="798" spans="3:64">
      <c r="C798" s="2">
        <v>244688</v>
      </c>
      <c r="D798" s="2">
        <v>244688</v>
      </c>
      <c r="F798" t="s">
        <v>1708</v>
      </c>
      <c r="G798" t="s">
        <v>1709</v>
      </c>
      <c r="H798">
        <v>0</v>
      </c>
      <c r="I798" t="s">
        <v>984</v>
      </c>
      <c r="J798" t="s">
        <v>985</v>
      </c>
      <c r="K798" t="s">
        <v>986</v>
      </c>
      <c r="L798">
        <v>250</v>
      </c>
      <c r="N798">
        <v>2000333873</v>
      </c>
      <c r="O798" t="s">
        <v>2017</v>
      </c>
      <c r="P798">
        <v>4</v>
      </c>
      <c r="Q798" t="s">
        <v>2018</v>
      </c>
      <c r="R798" s="2">
        <v>244688</v>
      </c>
      <c r="S798" s="2">
        <v>244688</v>
      </c>
      <c r="T798" t="s">
        <v>2028</v>
      </c>
      <c r="U798">
        <v>23000189</v>
      </c>
      <c r="V798" t="s">
        <v>46</v>
      </c>
      <c r="W798">
        <v>4</v>
      </c>
      <c r="X798">
        <v>4</v>
      </c>
      <c r="Y798">
        <v>4</v>
      </c>
      <c r="Z798">
        <v>4</v>
      </c>
      <c r="AA798">
        <v>0</v>
      </c>
      <c r="AB798">
        <v>0</v>
      </c>
      <c r="AC798">
        <v>0</v>
      </c>
      <c r="AD798">
        <v>0</v>
      </c>
      <c r="AE798">
        <v>4</v>
      </c>
      <c r="AF798">
        <v>4</v>
      </c>
      <c r="AI798" t="s">
        <v>1713</v>
      </c>
      <c r="AJ798" t="s">
        <v>989</v>
      </c>
      <c r="AK798" t="s">
        <v>1007</v>
      </c>
      <c r="AL798" t="s">
        <v>1008</v>
      </c>
      <c r="AM798" t="s">
        <v>1009</v>
      </c>
      <c r="AN798" t="s">
        <v>1022</v>
      </c>
      <c r="AO798" t="s">
        <v>991</v>
      </c>
      <c r="AU798" t="s">
        <v>2029</v>
      </c>
      <c r="AV798" t="s">
        <v>765</v>
      </c>
      <c r="AW798" t="s">
        <v>765</v>
      </c>
      <c r="AX798" t="s">
        <v>990</v>
      </c>
      <c r="AY798">
        <v>0</v>
      </c>
      <c r="AZ798" t="s">
        <v>994</v>
      </c>
      <c r="BA798">
        <v>31802641</v>
      </c>
      <c r="BD798">
        <v>0</v>
      </c>
      <c r="BG798">
        <v>1333314600</v>
      </c>
      <c r="BH798" t="s">
        <v>995</v>
      </c>
      <c r="BI798">
        <v>4</v>
      </c>
      <c r="BJ798">
        <v>4</v>
      </c>
      <c r="BK798">
        <v>1300</v>
      </c>
      <c r="BL798" t="s">
        <v>996</v>
      </c>
    </row>
    <row r="799" spans="3:64">
      <c r="C799" s="2">
        <v>244688</v>
      </c>
      <c r="D799" s="2">
        <v>244688</v>
      </c>
      <c r="F799" t="s">
        <v>1708</v>
      </c>
      <c r="G799" t="s">
        <v>1709</v>
      </c>
      <c r="H799">
        <v>0</v>
      </c>
      <c r="I799" t="s">
        <v>984</v>
      </c>
      <c r="J799" t="s">
        <v>985</v>
      </c>
      <c r="K799" t="s">
        <v>986</v>
      </c>
      <c r="L799">
        <v>250</v>
      </c>
      <c r="N799">
        <v>2000333873</v>
      </c>
      <c r="O799" t="s">
        <v>2017</v>
      </c>
      <c r="P799">
        <v>4</v>
      </c>
      <c r="Q799" t="s">
        <v>2018</v>
      </c>
      <c r="R799" s="2">
        <v>244688</v>
      </c>
      <c r="S799" s="2">
        <v>244688</v>
      </c>
      <c r="T799" t="s">
        <v>2030</v>
      </c>
      <c r="U799">
        <v>23015350</v>
      </c>
      <c r="V799" t="s">
        <v>36</v>
      </c>
      <c r="W799">
        <v>10</v>
      </c>
      <c r="X799">
        <v>10</v>
      </c>
      <c r="Y799">
        <v>10</v>
      </c>
      <c r="Z799">
        <v>10</v>
      </c>
      <c r="AA799">
        <v>0</v>
      </c>
      <c r="AB799">
        <v>0</v>
      </c>
      <c r="AC799">
        <v>0</v>
      </c>
      <c r="AD799">
        <v>0</v>
      </c>
      <c r="AE799">
        <v>10</v>
      </c>
      <c r="AF799">
        <v>10</v>
      </c>
      <c r="AI799" t="s">
        <v>1713</v>
      </c>
      <c r="AJ799" t="s">
        <v>989</v>
      </c>
      <c r="AK799" t="s">
        <v>1007</v>
      </c>
      <c r="AL799" t="s">
        <v>1008</v>
      </c>
      <c r="AM799" t="s">
        <v>1009</v>
      </c>
      <c r="AN799" t="s">
        <v>1022</v>
      </c>
      <c r="AO799" t="s">
        <v>991</v>
      </c>
      <c r="AU799" t="s">
        <v>2029</v>
      </c>
      <c r="AV799" t="s">
        <v>765</v>
      </c>
      <c r="AW799" t="s">
        <v>765</v>
      </c>
      <c r="AX799" t="s">
        <v>990</v>
      </c>
      <c r="AY799">
        <v>0</v>
      </c>
      <c r="AZ799" t="s">
        <v>994</v>
      </c>
      <c r="BA799">
        <v>31802641</v>
      </c>
      <c r="BD799">
        <v>0</v>
      </c>
      <c r="BF799" t="s">
        <v>1104</v>
      </c>
      <c r="BG799">
        <v>1333314600</v>
      </c>
      <c r="BH799" t="s">
        <v>995</v>
      </c>
      <c r="BI799">
        <v>10</v>
      </c>
      <c r="BJ799">
        <v>10</v>
      </c>
      <c r="BK799">
        <v>1300</v>
      </c>
      <c r="BL799" t="s">
        <v>996</v>
      </c>
    </row>
    <row r="800" spans="3:64">
      <c r="C800" s="2">
        <v>244688</v>
      </c>
      <c r="D800" s="2">
        <v>244688</v>
      </c>
      <c r="F800" t="s">
        <v>2031</v>
      </c>
      <c r="G800" t="s">
        <v>2032</v>
      </c>
      <c r="H800">
        <v>0</v>
      </c>
      <c r="I800" t="s">
        <v>984</v>
      </c>
      <c r="J800" t="s">
        <v>985</v>
      </c>
      <c r="K800" t="s">
        <v>986</v>
      </c>
      <c r="L800">
        <v>250</v>
      </c>
      <c r="N800">
        <v>2000245385</v>
      </c>
      <c r="O800" t="s">
        <v>2033</v>
      </c>
      <c r="P800">
        <v>4</v>
      </c>
      <c r="Q800" t="s">
        <v>2034</v>
      </c>
      <c r="R800" s="2">
        <v>244688</v>
      </c>
      <c r="S800" s="2">
        <v>244688</v>
      </c>
      <c r="T800" t="s">
        <v>2035</v>
      </c>
      <c r="U800">
        <v>23106505</v>
      </c>
      <c r="V800" t="s">
        <v>726</v>
      </c>
      <c r="W800">
        <v>6</v>
      </c>
      <c r="X800">
        <v>720</v>
      </c>
      <c r="Y800">
        <v>6</v>
      </c>
      <c r="Z800">
        <v>720</v>
      </c>
      <c r="AA800">
        <v>0</v>
      </c>
      <c r="AB800">
        <v>0</v>
      </c>
      <c r="AC800">
        <v>0</v>
      </c>
      <c r="AD800">
        <v>0</v>
      </c>
      <c r="AE800">
        <v>6</v>
      </c>
      <c r="AF800">
        <v>720</v>
      </c>
      <c r="AI800" t="s">
        <v>2036</v>
      </c>
      <c r="AJ800" t="s">
        <v>989</v>
      </c>
      <c r="AN800" t="s">
        <v>1022</v>
      </c>
      <c r="AO800" t="s">
        <v>991</v>
      </c>
      <c r="AU800" t="s">
        <v>2037</v>
      </c>
      <c r="AV800" t="s">
        <v>1001</v>
      </c>
      <c r="AW800" t="s">
        <v>765</v>
      </c>
      <c r="AX800" t="s">
        <v>990</v>
      </c>
      <c r="AY800">
        <v>0</v>
      </c>
      <c r="AZ800" t="s">
        <v>994</v>
      </c>
      <c r="BA800">
        <v>31784368</v>
      </c>
      <c r="BD800">
        <v>0</v>
      </c>
      <c r="BG800">
        <v>1333314600</v>
      </c>
      <c r="BH800" t="s">
        <v>995</v>
      </c>
      <c r="BI800">
        <v>6</v>
      </c>
      <c r="BJ800">
        <v>720</v>
      </c>
      <c r="BK800">
        <v>1300</v>
      </c>
      <c r="BL800" t="s">
        <v>996</v>
      </c>
    </row>
    <row r="801" spans="3:64">
      <c r="C801" s="2">
        <v>244688</v>
      </c>
      <c r="D801" s="2">
        <v>244688</v>
      </c>
      <c r="F801" t="s">
        <v>2031</v>
      </c>
      <c r="G801" t="s">
        <v>2032</v>
      </c>
      <c r="H801">
        <v>0</v>
      </c>
      <c r="I801" t="s">
        <v>984</v>
      </c>
      <c r="J801" t="s">
        <v>985</v>
      </c>
      <c r="K801" t="s">
        <v>986</v>
      </c>
      <c r="L801">
        <v>250</v>
      </c>
      <c r="N801">
        <v>2000059281</v>
      </c>
      <c r="O801" t="s">
        <v>2038</v>
      </c>
      <c r="P801">
        <v>1</v>
      </c>
      <c r="Q801" t="s">
        <v>2039</v>
      </c>
      <c r="R801" s="2">
        <v>244688</v>
      </c>
      <c r="S801" s="2">
        <v>244688</v>
      </c>
      <c r="T801" t="s">
        <v>2040</v>
      </c>
      <c r="U801">
        <v>23064091</v>
      </c>
      <c r="V801" t="s">
        <v>118</v>
      </c>
      <c r="W801">
        <v>30</v>
      </c>
      <c r="X801">
        <v>30</v>
      </c>
      <c r="Y801">
        <v>30</v>
      </c>
      <c r="Z801">
        <v>30</v>
      </c>
      <c r="AA801">
        <v>0</v>
      </c>
      <c r="AB801">
        <v>0</v>
      </c>
      <c r="AC801">
        <v>0</v>
      </c>
      <c r="AD801">
        <v>0</v>
      </c>
      <c r="AE801">
        <v>30</v>
      </c>
      <c r="AF801">
        <v>30</v>
      </c>
      <c r="AI801" t="s">
        <v>2036</v>
      </c>
      <c r="AJ801" t="s">
        <v>989</v>
      </c>
      <c r="AK801" t="s">
        <v>1007</v>
      </c>
      <c r="AL801" t="s">
        <v>1008</v>
      </c>
      <c r="AM801" t="s">
        <v>1009</v>
      </c>
      <c r="AN801" t="s">
        <v>1022</v>
      </c>
      <c r="AO801" t="s">
        <v>991</v>
      </c>
      <c r="AU801" t="s">
        <v>2041</v>
      </c>
      <c r="AV801" t="s">
        <v>765</v>
      </c>
      <c r="AW801" t="s">
        <v>765</v>
      </c>
      <c r="AX801" t="s">
        <v>990</v>
      </c>
      <c r="AY801">
        <v>0</v>
      </c>
      <c r="AZ801" t="s">
        <v>994</v>
      </c>
      <c r="BA801">
        <v>31784431</v>
      </c>
      <c r="BD801">
        <v>0</v>
      </c>
      <c r="BG801">
        <v>1333314600</v>
      </c>
      <c r="BH801" t="s">
        <v>995</v>
      </c>
      <c r="BI801">
        <v>30</v>
      </c>
      <c r="BJ801">
        <v>30</v>
      </c>
      <c r="BK801">
        <v>1300</v>
      </c>
      <c r="BL801" t="s">
        <v>996</v>
      </c>
    </row>
    <row r="802" spans="3:64">
      <c r="C802" s="2">
        <v>244688</v>
      </c>
      <c r="D802" s="2">
        <v>244688</v>
      </c>
      <c r="F802" t="s">
        <v>2031</v>
      </c>
      <c r="G802" t="s">
        <v>2032</v>
      </c>
      <c r="H802">
        <v>0</v>
      </c>
      <c r="I802" t="s">
        <v>984</v>
      </c>
      <c r="J802" t="s">
        <v>985</v>
      </c>
      <c r="K802" t="s">
        <v>986</v>
      </c>
      <c r="L802">
        <v>250</v>
      </c>
      <c r="N802">
        <v>2000059281</v>
      </c>
      <c r="O802" t="s">
        <v>2038</v>
      </c>
      <c r="P802">
        <v>1</v>
      </c>
      <c r="Q802" t="s">
        <v>2039</v>
      </c>
      <c r="R802" s="2">
        <v>244688</v>
      </c>
      <c r="S802" s="2">
        <v>244688</v>
      </c>
      <c r="T802" t="s">
        <v>2040</v>
      </c>
      <c r="U802">
        <v>23105855</v>
      </c>
      <c r="V802" t="s">
        <v>164</v>
      </c>
      <c r="W802">
        <v>1</v>
      </c>
      <c r="X802">
        <v>10</v>
      </c>
      <c r="Y802">
        <v>1</v>
      </c>
      <c r="Z802">
        <v>10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10</v>
      </c>
      <c r="AI802" t="s">
        <v>2036</v>
      </c>
      <c r="AJ802" t="s">
        <v>989</v>
      </c>
      <c r="AK802" t="s">
        <v>1039</v>
      </c>
      <c r="AL802" t="s">
        <v>1008</v>
      </c>
      <c r="AM802" t="s">
        <v>1009</v>
      </c>
      <c r="AN802" t="s">
        <v>1022</v>
      </c>
      <c r="AO802" t="s">
        <v>991</v>
      </c>
      <c r="AU802" t="s">
        <v>2041</v>
      </c>
      <c r="AV802" t="s">
        <v>1010</v>
      </c>
      <c r="AW802" t="s">
        <v>765</v>
      </c>
      <c r="AX802" t="s">
        <v>990</v>
      </c>
      <c r="AY802">
        <v>0</v>
      </c>
      <c r="AZ802" t="s">
        <v>994</v>
      </c>
      <c r="BA802">
        <v>31784431</v>
      </c>
      <c r="BD802">
        <v>0</v>
      </c>
      <c r="BG802">
        <v>1333314600</v>
      </c>
      <c r="BH802" t="s">
        <v>995</v>
      </c>
      <c r="BI802">
        <v>1</v>
      </c>
      <c r="BJ802">
        <v>10</v>
      </c>
      <c r="BK802">
        <v>1300</v>
      </c>
      <c r="BL802" t="s">
        <v>996</v>
      </c>
    </row>
    <row r="803" spans="3:64">
      <c r="C803" s="2">
        <v>244688</v>
      </c>
      <c r="D803" s="2">
        <v>244688</v>
      </c>
      <c r="F803" t="s">
        <v>2031</v>
      </c>
      <c r="G803" t="s">
        <v>2032</v>
      </c>
      <c r="H803">
        <v>0</v>
      </c>
      <c r="I803" t="s">
        <v>984</v>
      </c>
      <c r="J803" t="s">
        <v>985</v>
      </c>
      <c r="K803" t="s">
        <v>986</v>
      </c>
      <c r="L803">
        <v>250</v>
      </c>
      <c r="N803">
        <v>2000059281</v>
      </c>
      <c r="O803" t="s">
        <v>2038</v>
      </c>
      <c r="P803">
        <v>1</v>
      </c>
      <c r="Q803" t="s">
        <v>2039</v>
      </c>
      <c r="R803" s="2">
        <v>244688</v>
      </c>
      <c r="S803" s="2">
        <v>244688</v>
      </c>
      <c r="T803" t="s">
        <v>2040</v>
      </c>
      <c r="U803">
        <v>23067920</v>
      </c>
      <c r="V803" t="s">
        <v>16</v>
      </c>
      <c r="W803">
        <v>1</v>
      </c>
      <c r="X803">
        <v>1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1</v>
      </c>
      <c r="AI803" t="s">
        <v>2036</v>
      </c>
      <c r="AJ803" t="s">
        <v>989</v>
      </c>
      <c r="AN803" t="s">
        <v>1022</v>
      </c>
      <c r="AO803" t="s">
        <v>991</v>
      </c>
      <c r="AU803" t="s">
        <v>2041</v>
      </c>
      <c r="AV803" t="s">
        <v>899</v>
      </c>
      <c r="AW803" t="s">
        <v>899</v>
      </c>
      <c r="AX803" t="s">
        <v>990</v>
      </c>
      <c r="AY803">
        <v>0</v>
      </c>
      <c r="AZ803" t="s">
        <v>994</v>
      </c>
      <c r="BA803">
        <v>31784431</v>
      </c>
      <c r="BD803">
        <v>0</v>
      </c>
      <c r="BG803">
        <v>1333314600</v>
      </c>
      <c r="BH803" t="s">
        <v>995</v>
      </c>
      <c r="BI803">
        <v>1</v>
      </c>
      <c r="BJ803">
        <v>1</v>
      </c>
      <c r="BK803">
        <v>1300</v>
      </c>
      <c r="BL803" t="s">
        <v>996</v>
      </c>
    </row>
    <row r="804" spans="3:64">
      <c r="C804" s="2">
        <v>244688</v>
      </c>
      <c r="D804" s="2">
        <v>244688</v>
      </c>
      <c r="F804" t="s">
        <v>2031</v>
      </c>
      <c r="G804" t="s">
        <v>2032</v>
      </c>
      <c r="H804">
        <v>0</v>
      </c>
      <c r="I804" t="s">
        <v>984</v>
      </c>
      <c r="J804" t="s">
        <v>985</v>
      </c>
      <c r="K804" t="s">
        <v>986</v>
      </c>
      <c r="L804">
        <v>250</v>
      </c>
      <c r="N804">
        <v>2000059281</v>
      </c>
      <c r="O804" t="s">
        <v>2038</v>
      </c>
      <c r="P804">
        <v>1</v>
      </c>
      <c r="Q804" t="s">
        <v>2039</v>
      </c>
      <c r="R804" s="2">
        <v>244688</v>
      </c>
      <c r="S804" s="2">
        <v>244688</v>
      </c>
      <c r="T804" t="s">
        <v>2040</v>
      </c>
      <c r="U804">
        <v>23000127</v>
      </c>
      <c r="V804" t="s">
        <v>654</v>
      </c>
      <c r="W804">
        <v>32</v>
      </c>
      <c r="X804">
        <v>32</v>
      </c>
      <c r="Y804">
        <v>32</v>
      </c>
      <c r="Z804">
        <v>32</v>
      </c>
      <c r="AA804">
        <v>0</v>
      </c>
      <c r="AB804">
        <v>0</v>
      </c>
      <c r="AC804">
        <v>0</v>
      </c>
      <c r="AD804">
        <v>0</v>
      </c>
      <c r="AE804">
        <v>32</v>
      </c>
      <c r="AF804">
        <v>32</v>
      </c>
      <c r="AI804" t="s">
        <v>2036</v>
      </c>
      <c r="AJ804" t="s">
        <v>989</v>
      </c>
      <c r="AK804" t="s">
        <v>1039</v>
      </c>
      <c r="AL804" t="s">
        <v>1008</v>
      </c>
      <c r="AM804" t="s">
        <v>1009</v>
      </c>
      <c r="AN804" t="s">
        <v>1022</v>
      </c>
      <c r="AO804" t="s">
        <v>991</v>
      </c>
      <c r="AU804" t="s">
        <v>2041</v>
      </c>
      <c r="AV804" t="s">
        <v>765</v>
      </c>
      <c r="AW804" t="s">
        <v>765</v>
      </c>
      <c r="AX804" t="s">
        <v>990</v>
      </c>
      <c r="AY804">
        <v>0</v>
      </c>
      <c r="AZ804" t="s">
        <v>994</v>
      </c>
      <c r="BA804">
        <v>31784431</v>
      </c>
      <c r="BD804">
        <v>0</v>
      </c>
      <c r="BG804">
        <v>1333314600</v>
      </c>
      <c r="BH804" t="s">
        <v>995</v>
      </c>
      <c r="BI804">
        <v>32</v>
      </c>
      <c r="BJ804">
        <v>32</v>
      </c>
      <c r="BK804">
        <v>1300</v>
      </c>
      <c r="BL804" t="s">
        <v>996</v>
      </c>
    </row>
    <row r="805" spans="3:64">
      <c r="C805" s="2">
        <v>244688</v>
      </c>
      <c r="D805" s="2">
        <v>244688</v>
      </c>
      <c r="F805" t="s">
        <v>2031</v>
      </c>
      <c r="G805" t="s">
        <v>2032</v>
      </c>
      <c r="H805">
        <v>0</v>
      </c>
      <c r="I805" t="s">
        <v>984</v>
      </c>
      <c r="J805" t="s">
        <v>985</v>
      </c>
      <c r="K805" t="s">
        <v>986</v>
      </c>
      <c r="L805">
        <v>250</v>
      </c>
      <c r="N805">
        <v>2000059281</v>
      </c>
      <c r="O805" t="s">
        <v>2038</v>
      </c>
      <c r="P805">
        <v>1</v>
      </c>
      <c r="Q805" t="s">
        <v>2039</v>
      </c>
      <c r="R805" s="2">
        <v>244688</v>
      </c>
      <c r="S805" s="2">
        <v>244688</v>
      </c>
      <c r="T805" t="s">
        <v>2040</v>
      </c>
      <c r="U805">
        <v>23057688</v>
      </c>
      <c r="V805" t="s">
        <v>61</v>
      </c>
      <c r="W805">
        <v>10</v>
      </c>
      <c r="X805">
        <v>10</v>
      </c>
      <c r="Y805">
        <v>10</v>
      </c>
      <c r="Z805">
        <v>10</v>
      </c>
      <c r="AA805">
        <v>0</v>
      </c>
      <c r="AB805">
        <v>0</v>
      </c>
      <c r="AC805">
        <v>0</v>
      </c>
      <c r="AD805">
        <v>0</v>
      </c>
      <c r="AE805">
        <v>10</v>
      </c>
      <c r="AF805">
        <v>10</v>
      </c>
      <c r="AI805" t="s">
        <v>2036</v>
      </c>
      <c r="AJ805" t="s">
        <v>989</v>
      </c>
      <c r="AK805" t="s">
        <v>1007</v>
      </c>
      <c r="AL805" t="s">
        <v>1008</v>
      </c>
      <c r="AM805" t="s">
        <v>1009</v>
      </c>
      <c r="AN805" t="s">
        <v>1022</v>
      </c>
      <c r="AO805" t="s">
        <v>991</v>
      </c>
      <c r="AU805" t="s">
        <v>2041</v>
      </c>
      <c r="AV805" t="s">
        <v>765</v>
      </c>
      <c r="AW805" t="s">
        <v>765</v>
      </c>
      <c r="AX805" t="s">
        <v>990</v>
      </c>
      <c r="AY805">
        <v>0</v>
      </c>
      <c r="AZ805" t="s">
        <v>994</v>
      </c>
      <c r="BA805">
        <v>31784431</v>
      </c>
      <c r="BD805">
        <v>0</v>
      </c>
      <c r="BG805">
        <v>1333314600</v>
      </c>
      <c r="BH805" t="s">
        <v>995</v>
      </c>
      <c r="BI805">
        <v>10</v>
      </c>
      <c r="BJ805">
        <v>10</v>
      </c>
      <c r="BK805">
        <v>1300</v>
      </c>
      <c r="BL805" t="s">
        <v>996</v>
      </c>
    </row>
    <row r="806" spans="3:64">
      <c r="C806" s="2">
        <v>244688</v>
      </c>
      <c r="D806" s="2">
        <v>244688</v>
      </c>
      <c r="F806" t="s">
        <v>2031</v>
      </c>
      <c r="G806" t="s">
        <v>2032</v>
      </c>
      <c r="H806">
        <v>0</v>
      </c>
      <c r="I806" t="s">
        <v>984</v>
      </c>
      <c r="J806" t="s">
        <v>985</v>
      </c>
      <c r="K806" t="s">
        <v>986</v>
      </c>
      <c r="L806">
        <v>250</v>
      </c>
      <c r="N806">
        <v>2000059281</v>
      </c>
      <c r="O806" t="s">
        <v>2038</v>
      </c>
      <c r="P806">
        <v>1</v>
      </c>
      <c r="Q806" t="s">
        <v>2039</v>
      </c>
      <c r="R806" s="2">
        <v>244688</v>
      </c>
      <c r="S806" s="2">
        <v>244688</v>
      </c>
      <c r="T806" t="s">
        <v>2040</v>
      </c>
      <c r="U806">
        <v>23057693</v>
      </c>
      <c r="V806" t="s">
        <v>51</v>
      </c>
      <c r="W806">
        <v>25</v>
      </c>
      <c r="X806">
        <v>25</v>
      </c>
      <c r="Y806">
        <v>25</v>
      </c>
      <c r="Z806">
        <v>25</v>
      </c>
      <c r="AA806">
        <v>0</v>
      </c>
      <c r="AB806">
        <v>0</v>
      </c>
      <c r="AC806">
        <v>0</v>
      </c>
      <c r="AD806">
        <v>0</v>
      </c>
      <c r="AE806">
        <v>25</v>
      </c>
      <c r="AF806">
        <v>25</v>
      </c>
      <c r="AI806" t="s">
        <v>2036</v>
      </c>
      <c r="AJ806" t="s">
        <v>989</v>
      </c>
      <c r="AK806" t="s">
        <v>1007</v>
      </c>
      <c r="AL806" t="s">
        <v>1008</v>
      </c>
      <c r="AM806" t="s">
        <v>1009</v>
      </c>
      <c r="AN806" t="s">
        <v>1022</v>
      </c>
      <c r="AO806" t="s">
        <v>991</v>
      </c>
      <c r="AU806" t="s">
        <v>2041</v>
      </c>
      <c r="AV806" t="s">
        <v>765</v>
      </c>
      <c r="AW806" t="s">
        <v>765</v>
      </c>
      <c r="AX806" t="s">
        <v>990</v>
      </c>
      <c r="AY806">
        <v>0</v>
      </c>
      <c r="AZ806" t="s">
        <v>994</v>
      </c>
      <c r="BA806">
        <v>31784431</v>
      </c>
      <c r="BD806">
        <v>0</v>
      </c>
      <c r="BG806">
        <v>1333314600</v>
      </c>
      <c r="BH806" t="s">
        <v>995</v>
      </c>
      <c r="BI806">
        <v>25</v>
      </c>
      <c r="BJ806">
        <v>25</v>
      </c>
      <c r="BK806">
        <v>1300</v>
      </c>
      <c r="BL806" t="s">
        <v>996</v>
      </c>
    </row>
    <row r="807" spans="3:64">
      <c r="C807" s="2">
        <v>244688</v>
      </c>
      <c r="D807" s="2">
        <v>244688</v>
      </c>
      <c r="F807" t="s">
        <v>2031</v>
      </c>
      <c r="G807" t="s">
        <v>2032</v>
      </c>
      <c r="H807">
        <v>0</v>
      </c>
      <c r="I807" t="s">
        <v>984</v>
      </c>
      <c r="J807" t="s">
        <v>985</v>
      </c>
      <c r="K807" t="s">
        <v>986</v>
      </c>
      <c r="L807">
        <v>250</v>
      </c>
      <c r="N807">
        <v>2000059281</v>
      </c>
      <c r="O807" t="s">
        <v>2038</v>
      </c>
      <c r="P807">
        <v>1</v>
      </c>
      <c r="Q807" t="s">
        <v>2039</v>
      </c>
      <c r="R807" s="2">
        <v>244688</v>
      </c>
      <c r="S807" s="2">
        <v>244688</v>
      </c>
      <c r="T807" t="s">
        <v>2040</v>
      </c>
      <c r="U807">
        <v>23015390</v>
      </c>
      <c r="V807" t="s">
        <v>564</v>
      </c>
      <c r="W807">
        <v>4</v>
      </c>
      <c r="X807">
        <v>4</v>
      </c>
      <c r="Y807">
        <v>4</v>
      </c>
      <c r="Z807">
        <v>4</v>
      </c>
      <c r="AA807">
        <v>0</v>
      </c>
      <c r="AB807">
        <v>0</v>
      </c>
      <c r="AC807">
        <v>0</v>
      </c>
      <c r="AD807">
        <v>0</v>
      </c>
      <c r="AE807">
        <v>4</v>
      </c>
      <c r="AF807">
        <v>4</v>
      </c>
      <c r="AI807" t="s">
        <v>2036</v>
      </c>
      <c r="AJ807" t="s">
        <v>989</v>
      </c>
      <c r="AK807" t="s">
        <v>1007</v>
      </c>
      <c r="AL807" t="s">
        <v>1008</v>
      </c>
      <c r="AM807" t="s">
        <v>1009</v>
      </c>
      <c r="AN807" t="s">
        <v>1022</v>
      </c>
      <c r="AO807" t="s">
        <v>991</v>
      </c>
      <c r="AU807" t="s">
        <v>2041</v>
      </c>
      <c r="AV807" t="s">
        <v>765</v>
      </c>
      <c r="AW807" t="s">
        <v>765</v>
      </c>
      <c r="AX807" t="s">
        <v>990</v>
      </c>
      <c r="AY807">
        <v>0</v>
      </c>
      <c r="AZ807" t="s">
        <v>994</v>
      </c>
      <c r="BA807">
        <v>31784431</v>
      </c>
      <c r="BD807">
        <v>0</v>
      </c>
      <c r="BG807">
        <v>1333314600</v>
      </c>
      <c r="BH807" t="s">
        <v>995</v>
      </c>
      <c r="BI807">
        <v>4</v>
      </c>
      <c r="BJ807">
        <v>4</v>
      </c>
      <c r="BK807">
        <v>1300</v>
      </c>
      <c r="BL807" t="s">
        <v>996</v>
      </c>
    </row>
    <row r="808" spans="3:64">
      <c r="C808" s="2">
        <v>244688</v>
      </c>
      <c r="D808" s="2">
        <v>244688</v>
      </c>
      <c r="F808" t="s">
        <v>2031</v>
      </c>
      <c r="G808" t="s">
        <v>2032</v>
      </c>
      <c r="H808">
        <v>0</v>
      </c>
      <c r="I808" t="s">
        <v>984</v>
      </c>
      <c r="J808" t="s">
        <v>985</v>
      </c>
      <c r="K808" t="s">
        <v>986</v>
      </c>
      <c r="L808">
        <v>250</v>
      </c>
      <c r="N808">
        <v>2000059281</v>
      </c>
      <c r="O808" t="s">
        <v>2038</v>
      </c>
      <c r="P808">
        <v>1</v>
      </c>
      <c r="Q808" t="s">
        <v>2039</v>
      </c>
      <c r="R808" s="2">
        <v>244688</v>
      </c>
      <c r="S808" s="2">
        <v>244688</v>
      </c>
      <c r="T808" t="s">
        <v>2040</v>
      </c>
      <c r="U808">
        <v>23105854</v>
      </c>
      <c r="V808" t="s">
        <v>659</v>
      </c>
      <c r="W808">
        <v>4.5454999999999997</v>
      </c>
      <c r="X808">
        <v>25.000250000000001</v>
      </c>
      <c r="Y808">
        <v>4.5454999999999997</v>
      </c>
      <c r="Z808">
        <v>25</v>
      </c>
      <c r="AA808">
        <v>0</v>
      </c>
      <c r="AB808">
        <v>2.5000000000000001E-4</v>
      </c>
      <c r="AC808">
        <v>0</v>
      </c>
      <c r="AD808">
        <v>0</v>
      </c>
      <c r="AE808">
        <v>4.5454999999999997</v>
      </c>
      <c r="AF808">
        <v>25</v>
      </c>
      <c r="AI808" t="s">
        <v>2036</v>
      </c>
      <c r="AJ808" t="s">
        <v>989</v>
      </c>
      <c r="AK808" t="s">
        <v>1039</v>
      </c>
      <c r="AL808" t="s">
        <v>1008</v>
      </c>
      <c r="AM808" t="s">
        <v>1009</v>
      </c>
      <c r="AN808" t="s">
        <v>1022</v>
      </c>
      <c r="AO808" t="s">
        <v>991</v>
      </c>
      <c r="AU808" t="s">
        <v>2041</v>
      </c>
      <c r="AV808" t="s">
        <v>1010</v>
      </c>
      <c r="AW808" t="s">
        <v>765</v>
      </c>
      <c r="AX808" t="s">
        <v>990</v>
      </c>
      <c r="AY808">
        <v>0</v>
      </c>
      <c r="AZ808" t="s">
        <v>994</v>
      </c>
      <c r="BA808">
        <v>31784431</v>
      </c>
      <c r="BD808">
        <v>0</v>
      </c>
      <c r="BG808">
        <v>1333314600</v>
      </c>
      <c r="BH808" t="s">
        <v>995</v>
      </c>
      <c r="BI808">
        <v>4.5454999999999997</v>
      </c>
      <c r="BJ808">
        <v>25.000250000000001</v>
      </c>
      <c r="BK808">
        <v>1300</v>
      </c>
      <c r="BL808" t="s">
        <v>996</v>
      </c>
    </row>
    <row r="809" spans="3:64">
      <c r="C809" s="2">
        <v>244688</v>
      </c>
      <c r="D809" s="2">
        <v>244688</v>
      </c>
      <c r="F809" t="s">
        <v>2031</v>
      </c>
      <c r="G809" t="s">
        <v>2032</v>
      </c>
      <c r="H809">
        <v>0</v>
      </c>
      <c r="I809" t="s">
        <v>984</v>
      </c>
      <c r="J809" t="s">
        <v>985</v>
      </c>
      <c r="K809" t="s">
        <v>986</v>
      </c>
      <c r="L809">
        <v>250</v>
      </c>
      <c r="N809">
        <v>2000336313</v>
      </c>
      <c r="O809" t="s">
        <v>2042</v>
      </c>
      <c r="P809">
        <v>2</v>
      </c>
      <c r="Q809" t="s">
        <v>2043</v>
      </c>
      <c r="R809" s="2">
        <v>244688</v>
      </c>
      <c r="S809" s="2">
        <v>244688</v>
      </c>
      <c r="T809" t="s">
        <v>2044</v>
      </c>
      <c r="U809">
        <v>23015321</v>
      </c>
      <c r="V809" t="s">
        <v>128</v>
      </c>
      <c r="W809">
        <v>10</v>
      </c>
      <c r="X809">
        <v>80</v>
      </c>
      <c r="Y809">
        <v>10</v>
      </c>
      <c r="Z809">
        <v>80</v>
      </c>
      <c r="AA809">
        <v>0</v>
      </c>
      <c r="AB809">
        <v>0</v>
      </c>
      <c r="AC809">
        <v>0</v>
      </c>
      <c r="AD809">
        <v>0</v>
      </c>
      <c r="AE809">
        <v>10</v>
      </c>
      <c r="AF809">
        <v>80</v>
      </c>
      <c r="AI809" t="s">
        <v>2036</v>
      </c>
      <c r="AJ809" t="s">
        <v>989</v>
      </c>
      <c r="AK809" t="s">
        <v>1007</v>
      </c>
      <c r="AL809" t="s">
        <v>1008</v>
      </c>
      <c r="AM809" t="s">
        <v>1009</v>
      </c>
      <c r="AN809" t="s">
        <v>1022</v>
      </c>
      <c r="AO809" t="s">
        <v>991</v>
      </c>
      <c r="AU809" t="s">
        <v>2045</v>
      </c>
      <c r="AV809" t="s">
        <v>1086</v>
      </c>
      <c r="AW809" t="s">
        <v>765</v>
      </c>
      <c r="AX809" t="s">
        <v>990</v>
      </c>
      <c r="AY809">
        <v>0</v>
      </c>
      <c r="AZ809" t="s">
        <v>994</v>
      </c>
      <c r="BA809">
        <v>31784459</v>
      </c>
      <c r="BD809">
        <v>0</v>
      </c>
      <c r="BG809">
        <v>1333314600</v>
      </c>
      <c r="BH809" t="s">
        <v>995</v>
      </c>
      <c r="BI809">
        <v>10</v>
      </c>
      <c r="BJ809">
        <v>80</v>
      </c>
      <c r="BK809">
        <v>1300</v>
      </c>
      <c r="BL809" t="s">
        <v>996</v>
      </c>
    </row>
    <row r="810" spans="3:64">
      <c r="C810" s="2">
        <v>244688</v>
      </c>
      <c r="D810" s="2">
        <v>244688</v>
      </c>
      <c r="F810" t="s">
        <v>2031</v>
      </c>
      <c r="G810" t="s">
        <v>2032</v>
      </c>
      <c r="H810">
        <v>0</v>
      </c>
      <c r="I810" t="s">
        <v>984</v>
      </c>
      <c r="J810" t="s">
        <v>985</v>
      </c>
      <c r="K810" t="s">
        <v>986</v>
      </c>
      <c r="L810">
        <v>250</v>
      </c>
      <c r="N810">
        <v>2000336313</v>
      </c>
      <c r="O810" t="s">
        <v>2042</v>
      </c>
      <c r="P810">
        <v>2</v>
      </c>
      <c r="Q810" t="s">
        <v>2043</v>
      </c>
      <c r="R810" s="2">
        <v>244688</v>
      </c>
      <c r="S810" s="2">
        <v>244688</v>
      </c>
      <c r="T810" t="s">
        <v>2044</v>
      </c>
      <c r="U810">
        <v>23063197</v>
      </c>
      <c r="V810" t="s">
        <v>88</v>
      </c>
      <c r="W810">
        <v>15</v>
      </c>
      <c r="X810">
        <v>15</v>
      </c>
      <c r="Y810">
        <v>15</v>
      </c>
      <c r="Z810">
        <v>15</v>
      </c>
      <c r="AA810">
        <v>0</v>
      </c>
      <c r="AB810">
        <v>0</v>
      </c>
      <c r="AC810">
        <v>0</v>
      </c>
      <c r="AD810">
        <v>0</v>
      </c>
      <c r="AE810">
        <v>15</v>
      </c>
      <c r="AF810">
        <v>15</v>
      </c>
      <c r="AI810" t="s">
        <v>2036</v>
      </c>
      <c r="AJ810" t="s">
        <v>989</v>
      </c>
      <c r="AK810" t="s">
        <v>1007</v>
      </c>
      <c r="AL810" t="s">
        <v>1008</v>
      </c>
      <c r="AM810" t="s">
        <v>1009</v>
      </c>
      <c r="AN810" t="s">
        <v>1022</v>
      </c>
      <c r="AO810" t="s">
        <v>991</v>
      </c>
      <c r="AU810" t="s">
        <v>2045</v>
      </c>
      <c r="AV810" t="s">
        <v>765</v>
      </c>
      <c r="AW810" t="s">
        <v>765</v>
      </c>
      <c r="AX810" t="s">
        <v>990</v>
      </c>
      <c r="AY810">
        <v>0</v>
      </c>
      <c r="AZ810" t="s">
        <v>994</v>
      </c>
      <c r="BA810">
        <v>31784459</v>
      </c>
      <c r="BD810">
        <v>0</v>
      </c>
      <c r="BG810">
        <v>1333314600</v>
      </c>
      <c r="BH810" t="s">
        <v>995</v>
      </c>
      <c r="BI810">
        <v>15</v>
      </c>
      <c r="BJ810">
        <v>15</v>
      </c>
      <c r="BK810">
        <v>1300</v>
      </c>
      <c r="BL810" t="s">
        <v>996</v>
      </c>
    </row>
    <row r="811" spans="3:64">
      <c r="C811" s="2">
        <v>244688</v>
      </c>
      <c r="D811" s="2">
        <v>244688</v>
      </c>
      <c r="F811" t="s">
        <v>2031</v>
      </c>
      <c r="G811" t="s">
        <v>2032</v>
      </c>
      <c r="H811">
        <v>0</v>
      </c>
      <c r="I811" t="s">
        <v>984</v>
      </c>
      <c r="J811" t="s">
        <v>985</v>
      </c>
      <c r="K811" t="s">
        <v>986</v>
      </c>
      <c r="L811">
        <v>250</v>
      </c>
      <c r="N811">
        <v>2000368527</v>
      </c>
      <c r="O811" t="s">
        <v>2046</v>
      </c>
      <c r="P811">
        <v>2</v>
      </c>
      <c r="Q811" t="s">
        <v>2047</v>
      </c>
      <c r="R811" s="2">
        <v>244688</v>
      </c>
      <c r="S811" s="2">
        <v>244688</v>
      </c>
      <c r="T811" t="s">
        <v>2048</v>
      </c>
      <c r="U811">
        <v>23106505</v>
      </c>
      <c r="V811" t="s">
        <v>726</v>
      </c>
      <c r="W811">
        <v>15</v>
      </c>
      <c r="X811">
        <v>1800</v>
      </c>
      <c r="Y811">
        <v>15</v>
      </c>
      <c r="Z811">
        <v>1800</v>
      </c>
      <c r="AA811">
        <v>0</v>
      </c>
      <c r="AB811">
        <v>0</v>
      </c>
      <c r="AC811">
        <v>0</v>
      </c>
      <c r="AD811">
        <v>0</v>
      </c>
      <c r="AE811">
        <v>15</v>
      </c>
      <c r="AF811">
        <v>1800</v>
      </c>
      <c r="AI811" t="s">
        <v>2036</v>
      </c>
      <c r="AJ811" t="s">
        <v>989</v>
      </c>
      <c r="AN811" t="s">
        <v>1022</v>
      </c>
      <c r="AO811" t="s">
        <v>991</v>
      </c>
      <c r="AU811" t="s">
        <v>2049</v>
      </c>
      <c r="AV811" t="s">
        <v>1001</v>
      </c>
      <c r="AW811" t="s">
        <v>765</v>
      </c>
      <c r="AX811" t="s">
        <v>990</v>
      </c>
      <c r="AY811">
        <v>0</v>
      </c>
      <c r="AZ811" t="s">
        <v>994</v>
      </c>
      <c r="BA811">
        <v>31785099</v>
      </c>
      <c r="BD811">
        <v>0</v>
      </c>
      <c r="BG811">
        <v>1333314600</v>
      </c>
      <c r="BH811" t="s">
        <v>995</v>
      </c>
      <c r="BI811">
        <v>15</v>
      </c>
      <c r="BJ811">
        <v>1800</v>
      </c>
      <c r="BK811">
        <v>1300</v>
      </c>
      <c r="BL811" t="s">
        <v>996</v>
      </c>
    </row>
    <row r="812" spans="3:64">
      <c r="C812" s="2">
        <v>244688</v>
      </c>
      <c r="D812" s="2">
        <v>244688</v>
      </c>
      <c r="F812" t="s">
        <v>2031</v>
      </c>
      <c r="G812" t="s">
        <v>2032</v>
      </c>
      <c r="H812">
        <v>0</v>
      </c>
      <c r="I812" t="s">
        <v>984</v>
      </c>
      <c r="J812" t="s">
        <v>985</v>
      </c>
      <c r="K812" t="s">
        <v>986</v>
      </c>
      <c r="L812">
        <v>250</v>
      </c>
      <c r="N812">
        <v>2000092339</v>
      </c>
      <c r="O812" t="s">
        <v>2050</v>
      </c>
      <c r="P812">
        <v>3</v>
      </c>
      <c r="Q812" t="s">
        <v>2051</v>
      </c>
      <c r="R812" s="2">
        <v>244688</v>
      </c>
      <c r="S812" s="2">
        <v>244688</v>
      </c>
      <c r="T812" t="s">
        <v>2052</v>
      </c>
      <c r="U812">
        <v>23106506</v>
      </c>
      <c r="V812" t="s">
        <v>728</v>
      </c>
      <c r="W812">
        <v>10</v>
      </c>
      <c r="X812">
        <v>900</v>
      </c>
      <c r="Y812">
        <v>10</v>
      </c>
      <c r="Z812">
        <v>900</v>
      </c>
      <c r="AA812">
        <v>0</v>
      </c>
      <c r="AB812">
        <v>0</v>
      </c>
      <c r="AC812">
        <v>0</v>
      </c>
      <c r="AD812">
        <v>0</v>
      </c>
      <c r="AE812">
        <v>10</v>
      </c>
      <c r="AF812">
        <v>900</v>
      </c>
      <c r="AI812" t="s">
        <v>2036</v>
      </c>
      <c r="AJ812" t="s">
        <v>989</v>
      </c>
      <c r="AN812" t="s">
        <v>1022</v>
      </c>
      <c r="AO812" t="s">
        <v>991</v>
      </c>
      <c r="AU812" t="s">
        <v>2053</v>
      </c>
      <c r="AV812" t="s">
        <v>1001</v>
      </c>
      <c r="AW812" t="s">
        <v>765</v>
      </c>
      <c r="AX812" t="s">
        <v>990</v>
      </c>
      <c r="AY812">
        <v>0</v>
      </c>
      <c r="AZ812" t="s">
        <v>994</v>
      </c>
      <c r="BA812">
        <v>31785130</v>
      </c>
      <c r="BD812">
        <v>0</v>
      </c>
      <c r="BG812">
        <v>1333314600</v>
      </c>
      <c r="BH812" t="s">
        <v>995</v>
      </c>
      <c r="BI812">
        <v>10</v>
      </c>
      <c r="BJ812">
        <v>900</v>
      </c>
      <c r="BK812">
        <v>1300</v>
      </c>
      <c r="BL812" t="s">
        <v>996</v>
      </c>
    </row>
    <row r="813" spans="3:64">
      <c r="C813" s="2">
        <v>244688</v>
      </c>
      <c r="D813" s="2">
        <v>244688</v>
      </c>
      <c r="F813" t="s">
        <v>2031</v>
      </c>
      <c r="G813" t="s">
        <v>2032</v>
      </c>
      <c r="H813">
        <v>0</v>
      </c>
      <c r="I813" t="s">
        <v>984</v>
      </c>
      <c r="J813" t="s">
        <v>985</v>
      </c>
      <c r="K813" t="s">
        <v>986</v>
      </c>
      <c r="L813">
        <v>250</v>
      </c>
      <c r="N813">
        <v>2000423186</v>
      </c>
      <c r="O813" t="s">
        <v>2054</v>
      </c>
      <c r="P813">
        <v>1</v>
      </c>
      <c r="Q813" t="s">
        <v>2054</v>
      </c>
      <c r="R813" s="2">
        <v>244688</v>
      </c>
      <c r="S813" s="2">
        <v>244688</v>
      </c>
      <c r="T813" t="s">
        <v>2055</v>
      </c>
      <c r="U813">
        <v>23000181</v>
      </c>
      <c r="V813" t="s">
        <v>38</v>
      </c>
      <c r="W813">
        <v>20</v>
      </c>
      <c r="X813">
        <v>20</v>
      </c>
      <c r="Y813">
        <v>20</v>
      </c>
      <c r="Z813">
        <v>20</v>
      </c>
      <c r="AA813">
        <v>0</v>
      </c>
      <c r="AB813">
        <v>0</v>
      </c>
      <c r="AC813">
        <v>0</v>
      </c>
      <c r="AD813">
        <v>0</v>
      </c>
      <c r="AE813">
        <v>20</v>
      </c>
      <c r="AF813">
        <v>20</v>
      </c>
      <c r="AI813" t="s">
        <v>2036</v>
      </c>
      <c r="AJ813" t="s">
        <v>989</v>
      </c>
      <c r="AK813" t="s">
        <v>1007</v>
      </c>
      <c r="AL813" t="s">
        <v>1008</v>
      </c>
      <c r="AM813" t="s">
        <v>1009</v>
      </c>
      <c r="AN813" t="s">
        <v>1034</v>
      </c>
      <c r="AO813" t="s">
        <v>991</v>
      </c>
      <c r="AU813" t="s">
        <v>2056</v>
      </c>
      <c r="AV813" t="s">
        <v>765</v>
      </c>
      <c r="AW813" t="s">
        <v>765</v>
      </c>
      <c r="AX813" t="s">
        <v>990</v>
      </c>
      <c r="AY813">
        <v>0</v>
      </c>
      <c r="AZ813" t="s">
        <v>994</v>
      </c>
      <c r="BA813">
        <v>31785234</v>
      </c>
      <c r="BD813">
        <v>0</v>
      </c>
      <c r="BG813">
        <v>1333314600</v>
      </c>
      <c r="BH813" t="s">
        <v>995</v>
      </c>
      <c r="BI813">
        <v>20</v>
      </c>
      <c r="BJ813">
        <v>20</v>
      </c>
      <c r="BL813" t="s">
        <v>996</v>
      </c>
    </row>
    <row r="814" spans="3:64">
      <c r="C814" s="2">
        <v>244688</v>
      </c>
      <c r="D814" s="2">
        <v>244688</v>
      </c>
      <c r="F814" t="s">
        <v>2031</v>
      </c>
      <c r="G814" t="s">
        <v>2032</v>
      </c>
      <c r="H814">
        <v>0</v>
      </c>
      <c r="I814" t="s">
        <v>984</v>
      </c>
      <c r="J814" t="s">
        <v>985</v>
      </c>
      <c r="K814" t="s">
        <v>986</v>
      </c>
      <c r="L814">
        <v>250</v>
      </c>
      <c r="N814">
        <v>2000423186</v>
      </c>
      <c r="O814" t="s">
        <v>2054</v>
      </c>
      <c r="P814">
        <v>1</v>
      </c>
      <c r="Q814" t="s">
        <v>2054</v>
      </c>
      <c r="R814" s="2">
        <v>244688</v>
      </c>
      <c r="S814" s="2">
        <v>244688</v>
      </c>
      <c r="T814" t="s">
        <v>2055</v>
      </c>
      <c r="U814">
        <v>23015321</v>
      </c>
      <c r="V814" t="s">
        <v>128</v>
      </c>
      <c r="W814">
        <v>12</v>
      </c>
      <c r="X814">
        <v>96</v>
      </c>
      <c r="Y814">
        <v>12</v>
      </c>
      <c r="Z814">
        <v>96</v>
      </c>
      <c r="AA814">
        <v>0</v>
      </c>
      <c r="AB814">
        <v>0</v>
      </c>
      <c r="AC814">
        <v>0</v>
      </c>
      <c r="AD814">
        <v>0</v>
      </c>
      <c r="AE814">
        <v>12</v>
      </c>
      <c r="AF814">
        <v>96</v>
      </c>
      <c r="AI814" t="s">
        <v>2036</v>
      </c>
      <c r="AJ814" t="s">
        <v>989</v>
      </c>
      <c r="AK814" t="s">
        <v>1007</v>
      </c>
      <c r="AL814" t="s">
        <v>1008</v>
      </c>
      <c r="AM814" t="s">
        <v>1009</v>
      </c>
      <c r="AN814" t="s">
        <v>1034</v>
      </c>
      <c r="AO814" t="s">
        <v>991</v>
      </c>
      <c r="AU814" t="s">
        <v>2056</v>
      </c>
      <c r="AV814" t="s">
        <v>1086</v>
      </c>
      <c r="AW814" t="s">
        <v>765</v>
      </c>
      <c r="AX814" t="s">
        <v>990</v>
      </c>
      <c r="AY814">
        <v>0</v>
      </c>
      <c r="AZ814" t="s">
        <v>994</v>
      </c>
      <c r="BA814">
        <v>31785234</v>
      </c>
      <c r="BD814">
        <v>0</v>
      </c>
      <c r="BG814">
        <v>1333314600</v>
      </c>
      <c r="BH814" t="s">
        <v>995</v>
      </c>
      <c r="BI814">
        <v>12</v>
      </c>
      <c r="BJ814">
        <v>96</v>
      </c>
      <c r="BL814" t="s">
        <v>996</v>
      </c>
    </row>
    <row r="815" spans="3:64">
      <c r="C815" s="2">
        <v>244688</v>
      </c>
      <c r="D815" s="2">
        <v>244688</v>
      </c>
      <c r="F815" t="s">
        <v>2031</v>
      </c>
      <c r="G815" t="s">
        <v>2032</v>
      </c>
      <c r="H815">
        <v>0</v>
      </c>
      <c r="I815" t="s">
        <v>984</v>
      </c>
      <c r="J815" t="s">
        <v>985</v>
      </c>
      <c r="K815" t="s">
        <v>986</v>
      </c>
      <c r="L815">
        <v>250</v>
      </c>
      <c r="N815">
        <v>2000204508</v>
      </c>
      <c r="O815" t="s">
        <v>2057</v>
      </c>
      <c r="P815">
        <v>1</v>
      </c>
      <c r="Q815" t="s">
        <v>2057</v>
      </c>
      <c r="R815" s="2">
        <v>244688</v>
      </c>
      <c r="S815" s="2">
        <v>244688</v>
      </c>
      <c r="T815" t="s">
        <v>2058</v>
      </c>
      <c r="U815">
        <v>23057700</v>
      </c>
      <c r="V815" t="s">
        <v>187</v>
      </c>
      <c r="W815">
        <v>5</v>
      </c>
      <c r="X815">
        <v>5</v>
      </c>
      <c r="Y815">
        <v>5</v>
      </c>
      <c r="Z815">
        <v>5</v>
      </c>
      <c r="AA815">
        <v>0</v>
      </c>
      <c r="AB815">
        <v>0</v>
      </c>
      <c r="AC815">
        <v>0</v>
      </c>
      <c r="AD815">
        <v>0</v>
      </c>
      <c r="AE815">
        <v>5</v>
      </c>
      <c r="AF815">
        <v>5</v>
      </c>
      <c r="AI815" t="s">
        <v>2036</v>
      </c>
      <c r="AJ815" t="s">
        <v>989</v>
      </c>
      <c r="AK815" t="s">
        <v>1039</v>
      </c>
      <c r="AL815" t="s">
        <v>1008</v>
      </c>
      <c r="AM815" t="s">
        <v>1009</v>
      </c>
      <c r="AN815" t="s">
        <v>1022</v>
      </c>
      <c r="AO815" t="s">
        <v>991</v>
      </c>
      <c r="AU815" t="s">
        <v>2059</v>
      </c>
      <c r="AV815" t="s">
        <v>765</v>
      </c>
      <c r="AW815" t="s">
        <v>765</v>
      </c>
      <c r="AX815" t="s">
        <v>990</v>
      </c>
      <c r="AY815">
        <v>0</v>
      </c>
      <c r="AZ815" t="s">
        <v>994</v>
      </c>
      <c r="BA815">
        <v>31785652</v>
      </c>
      <c r="BD815">
        <v>0</v>
      </c>
      <c r="BG815">
        <v>1333314600</v>
      </c>
      <c r="BH815" t="s">
        <v>995</v>
      </c>
      <c r="BI815">
        <v>5</v>
      </c>
      <c r="BJ815">
        <v>5</v>
      </c>
      <c r="BK815">
        <v>1300</v>
      </c>
      <c r="BL815" t="s">
        <v>996</v>
      </c>
    </row>
    <row r="816" spans="3:64">
      <c r="C816" s="2">
        <v>244688</v>
      </c>
      <c r="D816" s="2">
        <v>244688</v>
      </c>
      <c r="F816" t="s">
        <v>2031</v>
      </c>
      <c r="G816" t="s">
        <v>2032</v>
      </c>
      <c r="H816">
        <v>0</v>
      </c>
      <c r="I816" t="s">
        <v>984</v>
      </c>
      <c r="J816" t="s">
        <v>985</v>
      </c>
      <c r="K816" t="s">
        <v>986</v>
      </c>
      <c r="L816">
        <v>250</v>
      </c>
      <c r="N816">
        <v>2000204508</v>
      </c>
      <c r="O816" t="s">
        <v>2057</v>
      </c>
      <c r="P816">
        <v>1</v>
      </c>
      <c r="Q816" t="s">
        <v>2057</v>
      </c>
      <c r="R816" s="2">
        <v>244688</v>
      </c>
      <c r="S816" s="2">
        <v>244688</v>
      </c>
      <c r="T816" t="s">
        <v>2058</v>
      </c>
      <c r="U816">
        <v>23069300</v>
      </c>
      <c r="V816" t="s">
        <v>171</v>
      </c>
      <c r="W816">
        <v>5</v>
      </c>
      <c r="X816">
        <v>5</v>
      </c>
      <c r="Y816">
        <v>5</v>
      </c>
      <c r="Z816">
        <v>5</v>
      </c>
      <c r="AA816">
        <v>0</v>
      </c>
      <c r="AB816">
        <v>0</v>
      </c>
      <c r="AC816">
        <v>0</v>
      </c>
      <c r="AD816">
        <v>0</v>
      </c>
      <c r="AE816">
        <v>5</v>
      </c>
      <c r="AF816">
        <v>5</v>
      </c>
      <c r="AI816" t="s">
        <v>2036</v>
      </c>
      <c r="AJ816" t="s">
        <v>989</v>
      </c>
      <c r="AK816" t="s">
        <v>1039</v>
      </c>
      <c r="AL816" t="s">
        <v>1008</v>
      </c>
      <c r="AM816" t="s">
        <v>1009</v>
      </c>
      <c r="AN816" t="s">
        <v>1022</v>
      </c>
      <c r="AO816" t="s">
        <v>991</v>
      </c>
      <c r="AU816" t="s">
        <v>2059</v>
      </c>
      <c r="AV816" t="s">
        <v>765</v>
      </c>
      <c r="AW816" t="s">
        <v>765</v>
      </c>
      <c r="AX816" t="s">
        <v>990</v>
      </c>
      <c r="AY816">
        <v>0</v>
      </c>
      <c r="AZ816" t="s">
        <v>994</v>
      </c>
      <c r="BA816">
        <v>31785652</v>
      </c>
      <c r="BD816">
        <v>0</v>
      </c>
      <c r="BG816">
        <v>1333314600</v>
      </c>
      <c r="BH816" t="s">
        <v>995</v>
      </c>
      <c r="BI816">
        <v>5</v>
      </c>
      <c r="BJ816">
        <v>5</v>
      </c>
      <c r="BK816">
        <v>1300</v>
      </c>
      <c r="BL816" t="s">
        <v>996</v>
      </c>
    </row>
    <row r="817" spans="3:64">
      <c r="C817" s="2">
        <v>244688</v>
      </c>
      <c r="D817" s="2">
        <v>244688</v>
      </c>
      <c r="F817" t="s">
        <v>2031</v>
      </c>
      <c r="G817" t="s">
        <v>2032</v>
      </c>
      <c r="H817">
        <v>0</v>
      </c>
      <c r="I817" t="s">
        <v>984</v>
      </c>
      <c r="J817" t="s">
        <v>985</v>
      </c>
      <c r="K817" t="s">
        <v>986</v>
      </c>
      <c r="L817">
        <v>250</v>
      </c>
      <c r="N817">
        <v>2000204508</v>
      </c>
      <c r="O817" t="s">
        <v>2057</v>
      </c>
      <c r="P817">
        <v>1</v>
      </c>
      <c r="Q817" t="s">
        <v>2057</v>
      </c>
      <c r="R817" s="2">
        <v>244688</v>
      </c>
      <c r="S817" s="2">
        <v>244688</v>
      </c>
      <c r="T817" t="s">
        <v>2058</v>
      </c>
      <c r="U817">
        <v>23057688</v>
      </c>
      <c r="V817" t="s">
        <v>61</v>
      </c>
      <c r="W817">
        <v>5</v>
      </c>
      <c r="X817">
        <v>5</v>
      </c>
      <c r="Y817">
        <v>5</v>
      </c>
      <c r="Z817">
        <v>5</v>
      </c>
      <c r="AA817">
        <v>0</v>
      </c>
      <c r="AB817">
        <v>0</v>
      </c>
      <c r="AC817">
        <v>0</v>
      </c>
      <c r="AD817">
        <v>0</v>
      </c>
      <c r="AE817">
        <v>5</v>
      </c>
      <c r="AF817">
        <v>5</v>
      </c>
      <c r="AI817" t="s">
        <v>2036</v>
      </c>
      <c r="AJ817" t="s">
        <v>989</v>
      </c>
      <c r="AK817" t="s">
        <v>1007</v>
      </c>
      <c r="AL817" t="s">
        <v>1008</v>
      </c>
      <c r="AM817" t="s">
        <v>1009</v>
      </c>
      <c r="AN817" t="s">
        <v>1022</v>
      </c>
      <c r="AO817" t="s">
        <v>991</v>
      </c>
      <c r="AU817" t="s">
        <v>2059</v>
      </c>
      <c r="AV817" t="s">
        <v>765</v>
      </c>
      <c r="AW817" t="s">
        <v>765</v>
      </c>
      <c r="AX817" t="s">
        <v>990</v>
      </c>
      <c r="AY817">
        <v>0</v>
      </c>
      <c r="AZ817" t="s">
        <v>994</v>
      </c>
      <c r="BA817">
        <v>31785652</v>
      </c>
      <c r="BD817">
        <v>0</v>
      </c>
      <c r="BG817">
        <v>1333314600</v>
      </c>
      <c r="BH817" t="s">
        <v>995</v>
      </c>
      <c r="BI817">
        <v>5</v>
      </c>
      <c r="BJ817">
        <v>5</v>
      </c>
      <c r="BK817">
        <v>1300</v>
      </c>
      <c r="BL817" t="s">
        <v>996</v>
      </c>
    </row>
    <row r="818" spans="3:64">
      <c r="C818" s="2">
        <v>244688</v>
      </c>
      <c r="D818" s="2">
        <v>244688</v>
      </c>
      <c r="F818" t="s">
        <v>2031</v>
      </c>
      <c r="G818" t="s">
        <v>2032</v>
      </c>
      <c r="H818">
        <v>0</v>
      </c>
      <c r="I818" t="s">
        <v>984</v>
      </c>
      <c r="J818" t="s">
        <v>985</v>
      </c>
      <c r="K818" t="s">
        <v>986</v>
      </c>
      <c r="L818">
        <v>250</v>
      </c>
      <c r="N818">
        <v>2000204508</v>
      </c>
      <c r="O818" t="s">
        <v>2057</v>
      </c>
      <c r="P818">
        <v>1</v>
      </c>
      <c r="Q818" t="s">
        <v>2057</v>
      </c>
      <c r="R818" s="2">
        <v>244688</v>
      </c>
      <c r="S818" s="2">
        <v>244688</v>
      </c>
      <c r="T818" t="s">
        <v>2058</v>
      </c>
      <c r="U818">
        <v>23072463</v>
      </c>
      <c r="V818" t="s">
        <v>76</v>
      </c>
      <c r="W818">
        <v>5</v>
      </c>
      <c r="X818">
        <v>5</v>
      </c>
      <c r="Y818">
        <v>5</v>
      </c>
      <c r="Z818">
        <v>5</v>
      </c>
      <c r="AA818">
        <v>0</v>
      </c>
      <c r="AB818">
        <v>0</v>
      </c>
      <c r="AC818">
        <v>0</v>
      </c>
      <c r="AD818">
        <v>0</v>
      </c>
      <c r="AE818">
        <v>5</v>
      </c>
      <c r="AF818">
        <v>5</v>
      </c>
      <c r="AI818" t="s">
        <v>2036</v>
      </c>
      <c r="AJ818" t="s">
        <v>989</v>
      </c>
      <c r="AK818" t="s">
        <v>1007</v>
      </c>
      <c r="AL818" t="s">
        <v>1008</v>
      </c>
      <c r="AM818" t="s">
        <v>1009</v>
      </c>
      <c r="AN818" t="s">
        <v>1022</v>
      </c>
      <c r="AO818" t="s">
        <v>991</v>
      </c>
      <c r="AU818" t="s">
        <v>2059</v>
      </c>
      <c r="AV818" t="s">
        <v>765</v>
      </c>
      <c r="AW818" t="s">
        <v>765</v>
      </c>
      <c r="AX818" t="s">
        <v>990</v>
      </c>
      <c r="AY818">
        <v>0</v>
      </c>
      <c r="AZ818" t="s">
        <v>994</v>
      </c>
      <c r="BA818">
        <v>31785652</v>
      </c>
      <c r="BD818">
        <v>0</v>
      </c>
      <c r="BG818">
        <v>1333314600</v>
      </c>
      <c r="BH818" t="s">
        <v>995</v>
      </c>
      <c r="BI818">
        <v>5</v>
      </c>
      <c r="BJ818">
        <v>5</v>
      </c>
      <c r="BK818">
        <v>1300</v>
      </c>
      <c r="BL818" t="s">
        <v>996</v>
      </c>
    </row>
    <row r="819" spans="3:64">
      <c r="C819" s="2">
        <v>244688</v>
      </c>
      <c r="D819" s="2">
        <v>244688</v>
      </c>
      <c r="F819" t="s">
        <v>2031</v>
      </c>
      <c r="G819" t="s">
        <v>2032</v>
      </c>
      <c r="H819">
        <v>0</v>
      </c>
      <c r="I819" t="s">
        <v>984</v>
      </c>
      <c r="J819" t="s">
        <v>985</v>
      </c>
      <c r="K819" t="s">
        <v>986</v>
      </c>
      <c r="L819">
        <v>250</v>
      </c>
      <c r="N819">
        <v>2000204508</v>
      </c>
      <c r="O819" t="s">
        <v>2057</v>
      </c>
      <c r="P819">
        <v>1</v>
      </c>
      <c r="Q819" t="s">
        <v>2057</v>
      </c>
      <c r="R819" s="2">
        <v>244688</v>
      </c>
      <c r="S819" s="2">
        <v>244688</v>
      </c>
      <c r="T819" t="s">
        <v>2058</v>
      </c>
      <c r="U819">
        <v>23015269</v>
      </c>
      <c r="V819" t="s">
        <v>566</v>
      </c>
      <c r="W819">
        <v>5</v>
      </c>
      <c r="X819">
        <v>5</v>
      </c>
      <c r="Y819">
        <v>5</v>
      </c>
      <c r="Z819">
        <v>5</v>
      </c>
      <c r="AA819">
        <v>0</v>
      </c>
      <c r="AB819">
        <v>0</v>
      </c>
      <c r="AC819">
        <v>0</v>
      </c>
      <c r="AD819">
        <v>0</v>
      </c>
      <c r="AE819">
        <v>5</v>
      </c>
      <c r="AF819">
        <v>5</v>
      </c>
      <c r="AI819" t="s">
        <v>2036</v>
      </c>
      <c r="AJ819" t="s">
        <v>989</v>
      </c>
      <c r="AK819" t="s">
        <v>1039</v>
      </c>
      <c r="AL819" t="s">
        <v>1008</v>
      </c>
      <c r="AM819" t="s">
        <v>1009</v>
      </c>
      <c r="AN819" t="s">
        <v>1022</v>
      </c>
      <c r="AO819" t="s">
        <v>991</v>
      </c>
      <c r="AU819" t="s">
        <v>2059</v>
      </c>
      <c r="AV819" t="s">
        <v>765</v>
      </c>
      <c r="AW819" t="s">
        <v>765</v>
      </c>
      <c r="AX819" t="s">
        <v>990</v>
      </c>
      <c r="AY819">
        <v>0</v>
      </c>
      <c r="AZ819" t="s">
        <v>994</v>
      </c>
      <c r="BA819">
        <v>31785652</v>
      </c>
      <c r="BD819">
        <v>0</v>
      </c>
      <c r="BG819">
        <v>1333314600</v>
      </c>
      <c r="BH819" t="s">
        <v>995</v>
      </c>
      <c r="BI819">
        <v>5</v>
      </c>
      <c r="BJ819">
        <v>5</v>
      </c>
      <c r="BK819">
        <v>1300</v>
      </c>
      <c r="BL819" t="s">
        <v>996</v>
      </c>
    </row>
    <row r="820" spans="3:64">
      <c r="C820" s="2">
        <v>244688</v>
      </c>
      <c r="D820" s="2">
        <v>244688</v>
      </c>
      <c r="F820" t="s">
        <v>2031</v>
      </c>
      <c r="G820" t="s">
        <v>2032</v>
      </c>
      <c r="H820">
        <v>0</v>
      </c>
      <c r="I820" t="s">
        <v>984</v>
      </c>
      <c r="J820" t="s">
        <v>985</v>
      </c>
      <c r="K820" t="s">
        <v>986</v>
      </c>
      <c r="L820">
        <v>250</v>
      </c>
      <c r="N820">
        <v>2000204508</v>
      </c>
      <c r="O820" t="s">
        <v>2057</v>
      </c>
      <c r="P820">
        <v>1</v>
      </c>
      <c r="Q820" t="s">
        <v>2057</v>
      </c>
      <c r="R820" s="2">
        <v>244688</v>
      </c>
      <c r="S820" s="2">
        <v>244688</v>
      </c>
      <c r="T820" t="s">
        <v>2058</v>
      </c>
      <c r="U820">
        <v>23057698</v>
      </c>
      <c r="V820" t="s">
        <v>271</v>
      </c>
      <c r="W820">
        <v>10</v>
      </c>
      <c r="X820">
        <v>10</v>
      </c>
      <c r="Y820">
        <v>10</v>
      </c>
      <c r="Z820">
        <v>10</v>
      </c>
      <c r="AA820">
        <v>0</v>
      </c>
      <c r="AB820">
        <v>0</v>
      </c>
      <c r="AC820">
        <v>0</v>
      </c>
      <c r="AD820">
        <v>0</v>
      </c>
      <c r="AE820">
        <v>10</v>
      </c>
      <c r="AF820">
        <v>10</v>
      </c>
      <c r="AI820" t="s">
        <v>2036</v>
      </c>
      <c r="AJ820" t="s">
        <v>989</v>
      </c>
      <c r="AK820" t="s">
        <v>1039</v>
      </c>
      <c r="AL820" t="s">
        <v>1008</v>
      </c>
      <c r="AM820" t="s">
        <v>1009</v>
      </c>
      <c r="AN820" t="s">
        <v>1022</v>
      </c>
      <c r="AO820" t="s">
        <v>991</v>
      </c>
      <c r="AU820" t="s">
        <v>2059</v>
      </c>
      <c r="AV820" t="s">
        <v>765</v>
      </c>
      <c r="AW820" t="s">
        <v>765</v>
      </c>
      <c r="AX820" t="s">
        <v>990</v>
      </c>
      <c r="AY820">
        <v>0</v>
      </c>
      <c r="AZ820" t="s">
        <v>994</v>
      </c>
      <c r="BA820">
        <v>31785652</v>
      </c>
      <c r="BD820">
        <v>0</v>
      </c>
      <c r="BG820">
        <v>1333314600</v>
      </c>
      <c r="BH820" t="s">
        <v>995</v>
      </c>
      <c r="BI820">
        <v>10</v>
      </c>
      <c r="BJ820">
        <v>10</v>
      </c>
      <c r="BK820">
        <v>1300</v>
      </c>
      <c r="BL820" t="s">
        <v>996</v>
      </c>
    </row>
    <row r="821" spans="3:64">
      <c r="C821" s="2">
        <v>244688</v>
      </c>
      <c r="D821" s="2">
        <v>244688</v>
      </c>
      <c r="F821" t="s">
        <v>2031</v>
      </c>
      <c r="G821" t="s">
        <v>2032</v>
      </c>
      <c r="H821">
        <v>0</v>
      </c>
      <c r="I821" t="s">
        <v>984</v>
      </c>
      <c r="J821" t="s">
        <v>985</v>
      </c>
      <c r="K821" t="s">
        <v>986</v>
      </c>
      <c r="L821">
        <v>250</v>
      </c>
      <c r="N821">
        <v>2000204508</v>
      </c>
      <c r="O821" t="s">
        <v>2057</v>
      </c>
      <c r="P821">
        <v>1</v>
      </c>
      <c r="Q821" t="s">
        <v>2057</v>
      </c>
      <c r="R821" s="2">
        <v>244688</v>
      </c>
      <c r="S821" s="2">
        <v>244688</v>
      </c>
      <c r="T821" t="s">
        <v>2058</v>
      </c>
      <c r="U821">
        <v>23057674</v>
      </c>
      <c r="V821" t="s">
        <v>223</v>
      </c>
      <c r="W821">
        <v>5</v>
      </c>
      <c r="X821">
        <v>5</v>
      </c>
      <c r="Y821">
        <v>5</v>
      </c>
      <c r="Z821">
        <v>5</v>
      </c>
      <c r="AA821">
        <v>0</v>
      </c>
      <c r="AB821">
        <v>0</v>
      </c>
      <c r="AC821">
        <v>0</v>
      </c>
      <c r="AD821">
        <v>0</v>
      </c>
      <c r="AE821">
        <v>5</v>
      </c>
      <c r="AF821">
        <v>5</v>
      </c>
      <c r="AI821" t="s">
        <v>2036</v>
      </c>
      <c r="AJ821" t="s">
        <v>989</v>
      </c>
      <c r="AK821" t="s">
        <v>1039</v>
      </c>
      <c r="AL821" t="s">
        <v>1008</v>
      </c>
      <c r="AM821" t="s">
        <v>1009</v>
      </c>
      <c r="AN821" t="s">
        <v>1022</v>
      </c>
      <c r="AO821" t="s">
        <v>991</v>
      </c>
      <c r="AU821" t="s">
        <v>2059</v>
      </c>
      <c r="AV821" t="s">
        <v>765</v>
      </c>
      <c r="AW821" t="s">
        <v>765</v>
      </c>
      <c r="AX821" t="s">
        <v>990</v>
      </c>
      <c r="AY821">
        <v>0</v>
      </c>
      <c r="AZ821" t="s">
        <v>994</v>
      </c>
      <c r="BA821">
        <v>31785652</v>
      </c>
      <c r="BD821">
        <v>0</v>
      </c>
      <c r="BG821">
        <v>1333314600</v>
      </c>
      <c r="BH821" t="s">
        <v>995</v>
      </c>
      <c r="BI821">
        <v>5</v>
      </c>
      <c r="BJ821">
        <v>5</v>
      </c>
      <c r="BK821">
        <v>1300</v>
      </c>
      <c r="BL821" t="s">
        <v>996</v>
      </c>
    </row>
    <row r="822" spans="3:64">
      <c r="C822" s="2">
        <v>244688</v>
      </c>
      <c r="D822" s="2">
        <v>244688</v>
      </c>
      <c r="F822" t="s">
        <v>2031</v>
      </c>
      <c r="G822" t="s">
        <v>2032</v>
      </c>
      <c r="H822">
        <v>0</v>
      </c>
      <c r="I822" t="s">
        <v>984</v>
      </c>
      <c r="J822" t="s">
        <v>985</v>
      </c>
      <c r="K822" t="s">
        <v>986</v>
      </c>
      <c r="L822">
        <v>250</v>
      </c>
      <c r="N822">
        <v>2000423329</v>
      </c>
      <c r="O822" t="s">
        <v>2060</v>
      </c>
      <c r="P822">
        <v>1</v>
      </c>
      <c r="Q822" t="s">
        <v>2060</v>
      </c>
      <c r="R822" s="2">
        <v>244688</v>
      </c>
      <c r="S822" s="2">
        <v>244688</v>
      </c>
      <c r="T822" t="s">
        <v>2061</v>
      </c>
      <c r="U822">
        <v>23000188</v>
      </c>
      <c r="V822" t="s">
        <v>94</v>
      </c>
      <c r="W822">
        <v>2</v>
      </c>
      <c r="X822">
        <v>2</v>
      </c>
      <c r="Y822">
        <v>2</v>
      </c>
      <c r="Z822">
        <v>2</v>
      </c>
      <c r="AA822">
        <v>0</v>
      </c>
      <c r="AB822">
        <v>0</v>
      </c>
      <c r="AC822">
        <v>0</v>
      </c>
      <c r="AD822">
        <v>0</v>
      </c>
      <c r="AE822">
        <v>2</v>
      </c>
      <c r="AF822">
        <v>2</v>
      </c>
      <c r="AI822" t="s">
        <v>2036</v>
      </c>
      <c r="AJ822" t="s">
        <v>989</v>
      </c>
      <c r="AK822" t="s">
        <v>1007</v>
      </c>
      <c r="AL822" t="s">
        <v>1008</v>
      </c>
      <c r="AM822" t="s">
        <v>1009</v>
      </c>
      <c r="AN822" t="s">
        <v>1034</v>
      </c>
      <c r="AO822" t="s">
        <v>991</v>
      </c>
      <c r="AU822" t="s">
        <v>2062</v>
      </c>
      <c r="AV822" t="s">
        <v>765</v>
      </c>
      <c r="AW822" t="s">
        <v>765</v>
      </c>
      <c r="AX822" t="s">
        <v>990</v>
      </c>
      <c r="AY822">
        <v>0</v>
      </c>
      <c r="AZ822" t="s">
        <v>994</v>
      </c>
      <c r="BA822">
        <v>31785887</v>
      </c>
      <c r="BD822">
        <v>0</v>
      </c>
      <c r="BG822">
        <v>1333314600</v>
      </c>
      <c r="BH822" t="s">
        <v>995</v>
      </c>
      <c r="BI822">
        <v>2</v>
      </c>
      <c r="BJ822">
        <v>2</v>
      </c>
      <c r="BL822" t="s">
        <v>996</v>
      </c>
    </row>
    <row r="823" spans="3:64">
      <c r="C823" s="2">
        <v>244688</v>
      </c>
      <c r="D823" s="2">
        <v>244688</v>
      </c>
      <c r="F823" t="s">
        <v>2031</v>
      </c>
      <c r="G823" t="s">
        <v>2032</v>
      </c>
      <c r="H823">
        <v>0</v>
      </c>
      <c r="I823" t="s">
        <v>984</v>
      </c>
      <c r="J823" t="s">
        <v>985</v>
      </c>
      <c r="K823" t="s">
        <v>986</v>
      </c>
      <c r="L823">
        <v>250</v>
      </c>
      <c r="N823">
        <v>2000423329</v>
      </c>
      <c r="O823" t="s">
        <v>2060</v>
      </c>
      <c r="P823">
        <v>1</v>
      </c>
      <c r="Q823" t="s">
        <v>2060</v>
      </c>
      <c r="R823" s="2">
        <v>244688</v>
      </c>
      <c r="S823" s="2">
        <v>244688</v>
      </c>
      <c r="T823" t="s">
        <v>2061</v>
      </c>
      <c r="U823">
        <v>23057693</v>
      </c>
      <c r="V823" t="s">
        <v>51</v>
      </c>
      <c r="W823">
        <v>5</v>
      </c>
      <c r="X823">
        <v>5</v>
      </c>
      <c r="Y823">
        <v>5</v>
      </c>
      <c r="Z823">
        <v>5</v>
      </c>
      <c r="AA823">
        <v>0</v>
      </c>
      <c r="AB823">
        <v>0</v>
      </c>
      <c r="AC823">
        <v>0</v>
      </c>
      <c r="AD823">
        <v>0</v>
      </c>
      <c r="AE823">
        <v>5</v>
      </c>
      <c r="AF823">
        <v>5</v>
      </c>
      <c r="AI823" t="s">
        <v>2036</v>
      </c>
      <c r="AJ823" t="s">
        <v>989</v>
      </c>
      <c r="AK823" t="s">
        <v>1007</v>
      </c>
      <c r="AL823" t="s">
        <v>1008</v>
      </c>
      <c r="AM823" t="s">
        <v>1009</v>
      </c>
      <c r="AN823" t="s">
        <v>1034</v>
      </c>
      <c r="AO823" t="s">
        <v>991</v>
      </c>
      <c r="AU823" t="s">
        <v>2062</v>
      </c>
      <c r="AV823" t="s">
        <v>765</v>
      </c>
      <c r="AW823" t="s">
        <v>765</v>
      </c>
      <c r="AX823" t="s">
        <v>990</v>
      </c>
      <c r="AY823">
        <v>0</v>
      </c>
      <c r="AZ823" t="s">
        <v>994</v>
      </c>
      <c r="BA823">
        <v>31785887</v>
      </c>
      <c r="BD823">
        <v>0</v>
      </c>
      <c r="BG823">
        <v>1333314600</v>
      </c>
      <c r="BH823" t="s">
        <v>995</v>
      </c>
      <c r="BI823">
        <v>5</v>
      </c>
      <c r="BJ823">
        <v>5</v>
      </c>
      <c r="BL823" t="s">
        <v>996</v>
      </c>
    </row>
    <row r="824" spans="3:64">
      <c r="C824" s="2">
        <v>244688</v>
      </c>
      <c r="D824" s="2">
        <v>244688</v>
      </c>
      <c r="F824" t="s">
        <v>2031</v>
      </c>
      <c r="G824" t="s">
        <v>2032</v>
      </c>
      <c r="H824">
        <v>0</v>
      </c>
      <c r="I824" t="s">
        <v>984</v>
      </c>
      <c r="J824" t="s">
        <v>985</v>
      </c>
      <c r="K824" t="s">
        <v>986</v>
      </c>
      <c r="L824">
        <v>250</v>
      </c>
      <c r="N824">
        <v>2000423329</v>
      </c>
      <c r="O824" t="s">
        <v>2060</v>
      </c>
      <c r="P824">
        <v>1</v>
      </c>
      <c r="Q824" t="s">
        <v>2060</v>
      </c>
      <c r="R824" s="2">
        <v>244688</v>
      </c>
      <c r="S824" s="2">
        <v>244688</v>
      </c>
      <c r="T824" t="s">
        <v>2061</v>
      </c>
      <c r="U824">
        <v>23000187</v>
      </c>
      <c r="V824" t="s">
        <v>102</v>
      </c>
      <c r="W824">
        <v>6</v>
      </c>
      <c r="X824">
        <v>6</v>
      </c>
      <c r="Y824">
        <v>6</v>
      </c>
      <c r="Z824">
        <v>6</v>
      </c>
      <c r="AA824">
        <v>0</v>
      </c>
      <c r="AB824">
        <v>0</v>
      </c>
      <c r="AC824">
        <v>0</v>
      </c>
      <c r="AD824">
        <v>0</v>
      </c>
      <c r="AE824">
        <v>6</v>
      </c>
      <c r="AF824">
        <v>6</v>
      </c>
      <c r="AI824" t="s">
        <v>2036</v>
      </c>
      <c r="AJ824" t="s">
        <v>989</v>
      </c>
      <c r="AK824" t="s">
        <v>1007</v>
      </c>
      <c r="AL824" t="s">
        <v>1008</v>
      </c>
      <c r="AM824" t="s">
        <v>1009</v>
      </c>
      <c r="AN824" t="s">
        <v>1034</v>
      </c>
      <c r="AO824" t="s">
        <v>991</v>
      </c>
      <c r="AU824" t="s">
        <v>2062</v>
      </c>
      <c r="AV824" t="s">
        <v>765</v>
      </c>
      <c r="AW824" t="s">
        <v>765</v>
      </c>
      <c r="AX824" t="s">
        <v>990</v>
      </c>
      <c r="AY824">
        <v>0</v>
      </c>
      <c r="AZ824" t="s">
        <v>994</v>
      </c>
      <c r="BA824">
        <v>31785887</v>
      </c>
      <c r="BD824">
        <v>0</v>
      </c>
      <c r="BG824">
        <v>1333314600</v>
      </c>
      <c r="BH824" t="s">
        <v>995</v>
      </c>
      <c r="BI824">
        <v>6</v>
      </c>
      <c r="BJ824">
        <v>6</v>
      </c>
      <c r="BL824" t="s">
        <v>996</v>
      </c>
    </row>
    <row r="825" spans="3:64">
      <c r="C825" s="2">
        <v>244688</v>
      </c>
      <c r="D825" s="2">
        <v>244688</v>
      </c>
      <c r="F825" t="s">
        <v>2031</v>
      </c>
      <c r="G825" t="s">
        <v>2032</v>
      </c>
      <c r="H825">
        <v>0</v>
      </c>
      <c r="I825" t="s">
        <v>984</v>
      </c>
      <c r="J825" t="s">
        <v>985</v>
      </c>
      <c r="K825" t="s">
        <v>986</v>
      </c>
      <c r="L825">
        <v>250</v>
      </c>
      <c r="N825">
        <v>2000423329</v>
      </c>
      <c r="O825" t="s">
        <v>2060</v>
      </c>
      <c r="P825">
        <v>1</v>
      </c>
      <c r="Q825" t="s">
        <v>2060</v>
      </c>
      <c r="R825" s="2">
        <v>244688</v>
      </c>
      <c r="S825" s="2">
        <v>244688</v>
      </c>
      <c r="T825" t="s">
        <v>2061</v>
      </c>
      <c r="U825">
        <v>23015390</v>
      </c>
      <c r="V825" t="s">
        <v>564</v>
      </c>
      <c r="W825">
        <v>2</v>
      </c>
      <c r="X825">
        <v>2</v>
      </c>
      <c r="Y825">
        <v>2</v>
      </c>
      <c r="Z825">
        <v>2</v>
      </c>
      <c r="AA825">
        <v>0</v>
      </c>
      <c r="AB825">
        <v>0</v>
      </c>
      <c r="AC825">
        <v>0</v>
      </c>
      <c r="AD825">
        <v>0</v>
      </c>
      <c r="AE825">
        <v>2</v>
      </c>
      <c r="AF825">
        <v>2</v>
      </c>
      <c r="AI825" t="s">
        <v>2036</v>
      </c>
      <c r="AJ825" t="s">
        <v>989</v>
      </c>
      <c r="AK825" t="s">
        <v>1007</v>
      </c>
      <c r="AL825" t="s">
        <v>1008</v>
      </c>
      <c r="AM825" t="s">
        <v>1009</v>
      </c>
      <c r="AN825" t="s">
        <v>1034</v>
      </c>
      <c r="AO825" t="s">
        <v>991</v>
      </c>
      <c r="AU825" t="s">
        <v>2062</v>
      </c>
      <c r="AV825" t="s">
        <v>765</v>
      </c>
      <c r="AW825" t="s">
        <v>765</v>
      </c>
      <c r="AX825" t="s">
        <v>990</v>
      </c>
      <c r="AY825">
        <v>0</v>
      </c>
      <c r="AZ825" t="s">
        <v>994</v>
      </c>
      <c r="BA825">
        <v>31785887</v>
      </c>
      <c r="BD825">
        <v>0</v>
      </c>
      <c r="BG825">
        <v>1333314600</v>
      </c>
      <c r="BH825" t="s">
        <v>995</v>
      </c>
      <c r="BI825">
        <v>2</v>
      </c>
      <c r="BJ825">
        <v>2</v>
      </c>
      <c r="BL825" t="s">
        <v>996</v>
      </c>
    </row>
    <row r="826" spans="3:64">
      <c r="C826" s="2">
        <v>244688</v>
      </c>
      <c r="D826" s="2">
        <v>244688</v>
      </c>
      <c r="F826" t="s">
        <v>2031</v>
      </c>
      <c r="G826" t="s">
        <v>2032</v>
      </c>
      <c r="H826">
        <v>0</v>
      </c>
      <c r="I826" t="s">
        <v>984</v>
      </c>
      <c r="J826" t="s">
        <v>985</v>
      </c>
      <c r="K826" t="s">
        <v>986</v>
      </c>
      <c r="L826">
        <v>250</v>
      </c>
      <c r="N826">
        <v>2000396766</v>
      </c>
      <c r="O826" t="s">
        <v>2063</v>
      </c>
      <c r="P826">
        <v>2</v>
      </c>
      <c r="Q826" t="s">
        <v>2064</v>
      </c>
      <c r="R826" s="2">
        <v>244688</v>
      </c>
      <c r="S826" s="2">
        <v>244688</v>
      </c>
      <c r="T826" t="s">
        <v>2065</v>
      </c>
      <c r="U826">
        <v>23015321</v>
      </c>
      <c r="V826" t="s">
        <v>128</v>
      </c>
      <c r="W826">
        <v>2</v>
      </c>
      <c r="X826">
        <v>16</v>
      </c>
      <c r="Y826">
        <v>2</v>
      </c>
      <c r="Z826">
        <v>16</v>
      </c>
      <c r="AA826">
        <v>0</v>
      </c>
      <c r="AB826">
        <v>0</v>
      </c>
      <c r="AC826">
        <v>0</v>
      </c>
      <c r="AD826">
        <v>0</v>
      </c>
      <c r="AE826">
        <v>2</v>
      </c>
      <c r="AF826">
        <v>16</v>
      </c>
      <c r="AI826" t="s">
        <v>2036</v>
      </c>
      <c r="AJ826" t="s">
        <v>989</v>
      </c>
      <c r="AK826" t="s">
        <v>1007</v>
      </c>
      <c r="AL826" t="s">
        <v>1008</v>
      </c>
      <c r="AM826" t="s">
        <v>1009</v>
      </c>
      <c r="AN826" t="s">
        <v>1034</v>
      </c>
      <c r="AO826" t="s">
        <v>991</v>
      </c>
      <c r="AU826" t="s">
        <v>2066</v>
      </c>
      <c r="AV826" t="s">
        <v>1086</v>
      </c>
      <c r="AW826" t="s">
        <v>765</v>
      </c>
      <c r="AX826" t="s">
        <v>990</v>
      </c>
      <c r="AY826">
        <v>0</v>
      </c>
      <c r="AZ826" t="s">
        <v>994</v>
      </c>
      <c r="BA826">
        <v>31786108</v>
      </c>
      <c r="BD826">
        <v>0</v>
      </c>
      <c r="BG826">
        <v>1333314600</v>
      </c>
      <c r="BH826" t="s">
        <v>995</v>
      </c>
      <c r="BI826">
        <v>2</v>
      </c>
      <c r="BJ826">
        <v>16</v>
      </c>
      <c r="BL826" t="s">
        <v>996</v>
      </c>
    </row>
    <row r="827" spans="3:64">
      <c r="C827" s="2">
        <v>244688</v>
      </c>
      <c r="D827" s="2">
        <v>244688</v>
      </c>
      <c r="F827" t="s">
        <v>2031</v>
      </c>
      <c r="G827" t="s">
        <v>2032</v>
      </c>
      <c r="H827">
        <v>0</v>
      </c>
      <c r="I827" t="s">
        <v>984</v>
      </c>
      <c r="J827" t="s">
        <v>985</v>
      </c>
      <c r="K827" t="s">
        <v>986</v>
      </c>
      <c r="L827">
        <v>250</v>
      </c>
      <c r="N827">
        <v>2000396766</v>
      </c>
      <c r="O827" t="s">
        <v>2063</v>
      </c>
      <c r="P827">
        <v>2</v>
      </c>
      <c r="Q827" t="s">
        <v>2064</v>
      </c>
      <c r="R827" s="2">
        <v>244688</v>
      </c>
      <c r="S827" s="2">
        <v>244688</v>
      </c>
      <c r="T827" t="s">
        <v>2067</v>
      </c>
      <c r="U827">
        <v>23068097</v>
      </c>
      <c r="V827" t="s">
        <v>708</v>
      </c>
      <c r="W827">
        <v>1</v>
      </c>
      <c r="X827">
        <v>105</v>
      </c>
      <c r="Y827">
        <v>1</v>
      </c>
      <c r="Z827">
        <v>105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105</v>
      </c>
      <c r="AI827" t="s">
        <v>2036</v>
      </c>
      <c r="AJ827" t="s">
        <v>989</v>
      </c>
      <c r="AN827" t="s">
        <v>1034</v>
      </c>
      <c r="AO827" t="s">
        <v>991</v>
      </c>
      <c r="AU827" t="s">
        <v>2068</v>
      </c>
      <c r="AV827" t="s">
        <v>1001</v>
      </c>
      <c r="AW827" t="s">
        <v>765</v>
      </c>
      <c r="AX827" t="s">
        <v>990</v>
      </c>
      <c r="AY827">
        <v>0</v>
      </c>
      <c r="AZ827" t="s">
        <v>994</v>
      </c>
      <c r="BA827">
        <v>31786147</v>
      </c>
      <c r="BD827">
        <v>0</v>
      </c>
      <c r="BG827">
        <v>1333314600</v>
      </c>
      <c r="BH827" t="s">
        <v>995</v>
      </c>
      <c r="BI827">
        <v>1</v>
      </c>
      <c r="BJ827">
        <v>105</v>
      </c>
      <c r="BL827" t="s">
        <v>996</v>
      </c>
    </row>
    <row r="828" spans="3:64">
      <c r="C828" s="2">
        <v>244688</v>
      </c>
      <c r="D828" s="2">
        <v>244688</v>
      </c>
      <c r="F828" t="s">
        <v>2031</v>
      </c>
      <c r="G828" t="s">
        <v>2032</v>
      </c>
      <c r="H828">
        <v>0</v>
      </c>
      <c r="I828" t="s">
        <v>984</v>
      </c>
      <c r="J828" t="s">
        <v>985</v>
      </c>
      <c r="K828" t="s">
        <v>986</v>
      </c>
      <c r="L828">
        <v>250</v>
      </c>
      <c r="N828">
        <v>2000214738</v>
      </c>
      <c r="O828" t="s">
        <v>2069</v>
      </c>
      <c r="P828">
        <v>1</v>
      </c>
      <c r="Q828" t="s">
        <v>2070</v>
      </c>
      <c r="R828" s="2">
        <v>244688</v>
      </c>
      <c r="S828" s="2">
        <v>244688</v>
      </c>
      <c r="T828" t="s">
        <v>2071</v>
      </c>
      <c r="U828">
        <v>23000191</v>
      </c>
      <c r="V828" t="s">
        <v>44</v>
      </c>
      <c r="W828">
        <v>6</v>
      </c>
      <c r="X828">
        <v>6</v>
      </c>
      <c r="Y828">
        <v>6</v>
      </c>
      <c r="Z828">
        <v>6</v>
      </c>
      <c r="AA828">
        <v>0</v>
      </c>
      <c r="AB828">
        <v>0</v>
      </c>
      <c r="AC828">
        <v>0</v>
      </c>
      <c r="AD828">
        <v>0</v>
      </c>
      <c r="AE828">
        <v>6</v>
      </c>
      <c r="AF828">
        <v>6</v>
      </c>
      <c r="AI828" t="s">
        <v>2036</v>
      </c>
      <c r="AJ828" t="s">
        <v>989</v>
      </c>
      <c r="AK828" t="s">
        <v>1007</v>
      </c>
      <c r="AL828" t="s">
        <v>1008</v>
      </c>
      <c r="AM828" t="s">
        <v>1009</v>
      </c>
      <c r="AN828" t="s">
        <v>1022</v>
      </c>
      <c r="AO828" t="s">
        <v>991</v>
      </c>
      <c r="AU828" t="s">
        <v>2072</v>
      </c>
      <c r="AV828" t="s">
        <v>765</v>
      </c>
      <c r="AW828" t="s">
        <v>765</v>
      </c>
      <c r="AX828" t="s">
        <v>990</v>
      </c>
      <c r="AY828">
        <v>0</v>
      </c>
      <c r="AZ828" t="s">
        <v>994</v>
      </c>
      <c r="BA828">
        <v>31787466</v>
      </c>
      <c r="BD828">
        <v>0</v>
      </c>
      <c r="BG828">
        <v>1333314600</v>
      </c>
      <c r="BH828" t="s">
        <v>995</v>
      </c>
      <c r="BI828">
        <v>6</v>
      </c>
      <c r="BJ828">
        <v>6</v>
      </c>
      <c r="BK828">
        <v>1300</v>
      </c>
      <c r="BL828" t="s">
        <v>996</v>
      </c>
    </row>
    <row r="829" spans="3:64">
      <c r="C829" s="2">
        <v>244688</v>
      </c>
      <c r="D829" s="2">
        <v>244688</v>
      </c>
      <c r="F829" t="s">
        <v>2031</v>
      </c>
      <c r="G829" t="s">
        <v>2032</v>
      </c>
      <c r="H829">
        <v>0</v>
      </c>
      <c r="I829" t="s">
        <v>984</v>
      </c>
      <c r="J829" t="s">
        <v>985</v>
      </c>
      <c r="K829" t="s">
        <v>986</v>
      </c>
      <c r="L829">
        <v>250</v>
      </c>
      <c r="N829">
        <v>2000214738</v>
      </c>
      <c r="O829" t="s">
        <v>2069</v>
      </c>
      <c r="P829">
        <v>1</v>
      </c>
      <c r="Q829" t="s">
        <v>2070</v>
      </c>
      <c r="R829" s="2">
        <v>244688</v>
      </c>
      <c r="S829" s="2">
        <v>244688</v>
      </c>
      <c r="T829" t="s">
        <v>2071</v>
      </c>
      <c r="U829">
        <v>23000188</v>
      </c>
      <c r="V829" t="s">
        <v>94</v>
      </c>
      <c r="W829">
        <v>8</v>
      </c>
      <c r="X829">
        <v>8</v>
      </c>
      <c r="Y829">
        <v>8</v>
      </c>
      <c r="Z829">
        <v>8</v>
      </c>
      <c r="AA829">
        <v>0</v>
      </c>
      <c r="AB829">
        <v>0</v>
      </c>
      <c r="AC829">
        <v>0</v>
      </c>
      <c r="AD829">
        <v>0</v>
      </c>
      <c r="AE829">
        <v>8</v>
      </c>
      <c r="AF829">
        <v>8</v>
      </c>
      <c r="AI829" t="s">
        <v>2036</v>
      </c>
      <c r="AJ829" t="s">
        <v>989</v>
      </c>
      <c r="AK829" t="s">
        <v>1007</v>
      </c>
      <c r="AL829" t="s">
        <v>1008</v>
      </c>
      <c r="AM829" t="s">
        <v>1009</v>
      </c>
      <c r="AN829" t="s">
        <v>1022</v>
      </c>
      <c r="AO829" t="s">
        <v>991</v>
      </c>
      <c r="AU829" t="s">
        <v>2072</v>
      </c>
      <c r="AV829" t="s">
        <v>765</v>
      </c>
      <c r="AW829" t="s">
        <v>765</v>
      </c>
      <c r="AX829" t="s">
        <v>990</v>
      </c>
      <c r="AY829">
        <v>0</v>
      </c>
      <c r="AZ829" t="s">
        <v>994</v>
      </c>
      <c r="BA829">
        <v>31787466</v>
      </c>
      <c r="BD829">
        <v>0</v>
      </c>
      <c r="BG829">
        <v>1333314600</v>
      </c>
      <c r="BH829" t="s">
        <v>995</v>
      </c>
      <c r="BI829">
        <v>8</v>
      </c>
      <c r="BJ829">
        <v>8</v>
      </c>
      <c r="BK829">
        <v>1300</v>
      </c>
      <c r="BL829" t="s">
        <v>996</v>
      </c>
    </row>
    <row r="830" spans="3:64">
      <c r="C830" s="2">
        <v>244688</v>
      </c>
      <c r="D830" s="2">
        <v>244688</v>
      </c>
      <c r="F830" t="s">
        <v>2031</v>
      </c>
      <c r="G830" t="s">
        <v>2032</v>
      </c>
      <c r="H830">
        <v>0</v>
      </c>
      <c r="I830" t="s">
        <v>984</v>
      </c>
      <c r="J830" t="s">
        <v>985</v>
      </c>
      <c r="K830" t="s">
        <v>986</v>
      </c>
      <c r="L830">
        <v>250</v>
      </c>
      <c r="N830">
        <v>2000214738</v>
      </c>
      <c r="O830" t="s">
        <v>2069</v>
      </c>
      <c r="P830">
        <v>1</v>
      </c>
      <c r="Q830" t="s">
        <v>2070</v>
      </c>
      <c r="R830" s="2">
        <v>244688</v>
      </c>
      <c r="S830" s="2">
        <v>244688</v>
      </c>
      <c r="T830" t="s">
        <v>2071</v>
      </c>
      <c r="U830">
        <v>23057693</v>
      </c>
      <c r="V830" t="s">
        <v>51</v>
      </c>
      <c r="W830">
        <v>30</v>
      </c>
      <c r="X830">
        <v>30</v>
      </c>
      <c r="Y830">
        <v>30</v>
      </c>
      <c r="Z830">
        <v>30</v>
      </c>
      <c r="AA830">
        <v>0</v>
      </c>
      <c r="AB830">
        <v>0</v>
      </c>
      <c r="AC830">
        <v>0</v>
      </c>
      <c r="AD830">
        <v>0</v>
      </c>
      <c r="AE830">
        <v>30</v>
      </c>
      <c r="AF830">
        <v>30</v>
      </c>
      <c r="AI830" t="s">
        <v>2036</v>
      </c>
      <c r="AJ830" t="s">
        <v>989</v>
      </c>
      <c r="AK830" t="s">
        <v>1007</v>
      </c>
      <c r="AL830" t="s">
        <v>1008</v>
      </c>
      <c r="AM830" t="s">
        <v>1009</v>
      </c>
      <c r="AN830" t="s">
        <v>1022</v>
      </c>
      <c r="AO830" t="s">
        <v>991</v>
      </c>
      <c r="AU830" t="s">
        <v>2072</v>
      </c>
      <c r="AV830" t="s">
        <v>765</v>
      </c>
      <c r="AW830" t="s">
        <v>765</v>
      </c>
      <c r="AX830" t="s">
        <v>990</v>
      </c>
      <c r="AY830">
        <v>0</v>
      </c>
      <c r="AZ830" t="s">
        <v>994</v>
      </c>
      <c r="BA830">
        <v>31787466</v>
      </c>
      <c r="BD830">
        <v>0</v>
      </c>
      <c r="BG830">
        <v>1333314600</v>
      </c>
      <c r="BH830" t="s">
        <v>995</v>
      </c>
      <c r="BI830">
        <v>30</v>
      </c>
      <c r="BJ830">
        <v>30</v>
      </c>
      <c r="BK830">
        <v>1300</v>
      </c>
      <c r="BL830" t="s">
        <v>996</v>
      </c>
    </row>
    <row r="831" spans="3:64">
      <c r="C831" s="2">
        <v>244688</v>
      </c>
      <c r="D831" s="2">
        <v>244688</v>
      </c>
      <c r="F831" t="s">
        <v>2031</v>
      </c>
      <c r="G831" t="s">
        <v>2032</v>
      </c>
      <c r="H831">
        <v>0</v>
      </c>
      <c r="I831" t="s">
        <v>984</v>
      </c>
      <c r="J831" t="s">
        <v>985</v>
      </c>
      <c r="K831" t="s">
        <v>986</v>
      </c>
      <c r="L831">
        <v>250</v>
      </c>
      <c r="N831">
        <v>2000214738</v>
      </c>
      <c r="O831" t="s">
        <v>2069</v>
      </c>
      <c r="P831">
        <v>1</v>
      </c>
      <c r="Q831" t="s">
        <v>2070</v>
      </c>
      <c r="R831" s="2">
        <v>244688</v>
      </c>
      <c r="S831" s="2">
        <v>244688</v>
      </c>
      <c r="T831" t="s">
        <v>2071</v>
      </c>
      <c r="U831">
        <v>23015390</v>
      </c>
      <c r="V831" t="s">
        <v>564</v>
      </c>
      <c r="W831">
        <v>4</v>
      </c>
      <c r="X831">
        <v>4</v>
      </c>
      <c r="Y831">
        <v>4</v>
      </c>
      <c r="Z831">
        <v>4</v>
      </c>
      <c r="AA831">
        <v>0</v>
      </c>
      <c r="AB831">
        <v>0</v>
      </c>
      <c r="AC831">
        <v>0</v>
      </c>
      <c r="AD831">
        <v>0</v>
      </c>
      <c r="AE831">
        <v>4</v>
      </c>
      <c r="AF831">
        <v>4</v>
      </c>
      <c r="AI831" t="s">
        <v>2036</v>
      </c>
      <c r="AJ831" t="s">
        <v>989</v>
      </c>
      <c r="AK831" t="s">
        <v>1007</v>
      </c>
      <c r="AL831" t="s">
        <v>1008</v>
      </c>
      <c r="AM831" t="s">
        <v>1009</v>
      </c>
      <c r="AN831" t="s">
        <v>1022</v>
      </c>
      <c r="AO831" t="s">
        <v>991</v>
      </c>
      <c r="AU831" t="s">
        <v>2072</v>
      </c>
      <c r="AV831" t="s">
        <v>765</v>
      </c>
      <c r="AW831" t="s">
        <v>765</v>
      </c>
      <c r="AX831" t="s">
        <v>990</v>
      </c>
      <c r="AY831">
        <v>0</v>
      </c>
      <c r="AZ831" t="s">
        <v>994</v>
      </c>
      <c r="BA831">
        <v>31787466</v>
      </c>
      <c r="BD831">
        <v>0</v>
      </c>
      <c r="BG831">
        <v>1333314600</v>
      </c>
      <c r="BH831" t="s">
        <v>995</v>
      </c>
      <c r="BI831">
        <v>4</v>
      </c>
      <c r="BJ831">
        <v>4</v>
      </c>
      <c r="BK831">
        <v>1300</v>
      </c>
      <c r="BL831" t="s">
        <v>996</v>
      </c>
    </row>
    <row r="832" spans="3:64">
      <c r="C832" s="2">
        <v>244688</v>
      </c>
      <c r="D832" s="2">
        <v>244688</v>
      </c>
      <c r="F832" t="s">
        <v>2031</v>
      </c>
      <c r="G832" t="s">
        <v>2032</v>
      </c>
      <c r="H832">
        <v>0</v>
      </c>
      <c r="I832" t="s">
        <v>984</v>
      </c>
      <c r="J832" t="s">
        <v>985</v>
      </c>
      <c r="K832" t="s">
        <v>986</v>
      </c>
      <c r="L832">
        <v>250</v>
      </c>
      <c r="N832">
        <v>2000408279</v>
      </c>
      <c r="O832" t="s">
        <v>2073</v>
      </c>
      <c r="P832">
        <v>0</v>
      </c>
      <c r="Q832" t="s">
        <v>2073</v>
      </c>
      <c r="R832" s="2">
        <v>244688</v>
      </c>
      <c r="S832" s="2">
        <v>244688</v>
      </c>
      <c r="T832" t="s">
        <v>2074</v>
      </c>
      <c r="U832">
        <v>23057680</v>
      </c>
      <c r="V832" t="s">
        <v>86</v>
      </c>
      <c r="W832">
        <v>40</v>
      </c>
      <c r="X832">
        <v>40</v>
      </c>
      <c r="Y832">
        <v>40</v>
      </c>
      <c r="Z832">
        <v>40</v>
      </c>
      <c r="AA832">
        <v>0</v>
      </c>
      <c r="AB832">
        <v>0</v>
      </c>
      <c r="AC832">
        <v>0</v>
      </c>
      <c r="AD832">
        <v>0</v>
      </c>
      <c r="AE832">
        <v>40</v>
      </c>
      <c r="AF832">
        <v>40</v>
      </c>
      <c r="AI832" t="s">
        <v>2036</v>
      </c>
      <c r="AJ832" t="s">
        <v>989</v>
      </c>
      <c r="AK832" t="s">
        <v>1007</v>
      </c>
      <c r="AL832" t="s">
        <v>1008</v>
      </c>
      <c r="AM832" t="s">
        <v>1009</v>
      </c>
      <c r="AN832" t="s">
        <v>1034</v>
      </c>
      <c r="AO832" t="s">
        <v>991</v>
      </c>
      <c r="AU832" t="s">
        <v>2075</v>
      </c>
      <c r="AV832" t="s">
        <v>765</v>
      </c>
      <c r="AW832" t="s">
        <v>765</v>
      </c>
      <c r="AX832" t="s">
        <v>990</v>
      </c>
      <c r="AY832">
        <v>0</v>
      </c>
      <c r="AZ832" t="s">
        <v>994</v>
      </c>
      <c r="BA832">
        <v>31787827</v>
      </c>
      <c r="BD832">
        <v>0</v>
      </c>
      <c r="BG832">
        <v>1333314600</v>
      </c>
      <c r="BH832" t="s">
        <v>995</v>
      </c>
      <c r="BI832">
        <v>40</v>
      </c>
      <c r="BJ832">
        <v>40</v>
      </c>
      <c r="BK832">
        <v>1300</v>
      </c>
      <c r="BL832" t="s">
        <v>996</v>
      </c>
    </row>
    <row r="833" spans="3:64">
      <c r="C833" s="2">
        <v>244688</v>
      </c>
      <c r="D833" s="2">
        <v>244688</v>
      </c>
      <c r="F833" t="s">
        <v>2031</v>
      </c>
      <c r="G833" t="s">
        <v>2032</v>
      </c>
      <c r="H833">
        <v>0</v>
      </c>
      <c r="I833" t="s">
        <v>984</v>
      </c>
      <c r="J833" t="s">
        <v>985</v>
      </c>
      <c r="K833" t="s">
        <v>986</v>
      </c>
      <c r="L833">
        <v>250</v>
      </c>
      <c r="N833">
        <v>2000193084</v>
      </c>
      <c r="O833" t="s">
        <v>2076</v>
      </c>
      <c r="P833">
        <v>1</v>
      </c>
      <c r="Q833" t="s">
        <v>2077</v>
      </c>
      <c r="R833" s="2">
        <v>244688</v>
      </c>
      <c r="S833" s="2">
        <v>244688</v>
      </c>
      <c r="T833" t="s">
        <v>2078</v>
      </c>
      <c r="U833">
        <v>23000190</v>
      </c>
      <c r="V833" t="s">
        <v>125</v>
      </c>
      <c r="W833">
        <v>10</v>
      </c>
      <c r="X833">
        <v>10</v>
      </c>
      <c r="Y833">
        <v>10</v>
      </c>
      <c r="Z833">
        <v>10</v>
      </c>
      <c r="AA833">
        <v>0</v>
      </c>
      <c r="AB833">
        <v>0</v>
      </c>
      <c r="AC833">
        <v>0</v>
      </c>
      <c r="AD833">
        <v>0</v>
      </c>
      <c r="AE833">
        <v>10</v>
      </c>
      <c r="AF833">
        <v>10</v>
      </c>
      <c r="AI833" t="s">
        <v>2036</v>
      </c>
      <c r="AJ833" t="s">
        <v>989</v>
      </c>
      <c r="AK833" t="s">
        <v>1007</v>
      </c>
      <c r="AL833" t="s">
        <v>1008</v>
      </c>
      <c r="AM833" t="s">
        <v>1009</v>
      </c>
      <c r="AN833" t="s">
        <v>1022</v>
      </c>
      <c r="AO833" t="s">
        <v>991</v>
      </c>
      <c r="AU833" t="s">
        <v>2079</v>
      </c>
      <c r="AV833" t="s">
        <v>765</v>
      </c>
      <c r="AW833" t="s">
        <v>765</v>
      </c>
      <c r="AX833" t="s">
        <v>990</v>
      </c>
      <c r="AY833">
        <v>0</v>
      </c>
      <c r="AZ833" t="s">
        <v>994</v>
      </c>
      <c r="BA833">
        <v>31789284</v>
      </c>
      <c r="BD833">
        <v>0</v>
      </c>
      <c r="BG833">
        <v>1333314600</v>
      </c>
      <c r="BH833" t="s">
        <v>995</v>
      </c>
      <c r="BI833">
        <v>10</v>
      </c>
      <c r="BJ833">
        <v>10</v>
      </c>
      <c r="BK833">
        <v>1300</v>
      </c>
      <c r="BL833" t="s">
        <v>996</v>
      </c>
    </row>
    <row r="834" spans="3:64">
      <c r="C834" s="2">
        <v>244688</v>
      </c>
      <c r="D834" s="2">
        <v>244688</v>
      </c>
      <c r="F834" t="s">
        <v>2031</v>
      </c>
      <c r="G834" t="s">
        <v>2032</v>
      </c>
      <c r="H834">
        <v>0</v>
      </c>
      <c r="I834" t="s">
        <v>984</v>
      </c>
      <c r="J834" t="s">
        <v>985</v>
      </c>
      <c r="K834" t="s">
        <v>986</v>
      </c>
      <c r="L834">
        <v>250</v>
      </c>
      <c r="N834">
        <v>2000193084</v>
      </c>
      <c r="O834" t="s">
        <v>2076</v>
      </c>
      <c r="P834">
        <v>1</v>
      </c>
      <c r="Q834" t="s">
        <v>2077</v>
      </c>
      <c r="R834" s="2">
        <v>244688</v>
      </c>
      <c r="S834" s="2">
        <v>244688</v>
      </c>
      <c r="T834" t="s">
        <v>2078</v>
      </c>
      <c r="U834">
        <v>23064091</v>
      </c>
      <c r="V834" t="s">
        <v>118</v>
      </c>
      <c r="W834">
        <v>10</v>
      </c>
      <c r="X834">
        <v>10</v>
      </c>
      <c r="Y834">
        <v>10</v>
      </c>
      <c r="Z834">
        <v>10</v>
      </c>
      <c r="AA834">
        <v>0</v>
      </c>
      <c r="AB834">
        <v>0</v>
      </c>
      <c r="AC834">
        <v>0</v>
      </c>
      <c r="AD834">
        <v>0</v>
      </c>
      <c r="AE834">
        <v>10</v>
      </c>
      <c r="AF834">
        <v>10</v>
      </c>
      <c r="AI834" t="s">
        <v>2036</v>
      </c>
      <c r="AJ834" t="s">
        <v>989</v>
      </c>
      <c r="AK834" t="s">
        <v>1007</v>
      </c>
      <c r="AL834" t="s">
        <v>1008</v>
      </c>
      <c r="AM834" t="s">
        <v>1009</v>
      </c>
      <c r="AN834" t="s">
        <v>1022</v>
      </c>
      <c r="AO834" t="s">
        <v>991</v>
      </c>
      <c r="AU834" t="s">
        <v>2079</v>
      </c>
      <c r="AV834" t="s">
        <v>765</v>
      </c>
      <c r="AW834" t="s">
        <v>765</v>
      </c>
      <c r="AX834" t="s">
        <v>990</v>
      </c>
      <c r="AY834">
        <v>0</v>
      </c>
      <c r="AZ834" t="s">
        <v>994</v>
      </c>
      <c r="BA834">
        <v>31789284</v>
      </c>
      <c r="BD834">
        <v>0</v>
      </c>
      <c r="BG834">
        <v>1333314600</v>
      </c>
      <c r="BH834" t="s">
        <v>995</v>
      </c>
      <c r="BI834">
        <v>10</v>
      </c>
      <c r="BJ834">
        <v>10</v>
      </c>
      <c r="BK834">
        <v>1300</v>
      </c>
      <c r="BL834" t="s">
        <v>996</v>
      </c>
    </row>
    <row r="835" spans="3:64">
      <c r="C835" s="2">
        <v>244688</v>
      </c>
      <c r="D835" s="2">
        <v>244688</v>
      </c>
      <c r="F835" t="s">
        <v>2031</v>
      </c>
      <c r="G835" t="s">
        <v>2032</v>
      </c>
      <c r="H835">
        <v>0</v>
      </c>
      <c r="I835" t="s">
        <v>984</v>
      </c>
      <c r="J835" t="s">
        <v>985</v>
      </c>
      <c r="K835" t="s">
        <v>986</v>
      </c>
      <c r="L835">
        <v>250</v>
      </c>
      <c r="N835">
        <v>2000193084</v>
      </c>
      <c r="O835" t="s">
        <v>2076</v>
      </c>
      <c r="P835">
        <v>1</v>
      </c>
      <c r="Q835" t="s">
        <v>2077</v>
      </c>
      <c r="R835" s="2">
        <v>244688</v>
      </c>
      <c r="S835" s="2">
        <v>244688</v>
      </c>
      <c r="T835" t="s">
        <v>2078</v>
      </c>
      <c r="U835">
        <v>23000188</v>
      </c>
      <c r="V835" t="s">
        <v>94</v>
      </c>
      <c r="W835">
        <v>10</v>
      </c>
      <c r="X835">
        <v>10</v>
      </c>
      <c r="Y835">
        <v>10</v>
      </c>
      <c r="Z835">
        <v>10</v>
      </c>
      <c r="AA835">
        <v>0</v>
      </c>
      <c r="AB835">
        <v>0</v>
      </c>
      <c r="AC835">
        <v>0</v>
      </c>
      <c r="AD835">
        <v>0</v>
      </c>
      <c r="AE835">
        <v>10</v>
      </c>
      <c r="AF835">
        <v>10</v>
      </c>
      <c r="AI835" t="s">
        <v>2036</v>
      </c>
      <c r="AJ835" t="s">
        <v>989</v>
      </c>
      <c r="AK835" t="s">
        <v>1007</v>
      </c>
      <c r="AL835" t="s">
        <v>1008</v>
      </c>
      <c r="AM835" t="s">
        <v>1009</v>
      </c>
      <c r="AN835" t="s">
        <v>1022</v>
      </c>
      <c r="AO835" t="s">
        <v>991</v>
      </c>
      <c r="AU835" t="s">
        <v>2079</v>
      </c>
      <c r="AV835" t="s">
        <v>765</v>
      </c>
      <c r="AW835" t="s">
        <v>765</v>
      </c>
      <c r="AX835" t="s">
        <v>990</v>
      </c>
      <c r="AY835">
        <v>0</v>
      </c>
      <c r="AZ835" t="s">
        <v>994</v>
      </c>
      <c r="BA835">
        <v>31789284</v>
      </c>
      <c r="BD835">
        <v>0</v>
      </c>
      <c r="BG835">
        <v>1333314600</v>
      </c>
      <c r="BH835" t="s">
        <v>995</v>
      </c>
      <c r="BI835">
        <v>10</v>
      </c>
      <c r="BJ835">
        <v>10</v>
      </c>
      <c r="BK835">
        <v>1300</v>
      </c>
      <c r="BL835" t="s">
        <v>996</v>
      </c>
    </row>
    <row r="836" spans="3:64">
      <c r="C836" s="2">
        <v>244688</v>
      </c>
      <c r="D836" s="2">
        <v>244688</v>
      </c>
      <c r="F836" t="s">
        <v>2031</v>
      </c>
      <c r="G836" t="s">
        <v>2032</v>
      </c>
      <c r="H836">
        <v>0</v>
      </c>
      <c r="I836" t="s">
        <v>984</v>
      </c>
      <c r="J836" t="s">
        <v>985</v>
      </c>
      <c r="K836" t="s">
        <v>986</v>
      </c>
      <c r="L836">
        <v>250</v>
      </c>
      <c r="N836">
        <v>2000356734</v>
      </c>
      <c r="O836" t="s">
        <v>2080</v>
      </c>
      <c r="P836">
        <v>2</v>
      </c>
      <c r="Q836" t="s">
        <v>2081</v>
      </c>
      <c r="R836" s="2">
        <v>244688</v>
      </c>
      <c r="S836" s="2">
        <v>244688</v>
      </c>
      <c r="T836" t="s">
        <v>2082</v>
      </c>
      <c r="U836">
        <v>23057696</v>
      </c>
      <c r="V836" t="s">
        <v>568</v>
      </c>
      <c r="W836">
        <v>5</v>
      </c>
      <c r="X836">
        <v>5</v>
      </c>
      <c r="Y836">
        <v>5</v>
      </c>
      <c r="Z836">
        <v>5</v>
      </c>
      <c r="AA836">
        <v>0</v>
      </c>
      <c r="AB836">
        <v>0</v>
      </c>
      <c r="AC836">
        <v>0</v>
      </c>
      <c r="AD836">
        <v>0</v>
      </c>
      <c r="AE836">
        <v>5</v>
      </c>
      <c r="AF836">
        <v>5</v>
      </c>
      <c r="AI836" t="s">
        <v>2036</v>
      </c>
      <c r="AJ836" t="s">
        <v>989</v>
      </c>
      <c r="AK836" t="s">
        <v>1007</v>
      </c>
      <c r="AL836" t="s">
        <v>1008</v>
      </c>
      <c r="AM836" t="s">
        <v>1009</v>
      </c>
      <c r="AN836" t="s">
        <v>1034</v>
      </c>
      <c r="AO836" t="s">
        <v>991</v>
      </c>
      <c r="AU836" t="s">
        <v>2083</v>
      </c>
      <c r="AV836" t="s">
        <v>765</v>
      </c>
      <c r="AW836" t="s">
        <v>765</v>
      </c>
      <c r="AX836" t="s">
        <v>990</v>
      </c>
      <c r="AY836">
        <v>0</v>
      </c>
      <c r="AZ836" t="s">
        <v>994</v>
      </c>
      <c r="BA836">
        <v>31789632</v>
      </c>
      <c r="BD836">
        <v>0</v>
      </c>
      <c r="BG836">
        <v>1333314600</v>
      </c>
      <c r="BH836" t="s">
        <v>995</v>
      </c>
      <c r="BI836">
        <v>5</v>
      </c>
      <c r="BJ836">
        <v>5</v>
      </c>
      <c r="BK836">
        <v>1300</v>
      </c>
      <c r="BL836" t="s">
        <v>996</v>
      </c>
    </row>
    <row r="837" spans="3:64">
      <c r="C837" s="2">
        <v>244688</v>
      </c>
      <c r="D837" s="2">
        <v>244688</v>
      </c>
      <c r="F837" t="s">
        <v>2031</v>
      </c>
      <c r="G837" t="s">
        <v>2032</v>
      </c>
      <c r="H837">
        <v>0</v>
      </c>
      <c r="I837" t="s">
        <v>984</v>
      </c>
      <c r="J837" t="s">
        <v>985</v>
      </c>
      <c r="K837" t="s">
        <v>986</v>
      </c>
      <c r="L837">
        <v>250</v>
      </c>
      <c r="N837">
        <v>2000356734</v>
      </c>
      <c r="O837" t="s">
        <v>2080</v>
      </c>
      <c r="P837">
        <v>2</v>
      </c>
      <c r="Q837" t="s">
        <v>2081</v>
      </c>
      <c r="R837" s="2">
        <v>244688</v>
      </c>
      <c r="S837" s="2">
        <v>244688</v>
      </c>
      <c r="T837" t="s">
        <v>2082</v>
      </c>
      <c r="U837">
        <v>23057673</v>
      </c>
      <c r="V837" t="s">
        <v>152</v>
      </c>
      <c r="W837">
        <v>18</v>
      </c>
      <c r="X837">
        <v>18</v>
      </c>
      <c r="Y837">
        <v>18</v>
      </c>
      <c r="Z837">
        <v>18</v>
      </c>
      <c r="AA837">
        <v>0</v>
      </c>
      <c r="AB837">
        <v>0</v>
      </c>
      <c r="AC837">
        <v>0</v>
      </c>
      <c r="AD837">
        <v>0</v>
      </c>
      <c r="AE837">
        <v>18</v>
      </c>
      <c r="AF837">
        <v>18</v>
      </c>
      <c r="AI837" t="s">
        <v>2036</v>
      </c>
      <c r="AJ837" t="s">
        <v>989</v>
      </c>
      <c r="AK837" t="s">
        <v>1039</v>
      </c>
      <c r="AL837" t="s">
        <v>1008</v>
      </c>
      <c r="AM837" t="s">
        <v>1009</v>
      </c>
      <c r="AN837" t="s">
        <v>1034</v>
      </c>
      <c r="AO837" t="s">
        <v>991</v>
      </c>
      <c r="AU837" t="s">
        <v>2083</v>
      </c>
      <c r="AV837" t="s">
        <v>765</v>
      </c>
      <c r="AW837" t="s">
        <v>765</v>
      </c>
      <c r="AX837" t="s">
        <v>990</v>
      </c>
      <c r="AY837">
        <v>0</v>
      </c>
      <c r="AZ837" t="s">
        <v>994</v>
      </c>
      <c r="BA837">
        <v>31789632</v>
      </c>
      <c r="BD837">
        <v>0</v>
      </c>
      <c r="BG837">
        <v>1333314600</v>
      </c>
      <c r="BH837" t="s">
        <v>995</v>
      </c>
      <c r="BI837">
        <v>18</v>
      </c>
      <c r="BJ837">
        <v>18</v>
      </c>
      <c r="BK837">
        <v>1300</v>
      </c>
      <c r="BL837" t="s">
        <v>996</v>
      </c>
    </row>
    <row r="838" spans="3:64">
      <c r="C838" s="2">
        <v>244688</v>
      </c>
      <c r="D838" s="2">
        <v>244688</v>
      </c>
      <c r="F838" t="s">
        <v>2031</v>
      </c>
      <c r="G838" t="s">
        <v>2032</v>
      </c>
      <c r="H838">
        <v>0</v>
      </c>
      <c r="I838" t="s">
        <v>984</v>
      </c>
      <c r="J838" t="s">
        <v>985</v>
      </c>
      <c r="K838" t="s">
        <v>986</v>
      </c>
      <c r="L838">
        <v>250</v>
      </c>
      <c r="N838">
        <v>2000356734</v>
      </c>
      <c r="O838" t="s">
        <v>2080</v>
      </c>
      <c r="P838">
        <v>2</v>
      </c>
      <c r="Q838" t="s">
        <v>2081</v>
      </c>
      <c r="R838" s="2">
        <v>244688</v>
      </c>
      <c r="S838" s="2">
        <v>244688</v>
      </c>
      <c r="T838" t="s">
        <v>2082</v>
      </c>
      <c r="U838">
        <v>23057698</v>
      </c>
      <c r="V838" t="s">
        <v>271</v>
      </c>
      <c r="W838">
        <v>5</v>
      </c>
      <c r="X838">
        <v>5</v>
      </c>
      <c r="Y838">
        <v>5</v>
      </c>
      <c r="Z838">
        <v>5</v>
      </c>
      <c r="AA838">
        <v>0</v>
      </c>
      <c r="AB838">
        <v>0</v>
      </c>
      <c r="AC838">
        <v>0</v>
      </c>
      <c r="AD838">
        <v>0</v>
      </c>
      <c r="AE838">
        <v>5</v>
      </c>
      <c r="AF838">
        <v>5</v>
      </c>
      <c r="AI838" t="s">
        <v>2036</v>
      </c>
      <c r="AJ838" t="s">
        <v>989</v>
      </c>
      <c r="AK838" t="s">
        <v>1039</v>
      </c>
      <c r="AL838" t="s">
        <v>1008</v>
      </c>
      <c r="AM838" t="s">
        <v>1009</v>
      </c>
      <c r="AN838" t="s">
        <v>1034</v>
      </c>
      <c r="AO838" t="s">
        <v>991</v>
      </c>
      <c r="AU838" t="s">
        <v>2083</v>
      </c>
      <c r="AV838" t="s">
        <v>765</v>
      </c>
      <c r="AW838" t="s">
        <v>765</v>
      </c>
      <c r="AX838" t="s">
        <v>990</v>
      </c>
      <c r="AY838">
        <v>0</v>
      </c>
      <c r="AZ838" t="s">
        <v>994</v>
      </c>
      <c r="BA838">
        <v>31789632</v>
      </c>
      <c r="BD838">
        <v>0</v>
      </c>
      <c r="BG838">
        <v>1333314600</v>
      </c>
      <c r="BH838" t="s">
        <v>995</v>
      </c>
      <c r="BI838">
        <v>5</v>
      </c>
      <c r="BJ838">
        <v>5</v>
      </c>
      <c r="BK838">
        <v>1300</v>
      </c>
      <c r="BL838" t="s">
        <v>996</v>
      </c>
    </row>
    <row r="839" spans="3:64">
      <c r="C839" s="2">
        <v>244688</v>
      </c>
      <c r="D839" s="2">
        <v>244688</v>
      </c>
      <c r="F839" t="s">
        <v>2031</v>
      </c>
      <c r="G839" t="s">
        <v>2032</v>
      </c>
      <c r="H839">
        <v>0</v>
      </c>
      <c r="I839" t="s">
        <v>984</v>
      </c>
      <c r="J839" t="s">
        <v>985</v>
      </c>
      <c r="K839" t="s">
        <v>986</v>
      </c>
      <c r="L839">
        <v>250</v>
      </c>
      <c r="N839">
        <v>2000072429</v>
      </c>
      <c r="O839" t="s">
        <v>2084</v>
      </c>
      <c r="P839">
        <v>0</v>
      </c>
      <c r="Q839" t="s">
        <v>2084</v>
      </c>
      <c r="R839" s="2">
        <v>244688</v>
      </c>
      <c r="S839" s="2">
        <v>244688</v>
      </c>
      <c r="T839" t="s">
        <v>2085</v>
      </c>
      <c r="U839">
        <v>23057688</v>
      </c>
      <c r="V839" t="s">
        <v>61</v>
      </c>
      <c r="W839">
        <v>10</v>
      </c>
      <c r="X839">
        <v>10</v>
      </c>
      <c r="Y839">
        <v>10</v>
      </c>
      <c r="Z839">
        <v>10</v>
      </c>
      <c r="AA839">
        <v>0</v>
      </c>
      <c r="AB839">
        <v>0</v>
      </c>
      <c r="AC839">
        <v>0</v>
      </c>
      <c r="AD839">
        <v>0</v>
      </c>
      <c r="AE839">
        <v>10</v>
      </c>
      <c r="AF839">
        <v>10</v>
      </c>
      <c r="AI839" t="s">
        <v>2036</v>
      </c>
      <c r="AJ839" t="s">
        <v>989</v>
      </c>
      <c r="AK839" t="s">
        <v>1007</v>
      </c>
      <c r="AL839" t="s">
        <v>1008</v>
      </c>
      <c r="AM839" t="s">
        <v>1009</v>
      </c>
      <c r="AN839" t="s">
        <v>1022</v>
      </c>
      <c r="AO839" t="s">
        <v>991</v>
      </c>
      <c r="AU839" t="s">
        <v>2086</v>
      </c>
      <c r="AV839" t="s">
        <v>765</v>
      </c>
      <c r="AW839" t="s">
        <v>765</v>
      </c>
      <c r="AX839" t="s">
        <v>990</v>
      </c>
      <c r="AY839">
        <v>0</v>
      </c>
      <c r="AZ839" t="s">
        <v>994</v>
      </c>
      <c r="BA839">
        <v>31789766</v>
      </c>
      <c r="BD839">
        <v>0</v>
      </c>
      <c r="BG839">
        <v>1333314600</v>
      </c>
      <c r="BH839" t="s">
        <v>995</v>
      </c>
      <c r="BI839">
        <v>10</v>
      </c>
      <c r="BJ839">
        <v>10</v>
      </c>
      <c r="BK839">
        <v>1300</v>
      </c>
      <c r="BL839" t="s">
        <v>996</v>
      </c>
    </row>
    <row r="840" spans="3:64">
      <c r="C840" s="2">
        <v>244688</v>
      </c>
      <c r="D840" s="2">
        <v>244688</v>
      </c>
      <c r="F840" t="s">
        <v>2031</v>
      </c>
      <c r="G840" t="s">
        <v>2032</v>
      </c>
      <c r="H840">
        <v>0</v>
      </c>
      <c r="I840" t="s">
        <v>984</v>
      </c>
      <c r="J840" t="s">
        <v>985</v>
      </c>
      <c r="K840" t="s">
        <v>986</v>
      </c>
      <c r="L840">
        <v>250</v>
      </c>
      <c r="N840">
        <v>2000072429</v>
      </c>
      <c r="O840" t="s">
        <v>2084</v>
      </c>
      <c r="P840">
        <v>0</v>
      </c>
      <c r="Q840" t="s">
        <v>2084</v>
      </c>
      <c r="R840" s="2">
        <v>244688</v>
      </c>
      <c r="S840" s="2">
        <v>244688</v>
      </c>
      <c r="T840" t="s">
        <v>2085</v>
      </c>
      <c r="U840">
        <v>23057685</v>
      </c>
      <c r="V840" t="s">
        <v>104</v>
      </c>
      <c r="W840">
        <v>5</v>
      </c>
      <c r="X840">
        <v>5</v>
      </c>
      <c r="Y840">
        <v>5</v>
      </c>
      <c r="Z840">
        <v>5</v>
      </c>
      <c r="AA840">
        <v>0</v>
      </c>
      <c r="AB840">
        <v>0</v>
      </c>
      <c r="AC840">
        <v>0</v>
      </c>
      <c r="AD840">
        <v>0</v>
      </c>
      <c r="AE840">
        <v>5</v>
      </c>
      <c r="AF840">
        <v>5</v>
      </c>
      <c r="AI840" t="s">
        <v>2036</v>
      </c>
      <c r="AJ840" t="s">
        <v>989</v>
      </c>
      <c r="AK840" t="s">
        <v>1007</v>
      </c>
      <c r="AL840" t="s">
        <v>1008</v>
      </c>
      <c r="AM840" t="s">
        <v>1009</v>
      </c>
      <c r="AN840" t="s">
        <v>1022</v>
      </c>
      <c r="AO840" t="s">
        <v>991</v>
      </c>
      <c r="AU840" t="s">
        <v>2086</v>
      </c>
      <c r="AV840" t="s">
        <v>765</v>
      </c>
      <c r="AW840" t="s">
        <v>765</v>
      </c>
      <c r="AX840" t="s">
        <v>990</v>
      </c>
      <c r="AY840">
        <v>0</v>
      </c>
      <c r="AZ840" t="s">
        <v>994</v>
      </c>
      <c r="BA840">
        <v>31789766</v>
      </c>
      <c r="BD840">
        <v>0</v>
      </c>
      <c r="BG840">
        <v>1333314600</v>
      </c>
      <c r="BH840" t="s">
        <v>995</v>
      </c>
      <c r="BI840">
        <v>5</v>
      </c>
      <c r="BJ840">
        <v>5</v>
      </c>
      <c r="BK840">
        <v>1300</v>
      </c>
      <c r="BL840" t="s">
        <v>996</v>
      </c>
    </row>
    <row r="841" spans="3:64">
      <c r="C841" s="2">
        <v>244688</v>
      </c>
      <c r="D841" s="2">
        <v>244688</v>
      </c>
      <c r="F841" t="s">
        <v>2031</v>
      </c>
      <c r="G841" t="s">
        <v>2032</v>
      </c>
      <c r="H841">
        <v>0</v>
      </c>
      <c r="I841" t="s">
        <v>984</v>
      </c>
      <c r="J841" t="s">
        <v>985</v>
      </c>
      <c r="K841" t="s">
        <v>986</v>
      </c>
      <c r="L841">
        <v>250</v>
      </c>
      <c r="N841">
        <v>2000402923</v>
      </c>
      <c r="O841" t="s">
        <v>2087</v>
      </c>
      <c r="P841">
        <v>1</v>
      </c>
      <c r="Q841" t="s">
        <v>2087</v>
      </c>
      <c r="R841" s="2">
        <v>244688</v>
      </c>
      <c r="S841" s="2">
        <v>244688</v>
      </c>
      <c r="T841" t="s">
        <v>2088</v>
      </c>
      <c r="U841">
        <v>23057677</v>
      </c>
      <c r="V841" t="s">
        <v>243</v>
      </c>
      <c r="W841">
        <v>21</v>
      </c>
      <c r="X841">
        <v>21</v>
      </c>
      <c r="Y841">
        <v>21</v>
      </c>
      <c r="Z841">
        <v>21</v>
      </c>
      <c r="AA841">
        <v>0</v>
      </c>
      <c r="AB841">
        <v>0</v>
      </c>
      <c r="AC841">
        <v>0</v>
      </c>
      <c r="AD841">
        <v>0</v>
      </c>
      <c r="AE841">
        <v>21</v>
      </c>
      <c r="AF841">
        <v>21</v>
      </c>
      <c r="AI841" t="s">
        <v>2036</v>
      </c>
      <c r="AJ841" t="s">
        <v>989</v>
      </c>
      <c r="AK841" t="s">
        <v>1039</v>
      </c>
      <c r="AL841" t="s">
        <v>1008</v>
      </c>
      <c r="AM841" t="s">
        <v>1009</v>
      </c>
      <c r="AN841" t="s">
        <v>1034</v>
      </c>
      <c r="AO841" t="s">
        <v>991</v>
      </c>
      <c r="AU841" t="s">
        <v>2089</v>
      </c>
      <c r="AV841" t="s">
        <v>765</v>
      </c>
      <c r="AW841" t="s">
        <v>765</v>
      </c>
      <c r="AX841" t="s">
        <v>990</v>
      </c>
      <c r="AY841">
        <v>0</v>
      </c>
      <c r="AZ841" t="s">
        <v>994</v>
      </c>
      <c r="BA841">
        <v>31791099</v>
      </c>
      <c r="BD841">
        <v>0</v>
      </c>
      <c r="BG841">
        <v>1333314600</v>
      </c>
      <c r="BH841" t="s">
        <v>995</v>
      </c>
      <c r="BI841">
        <v>21</v>
      </c>
      <c r="BJ841">
        <v>21</v>
      </c>
      <c r="BK841">
        <v>1300</v>
      </c>
      <c r="BL841" t="s">
        <v>996</v>
      </c>
    </row>
    <row r="842" spans="3:64">
      <c r="C842" s="2">
        <v>244688</v>
      </c>
      <c r="D842" s="2">
        <v>244688</v>
      </c>
      <c r="F842" t="s">
        <v>2031</v>
      </c>
      <c r="G842" t="s">
        <v>2032</v>
      </c>
      <c r="H842">
        <v>0</v>
      </c>
      <c r="I842" t="s">
        <v>984</v>
      </c>
      <c r="J842" t="s">
        <v>985</v>
      </c>
      <c r="K842" t="s">
        <v>986</v>
      </c>
      <c r="L842">
        <v>250</v>
      </c>
      <c r="N842">
        <v>2000402923</v>
      </c>
      <c r="O842" t="s">
        <v>2087</v>
      </c>
      <c r="P842">
        <v>1</v>
      </c>
      <c r="Q842" t="s">
        <v>2087</v>
      </c>
      <c r="R842" s="2">
        <v>244688</v>
      </c>
      <c r="S842" s="2">
        <v>244688</v>
      </c>
      <c r="T842" t="s">
        <v>2088</v>
      </c>
      <c r="U842">
        <v>23057675</v>
      </c>
      <c r="V842" t="s">
        <v>197</v>
      </c>
      <c r="W842">
        <v>5</v>
      </c>
      <c r="X842">
        <v>5</v>
      </c>
      <c r="Y842">
        <v>5</v>
      </c>
      <c r="Z842">
        <v>5</v>
      </c>
      <c r="AA842">
        <v>0</v>
      </c>
      <c r="AB842">
        <v>0</v>
      </c>
      <c r="AC842">
        <v>0</v>
      </c>
      <c r="AD842">
        <v>0</v>
      </c>
      <c r="AE842">
        <v>5</v>
      </c>
      <c r="AF842">
        <v>5</v>
      </c>
      <c r="AI842" t="s">
        <v>2036</v>
      </c>
      <c r="AJ842" t="s">
        <v>989</v>
      </c>
      <c r="AK842" t="s">
        <v>1039</v>
      </c>
      <c r="AL842" t="s">
        <v>1008</v>
      </c>
      <c r="AM842" t="s">
        <v>1009</v>
      </c>
      <c r="AN842" t="s">
        <v>1034</v>
      </c>
      <c r="AO842" t="s">
        <v>991</v>
      </c>
      <c r="AU842" t="s">
        <v>2089</v>
      </c>
      <c r="AV842" t="s">
        <v>765</v>
      </c>
      <c r="AW842" t="s">
        <v>765</v>
      </c>
      <c r="AX842" t="s">
        <v>990</v>
      </c>
      <c r="AY842">
        <v>0</v>
      </c>
      <c r="AZ842" t="s">
        <v>994</v>
      </c>
      <c r="BA842">
        <v>31791099</v>
      </c>
      <c r="BD842">
        <v>0</v>
      </c>
      <c r="BG842">
        <v>1333314600</v>
      </c>
      <c r="BH842" t="s">
        <v>995</v>
      </c>
      <c r="BI842">
        <v>5</v>
      </c>
      <c r="BJ842">
        <v>5</v>
      </c>
      <c r="BK842">
        <v>1300</v>
      </c>
      <c r="BL842" t="s">
        <v>996</v>
      </c>
    </row>
    <row r="843" spans="3:64">
      <c r="C843" s="2">
        <v>244688</v>
      </c>
      <c r="D843" s="2">
        <v>244688</v>
      </c>
      <c r="F843" t="s">
        <v>2031</v>
      </c>
      <c r="G843" t="s">
        <v>2032</v>
      </c>
      <c r="H843">
        <v>0</v>
      </c>
      <c r="I843" t="s">
        <v>984</v>
      </c>
      <c r="J843" t="s">
        <v>985</v>
      </c>
      <c r="K843" t="s">
        <v>986</v>
      </c>
      <c r="L843">
        <v>250</v>
      </c>
      <c r="N843">
        <v>2000402923</v>
      </c>
      <c r="O843" t="s">
        <v>2087</v>
      </c>
      <c r="P843">
        <v>1</v>
      </c>
      <c r="Q843" t="s">
        <v>2087</v>
      </c>
      <c r="R843" s="2">
        <v>244688</v>
      </c>
      <c r="S843" s="2">
        <v>244688</v>
      </c>
      <c r="T843" t="s">
        <v>2088</v>
      </c>
      <c r="U843">
        <v>23000191</v>
      </c>
      <c r="V843" t="s">
        <v>44</v>
      </c>
      <c r="W843">
        <v>4</v>
      </c>
      <c r="X843">
        <v>4</v>
      </c>
      <c r="Y843">
        <v>4</v>
      </c>
      <c r="Z843">
        <v>4</v>
      </c>
      <c r="AA843">
        <v>0</v>
      </c>
      <c r="AB843">
        <v>0</v>
      </c>
      <c r="AC843">
        <v>0</v>
      </c>
      <c r="AD843">
        <v>0</v>
      </c>
      <c r="AE843">
        <v>4</v>
      </c>
      <c r="AF843">
        <v>4</v>
      </c>
      <c r="AI843" t="s">
        <v>2036</v>
      </c>
      <c r="AJ843" t="s">
        <v>989</v>
      </c>
      <c r="AK843" t="s">
        <v>1007</v>
      </c>
      <c r="AL843" t="s">
        <v>1008</v>
      </c>
      <c r="AM843" t="s">
        <v>1009</v>
      </c>
      <c r="AN843" t="s">
        <v>1034</v>
      </c>
      <c r="AO843" t="s">
        <v>991</v>
      </c>
      <c r="AU843" t="s">
        <v>2089</v>
      </c>
      <c r="AV843" t="s">
        <v>765</v>
      </c>
      <c r="AW843" t="s">
        <v>765</v>
      </c>
      <c r="AX843" t="s">
        <v>990</v>
      </c>
      <c r="AY843">
        <v>0</v>
      </c>
      <c r="AZ843" t="s">
        <v>994</v>
      </c>
      <c r="BA843">
        <v>31791099</v>
      </c>
      <c r="BD843">
        <v>0</v>
      </c>
      <c r="BG843">
        <v>1333314600</v>
      </c>
      <c r="BH843" t="s">
        <v>995</v>
      </c>
      <c r="BI843">
        <v>4</v>
      </c>
      <c r="BJ843">
        <v>4</v>
      </c>
      <c r="BK843">
        <v>1300</v>
      </c>
      <c r="BL843" t="s">
        <v>996</v>
      </c>
    </row>
    <row r="844" spans="3:64">
      <c r="C844" s="2">
        <v>244688</v>
      </c>
      <c r="D844" s="2">
        <v>244688</v>
      </c>
      <c r="F844" t="s">
        <v>2031</v>
      </c>
      <c r="G844" t="s">
        <v>2032</v>
      </c>
      <c r="H844">
        <v>0</v>
      </c>
      <c r="I844" t="s">
        <v>984</v>
      </c>
      <c r="J844" t="s">
        <v>985</v>
      </c>
      <c r="K844" t="s">
        <v>986</v>
      </c>
      <c r="L844">
        <v>250</v>
      </c>
      <c r="N844">
        <v>2000402923</v>
      </c>
      <c r="O844" t="s">
        <v>2087</v>
      </c>
      <c r="P844">
        <v>1</v>
      </c>
      <c r="Q844" t="s">
        <v>2087</v>
      </c>
      <c r="R844" s="2">
        <v>244688</v>
      </c>
      <c r="S844" s="2">
        <v>244688</v>
      </c>
      <c r="T844" t="s">
        <v>2088</v>
      </c>
      <c r="U844">
        <v>23057671</v>
      </c>
      <c r="V844" t="s">
        <v>177</v>
      </c>
      <c r="W844">
        <v>5</v>
      </c>
      <c r="X844">
        <v>5</v>
      </c>
      <c r="Y844">
        <v>5</v>
      </c>
      <c r="Z844">
        <v>5</v>
      </c>
      <c r="AA844">
        <v>0</v>
      </c>
      <c r="AB844">
        <v>0</v>
      </c>
      <c r="AC844">
        <v>0</v>
      </c>
      <c r="AD844">
        <v>0</v>
      </c>
      <c r="AE844">
        <v>5</v>
      </c>
      <c r="AF844">
        <v>5</v>
      </c>
      <c r="AI844" t="s">
        <v>2036</v>
      </c>
      <c r="AJ844" t="s">
        <v>989</v>
      </c>
      <c r="AK844" t="s">
        <v>1039</v>
      </c>
      <c r="AL844" t="s">
        <v>1008</v>
      </c>
      <c r="AM844" t="s">
        <v>1009</v>
      </c>
      <c r="AN844" t="s">
        <v>1034</v>
      </c>
      <c r="AO844" t="s">
        <v>991</v>
      </c>
      <c r="AU844" t="s">
        <v>2089</v>
      </c>
      <c r="AV844" t="s">
        <v>765</v>
      </c>
      <c r="AW844" t="s">
        <v>765</v>
      </c>
      <c r="AX844" t="s">
        <v>990</v>
      </c>
      <c r="AY844">
        <v>0</v>
      </c>
      <c r="AZ844" t="s">
        <v>994</v>
      </c>
      <c r="BA844">
        <v>31791099</v>
      </c>
      <c r="BD844">
        <v>0</v>
      </c>
      <c r="BG844">
        <v>1333314600</v>
      </c>
      <c r="BH844" t="s">
        <v>995</v>
      </c>
      <c r="BI844">
        <v>5</v>
      </c>
      <c r="BJ844">
        <v>5</v>
      </c>
      <c r="BK844">
        <v>1300</v>
      </c>
      <c r="BL844" t="s">
        <v>996</v>
      </c>
    </row>
    <row r="845" spans="3:64">
      <c r="C845" s="2">
        <v>244688</v>
      </c>
      <c r="D845" s="2">
        <v>244688</v>
      </c>
      <c r="F845" t="s">
        <v>2031</v>
      </c>
      <c r="G845" t="s">
        <v>2032</v>
      </c>
      <c r="H845">
        <v>0</v>
      </c>
      <c r="I845" t="s">
        <v>984</v>
      </c>
      <c r="J845" t="s">
        <v>985</v>
      </c>
      <c r="K845" t="s">
        <v>986</v>
      </c>
      <c r="L845">
        <v>250</v>
      </c>
      <c r="N845">
        <v>2000402923</v>
      </c>
      <c r="O845" t="s">
        <v>2087</v>
      </c>
      <c r="P845">
        <v>1</v>
      </c>
      <c r="Q845" t="s">
        <v>2087</v>
      </c>
      <c r="R845" s="2">
        <v>244688</v>
      </c>
      <c r="S845" s="2">
        <v>244688</v>
      </c>
      <c r="T845" t="s">
        <v>2088</v>
      </c>
      <c r="U845">
        <v>23000194</v>
      </c>
      <c r="V845" t="s">
        <v>29</v>
      </c>
      <c r="W845">
        <v>10</v>
      </c>
      <c r="X845">
        <v>10</v>
      </c>
      <c r="Y845">
        <v>10</v>
      </c>
      <c r="Z845">
        <v>10</v>
      </c>
      <c r="AA845">
        <v>0</v>
      </c>
      <c r="AB845">
        <v>0</v>
      </c>
      <c r="AC845">
        <v>0</v>
      </c>
      <c r="AD845">
        <v>0</v>
      </c>
      <c r="AE845">
        <v>10</v>
      </c>
      <c r="AF845">
        <v>10</v>
      </c>
      <c r="AI845" t="s">
        <v>2036</v>
      </c>
      <c r="AJ845" t="s">
        <v>989</v>
      </c>
      <c r="AK845" t="s">
        <v>1007</v>
      </c>
      <c r="AL845" t="s">
        <v>1008</v>
      </c>
      <c r="AM845" t="s">
        <v>1009</v>
      </c>
      <c r="AN845" t="s">
        <v>1034</v>
      </c>
      <c r="AO845" t="s">
        <v>991</v>
      </c>
      <c r="AU845" t="s">
        <v>2089</v>
      </c>
      <c r="AV845" t="s">
        <v>765</v>
      </c>
      <c r="AW845" t="s">
        <v>765</v>
      </c>
      <c r="AX845" t="s">
        <v>990</v>
      </c>
      <c r="AY845">
        <v>0</v>
      </c>
      <c r="AZ845" t="s">
        <v>994</v>
      </c>
      <c r="BA845">
        <v>31791099</v>
      </c>
      <c r="BD845">
        <v>0</v>
      </c>
      <c r="BG845">
        <v>1333314600</v>
      </c>
      <c r="BH845" t="s">
        <v>995</v>
      </c>
      <c r="BI845">
        <v>10</v>
      </c>
      <c r="BJ845">
        <v>10</v>
      </c>
      <c r="BK845">
        <v>1300</v>
      </c>
      <c r="BL845" t="s">
        <v>996</v>
      </c>
    </row>
    <row r="846" spans="3:64">
      <c r="C846" s="2">
        <v>244688</v>
      </c>
      <c r="D846" s="2">
        <v>244688</v>
      </c>
      <c r="F846" t="s">
        <v>2031</v>
      </c>
      <c r="G846" t="s">
        <v>2032</v>
      </c>
      <c r="H846">
        <v>0</v>
      </c>
      <c r="I846" t="s">
        <v>984</v>
      </c>
      <c r="J846" t="s">
        <v>985</v>
      </c>
      <c r="K846" t="s">
        <v>986</v>
      </c>
      <c r="L846">
        <v>250</v>
      </c>
      <c r="N846">
        <v>2000402923</v>
      </c>
      <c r="O846" t="s">
        <v>2087</v>
      </c>
      <c r="P846">
        <v>1</v>
      </c>
      <c r="Q846" t="s">
        <v>2087</v>
      </c>
      <c r="R846" s="2">
        <v>244688</v>
      </c>
      <c r="S846" s="2">
        <v>244688</v>
      </c>
      <c r="T846" t="s">
        <v>2088</v>
      </c>
      <c r="U846">
        <v>23057673</v>
      </c>
      <c r="V846" t="s">
        <v>152</v>
      </c>
      <c r="W846">
        <v>36</v>
      </c>
      <c r="X846">
        <v>36</v>
      </c>
      <c r="Y846">
        <v>36</v>
      </c>
      <c r="Z846">
        <v>36</v>
      </c>
      <c r="AA846">
        <v>0</v>
      </c>
      <c r="AB846">
        <v>0</v>
      </c>
      <c r="AC846">
        <v>0</v>
      </c>
      <c r="AD846">
        <v>0</v>
      </c>
      <c r="AE846">
        <v>36</v>
      </c>
      <c r="AF846">
        <v>36</v>
      </c>
      <c r="AI846" t="s">
        <v>2036</v>
      </c>
      <c r="AJ846" t="s">
        <v>989</v>
      </c>
      <c r="AK846" t="s">
        <v>1039</v>
      </c>
      <c r="AL846" t="s">
        <v>1008</v>
      </c>
      <c r="AM846" t="s">
        <v>1009</v>
      </c>
      <c r="AN846" t="s">
        <v>1034</v>
      </c>
      <c r="AO846" t="s">
        <v>991</v>
      </c>
      <c r="AU846" t="s">
        <v>2089</v>
      </c>
      <c r="AV846" t="s">
        <v>765</v>
      </c>
      <c r="AW846" t="s">
        <v>765</v>
      </c>
      <c r="AX846" t="s">
        <v>990</v>
      </c>
      <c r="AY846">
        <v>0</v>
      </c>
      <c r="AZ846" t="s">
        <v>994</v>
      </c>
      <c r="BA846">
        <v>31791099</v>
      </c>
      <c r="BD846">
        <v>0</v>
      </c>
      <c r="BG846">
        <v>1333314600</v>
      </c>
      <c r="BH846" t="s">
        <v>995</v>
      </c>
      <c r="BI846">
        <v>36</v>
      </c>
      <c r="BJ846">
        <v>36</v>
      </c>
      <c r="BK846">
        <v>1300</v>
      </c>
      <c r="BL846" t="s">
        <v>996</v>
      </c>
    </row>
    <row r="847" spans="3:64">
      <c r="C847" s="2">
        <v>244688</v>
      </c>
      <c r="D847" s="2">
        <v>244688</v>
      </c>
      <c r="F847" t="s">
        <v>2031</v>
      </c>
      <c r="G847" t="s">
        <v>2032</v>
      </c>
      <c r="H847">
        <v>0</v>
      </c>
      <c r="I847" t="s">
        <v>984</v>
      </c>
      <c r="J847" t="s">
        <v>985</v>
      </c>
      <c r="K847" t="s">
        <v>986</v>
      </c>
      <c r="L847">
        <v>250</v>
      </c>
      <c r="N847">
        <v>2000402923</v>
      </c>
      <c r="O847" t="s">
        <v>2087</v>
      </c>
      <c r="P847">
        <v>1</v>
      </c>
      <c r="Q847" t="s">
        <v>2087</v>
      </c>
      <c r="R847" s="2">
        <v>244688</v>
      </c>
      <c r="S847" s="2">
        <v>244688</v>
      </c>
      <c r="T847" t="s">
        <v>2088</v>
      </c>
      <c r="U847">
        <v>23067920</v>
      </c>
      <c r="V847" t="s">
        <v>16</v>
      </c>
      <c r="W847">
        <v>6</v>
      </c>
      <c r="X847">
        <v>6</v>
      </c>
      <c r="Y847">
        <v>6</v>
      </c>
      <c r="Z847">
        <v>6</v>
      </c>
      <c r="AA847">
        <v>0</v>
      </c>
      <c r="AB847">
        <v>0</v>
      </c>
      <c r="AC847">
        <v>0</v>
      </c>
      <c r="AD847">
        <v>0</v>
      </c>
      <c r="AE847">
        <v>6</v>
      </c>
      <c r="AF847">
        <v>6</v>
      </c>
      <c r="AI847" t="s">
        <v>2036</v>
      </c>
      <c r="AJ847" t="s">
        <v>989</v>
      </c>
      <c r="AN847" t="s">
        <v>1034</v>
      </c>
      <c r="AO847" t="s">
        <v>991</v>
      </c>
      <c r="AU847" t="s">
        <v>2089</v>
      </c>
      <c r="AV847" t="s">
        <v>899</v>
      </c>
      <c r="AW847" t="s">
        <v>899</v>
      </c>
      <c r="AX847" t="s">
        <v>990</v>
      </c>
      <c r="AY847">
        <v>0</v>
      </c>
      <c r="AZ847" t="s">
        <v>994</v>
      </c>
      <c r="BA847">
        <v>31791099</v>
      </c>
      <c r="BD847">
        <v>0</v>
      </c>
      <c r="BG847">
        <v>1333314600</v>
      </c>
      <c r="BH847" t="s">
        <v>995</v>
      </c>
      <c r="BI847">
        <v>6</v>
      </c>
      <c r="BJ847">
        <v>6</v>
      </c>
      <c r="BK847">
        <v>1300</v>
      </c>
      <c r="BL847" t="s">
        <v>996</v>
      </c>
    </row>
    <row r="848" spans="3:64">
      <c r="C848" s="2">
        <v>244688</v>
      </c>
      <c r="D848" s="2">
        <v>244688</v>
      </c>
      <c r="F848" t="s">
        <v>2031</v>
      </c>
      <c r="G848" t="s">
        <v>2032</v>
      </c>
      <c r="H848">
        <v>0</v>
      </c>
      <c r="I848" t="s">
        <v>984</v>
      </c>
      <c r="J848" t="s">
        <v>985</v>
      </c>
      <c r="K848" t="s">
        <v>986</v>
      </c>
      <c r="L848">
        <v>250</v>
      </c>
      <c r="N848">
        <v>2000412067</v>
      </c>
      <c r="O848" t="s">
        <v>2090</v>
      </c>
      <c r="P848">
        <v>1</v>
      </c>
      <c r="Q848" t="s">
        <v>2090</v>
      </c>
      <c r="R848" s="2">
        <v>244688</v>
      </c>
      <c r="S848" s="2">
        <v>244688</v>
      </c>
      <c r="T848" t="s">
        <v>2091</v>
      </c>
      <c r="U848">
        <v>23015321</v>
      </c>
      <c r="V848" t="s">
        <v>128</v>
      </c>
      <c r="W848">
        <v>1</v>
      </c>
      <c r="X848">
        <v>8</v>
      </c>
      <c r="Y848">
        <v>1</v>
      </c>
      <c r="Z848">
        <v>8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8</v>
      </c>
      <c r="AI848" t="s">
        <v>2036</v>
      </c>
      <c r="AJ848" t="s">
        <v>989</v>
      </c>
      <c r="AK848" t="s">
        <v>1007</v>
      </c>
      <c r="AL848" t="s">
        <v>1008</v>
      </c>
      <c r="AM848" t="s">
        <v>1009</v>
      </c>
      <c r="AN848" t="s">
        <v>1034</v>
      </c>
      <c r="AO848" t="s">
        <v>991</v>
      </c>
      <c r="AU848" t="s">
        <v>2092</v>
      </c>
      <c r="AV848" t="s">
        <v>1086</v>
      </c>
      <c r="AW848" t="s">
        <v>765</v>
      </c>
      <c r="AX848" t="s">
        <v>990</v>
      </c>
      <c r="AY848">
        <v>0</v>
      </c>
      <c r="AZ848" t="s">
        <v>994</v>
      </c>
      <c r="BA848">
        <v>31791197</v>
      </c>
      <c r="BD848">
        <v>0</v>
      </c>
      <c r="BG848">
        <v>1333314600</v>
      </c>
      <c r="BH848" t="s">
        <v>995</v>
      </c>
      <c r="BI848">
        <v>1</v>
      </c>
      <c r="BJ848">
        <v>8</v>
      </c>
      <c r="BL848" t="s">
        <v>996</v>
      </c>
    </row>
    <row r="849" spans="3:64">
      <c r="C849" s="2">
        <v>244688</v>
      </c>
      <c r="D849" s="2">
        <v>244688</v>
      </c>
      <c r="F849" t="s">
        <v>2031</v>
      </c>
      <c r="G849" t="s">
        <v>2032</v>
      </c>
      <c r="H849">
        <v>0</v>
      </c>
      <c r="I849" t="s">
        <v>984</v>
      </c>
      <c r="J849" t="s">
        <v>985</v>
      </c>
      <c r="K849" t="s">
        <v>986</v>
      </c>
      <c r="L849">
        <v>250</v>
      </c>
      <c r="N849">
        <v>2000412067</v>
      </c>
      <c r="O849" t="s">
        <v>2090</v>
      </c>
      <c r="P849">
        <v>1</v>
      </c>
      <c r="Q849" t="s">
        <v>2090</v>
      </c>
      <c r="R849" s="2">
        <v>244688</v>
      </c>
      <c r="S849" s="2">
        <v>244688</v>
      </c>
      <c r="T849" t="s">
        <v>2091</v>
      </c>
      <c r="U849">
        <v>23000192</v>
      </c>
      <c r="V849" t="s">
        <v>34</v>
      </c>
      <c r="W849">
        <v>6</v>
      </c>
      <c r="X849">
        <v>6</v>
      </c>
      <c r="Y849">
        <v>6</v>
      </c>
      <c r="Z849">
        <v>6</v>
      </c>
      <c r="AA849">
        <v>0</v>
      </c>
      <c r="AB849">
        <v>0</v>
      </c>
      <c r="AC849">
        <v>0</v>
      </c>
      <c r="AD849">
        <v>0</v>
      </c>
      <c r="AE849">
        <v>6</v>
      </c>
      <c r="AF849">
        <v>6</v>
      </c>
      <c r="AI849" t="s">
        <v>2036</v>
      </c>
      <c r="AJ849" t="s">
        <v>989</v>
      </c>
      <c r="AK849" t="s">
        <v>1007</v>
      </c>
      <c r="AL849" t="s">
        <v>1008</v>
      </c>
      <c r="AM849" t="s">
        <v>1009</v>
      </c>
      <c r="AN849" t="s">
        <v>1034</v>
      </c>
      <c r="AO849" t="s">
        <v>991</v>
      </c>
      <c r="AU849" t="s">
        <v>2092</v>
      </c>
      <c r="AV849" t="s">
        <v>765</v>
      </c>
      <c r="AW849" t="s">
        <v>765</v>
      </c>
      <c r="AX849" t="s">
        <v>990</v>
      </c>
      <c r="AY849">
        <v>0</v>
      </c>
      <c r="AZ849" t="s">
        <v>994</v>
      </c>
      <c r="BA849">
        <v>31791197</v>
      </c>
      <c r="BD849">
        <v>0</v>
      </c>
      <c r="BG849">
        <v>1333314600</v>
      </c>
      <c r="BH849" t="s">
        <v>995</v>
      </c>
      <c r="BI849">
        <v>6</v>
      </c>
      <c r="BJ849">
        <v>6</v>
      </c>
      <c r="BL849" t="s">
        <v>996</v>
      </c>
    </row>
    <row r="850" spans="3:64">
      <c r="C850" s="2">
        <v>244688</v>
      </c>
      <c r="D850" s="2">
        <v>244688</v>
      </c>
      <c r="F850" t="s">
        <v>2031</v>
      </c>
      <c r="G850" t="s">
        <v>2032</v>
      </c>
      <c r="H850">
        <v>0</v>
      </c>
      <c r="I850" t="s">
        <v>984</v>
      </c>
      <c r="J850" t="s">
        <v>985</v>
      </c>
      <c r="K850" t="s">
        <v>986</v>
      </c>
      <c r="L850">
        <v>250</v>
      </c>
      <c r="N850">
        <v>2000412067</v>
      </c>
      <c r="O850" t="s">
        <v>2090</v>
      </c>
      <c r="P850">
        <v>1</v>
      </c>
      <c r="Q850" t="s">
        <v>2090</v>
      </c>
      <c r="R850" s="2">
        <v>244688</v>
      </c>
      <c r="S850" s="2">
        <v>244688</v>
      </c>
      <c r="T850" t="s">
        <v>2091</v>
      </c>
      <c r="U850">
        <v>23057672</v>
      </c>
      <c r="V850" t="s">
        <v>136</v>
      </c>
      <c r="W850">
        <v>5</v>
      </c>
      <c r="X850">
        <v>5</v>
      </c>
      <c r="Y850">
        <v>5</v>
      </c>
      <c r="Z850">
        <v>5</v>
      </c>
      <c r="AA850">
        <v>0</v>
      </c>
      <c r="AB850">
        <v>0</v>
      </c>
      <c r="AC850">
        <v>0</v>
      </c>
      <c r="AD850">
        <v>0</v>
      </c>
      <c r="AE850">
        <v>5</v>
      </c>
      <c r="AF850">
        <v>5</v>
      </c>
      <c r="AI850" t="s">
        <v>2036</v>
      </c>
      <c r="AJ850" t="s">
        <v>989</v>
      </c>
      <c r="AK850" t="s">
        <v>1039</v>
      </c>
      <c r="AL850" t="s">
        <v>1008</v>
      </c>
      <c r="AM850" t="s">
        <v>1009</v>
      </c>
      <c r="AN850" t="s">
        <v>1034</v>
      </c>
      <c r="AO850" t="s">
        <v>991</v>
      </c>
      <c r="AU850" t="s">
        <v>2092</v>
      </c>
      <c r="AV850" t="s">
        <v>765</v>
      </c>
      <c r="AW850" t="s">
        <v>765</v>
      </c>
      <c r="AX850" t="s">
        <v>990</v>
      </c>
      <c r="AY850">
        <v>0</v>
      </c>
      <c r="AZ850" t="s">
        <v>994</v>
      </c>
      <c r="BA850">
        <v>31791197</v>
      </c>
      <c r="BD850">
        <v>0</v>
      </c>
      <c r="BG850">
        <v>1333314600</v>
      </c>
      <c r="BH850" t="s">
        <v>995</v>
      </c>
      <c r="BI850">
        <v>5</v>
      </c>
      <c r="BJ850">
        <v>5</v>
      </c>
      <c r="BL850" t="s">
        <v>996</v>
      </c>
    </row>
    <row r="851" spans="3:64">
      <c r="C851" s="2">
        <v>244688</v>
      </c>
      <c r="D851" s="2">
        <v>244688</v>
      </c>
      <c r="F851" t="s">
        <v>2031</v>
      </c>
      <c r="G851" t="s">
        <v>2032</v>
      </c>
      <c r="H851">
        <v>0</v>
      </c>
      <c r="I851" t="s">
        <v>984</v>
      </c>
      <c r="J851" t="s">
        <v>985</v>
      </c>
      <c r="K851" t="s">
        <v>986</v>
      </c>
      <c r="L851">
        <v>250</v>
      </c>
      <c r="N851">
        <v>2000412067</v>
      </c>
      <c r="O851" t="s">
        <v>2090</v>
      </c>
      <c r="P851">
        <v>1</v>
      </c>
      <c r="Q851" t="s">
        <v>2090</v>
      </c>
      <c r="R851" s="2">
        <v>244688</v>
      </c>
      <c r="S851" s="2">
        <v>244688</v>
      </c>
      <c r="T851" t="s">
        <v>2091</v>
      </c>
      <c r="U851">
        <v>23057697</v>
      </c>
      <c r="V851" t="s">
        <v>22</v>
      </c>
      <c r="W851">
        <v>5</v>
      </c>
      <c r="X851">
        <v>5</v>
      </c>
      <c r="Y851">
        <v>5</v>
      </c>
      <c r="Z851">
        <v>5</v>
      </c>
      <c r="AA851">
        <v>0</v>
      </c>
      <c r="AB851">
        <v>0</v>
      </c>
      <c r="AC851">
        <v>0</v>
      </c>
      <c r="AD851">
        <v>0</v>
      </c>
      <c r="AE851">
        <v>5</v>
      </c>
      <c r="AF851">
        <v>5</v>
      </c>
      <c r="AI851" t="s">
        <v>2036</v>
      </c>
      <c r="AJ851" t="s">
        <v>989</v>
      </c>
      <c r="AK851" t="s">
        <v>1007</v>
      </c>
      <c r="AL851" t="s">
        <v>1008</v>
      </c>
      <c r="AM851" t="s">
        <v>1009</v>
      </c>
      <c r="AN851" t="s">
        <v>1034</v>
      </c>
      <c r="AO851" t="s">
        <v>991</v>
      </c>
      <c r="AU851" t="s">
        <v>2092</v>
      </c>
      <c r="AV851" t="s">
        <v>765</v>
      </c>
      <c r="AW851" t="s">
        <v>765</v>
      </c>
      <c r="AX851" t="s">
        <v>990</v>
      </c>
      <c r="AY851">
        <v>0</v>
      </c>
      <c r="AZ851" t="s">
        <v>994</v>
      </c>
      <c r="BA851">
        <v>31791197</v>
      </c>
      <c r="BD851">
        <v>0</v>
      </c>
      <c r="BG851">
        <v>1333314600</v>
      </c>
      <c r="BH851" t="s">
        <v>995</v>
      </c>
      <c r="BI851">
        <v>5</v>
      </c>
      <c r="BJ851">
        <v>5</v>
      </c>
      <c r="BL851" t="s">
        <v>996</v>
      </c>
    </row>
    <row r="852" spans="3:64">
      <c r="C852" s="2">
        <v>244688</v>
      </c>
      <c r="D852" s="2">
        <v>244688</v>
      </c>
      <c r="F852" t="s">
        <v>2031</v>
      </c>
      <c r="G852" t="s">
        <v>2032</v>
      </c>
      <c r="H852">
        <v>0</v>
      </c>
      <c r="I852" t="s">
        <v>984</v>
      </c>
      <c r="J852" t="s">
        <v>985</v>
      </c>
      <c r="K852" t="s">
        <v>986</v>
      </c>
      <c r="L852">
        <v>250</v>
      </c>
      <c r="N852">
        <v>2000384952</v>
      </c>
      <c r="O852" t="s">
        <v>2093</v>
      </c>
      <c r="P852">
        <v>2</v>
      </c>
      <c r="Q852" t="s">
        <v>2094</v>
      </c>
      <c r="R852" s="2">
        <v>244688</v>
      </c>
      <c r="S852" s="2">
        <v>244688</v>
      </c>
      <c r="T852" t="s">
        <v>2095</v>
      </c>
      <c r="U852">
        <v>23068098</v>
      </c>
      <c r="V852" t="s">
        <v>710</v>
      </c>
      <c r="W852">
        <v>2</v>
      </c>
      <c r="X852">
        <v>240</v>
      </c>
      <c r="Y852">
        <v>2</v>
      </c>
      <c r="Z852">
        <v>240</v>
      </c>
      <c r="AA852">
        <v>0</v>
      </c>
      <c r="AB852">
        <v>0</v>
      </c>
      <c r="AC852">
        <v>0</v>
      </c>
      <c r="AD852">
        <v>0</v>
      </c>
      <c r="AE852">
        <v>2</v>
      </c>
      <c r="AF852">
        <v>240</v>
      </c>
      <c r="AI852" t="s">
        <v>2036</v>
      </c>
      <c r="AJ852" t="s">
        <v>989</v>
      </c>
      <c r="AN852" t="s">
        <v>1034</v>
      </c>
      <c r="AO852" t="s">
        <v>991</v>
      </c>
      <c r="AU852" t="s">
        <v>2096</v>
      </c>
      <c r="AV852" t="s">
        <v>1001</v>
      </c>
      <c r="AW852" t="s">
        <v>765</v>
      </c>
      <c r="AX852" t="s">
        <v>990</v>
      </c>
      <c r="AY852">
        <v>0</v>
      </c>
      <c r="AZ852" t="s">
        <v>994</v>
      </c>
      <c r="BA852">
        <v>31791341</v>
      </c>
      <c r="BD852">
        <v>0</v>
      </c>
      <c r="BG852">
        <v>1333314600</v>
      </c>
      <c r="BH852" t="s">
        <v>995</v>
      </c>
      <c r="BI852">
        <v>2</v>
      </c>
      <c r="BJ852">
        <v>240</v>
      </c>
      <c r="BK852">
        <v>1300</v>
      </c>
      <c r="BL852" t="s">
        <v>996</v>
      </c>
    </row>
    <row r="853" spans="3:64">
      <c r="C853" s="2">
        <v>244688</v>
      </c>
      <c r="D853" s="2">
        <v>244688</v>
      </c>
      <c r="F853" t="s">
        <v>2031</v>
      </c>
      <c r="G853" t="s">
        <v>2032</v>
      </c>
      <c r="H853">
        <v>0</v>
      </c>
      <c r="I853" t="s">
        <v>984</v>
      </c>
      <c r="J853" t="s">
        <v>985</v>
      </c>
      <c r="K853" t="s">
        <v>986</v>
      </c>
      <c r="L853">
        <v>250</v>
      </c>
      <c r="N853">
        <v>2000384952</v>
      </c>
      <c r="O853" t="s">
        <v>2093</v>
      </c>
      <c r="P853">
        <v>2</v>
      </c>
      <c r="Q853" t="s">
        <v>2094</v>
      </c>
      <c r="R853" s="2">
        <v>244688</v>
      </c>
      <c r="S853" s="2">
        <v>244688</v>
      </c>
      <c r="T853" t="s">
        <v>2097</v>
      </c>
      <c r="U853">
        <v>23057678</v>
      </c>
      <c r="V853" t="s">
        <v>690</v>
      </c>
      <c r="W853">
        <v>10</v>
      </c>
      <c r="X853">
        <v>10</v>
      </c>
      <c r="Y853">
        <v>10</v>
      </c>
      <c r="Z853">
        <v>10</v>
      </c>
      <c r="AA853">
        <v>0</v>
      </c>
      <c r="AB853">
        <v>0</v>
      </c>
      <c r="AC853">
        <v>0</v>
      </c>
      <c r="AD853">
        <v>0</v>
      </c>
      <c r="AE853">
        <v>10</v>
      </c>
      <c r="AF853">
        <v>10</v>
      </c>
      <c r="AI853" t="s">
        <v>2036</v>
      </c>
      <c r="AJ853" t="s">
        <v>989</v>
      </c>
      <c r="AK853" t="s">
        <v>1039</v>
      </c>
      <c r="AL853" t="s">
        <v>1008</v>
      </c>
      <c r="AM853" t="s">
        <v>1009</v>
      </c>
      <c r="AN853" t="s">
        <v>1034</v>
      </c>
      <c r="AO853" t="s">
        <v>991</v>
      </c>
      <c r="AU853" t="s">
        <v>2098</v>
      </c>
      <c r="AV853" t="s">
        <v>765</v>
      </c>
      <c r="AW853" t="s">
        <v>765</v>
      </c>
      <c r="AX853" t="s">
        <v>990</v>
      </c>
      <c r="AY853">
        <v>0</v>
      </c>
      <c r="AZ853" t="s">
        <v>994</v>
      </c>
      <c r="BA853">
        <v>31791445</v>
      </c>
      <c r="BD853">
        <v>0</v>
      </c>
      <c r="BG853">
        <v>1333314600</v>
      </c>
      <c r="BH853" t="s">
        <v>995</v>
      </c>
      <c r="BI853">
        <v>10</v>
      </c>
      <c r="BJ853">
        <v>10</v>
      </c>
      <c r="BK853">
        <v>1300</v>
      </c>
      <c r="BL853" t="s">
        <v>996</v>
      </c>
    </row>
    <row r="854" spans="3:64">
      <c r="C854" s="2">
        <v>244688</v>
      </c>
      <c r="D854" s="2">
        <v>244688</v>
      </c>
      <c r="F854" t="s">
        <v>2031</v>
      </c>
      <c r="G854" t="s">
        <v>2032</v>
      </c>
      <c r="H854">
        <v>0</v>
      </c>
      <c r="I854" t="s">
        <v>984</v>
      </c>
      <c r="J854" t="s">
        <v>985</v>
      </c>
      <c r="K854" t="s">
        <v>986</v>
      </c>
      <c r="L854">
        <v>250</v>
      </c>
      <c r="N854">
        <v>2000384952</v>
      </c>
      <c r="O854" t="s">
        <v>2093</v>
      </c>
      <c r="P854">
        <v>2</v>
      </c>
      <c r="Q854" t="s">
        <v>2094</v>
      </c>
      <c r="R854" s="2">
        <v>244688</v>
      </c>
      <c r="S854" s="2">
        <v>244688</v>
      </c>
      <c r="T854" t="s">
        <v>2097</v>
      </c>
      <c r="U854">
        <v>23000190</v>
      </c>
      <c r="V854" t="s">
        <v>125</v>
      </c>
      <c r="W854">
        <v>4</v>
      </c>
      <c r="X854">
        <v>4</v>
      </c>
      <c r="Y854">
        <v>4</v>
      </c>
      <c r="Z854">
        <v>4</v>
      </c>
      <c r="AA854">
        <v>0</v>
      </c>
      <c r="AB854">
        <v>0</v>
      </c>
      <c r="AC854">
        <v>0</v>
      </c>
      <c r="AD854">
        <v>0</v>
      </c>
      <c r="AE854">
        <v>4</v>
      </c>
      <c r="AF854">
        <v>4</v>
      </c>
      <c r="AI854" t="s">
        <v>2036</v>
      </c>
      <c r="AJ854" t="s">
        <v>989</v>
      </c>
      <c r="AK854" t="s">
        <v>1007</v>
      </c>
      <c r="AL854" t="s">
        <v>1008</v>
      </c>
      <c r="AM854" t="s">
        <v>1009</v>
      </c>
      <c r="AN854" t="s">
        <v>1034</v>
      </c>
      <c r="AO854" t="s">
        <v>991</v>
      </c>
      <c r="AU854" t="s">
        <v>2098</v>
      </c>
      <c r="AV854" t="s">
        <v>765</v>
      </c>
      <c r="AW854" t="s">
        <v>765</v>
      </c>
      <c r="AX854" t="s">
        <v>990</v>
      </c>
      <c r="AY854">
        <v>0</v>
      </c>
      <c r="AZ854" t="s">
        <v>994</v>
      </c>
      <c r="BA854">
        <v>31791445</v>
      </c>
      <c r="BD854">
        <v>0</v>
      </c>
      <c r="BG854">
        <v>1333314600</v>
      </c>
      <c r="BH854" t="s">
        <v>995</v>
      </c>
      <c r="BI854">
        <v>4</v>
      </c>
      <c r="BJ854">
        <v>4</v>
      </c>
      <c r="BK854">
        <v>1300</v>
      </c>
      <c r="BL854" t="s">
        <v>996</v>
      </c>
    </row>
    <row r="855" spans="3:64">
      <c r="C855" s="2">
        <v>244688</v>
      </c>
      <c r="D855" s="2">
        <v>244688</v>
      </c>
      <c r="F855" t="s">
        <v>2031</v>
      </c>
      <c r="G855" t="s">
        <v>2032</v>
      </c>
      <c r="H855">
        <v>0</v>
      </c>
      <c r="I855" t="s">
        <v>984</v>
      </c>
      <c r="J855" t="s">
        <v>985</v>
      </c>
      <c r="K855" t="s">
        <v>986</v>
      </c>
      <c r="L855">
        <v>250</v>
      </c>
      <c r="N855">
        <v>2000195095</v>
      </c>
      <c r="O855" t="s">
        <v>2099</v>
      </c>
      <c r="P855">
        <v>1</v>
      </c>
      <c r="Q855" t="s">
        <v>2099</v>
      </c>
      <c r="R855" s="2">
        <v>244688</v>
      </c>
      <c r="S855" s="2">
        <v>244688</v>
      </c>
      <c r="T855" t="s">
        <v>2100</v>
      </c>
      <c r="U855">
        <v>23068099</v>
      </c>
      <c r="V855" t="s">
        <v>712</v>
      </c>
      <c r="W855">
        <v>1</v>
      </c>
      <c r="X855">
        <v>105</v>
      </c>
      <c r="Y855">
        <v>1</v>
      </c>
      <c r="Z855">
        <v>105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105</v>
      </c>
      <c r="AI855" t="s">
        <v>2036</v>
      </c>
      <c r="AJ855" t="s">
        <v>989</v>
      </c>
      <c r="AN855" t="s">
        <v>1022</v>
      </c>
      <c r="AO855" t="s">
        <v>991</v>
      </c>
      <c r="AU855" t="s">
        <v>2101</v>
      </c>
      <c r="AV855" t="s">
        <v>1001</v>
      </c>
      <c r="AW855" t="s">
        <v>765</v>
      </c>
      <c r="AX855" t="s">
        <v>990</v>
      </c>
      <c r="AY855">
        <v>0</v>
      </c>
      <c r="AZ855" t="s">
        <v>994</v>
      </c>
      <c r="BA855">
        <v>31791609</v>
      </c>
      <c r="BD855">
        <v>0</v>
      </c>
      <c r="BG855">
        <v>1333314600</v>
      </c>
      <c r="BH855" t="s">
        <v>995</v>
      </c>
      <c r="BI855">
        <v>1</v>
      </c>
      <c r="BJ855">
        <v>105</v>
      </c>
      <c r="BK855">
        <v>1300</v>
      </c>
      <c r="BL855" t="s">
        <v>996</v>
      </c>
    </row>
    <row r="856" spans="3:64">
      <c r="C856" s="2">
        <v>244688</v>
      </c>
      <c r="D856" s="2">
        <v>244688</v>
      </c>
      <c r="F856" t="s">
        <v>2031</v>
      </c>
      <c r="G856" t="s">
        <v>2032</v>
      </c>
      <c r="H856">
        <v>0</v>
      </c>
      <c r="I856" t="s">
        <v>984</v>
      </c>
      <c r="J856" t="s">
        <v>985</v>
      </c>
      <c r="K856" t="s">
        <v>986</v>
      </c>
      <c r="L856">
        <v>250</v>
      </c>
      <c r="N856">
        <v>2000195095</v>
      </c>
      <c r="O856" t="s">
        <v>2099</v>
      </c>
      <c r="P856">
        <v>1</v>
      </c>
      <c r="Q856" t="s">
        <v>2099</v>
      </c>
      <c r="R856" s="2">
        <v>244688</v>
      </c>
      <c r="S856" s="2">
        <v>244688</v>
      </c>
      <c r="T856" t="s">
        <v>2102</v>
      </c>
      <c r="U856">
        <v>23015390</v>
      </c>
      <c r="V856" t="s">
        <v>564</v>
      </c>
      <c r="W856">
        <v>4</v>
      </c>
      <c r="X856">
        <v>4</v>
      </c>
      <c r="Y856">
        <v>4</v>
      </c>
      <c r="Z856">
        <v>4</v>
      </c>
      <c r="AA856">
        <v>0</v>
      </c>
      <c r="AB856">
        <v>0</v>
      </c>
      <c r="AC856">
        <v>0</v>
      </c>
      <c r="AD856">
        <v>0</v>
      </c>
      <c r="AE856">
        <v>4</v>
      </c>
      <c r="AF856">
        <v>4</v>
      </c>
      <c r="AI856" t="s">
        <v>2036</v>
      </c>
      <c r="AJ856" t="s">
        <v>989</v>
      </c>
      <c r="AK856" t="s">
        <v>1007</v>
      </c>
      <c r="AL856" t="s">
        <v>1008</v>
      </c>
      <c r="AM856" t="s">
        <v>1009</v>
      </c>
      <c r="AN856" t="s">
        <v>1022</v>
      </c>
      <c r="AO856" t="s">
        <v>991</v>
      </c>
      <c r="AU856" t="s">
        <v>2103</v>
      </c>
      <c r="AV856" t="s">
        <v>765</v>
      </c>
      <c r="AW856" t="s">
        <v>765</v>
      </c>
      <c r="AX856" t="s">
        <v>990</v>
      </c>
      <c r="AY856">
        <v>0</v>
      </c>
      <c r="AZ856" t="s">
        <v>994</v>
      </c>
      <c r="BA856">
        <v>31791677</v>
      </c>
      <c r="BD856">
        <v>0</v>
      </c>
      <c r="BG856">
        <v>1333314600</v>
      </c>
      <c r="BH856" t="s">
        <v>995</v>
      </c>
      <c r="BI856">
        <v>4</v>
      </c>
      <c r="BJ856">
        <v>4</v>
      </c>
      <c r="BK856">
        <v>1300</v>
      </c>
      <c r="BL856" t="s">
        <v>996</v>
      </c>
    </row>
    <row r="857" spans="3:64">
      <c r="C857" s="2">
        <v>244688</v>
      </c>
      <c r="D857" s="2">
        <v>244688</v>
      </c>
      <c r="F857" t="s">
        <v>2031</v>
      </c>
      <c r="G857" t="s">
        <v>2032</v>
      </c>
      <c r="H857">
        <v>0</v>
      </c>
      <c r="I857" t="s">
        <v>984</v>
      </c>
      <c r="J857" t="s">
        <v>985</v>
      </c>
      <c r="K857" t="s">
        <v>986</v>
      </c>
      <c r="L857">
        <v>250</v>
      </c>
      <c r="N857">
        <v>2000195095</v>
      </c>
      <c r="O857" t="s">
        <v>2099</v>
      </c>
      <c r="P857">
        <v>1</v>
      </c>
      <c r="Q857" t="s">
        <v>2099</v>
      </c>
      <c r="R857" s="2">
        <v>244688</v>
      </c>
      <c r="S857" s="2">
        <v>244688</v>
      </c>
      <c r="T857" t="s">
        <v>2104</v>
      </c>
      <c r="U857">
        <v>23000188</v>
      </c>
      <c r="V857" t="s">
        <v>94</v>
      </c>
      <c r="W857">
        <v>6</v>
      </c>
      <c r="X857">
        <v>6</v>
      </c>
      <c r="Y857">
        <v>6</v>
      </c>
      <c r="Z857">
        <v>6</v>
      </c>
      <c r="AA857">
        <v>0</v>
      </c>
      <c r="AB857">
        <v>0</v>
      </c>
      <c r="AC857">
        <v>0</v>
      </c>
      <c r="AD857">
        <v>0</v>
      </c>
      <c r="AE857">
        <v>6</v>
      </c>
      <c r="AF857">
        <v>6</v>
      </c>
      <c r="AI857" t="s">
        <v>2036</v>
      </c>
      <c r="AJ857" t="s">
        <v>989</v>
      </c>
      <c r="AK857" t="s">
        <v>1007</v>
      </c>
      <c r="AL857" t="s">
        <v>1008</v>
      </c>
      <c r="AM857" t="s">
        <v>1009</v>
      </c>
      <c r="AN857" t="s">
        <v>1022</v>
      </c>
      <c r="AO857" t="s">
        <v>991</v>
      </c>
      <c r="AU857" t="s">
        <v>2105</v>
      </c>
      <c r="AV857" t="s">
        <v>765</v>
      </c>
      <c r="AW857" t="s">
        <v>765</v>
      </c>
      <c r="AX857" t="s">
        <v>990</v>
      </c>
      <c r="AY857">
        <v>0</v>
      </c>
      <c r="AZ857" t="s">
        <v>994</v>
      </c>
      <c r="BA857">
        <v>31791677</v>
      </c>
      <c r="BD857">
        <v>0</v>
      </c>
      <c r="BF857" t="s">
        <v>1104</v>
      </c>
      <c r="BG857">
        <v>1333314600</v>
      </c>
      <c r="BH857" t="s">
        <v>995</v>
      </c>
      <c r="BI857">
        <v>6</v>
      </c>
      <c r="BJ857">
        <v>6</v>
      </c>
      <c r="BK857">
        <v>1300</v>
      </c>
      <c r="BL857" t="s">
        <v>996</v>
      </c>
    </row>
    <row r="858" spans="3:64">
      <c r="C858" s="2">
        <v>244688</v>
      </c>
      <c r="D858" s="2">
        <v>244688</v>
      </c>
      <c r="F858" t="s">
        <v>2031</v>
      </c>
      <c r="G858" t="s">
        <v>2032</v>
      </c>
      <c r="H858">
        <v>0</v>
      </c>
      <c r="I858" t="s">
        <v>984</v>
      </c>
      <c r="J858" t="s">
        <v>985</v>
      </c>
      <c r="K858" t="s">
        <v>986</v>
      </c>
      <c r="L858">
        <v>250</v>
      </c>
      <c r="N858">
        <v>2000365647</v>
      </c>
      <c r="O858" t="s">
        <v>2106</v>
      </c>
      <c r="P858">
        <v>1</v>
      </c>
      <c r="Q858" t="s">
        <v>2106</v>
      </c>
      <c r="R858" s="2">
        <v>244688</v>
      </c>
      <c r="S858" s="2">
        <v>244688</v>
      </c>
      <c r="T858" t="s">
        <v>2107</v>
      </c>
      <c r="U858">
        <v>23067920</v>
      </c>
      <c r="V858" t="s">
        <v>16</v>
      </c>
      <c r="W858">
        <v>30</v>
      </c>
      <c r="X858">
        <v>30</v>
      </c>
      <c r="Y858">
        <v>30</v>
      </c>
      <c r="Z858">
        <v>30</v>
      </c>
      <c r="AA858">
        <v>0</v>
      </c>
      <c r="AB858">
        <v>0</v>
      </c>
      <c r="AC858">
        <v>0</v>
      </c>
      <c r="AD858">
        <v>0</v>
      </c>
      <c r="AE858">
        <v>30</v>
      </c>
      <c r="AF858">
        <v>30</v>
      </c>
      <c r="AI858" t="s">
        <v>2036</v>
      </c>
      <c r="AJ858" t="s">
        <v>989</v>
      </c>
      <c r="AN858" t="s">
        <v>1034</v>
      </c>
      <c r="AO858" t="s">
        <v>991</v>
      </c>
      <c r="AU858" t="s">
        <v>2108</v>
      </c>
      <c r="AV858" t="s">
        <v>899</v>
      </c>
      <c r="AW858" t="s">
        <v>899</v>
      </c>
      <c r="AX858" t="s">
        <v>990</v>
      </c>
      <c r="AY858">
        <v>0</v>
      </c>
      <c r="AZ858" t="s">
        <v>994</v>
      </c>
      <c r="BA858">
        <v>31791994</v>
      </c>
      <c r="BD858">
        <v>0</v>
      </c>
      <c r="BG858">
        <v>1333314600</v>
      </c>
      <c r="BH858" t="s">
        <v>995</v>
      </c>
      <c r="BI858">
        <v>30</v>
      </c>
      <c r="BJ858">
        <v>30</v>
      </c>
      <c r="BK858">
        <v>1300</v>
      </c>
      <c r="BL858" t="s">
        <v>996</v>
      </c>
    </row>
    <row r="859" spans="3:64">
      <c r="C859" s="2">
        <v>244688</v>
      </c>
      <c r="D859" s="2">
        <v>244688</v>
      </c>
      <c r="F859" t="s">
        <v>2031</v>
      </c>
      <c r="G859" t="s">
        <v>2032</v>
      </c>
      <c r="H859">
        <v>0</v>
      </c>
      <c r="I859" t="s">
        <v>984</v>
      </c>
      <c r="J859" t="s">
        <v>985</v>
      </c>
      <c r="K859" t="s">
        <v>986</v>
      </c>
      <c r="L859">
        <v>250</v>
      </c>
      <c r="N859">
        <v>2000344388</v>
      </c>
      <c r="O859" t="s">
        <v>2109</v>
      </c>
      <c r="P859">
        <v>1</v>
      </c>
      <c r="Q859" t="s">
        <v>2109</v>
      </c>
      <c r="R859" s="2">
        <v>244688</v>
      </c>
      <c r="S859" s="2">
        <v>244688</v>
      </c>
      <c r="T859" t="s">
        <v>2110</v>
      </c>
      <c r="U859">
        <v>23015321</v>
      </c>
      <c r="V859" t="s">
        <v>128</v>
      </c>
      <c r="W859">
        <v>6</v>
      </c>
      <c r="X859">
        <v>48</v>
      </c>
      <c r="Y859">
        <v>6</v>
      </c>
      <c r="Z859">
        <v>48</v>
      </c>
      <c r="AA859">
        <v>0</v>
      </c>
      <c r="AB859">
        <v>0</v>
      </c>
      <c r="AC859">
        <v>0</v>
      </c>
      <c r="AD859">
        <v>0</v>
      </c>
      <c r="AE859">
        <v>6</v>
      </c>
      <c r="AF859">
        <v>48</v>
      </c>
      <c r="AI859" t="s">
        <v>2036</v>
      </c>
      <c r="AJ859" t="s">
        <v>989</v>
      </c>
      <c r="AK859" t="s">
        <v>1007</v>
      </c>
      <c r="AL859" t="s">
        <v>1008</v>
      </c>
      <c r="AM859" t="s">
        <v>1009</v>
      </c>
      <c r="AN859" t="s">
        <v>1034</v>
      </c>
      <c r="AO859" t="s">
        <v>991</v>
      </c>
      <c r="AU859" t="s">
        <v>2111</v>
      </c>
      <c r="AV859" t="s">
        <v>1086</v>
      </c>
      <c r="AW859" t="s">
        <v>765</v>
      </c>
      <c r="AX859" t="s">
        <v>990</v>
      </c>
      <c r="AY859">
        <v>0</v>
      </c>
      <c r="AZ859" t="s">
        <v>994</v>
      </c>
      <c r="BA859">
        <v>31792070</v>
      </c>
      <c r="BD859">
        <v>0</v>
      </c>
      <c r="BG859">
        <v>1333314600</v>
      </c>
      <c r="BH859" t="s">
        <v>995</v>
      </c>
      <c r="BI859">
        <v>6</v>
      </c>
      <c r="BJ859">
        <v>48</v>
      </c>
      <c r="BK859">
        <v>1300</v>
      </c>
      <c r="BL859" t="s">
        <v>996</v>
      </c>
    </row>
    <row r="860" spans="3:64">
      <c r="C860" s="2">
        <v>244688</v>
      </c>
      <c r="D860" s="2">
        <v>244688</v>
      </c>
      <c r="F860" t="s">
        <v>2031</v>
      </c>
      <c r="G860" t="s">
        <v>2032</v>
      </c>
      <c r="H860">
        <v>0</v>
      </c>
      <c r="I860" t="s">
        <v>984</v>
      </c>
      <c r="J860" t="s">
        <v>985</v>
      </c>
      <c r="K860" t="s">
        <v>986</v>
      </c>
      <c r="L860">
        <v>250</v>
      </c>
      <c r="N860">
        <v>2000348526</v>
      </c>
      <c r="O860" t="s">
        <v>2112</v>
      </c>
      <c r="P860">
        <v>1</v>
      </c>
      <c r="Q860" t="s">
        <v>2112</v>
      </c>
      <c r="R860" s="2">
        <v>244688</v>
      </c>
      <c r="S860" s="2">
        <v>244688</v>
      </c>
      <c r="T860" t="s">
        <v>2113</v>
      </c>
      <c r="U860">
        <v>23057685</v>
      </c>
      <c r="V860" t="s">
        <v>104</v>
      </c>
      <c r="W860">
        <v>40</v>
      </c>
      <c r="X860">
        <v>40</v>
      </c>
      <c r="Y860">
        <v>40</v>
      </c>
      <c r="Z860">
        <v>40</v>
      </c>
      <c r="AA860">
        <v>0</v>
      </c>
      <c r="AB860">
        <v>0</v>
      </c>
      <c r="AC860">
        <v>0</v>
      </c>
      <c r="AD860">
        <v>0</v>
      </c>
      <c r="AE860">
        <v>40</v>
      </c>
      <c r="AF860">
        <v>40</v>
      </c>
      <c r="AI860" t="s">
        <v>2036</v>
      </c>
      <c r="AJ860" t="s">
        <v>989</v>
      </c>
      <c r="AK860" t="s">
        <v>1007</v>
      </c>
      <c r="AL860" t="s">
        <v>1008</v>
      </c>
      <c r="AM860" t="s">
        <v>1009</v>
      </c>
      <c r="AN860" t="s">
        <v>1034</v>
      </c>
      <c r="AO860" t="s">
        <v>991</v>
      </c>
      <c r="AU860" t="s">
        <v>2114</v>
      </c>
      <c r="AV860" t="s">
        <v>765</v>
      </c>
      <c r="AW860" t="s">
        <v>765</v>
      </c>
      <c r="AX860" t="s">
        <v>990</v>
      </c>
      <c r="AY860">
        <v>0</v>
      </c>
      <c r="AZ860" t="s">
        <v>994</v>
      </c>
      <c r="BA860">
        <v>31792220</v>
      </c>
      <c r="BD860">
        <v>0</v>
      </c>
      <c r="BG860">
        <v>1333314600</v>
      </c>
      <c r="BH860" t="s">
        <v>995</v>
      </c>
      <c r="BI860">
        <v>40</v>
      </c>
      <c r="BJ860">
        <v>40</v>
      </c>
      <c r="BK860">
        <v>1300</v>
      </c>
      <c r="BL860" t="s">
        <v>996</v>
      </c>
    </row>
    <row r="861" spans="3:64">
      <c r="C861" s="2">
        <v>244688</v>
      </c>
      <c r="D861" s="2">
        <v>244688</v>
      </c>
      <c r="F861" t="s">
        <v>2031</v>
      </c>
      <c r="G861" t="s">
        <v>2032</v>
      </c>
      <c r="H861">
        <v>0</v>
      </c>
      <c r="I861" t="s">
        <v>984</v>
      </c>
      <c r="J861" t="s">
        <v>985</v>
      </c>
      <c r="K861" t="s">
        <v>986</v>
      </c>
      <c r="L861">
        <v>250</v>
      </c>
      <c r="N861">
        <v>2000410030</v>
      </c>
      <c r="O861" t="s">
        <v>2115</v>
      </c>
      <c r="P861">
        <v>1</v>
      </c>
      <c r="Q861" t="s">
        <v>2115</v>
      </c>
      <c r="R861" s="2">
        <v>244688</v>
      </c>
      <c r="S861" s="2">
        <v>244688</v>
      </c>
      <c r="T861" t="s">
        <v>2116</v>
      </c>
      <c r="U861">
        <v>23078867</v>
      </c>
      <c r="V861" t="s">
        <v>173</v>
      </c>
      <c r="W861">
        <v>100</v>
      </c>
      <c r="X861">
        <v>100</v>
      </c>
      <c r="Y861">
        <v>100</v>
      </c>
      <c r="Z861">
        <v>100</v>
      </c>
      <c r="AA861">
        <v>0</v>
      </c>
      <c r="AB861">
        <v>0</v>
      </c>
      <c r="AC861">
        <v>0</v>
      </c>
      <c r="AD861">
        <v>0</v>
      </c>
      <c r="AE861">
        <v>100</v>
      </c>
      <c r="AF861">
        <v>100</v>
      </c>
      <c r="AI861" t="s">
        <v>2036</v>
      </c>
      <c r="AJ861" t="s">
        <v>989</v>
      </c>
      <c r="AK861" t="s">
        <v>1039</v>
      </c>
      <c r="AL861" t="s">
        <v>1008</v>
      </c>
      <c r="AM861" t="s">
        <v>1009</v>
      </c>
      <c r="AN861" t="s">
        <v>1034</v>
      </c>
      <c r="AO861" t="s">
        <v>991</v>
      </c>
      <c r="AU861" t="s">
        <v>2117</v>
      </c>
      <c r="AV861" t="s">
        <v>765</v>
      </c>
      <c r="AW861" t="s">
        <v>765</v>
      </c>
      <c r="AX861" t="s">
        <v>990</v>
      </c>
      <c r="AY861">
        <v>0</v>
      </c>
      <c r="AZ861" t="s">
        <v>994</v>
      </c>
      <c r="BA861">
        <v>31792351</v>
      </c>
      <c r="BD861">
        <v>0</v>
      </c>
      <c r="BG861">
        <v>1333314600</v>
      </c>
      <c r="BH861" t="s">
        <v>995</v>
      </c>
      <c r="BI861">
        <v>100</v>
      </c>
      <c r="BJ861">
        <v>100</v>
      </c>
      <c r="BL861" t="s">
        <v>996</v>
      </c>
    </row>
    <row r="862" spans="3:64">
      <c r="C862" s="2">
        <v>244688</v>
      </c>
      <c r="D862" s="2">
        <v>244688</v>
      </c>
      <c r="F862" t="s">
        <v>2031</v>
      </c>
      <c r="G862" t="s">
        <v>2032</v>
      </c>
      <c r="H862">
        <v>0</v>
      </c>
      <c r="I862" t="s">
        <v>984</v>
      </c>
      <c r="J862" t="s">
        <v>985</v>
      </c>
      <c r="K862" t="s">
        <v>986</v>
      </c>
      <c r="L862">
        <v>250</v>
      </c>
      <c r="N862">
        <v>2000409975</v>
      </c>
      <c r="O862" t="s">
        <v>2118</v>
      </c>
      <c r="P862">
        <v>1</v>
      </c>
      <c r="Q862" t="s">
        <v>2118</v>
      </c>
      <c r="R862" s="2">
        <v>244688</v>
      </c>
      <c r="S862" s="2">
        <v>244688</v>
      </c>
      <c r="T862" t="s">
        <v>2119</v>
      </c>
      <c r="U862">
        <v>23057684</v>
      </c>
      <c r="V862" t="s">
        <v>620</v>
      </c>
      <c r="W862">
        <v>20</v>
      </c>
      <c r="X862">
        <v>20</v>
      </c>
      <c r="Y862">
        <v>20</v>
      </c>
      <c r="Z862">
        <v>20</v>
      </c>
      <c r="AA862">
        <v>0</v>
      </c>
      <c r="AB862">
        <v>0</v>
      </c>
      <c r="AC862">
        <v>0</v>
      </c>
      <c r="AD862">
        <v>0</v>
      </c>
      <c r="AE862">
        <v>20</v>
      </c>
      <c r="AF862">
        <v>20</v>
      </c>
      <c r="AI862" t="s">
        <v>2036</v>
      </c>
      <c r="AJ862" t="s">
        <v>989</v>
      </c>
      <c r="AK862" t="s">
        <v>1007</v>
      </c>
      <c r="AL862" t="s">
        <v>1008</v>
      </c>
      <c r="AM862" t="s">
        <v>1009</v>
      </c>
      <c r="AN862" t="s">
        <v>1034</v>
      </c>
      <c r="AO862" t="s">
        <v>991</v>
      </c>
      <c r="AU862" t="s">
        <v>2120</v>
      </c>
      <c r="AV862" t="s">
        <v>765</v>
      </c>
      <c r="AW862" t="s">
        <v>765</v>
      </c>
      <c r="AX862" t="s">
        <v>990</v>
      </c>
      <c r="AY862">
        <v>0</v>
      </c>
      <c r="AZ862" t="s">
        <v>994</v>
      </c>
      <c r="BA862">
        <v>31792711</v>
      </c>
      <c r="BD862">
        <v>0</v>
      </c>
      <c r="BG862">
        <v>1333314600</v>
      </c>
      <c r="BH862" t="s">
        <v>995</v>
      </c>
      <c r="BI862">
        <v>20</v>
      </c>
      <c r="BJ862">
        <v>20</v>
      </c>
      <c r="BL862" t="s">
        <v>996</v>
      </c>
    </row>
    <row r="863" spans="3:64">
      <c r="C863" s="2">
        <v>244688</v>
      </c>
      <c r="D863" s="2">
        <v>244688</v>
      </c>
      <c r="F863" t="s">
        <v>2031</v>
      </c>
      <c r="G863" t="s">
        <v>2032</v>
      </c>
      <c r="H863">
        <v>0</v>
      </c>
      <c r="I863" t="s">
        <v>984</v>
      </c>
      <c r="J863" t="s">
        <v>985</v>
      </c>
      <c r="K863" t="s">
        <v>986</v>
      </c>
      <c r="L863">
        <v>250</v>
      </c>
      <c r="N863">
        <v>2000409975</v>
      </c>
      <c r="O863" t="s">
        <v>2118</v>
      </c>
      <c r="P863">
        <v>1</v>
      </c>
      <c r="Q863" t="s">
        <v>2118</v>
      </c>
      <c r="R863" s="2">
        <v>244688</v>
      </c>
      <c r="S863" s="2">
        <v>244688</v>
      </c>
      <c r="T863" t="s">
        <v>2119</v>
      </c>
      <c r="U863">
        <v>23015390</v>
      </c>
      <c r="V863" t="s">
        <v>564</v>
      </c>
      <c r="W863">
        <v>4</v>
      </c>
      <c r="X863">
        <v>4</v>
      </c>
      <c r="Y863">
        <v>4</v>
      </c>
      <c r="Z863">
        <v>4</v>
      </c>
      <c r="AA863">
        <v>0</v>
      </c>
      <c r="AB863">
        <v>0</v>
      </c>
      <c r="AC863">
        <v>0</v>
      </c>
      <c r="AD863">
        <v>0</v>
      </c>
      <c r="AE863">
        <v>4</v>
      </c>
      <c r="AF863">
        <v>4</v>
      </c>
      <c r="AI863" t="s">
        <v>2036</v>
      </c>
      <c r="AJ863" t="s">
        <v>989</v>
      </c>
      <c r="AK863" t="s">
        <v>1007</v>
      </c>
      <c r="AL863" t="s">
        <v>1008</v>
      </c>
      <c r="AM863" t="s">
        <v>1009</v>
      </c>
      <c r="AN863" t="s">
        <v>1034</v>
      </c>
      <c r="AO863" t="s">
        <v>991</v>
      </c>
      <c r="AU863" t="s">
        <v>2120</v>
      </c>
      <c r="AV863" t="s">
        <v>765</v>
      </c>
      <c r="AW863" t="s">
        <v>765</v>
      </c>
      <c r="AX863" t="s">
        <v>990</v>
      </c>
      <c r="AY863">
        <v>0</v>
      </c>
      <c r="AZ863" t="s">
        <v>994</v>
      </c>
      <c r="BA863">
        <v>31792711</v>
      </c>
      <c r="BD863">
        <v>0</v>
      </c>
      <c r="BG863">
        <v>1333314600</v>
      </c>
      <c r="BH863" t="s">
        <v>995</v>
      </c>
      <c r="BI863">
        <v>4</v>
      </c>
      <c r="BJ863">
        <v>4</v>
      </c>
      <c r="BL863" t="s">
        <v>996</v>
      </c>
    </row>
    <row r="864" spans="3:64">
      <c r="C864" s="2">
        <v>244688</v>
      </c>
      <c r="D864" s="2">
        <v>244688</v>
      </c>
      <c r="F864" t="s">
        <v>2031</v>
      </c>
      <c r="G864" t="s">
        <v>2032</v>
      </c>
      <c r="H864">
        <v>0</v>
      </c>
      <c r="I864" t="s">
        <v>984</v>
      </c>
      <c r="J864" t="s">
        <v>985</v>
      </c>
      <c r="K864" t="s">
        <v>986</v>
      </c>
      <c r="L864">
        <v>250</v>
      </c>
      <c r="N864">
        <v>2000353880</v>
      </c>
      <c r="O864" t="s">
        <v>2121</v>
      </c>
      <c r="P864">
        <v>1</v>
      </c>
      <c r="Q864" t="s">
        <v>2122</v>
      </c>
      <c r="R864" s="2">
        <v>244688</v>
      </c>
      <c r="S864" s="2">
        <v>244688</v>
      </c>
      <c r="T864" t="s">
        <v>2123</v>
      </c>
      <c r="U864">
        <v>23014036</v>
      </c>
      <c r="V864" t="s">
        <v>90</v>
      </c>
      <c r="W864">
        <v>10</v>
      </c>
      <c r="X864">
        <v>10</v>
      </c>
      <c r="Y864">
        <v>10</v>
      </c>
      <c r="Z864">
        <v>10</v>
      </c>
      <c r="AA864">
        <v>0</v>
      </c>
      <c r="AB864">
        <v>0</v>
      </c>
      <c r="AC864">
        <v>0</v>
      </c>
      <c r="AD864">
        <v>0</v>
      </c>
      <c r="AE864">
        <v>10</v>
      </c>
      <c r="AF864">
        <v>10</v>
      </c>
      <c r="AI864" t="s">
        <v>2036</v>
      </c>
      <c r="AJ864" t="s">
        <v>989</v>
      </c>
      <c r="AK864" t="s">
        <v>1007</v>
      </c>
      <c r="AL864" t="s">
        <v>1008</v>
      </c>
      <c r="AM864" t="s">
        <v>1009</v>
      </c>
      <c r="AN864" t="s">
        <v>1034</v>
      </c>
      <c r="AO864" t="s">
        <v>991</v>
      </c>
      <c r="AU864" t="s">
        <v>2124</v>
      </c>
      <c r="AV864" t="s">
        <v>765</v>
      </c>
      <c r="AW864" t="s">
        <v>765</v>
      </c>
      <c r="AX864" t="s">
        <v>990</v>
      </c>
      <c r="AY864">
        <v>0</v>
      </c>
      <c r="AZ864" t="s">
        <v>994</v>
      </c>
      <c r="BA864">
        <v>31792951</v>
      </c>
      <c r="BD864">
        <v>0</v>
      </c>
      <c r="BG864">
        <v>1333314600</v>
      </c>
      <c r="BH864" t="s">
        <v>995</v>
      </c>
      <c r="BI864">
        <v>10</v>
      </c>
      <c r="BJ864">
        <v>10</v>
      </c>
      <c r="BK864">
        <v>1300</v>
      </c>
      <c r="BL864" t="s">
        <v>996</v>
      </c>
    </row>
    <row r="865" spans="3:64">
      <c r="C865" s="2">
        <v>244688</v>
      </c>
      <c r="D865" s="2">
        <v>244688</v>
      </c>
      <c r="F865" t="s">
        <v>2031</v>
      </c>
      <c r="G865" t="s">
        <v>2032</v>
      </c>
      <c r="H865">
        <v>0</v>
      </c>
      <c r="I865" t="s">
        <v>984</v>
      </c>
      <c r="J865" t="s">
        <v>985</v>
      </c>
      <c r="K865" t="s">
        <v>986</v>
      </c>
      <c r="L865">
        <v>250</v>
      </c>
      <c r="N865">
        <v>2000353880</v>
      </c>
      <c r="O865" t="s">
        <v>2121</v>
      </c>
      <c r="P865">
        <v>1</v>
      </c>
      <c r="Q865" t="s">
        <v>2122</v>
      </c>
      <c r="R865" s="2">
        <v>244688</v>
      </c>
      <c r="S865" s="2">
        <v>244688</v>
      </c>
      <c r="T865" t="s">
        <v>2123</v>
      </c>
      <c r="U865">
        <v>23015321</v>
      </c>
      <c r="V865" t="s">
        <v>128</v>
      </c>
      <c r="W865">
        <v>3</v>
      </c>
      <c r="X865">
        <v>24</v>
      </c>
      <c r="Y865">
        <v>3</v>
      </c>
      <c r="Z865">
        <v>24</v>
      </c>
      <c r="AA865">
        <v>0</v>
      </c>
      <c r="AB865">
        <v>0</v>
      </c>
      <c r="AC865">
        <v>0</v>
      </c>
      <c r="AD865">
        <v>0</v>
      </c>
      <c r="AE865">
        <v>3</v>
      </c>
      <c r="AF865">
        <v>24</v>
      </c>
      <c r="AI865" t="s">
        <v>2036</v>
      </c>
      <c r="AJ865" t="s">
        <v>989</v>
      </c>
      <c r="AK865" t="s">
        <v>1007</v>
      </c>
      <c r="AL865" t="s">
        <v>1008</v>
      </c>
      <c r="AM865" t="s">
        <v>1009</v>
      </c>
      <c r="AN865" t="s">
        <v>1034</v>
      </c>
      <c r="AO865" t="s">
        <v>991</v>
      </c>
      <c r="AU865" t="s">
        <v>2124</v>
      </c>
      <c r="AV865" t="s">
        <v>1086</v>
      </c>
      <c r="AW865" t="s">
        <v>765</v>
      </c>
      <c r="AX865" t="s">
        <v>990</v>
      </c>
      <c r="AY865">
        <v>0</v>
      </c>
      <c r="AZ865" t="s">
        <v>994</v>
      </c>
      <c r="BA865">
        <v>31792951</v>
      </c>
      <c r="BD865">
        <v>0</v>
      </c>
      <c r="BG865">
        <v>1333314600</v>
      </c>
      <c r="BH865" t="s">
        <v>995</v>
      </c>
      <c r="BI865">
        <v>3</v>
      </c>
      <c r="BJ865">
        <v>24</v>
      </c>
      <c r="BK865">
        <v>1300</v>
      </c>
      <c r="BL865" t="s">
        <v>996</v>
      </c>
    </row>
    <row r="866" spans="3:64">
      <c r="C866" s="2">
        <v>244688</v>
      </c>
      <c r="D866" s="2">
        <v>244688</v>
      </c>
      <c r="F866" t="s">
        <v>2031</v>
      </c>
      <c r="G866" t="s">
        <v>2032</v>
      </c>
      <c r="H866">
        <v>0</v>
      </c>
      <c r="I866" t="s">
        <v>984</v>
      </c>
      <c r="J866" t="s">
        <v>985</v>
      </c>
      <c r="K866" t="s">
        <v>986</v>
      </c>
      <c r="L866">
        <v>250</v>
      </c>
      <c r="N866">
        <v>2000368527</v>
      </c>
      <c r="O866" t="s">
        <v>2046</v>
      </c>
      <c r="P866">
        <v>3</v>
      </c>
      <c r="Q866" t="s">
        <v>2125</v>
      </c>
      <c r="R866" s="2">
        <v>244688</v>
      </c>
      <c r="S866" s="2">
        <v>244688</v>
      </c>
      <c r="T866" t="s">
        <v>2126</v>
      </c>
      <c r="U866">
        <v>23089913</v>
      </c>
      <c r="V866" t="s">
        <v>665</v>
      </c>
      <c r="W866">
        <v>10</v>
      </c>
      <c r="X866">
        <v>10</v>
      </c>
      <c r="Y866">
        <v>10</v>
      </c>
      <c r="Z866">
        <v>10</v>
      </c>
      <c r="AA866">
        <v>0</v>
      </c>
      <c r="AB866">
        <v>0</v>
      </c>
      <c r="AC866">
        <v>0</v>
      </c>
      <c r="AD866">
        <v>0</v>
      </c>
      <c r="AE866">
        <v>10</v>
      </c>
      <c r="AF866">
        <v>10</v>
      </c>
      <c r="AI866" t="s">
        <v>2036</v>
      </c>
      <c r="AJ866" t="s">
        <v>989</v>
      </c>
      <c r="AK866" t="s">
        <v>1039</v>
      </c>
      <c r="AL866" t="s">
        <v>1042</v>
      </c>
      <c r="AM866" t="s">
        <v>1009</v>
      </c>
      <c r="AN866" t="s">
        <v>1022</v>
      </c>
      <c r="AO866" t="s">
        <v>991</v>
      </c>
      <c r="AU866" t="s">
        <v>1345</v>
      </c>
      <c r="AV866" t="s">
        <v>869</v>
      </c>
      <c r="AW866" t="s">
        <v>765</v>
      </c>
      <c r="AX866" t="s">
        <v>990</v>
      </c>
      <c r="AY866">
        <v>0</v>
      </c>
      <c r="AZ866" t="s">
        <v>994</v>
      </c>
      <c r="BA866">
        <v>31793050</v>
      </c>
      <c r="BD866">
        <v>0</v>
      </c>
      <c r="BG866">
        <v>1333314600</v>
      </c>
      <c r="BH866" t="s">
        <v>995</v>
      </c>
      <c r="BI866">
        <v>1</v>
      </c>
      <c r="BJ866">
        <v>10</v>
      </c>
      <c r="BK866">
        <v>1300</v>
      </c>
      <c r="BL866" t="s">
        <v>996</v>
      </c>
    </row>
    <row r="867" spans="3:64">
      <c r="C867" s="2">
        <v>244688</v>
      </c>
      <c r="D867" s="2">
        <v>244688</v>
      </c>
      <c r="F867" t="s">
        <v>2031</v>
      </c>
      <c r="G867" t="s">
        <v>2032</v>
      </c>
      <c r="H867">
        <v>0</v>
      </c>
      <c r="I867" t="s">
        <v>984</v>
      </c>
      <c r="J867" t="s">
        <v>985</v>
      </c>
      <c r="K867" t="s">
        <v>986</v>
      </c>
      <c r="L867">
        <v>250</v>
      </c>
      <c r="N867">
        <v>2000368527</v>
      </c>
      <c r="O867" t="s">
        <v>2046</v>
      </c>
      <c r="P867">
        <v>3</v>
      </c>
      <c r="Q867" t="s">
        <v>2125</v>
      </c>
      <c r="R867" s="2">
        <v>244688</v>
      </c>
      <c r="S867" s="2">
        <v>244688</v>
      </c>
      <c r="T867" t="s">
        <v>2126</v>
      </c>
      <c r="U867">
        <v>23089920</v>
      </c>
      <c r="V867" t="s">
        <v>667</v>
      </c>
      <c r="W867">
        <v>10</v>
      </c>
      <c r="X867">
        <v>10</v>
      </c>
      <c r="Y867">
        <v>10</v>
      </c>
      <c r="Z867">
        <v>10</v>
      </c>
      <c r="AA867">
        <v>0</v>
      </c>
      <c r="AB867">
        <v>0</v>
      </c>
      <c r="AC867">
        <v>0</v>
      </c>
      <c r="AD867">
        <v>0</v>
      </c>
      <c r="AE867">
        <v>10</v>
      </c>
      <c r="AF867">
        <v>10</v>
      </c>
      <c r="AI867" t="s">
        <v>2036</v>
      </c>
      <c r="AJ867" t="s">
        <v>989</v>
      </c>
      <c r="AK867" t="s">
        <v>1039</v>
      </c>
      <c r="AL867" t="s">
        <v>1042</v>
      </c>
      <c r="AM867" t="s">
        <v>1009</v>
      </c>
      <c r="AN867" t="s">
        <v>1022</v>
      </c>
      <c r="AO867" t="s">
        <v>991</v>
      </c>
      <c r="AU867" t="s">
        <v>1345</v>
      </c>
      <c r="AV867" t="s">
        <v>869</v>
      </c>
      <c r="AW867" t="s">
        <v>765</v>
      </c>
      <c r="AX867" t="s">
        <v>990</v>
      </c>
      <c r="AY867">
        <v>0</v>
      </c>
      <c r="AZ867" t="s">
        <v>994</v>
      </c>
      <c r="BA867">
        <v>31793050</v>
      </c>
      <c r="BD867">
        <v>0</v>
      </c>
      <c r="BG867">
        <v>1333314600</v>
      </c>
      <c r="BH867" t="s">
        <v>995</v>
      </c>
      <c r="BI867">
        <v>1</v>
      </c>
      <c r="BJ867">
        <v>10</v>
      </c>
      <c r="BK867">
        <v>1300</v>
      </c>
      <c r="BL867" t="s">
        <v>996</v>
      </c>
    </row>
    <row r="868" spans="3:64">
      <c r="C868" s="2">
        <v>244688</v>
      </c>
      <c r="D868" s="2">
        <v>244688</v>
      </c>
      <c r="F868" t="s">
        <v>2031</v>
      </c>
      <c r="G868" t="s">
        <v>2032</v>
      </c>
      <c r="H868">
        <v>0</v>
      </c>
      <c r="I868" t="s">
        <v>984</v>
      </c>
      <c r="J868" t="s">
        <v>985</v>
      </c>
      <c r="K868" t="s">
        <v>986</v>
      </c>
      <c r="L868">
        <v>250</v>
      </c>
      <c r="N868">
        <v>2000366388</v>
      </c>
      <c r="O868" t="s">
        <v>2127</v>
      </c>
      <c r="P868">
        <v>1</v>
      </c>
      <c r="Q868" t="s">
        <v>2127</v>
      </c>
      <c r="R868" s="2">
        <v>244688</v>
      </c>
      <c r="S868" s="2">
        <v>244688</v>
      </c>
      <c r="T868" t="s">
        <v>2128</v>
      </c>
      <c r="U868">
        <v>23015321</v>
      </c>
      <c r="V868" t="s">
        <v>128</v>
      </c>
      <c r="W868">
        <v>6</v>
      </c>
      <c r="X868">
        <v>48</v>
      </c>
      <c r="Y868">
        <v>6</v>
      </c>
      <c r="Z868">
        <v>48</v>
      </c>
      <c r="AA868">
        <v>0</v>
      </c>
      <c r="AB868">
        <v>0</v>
      </c>
      <c r="AC868">
        <v>0</v>
      </c>
      <c r="AD868">
        <v>0</v>
      </c>
      <c r="AE868">
        <v>6</v>
      </c>
      <c r="AF868">
        <v>48</v>
      </c>
      <c r="AI868" t="s">
        <v>2036</v>
      </c>
      <c r="AJ868" t="s">
        <v>989</v>
      </c>
      <c r="AK868" t="s">
        <v>1007</v>
      </c>
      <c r="AL868" t="s">
        <v>1008</v>
      </c>
      <c r="AM868" t="s">
        <v>1009</v>
      </c>
      <c r="AN868" t="s">
        <v>1034</v>
      </c>
      <c r="AO868" t="s">
        <v>991</v>
      </c>
      <c r="AU868" t="s">
        <v>2129</v>
      </c>
      <c r="AV868" t="s">
        <v>1086</v>
      </c>
      <c r="AW868" t="s">
        <v>765</v>
      </c>
      <c r="AX868" t="s">
        <v>990</v>
      </c>
      <c r="AY868">
        <v>0</v>
      </c>
      <c r="AZ868" t="s">
        <v>994</v>
      </c>
      <c r="BA868">
        <v>31793062</v>
      </c>
      <c r="BD868">
        <v>0</v>
      </c>
      <c r="BG868">
        <v>1333314600</v>
      </c>
      <c r="BH868" t="s">
        <v>995</v>
      </c>
      <c r="BI868">
        <v>6</v>
      </c>
      <c r="BJ868">
        <v>48</v>
      </c>
      <c r="BK868">
        <v>1300</v>
      </c>
      <c r="BL868" t="s">
        <v>996</v>
      </c>
    </row>
    <row r="869" spans="3:64">
      <c r="C869" s="2">
        <v>244688</v>
      </c>
      <c r="D869" s="2">
        <v>244688</v>
      </c>
      <c r="F869" t="s">
        <v>2031</v>
      </c>
      <c r="G869" t="s">
        <v>2032</v>
      </c>
      <c r="H869">
        <v>0</v>
      </c>
      <c r="I869" t="s">
        <v>984</v>
      </c>
      <c r="J869" t="s">
        <v>985</v>
      </c>
      <c r="K869" t="s">
        <v>986</v>
      </c>
      <c r="L869">
        <v>250</v>
      </c>
      <c r="N869">
        <v>2000366388</v>
      </c>
      <c r="O869" t="s">
        <v>2127</v>
      </c>
      <c r="P869">
        <v>1</v>
      </c>
      <c r="Q869" t="s">
        <v>2127</v>
      </c>
      <c r="R869" s="2">
        <v>244688</v>
      </c>
      <c r="S869" s="2">
        <v>244688</v>
      </c>
      <c r="T869" t="s">
        <v>2128</v>
      </c>
      <c r="U869">
        <v>23057680</v>
      </c>
      <c r="V869" t="s">
        <v>86</v>
      </c>
      <c r="W869">
        <v>10</v>
      </c>
      <c r="X869">
        <v>10</v>
      </c>
      <c r="Y869">
        <v>10</v>
      </c>
      <c r="Z869">
        <v>10</v>
      </c>
      <c r="AA869">
        <v>0</v>
      </c>
      <c r="AB869">
        <v>0</v>
      </c>
      <c r="AC869">
        <v>0</v>
      </c>
      <c r="AD869">
        <v>0</v>
      </c>
      <c r="AE869">
        <v>10</v>
      </c>
      <c r="AF869">
        <v>10</v>
      </c>
      <c r="AI869" t="s">
        <v>2036</v>
      </c>
      <c r="AJ869" t="s">
        <v>989</v>
      </c>
      <c r="AK869" t="s">
        <v>1007</v>
      </c>
      <c r="AL869" t="s">
        <v>1008</v>
      </c>
      <c r="AM869" t="s">
        <v>1009</v>
      </c>
      <c r="AN869" t="s">
        <v>1034</v>
      </c>
      <c r="AO869" t="s">
        <v>991</v>
      </c>
      <c r="AU869" t="s">
        <v>2129</v>
      </c>
      <c r="AV869" t="s">
        <v>765</v>
      </c>
      <c r="AW869" t="s">
        <v>765</v>
      </c>
      <c r="AX869" t="s">
        <v>990</v>
      </c>
      <c r="AY869">
        <v>0</v>
      </c>
      <c r="AZ869" t="s">
        <v>994</v>
      </c>
      <c r="BA869">
        <v>31793062</v>
      </c>
      <c r="BD869">
        <v>0</v>
      </c>
      <c r="BG869">
        <v>1333314600</v>
      </c>
      <c r="BH869" t="s">
        <v>995</v>
      </c>
      <c r="BI869">
        <v>10</v>
      </c>
      <c r="BJ869">
        <v>10</v>
      </c>
      <c r="BK869">
        <v>1300</v>
      </c>
      <c r="BL869" t="s">
        <v>996</v>
      </c>
    </row>
    <row r="870" spans="3:64">
      <c r="C870" s="2">
        <v>244688</v>
      </c>
      <c r="D870" s="2">
        <v>244688</v>
      </c>
      <c r="F870" t="s">
        <v>2031</v>
      </c>
      <c r="G870" t="s">
        <v>2032</v>
      </c>
      <c r="H870">
        <v>0</v>
      </c>
      <c r="I870" t="s">
        <v>984</v>
      </c>
      <c r="J870" t="s">
        <v>985</v>
      </c>
      <c r="K870" t="s">
        <v>986</v>
      </c>
      <c r="L870">
        <v>250</v>
      </c>
      <c r="N870">
        <v>2000245478</v>
      </c>
      <c r="O870" t="s">
        <v>2130</v>
      </c>
      <c r="P870">
        <v>1</v>
      </c>
      <c r="Q870" t="s">
        <v>2131</v>
      </c>
      <c r="R870" s="2">
        <v>244688</v>
      </c>
      <c r="S870" s="2">
        <v>244688</v>
      </c>
      <c r="T870" t="s">
        <v>2132</v>
      </c>
      <c r="U870">
        <v>23068097</v>
      </c>
      <c r="V870" t="s">
        <v>708</v>
      </c>
      <c r="W870">
        <v>2</v>
      </c>
      <c r="X870">
        <v>210</v>
      </c>
      <c r="Y870">
        <v>2</v>
      </c>
      <c r="Z870">
        <v>210</v>
      </c>
      <c r="AA870">
        <v>0</v>
      </c>
      <c r="AB870">
        <v>0</v>
      </c>
      <c r="AC870">
        <v>0</v>
      </c>
      <c r="AD870">
        <v>0</v>
      </c>
      <c r="AE870">
        <v>2</v>
      </c>
      <c r="AF870">
        <v>210</v>
      </c>
      <c r="AI870" t="s">
        <v>2036</v>
      </c>
      <c r="AJ870" t="s">
        <v>989</v>
      </c>
      <c r="AN870" t="s">
        <v>1022</v>
      </c>
      <c r="AO870" t="s">
        <v>991</v>
      </c>
      <c r="AU870" t="s">
        <v>2133</v>
      </c>
      <c r="AV870" t="s">
        <v>1001</v>
      </c>
      <c r="AW870" t="s">
        <v>765</v>
      </c>
      <c r="AX870" t="s">
        <v>990</v>
      </c>
      <c r="AY870">
        <v>0</v>
      </c>
      <c r="AZ870" t="s">
        <v>994</v>
      </c>
      <c r="BA870">
        <v>31793213</v>
      </c>
      <c r="BD870">
        <v>0</v>
      </c>
      <c r="BG870">
        <v>1333314600</v>
      </c>
      <c r="BH870" t="s">
        <v>995</v>
      </c>
      <c r="BI870">
        <v>2</v>
      </c>
      <c r="BJ870">
        <v>210</v>
      </c>
      <c r="BK870">
        <v>1300</v>
      </c>
      <c r="BL870" t="s">
        <v>996</v>
      </c>
    </row>
    <row r="871" spans="3:64">
      <c r="C871" s="2">
        <v>244688</v>
      </c>
      <c r="D871" s="2">
        <v>244688</v>
      </c>
      <c r="F871" t="s">
        <v>2031</v>
      </c>
      <c r="G871" t="s">
        <v>2032</v>
      </c>
      <c r="H871">
        <v>0</v>
      </c>
      <c r="I871" t="s">
        <v>984</v>
      </c>
      <c r="J871" t="s">
        <v>985</v>
      </c>
      <c r="K871" t="s">
        <v>986</v>
      </c>
      <c r="L871">
        <v>250</v>
      </c>
      <c r="N871">
        <v>2000245478</v>
      </c>
      <c r="O871" t="s">
        <v>2130</v>
      </c>
      <c r="P871">
        <v>1</v>
      </c>
      <c r="Q871" t="s">
        <v>2131</v>
      </c>
      <c r="R871" s="2">
        <v>244688</v>
      </c>
      <c r="S871" s="2">
        <v>244688</v>
      </c>
      <c r="T871" t="s">
        <v>2134</v>
      </c>
      <c r="U871">
        <v>23015321</v>
      </c>
      <c r="V871" t="s">
        <v>128</v>
      </c>
      <c r="W871">
        <v>4</v>
      </c>
      <c r="X871">
        <v>32</v>
      </c>
      <c r="Y871">
        <v>4</v>
      </c>
      <c r="Z871">
        <v>32</v>
      </c>
      <c r="AA871">
        <v>0</v>
      </c>
      <c r="AB871">
        <v>0</v>
      </c>
      <c r="AC871">
        <v>0</v>
      </c>
      <c r="AD871">
        <v>0</v>
      </c>
      <c r="AE871">
        <v>4</v>
      </c>
      <c r="AF871">
        <v>32</v>
      </c>
      <c r="AI871" t="s">
        <v>2036</v>
      </c>
      <c r="AJ871" t="s">
        <v>989</v>
      </c>
      <c r="AK871" t="s">
        <v>1007</v>
      </c>
      <c r="AL871" t="s">
        <v>1008</v>
      </c>
      <c r="AM871" t="s">
        <v>1009</v>
      </c>
      <c r="AN871" t="s">
        <v>1022</v>
      </c>
      <c r="AO871" t="s">
        <v>991</v>
      </c>
      <c r="AU871" t="s">
        <v>2135</v>
      </c>
      <c r="AV871" t="s">
        <v>1086</v>
      </c>
      <c r="AW871" t="s">
        <v>765</v>
      </c>
      <c r="AX871" t="s">
        <v>990</v>
      </c>
      <c r="AY871">
        <v>0</v>
      </c>
      <c r="AZ871" t="s">
        <v>994</v>
      </c>
      <c r="BA871">
        <v>31793290</v>
      </c>
      <c r="BD871">
        <v>0</v>
      </c>
      <c r="BG871">
        <v>1333314600</v>
      </c>
      <c r="BH871" t="s">
        <v>995</v>
      </c>
      <c r="BI871">
        <v>4</v>
      </c>
      <c r="BJ871">
        <v>32</v>
      </c>
      <c r="BK871">
        <v>1300</v>
      </c>
      <c r="BL871" t="s">
        <v>996</v>
      </c>
    </row>
    <row r="872" spans="3:64">
      <c r="C872" s="2">
        <v>244688</v>
      </c>
      <c r="D872" s="2">
        <v>244688</v>
      </c>
      <c r="F872" t="s">
        <v>2031</v>
      </c>
      <c r="G872" t="s">
        <v>2032</v>
      </c>
      <c r="H872">
        <v>0</v>
      </c>
      <c r="I872" t="s">
        <v>984</v>
      </c>
      <c r="J872" t="s">
        <v>985</v>
      </c>
      <c r="K872" t="s">
        <v>986</v>
      </c>
      <c r="L872">
        <v>250</v>
      </c>
      <c r="N872">
        <v>2000245478</v>
      </c>
      <c r="O872" t="s">
        <v>2130</v>
      </c>
      <c r="P872">
        <v>1</v>
      </c>
      <c r="Q872" t="s">
        <v>2131</v>
      </c>
      <c r="R872" s="2">
        <v>244688</v>
      </c>
      <c r="S872" s="2">
        <v>244688</v>
      </c>
      <c r="T872" t="s">
        <v>2134</v>
      </c>
      <c r="U872">
        <v>23000190</v>
      </c>
      <c r="V872" t="s">
        <v>125</v>
      </c>
      <c r="W872">
        <v>2</v>
      </c>
      <c r="X872">
        <v>2</v>
      </c>
      <c r="Y872">
        <v>2</v>
      </c>
      <c r="Z872">
        <v>2</v>
      </c>
      <c r="AA872">
        <v>0</v>
      </c>
      <c r="AB872">
        <v>0</v>
      </c>
      <c r="AC872">
        <v>0</v>
      </c>
      <c r="AD872">
        <v>0</v>
      </c>
      <c r="AE872">
        <v>2</v>
      </c>
      <c r="AF872">
        <v>2</v>
      </c>
      <c r="AI872" t="s">
        <v>2036</v>
      </c>
      <c r="AJ872" t="s">
        <v>989</v>
      </c>
      <c r="AK872" t="s">
        <v>1007</v>
      </c>
      <c r="AL872" t="s">
        <v>1008</v>
      </c>
      <c r="AM872" t="s">
        <v>1009</v>
      </c>
      <c r="AN872" t="s">
        <v>1022</v>
      </c>
      <c r="AO872" t="s">
        <v>991</v>
      </c>
      <c r="AU872" t="s">
        <v>2135</v>
      </c>
      <c r="AV872" t="s">
        <v>765</v>
      </c>
      <c r="AW872" t="s">
        <v>765</v>
      </c>
      <c r="AX872" t="s">
        <v>990</v>
      </c>
      <c r="AY872">
        <v>0</v>
      </c>
      <c r="AZ872" t="s">
        <v>994</v>
      </c>
      <c r="BA872">
        <v>31793290</v>
      </c>
      <c r="BD872">
        <v>0</v>
      </c>
      <c r="BG872">
        <v>1333314600</v>
      </c>
      <c r="BH872" t="s">
        <v>995</v>
      </c>
      <c r="BI872">
        <v>2</v>
      </c>
      <c r="BJ872">
        <v>2</v>
      </c>
      <c r="BK872">
        <v>1300</v>
      </c>
      <c r="BL872" t="s">
        <v>996</v>
      </c>
    </row>
    <row r="873" spans="3:64">
      <c r="C873" s="2">
        <v>244688</v>
      </c>
      <c r="D873" s="2">
        <v>244688</v>
      </c>
      <c r="F873" t="s">
        <v>2031</v>
      </c>
      <c r="G873" t="s">
        <v>2032</v>
      </c>
      <c r="H873">
        <v>0</v>
      </c>
      <c r="I873" t="s">
        <v>984</v>
      </c>
      <c r="J873" t="s">
        <v>985</v>
      </c>
      <c r="K873" t="s">
        <v>986</v>
      </c>
      <c r="L873">
        <v>250</v>
      </c>
      <c r="N873">
        <v>2000245478</v>
      </c>
      <c r="O873" t="s">
        <v>2130</v>
      </c>
      <c r="P873">
        <v>1</v>
      </c>
      <c r="Q873" t="s">
        <v>2131</v>
      </c>
      <c r="R873" s="2">
        <v>244688</v>
      </c>
      <c r="S873" s="2">
        <v>244688</v>
      </c>
      <c r="T873" t="s">
        <v>2134</v>
      </c>
      <c r="U873">
        <v>23000191</v>
      </c>
      <c r="V873" t="s">
        <v>44</v>
      </c>
      <c r="W873">
        <v>4</v>
      </c>
      <c r="X873">
        <v>4</v>
      </c>
      <c r="Y873">
        <v>4</v>
      </c>
      <c r="Z873">
        <v>4</v>
      </c>
      <c r="AA873">
        <v>0</v>
      </c>
      <c r="AB873">
        <v>0</v>
      </c>
      <c r="AC873">
        <v>0</v>
      </c>
      <c r="AD873">
        <v>0</v>
      </c>
      <c r="AE873">
        <v>4</v>
      </c>
      <c r="AF873">
        <v>4</v>
      </c>
      <c r="AI873" t="s">
        <v>2036</v>
      </c>
      <c r="AJ873" t="s">
        <v>989</v>
      </c>
      <c r="AK873" t="s">
        <v>1007</v>
      </c>
      <c r="AL873" t="s">
        <v>1008</v>
      </c>
      <c r="AM873" t="s">
        <v>1009</v>
      </c>
      <c r="AN873" t="s">
        <v>1022</v>
      </c>
      <c r="AO873" t="s">
        <v>991</v>
      </c>
      <c r="AU873" t="s">
        <v>2135</v>
      </c>
      <c r="AV873" t="s">
        <v>765</v>
      </c>
      <c r="AW873" t="s">
        <v>765</v>
      </c>
      <c r="AX873" t="s">
        <v>990</v>
      </c>
      <c r="AY873">
        <v>0</v>
      </c>
      <c r="AZ873" t="s">
        <v>994</v>
      </c>
      <c r="BA873">
        <v>31793290</v>
      </c>
      <c r="BD873">
        <v>0</v>
      </c>
      <c r="BG873">
        <v>1333314600</v>
      </c>
      <c r="BH873" t="s">
        <v>995</v>
      </c>
      <c r="BI873">
        <v>4</v>
      </c>
      <c r="BJ873">
        <v>4</v>
      </c>
      <c r="BK873">
        <v>1300</v>
      </c>
      <c r="BL873" t="s">
        <v>996</v>
      </c>
    </row>
    <row r="874" spans="3:64">
      <c r="C874" s="2">
        <v>244688</v>
      </c>
      <c r="D874" s="2">
        <v>244688</v>
      </c>
      <c r="F874" t="s">
        <v>2031</v>
      </c>
      <c r="G874" t="s">
        <v>2032</v>
      </c>
      <c r="H874">
        <v>0</v>
      </c>
      <c r="I874" t="s">
        <v>984</v>
      </c>
      <c r="J874" t="s">
        <v>985</v>
      </c>
      <c r="K874" t="s">
        <v>986</v>
      </c>
      <c r="L874">
        <v>250</v>
      </c>
      <c r="N874">
        <v>2000245478</v>
      </c>
      <c r="O874" t="s">
        <v>2130</v>
      </c>
      <c r="P874">
        <v>1</v>
      </c>
      <c r="Q874" t="s">
        <v>2131</v>
      </c>
      <c r="R874" s="2">
        <v>244688</v>
      </c>
      <c r="S874" s="2">
        <v>244688</v>
      </c>
      <c r="T874" t="s">
        <v>2134</v>
      </c>
      <c r="U874">
        <v>23000193</v>
      </c>
      <c r="V874" t="s">
        <v>110</v>
      </c>
      <c r="W874">
        <v>2</v>
      </c>
      <c r="X874">
        <v>2</v>
      </c>
      <c r="Y874">
        <v>2</v>
      </c>
      <c r="Z874">
        <v>2</v>
      </c>
      <c r="AA874">
        <v>0</v>
      </c>
      <c r="AB874">
        <v>0</v>
      </c>
      <c r="AC874">
        <v>0</v>
      </c>
      <c r="AD874">
        <v>0</v>
      </c>
      <c r="AE874">
        <v>2</v>
      </c>
      <c r="AF874">
        <v>2</v>
      </c>
      <c r="AI874" t="s">
        <v>2036</v>
      </c>
      <c r="AJ874" t="s">
        <v>989</v>
      </c>
      <c r="AK874" t="s">
        <v>1007</v>
      </c>
      <c r="AL874" t="s">
        <v>1008</v>
      </c>
      <c r="AM874" t="s">
        <v>1009</v>
      </c>
      <c r="AN874" t="s">
        <v>1022</v>
      </c>
      <c r="AO874" t="s">
        <v>991</v>
      </c>
      <c r="AU874" t="s">
        <v>2135</v>
      </c>
      <c r="AV874" t="s">
        <v>765</v>
      </c>
      <c r="AW874" t="s">
        <v>765</v>
      </c>
      <c r="AX874" t="s">
        <v>990</v>
      </c>
      <c r="AY874">
        <v>0</v>
      </c>
      <c r="AZ874" t="s">
        <v>994</v>
      </c>
      <c r="BA874">
        <v>31793290</v>
      </c>
      <c r="BD874">
        <v>0</v>
      </c>
      <c r="BG874">
        <v>1333314600</v>
      </c>
      <c r="BH874" t="s">
        <v>995</v>
      </c>
      <c r="BI874">
        <v>2</v>
      </c>
      <c r="BJ874">
        <v>2</v>
      </c>
      <c r="BK874">
        <v>1300</v>
      </c>
      <c r="BL874" t="s">
        <v>996</v>
      </c>
    </row>
    <row r="875" spans="3:64">
      <c r="C875" s="2">
        <v>244688</v>
      </c>
      <c r="D875" s="2">
        <v>244688</v>
      </c>
      <c r="F875" t="s">
        <v>2031</v>
      </c>
      <c r="G875" t="s">
        <v>2032</v>
      </c>
      <c r="H875">
        <v>0</v>
      </c>
      <c r="I875" t="s">
        <v>984</v>
      </c>
      <c r="J875" t="s">
        <v>985</v>
      </c>
      <c r="K875" t="s">
        <v>986</v>
      </c>
      <c r="L875">
        <v>250</v>
      </c>
      <c r="N875">
        <v>2000245478</v>
      </c>
      <c r="O875" t="s">
        <v>2130</v>
      </c>
      <c r="P875">
        <v>1</v>
      </c>
      <c r="Q875" t="s">
        <v>2131</v>
      </c>
      <c r="R875" s="2">
        <v>244688</v>
      </c>
      <c r="S875" s="2">
        <v>244688</v>
      </c>
      <c r="T875" t="s">
        <v>2134</v>
      </c>
      <c r="U875">
        <v>23000189</v>
      </c>
      <c r="V875" t="s">
        <v>46</v>
      </c>
      <c r="W875">
        <v>2</v>
      </c>
      <c r="X875">
        <v>2</v>
      </c>
      <c r="Y875">
        <v>2</v>
      </c>
      <c r="Z875">
        <v>2</v>
      </c>
      <c r="AA875">
        <v>0</v>
      </c>
      <c r="AB875">
        <v>0</v>
      </c>
      <c r="AC875">
        <v>0</v>
      </c>
      <c r="AD875">
        <v>0</v>
      </c>
      <c r="AE875">
        <v>2</v>
      </c>
      <c r="AF875">
        <v>2</v>
      </c>
      <c r="AI875" t="s">
        <v>2036</v>
      </c>
      <c r="AJ875" t="s">
        <v>989</v>
      </c>
      <c r="AK875" t="s">
        <v>1007</v>
      </c>
      <c r="AL875" t="s">
        <v>1008</v>
      </c>
      <c r="AM875" t="s">
        <v>1009</v>
      </c>
      <c r="AN875" t="s">
        <v>1022</v>
      </c>
      <c r="AO875" t="s">
        <v>991</v>
      </c>
      <c r="AU875" t="s">
        <v>2135</v>
      </c>
      <c r="AV875" t="s">
        <v>765</v>
      </c>
      <c r="AW875" t="s">
        <v>765</v>
      </c>
      <c r="AX875" t="s">
        <v>990</v>
      </c>
      <c r="AY875">
        <v>0</v>
      </c>
      <c r="AZ875" t="s">
        <v>994</v>
      </c>
      <c r="BA875">
        <v>31793290</v>
      </c>
      <c r="BD875">
        <v>0</v>
      </c>
      <c r="BG875">
        <v>1333314600</v>
      </c>
      <c r="BH875" t="s">
        <v>995</v>
      </c>
      <c r="BI875">
        <v>2</v>
      </c>
      <c r="BJ875">
        <v>2</v>
      </c>
      <c r="BK875">
        <v>1300</v>
      </c>
      <c r="BL875" t="s">
        <v>996</v>
      </c>
    </row>
    <row r="876" spans="3:64">
      <c r="C876" s="2">
        <v>244688</v>
      </c>
      <c r="D876" s="2">
        <v>244688</v>
      </c>
      <c r="F876" t="s">
        <v>2031</v>
      </c>
      <c r="G876" t="s">
        <v>2032</v>
      </c>
      <c r="H876">
        <v>0</v>
      </c>
      <c r="I876" t="s">
        <v>984</v>
      </c>
      <c r="J876" t="s">
        <v>985</v>
      </c>
      <c r="K876" t="s">
        <v>986</v>
      </c>
      <c r="L876">
        <v>250</v>
      </c>
      <c r="N876">
        <v>2000245478</v>
      </c>
      <c r="O876" t="s">
        <v>2130</v>
      </c>
      <c r="P876">
        <v>1</v>
      </c>
      <c r="Q876" t="s">
        <v>2131</v>
      </c>
      <c r="R876" s="2">
        <v>244688</v>
      </c>
      <c r="S876" s="2">
        <v>244688</v>
      </c>
      <c r="T876" t="s">
        <v>2134</v>
      </c>
      <c r="U876">
        <v>23067920</v>
      </c>
      <c r="V876" t="s">
        <v>16</v>
      </c>
      <c r="W876">
        <v>3</v>
      </c>
      <c r="X876">
        <v>3</v>
      </c>
      <c r="Y876">
        <v>3</v>
      </c>
      <c r="Z876">
        <v>3</v>
      </c>
      <c r="AA876">
        <v>0</v>
      </c>
      <c r="AB876">
        <v>0</v>
      </c>
      <c r="AC876">
        <v>0</v>
      </c>
      <c r="AD876">
        <v>0</v>
      </c>
      <c r="AE876">
        <v>3</v>
      </c>
      <c r="AF876">
        <v>3</v>
      </c>
      <c r="AI876" t="s">
        <v>2036</v>
      </c>
      <c r="AJ876" t="s">
        <v>989</v>
      </c>
      <c r="AN876" t="s">
        <v>1022</v>
      </c>
      <c r="AO876" t="s">
        <v>991</v>
      </c>
      <c r="AU876" t="s">
        <v>2135</v>
      </c>
      <c r="AV876" t="s">
        <v>899</v>
      </c>
      <c r="AW876" t="s">
        <v>899</v>
      </c>
      <c r="AX876" t="s">
        <v>990</v>
      </c>
      <c r="AY876">
        <v>0</v>
      </c>
      <c r="AZ876" t="s">
        <v>994</v>
      </c>
      <c r="BA876">
        <v>31793290</v>
      </c>
      <c r="BD876">
        <v>0</v>
      </c>
      <c r="BG876">
        <v>1333314600</v>
      </c>
      <c r="BH876" t="s">
        <v>995</v>
      </c>
      <c r="BI876">
        <v>3</v>
      </c>
      <c r="BJ876">
        <v>3</v>
      </c>
      <c r="BK876">
        <v>1300</v>
      </c>
      <c r="BL876" t="s">
        <v>996</v>
      </c>
    </row>
    <row r="877" spans="3:64">
      <c r="C877" s="2">
        <v>244688</v>
      </c>
      <c r="D877" s="2">
        <v>244688</v>
      </c>
      <c r="F877" t="s">
        <v>2031</v>
      </c>
      <c r="G877" t="s">
        <v>2032</v>
      </c>
      <c r="H877">
        <v>0</v>
      </c>
      <c r="I877" t="s">
        <v>984</v>
      </c>
      <c r="J877" t="s">
        <v>985</v>
      </c>
      <c r="K877" t="s">
        <v>986</v>
      </c>
      <c r="L877">
        <v>250</v>
      </c>
      <c r="N877">
        <v>2000366128</v>
      </c>
      <c r="O877" t="s">
        <v>2136</v>
      </c>
      <c r="P877">
        <v>1</v>
      </c>
      <c r="Q877" t="s">
        <v>2137</v>
      </c>
      <c r="R877" s="2">
        <v>244688</v>
      </c>
      <c r="S877" s="2">
        <v>244688</v>
      </c>
      <c r="T877" t="s">
        <v>2138</v>
      </c>
      <c r="U877">
        <v>23057688</v>
      </c>
      <c r="V877" t="s">
        <v>61</v>
      </c>
      <c r="W877">
        <v>5</v>
      </c>
      <c r="X877">
        <v>5</v>
      </c>
      <c r="Y877">
        <v>5</v>
      </c>
      <c r="Z877">
        <v>5</v>
      </c>
      <c r="AA877">
        <v>0</v>
      </c>
      <c r="AB877">
        <v>0</v>
      </c>
      <c r="AC877">
        <v>0</v>
      </c>
      <c r="AD877">
        <v>0</v>
      </c>
      <c r="AE877">
        <v>5</v>
      </c>
      <c r="AF877">
        <v>5</v>
      </c>
      <c r="AI877" t="s">
        <v>2036</v>
      </c>
      <c r="AJ877" t="s">
        <v>989</v>
      </c>
      <c r="AK877" t="s">
        <v>1007</v>
      </c>
      <c r="AL877" t="s">
        <v>1008</v>
      </c>
      <c r="AM877" t="s">
        <v>1009</v>
      </c>
      <c r="AN877" t="s">
        <v>1034</v>
      </c>
      <c r="AO877" t="s">
        <v>991</v>
      </c>
      <c r="AU877" t="s">
        <v>2139</v>
      </c>
      <c r="AV877" t="s">
        <v>765</v>
      </c>
      <c r="AW877" t="s">
        <v>765</v>
      </c>
      <c r="AX877" t="s">
        <v>990</v>
      </c>
      <c r="AY877">
        <v>0</v>
      </c>
      <c r="AZ877" t="s">
        <v>994</v>
      </c>
      <c r="BA877">
        <v>31793558</v>
      </c>
      <c r="BD877">
        <v>0</v>
      </c>
      <c r="BG877">
        <v>1333314600</v>
      </c>
      <c r="BH877" t="s">
        <v>995</v>
      </c>
      <c r="BI877">
        <v>5</v>
      </c>
      <c r="BJ877">
        <v>5</v>
      </c>
      <c r="BK877">
        <v>1300</v>
      </c>
      <c r="BL877" t="s">
        <v>996</v>
      </c>
    </row>
    <row r="878" spans="3:64">
      <c r="C878" s="2">
        <v>244688</v>
      </c>
      <c r="D878" s="2">
        <v>244688</v>
      </c>
      <c r="F878" t="s">
        <v>2031</v>
      </c>
      <c r="G878" t="s">
        <v>2032</v>
      </c>
      <c r="H878">
        <v>0</v>
      </c>
      <c r="I878" t="s">
        <v>984</v>
      </c>
      <c r="J878" t="s">
        <v>985</v>
      </c>
      <c r="K878" t="s">
        <v>986</v>
      </c>
      <c r="L878">
        <v>250</v>
      </c>
      <c r="N878">
        <v>2000366128</v>
      </c>
      <c r="O878" t="s">
        <v>2136</v>
      </c>
      <c r="P878">
        <v>1</v>
      </c>
      <c r="Q878" t="s">
        <v>2137</v>
      </c>
      <c r="R878" s="2">
        <v>244688</v>
      </c>
      <c r="S878" s="2">
        <v>244688</v>
      </c>
      <c r="T878" t="s">
        <v>2138</v>
      </c>
      <c r="U878">
        <v>23015390</v>
      </c>
      <c r="V878" t="s">
        <v>564</v>
      </c>
      <c r="W878">
        <v>2</v>
      </c>
      <c r="X878">
        <v>2</v>
      </c>
      <c r="Y878">
        <v>2</v>
      </c>
      <c r="Z878">
        <v>2</v>
      </c>
      <c r="AA878">
        <v>0</v>
      </c>
      <c r="AB878">
        <v>0</v>
      </c>
      <c r="AC878">
        <v>0</v>
      </c>
      <c r="AD878">
        <v>0</v>
      </c>
      <c r="AE878">
        <v>2</v>
      </c>
      <c r="AF878">
        <v>2</v>
      </c>
      <c r="AI878" t="s">
        <v>2036</v>
      </c>
      <c r="AJ878" t="s">
        <v>989</v>
      </c>
      <c r="AK878" t="s">
        <v>1007</v>
      </c>
      <c r="AL878" t="s">
        <v>1008</v>
      </c>
      <c r="AM878" t="s">
        <v>1009</v>
      </c>
      <c r="AN878" t="s">
        <v>1034</v>
      </c>
      <c r="AO878" t="s">
        <v>991</v>
      </c>
      <c r="AU878" t="s">
        <v>2139</v>
      </c>
      <c r="AV878" t="s">
        <v>765</v>
      </c>
      <c r="AW878" t="s">
        <v>765</v>
      </c>
      <c r="AX878" t="s">
        <v>990</v>
      </c>
      <c r="AY878">
        <v>0</v>
      </c>
      <c r="AZ878" t="s">
        <v>994</v>
      </c>
      <c r="BA878">
        <v>31793558</v>
      </c>
      <c r="BD878">
        <v>0</v>
      </c>
      <c r="BG878">
        <v>1333314600</v>
      </c>
      <c r="BH878" t="s">
        <v>995</v>
      </c>
      <c r="BI878">
        <v>2</v>
      </c>
      <c r="BJ878">
        <v>2</v>
      </c>
      <c r="BK878">
        <v>1300</v>
      </c>
      <c r="BL878" t="s">
        <v>996</v>
      </c>
    </row>
    <row r="879" spans="3:64">
      <c r="C879" s="2">
        <v>244688</v>
      </c>
      <c r="D879" s="2">
        <v>244688</v>
      </c>
      <c r="F879" t="s">
        <v>2031</v>
      </c>
      <c r="G879" t="s">
        <v>2032</v>
      </c>
      <c r="H879">
        <v>0</v>
      </c>
      <c r="I879" t="s">
        <v>984</v>
      </c>
      <c r="J879" t="s">
        <v>985</v>
      </c>
      <c r="K879" t="s">
        <v>986</v>
      </c>
      <c r="L879">
        <v>250</v>
      </c>
      <c r="N879">
        <v>2000366128</v>
      </c>
      <c r="O879" t="s">
        <v>2136</v>
      </c>
      <c r="P879">
        <v>1</v>
      </c>
      <c r="Q879" t="s">
        <v>2137</v>
      </c>
      <c r="R879" s="2">
        <v>244688</v>
      </c>
      <c r="S879" s="2">
        <v>244688</v>
      </c>
      <c r="T879" t="s">
        <v>2138</v>
      </c>
      <c r="U879">
        <v>23057693</v>
      </c>
      <c r="V879" t="s">
        <v>51</v>
      </c>
      <c r="W879">
        <v>50</v>
      </c>
      <c r="X879">
        <v>50</v>
      </c>
      <c r="Y879">
        <v>50</v>
      </c>
      <c r="Z879">
        <v>50</v>
      </c>
      <c r="AA879">
        <v>0</v>
      </c>
      <c r="AB879">
        <v>0</v>
      </c>
      <c r="AC879">
        <v>0</v>
      </c>
      <c r="AD879">
        <v>0</v>
      </c>
      <c r="AE879">
        <v>50</v>
      </c>
      <c r="AF879">
        <v>50</v>
      </c>
      <c r="AI879" t="s">
        <v>2036</v>
      </c>
      <c r="AJ879" t="s">
        <v>989</v>
      </c>
      <c r="AK879" t="s">
        <v>1007</v>
      </c>
      <c r="AL879" t="s">
        <v>1008</v>
      </c>
      <c r="AM879" t="s">
        <v>1009</v>
      </c>
      <c r="AN879" t="s">
        <v>1034</v>
      </c>
      <c r="AO879" t="s">
        <v>991</v>
      </c>
      <c r="AU879" t="s">
        <v>2139</v>
      </c>
      <c r="AV879" t="s">
        <v>765</v>
      </c>
      <c r="AW879" t="s">
        <v>765</v>
      </c>
      <c r="AX879" t="s">
        <v>990</v>
      </c>
      <c r="AY879">
        <v>0</v>
      </c>
      <c r="AZ879" t="s">
        <v>994</v>
      </c>
      <c r="BA879">
        <v>31793558</v>
      </c>
      <c r="BD879">
        <v>0</v>
      </c>
      <c r="BG879">
        <v>1333314600</v>
      </c>
      <c r="BH879" t="s">
        <v>995</v>
      </c>
      <c r="BI879">
        <v>50</v>
      </c>
      <c r="BJ879">
        <v>50</v>
      </c>
      <c r="BK879">
        <v>1300</v>
      </c>
      <c r="BL879" t="s">
        <v>996</v>
      </c>
    </row>
    <row r="880" spans="3:64">
      <c r="C880" s="2">
        <v>244688</v>
      </c>
      <c r="D880" s="2">
        <v>244688</v>
      </c>
      <c r="F880" t="s">
        <v>2031</v>
      </c>
      <c r="G880" t="s">
        <v>2032</v>
      </c>
      <c r="H880">
        <v>0</v>
      </c>
      <c r="I880" t="s">
        <v>984</v>
      </c>
      <c r="J880" t="s">
        <v>985</v>
      </c>
      <c r="K880" t="s">
        <v>986</v>
      </c>
      <c r="L880">
        <v>250</v>
      </c>
      <c r="N880">
        <v>2000366128</v>
      </c>
      <c r="O880" t="s">
        <v>2136</v>
      </c>
      <c r="P880">
        <v>1</v>
      </c>
      <c r="Q880" t="s">
        <v>2137</v>
      </c>
      <c r="R880" s="2">
        <v>244688</v>
      </c>
      <c r="S880" s="2">
        <v>244688</v>
      </c>
      <c r="T880" t="s">
        <v>2138</v>
      </c>
      <c r="U880">
        <v>23057684</v>
      </c>
      <c r="V880" t="s">
        <v>620</v>
      </c>
      <c r="W880">
        <v>5</v>
      </c>
      <c r="X880">
        <v>5</v>
      </c>
      <c r="Y880">
        <v>5</v>
      </c>
      <c r="Z880">
        <v>5</v>
      </c>
      <c r="AA880">
        <v>0</v>
      </c>
      <c r="AB880">
        <v>0</v>
      </c>
      <c r="AC880">
        <v>0</v>
      </c>
      <c r="AD880">
        <v>0</v>
      </c>
      <c r="AE880">
        <v>5</v>
      </c>
      <c r="AF880">
        <v>5</v>
      </c>
      <c r="AI880" t="s">
        <v>2036</v>
      </c>
      <c r="AJ880" t="s">
        <v>989</v>
      </c>
      <c r="AK880" t="s">
        <v>1007</v>
      </c>
      <c r="AL880" t="s">
        <v>1008</v>
      </c>
      <c r="AM880" t="s">
        <v>1009</v>
      </c>
      <c r="AN880" t="s">
        <v>1034</v>
      </c>
      <c r="AO880" t="s">
        <v>991</v>
      </c>
      <c r="AU880" t="s">
        <v>2139</v>
      </c>
      <c r="AV880" t="s">
        <v>765</v>
      </c>
      <c r="AW880" t="s">
        <v>765</v>
      </c>
      <c r="AX880" t="s">
        <v>990</v>
      </c>
      <c r="AY880">
        <v>0</v>
      </c>
      <c r="AZ880" t="s">
        <v>994</v>
      </c>
      <c r="BA880">
        <v>31793558</v>
      </c>
      <c r="BD880">
        <v>0</v>
      </c>
      <c r="BG880">
        <v>1333314600</v>
      </c>
      <c r="BH880" t="s">
        <v>995</v>
      </c>
      <c r="BI880">
        <v>5</v>
      </c>
      <c r="BJ880">
        <v>5</v>
      </c>
      <c r="BK880">
        <v>1300</v>
      </c>
      <c r="BL880" t="s">
        <v>996</v>
      </c>
    </row>
    <row r="881" spans="3:64">
      <c r="C881" s="2">
        <v>244688</v>
      </c>
      <c r="D881" s="2">
        <v>244688</v>
      </c>
      <c r="F881" t="s">
        <v>2031</v>
      </c>
      <c r="G881" t="s">
        <v>2032</v>
      </c>
      <c r="H881">
        <v>0</v>
      </c>
      <c r="I881" t="s">
        <v>984</v>
      </c>
      <c r="J881" t="s">
        <v>985</v>
      </c>
      <c r="K881" t="s">
        <v>986</v>
      </c>
      <c r="L881">
        <v>250</v>
      </c>
      <c r="N881">
        <v>2000366128</v>
      </c>
      <c r="O881" t="s">
        <v>2136</v>
      </c>
      <c r="P881">
        <v>1</v>
      </c>
      <c r="Q881" t="s">
        <v>2137</v>
      </c>
      <c r="R881" s="2">
        <v>244688</v>
      </c>
      <c r="S881" s="2">
        <v>244688</v>
      </c>
      <c r="T881" t="s">
        <v>2138</v>
      </c>
      <c r="U881">
        <v>23086970</v>
      </c>
      <c r="V881" t="s">
        <v>191</v>
      </c>
      <c r="W881">
        <v>9</v>
      </c>
      <c r="X881">
        <v>9</v>
      </c>
      <c r="Y881">
        <v>9</v>
      </c>
      <c r="Z881">
        <v>9</v>
      </c>
      <c r="AA881">
        <v>0</v>
      </c>
      <c r="AB881">
        <v>0</v>
      </c>
      <c r="AC881">
        <v>0</v>
      </c>
      <c r="AD881">
        <v>0</v>
      </c>
      <c r="AE881">
        <v>9</v>
      </c>
      <c r="AF881">
        <v>9</v>
      </c>
      <c r="AI881" t="s">
        <v>2036</v>
      </c>
      <c r="AJ881" t="s">
        <v>989</v>
      </c>
      <c r="AK881" t="s">
        <v>1039</v>
      </c>
      <c r="AL881" t="s">
        <v>1008</v>
      </c>
      <c r="AM881" t="s">
        <v>1009</v>
      </c>
      <c r="AN881" t="s">
        <v>1034</v>
      </c>
      <c r="AO881" t="s">
        <v>991</v>
      </c>
      <c r="AU881" t="s">
        <v>2139</v>
      </c>
      <c r="AV881" t="s">
        <v>765</v>
      </c>
      <c r="AW881" t="s">
        <v>765</v>
      </c>
      <c r="AX881" t="s">
        <v>990</v>
      </c>
      <c r="AY881">
        <v>0</v>
      </c>
      <c r="AZ881" t="s">
        <v>994</v>
      </c>
      <c r="BA881">
        <v>31793558</v>
      </c>
      <c r="BD881">
        <v>0</v>
      </c>
      <c r="BG881">
        <v>1333314600</v>
      </c>
      <c r="BH881" t="s">
        <v>995</v>
      </c>
      <c r="BI881">
        <v>9</v>
      </c>
      <c r="BJ881">
        <v>9</v>
      </c>
      <c r="BK881">
        <v>1300</v>
      </c>
      <c r="BL881" t="s">
        <v>996</v>
      </c>
    </row>
    <row r="882" spans="3:64">
      <c r="C882" s="2">
        <v>244688</v>
      </c>
      <c r="D882" s="2">
        <v>244688</v>
      </c>
      <c r="F882" t="s">
        <v>2031</v>
      </c>
      <c r="G882" t="s">
        <v>2032</v>
      </c>
      <c r="H882">
        <v>0</v>
      </c>
      <c r="I882" t="s">
        <v>984</v>
      </c>
      <c r="J882" t="s">
        <v>985</v>
      </c>
      <c r="K882" t="s">
        <v>986</v>
      </c>
      <c r="L882">
        <v>250</v>
      </c>
      <c r="N882">
        <v>2000366128</v>
      </c>
      <c r="O882" t="s">
        <v>2136</v>
      </c>
      <c r="P882">
        <v>1</v>
      </c>
      <c r="Q882" t="s">
        <v>2137</v>
      </c>
      <c r="R882" s="2">
        <v>244688</v>
      </c>
      <c r="S882" s="2">
        <v>244688</v>
      </c>
      <c r="T882" t="s">
        <v>2138</v>
      </c>
      <c r="U882">
        <v>23015321</v>
      </c>
      <c r="V882" t="s">
        <v>128</v>
      </c>
      <c r="W882">
        <v>10</v>
      </c>
      <c r="X882">
        <v>80</v>
      </c>
      <c r="Y882">
        <v>10</v>
      </c>
      <c r="Z882">
        <v>80</v>
      </c>
      <c r="AA882">
        <v>0</v>
      </c>
      <c r="AB882">
        <v>0</v>
      </c>
      <c r="AC882">
        <v>0</v>
      </c>
      <c r="AD882">
        <v>0</v>
      </c>
      <c r="AE882">
        <v>10</v>
      </c>
      <c r="AF882">
        <v>80</v>
      </c>
      <c r="AI882" t="s">
        <v>2036</v>
      </c>
      <c r="AJ882" t="s">
        <v>989</v>
      </c>
      <c r="AK882" t="s">
        <v>1007</v>
      </c>
      <c r="AL882" t="s">
        <v>1008</v>
      </c>
      <c r="AM882" t="s">
        <v>1009</v>
      </c>
      <c r="AN882" t="s">
        <v>1034</v>
      </c>
      <c r="AO882" t="s">
        <v>991</v>
      </c>
      <c r="AU882" t="s">
        <v>2139</v>
      </c>
      <c r="AV882" t="s">
        <v>1086</v>
      </c>
      <c r="AW882" t="s">
        <v>765</v>
      </c>
      <c r="AX882" t="s">
        <v>990</v>
      </c>
      <c r="AY882">
        <v>0</v>
      </c>
      <c r="AZ882" t="s">
        <v>994</v>
      </c>
      <c r="BA882">
        <v>31793558</v>
      </c>
      <c r="BD882">
        <v>0</v>
      </c>
      <c r="BG882">
        <v>1333314600</v>
      </c>
      <c r="BH882" t="s">
        <v>995</v>
      </c>
      <c r="BI882">
        <v>10</v>
      </c>
      <c r="BJ882">
        <v>80</v>
      </c>
      <c r="BK882">
        <v>1300</v>
      </c>
      <c r="BL882" t="s">
        <v>996</v>
      </c>
    </row>
    <row r="883" spans="3:64">
      <c r="C883" s="2">
        <v>244688</v>
      </c>
      <c r="D883" s="2">
        <v>244688</v>
      </c>
      <c r="F883" t="s">
        <v>2031</v>
      </c>
      <c r="G883" t="s">
        <v>2032</v>
      </c>
      <c r="H883">
        <v>0</v>
      </c>
      <c r="I883" t="s">
        <v>984</v>
      </c>
      <c r="J883" t="s">
        <v>985</v>
      </c>
      <c r="K883" t="s">
        <v>986</v>
      </c>
      <c r="L883">
        <v>250</v>
      </c>
      <c r="N883">
        <v>2000366128</v>
      </c>
      <c r="O883" t="s">
        <v>2136</v>
      </c>
      <c r="P883">
        <v>1</v>
      </c>
      <c r="Q883" t="s">
        <v>2137</v>
      </c>
      <c r="R883" s="2">
        <v>244688</v>
      </c>
      <c r="S883" s="2">
        <v>244688</v>
      </c>
      <c r="T883" t="s">
        <v>2138</v>
      </c>
      <c r="U883">
        <v>23000197</v>
      </c>
      <c r="V883" t="s">
        <v>12</v>
      </c>
      <c r="W883">
        <v>3</v>
      </c>
      <c r="X883">
        <v>30</v>
      </c>
      <c r="Y883">
        <v>3</v>
      </c>
      <c r="Z883">
        <v>30</v>
      </c>
      <c r="AA883">
        <v>0</v>
      </c>
      <c r="AB883">
        <v>0</v>
      </c>
      <c r="AC883">
        <v>0</v>
      </c>
      <c r="AD883">
        <v>0</v>
      </c>
      <c r="AE883">
        <v>3</v>
      </c>
      <c r="AF883">
        <v>30</v>
      </c>
      <c r="AI883" t="s">
        <v>2036</v>
      </c>
      <c r="AJ883" t="s">
        <v>989</v>
      </c>
      <c r="AK883" t="s">
        <v>1007</v>
      </c>
      <c r="AL883" t="s">
        <v>1008</v>
      </c>
      <c r="AM883" t="s">
        <v>1009</v>
      </c>
      <c r="AN883" t="s">
        <v>1034</v>
      </c>
      <c r="AO883" t="s">
        <v>991</v>
      </c>
      <c r="AU883" t="s">
        <v>2139</v>
      </c>
      <c r="AV883" t="s">
        <v>1010</v>
      </c>
      <c r="AW883" t="s">
        <v>765</v>
      </c>
      <c r="AX883" t="s">
        <v>990</v>
      </c>
      <c r="AY883">
        <v>0</v>
      </c>
      <c r="AZ883" t="s">
        <v>994</v>
      </c>
      <c r="BA883">
        <v>31793558</v>
      </c>
      <c r="BD883">
        <v>0</v>
      </c>
      <c r="BG883">
        <v>1333314600</v>
      </c>
      <c r="BH883" t="s">
        <v>995</v>
      </c>
      <c r="BI883">
        <v>3</v>
      </c>
      <c r="BJ883">
        <v>30</v>
      </c>
      <c r="BK883">
        <v>1300</v>
      </c>
      <c r="BL883" t="s">
        <v>996</v>
      </c>
    </row>
    <row r="884" spans="3:64">
      <c r="C884" s="2">
        <v>244688</v>
      </c>
      <c r="D884" s="2">
        <v>244688</v>
      </c>
      <c r="F884" t="s">
        <v>2031</v>
      </c>
      <c r="G884" t="s">
        <v>2032</v>
      </c>
      <c r="H884">
        <v>0</v>
      </c>
      <c r="I884" t="s">
        <v>984</v>
      </c>
      <c r="J884" t="s">
        <v>985</v>
      </c>
      <c r="K884" t="s">
        <v>986</v>
      </c>
      <c r="L884">
        <v>250</v>
      </c>
      <c r="N884">
        <v>2000366128</v>
      </c>
      <c r="O884" t="s">
        <v>2136</v>
      </c>
      <c r="P884">
        <v>1</v>
      </c>
      <c r="Q884" t="s">
        <v>2137</v>
      </c>
      <c r="R884" s="2">
        <v>244688</v>
      </c>
      <c r="S884" s="2">
        <v>244688</v>
      </c>
      <c r="T884" t="s">
        <v>2138</v>
      </c>
      <c r="U884">
        <v>23064091</v>
      </c>
      <c r="V884" t="s">
        <v>118</v>
      </c>
      <c r="W884">
        <v>30</v>
      </c>
      <c r="X884">
        <v>30</v>
      </c>
      <c r="Y884">
        <v>30</v>
      </c>
      <c r="Z884">
        <v>30</v>
      </c>
      <c r="AA884">
        <v>0</v>
      </c>
      <c r="AB884">
        <v>0</v>
      </c>
      <c r="AC884">
        <v>0</v>
      </c>
      <c r="AD884">
        <v>0</v>
      </c>
      <c r="AE884">
        <v>30</v>
      </c>
      <c r="AF884">
        <v>30</v>
      </c>
      <c r="AI884" t="s">
        <v>2036</v>
      </c>
      <c r="AJ884" t="s">
        <v>989</v>
      </c>
      <c r="AK884" t="s">
        <v>1007</v>
      </c>
      <c r="AL884" t="s">
        <v>1008</v>
      </c>
      <c r="AM884" t="s">
        <v>1009</v>
      </c>
      <c r="AN884" t="s">
        <v>1034</v>
      </c>
      <c r="AO884" t="s">
        <v>991</v>
      </c>
      <c r="AU884" t="s">
        <v>2139</v>
      </c>
      <c r="AV884" t="s">
        <v>765</v>
      </c>
      <c r="AW884" t="s">
        <v>765</v>
      </c>
      <c r="AX884" t="s">
        <v>990</v>
      </c>
      <c r="AY884">
        <v>0</v>
      </c>
      <c r="AZ884" t="s">
        <v>994</v>
      </c>
      <c r="BA884">
        <v>31793558</v>
      </c>
      <c r="BD884">
        <v>0</v>
      </c>
      <c r="BG884">
        <v>1333314600</v>
      </c>
      <c r="BH884" t="s">
        <v>995</v>
      </c>
      <c r="BI884">
        <v>30</v>
      </c>
      <c r="BJ884">
        <v>30</v>
      </c>
      <c r="BK884">
        <v>1300</v>
      </c>
      <c r="BL884" t="s">
        <v>996</v>
      </c>
    </row>
    <row r="885" spans="3:64">
      <c r="C885" s="2">
        <v>244688</v>
      </c>
      <c r="D885" s="2">
        <v>244688</v>
      </c>
      <c r="F885" t="s">
        <v>2031</v>
      </c>
      <c r="G885" t="s">
        <v>2032</v>
      </c>
      <c r="H885">
        <v>0</v>
      </c>
      <c r="I885" t="s">
        <v>984</v>
      </c>
      <c r="J885" t="s">
        <v>985</v>
      </c>
      <c r="K885" t="s">
        <v>986</v>
      </c>
      <c r="L885">
        <v>250</v>
      </c>
      <c r="N885">
        <v>2000394937</v>
      </c>
      <c r="O885" t="s">
        <v>2140</v>
      </c>
      <c r="P885">
        <v>2</v>
      </c>
      <c r="Q885" t="s">
        <v>2141</v>
      </c>
      <c r="R885" s="2">
        <v>244688</v>
      </c>
      <c r="S885" s="2">
        <v>244688</v>
      </c>
      <c r="T885" t="s">
        <v>2142</v>
      </c>
      <c r="U885">
        <v>23015321</v>
      </c>
      <c r="V885" t="s">
        <v>128</v>
      </c>
      <c r="W885">
        <v>30</v>
      </c>
      <c r="X885">
        <v>240</v>
      </c>
      <c r="Y885">
        <v>30</v>
      </c>
      <c r="Z885">
        <v>240</v>
      </c>
      <c r="AA885">
        <v>0</v>
      </c>
      <c r="AB885">
        <v>0</v>
      </c>
      <c r="AC885">
        <v>0</v>
      </c>
      <c r="AD885">
        <v>0</v>
      </c>
      <c r="AE885">
        <v>30</v>
      </c>
      <c r="AF885">
        <v>240</v>
      </c>
      <c r="AI885" t="s">
        <v>2036</v>
      </c>
      <c r="AJ885" t="s">
        <v>989</v>
      </c>
      <c r="AK885" t="s">
        <v>1007</v>
      </c>
      <c r="AL885" t="s">
        <v>1008</v>
      </c>
      <c r="AM885" t="s">
        <v>1009</v>
      </c>
      <c r="AN885" t="s">
        <v>1034</v>
      </c>
      <c r="AO885" t="s">
        <v>991</v>
      </c>
      <c r="AU885" t="s">
        <v>2143</v>
      </c>
      <c r="AV885" t="s">
        <v>1086</v>
      </c>
      <c r="AW885" t="s">
        <v>765</v>
      </c>
      <c r="AX885" t="s">
        <v>990</v>
      </c>
      <c r="AY885">
        <v>0</v>
      </c>
      <c r="AZ885" t="s">
        <v>994</v>
      </c>
      <c r="BA885">
        <v>31793792</v>
      </c>
      <c r="BD885">
        <v>0</v>
      </c>
      <c r="BG885">
        <v>1333314600</v>
      </c>
      <c r="BH885" t="s">
        <v>995</v>
      </c>
      <c r="BI885">
        <v>30</v>
      </c>
      <c r="BJ885">
        <v>240</v>
      </c>
      <c r="BK885">
        <v>1300</v>
      </c>
      <c r="BL885" t="s">
        <v>996</v>
      </c>
    </row>
    <row r="886" spans="3:64">
      <c r="C886" s="2">
        <v>244688</v>
      </c>
      <c r="D886" s="2">
        <v>244688</v>
      </c>
      <c r="F886" t="s">
        <v>2031</v>
      </c>
      <c r="G886" t="s">
        <v>2032</v>
      </c>
      <c r="H886">
        <v>0</v>
      </c>
      <c r="I886" t="s">
        <v>984</v>
      </c>
      <c r="J886" t="s">
        <v>985</v>
      </c>
      <c r="K886" t="s">
        <v>986</v>
      </c>
      <c r="L886">
        <v>250</v>
      </c>
      <c r="N886">
        <v>2000394937</v>
      </c>
      <c r="O886" t="s">
        <v>2140</v>
      </c>
      <c r="P886">
        <v>2</v>
      </c>
      <c r="Q886" t="s">
        <v>2141</v>
      </c>
      <c r="R886" s="2">
        <v>244688</v>
      </c>
      <c r="S886" s="2">
        <v>244688</v>
      </c>
      <c r="T886" t="s">
        <v>2142</v>
      </c>
      <c r="U886">
        <v>23015350</v>
      </c>
      <c r="V886" t="s">
        <v>36</v>
      </c>
      <c r="W886">
        <v>50</v>
      </c>
      <c r="X886">
        <v>50</v>
      </c>
      <c r="Y886">
        <v>50</v>
      </c>
      <c r="Z886">
        <v>50</v>
      </c>
      <c r="AA886">
        <v>0</v>
      </c>
      <c r="AB886">
        <v>0</v>
      </c>
      <c r="AC886">
        <v>0</v>
      </c>
      <c r="AD886">
        <v>0</v>
      </c>
      <c r="AE886">
        <v>50</v>
      </c>
      <c r="AF886">
        <v>50</v>
      </c>
      <c r="AI886" t="s">
        <v>2036</v>
      </c>
      <c r="AJ886" t="s">
        <v>989</v>
      </c>
      <c r="AK886" t="s">
        <v>1007</v>
      </c>
      <c r="AL886" t="s">
        <v>1008</v>
      </c>
      <c r="AM886" t="s">
        <v>1009</v>
      </c>
      <c r="AN886" t="s">
        <v>1034</v>
      </c>
      <c r="AO886" t="s">
        <v>991</v>
      </c>
      <c r="AU886" t="s">
        <v>2143</v>
      </c>
      <c r="AV886" t="s">
        <v>765</v>
      </c>
      <c r="AW886" t="s">
        <v>765</v>
      </c>
      <c r="AX886" t="s">
        <v>990</v>
      </c>
      <c r="AY886">
        <v>0</v>
      </c>
      <c r="AZ886" t="s">
        <v>994</v>
      </c>
      <c r="BA886">
        <v>31793792</v>
      </c>
      <c r="BD886">
        <v>0</v>
      </c>
      <c r="BG886">
        <v>1333314600</v>
      </c>
      <c r="BH886" t="s">
        <v>995</v>
      </c>
      <c r="BI886">
        <v>50</v>
      </c>
      <c r="BJ886">
        <v>50</v>
      </c>
      <c r="BK886">
        <v>1300</v>
      </c>
      <c r="BL886" t="s">
        <v>996</v>
      </c>
    </row>
    <row r="887" spans="3:64">
      <c r="C887" s="2">
        <v>244688</v>
      </c>
      <c r="D887" s="2">
        <v>244688</v>
      </c>
      <c r="F887" t="s">
        <v>2031</v>
      </c>
      <c r="G887" t="s">
        <v>2032</v>
      </c>
      <c r="H887">
        <v>0</v>
      </c>
      <c r="I887" t="s">
        <v>984</v>
      </c>
      <c r="J887" t="s">
        <v>985</v>
      </c>
      <c r="K887" t="s">
        <v>986</v>
      </c>
      <c r="L887">
        <v>250</v>
      </c>
      <c r="N887">
        <v>2000394937</v>
      </c>
      <c r="O887" t="s">
        <v>2140</v>
      </c>
      <c r="P887">
        <v>2</v>
      </c>
      <c r="Q887" t="s">
        <v>2141</v>
      </c>
      <c r="R887" s="2">
        <v>244688</v>
      </c>
      <c r="S887" s="2">
        <v>244688</v>
      </c>
      <c r="T887" t="s">
        <v>2144</v>
      </c>
      <c r="U887">
        <v>23015350</v>
      </c>
      <c r="V887" t="s">
        <v>36</v>
      </c>
      <c r="W887">
        <v>20</v>
      </c>
      <c r="X887">
        <v>20</v>
      </c>
      <c r="Y887">
        <v>20</v>
      </c>
      <c r="Z887">
        <v>20</v>
      </c>
      <c r="AA887">
        <v>0</v>
      </c>
      <c r="AB887">
        <v>0</v>
      </c>
      <c r="AC887">
        <v>0</v>
      </c>
      <c r="AD887">
        <v>0</v>
      </c>
      <c r="AE887">
        <v>20</v>
      </c>
      <c r="AF887">
        <v>20</v>
      </c>
      <c r="AI887" t="s">
        <v>2036</v>
      </c>
      <c r="AJ887" t="s">
        <v>989</v>
      </c>
      <c r="AK887" t="s">
        <v>1007</v>
      </c>
      <c r="AL887" t="s">
        <v>1008</v>
      </c>
      <c r="AM887" t="s">
        <v>1009</v>
      </c>
      <c r="AN887" t="s">
        <v>1034</v>
      </c>
      <c r="AO887" t="s">
        <v>991</v>
      </c>
      <c r="AU887" t="s">
        <v>2143</v>
      </c>
      <c r="AV887" t="s">
        <v>765</v>
      </c>
      <c r="AW887" t="s">
        <v>765</v>
      </c>
      <c r="AX887" t="s">
        <v>990</v>
      </c>
      <c r="AY887">
        <v>0</v>
      </c>
      <c r="AZ887" t="s">
        <v>994</v>
      </c>
      <c r="BA887">
        <v>31793792</v>
      </c>
      <c r="BD887">
        <v>0</v>
      </c>
      <c r="BF887" t="s">
        <v>1104</v>
      </c>
      <c r="BG887">
        <v>1333314600</v>
      </c>
      <c r="BH887" t="s">
        <v>995</v>
      </c>
      <c r="BI887">
        <v>20</v>
      </c>
      <c r="BJ887">
        <v>20</v>
      </c>
      <c r="BK887">
        <v>1300</v>
      </c>
      <c r="BL887" t="s">
        <v>996</v>
      </c>
    </row>
    <row r="888" spans="3:64">
      <c r="C888" s="2">
        <v>244688</v>
      </c>
      <c r="D888" s="2">
        <v>244688</v>
      </c>
      <c r="F888" t="s">
        <v>2031</v>
      </c>
      <c r="G888" t="s">
        <v>2032</v>
      </c>
      <c r="H888">
        <v>0</v>
      </c>
      <c r="I888" t="s">
        <v>984</v>
      </c>
      <c r="J888" t="s">
        <v>985</v>
      </c>
      <c r="K888" t="s">
        <v>986</v>
      </c>
      <c r="L888">
        <v>250</v>
      </c>
      <c r="N888">
        <v>2000369962</v>
      </c>
      <c r="O888" t="s">
        <v>2145</v>
      </c>
      <c r="P888">
        <v>1</v>
      </c>
      <c r="Q888" t="s">
        <v>2145</v>
      </c>
      <c r="R888" s="2">
        <v>244688</v>
      </c>
      <c r="S888" s="2">
        <v>244688</v>
      </c>
      <c r="T888" t="s">
        <v>2146</v>
      </c>
      <c r="U888">
        <v>23057689</v>
      </c>
      <c r="V888" t="s">
        <v>56</v>
      </c>
      <c r="W888">
        <v>5</v>
      </c>
      <c r="X888">
        <v>5</v>
      </c>
      <c r="Y888">
        <v>5</v>
      </c>
      <c r="Z888">
        <v>5</v>
      </c>
      <c r="AA888">
        <v>0</v>
      </c>
      <c r="AB888">
        <v>0</v>
      </c>
      <c r="AC888">
        <v>0</v>
      </c>
      <c r="AD888">
        <v>0</v>
      </c>
      <c r="AE888">
        <v>5</v>
      </c>
      <c r="AF888">
        <v>5</v>
      </c>
      <c r="AI888" t="s">
        <v>2036</v>
      </c>
      <c r="AJ888" t="s">
        <v>989</v>
      </c>
      <c r="AK888" t="s">
        <v>1007</v>
      </c>
      <c r="AL888" t="s">
        <v>1008</v>
      </c>
      <c r="AM888" t="s">
        <v>1009</v>
      </c>
      <c r="AN888" t="s">
        <v>1034</v>
      </c>
      <c r="AO888" t="s">
        <v>991</v>
      </c>
      <c r="AU888" t="s">
        <v>2147</v>
      </c>
      <c r="AV888" t="s">
        <v>765</v>
      </c>
      <c r="AW888" t="s">
        <v>765</v>
      </c>
      <c r="AX888" t="s">
        <v>990</v>
      </c>
      <c r="AY888">
        <v>0</v>
      </c>
      <c r="AZ888" t="s">
        <v>994</v>
      </c>
      <c r="BA888">
        <v>31793907</v>
      </c>
      <c r="BD888">
        <v>0</v>
      </c>
      <c r="BG888">
        <v>1333314600</v>
      </c>
      <c r="BH888" t="s">
        <v>995</v>
      </c>
      <c r="BI888">
        <v>5</v>
      </c>
      <c r="BJ888">
        <v>5</v>
      </c>
      <c r="BK888">
        <v>1300</v>
      </c>
      <c r="BL888" t="s">
        <v>996</v>
      </c>
    </row>
    <row r="889" spans="3:64">
      <c r="C889" s="2">
        <v>244688</v>
      </c>
      <c r="D889" s="2">
        <v>244688</v>
      </c>
      <c r="F889" t="s">
        <v>2031</v>
      </c>
      <c r="G889" t="s">
        <v>2032</v>
      </c>
      <c r="H889">
        <v>0</v>
      </c>
      <c r="I889" t="s">
        <v>984</v>
      </c>
      <c r="J889" t="s">
        <v>985</v>
      </c>
      <c r="K889" t="s">
        <v>986</v>
      </c>
      <c r="L889">
        <v>250</v>
      </c>
      <c r="N889">
        <v>2000369962</v>
      </c>
      <c r="O889" t="s">
        <v>2145</v>
      </c>
      <c r="P889">
        <v>1</v>
      </c>
      <c r="Q889" t="s">
        <v>2145</v>
      </c>
      <c r="R889" s="2">
        <v>244688</v>
      </c>
      <c r="S889" s="2">
        <v>244688</v>
      </c>
      <c r="T889" t="s">
        <v>2146</v>
      </c>
      <c r="U889">
        <v>23057674</v>
      </c>
      <c r="V889" t="s">
        <v>223</v>
      </c>
      <c r="W889">
        <v>5</v>
      </c>
      <c r="X889">
        <v>5</v>
      </c>
      <c r="Y889">
        <v>5</v>
      </c>
      <c r="Z889">
        <v>5</v>
      </c>
      <c r="AA889">
        <v>0</v>
      </c>
      <c r="AB889">
        <v>0</v>
      </c>
      <c r="AC889">
        <v>0</v>
      </c>
      <c r="AD889">
        <v>0</v>
      </c>
      <c r="AE889">
        <v>5</v>
      </c>
      <c r="AF889">
        <v>5</v>
      </c>
      <c r="AI889" t="s">
        <v>2036</v>
      </c>
      <c r="AJ889" t="s">
        <v>989</v>
      </c>
      <c r="AK889" t="s">
        <v>1039</v>
      </c>
      <c r="AL889" t="s">
        <v>1008</v>
      </c>
      <c r="AM889" t="s">
        <v>1009</v>
      </c>
      <c r="AN889" t="s">
        <v>1034</v>
      </c>
      <c r="AO889" t="s">
        <v>991</v>
      </c>
      <c r="AU889" t="s">
        <v>2147</v>
      </c>
      <c r="AV889" t="s">
        <v>765</v>
      </c>
      <c r="AW889" t="s">
        <v>765</v>
      </c>
      <c r="AX889" t="s">
        <v>990</v>
      </c>
      <c r="AY889">
        <v>0</v>
      </c>
      <c r="AZ889" t="s">
        <v>994</v>
      </c>
      <c r="BA889">
        <v>31793907</v>
      </c>
      <c r="BD889">
        <v>0</v>
      </c>
      <c r="BG889">
        <v>1333314600</v>
      </c>
      <c r="BH889" t="s">
        <v>995</v>
      </c>
      <c r="BI889">
        <v>5</v>
      </c>
      <c r="BJ889">
        <v>5</v>
      </c>
      <c r="BK889">
        <v>1300</v>
      </c>
      <c r="BL889" t="s">
        <v>996</v>
      </c>
    </row>
    <row r="890" spans="3:64">
      <c r="C890" s="2">
        <v>244688</v>
      </c>
      <c r="D890" s="2">
        <v>244688</v>
      </c>
      <c r="F890" t="s">
        <v>2031</v>
      </c>
      <c r="G890" t="s">
        <v>2032</v>
      </c>
      <c r="H890">
        <v>0</v>
      </c>
      <c r="I890" t="s">
        <v>984</v>
      </c>
      <c r="J890" t="s">
        <v>985</v>
      </c>
      <c r="K890" t="s">
        <v>986</v>
      </c>
      <c r="L890">
        <v>250</v>
      </c>
      <c r="N890">
        <v>2000369962</v>
      </c>
      <c r="O890" t="s">
        <v>2145</v>
      </c>
      <c r="P890">
        <v>1</v>
      </c>
      <c r="Q890" t="s">
        <v>2145</v>
      </c>
      <c r="R890" s="2">
        <v>244688</v>
      </c>
      <c r="S890" s="2">
        <v>244688</v>
      </c>
      <c r="T890" t="s">
        <v>2146</v>
      </c>
      <c r="U890">
        <v>23015350</v>
      </c>
      <c r="V890" t="s">
        <v>36</v>
      </c>
      <c r="W890">
        <v>5</v>
      </c>
      <c r="X890">
        <v>5</v>
      </c>
      <c r="Y890">
        <v>5</v>
      </c>
      <c r="Z890">
        <v>5</v>
      </c>
      <c r="AA890">
        <v>0</v>
      </c>
      <c r="AB890">
        <v>0</v>
      </c>
      <c r="AC890">
        <v>0</v>
      </c>
      <c r="AD890">
        <v>0</v>
      </c>
      <c r="AE890">
        <v>5</v>
      </c>
      <c r="AF890">
        <v>5</v>
      </c>
      <c r="AI890" t="s">
        <v>2036</v>
      </c>
      <c r="AJ890" t="s">
        <v>989</v>
      </c>
      <c r="AK890" t="s">
        <v>1007</v>
      </c>
      <c r="AL890" t="s">
        <v>1008</v>
      </c>
      <c r="AM890" t="s">
        <v>1009</v>
      </c>
      <c r="AN890" t="s">
        <v>1034</v>
      </c>
      <c r="AO890" t="s">
        <v>991</v>
      </c>
      <c r="AU890" t="s">
        <v>2147</v>
      </c>
      <c r="AV890" t="s">
        <v>765</v>
      </c>
      <c r="AW890" t="s">
        <v>765</v>
      </c>
      <c r="AX890" t="s">
        <v>990</v>
      </c>
      <c r="AY890">
        <v>0</v>
      </c>
      <c r="AZ890" t="s">
        <v>994</v>
      </c>
      <c r="BA890">
        <v>31793907</v>
      </c>
      <c r="BD890">
        <v>0</v>
      </c>
      <c r="BG890">
        <v>1333314600</v>
      </c>
      <c r="BH890" t="s">
        <v>995</v>
      </c>
      <c r="BI890">
        <v>5</v>
      </c>
      <c r="BJ890">
        <v>5</v>
      </c>
      <c r="BK890">
        <v>1300</v>
      </c>
      <c r="BL890" t="s">
        <v>996</v>
      </c>
    </row>
    <row r="891" spans="3:64">
      <c r="C891" s="2">
        <v>244688</v>
      </c>
      <c r="D891" s="2">
        <v>244688</v>
      </c>
      <c r="F891" t="s">
        <v>2031</v>
      </c>
      <c r="G891" t="s">
        <v>2032</v>
      </c>
      <c r="H891">
        <v>0</v>
      </c>
      <c r="I891" t="s">
        <v>984</v>
      </c>
      <c r="J891" t="s">
        <v>985</v>
      </c>
      <c r="K891" t="s">
        <v>986</v>
      </c>
      <c r="L891">
        <v>250</v>
      </c>
      <c r="N891">
        <v>2000369962</v>
      </c>
      <c r="O891" t="s">
        <v>2145</v>
      </c>
      <c r="P891">
        <v>1</v>
      </c>
      <c r="Q891" t="s">
        <v>2145</v>
      </c>
      <c r="R891" s="2">
        <v>244688</v>
      </c>
      <c r="S891" s="2">
        <v>244688</v>
      </c>
      <c r="T891" t="s">
        <v>2146</v>
      </c>
      <c r="U891">
        <v>23000197</v>
      </c>
      <c r="V891" t="s">
        <v>12</v>
      </c>
      <c r="W891">
        <v>1</v>
      </c>
      <c r="X891">
        <v>10</v>
      </c>
      <c r="Y891">
        <v>1</v>
      </c>
      <c r="Z891">
        <v>10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10</v>
      </c>
      <c r="AI891" t="s">
        <v>2036</v>
      </c>
      <c r="AJ891" t="s">
        <v>989</v>
      </c>
      <c r="AK891" t="s">
        <v>1007</v>
      </c>
      <c r="AL891" t="s">
        <v>1008</v>
      </c>
      <c r="AM891" t="s">
        <v>1009</v>
      </c>
      <c r="AN891" t="s">
        <v>1034</v>
      </c>
      <c r="AO891" t="s">
        <v>991</v>
      </c>
      <c r="AU891" t="s">
        <v>2147</v>
      </c>
      <c r="AV891" t="s">
        <v>1010</v>
      </c>
      <c r="AW891" t="s">
        <v>765</v>
      </c>
      <c r="AX891" t="s">
        <v>990</v>
      </c>
      <c r="AY891">
        <v>0</v>
      </c>
      <c r="AZ891" t="s">
        <v>994</v>
      </c>
      <c r="BA891">
        <v>31793907</v>
      </c>
      <c r="BD891">
        <v>0</v>
      </c>
      <c r="BG891">
        <v>1333314600</v>
      </c>
      <c r="BH891" t="s">
        <v>995</v>
      </c>
      <c r="BI891">
        <v>1</v>
      </c>
      <c r="BJ891">
        <v>10</v>
      </c>
      <c r="BK891">
        <v>1300</v>
      </c>
      <c r="BL891" t="s">
        <v>996</v>
      </c>
    </row>
    <row r="892" spans="3:64">
      <c r="C892" s="2">
        <v>244688</v>
      </c>
      <c r="D892" s="2">
        <v>244688</v>
      </c>
      <c r="F892" t="s">
        <v>2031</v>
      </c>
      <c r="G892" t="s">
        <v>2032</v>
      </c>
      <c r="H892">
        <v>0</v>
      </c>
      <c r="I892" t="s">
        <v>984</v>
      </c>
      <c r="J892" t="s">
        <v>985</v>
      </c>
      <c r="K892" t="s">
        <v>986</v>
      </c>
      <c r="L892">
        <v>250</v>
      </c>
      <c r="N892">
        <v>2000391179</v>
      </c>
      <c r="O892" t="s">
        <v>2148</v>
      </c>
      <c r="P892">
        <v>2</v>
      </c>
      <c r="Q892" t="s">
        <v>2149</v>
      </c>
      <c r="R892" s="2">
        <v>244688</v>
      </c>
      <c r="S892" s="2">
        <v>244688</v>
      </c>
      <c r="T892" t="s">
        <v>2150</v>
      </c>
      <c r="U892">
        <v>23057673</v>
      </c>
      <c r="V892" t="s">
        <v>152</v>
      </c>
      <c r="W892">
        <v>9</v>
      </c>
      <c r="X892">
        <v>9</v>
      </c>
      <c r="Y892">
        <v>9</v>
      </c>
      <c r="Z892">
        <v>9</v>
      </c>
      <c r="AA892">
        <v>0</v>
      </c>
      <c r="AB892">
        <v>0</v>
      </c>
      <c r="AC892">
        <v>0</v>
      </c>
      <c r="AD892">
        <v>0</v>
      </c>
      <c r="AE892">
        <v>9</v>
      </c>
      <c r="AF892">
        <v>9</v>
      </c>
      <c r="AI892" t="s">
        <v>2036</v>
      </c>
      <c r="AJ892" t="s">
        <v>989</v>
      </c>
      <c r="AK892" t="s">
        <v>1039</v>
      </c>
      <c r="AL892" t="s">
        <v>1008</v>
      </c>
      <c r="AM892" t="s">
        <v>1009</v>
      </c>
      <c r="AN892" t="s">
        <v>1034</v>
      </c>
      <c r="AO892" t="s">
        <v>991</v>
      </c>
      <c r="AU892" t="s">
        <v>2151</v>
      </c>
      <c r="AV892" t="s">
        <v>765</v>
      </c>
      <c r="AW892" t="s">
        <v>765</v>
      </c>
      <c r="AX892" t="s">
        <v>990</v>
      </c>
      <c r="AY892">
        <v>0</v>
      </c>
      <c r="AZ892" t="s">
        <v>994</v>
      </c>
      <c r="BA892">
        <v>31793983</v>
      </c>
      <c r="BD892">
        <v>0</v>
      </c>
      <c r="BG892">
        <v>1333314600</v>
      </c>
      <c r="BH892" t="s">
        <v>995</v>
      </c>
      <c r="BI892">
        <v>9</v>
      </c>
      <c r="BJ892">
        <v>9</v>
      </c>
      <c r="BK892">
        <v>1300</v>
      </c>
      <c r="BL892" t="s">
        <v>996</v>
      </c>
    </row>
    <row r="893" spans="3:64">
      <c r="C893" s="2">
        <v>244688</v>
      </c>
      <c r="D893" s="2">
        <v>244688</v>
      </c>
      <c r="F893" t="s">
        <v>2031</v>
      </c>
      <c r="G893" t="s">
        <v>2032</v>
      </c>
      <c r="H893">
        <v>0</v>
      </c>
      <c r="I893" t="s">
        <v>984</v>
      </c>
      <c r="J893" t="s">
        <v>985</v>
      </c>
      <c r="K893" t="s">
        <v>986</v>
      </c>
      <c r="L893">
        <v>250</v>
      </c>
      <c r="N893">
        <v>2000391179</v>
      </c>
      <c r="O893" t="s">
        <v>2148</v>
      </c>
      <c r="P893">
        <v>2</v>
      </c>
      <c r="Q893" t="s">
        <v>2149</v>
      </c>
      <c r="R893" s="2">
        <v>244688</v>
      </c>
      <c r="S893" s="2">
        <v>244688</v>
      </c>
      <c r="T893" t="s">
        <v>2150</v>
      </c>
      <c r="U893">
        <v>23057672</v>
      </c>
      <c r="V893" t="s">
        <v>136</v>
      </c>
      <c r="W893">
        <v>10</v>
      </c>
      <c r="X893">
        <v>10</v>
      </c>
      <c r="Y893">
        <v>10</v>
      </c>
      <c r="Z893">
        <v>10</v>
      </c>
      <c r="AA893">
        <v>0</v>
      </c>
      <c r="AB893">
        <v>0</v>
      </c>
      <c r="AC893">
        <v>0</v>
      </c>
      <c r="AD893">
        <v>0</v>
      </c>
      <c r="AE893">
        <v>10</v>
      </c>
      <c r="AF893">
        <v>10</v>
      </c>
      <c r="AI893" t="s">
        <v>2036</v>
      </c>
      <c r="AJ893" t="s">
        <v>989</v>
      </c>
      <c r="AK893" t="s">
        <v>1039</v>
      </c>
      <c r="AL893" t="s">
        <v>1008</v>
      </c>
      <c r="AM893" t="s">
        <v>1009</v>
      </c>
      <c r="AN893" t="s">
        <v>1034</v>
      </c>
      <c r="AO893" t="s">
        <v>991</v>
      </c>
      <c r="AU893" t="s">
        <v>2151</v>
      </c>
      <c r="AV893" t="s">
        <v>765</v>
      </c>
      <c r="AW893" t="s">
        <v>765</v>
      </c>
      <c r="AX893" t="s">
        <v>990</v>
      </c>
      <c r="AY893">
        <v>0</v>
      </c>
      <c r="AZ893" t="s">
        <v>994</v>
      </c>
      <c r="BA893">
        <v>31793983</v>
      </c>
      <c r="BD893">
        <v>0</v>
      </c>
      <c r="BG893">
        <v>1333314600</v>
      </c>
      <c r="BH893" t="s">
        <v>995</v>
      </c>
      <c r="BI893">
        <v>10</v>
      </c>
      <c r="BJ893">
        <v>10</v>
      </c>
      <c r="BK893">
        <v>1300</v>
      </c>
      <c r="BL893" t="s">
        <v>996</v>
      </c>
    </row>
    <row r="894" spans="3:64">
      <c r="C894" s="2">
        <v>244688</v>
      </c>
      <c r="D894" s="2">
        <v>244688</v>
      </c>
      <c r="F894" t="s">
        <v>2031</v>
      </c>
      <c r="G894" t="s">
        <v>2032</v>
      </c>
      <c r="H894">
        <v>0</v>
      </c>
      <c r="I894" t="s">
        <v>984</v>
      </c>
      <c r="J894" t="s">
        <v>985</v>
      </c>
      <c r="K894" t="s">
        <v>986</v>
      </c>
      <c r="L894">
        <v>250</v>
      </c>
      <c r="N894">
        <v>2000240142</v>
      </c>
      <c r="O894" t="s">
        <v>2152</v>
      </c>
      <c r="P894">
        <v>1</v>
      </c>
      <c r="Q894" t="s">
        <v>2153</v>
      </c>
      <c r="R894" s="2">
        <v>244688</v>
      </c>
      <c r="S894" s="2">
        <v>244688</v>
      </c>
      <c r="T894" t="s">
        <v>2154</v>
      </c>
      <c r="U894">
        <v>23057685</v>
      </c>
      <c r="V894" t="s">
        <v>104</v>
      </c>
      <c r="W894">
        <v>5</v>
      </c>
      <c r="X894">
        <v>5</v>
      </c>
      <c r="Y894">
        <v>5</v>
      </c>
      <c r="Z894">
        <v>5</v>
      </c>
      <c r="AA894">
        <v>0</v>
      </c>
      <c r="AB894">
        <v>0</v>
      </c>
      <c r="AC894">
        <v>0</v>
      </c>
      <c r="AD894">
        <v>0</v>
      </c>
      <c r="AE894">
        <v>5</v>
      </c>
      <c r="AF894">
        <v>5</v>
      </c>
      <c r="AI894" t="s">
        <v>2036</v>
      </c>
      <c r="AJ894" t="s">
        <v>989</v>
      </c>
      <c r="AK894" t="s">
        <v>1007</v>
      </c>
      <c r="AL894" t="s">
        <v>1008</v>
      </c>
      <c r="AM894" t="s">
        <v>1009</v>
      </c>
      <c r="AN894" t="s">
        <v>1022</v>
      </c>
      <c r="AO894" t="s">
        <v>991</v>
      </c>
      <c r="AU894" t="s">
        <v>2155</v>
      </c>
      <c r="AV894" t="s">
        <v>765</v>
      </c>
      <c r="AW894" t="s">
        <v>765</v>
      </c>
      <c r="AX894" t="s">
        <v>990</v>
      </c>
      <c r="AY894">
        <v>0</v>
      </c>
      <c r="AZ894" t="s">
        <v>994</v>
      </c>
      <c r="BA894">
        <v>31794130</v>
      </c>
      <c r="BD894">
        <v>0</v>
      </c>
      <c r="BG894">
        <v>1333314600</v>
      </c>
      <c r="BH894" t="s">
        <v>995</v>
      </c>
      <c r="BI894">
        <v>5</v>
      </c>
      <c r="BJ894">
        <v>5</v>
      </c>
      <c r="BK894">
        <v>1300</v>
      </c>
      <c r="BL894" t="s">
        <v>996</v>
      </c>
    </row>
    <row r="895" spans="3:64">
      <c r="C895" s="2">
        <v>244688</v>
      </c>
      <c r="D895" s="2">
        <v>244688</v>
      </c>
      <c r="F895" t="s">
        <v>2031</v>
      </c>
      <c r="G895" t="s">
        <v>2032</v>
      </c>
      <c r="H895">
        <v>0</v>
      </c>
      <c r="I895" t="s">
        <v>984</v>
      </c>
      <c r="J895" t="s">
        <v>985</v>
      </c>
      <c r="K895" t="s">
        <v>986</v>
      </c>
      <c r="L895">
        <v>250</v>
      </c>
      <c r="N895">
        <v>2000240142</v>
      </c>
      <c r="O895" t="s">
        <v>2152</v>
      </c>
      <c r="P895">
        <v>1</v>
      </c>
      <c r="Q895" t="s">
        <v>2153</v>
      </c>
      <c r="R895" s="2">
        <v>244688</v>
      </c>
      <c r="S895" s="2">
        <v>244688</v>
      </c>
      <c r="T895" t="s">
        <v>2154</v>
      </c>
      <c r="U895">
        <v>23057684</v>
      </c>
      <c r="V895" t="s">
        <v>620</v>
      </c>
      <c r="W895">
        <v>10</v>
      </c>
      <c r="X895">
        <v>10</v>
      </c>
      <c r="Y895">
        <v>10</v>
      </c>
      <c r="Z895">
        <v>10</v>
      </c>
      <c r="AA895">
        <v>0</v>
      </c>
      <c r="AB895">
        <v>0</v>
      </c>
      <c r="AC895">
        <v>0</v>
      </c>
      <c r="AD895">
        <v>0</v>
      </c>
      <c r="AE895">
        <v>10</v>
      </c>
      <c r="AF895">
        <v>10</v>
      </c>
      <c r="AI895" t="s">
        <v>2036</v>
      </c>
      <c r="AJ895" t="s">
        <v>989</v>
      </c>
      <c r="AK895" t="s">
        <v>1007</v>
      </c>
      <c r="AL895" t="s">
        <v>1008</v>
      </c>
      <c r="AM895" t="s">
        <v>1009</v>
      </c>
      <c r="AN895" t="s">
        <v>1022</v>
      </c>
      <c r="AO895" t="s">
        <v>991</v>
      </c>
      <c r="AU895" t="s">
        <v>2155</v>
      </c>
      <c r="AV895" t="s">
        <v>765</v>
      </c>
      <c r="AW895" t="s">
        <v>765</v>
      </c>
      <c r="AX895" t="s">
        <v>990</v>
      </c>
      <c r="AY895">
        <v>0</v>
      </c>
      <c r="AZ895" t="s">
        <v>994</v>
      </c>
      <c r="BA895">
        <v>31794130</v>
      </c>
      <c r="BD895">
        <v>0</v>
      </c>
      <c r="BG895">
        <v>1333314600</v>
      </c>
      <c r="BH895" t="s">
        <v>995</v>
      </c>
      <c r="BI895">
        <v>10</v>
      </c>
      <c r="BJ895">
        <v>10</v>
      </c>
      <c r="BK895">
        <v>1300</v>
      </c>
      <c r="BL895" t="s">
        <v>996</v>
      </c>
    </row>
    <row r="896" spans="3:64">
      <c r="C896" s="2">
        <v>244688</v>
      </c>
      <c r="D896" s="2">
        <v>244688</v>
      </c>
      <c r="F896" t="s">
        <v>2031</v>
      </c>
      <c r="G896" t="s">
        <v>2032</v>
      </c>
      <c r="H896">
        <v>0</v>
      </c>
      <c r="I896" t="s">
        <v>984</v>
      </c>
      <c r="J896" t="s">
        <v>985</v>
      </c>
      <c r="K896" t="s">
        <v>986</v>
      </c>
      <c r="L896">
        <v>250</v>
      </c>
      <c r="N896">
        <v>2000386133</v>
      </c>
      <c r="O896" t="s">
        <v>2156</v>
      </c>
      <c r="P896">
        <v>1</v>
      </c>
      <c r="Q896" t="s">
        <v>2156</v>
      </c>
      <c r="R896" s="2">
        <v>244688</v>
      </c>
      <c r="S896" s="2">
        <v>244688</v>
      </c>
      <c r="T896" t="s">
        <v>2157</v>
      </c>
      <c r="U896">
        <v>23068099</v>
      </c>
      <c r="V896" t="s">
        <v>712</v>
      </c>
      <c r="W896">
        <v>1</v>
      </c>
      <c r="X896">
        <v>105</v>
      </c>
      <c r="Y896">
        <v>1</v>
      </c>
      <c r="Z896">
        <v>105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105</v>
      </c>
      <c r="AI896" t="s">
        <v>2036</v>
      </c>
      <c r="AJ896" t="s">
        <v>989</v>
      </c>
      <c r="AN896" t="s">
        <v>1034</v>
      </c>
      <c r="AO896" t="s">
        <v>991</v>
      </c>
      <c r="AU896" t="s">
        <v>2158</v>
      </c>
      <c r="AV896" t="s">
        <v>1001</v>
      </c>
      <c r="AW896" t="s">
        <v>765</v>
      </c>
      <c r="AX896" t="s">
        <v>990</v>
      </c>
      <c r="AY896">
        <v>0</v>
      </c>
      <c r="AZ896" t="s">
        <v>994</v>
      </c>
      <c r="BA896">
        <v>31794534</v>
      </c>
      <c r="BD896">
        <v>0</v>
      </c>
      <c r="BG896">
        <v>1333314600</v>
      </c>
      <c r="BH896" t="s">
        <v>995</v>
      </c>
      <c r="BI896">
        <v>1</v>
      </c>
      <c r="BJ896">
        <v>105</v>
      </c>
      <c r="BK896">
        <v>1300</v>
      </c>
      <c r="BL896" t="s">
        <v>996</v>
      </c>
    </row>
    <row r="897" spans="3:64">
      <c r="C897" s="2">
        <v>244688</v>
      </c>
      <c r="D897" s="2">
        <v>244688</v>
      </c>
      <c r="F897" t="s">
        <v>2031</v>
      </c>
      <c r="G897" t="s">
        <v>2032</v>
      </c>
      <c r="H897">
        <v>0</v>
      </c>
      <c r="I897" t="s">
        <v>984</v>
      </c>
      <c r="J897" t="s">
        <v>985</v>
      </c>
      <c r="K897" t="s">
        <v>986</v>
      </c>
      <c r="L897">
        <v>250</v>
      </c>
      <c r="N897">
        <v>2000386133</v>
      </c>
      <c r="O897" t="s">
        <v>2156</v>
      </c>
      <c r="P897">
        <v>1</v>
      </c>
      <c r="Q897" t="s">
        <v>2156</v>
      </c>
      <c r="R897" s="2">
        <v>244688</v>
      </c>
      <c r="S897" s="2">
        <v>244688</v>
      </c>
      <c r="T897" t="s">
        <v>2159</v>
      </c>
      <c r="U897">
        <v>23000188</v>
      </c>
      <c r="V897" t="s">
        <v>94</v>
      </c>
      <c r="W897">
        <v>4</v>
      </c>
      <c r="X897">
        <v>4</v>
      </c>
      <c r="Y897">
        <v>4</v>
      </c>
      <c r="Z897">
        <v>4</v>
      </c>
      <c r="AA897">
        <v>0</v>
      </c>
      <c r="AB897">
        <v>0</v>
      </c>
      <c r="AC897">
        <v>0</v>
      </c>
      <c r="AD897">
        <v>0</v>
      </c>
      <c r="AE897">
        <v>4</v>
      </c>
      <c r="AF897">
        <v>4</v>
      </c>
      <c r="AI897" t="s">
        <v>2036</v>
      </c>
      <c r="AJ897" t="s">
        <v>989</v>
      </c>
      <c r="AK897" t="s">
        <v>1007</v>
      </c>
      <c r="AL897" t="s">
        <v>1008</v>
      </c>
      <c r="AM897" t="s">
        <v>1009</v>
      </c>
      <c r="AN897" t="s">
        <v>1034</v>
      </c>
      <c r="AO897" t="s">
        <v>991</v>
      </c>
      <c r="AU897" t="s">
        <v>2160</v>
      </c>
      <c r="AV897" t="s">
        <v>765</v>
      </c>
      <c r="AW897" t="s">
        <v>765</v>
      </c>
      <c r="AX897" t="s">
        <v>990</v>
      </c>
      <c r="AY897">
        <v>0</v>
      </c>
      <c r="AZ897" t="s">
        <v>994</v>
      </c>
      <c r="BA897">
        <v>31794649</v>
      </c>
      <c r="BD897">
        <v>0</v>
      </c>
      <c r="BG897">
        <v>1333314600</v>
      </c>
      <c r="BH897" t="s">
        <v>995</v>
      </c>
      <c r="BI897">
        <v>4</v>
      </c>
      <c r="BJ897">
        <v>4</v>
      </c>
      <c r="BK897">
        <v>1300</v>
      </c>
      <c r="BL897" t="s">
        <v>996</v>
      </c>
    </row>
    <row r="898" spans="3:64">
      <c r="C898" s="2">
        <v>244688</v>
      </c>
      <c r="D898" s="2">
        <v>244688</v>
      </c>
      <c r="F898" t="s">
        <v>2031</v>
      </c>
      <c r="G898" t="s">
        <v>2032</v>
      </c>
      <c r="H898">
        <v>0</v>
      </c>
      <c r="I898" t="s">
        <v>984</v>
      </c>
      <c r="J898" t="s">
        <v>985</v>
      </c>
      <c r="K898" t="s">
        <v>986</v>
      </c>
      <c r="L898">
        <v>250</v>
      </c>
      <c r="N898">
        <v>2000386133</v>
      </c>
      <c r="O898" t="s">
        <v>2156</v>
      </c>
      <c r="P898">
        <v>1</v>
      </c>
      <c r="Q898" t="s">
        <v>2156</v>
      </c>
      <c r="R898" s="2">
        <v>244688</v>
      </c>
      <c r="S898" s="2">
        <v>244688</v>
      </c>
      <c r="T898" t="s">
        <v>2159</v>
      </c>
      <c r="U898">
        <v>23000194</v>
      </c>
      <c r="V898" t="s">
        <v>29</v>
      </c>
      <c r="W898">
        <v>2</v>
      </c>
      <c r="X898">
        <v>2</v>
      </c>
      <c r="Y898">
        <v>2</v>
      </c>
      <c r="Z898">
        <v>2</v>
      </c>
      <c r="AA898">
        <v>0</v>
      </c>
      <c r="AB898">
        <v>0</v>
      </c>
      <c r="AC898">
        <v>0</v>
      </c>
      <c r="AD898">
        <v>0</v>
      </c>
      <c r="AE898">
        <v>2</v>
      </c>
      <c r="AF898">
        <v>2</v>
      </c>
      <c r="AI898" t="s">
        <v>2036</v>
      </c>
      <c r="AJ898" t="s">
        <v>989</v>
      </c>
      <c r="AK898" t="s">
        <v>1007</v>
      </c>
      <c r="AL898" t="s">
        <v>1008</v>
      </c>
      <c r="AM898" t="s">
        <v>1009</v>
      </c>
      <c r="AN898" t="s">
        <v>1034</v>
      </c>
      <c r="AO898" t="s">
        <v>991</v>
      </c>
      <c r="AU898" t="s">
        <v>2160</v>
      </c>
      <c r="AV898" t="s">
        <v>765</v>
      </c>
      <c r="AW898" t="s">
        <v>765</v>
      </c>
      <c r="AX898" t="s">
        <v>990</v>
      </c>
      <c r="AY898">
        <v>0</v>
      </c>
      <c r="AZ898" t="s">
        <v>994</v>
      </c>
      <c r="BA898">
        <v>31794649</v>
      </c>
      <c r="BD898">
        <v>0</v>
      </c>
      <c r="BG898">
        <v>1333314600</v>
      </c>
      <c r="BH898" t="s">
        <v>995</v>
      </c>
      <c r="BI898">
        <v>2</v>
      </c>
      <c r="BJ898">
        <v>2</v>
      </c>
      <c r="BK898">
        <v>1300</v>
      </c>
      <c r="BL898" t="s">
        <v>996</v>
      </c>
    </row>
    <row r="899" spans="3:64">
      <c r="C899" s="2">
        <v>244688</v>
      </c>
      <c r="D899" s="2">
        <v>244688</v>
      </c>
      <c r="F899" t="s">
        <v>2031</v>
      </c>
      <c r="G899" t="s">
        <v>2032</v>
      </c>
      <c r="H899">
        <v>0</v>
      </c>
      <c r="I899" t="s">
        <v>984</v>
      </c>
      <c r="J899" t="s">
        <v>985</v>
      </c>
      <c r="K899" t="s">
        <v>986</v>
      </c>
      <c r="L899">
        <v>250</v>
      </c>
      <c r="N899">
        <v>2000386133</v>
      </c>
      <c r="O899" t="s">
        <v>2156</v>
      </c>
      <c r="P899">
        <v>1</v>
      </c>
      <c r="Q899" t="s">
        <v>2156</v>
      </c>
      <c r="R899" s="2">
        <v>244688</v>
      </c>
      <c r="S899" s="2">
        <v>244688</v>
      </c>
      <c r="T899" t="s">
        <v>2159</v>
      </c>
      <c r="U899">
        <v>23057685</v>
      </c>
      <c r="V899" t="s">
        <v>104</v>
      </c>
      <c r="W899">
        <v>5</v>
      </c>
      <c r="X899">
        <v>5</v>
      </c>
      <c r="Y899">
        <v>5</v>
      </c>
      <c r="Z899">
        <v>5</v>
      </c>
      <c r="AA899">
        <v>0</v>
      </c>
      <c r="AB899">
        <v>0</v>
      </c>
      <c r="AC899">
        <v>0</v>
      </c>
      <c r="AD899">
        <v>0</v>
      </c>
      <c r="AE899">
        <v>5</v>
      </c>
      <c r="AF899">
        <v>5</v>
      </c>
      <c r="AI899" t="s">
        <v>2036</v>
      </c>
      <c r="AJ899" t="s">
        <v>989</v>
      </c>
      <c r="AK899" t="s">
        <v>1007</v>
      </c>
      <c r="AL899" t="s">
        <v>1008</v>
      </c>
      <c r="AM899" t="s">
        <v>1009</v>
      </c>
      <c r="AN899" t="s">
        <v>1034</v>
      </c>
      <c r="AO899" t="s">
        <v>991</v>
      </c>
      <c r="AU899" t="s">
        <v>2160</v>
      </c>
      <c r="AV899" t="s">
        <v>765</v>
      </c>
      <c r="AW899" t="s">
        <v>765</v>
      </c>
      <c r="AX899" t="s">
        <v>990</v>
      </c>
      <c r="AY899">
        <v>0</v>
      </c>
      <c r="AZ899" t="s">
        <v>994</v>
      </c>
      <c r="BA899">
        <v>31794649</v>
      </c>
      <c r="BD899">
        <v>0</v>
      </c>
      <c r="BG899">
        <v>1333314600</v>
      </c>
      <c r="BH899" t="s">
        <v>995</v>
      </c>
      <c r="BI899">
        <v>5</v>
      </c>
      <c r="BJ899">
        <v>5</v>
      </c>
      <c r="BK899">
        <v>1300</v>
      </c>
      <c r="BL899" t="s">
        <v>996</v>
      </c>
    </row>
    <row r="900" spans="3:64">
      <c r="C900" s="2">
        <v>244688</v>
      </c>
      <c r="D900" s="2">
        <v>244688</v>
      </c>
      <c r="F900" t="s">
        <v>2031</v>
      </c>
      <c r="G900" t="s">
        <v>2032</v>
      </c>
      <c r="H900">
        <v>0</v>
      </c>
      <c r="I900" t="s">
        <v>984</v>
      </c>
      <c r="J900" t="s">
        <v>985</v>
      </c>
      <c r="K900" t="s">
        <v>986</v>
      </c>
      <c r="L900">
        <v>250</v>
      </c>
      <c r="N900">
        <v>2000386133</v>
      </c>
      <c r="O900" t="s">
        <v>2156</v>
      </c>
      <c r="P900">
        <v>1</v>
      </c>
      <c r="Q900" t="s">
        <v>2156</v>
      </c>
      <c r="R900" s="2">
        <v>244688</v>
      </c>
      <c r="S900" s="2">
        <v>244688</v>
      </c>
      <c r="T900" t="s">
        <v>2159</v>
      </c>
      <c r="U900">
        <v>23057674</v>
      </c>
      <c r="V900" t="s">
        <v>223</v>
      </c>
      <c r="W900">
        <v>5</v>
      </c>
      <c r="X900">
        <v>5</v>
      </c>
      <c r="Y900">
        <v>5</v>
      </c>
      <c r="Z900">
        <v>5</v>
      </c>
      <c r="AA900">
        <v>0</v>
      </c>
      <c r="AB900">
        <v>0</v>
      </c>
      <c r="AC900">
        <v>0</v>
      </c>
      <c r="AD900">
        <v>0</v>
      </c>
      <c r="AE900">
        <v>5</v>
      </c>
      <c r="AF900">
        <v>5</v>
      </c>
      <c r="AI900" t="s">
        <v>2036</v>
      </c>
      <c r="AJ900" t="s">
        <v>989</v>
      </c>
      <c r="AK900" t="s">
        <v>1039</v>
      </c>
      <c r="AL900" t="s">
        <v>1008</v>
      </c>
      <c r="AM900" t="s">
        <v>1009</v>
      </c>
      <c r="AN900" t="s">
        <v>1034</v>
      </c>
      <c r="AO900" t="s">
        <v>991</v>
      </c>
      <c r="AU900" t="s">
        <v>2160</v>
      </c>
      <c r="AV900" t="s">
        <v>765</v>
      </c>
      <c r="AW900" t="s">
        <v>765</v>
      </c>
      <c r="AX900" t="s">
        <v>990</v>
      </c>
      <c r="AY900">
        <v>0</v>
      </c>
      <c r="AZ900" t="s">
        <v>994</v>
      </c>
      <c r="BA900">
        <v>31794649</v>
      </c>
      <c r="BD900">
        <v>0</v>
      </c>
      <c r="BG900">
        <v>1333314600</v>
      </c>
      <c r="BH900" t="s">
        <v>995</v>
      </c>
      <c r="BI900">
        <v>5</v>
      </c>
      <c r="BJ900">
        <v>5</v>
      </c>
      <c r="BK900">
        <v>1300</v>
      </c>
      <c r="BL900" t="s">
        <v>996</v>
      </c>
    </row>
    <row r="901" spans="3:64">
      <c r="C901" s="2">
        <v>244688</v>
      </c>
      <c r="D901" s="2">
        <v>244688</v>
      </c>
      <c r="F901" t="s">
        <v>2031</v>
      </c>
      <c r="G901" t="s">
        <v>2032</v>
      </c>
      <c r="H901">
        <v>0</v>
      </c>
      <c r="I901" t="s">
        <v>984</v>
      </c>
      <c r="J901" t="s">
        <v>985</v>
      </c>
      <c r="K901" t="s">
        <v>986</v>
      </c>
      <c r="L901">
        <v>250</v>
      </c>
      <c r="N901">
        <v>2000235079</v>
      </c>
      <c r="O901" t="s">
        <v>2161</v>
      </c>
      <c r="P901">
        <v>1</v>
      </c>
      <c r="Q901" t="s">
        <v>2162</v>
      </c>
      <c r="R901" s="2">
        <v>244688</v>
      </c>
      <c r="S901" s="2">
        <v>244688</v>
      </c>
      <c r="T901" t="s">
        <v>2163</v>
      </c>
      <c r="U901">
        <v>23000203</v>
      </c>
      <c r="V901" t="s">
        <v>622</v>
      </c>
      <c r="W901">
        <v>10</v>
      </c>
      <c r="X901">
        <v>10</v>
      </c>
      <c r="Y901">
        <v>10</v>
      </c>
      <c r="Z901">
        <v>10</v>
      </c>
      <c r="AA901">
        <v>0</v>
      </c>
      <c r="AB901">
        <v>0</v>
      </c>
      <c r="AC901">
        <v>0</v>
      </c>
      <c r="AD901">
        <v>0</v>
      </c>
      <c r="AE901">
        <v>10</v>
      </c>
      <c r="AF901">
        <v>10</v>
      </c>
      <c r="AI901" t="s">
        <v>2036</v>
      </c>
      <c r="AJ901" t="s">
        <v>989</v>
      </c>
      <c r="AK901" t="s">
        <v>1007</v>
      </c>
      <c r="AL901" t="s">
        <v>1008</v>
      </c>
      <c r="AM901" t="s">
        <v>1009</v>
      </c>
      <c r="AN901" t="s">
        <v>1022</v>
      </c>
      <c r="AO901" t="s">
        <v>991</v>
      </c>
      <c r="AU901" t="s">
        <v>2164</v>
      </c>
      <c r="AV901" t="s">
        <v>765</v>
      </c>
      <c r="AW901" t="s">
        <v>765</v>
      </c>
      <c r="AX901" t="s">
        <v>990</v>
      </c>
      <c r="AY901">
        <v>0</v>
      </c>
      <c r="AZ901" t="s">
        <v>994</v>
      </c>
      <c r="BA901">
        <v>31794966</v>
      </c>
      <c r="BD901">
        <v>0</v>
      </c>
      <c r="BG901">
        <v>1333314600</v>
      </c>
      <c r="BH901" t="s">
        <v>995</v>
      </c>
      <c r="BI901">
        <v>10</v>
      </c>
      <c r="BJ901">
        <v>10</v>
      </c>
      <c r="BK901">
        <v>1300</v>
      </c>
      <c r="BL901" t="s">
        <v>996</v>
      </c>
    </row>
    <row r="902" spans="3:64">
      <c r="C902" s="2">
        <v>244688</v>
      </c>
      <c r="D902" s="2">
        <v>244688</v>
      </c>
      <c r="F902" t="s">
        <v>2031</v>
      </c>
      <c r="G902" t="s">
        <v>2032</v>
      </c>
      <c r="H902">
        <v>0</v>
      </c>
      <c r="I902" t="s">
        <v>984</v>
      </c>
      <c r="J902" t="s">
        <v>985</v>
      </c>
      <c r="K902" t="s">
        <v>986</v>
      </c>
      <c r="L902">
        <v>250</v>
      </c>
      <c r="N902">
        <v>2000235079</v>
      </c>
      <c r="O902" t="s">
        <v>2161</v>
      </c>
      <c r="P902">
        <v>1</v>
      </c>
      <c r="Q902" t="s">
        <v>2162</v>
      </c>
      <c r="R902" s="2">
        <v>244688</v>
      </c>
      <c r="S902" s="2">
        <v>244688</v>
      </c>
      <c r="T902" t="s">
        <v>2163</v>
      </c>
      <c r="U902">
        <v>23057672</v>
      </c>
      <c r="V902" t="s">
        <v>136</v>
      </c>
      <c r="W902">
        <v>5</v>
      </c>
      <c r="X902">
        <v>5</v>
      </c>
      <c r="Y902">
        <v>5</v>
      </c>
      <c r="Z902">
        <v>5</v>
      </c>
      <c r="AA902">
        <v>0</v>
      </c>
      <c r="AB902">
        <v>0</v>
      </c>
      <c r="AC902">
        <v>0</v>
      </c>
      <c r="AD902">
        <v>0</v>
      </c>
      <c r="AE902">
        <v>5</v>
      </c>
      <c r="AF902">
        <v>5</v>
      </c>
      <c r="AI902" t="s">
        <v>2036</v>
      </c>
      <c r="AJ902" t="s">
        <v>989</v>
      </c>
      <c r="AK902" t="s">
        <v>1039</v>
      </c>
      <c r="AL902" t="s">
        <v>1008</v>
      </c>
      <c r="AM902" t="s">
        <v>1009</v>
      </c>
      <c r="AN902" t="s">
        <v>1022</v>
      </c>
      <c r="AO902" t="s">
        <v>991</v>
      </c>
      <c r="AU902" t="s">
        <v>2164</v>
      </c>
      <c r="AV902" t="s">
        <v>765</v>
      </c>
      <c r="AW902" t="s">
        <v>765</v>
      </c>
      <c r="AX902" t="s">
        <v>990</v>
      </c>
      <c r="AY902">
        <v>0</v>
      </c>
      <c r="AZ902" t="s">
        <v>994</v>
      </c>
      <c r="BA902">
        <v>31794966</v>
      </c>
      <c r="BD902">
        <v>0</v>
      </c>
      <c r="BG902">
        <v>1333314600</v>
      </c>
      <c r="BH902" t="s">
        <v>995</v>
      </c>
      <c r="BI902">
        <v>5</v>
      </c>
      <c r="BJ902">
        <v>5</v>
      </c>
      <c r="BK902">
        <v>1300</v>
      </c>
      <c r="BL902" t="s">
        <v>996</v>
      </c>
    </row>
    <row r="903" spans="3:64">
      <c r="C903" s="2">
        <v>244688</v>
      </c>
      <c r="D903" s="2">
        <v>244688</v>
      </c>
      <c r="F903" t="s">
        <v>2031</v>
      </c>
      <c r="G903" t="s">
        <v>2032</v>
      </c>
      <c r="H903">
        <v>0</v>
      </c>
      <c r="I903" t="s">
        <v>984</v>
      </c>
      <c r="J903" t="s">
        <v>985</v>
      </c>
      <c r="K903" t="s">
        <v>986</v>
      </c>
      <c r="L903">
        <v>250</v>
      </c>
      <c r="N903">
        <v>2000235079</v>
      </c>
      <c r="O903" t="s">
        <v>2161</v>
      </c>
      <c r="P903">
        <v>1</v>
      </c>
      <c r="Q903" t="s">
        <v>2162</v>
      </c>
      <c r="R903" s="2">
        <v>244688</v>
      </c>
      <c r="S903" s="2">
        <v>244688</v>
      </c>
      <c r="T903" t="s">
        <v>2163</v>
      </c>
      <c r="U903">
        <v>23064091</v>
      </c>
      <c r="V903" t="s">
        <v>118</v>
      </c>
      <c r="W903">
        <v>10</v>
      </c>
      <c r="X903">
        <v>10</v>
      </c>
      <c r="Y903">
        <v>10</v>
      </c>
      <c r="Z903">
        <v>10</v>
      </c>
      <c r="AA903">
        <v>0</v>
      </c>
      <c r="AB903">
        <v>0</v>
      </c>
      <c r="AC903">
        <v>0</v>
      </c>
      <c r="AD903">
        <v>0</v>
      </c>
      <c r="AE903">
        <v>10</v>
      </c>
      <c r="AF903">
        <v>10</v>
      </c>
      <c r="AI903" t="s">
        <v>2036</v>
      </c>
      <c r="AJ903" t="s">
        <v>989</v>
      </c>
      <c r="AK903" t="s">
        <v>1007</v>
      </c>
      <c r="AL903" t="s">
        <v>1008</v>
      </c>
      <c r="AM903" t="s">
        <v>1009</v>
      </c>
      <c r="AN903" t="s">
        <v>1022</v>
      </c>
      <c r="AO903" t="s">
        <v>991</v>
      </c>
      <c r="AU903" t="s">
        <v>2164</v>
      </c>
      <c r="AV903" t="s">
        <v>765</v>
      </c>
      <c r="AW903" t="s">
        <v>765</v>
      </c>
      <c r="AX903" t="s">
        <v>990</v>
      </c>
      <c r="AY903">
        <v>0</v>
      </c>
      <c r="AZ903" t="s">
        <v>994</v>
      </c>
      <c r="BA903">
        <v>31794966</v>
      </c>
      <c r="BD903">
        <v>0</v>
      </c>
      <c r="BG903">
        <v>1333314600</v>
      </c>
      <c r="BH903" t="s">
        <v>995</v>
      </c>
      <c r="BI903">
        <v>10</v>
      </c>
      <c r="BJ903">
        <v>10</v>
      </c>
      <c r="BK903">
        <v>1300</v>
      </c>
      <c r="BL903" t="s">
        <v>996</v>
      </c>
    </row>
    <row r="904" spans="3:64">
      <c r="C904" s="2">
        <v>244688</v>
      </c>
      <c r="D904" s="2">
        <v>244688</v>
      </c>
      <c r="F904" t="s">
        <v>2031</v>
      </c>
      <c r="G904" t="s">
        <v>2032</v>
      </c>
      <c r="H904">
        <v>0</v>
      </c>
      <c r="I904" t="s">
        <v>984</v>
      </c>
      <c r="J904" t="s">
        <v>985</v>
      </c>
      <c r="K904" t="s">
        <v>986</v>
      </c>
      <c r="L904">
        <v>250</v>
      </c>
      <c r="N904">
        <v>2000235079</v>
      </c>
      <c r="O904" t="s">
        <v>2161</v>
      </c>
      <c r="P904">
        <v>1</v>
      </c>
      <c r="Q904" t="s">
        <v>2162</v>
      </c>
      <c r="R904" s="2">
        <v>244688</v>
      </c>
      <c r="S904" s="2">
        <v>244688</v>
      </c>
      <c r="T904" t="s">
        <v>2163</v>
      </c>
      <c r="U904">
        <v>23069300</v>
      </c>
      <c r="V904" t="s">
        <v>171</v>
      </c>
      <c r="W904">
        <v>5</v>
      </c>
      <c r="X904">
        <v>5</v>
      </c>
      <c r="Y904">
        <v>5</v>
      </c>
      <c r="Z904">
        <v>5</v>
      </c>
      <c r="AA904">
        <v>0</v>
      </c>
      <c r="AB904">
        <v>0</v>
      </c>
      <c r="AC904">
        <v>0</v>
      </c>
      <c r="AD904">
        <v>0</v>
      </c>
      <c r="AE904">
        <v>5</v>
      </c>
      <c r="AF904">
        <v>5</v>
      </c>
      <c r="AI904" t="s">
        <v>2036</v>
      </c>
      <c r="AJ904" t="s">
        <v>989</v>
      </c>
      <c r="AK904" t="s">
        <v>1039</v>
      </c>
      <c r="AL904" t="s">
        <v>1008</v>
      </c>
      <c r="AM904" t="s">
        <v>1009</v>
      </c>
      <c r="AN904" t="s">
        <v>1022</v>
      </c>
      <c r="AO904" t="s">
        <v>991</v>
      </c>
      <c r="AU904" t="s">
        <v>2164</v>
      </c>
      <c r="AV904" t="s">
        <v>765</v>
      </c>
      <c r="AW904" t="s">
        <v>765</v>
      </c>
      <c r="AX904" t="s">
        <v>990</v>
      </c>
      <c r="AY904">
        <v>0</v>
      </c>
      <c r="AZ904" t="s">
        <v>994</v>
      </c>
      <c r="BA904">
        <v>31794966</v>
      </c>
      <c r="BD904">
        <v>0</v>
      </c>
      <c r="BG904">
        <v>1333314600</v>
      </c>
      <c r="BH904" t="s">
        <v>995</v>
      </c>
      <c r="BI904">
        <v>5</v>
      </c>
      <c r="BJ904">
        <v>5</v>
      </c>
      <c r="BK904">
        <v>1300</v>
      </c>
      <c r="BL904" t="s">
        <v>996</v>
      </c>
    </row>
    <row r="905" spans="3:64">
      <c r="C905" s="2">
        <v>244688</v>
      </c>
      <c r="D905" s="2">
        <v>244688</v>
      </c>
      <c r="F905" t="s">
        <v>2031</v>
      </c>
      <c r="G905" t="s">
        <v>2032</v>
      </c>
      <c r="H905">
        <v>0</v>
      </c>
      <c r="I905" t="s">
        <v>984</v>
      </c>
      <c r="J905" t="s">
        <v>985</v>
      </c>
      <c r="K905" t="s">
        <v>986</v>
      </c>
      <c r="L905">
        <v>250</v>
      </c>
      <c r="N905">
        <v>2000235079</v>
      </c>
      <c r="O905" t="s">
        <v>2161</v>
      </c>
      <c r="P905">
        <v>1</v>
      </c>
      <c r="Q905" t="s">
        <v>2162</v>
      </c>
      <c r="R905" s="2">
        <v>244688</v>
      </c>
      <c r="S905" s="2">
        <v>244688</v>
      </c>
      <c r="T905" t="s">
        <v>2163</v>
      </c>
      <c r="U905">
        <v>23057673</v>
      </c>
      <c r="V905" t="s">
        <v>152</v>
      </c>
      <c r="W905">
        <v>9</v>
      </c>
      <c r="X905">
        <v>9</v>
      </c>
      <c r="Y905">
        <v>9</v>
      </c>
      <c r="Z905">
        <v>9</v>
      </c>
      <c r="AA905">
        <v>0</v>
      </c>
      <c r="AB905">
        <v>0</v>
      </c>
      <c r="AC905">
        <v>0</v>
      </c>
      <c r="AD905">
        <v>0</v>
      </c>
      <c r="AE905">
        <v>9</v>
      </c>
      <c r="AF905">
        <v>9</v>
      </c>
      <c r="AI905" t="s">
        <v>2036</v>
      </c>
      <c r="AJ905" t="s">
        <v>989</v>
      </c>
      <c r="AK905" t="s">
        <v>1039</v>
      </c>
      <c r="AL905" t="s">
        <v>1008</v>
      </c>
      <c r="AM905" t="s">
        <v>1009</v>
      </c>
      <c r="AN905" t="s">
        <v>1022</v>
      </c>
      <c r="AO905" t="s">
        <v>991</v>
      </c>
      <c r="AU905" t="s">
        <v>2164</v>
      </c>
      <c r="AV905" t="s">
        <v>765</v>
      </c>
      <c r="AW905" t="s">
        <v>765</v>
      </c>
      <c r="AX905" t="s">
        <v>990</v>
      </c>
      <c r="AY905">
        <v>0</v>
      </c>
      <c r="AZ905" t="s">
        <v>994</v>
      </c>
      <c r="BA905">
        <v>31794966</v>
      </c>
      <c r="BD905">
        <v>0</v>
      </c>
      <c r="BG905">
        <v>1333314600</v>
      </c>
      <c r="BH905" t="s">
        <v>995</v>
      </c>
      <c r="BI905">
        <v>9</v>
      </c>
      <c r="BJ905">
        <v>9</v>
      </c>
      <c r="BK905">
        <v>1300</v>
      </c>
      <c r="BL905" t="s">
        <v>996</v>
      </c>
    </row>
    <row r="906" spans="3:64">
      <c r="C906" s="2">
        <v>244688</v>
      </c>
      <c r="D906" s="2">
        <v>244688</v>
      </c>
      <c r="F906" t="s">
        <v>2031</v>
      </c>
      <c r="G906" t="s">
        <v>2032</v>
      </c>
      <c r="H906">
        <v>0</v>
      </c>
      <c r="I906" t="s">
        <v>984</v>
      </c>
      <c r="J906" t="s">
        <v>985</v>
      </c>
      <c r="K906" t="s">
        <v>986</v>
      </c>
      <c r="L906">
        <v>250</v>
      </c>
      <c r="N906">
        <v>2000235079</v>
      </c>
      <c r="O906" t="s">
        <v>2161</v>
      </c>
      <c r="P906">
        <v>1</v>
      </c>
      <c r="Q906" t="s">
        <v>2162</v>
      </c>
      <c r="R906" s="2">
        <v>244688</v>
      </c>
      <c r="S906" s="2">
        <v>244688</v>
      </c>
      <c r="T906" t="s">
        <v>2163</v>
      </c>
      <c r="U906">
        <v>23067921</v>
      </c>
      <c r="V906" t="s">
        <v>25</v>
      </c>
      <c r="W906">
        <v>5</v>
      </c>
      <c r="X906">
        <v>5</v>
      </c>
      <c r="Y906">
        <v>5</v>
      </c>
      <c r="Z906">
        <v>5</v>
      </c>
      <c r="AA906">
        <v>0</v>
      </c>
      <c r="AB906">
        <v>0</v>
      </c>
      <c r="AC906">
        <v>0</v>
      </c>
      <c r="AD906">
        <v>0</v>
      </c>
      <c r="AE906">
        <v>5</v>
      </c>
      <c r="AF906">
        <v>5</v>
      </c>
      <c r="AI906" t="s">
        <v>2036</v>
      </c>
      <c r="AJ906" t="s">
        <v>989</v>
      </c>
      <c r="AK906" t="s">
        <v>1007</v>
      </c>
      <c r="AL906" t="s">
        <v>1008</v>
      </c>
      <c r="AM906" t="s">
        <v>1009</v>
      </c>
      <c r="AN906" t="s">
        <v>1022</v>
      </c>
      <c r="AO906" t="s">
        <v>991</v>
      </c>
      <c r="AU906" t="s">
        <v>2164</v>
      </c>
      <c r="AV906" t="s">
        <v>765</v>
      </c>
      <c r="AW906" t="s">
        <v>765</v>
      </c>
      <c r="AX906" t="s">
        <v>990</v>
      </c>
      <c r="AY906">
        <v>0</v>
      </c>
      <c r="AZ906" t="s">
        <v>994</v>
      </c>
      <c r="BA906">
        <v>31794966</v>
      </c>
      <c r="BD906">
        <v>0</v>
      </c>
      <c r="BG906">
        <v>1333314600</v>
      </c>
      <c r="BH906" t="s">
        <v>995</v>
      </c>
      <c r="BI906">
        <v>5</v>
      </c>
      <c r="BJ906">
        <v>5</v>
      </c>
      <c r="BK906">
        <v>1300</v>
      </c>
      <c r="BL906" t="s">
        <v>996</v>
      </c>
    </row>
    <row r="907" spans="3:64">
      <c r="C907" s="2">
        <v>244688</v>
      </c>
      <c r="D907" s="2">
        <v>244688</v>
      </c>
      <c r="F907" t="s">
        <v>2031</v>
      </c>
      <c r="G907" t="s">
        <v>2032</v>
      </c>
      <c r="H907">
        <v>0</v>
      </c>
      <c r="I907" t="s">
        <v>984</v>
      </c>
      <c r="J907" t="s">
        <v>985</v>
      </c>
      <c r="K907" t="s">
        <v>986</v>
      </c>
      <c r="L907">
        <v>250</v>
      </c>
      <c r="N907">
        <v>2000394410</v>
      </c>
      <c r="O907" t="s">
        <v>2165</v>
      </c>
      <c r="P907">
        <v>2</v>
      </c>
      <c r="Q907" t="s">
        <v>2166</v>
      </c>
      <c r="R907" s="2">
        <v>244688</v>
      </c>
      <c r="S907" s="2">
        <v>244688</v>
      </c>
      <c r="T907" t="s">
        <v>2167</v>
      </c>
      <c r="U907">
        <v>23015321</v>
      </c>
      <c r="V907" t="s">
        <v>128</v>
      </c>
      <c r="W907">
        <v>5</v>
      </c>
      <c r="X907">
        <v>40</v>
      </c>
      <c r="Y907">
        <v>5</v>
      </c>
      <c r="Z907">
        <v>40</v>
      </c>
      <c r="AA907">
        <v>0</v>
      </c>
      <c r="AB907">
        <v>0</v>
      </c>
      <c r="AC907">
        <v>0</v>
      </c>
      <c r="AD907">
        <v>0</v>
      </c>
      <c r="AE907">
        <v>5</v>
      </c>
      <c r="AF907">
        <v>40</v>
      </c>
      <c r="AI907" t="s">
        <v>2036</v>
      </c>
      <c r="AJ907" t="s">
        <v>989</v>
      </c>
      <c r="AK907" t="s">
        <v>1007</v>
      </c>
      <c r="AL907" t="s">
        <v>1008</v>
      </c>
      <c r="AM907" t="s">
        <v>1009</v>
      </c>
      <c r="AN907" t="s">
        <v>1034</v>
      </c>
      <c r="AO907" t="s">
        <v>991</v>
      </c>
      <c r="AU907" t="s">
        <v>2168</v>
      </c>
      <c r="AV907" t="s">
        <v>1086</v>
      </c>
      <c r="AW907" t="s">
        <v>765</v>
      </c>
      <c r="AX907" t="s">
        <v>990</v>
      </c>
      <c r="AY907">
        <v>0</v>
      </c>
      <c r="AZ907" t="s">
        <v>994</v>
      </c>
      <c r="BA907">
        <v>31795490</v>
      </c>
      <c r="BD907">
        <v>0</v>
      </c>
      <c r="BG907">
        <v>1333314600</v>
      </c>
      <c r="BH907" t="s">
        <v>995</v>
      </c>
      <c r="BI907">
        <v>5</v>
      </c>
      <c r="BJ907">
        <v>40</v>
      </c>
      <c r="BK907">
        <v>1300</v>
      </c>
      <c r="BL907" t="s">
        <v>996</v>
      </c>
    </row>
    <row r="908" spans="3:64">
      <c r="C908" s="2">
        <v>244688</v>
      </c>
      <c r="D908" s="2">
        <v>244688</v>
      </c>
      <c r="F908" t="s">
        <v>2031</v>
      </c>
      <c r="G908" t="s">
        <v>2032</v>
      </c>
      <c r="H908">
        <v>0</v>
      </c>
      <c r="I908" t="s">
        <v>984</v>
      </c>
      <c r="J908" t="s">
        <v>985</v>
      </c>
      <c r="K908" t="s">
        <v>986</v>
      </c>
      <c r="L908">
        <v>250</v>
      </c>
      <c r="N908">
        <v>2000394410</v>
      </c>
      <c r="O908" t="s">
        <v>2165</v>
      </c>
      <c r="P908">
        <v>2</v>
      </c>
      <c r="Q908" t="s">
        <v>2166</v>
      </c>
      <c r="R908" s="2">
        <v>244688</v>
      </c>
      <c r="S908" s="2">
        <v>244688</v>
      </c>
      <c r="T908" t="s">
        <v>2167</v>
      </c>
      <c r="U908">
        <v>23000190</v>
      </c>
      <c r="V908" t="s">
        <v>125</v>
      </c>
      <c r="W908">
        <v>2</v>
      </c>
      <c r="X908">
        <v>2</v>
      </c>
      <c r="Y908">
        <v>2</v>
      </c>
      <c r="Z908">
        <v>2</v>
      </c>
      <c r="AA908">
        <v>0</v>
      </c>
      <c r="AB908">
        <v>0</v>
      </c>
      <c r="AC908">
        <v>0</v>
      </c>
      <c r="AD908">
        <v>0</v>
      </c>
      <c r="AE908">
        <v>2</v>
      </c>
      <c r="AF908">
        <v>2</v>
      </c>
      <c r="AI908" t="s">
        <v>2036</v>
      </c>
      <c r="AJ908" t="s">
        <v>989</v>
      </c>
      <c r="AK908" t="s">
        <v>1007</v>
      </c>
      <c r="AL908" t="s">
        <v>1008</v>
      </c>
      <c r="AM908" t="s">
        <v>1009</v>
      </c>
      <c r="AN908" t="s">
        <v>1034</v>
      </c>
      <c r="AO908" t="s">
        <v>991</v>
      </c>
      <c r="AU908" t="s">
        <v>2168</v>
      </c>
      <c r="AV908" t="s">
        <v>765</v>
      </c>
      <c r="AW908" t="s">
        <v>765</v>
      </c>
      <c r="AX908" t="s">
        <v>990</v>
      </c>
      <c r="AY908">
        <v>0</v>
      </c>
      <c r="AZ908" t="s">
        <v>994</v>
      </c>
      <c r="BA908">
        <v>31795490</v>
      </c>
      <c r="BD908">
        <v>0</v>
      </c>
      <c r="BG908">
        <v>1333314600</v>
      </c>
      <c r="BH908" t="s">
        <v>995</v>
      </c>
      <c r="BI908">
        <v>2</v>
      </c>
      <c r="BJ908">
        <v>2</v>
      </c>
      <c r="BK908">
        <v>1300</v>
      </c>
      <c r="BL908" t="s">
        <v>996</v>
      </c>
    </row>
    <row r="909" spans="3:64">
      <c r="C909" s="2">
        <v>244688</v>
      </c>
      <c r="D909" s="2">
        <v>244688</v>
      </c>
      <c r="F909" t="s">
        <v>2031</v>
      </c>
      <c r="G909" t="s">
        <v>2032</v>
      </c>
      <c r="H909">
        <v>0</v>
      </c>
      <c r="I909" t="s">
        <v>984</v>
      </c>
      <c r="J909" t="s">
        <v>985</v>
      </c>
      <c r="K909" t="s">
        <v>986</v>
      </c>
      <c r="L909">
        <v>250</v>
      </c>
      <c r="N909">
        <v>2000394410</v>
      </c>
      <c r="O909" t="s">
        <v>2165</v>
      </c>
      <c r="P909">
        <v>2</v>
      </c>
      <c r="Q909" t="s">
        <v>2166</v>
      </c>
      <c r="R909" s="2">
        <v>244688</v>
      </c>
      <c r="S909" s="2">
        <v>244688</v>
      </c>
      <c r="T909" t="s">
        <v>2167</v>
      </c>
      <c r="U909">
        <v>23057688</v>
      </c>
      <c r="V909" t="s">
        <v>61</v>
      </c>
      <c r="W909">
        <v>10</v>
      </c>
      <c r="X909">
        <v>10</v>
      </c>
      <c r="Y909">
        <v>10</v>
      </c>
      <c r="Z909">
        <v>10</v>
      </c>
      <c r="AA909">
        <v>0</v>
      </c>
      <c r="AB909">
        <v>0</v>
      </c>
      <c r="AC909">
        <v>0</v>
      </c>
      <c r="AD909">
        <v>0</v>
      </c>
      <c r="AE909">
        <v>10</v>
      </c>
      <c r="AF909">
        <v>10</v>
      </c>
      <c r="AI909" t="s">
        <v>2036</v>
      </c>
      <c r="AJ909" t="s">
        <v>989</v>
      </c>
      <c r="AK909" t="s">
        <v>1007</v>
      </c>
      <c r="AL909" t="s">
        <v>1008</v>
      </c>
      <c r="AM909" t="s">
        <v>1009</v>
      </c>
      <c r="AN909" t="s">
        <v>1034</v>
      </c>
      <c r="AO909" t="s">
        <v>991</v>
      </c>
      <c r="AU909" t="s">
        <v>2168</v>
      </c>
      <c r="AV909" t="s">
        <v>765</v>
      </c>
      <c r="AW909" t="s">
        <v>765</v>
      </c>
      <c r="AX909" t="s">
        <v>990</v>
      </c>
      <c r="AY909">
        <v>0</v>
      </c>
      <c r="AZ909" t="s">
        <v>994</v>
      </c>
      <c r="BA909">
        <v>31795490</v>
      </c>
      <c r="BD909">
        <v>0</v>
      </c>
      <c r="BG909">
        <v>1333314600</v>
      </c>
      <c r="BH909" t="s">
        <v>995</v>
      </c>
      <c r="BI909">
        <v>10</v>
      </c>
      <c r="BJ909">
        <v>10</v>
      </c>
      <c r="BK909">
        <v>1300</v>
      </c>
      <c r="BL909" t="s">
        <v>996</v>
      </c>
    </row>
    <row r="910" spans="3:64">
      <c r="C910" s="2">
        <v>244688</v>
      </c>
      <c r="D910" s="2">
        <v>244688</v>
      </c>
      <c r="F910" t="s">
        <v>2031</v>
      </c>
      <c r="G910" t="s">
        <v>2032</v>
      </c>
      <c r="H910">
        <v>0</v>
      </c>
      <c r="I910" t="s">
        <v>984</v>
      </c>
      <c r="J910" t="s">
        <v>985</v>
      </c>
      <c r="K910" t="s">
        <v>986</v>
      </c>
      <c r="L910">
        <v>250</v>
      </c>
      <c r="N910">
        <v>2000394410</v>
      </c>
      <c r="O910" t="s">
        <v>2165</v>
      </c>
      <c r="P910">
        <v>2</v>
      </c>
      <c r="Q910" t="s">
        <v>2166</v>
      </c>
      <c r="R910" s="2">
        <v>244688</v>
      </c>
      <c r="S910" s="2">
        <v>244688</v>
      </c>
      <c r="T910" t="s">
        <v>2167</v>
      </c>
      <c r="U910">
        <v>23015350</v>
      </c>
      <c r="V910" t="s">
        <v>36</v>
      </c>
      <c r="W910">
        <v>5</v>
      </c>
      <c r="X910">
        <v>5</v>
      </c>
      <c r="Y910">
        <v>5</v>
      </c>
      <c r="Z910">
        <v>5</v>
      </c>
      <c r="AA910">
        <v>0</v>
      </c>
      <c r="AB910">
        <v>0</v>
      </c>
      <c r="AC910">
        <v>0</v>
      </c>
      <c r="AD910">
        <v>0</v>
      </c>
      <c r="AE910">
        <v>5</v>
      </c>
      <c r="AF910">
        <v>5</v>
      </c>
      <c r="AI910" t="s">
        <v>2036</v>
      </c>
      <c r="AJ910" t="s">
        <v>989</v>
      </c>
      <c r="AK910" t="s">
        <v>1007</v>
      </c>
      <c r="AL910" t="s">
        <v>1008</v>
      </c>
      <c r="AM910" t="s">
        <v>1009</v>
      </c>
      <c r="AN910" t="s">
        <v>1034</v>
      </c>
      <c r="AO910" t="s">
        <v>991</v>
      </c>
      <c r="AU910" t="s">
        <v>2168</v>
      </c>
      <c r="AV910" t="s">
        <v>765</v>
      </c>
      <c r="AW910" t="s">
        <v>765</v>
      </c>
      <c r="AX910" t="s">
        <v>990</v>
      </c>
      <c r="AY910">
        <v>0</v>
      </c>
      <c r="AZ910" t="s">
        <v>994</v>
      </c>
      <c r="BA910">
        <v>31795490</v>
      </c>
      <c r="BD910">
        <v>0</v>
      </c>
      <c r="BG910">
        <v>1333314600</v>
      </c>
      <c r="BH910" t="s">
        <v>995</v>
      </c>
      <c r="BI910">
        <v>5</v>
      </c>
      <c r="BJ910">
        <v>5</v>
      </c>
      <c r="BK910">
        <v>1300</v>
      </c>
      <c r="BL910" t="s">
        <v>996</v>
      </c>
    </row>
    <row r="911" spans="3:64">
      <c r="C911" s="2">
        <v>244688</v>
      </c>
      <c r="D911" s="2">
        <v>244688</v>
      </c>
      <c r="F911" t="s">
        <v>2031</v>
      </c>
      <c r="G911" t="s">
        <v>2032</v>
      </c>
      <c r="H911">
        <v>0</v>
      </c>
      <c r="I911" t="s">
        <v>984</v>
      </c>
      <c r="J911" t="s">
        <v>985</v>
      </c>
      <c r="K911" t="s">
        <v>986</v>
      </c>
      <c r="L911">
        <v>250</v>
      </c>
      <c r="N911">
        <v>2000394410</v>
      </c>
      <c r="O911" t="s">
        <v>2165</v>
      </c>
      <c r="P911">
        <v>2</v>
      </c>
      <c r="Q911" t="s">
        <v>2166</v>
      </c>
      <c r="R911" s="2">
        <v>244688</v>
      </c>
      <c r="S911" s="2">
        <v>244688</v>
      </c>
      <c r="T911" t="s">
        <v>2169</v>
      </c>
      <c r="U911">
        <v>23057689</v>
      </c>
      <c r="V911" t="s">
        <v>56</v>
      </c>
      <c r="W911">
        <v>15</v>
      </c>
      <c r="X911">
        <v>15</v>
      </c>
      <c r="Y911">
        <v>15</v>
      </c>
      <c r="Z911">
        <v>15</v>
      </c>
      <c r="AA911">
        <v>0</v>
      </c>
      <c r="AB911">
        <v>0</v>
      </c>
      <c r="AC911">
        <v>0</v>
      </c>
      <c r="AD911">
        <v>0</v>
      </c>
      <c r="AE911">
        <v>15</v>
      </c>
      <c r="AF911">
        <v>15</v>
      </c>
      <c r="AI911" t="s">
        <v>2036</v>
      </c>
      <c r="AJ911" t="s">
        <v>989</v>
      </c>
      <c r="AK911" t="s">
        <v>1007</v>
      </c>
      <c r="AL911" t="s">
        <v>1008</v>
      </c>
      <c r="AM911" t="s">
        <v>1009</v>
      </c>
      <c r="AN911" t="s">
        <v>1034</v>
      </c>
      <c r="AO911" t="s">
        <v>991</v>
      </c>
      <c r="AU911" t="s">
        <v>2168</v>
      </c>
      <c r="AV911" t="s">
        <v>765</v>
      </c>
      <c r="AW911" t="s">
        <v>765</v>
      </c>
      <c r="AX911" t="s">
        <v>990</v>
      </c>
      <c r="AY911">
        <v>0</v>
      </c>
      <c r="AZ911" t="s">
        <v>994</v>
      </c>
      <c r="BA911">
        <v>31795490</v>
      </c>
      <c r="BD911">
        <v>0</v>
      </c>
      <c r="BF911" t="s">
        <v>1104</v>
      </c>
      <c r="BG911">
        <v>1333314600</v>
      </c>
      <c r="BH911" t="s">
        <v>995</v>
      </c>
      <c r="BI911">
        <v>15</v>
      </c>
      <c r="BJ911">
        <v>15</v>
      </c>
      <c r="BK911">
        <v>1300</v>
      </c>
      <c r="BL911" t="s">
        <v>996</v>
      </c>
    </row>
    <row r="912" spans="3:64">
      <c r="C912" s="2">
        <v>244688</v>
      </c>
      <c r="D912" s="2">
        <v>244688</v>
      </c>
      <c r="F912" t="s">
        <v>2031</v>
      </c>
      <c r="G912" t="s">
        <v>2032</v>
      </c>
      <c r="H912">
        <v>0</v>
      </c>
      <c r="I912" t="s">
        <v>984</v>
      </c>
      <c r="J912" t="s">
        <v>985</v>
      </c>
      <c r="K912" t="s">
        <v>986</v>
      </c>
      <c r="L912">
        <v>250</v>
      </c>
      <c r="N912">
        <v>2000173642</v>
      </c>
      <c r="O912" t="s">
        <v>2170</v>
      </c>
      <c r="P912">
        <v>1</v>
      </c>
      <c r="Q912" t="s">
        <v>2171</v>
      </c>
      <c r="R912" s="2">
        <v>244688</v>
      </c>
      <c r="S912" s="2">
        <v>244688</v>
      </c>
      <c r="T912" t="s">
        <v>2172</v>
      </c>
      <c r="U912">
        <v>23064091</v>
      </c>
      <c r="V912" t="s">
        <v>118</v>
      </c>
      <c r="W912">
        <v>120</v>
      </c>
      <c r="X912">
        <v>120</v>
      </c>
      <c r="Y912">
        <v>120</v>
      </c>
      <c r="Z912">
        <v>120</v>
      </c>
      <c r="AA912">
        <v>0</v>
      </c>
      <c r="AB912">
        <v>0</v>
      </c>
      <c r="AC912">
        <v>0</v>
      </c>
      <c r="AD912">
        <v>0</v>
      </c>
      <c r="AE912">
        <v>120</v>
      </c>
      <c r="AF912">
        <v>120</v>
      </c>
      <c r="AI912" t="s">
        <v>2036</v>
      </c>
      <c r="AJ912" t="s">
        <v>989</v>
      </c>
      <c r="AK912" t="s">
        <v>1007</v>
      </c>
      <c r="AL912" t="s">
        <v>1008</v>
      </c>
      <c r="AM912" t="s">
        <v>1009</v>
      </c>
      <c r="AN912" t="s">
        <v>1022</v>
      </c>
      <c r="AO912" t="s">
        <v>991</v>
      </c>
      <c r="AU912" t="s">
        <v>2173</v>
      </c>
      <c r="AV912" t="s">
        <v>765</v>
      </c>
      <c r="AW912" t="s">
        <v>765</v>
      </c>
      <c r="AX912" t="s">
        <v>990</v>
      </c>
      <c r="AY912">
        <v>0</v>
      </c>
      <c r="AZ912" t="s">
        <v>994</v>
      </c>
      <c r="BA912">
        <v>31795513</v>
      </c>
      <c r="BD912">
        <v>0</v>
      </c>
      <c r="BG912">
        <v>1333314600</v>
      </c>
      <c r="BH912" t="s">
        <v>995</v>
      </c>
      <c r="BI912">
        <v>120</v>
      </c>
      <c r="BJ912">
        <v>120</v>
      </c>
      <c r="BK912">
        <v>1300</v>
      </c>
      <c r="BL912" t="s">
        <v>996</v>
      </c>
    </row>
    <row r="913" spans="3:64">
      <c r="C913" s="2">
        <v>244688</v>
      </c>
      <c r="D913" s="2">
        <v>244688</v>
      </c>
      <c r="F913" t="s">
        <v>2031</v>
      </c>
      <c r="G913" t="s">
        <v>2032</v>
      </c>
      <c r="H913">
        <v>0</v>
      </c>
      <c r="I913" t="s">
        <v>984</v>
      </c>
      <c r="J913" t="s">
        <v>985</v>
      </c>
      <c r="K913" t="s">
        <v>986</v>
      </c>
      <c r="L913">
        <v>250</v>
      </c>
      <c r="N913">
        <v>2000173642</v>
      </c>
      <c r="O913" t="s">
        <v>2170</v>
      </c>
      <c r="P913">
        <v>1</v>
      </c>
      <c r="Q913" t="s">
        <v>2171</v>
      </c>
      <c r="R913" s="2">
        <v>244688</v>
      </c>
      <c r="S913" s="2">
        <v>244688</v>
      </c>
      <c r="T913" t="s">
        <v>2172</v>
      </c>
      <c r="U913">
        <v>23015390</v>
      </c>
      <c r="V913" t="s">
        <v>564</v>
      </c>
      <c r="W913">
        <v>2</v>
      </c>
      <c r="X913">
        <v>2</v>
      </c>
      <c r="Y913">
        <v>2</v>
      </c>
      <c r="Z913">
        <v>2</v>
      </c>
      <c r="AA913">
        <v>0</v>
      </c>
      <c r="AB913">
        <v>0</v>
      </c>
      <c r="AC913">
        <v>0</v>
      </c>
      <c r="AD913">
        <v>0</v>
      </c>
      <c r="AE913">
        <v>2</v>
      </c>
      <c r="AF913">
        <v>2</v>
      </c>
      <c r="AI913" t="s">
        <v>2036</v>
      </c>
      <c r="AJ913" t="s">
        <v>989</v>
      </c>
      <c r="AK913" t="s">
        <v>1007</v>
      </c>
      <c r="AL913" t="s">
        <v>1008</v>
      </c>
      <c r="AM913" t="s">
        <v>1009</v>
      </c>
      <c r="AN913" t="s">
        <v>1022</v>
      </c>
      <c r="AO913" t="s">
        <v>991</v>
      </c>
      <c r="AU913" t="s">
        <v>2173</v>
      </c>
      <c r="AV913" t="s">
        <v>765</v>
      </c>
      <c r="AW913" t="s">
        <v>765</v>
      </c>
      <c r="AX913" t="s">
        <v>990</v>
      </c>
      <c r="AY913">
        <v>0</v>
      </c>
      <c r="AZ913" t="s">
        <v>994</v>
      </c>
      <c r="BA913">
        <v>31795513</v>
      </c>
      <c r="BD913">
        <v>0</v>
      </c>
      <c r="BG913">
        <v>1333314600</v>
      </c>
      <c r="BH913" t="s">
        <v>995</v>
      </c>
      <c r="BI913">
        <v>2</v>
      </c>
      <c r="BJ913">
        <v>2</v>
      </c>
      <c r="BK913">
        <v>1300</v>
      </c>
      <c r="BL913" t="s">
        <v>996</v>
      </c>
    </row>
    <row r="914" spans="3:64">
      <c r="C914" s="2">
        <v>244688</v>
      </c>
      <c r="D914" s="2">
        <v>244688</v>
      </c>
      <c r="F914" t="s">
        <v>2031</v>
      </c>
      <c r="G914" t="s">
        <v>2032</v>
      </c>
      <c r="H914">
        <v>0</v>
      </c>
      <c r="I914" t="s">
        <v>984</v>
      </c>
      <c r="J914" t="s">
        <v>985</v>
      </c>
      <c r="K914" t="s">
        <v>986</v>
      </c>
      <c r="L914">
        <v>250</v>
      </c>
      <c r="N914">
        <v>2000404004</v>
      </c>
      <c r="O914" t="s">
        <v>2174</v>
      </c>
      <c r="P914">
        <v>1</v>
      </c>
      <c r="Q914" t="s">
        <v>2174</v>
      </c>
      <c r="R914" s="2">
        <v>244688</v>
      </c>
      <c r="S914" s="2">
        <v>244688</v>
      </c>
      <c r="T914" t="s">
        <v>2175</v>
      </c>
      <c r="U914">
        <v>23057698</v>
      </c>
      <c r="V914" t="s">
        <v>271</v>
      </c>
      <c r="W914">
        <v>15</v>
      </c>
      <c r="X914">
        <v>15</v>
      </c>
      <c r="Y914">
        <v>15</v>
      </c>
      <c r="Z914">
        <v>15</v>
      </c>
      <c r="AA914">
        <v>0</v>
      </c>
      <c r="AB914">
        <v>0</v>
      </c>
      <c r="AC914">
        <v>0</v>
      </c>
      <c r="AD914">
        <v>0</v>
      </c>
      <c r="AE914">
        <v>15</v>
      </c>
      <c r="AF914">
        <v>15</v>
      </c>
      <c r="AI914" t="s">
        <v>2036</v>
      </c>
      <c r="AJ914" t="s">
        <v>989</v>
      </c>
      <c r="AK914" t="s">
        <v>1039</v>
      </c>
      <c r="AL914" t="s">
        <v>1008</v>
      </c>
      <c r="AM914" t="s">
        <v>1009</v>
      </c>
      <c r="AN914" t="s">
        <v>1034</v>
      </c>
      <c r="AO914" t="s">
        <v>991</v>
      </c>
      <c r="AU914" t="s">
        <v>2176</v>
      </c>
      <c r="AV914" t="s">
        <v>765</v>
      </c>
      <c r="AW914" t="s">
        <v>765</v>
      </c>
      <c r="AX914" t="s">
        <v>990</v>
      </c>
      <c r="AY914">
        <v>0</v>
      </c>
      <c r="AZ914" t="s">
        <v>994</v>
      </c>
      <c r="BA914">
        <v>31795629</v>
      </c>
      <c r="BD914">
        <v>0</v>
      </c>
      <c r="BG914">
        <v>1333314600</v>
      </c>
      <c r="BH914" t="s">
        <v>995</v>
      </c>
      <c r="BI914">
        <v>15</v>
      </c>
      <c r="BJ914">
        <v>15</v>
      </c>
      <c r="BK914">
        <v>1300</v>
      </c>
      <c r="BL914" t="s">
        <v>996</v>
      </c>
    </row>
    <row r="915" spans="3:64">
      <c r="C915" s="2">
        <v>244688</v>
      </c>
      <c r="D915" s="2">
        <v>244688</v>
      </c>
      <c r="F915" t="s">
        <v>2031</v>
      </c>
      <c r="G915" t="s">
        <v>2032</v>
      </c>
      <c r="H915">
        <v>0</v>
      </c>
      <c r="I915" t="s">
        <v>984</v>
      </c>
      <c r="J915" t="s">
        <v>985</v>
      </c>
      <c r="K915" t="s">
        <v>986</v>
      </c>
      <c r="L915">
        <v>250</v>
      </c>
      <c r="N915">
        <v>2000404004</v>
      </c>
      <c r="O915" t="s">
        <v>2174</v>
      </c>
      <c r="P915">
        <v>1</v>
      </c>
      <c r="Q915" t="s">
        <v>2174</v>
      </c>
      <c r="R915" s="2">
        <v>244688</v>
      </c>
      <c r="S915" s="2">
        <v>244688</v>
      </c>
      <c r="T915" t="s">
        <v>2175</v>
      </c>
      <c r="U915">
        <v>23057675</v>
      </c>
      <c r="V915" t="s">
        <v>197</v>
      </c>
      <c r="W915">
        <v>5</v>
      </c>
      <c r="X915">
        <v>5</v>
      </c>
      <c r="Y915">
        <v>5</v>
      </c>
      <c r="Z915">
        <v>5</v>
      </c>
      <c r="AA915">
        <v>0</v>
      </c>
      <c r="AB915">
        <v>0</v>
      </c>
      <c r="AC915">
        <v>0</v>
      </c>
      <c r="AD915">
        <v>0</v>
      </c>
      <c r="AE915">
        <v>5</v>
      </c>
      <c r="AF915">
        <v>5</v>
      </c>
      <c r="AI915" t="s">
        <v>2036</v>
      </c>
      <c r="AJ915" t="s">
        <v>989</v>
      </c>
      <c r="AK915" t="s">
        <v>1039</v>
      </c>
      <c r="AL915" t="s">
        <v>1008</v>
      </c>
      <c r="AM915" t="s">
        <v>1009</v>
      </c>
      <c r="AN915" t="s">
        <v>1034</v>
      </c>
      <c r="AO915" t="s">
        <v>991</v>
      </c>
      <c r="AU915" t="s">
        <v>2176</v>
      </c>
      <c r="AV915" t="s">
        <v>765</v>
      </c>
      <c r="AW915" t="s">
        <v>765</v>
      </c>
      <c r="AX915" t="s">
        <v>990</v>
      </c>
      <c r="AY915">
        <v>0</v>
      </c>
      <c r="AZ915" t="s">
        <v>994</v>
      </c>
      <c r="BA915">
        <v>31795629</v>
      </c>
      <c r="BD915">
        <v>0</v>
      </c>
      <c r="BG915">
        <v>1333314600</v>
      </c>
      <c r="BH915" t="s">
        <v>995</v>
      </c>
      <c r="BI915">
        <v>5</v>
      </c>
      <c r="BJ915">
        <v>5</v>
      </c>
      <c r="BK915">
        <v>1300</v>
      </c>
      <c r="BL915" t="s">
        <v>996</v>
      </c>
    </row>
    <row r="916" spans="3:64">
      <c r="C916" s="2">
        <v>244688</v>
      </c>
      <c r="D916" s="2">
        <v>244688</v>
      </c>
      <c r="F916" t="s">
        <v>2031</v>
      </c>
      <c r="G916" t="s">
        <v>2032</v>
      </c>
      <c r="H916">
        <v>0</v>
      </c>
      <c r="I916" t="s">
        <v>984</v>
      </c>
      <c r="J916" t="s">
        <v>985</v>
      </c>
      <c r="K916" t="s">
        <v>986</v>
      </c>
      <c r="L916">
        <v>250</v>
      </c>
      <c r="N916">
        <v>2000404004</v>
      </c>
      <c r="O916" t="s">
        <v>2174</v>
      </c>
      <c r="P916">
        <v>1</v>
      </c>
      <c r="Q916" t="s">
        <v>2174</v>
      </c>
      <c r="R916" s="2">
        <v>244688</v>
      </c>
      <c r="S916" s="2">
        <v>244688</v>
      </c>
      <c r="T916" t="s">
        <v>2175</v>
      </c>
      <c r="U916">
        <v>23057673</v>
      </c>
      <c r="V916" t="s">
        <v>152</v>
      </c>
      <c r="W916">
        <v>9</v>
      </c>
      <c r="X916">
        <v>9</v>
      </c>
      <c r="Y916">
        <v>9</v>
      </c>
      <c r="Z916">
        <v>9</v>
      </c>
      <c r="AA916">
        <v>0</v>
      </c>
      <c r="AB916">
        <v>0</v>
      </c>
      <c r="AC916">
        <v>0</v>
      </c>
      <c r="AD916">
        <v>0</v>
      </c>
      <c r="AE916">
        <v>9</v>
      </c>
      <c r="AF916">
        <v>9</v>
      </c>
      <c r="AI916" t="s">
        <v>2036</v>
      </c>
      <c r="AJ916" t="s">
        <v>989</v>
      </c>
      <c r="AK916" t="s">
        <v>1039</v>
      </c>
      <c r="AL916" t="s">
        <v>1008</v>
      </c>
      <c r="AM916" t="s">
        <v>1009</v>
      </c>
      <c r="AN916" t="s">
        <v>1034</v>
      </c>
      <c r="AO916" t="s">
        <v>991</v>
      </c>
      <c r="AU916" t="s">
        <v>2176</v>
      </c>
      <c r="AV916" t="s">
        <v>765</v>
      </c>
      <c r="AW916" t="s">
        <v>765</v>
      </c>
      <c r="AX916" t="s">
        <v>990</v>
      </c>
      <c r="AY916">
        <v>0</v>
      </c>
      <c r="AZ916" t="s">
        <v>994</v>
      </c>
      <c r="BA916">
        <v>31795629</v>
      </c>
      <c r="BD916">
        <v>0</v>
      </c>
      <c r="BG916">
        <v>1333314600</v>
      </c>
      <c r="BH916" t="s">
        <v>995</v>
      </c>
      <c r="BI916">
        <v>9</v>
      </c>
      <c r="BJ916">
        <v>9</v>
      </c>
      <c r="BK916">
        <v>1300</v>
      </c>
      <c r="BL916" t="s">
        <v>996</v>
      </c>
    </row>
    <row r="917" spans="3:64">
      <c r="C917" s="2">
        <v>244688</v>
      </c>
      <c r="D917" s="2">
        <v>244688</v>
      </c>
      <c r="F917" t="s">
        <v>2031</v>
      </c>
      <c r="G917" t="s">
        <v>2032</v>
      </c>
      <c r="H917">
        <v>0</v>
      </c>
      <c r="I917" t="s">
        <v>984</v>
      </c>
      <c r="J917" t="s">
        <v>985</v>
      </c>
      <c r="K917" t="s">
        <v>986</v>
      </c>
      <c r="L917">
        <v>250</v>
      </c>
      <c r="N917">
        <v>2000173642</v>
      </c>
      <c r="O917" t="s">
        <v>2170</v>
      </c>
      <c r="P917">
        <v>0</v>
      </c>
      <c r="Q917" t="s">
        <v>2170</v>
      </c>
      <c r="R917" s="2">
        <v>244688</v>
      </c>
      <c r="S917" s="2">
        <v>244688</v>
      </c>
      <c r="T917" t="s">
        <v>2177</v>
      </c>
      <c r="U917">
        <v>23057693</v>
      </c>
      <c r="V917" t="s">
        <v>51</v>
      </c>
      <c r="W917">
        <v>50</v>
      </c>
      <c r="X917">
        <v>50</v>
      </c>
      <c r="Y917">
        <v>50</v>
      </c>
      <c r="Z917">
        <v>50</v>
      </c>
      <c r="AA917">
        <v>0</v>
      </c>
      <c r="AB917">
        <v>0</v>
      </c>
      <c r="AC917">
        <v>0</v>
      </c>
      <c r="AD917">
        <v>0</v>
      </c>
      <c r="AE917">
        <v>50</v>
      </c>
      <c r="AF917">
        <v>50</v>
      </c>
      <c r="AI917" t="s">
        <v>2036</v>
      </c>
      <c r="AJ917" t="s">
        <v>989</v>
      </c>
      <c r="AK917" t="s">
        <v>1007</v>
      </c>
      <c r="AL917" t="s">
        <v>1008</v>
      </c>
      <c r="AM917" t="s">
        <v>1009</v>
      </c>
      <c r="AN917" t="s">
        <v>1022</v>
      </c>
      <c r="AO917" t="s">
        <v>991</v>
      </c>
      <c r="AU917" t="s">
        <v>2178</v>
      </c>
      <c r="AV917" t="s">
        <v>765</v>
      </c>
      <c r="AW917" t="s">
        <v>765</v>
      </c>
      <c r="AX917" t="s">
        <v>990</v>
      </c>
      <c r="AY917">
        <v>0</v>
      </c>
      <c r="AZ917" t="s">
        <v>994</v>
      </c>
      <c r="BA917">
        <v>31795747</v>
      </c>
      <c r="BD917">
        <v>0</v>
      </c>
      <c r="BG917">
        <v>1333314600</v>
      </c>
      <c r="BH917" t="s">
        <v>995</v>
      </c>
      <c r="BI917">
        <v>50</v>
      </c>
      <c r="BJ917">
        <v>50</v>
      </c>
      <c r="BK917">
        <v>1300</v>
      </c>
      <c r="BL917" t="s">
        <v>996</v>
      </c>
    </row>
    <row r="918" spans="3:64">
      <c r="C918" s="2">
        <v>244688</v>
      </c>
      <c r="D918" s="2">
        <v>244688</v>
      </c>
      <c r="F918" t="s">
        <v>2031</v>
      </c>
      <c r="G918" t="s">
        <v>2032</v>
      </c>
      <c r="H918">
        <v>0</v>
      </c>
      <c r="I918" t="s">
        <v>984</v>
      </c>
      <c r="J918" t="s">
        <v>985</v>
      </c>
      <c r="K918" t="s">
        <v>986</v>
      </c>
      <c r="L918">
        <v>250</v>
      </c>
      <c r="N918">
        <v>2000398432</v>
      </c>
      <c r="O918" t="s">
        <v>2179</v>
      </c>
      <c r="P918">
        <v>1</v>
      </c>
      <c r="Q918" t="s">
        <v>2179</v>
      </c>
      <c r="R918" s="2">
        <v>244688</v>
      </c>
      <c r="S918" s="2">
        <v>244688</v>
      </c>
      <c r="T918" t="s">
        <v>2180</v>
      </c>
      <c r="U918">
        <v>23064091</v>
      </c>
      <c r="V918" t="s">
        <v>118</v>
      </c>
      <c r="W918">
        <v>5</v>
      </c>
      <c r="X918">
        <v>5</v>
      </c>
      <c r="Y918">
        <v>5</v>
      </c>
      <c r="Z918">
        <v>5</v>
      </c>
      <c r="AA918">
        <v>0</v>
      </c>
      <c r="AB918">
        <v>0</v>
      </c>
      <c r="AC918">
        <v>0</v>
      </c>
      <c r="AD918">
        <v>0</v>
      </c>
      <c r="AE918">
        <v>5</v>
      </c>
      <c r="AF918">
        <v>5</v>
      </c>
      <c r="AI918" t="s">
        <v>2036</v>
      </c>
      <c r="AJ918" t="s">
        <v>989</v>
      </c>
      <c r="AK918" t="s">
        <v>1007</v>
      </c>
      <c r="AL918" t="s">
        <v>1008</v>
      </c>
      <c r="AM918" t="s">
        <v>1009</v>
      </c>
      <c r="AN918" t="s">
        <v>1034</v>
      </c>
      <c r="AO918" t="s">
        <v>991</v>
      </c>
      <c r="AU918" t="s">
        <v>2181</v>
      </c>
      <c r="AV918" t="s">
        <v>765</v>
      </c>
      <c r="AW918" t="s">
        <v>765</v>
      </c>
      <c r="AX918" t="s">
        <v>990</v>
      </c>
      <c r="AY918">
        <v>0</v>
      </c>
      <c r="AZ918" t="s">
        <v>994</v>
      </c>
      <c r="BA918">
        <v>31796013</v>
      </c>
      <c r="BD918">
        <v>0</v>
      </c>
      <c r="BG918">
        <v>1333314600</v>
      </c>
      <c r="BH918" t="s">
        <v>995</v>
      </c>
      <c r="BI918">
        <v>5</v>
      </c>
      <c r="BJ918">
        <v>5</v>
      </c>
      <c r="BL918" t="s">
        <v>996</v>
      </c>
    </row>
    <row r="919" spans="3:64">
      <c r="C919" s="2">
        <v>244688</v>
      </c>
      <c r="D919" s="2">
        <v>244688</v>
      </c>
      <c r="F919" t="s">
        <v>2031</v>
      </c>
      <c r="G919" t="s">
        <v>2032</v>
      </c>
      <c r="H919">
        <v>0</v>
      </c>
      <c r="I919" t="s">
        <v>984</v>
      </c>
      <c r="J919" t="s">
        <v>985</v>
      </c>
      <c r="K919" t="s">
        <v>986</v>
      </c>
      <c r="L919">
        <v>250</v>
      </c>
      <c r="N919">
        <v>2000398432</v>
      </c>
      <c r="O919" t="s">
        <v>2179</v>
      </c>
      <c r="P919">
        <v>1</v>
      </c>
      <c r="Q919" t="s">
        <v>2179</v>
      </c>
      <c r="R919" s="2">
        <v>244688</v>
      </c>
      <c r="S919" s="2">
        <v>244688</v>
      </c>
      <c r="T919" t="s">
        <v>2180</v>
      </c>
      <c r="U919">
        <v>23000191</v>
      </c>
      <c r="V919" t="s">
        <v>44</v>
      </c>
      <c r="W919">
        <v>6</v>
      </c>
      <c r="X919">
        <v>6</v>
      </c>
      <c r="Y919">
        <v>6</v>
      </c>
      <c r="Z919">
        <v>6</v>
      </c>
      <c r="AA919">
        <v>0</v>
      </c>
      <c r="AB919">
        <v>0</v>
      </c>
      <c r="AC919">
        <v>0</v>
      </c>
      <c r="AD919">
        <v>0</v>
      </c>
      <c r="AE919">
        <v>6</v>
      </c>
      <c r="AF919">
        <v>6</v>
      </c>
      <c r="AI919" t="s">
        <v>2036</v>
      </c>
      <c r="AJ919" t="s">
        <v>989</v>
      </c>
      <c r="AK919" t="s">
        <v>1007</v>
      </c>
      <c r="AL919" t="s">
        <v>1008</v>
      </c>
      <c r="AM919" t="s">
        <v>1009</v>
      </c>
      <c r="AN919" t="s">
        <v>1034</v>
      </c>
      <c r="AO919" t="s">
        <v>991</v>
      </c>
      <c r="AU919" t="s">
        <v>2181</v>
      </c>
      <c r="AV919" t="s">
        <v>765</v>
      </c>
      <c r="AW919" t="s">
        <v>765</v>
      </c>
      <c r="AX919" t="s">
        <v>990</v>
      </c>
      <c r="AY919">
        <v>0</v>
      </c>
      <c r="AZ919" t="s">
        <v>994</v>
      </c>
      <c r="BA919">
        <v>31796013</v>
      </c>
      <c r="BD919">
        <v>0</v>
      </c>
      <c r="BG919">
        <v>1333314600</v>
      </c>
      <c r="BH919" t="s">
        <v>995</v>
      </c>
      <c r="BI919">
        <v>6</v>
      </c>
      <c r="BJ919">
        <v>6</v>
      </c>
      <c r="BL919" t="s">
        <v>996</v>
      </c>
    </row>
    <row r="920" spans="3:64">
      <c r="C920" s="2">
        <v>244688</v>
      </c>
      <c r="D920" s="2">
        <v>244688</v>
      </c>
      <c r="F920" t="s">
        <v>2031</v>
      </c>
      <c r="G920" t="s">
        <v>2032</v>
      </c>
      <c r="H920">
        <v>0</v>
      </c>
      <c r="I920" t="s">
        <v>984</v>
      </c>
      <c r="J920" t="s">
        <v>985</v>
      </c>
      <c r="K920" t="s">
        <v>986</v>
      </c>
      <c r="L920">
        <v>250</v>
      </c>
      <c r="N920">
        <v>2000398432</v>
      </c>
      <c r="O920" t="s">
        <v>2179</v>
      </c>
      <c r="P920">
        <v>1</v>
      </c>
      <c r="Q920" t="s">
        <v>2179</v>
      </c>
      <c r="R920" s="2">
        <v>244688</v>
      </c>
      <c r="S920" s="2">
        <v>244688</v>
      </c>
      <c r="T920" t="s">
        <v>2180</v>
      </c>
      <c r="U920">
        <v>23057677</v>
      </c>
      <c r="V920" t="s">
        <v>243</v>
      </c>
      <c r="W920">
        <v>7</v>
      </c>
      <c r="X920">
        <v>7</v>
      </c>
      <c r="Y920">
        <v>7</v>
      </c>
      <c r="Z920">
        <v>7</v>
      </c>
      <c r="AA920">
        <v>0</v>
      </c>
      <c r="AB920">
        <v>0</v>
      </c>
      <c r="AC920">
        <v>0</v>
      </c>
      <c r="AD920">
        <v>0</v>
      </c>
      <c r="AE920">
        <v>7</v>
      </c>
      <c r="AF920">
        <v>7</v>
      </c>
      <c r="AI920" t="s">
        <v>2036</v>
      </c>
      <c r="AJ920" t="s">
        <v>989</v>
      </c>
      <c r="AK920" t="s">
        <v>1039</v>
      </c>
      <c r="AL920" t="s">
        <v>1008</v>
      </c>
      <c r="AM920" t="s">
        <v>1009</v>
      </c>
      <c r="AN920" t="s">
        <v>1034</v>
      </c>
      <c r="AO920" t="s">
        <v>991</v>
      </c>
      <c r="AU920" t="s">
        <v>2181</v>
      </c>
      <c r="AV920" t="s">
        <v>765</v>
      </c>
      <c r="AW920" t="s">
        <v>765</v>
      </c>
      <c r="AX920" t="s">
        <v>990</v>
      </c>
      <c r="AY920">
        <v>0</v>
      </c>
      <c r="AZ920" t="s">
        <v>994</v>
      </c>
      <c r="BA920">
        <v>31796013</v>
      </c>
      <c r="BD920">
        <v>0</v>
      </c>
      <c r="BG920">
        <v>1333314600</v>
      </c>
      <c r="BH920" t="s">
        <v>995</v>
      </c>
      <c r="BI920">
        <v>7</v>
      </c>
      <c r="BJ920">
        <v>7</v>
      </c>
      <c r="BL920" t="s">
        <v>996</v>
      </c>
    </row>
    <row r="921" spans="3:64">
      <c r="C921" s="2">
        <v>244688</v>
      </c>
      <c r="D921" s="2">
        <v>244688</v>
      </c>
      <c r="F921" t="s">
        <v>2031</v>
      </c>
      <c r="G921" t="s">
        <v>2032</v>
      </c>
      <c r="H921">
        <v>0</v>
      </c>
      <c r="I921" t="s">
        <v>984</v>
      </c>
      <c r="J921" t="s">
        <v>985</v>
      </c>
      <c r="K921" t="s">
        <v>986</v>
      </c>
      <c r="L921">
        <v>250</v>
      </c>
      <c r="N921">
        <v>2000383423</v>
      </c>
      <c r="O921" t="s">
        <v>2182</v>
      </c>
      <c r="P921">
        <v>1</v>
      </c>
      <c r="Q921" t="s">
        <v>2183</v>
      </c>
      <c r="R921" s="2">
        <v>244688</v>
      </c>
      <c r="S921" s="2">
        <v>244688</v>
      </c>
      <c r="T921" t="s">
        <v>2184</v>
      </c>
      <c r="U921">
        <v>23000197</v>
      </c>
      <c r="V921" t="s">
        <v>12</v>
      </c>
      <c r="W921">
        <v>1</v>
      </c>
      <c r="X921">
        <v>10</v>
      </c>
      <c r="Y921">
        <v>1</v>
      </c>
      <c r="Z921">
        <v>10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10</v>
      </c>
      <c r="AI921" t="s">
        <v>2036</v>
      </c>
      <c r="AJ921" t="s">
        <v>989</v>
      </c>
      <c r="AK921" t="s">
        <v>1007</v>
      </c>
      <c r="AL921" t="s">
        <v>1008</v>
      </c>
      <c r="AM921" t="s">
        <v>1009</v>
      </c>
      <c r="AN921" t="s">
        <v>1034</v>
      </c>
      <c r="AO921" t="s">
        <v>991</v>
      </c>
      <c r="AU921" t="s">
        <v>2185</v>
      </c>
      <c r="AV921" t="s">
        <v>1010</v>
      </c>
      <c r="AW921" t="s">
        <v>765</v>
      </c>
      <c r="AX921" t="s">
        <v>990</v>
      </c>
      <c r="AY921">
        <v>0</v>
      </c>
      <c r="AZ921" t="s">
        <v>994</v>
      </c>
      <c r="BA921">
        <v>31796790</v>
      </c>
      <c r="BD921">
        <v>0</v>
      </c>
      <c r="BG921">
        <v>1333314600</v>
      </c>
      <c r="BH921" t="s">
        <v>995</v>
      </c>
      <c r="BI921">
        <v>1</v>
      </c>
      <c r="BJ921">
        <v>10</v>
      </c>
      <c r="BK921">
        <v>1300</v>
      </c>
      <c r="BL921" t="s">
        <v>996</v>
      </c>
    </row>
    <row r="922" spans="3:64">
      <c r="C922" s="2">
        <v>244688</v>
      </c>
      <c r="D922" s="2">
        <v>244688</v>
      </c>
      <c r="F922" t="s">
        <v>2031</v>
      </c>
      <c r="G922" t="s">
        <v>2032</v>
      </c>
      <c r="H922">
        <v>0</v>
      </c>
      <c r="I922" t="s">
        <v>984</v>
      </c>
      <c r="J922" t="s">
        <v>985</v>
      </c>
      <c r="K922" t="s">
        <v>986</v>
      </c>
      <c r="L922">
        <v>250</v>
      </c>
      <c r="N922">
        <v>2000383423</v>
      </c>
      <c r="O922" t="s">
        <v>2182</v>
      </c>
      <c r="P922">
        <v>1</v>
      </c>
      <c r="Q922" t="s">
        <v>2183</v>
      </c>
      <c r="R922" s="2">
        <v>244688</v>
      </c>
      <c r="S922" s="2">
        <v>244688</v>
      </c>
      <c r="T922" t="s">
        <v>2184</v>
      </c>
      <c r="U922">
        <v>23067920</v>
      </c>
      <c r="V922" t="s">
        <v>16</v>
      </c>
      <c r="W922">
        <v>5</v>
      </c>
      <c r="X922">
        <v>5</v>
      </c>
      <c r="Y922">
        <v>5</v>
      </c>
      <c r="Z922">
        <v>5</v>
      </c>
      <c r="AA922">
        <v>0</v>
      </c>
      <c r="AB922">
        <v>0</v>
      </c>
      <c r="AC922">
        <v>0</v>
      </c>
      <c r="AD922">
        <v>0</v>
      </c>
      <c r="AE922">
        <v>5</v>
      </c>
      <c r="AF922">
        <v>5</v>
      </c>
      <c r="AI922" t="s">
        <v>2036</v>
      </c>
      <c r="AJ922" t="s">
        <v>989</v>
      </c>
      <c r="AN922" t="s">
        <v>1034</v>
      </c>
      <c r="AO922" t="s">
        <v>991</v>
      </c>
      <c r="AU922" t="s">
        <v>2185</v>
      </c>
      <c r="AV922" t="s">
        <v>899</v>
      </c>
      <c r="AW922" t="s">
        <v>899</v>
      </c>
      <c r="AX922" t="s">
        <v>990</v>
      </c>
      <c r="AY922">
        <v>0</v>
      </c>
      <c r="AZ922" t="s">
        <v>994</v>
      </c>
      <c r="BA922">
        <v>31796790</v>
      </c>
      <c r="BD922">
        <v>0</v>
      </c>
      <c r="BG922">
        <v>1333314600</v>
      </c>
      <c r="BH922" t="s">
        <v>995</v>
      </c>
      <c r="BI922">
        <v>5</v>
      </c>
      <c r="BJ922">
        <v>5</v>
      </c>
      <c r="BK922">
        <v>1300</v>
      </c>
      <c r="BL922" t="s">
        <v>996</v>
      </c>
    </row>
    <row r="923" spans="3:64">
      <c r="C923" s="2">
        <v>244688</v>
      </c>
      <c r="D923" s="2">
        <v>244688</v>
      </c>
      <c r="F923" t="s">
        <v>2031</v>
      </c>
      <c r="G923" t="s">
        <v>2032</v>
      </c>
      <c r="H923">
        <v>0</v>
      </c>
      <c r="I923" t="s">
        <v>984</v>
      </c>
      <c r="J923" t="s">
        <v>985</v>
      </c>
      <c r="K923" t="s">
        <v>986</v>
      </c>
      <c r="L923">
        <v>250</v>
      </c>
      <c r="N923">
        <v>2000383423</v>
      </c>
      <c r="O923" t="s">
        <v>2182</v>
      </c>
      <c r="P923">
        <v>1</v>
      </c>
      <c r="Q923" t="s">
        <v>2183</v>
      </c>
      <c r="R923" s="2">
        <v>244688</v>
      </c>
      <c r="S923" s="2">
        <v>244688</v>
      </c>
      <c r="T923" t="s">
        <v>2184</v>
      </c>
      <c r="U923">
        <v>23015390</v>
      </c>
      <c r="V923" t="s">
        <v>564</v>
      </c>
      <c r="W923">
        <v>4</v>
      </c>
      <c r="X923">
        <v>4</v>
      </c>
      <c r="Y923">
        <v>4</v>
      </c>
      <c r="Z923">
        <v>4</v>
      </c>
      <c r="AA923">
        <v>0</v>
      </c>
      <c r="AB923">
        <v>0</v>
      </c>
      <c r="AC923">
        <v>0</v>
      </c>
      <c r="AD923">
        <v>0</v>
      </c>
      <c r="AE923">
        <v>4</v>
      </c>
      <c r="AF923">
        <v>4</v>
      </c>
      <c r="AI923" t="s">
        <v>2036</v>
      </c>
      <c r="AJ923" t="s">
        <v>989</v>
      </c>
      <c r="AK923" t="s">
        <v>1007</v>
      </c>
      <c r="AL923" t="s">
        <v>1008</v>
      </c>
      <c r="AM923" t="s">
        <v>1009</v>
      </c>
      <c r="AN923" t="s">
        <v>1034</v>
      </c>
      <c r="AO923" t="s">
        <v>991</v>
      </c>
      <c r="AU923" t="s">
        <v>2185</v>
      </c>
      <c r="AV923" t="s">
        <v>765</v>
      </c>
      <c r="AW923" t="s">
        <v>765</v>
      </c>
      <c r="AX923" t="s">
        <v>990</v>
      </c>
      <c r="AY923">
        <v>0</v>
      </c>
      <c r="AZ923" t="s">
        <v>994</v>
      </c>
      <c r="BA923">
        <v>31796790</v>
      </c>
      <c r="BD923">
        <v>0</v>
      </c>
      <c r="BG923">
        <v>1333314600</v>
      </c>
      <c r="BH923" t="s">
        <v>995</v>
      </c>
      <c r="BI923">
        <v>4</v>
      </c>
      <c r="BJ923">
        <v>4</v>
      </c>
      <c r="BK923">
        <v>1300</v>
      </c>
      <c r="BL923" t="s">
        <v>996</v>
      </c>
    </row>
    <row r="924" spans="3:64">
      <c r="C924" s="2">
        <v>244688</v>
      </c>
      <c r="D924" s="2">
        <v>244688</v>
      </c>
      <c r="F924" t="s">
        <v>2031</v>
      </c>
      <c r="G924" t="s">
        <v>2032</v>
      </c>
      <c r="H924">
        <v>0</v>
      </c>
      <c r="I924" t="s">
        <v>984</v>
      </c>
      <c r="J924" t="s">
        <v>985</v>
      </c>
      <c r="K924" t="s">
        <v>986</v>
      </c>
      <c r="L924">
        <v>250</v>
      </c>
      <c r="N924">
        <v>2000059281</v>
      </c>
      <c r="O924" t="s">
        <v>2038</v>
      </c>
      <c r="P924">
        <v>1</v>
      </c>
      <c r="Q924" t="s">
        <v>2039</v>
      </c>
      <c r="R924" s="2">
        <v>244688</v>
      </c>
      <c r="S924" s="2">
        <v>244688</v>
      </c>
      <c r="T924" t="s">
        <v>2186</v>
      </c>
      <c r="U924">
        <v>23015390</v>
      </c>
      <c r="V924" t="s">
        <v>564</v>
      </c>
      <c r="W924">
        <v>4</v>
      </c>
      <c r="X924">
        <v>4</v>
      </c>
      <c r="Y924">
        <v>4</v>
      </c>
      <c r="Z924">
        <v>4</v>
      </c>
      <c r="AA924">
        <v>0</v>
      </c>
      <c r="AB924">
        <v>0</v>
      </c>
      <c r="AC924">
        <v>0</v>
      </c>
      <c r="AD924">
        <v>0</v>
      </c>
      <c r="AE924">
        <v>4</v>
      </c>
      <c r="AF924">
        <v>4</v>
      </c>
      <c r="AI924" t="s">
        <v>2036</v>
      </c>
      <c r="AJ924" t="s">
        <v>989</v>
      </c>
      <c r="AK924" t="s">
        <v>1007</v>
      </c>
      <c r="AL924" t="s">
        <v>1008</v>
      </c>
      <c r="AM924" t="s">
        <v>1009</v>
      </c>
      <c r="AN924" t="s">
        <v>1022</v>
      </c>
      <c r="AO924" t="s">
        <v>991</v>
      </c>
      <c r="AU924" t="s">
        <v>2187</v>
      </c>
      <c r="AV924" t="s">
        <v>765</v>
      </c>
      <c r="AW924" t="s">
        <v>765</v>
      </c>
      <c r="AX924" t="s">
        <v>990</v>
      </c>
      <c r="AY924">
        <v>0</v>
      </c>
      <c r="AZ924" t="s">
        <v>994</v>
      </c>
      <c r="BA924">
        <v>31797110</v>
      </c>
      <c r="BD924">
        <v>0</v>
      </c>
      <c r="BG924">
        <v>1333314600</v>
      </c>
      <c r="BH924" t="s">
        <v>995</v>
      </c>
      <c r="BI924">
        <v>4</v>
      </c>
      <c r="BJ924">
        <v>4</v>
      </c>
      <c r="BK924">
        <v>1300</v>
      </c>
      <c r="BL924" t="s">
        <v>996</v>
      </c>
    </row>
    <row r="925" spans="3:64">
      <c r="C925" s="2">
        <v>244688</v>
      </c>
      <c r="D925" s="2">
        <v>244688</v>
      </c>
      <c r="F925" t="s">
        <v>2031</v>
      </c>
      <c r="G925" t="s">
        <v>2032</v>
      </c>
      <c r="H925">
        <v>0</v>
      </c>
      <c r="I925" t="s">
        <v>984</v>
      </c>
      <c r="J925" t="s">
        <v>985</v>
      </c>
      <c r="K925" t="s">
        <v>986</v>
      </c>
      <c r="L925">
        <v>250</v>
      </c>
      <c r="N925">
        <v>2000386133</v>
      </c>
      <c r="O925" t="s">
        <v>2156</v>
      </c>
      <c r="P925">
        <v>1</v>
      </c>
      <c r="Q925" t="s">
        <v>2156</v>
      </c>
      <c r="R925" s="2">
        <v>244688</v>
      </c>
      <c r="S925" s="2">
        <v>244688</v>
      </c>
      <c r="T925" t="s">
        <v>2188</v>
      </c>
      <c r="U925">
        <v>23067920</v>
      </c>
      <c r="V925" t="s">
        <v>16</v>
      </c>
      <c r="W925">
        <v>2</v>
      </c>
      <c r="X925">
        <v>2</v>
      </c>
      <c r="Y925">
        <v>2</v>
      </c>
      <c r="Z925">
        <v>2</v>
      </c>
      <c r="AA925">
        <v>0</v>
      </c>
      <c r="AB925">
        <v>0</v>
      </c>
      <c r="AC925">
        <v>0</v>
      </c>
      <c r="AD925">
        <v>0</v>
      </c>
      <c r="AE925">
        <v>2</v>
      </c>
      <c r="AF925">
        <v>2</v>
      </c>
      <c r="AI925" t="s">
        <v>2036</v>
      </c>
      <c r="AJ925" t="s">
        <v>989</v>
      </c>
      <c r="AN925" t="s">
        <v>1034</v>
      </c>
      <c r="AO925" t="s">
        <v>991</v>
      </c>
      <c r="AU925" t="s">
        <v>2189</v>
      </c>
      <c r="AV925" t="s">
        <v>899</v>
      </c>
      <c r="AW925" t="s">
        <v>899</v>
      </c>
      <c r="AX925" t="s">
        <v>990</v>
      </c>
      <c r="AY925">
        <v>0</v>
      </c>
      <c r="AZ925" t="s">
        <v>994</v>
      </c>
      <c r="BA925">
        <v>31798018</v>
      </c>
      <c r="BD925">
        <v>0</v>
      </c>
      <c r="BG925">
        <v>1333314600</v>
      </c>
      <c r="BH925" t="s">
        <v>995</v>
      </c>
      <c r="BI925">
        <v>2</v>
      </c>
      <c r="BJ925">
        <v>2</v>
      </c>
      <c r="BK925">
        <v>1300</v>
      </c>
      <c r="BL925" t="s">
        <v>996</v>
      </c>
    </row>
    <row r="926" spans="3:64">
      <c r="C926" s="2">
        <v>244688</v>
      </c>
      <c r="D926" s="2">
        <v>244688</v>
      </c>
      <c r="F926" t="s">
        <v>2031</v>
      </c>
      <c r="G926" t="s">
        <v>2032</v>
      </c>
      <c r="H926">
        <v>0</v>
      </c>
      <c r="I926" t="s">
        <v>984</v>
      </c>
      <c r="J926" t="s">
        <v>985</v>
      </c>
      <c r="K926" t="s">
        <v>986</v>
      </c>
      <c r="L926">
        <v>250</v>
      </c>
      <c r="N926">
        <v>2000386133</v>
      </c>
      <c r="O926" t="s">
        <v>2156</v>
      </c>
      <c r="P926">
        <v>1</v>
      </c>
      <c r="Q926" t="s">
        <v>2156</v>
      </c>
      <c r="R926" s="2">
        <v>244688</v>
      </c>
      <c r="S926" s="2">
        <v>244688</v>
      </c>
      <c r="T926" t="s">
        <v>2188</v>
      </c>
      <c r="U926">
        <v>23057691</v>
      </c>
      <c r="V926" t="s">
        <v>611</v>
      </c>
      <c r="W926">
        <v>5</v>
      </c>
      <c r="X926">
        <v>5</v>
      </c>
      <c r="Y926">
        <v>5</v>
      </c>
      <c r="Z926">
        <v>5</v>
      </c>
      <c r="AA926">
        <v>0</v>
      </c>
      <c r="AB926">
        <v>0</v>
      </c>
      <c r="AC926">
        <v>0</v>
      </c>
      <c r="AD926">
        <v>0</v>
      </c>
      <c r="AE926">
        <v>5</v>
      </c>
      <c r="AF926">
        <v>5</v>
      </c>
      <c r="AI926" t="s">
        <v>2036</v>
      </c>
      <c r="AJ926" t="s">
        <v>989</v>
      </c>
      <c r="AK926" t="s">
        <v>1007</v>
      </c>
      <c r="AL926" t="s">
        <v>1008</v>
      </c>
      <c r="AM926" t="s">
        <v>1009</v>
      </c>
      <c r="AN926" t="s">
        <v>1034</v>
      </c>
      <c r="AO926" t="s">
        <v>991</v>
      </c>
      <c r="AU926" t="s">
        <v>2189</v>
      </c>
      <c r="AV926" t="s">
        <v>765</v>
      </c>
      <c r="AW926" t="s">
        <v>765</v>
      </c>
      <c r="AX926" t="s">
        <v>990</v>
      </c>
      <c r="AY926">
        <v>0</v>
      </c>
      <c r="AZ926" t="s">
        <v>994</v>
      </c>
      <c r="BA926">
        <v>31798018</v>
      </c>
      <c r="BD926">
        <v>0</v>
      </c>
      <c r="BG926">
        <v>1333314600</v>
      </c>
      <c r="BH926" t="s">
        <v>995</v>
      </c>
      <c r="BI926">
        <v>5</v>
      </c>
      <c r="BJ926">
        <v>5</v>
      </c>
      <c r="BK926">
        <v>1300</v>
      </c>
      <c r="BL926" t="s">
        <v>996</v>
      </c>
    </row>
    <row r="927" spans="3:64">
      <c r="C927" s="2">
        <v>244688</v>
      </c>
      <c r="D927" s="2">
        <v>244688</v>
      </c>
      <c r="F927" t="s">
        <v>2031</v>
      </c>
      <c r="G927" t="s">
        <v>2032</v>
      </c>
      <c r="H927">
        <v>0</v>
      </c>
      <c r="I927" t="s">
        <v>984</v>
      </c>
      <c r="J927" t="s">
        <v>985</v>
      </c>
      <c r="K927" t="s">
        <v>986</v>
      </c>
      <c r="L927">
        <v>250</v>
      </c>
      <c r="N927">
        <v>2000342651</v>
      </c>
      <c r="O927" t="s">
        <v>2190</v>
      </c>
      <c r="P927">
        <v>1</v>
      </c>
      <c r="Q927" t="s">
        <v>2190</v>
      </c>
      <c r="R927" s="2">
        <v>244688</v>
      </c>
      <c r="S927" s="2">
        <v>244688</v>
      </c>
      <c r="T927" t="s">
        <v>2191</v>
      </c>
      <c r="U927">
        <v>23000203</v>
      </c>
      <c r="V927" t="s">
        <v>622</v>
      </c>
      <c r="W927">
        <v>10</v>
      </c>
      <c r="X927">
        <v>10</v>
      </c>
      <c r="Y927">
        <v>10</v>
      </c>
      <c r="Z927">
        <v>10</v>
      </c>
      <c r="AA927">
        <v>0</v>
      </c>
      <c r="AB927">
        <v>0</v>
      </c>
      <c r="AC927">
        <v>0</v>
      </c>
      <c r="AD927">
        <v>0</v>
      </c>
      <c r="AE927">
        <v>10</v>
      </c>
      <c r="AF927">
        <v>10</v>
      </c>
      <c r="AI927" t="s">
        <v>2036</v>
      </c>
      <c r="AJ927" t="s">
        <v>989</v>
      </c>
      <c r="AK927" t="s">
        <v>1007</v>
      </c>
      <c r="AL927" t="s">
        <v>1008</v>
      </c>
      <c r="AM927" t="s">
        <v>1009</v>
      </c>
      <c r="AN927" t="s">
        <v>1034</v>
      </c>
      <c r="AO927" t="s">
        <v>991</v>
      </c>
      <c r="AU927" t="s">
        <v>2192</v>
      </c>
      <c r="AV927" t="s">
        <v>765</v>
      </c>
      <c r="AW927" t="s">
        <v>765</v>
      </c>
      <c r="AX927" t="s">
        <v>990</v>
      </c>
      <c r="AY927">
        <v>0</v>
      </c>
      <c r="AZ927" t="s">
        <v>994</v>
      </c>
      <c r="BA927">
        <v>31798408</v>
      </c>
      <c r="BD927">
        <v>0</v>
      </c>
      <c r="BG927">
        <v>1333314600</v>
      </c>
      <c r="BH927" t="s">
        <v>995</v>
      </c>
      <c r="BI927">
        <v>10</v>
      </c>
      <c r="BJ927">
        <v>10</v>
      </c>
      <c r="BK927">
        <v>1300</v>
      </c>
      <c r="BL927" t="s">
        <v>996</v>
      </c>
    </row>
    <row r="928" spans="3:64">
      <c r="C928" s="2">
        <v>244688</v>
      </c>
      <c r="D928" s="2">
        <v>244688</v>
      </c>
      <c r="F928" t="s">
        <v>2031</v>
      </c>
      <c r="G928" t="s">
        <v>2032</v>
      </c>
      <c r="H928">
        <v>0</v>
      </c>
      <c r="I928" t="s">
        <v>984</v>
      </c>
      <c r="J928" t="s">
        <v>985</v>
      </c>
      <c r="K928" t="s">
        <v>986</v>
      </c>
      <c r="L928">
        <v>250</v>
      </c>
      <c r="N928">
        <v>2000342651</v>
      </c>
      <c r="O928" t="s">
        <v>2190</v>
      </c>
      <c r="P928">
        <v>1</v>
      </c>
      <c r="Q928" t="s">
        <v>2190</v>
      </c>
      <c r="R928" s="2">
        <v>244688</v>
      </c>
      <c r="S928" s="2">
        <v>244688</v>
      </c>
      <c r="T928" t="s">
        <v>2191</v>
      </c>
      <c r="U928">
        <v>23057696</v>
      </c>
      <c r="V928" t="s">
        <v>568</v>
      </c>
      <c r="W928">
        <v>10</v>
      </c>
      <c r="X928">
        <v>10</v>
      </c>
      <c r="Y928">
        <v>10</v>
      </c>
      <c r="Z928">
        <v>10</v>
      </c>
      <c r="AA928">
        <v>0</v>
      </c>
      <c r="AB928">
        <v>0</v>
      </c>
      <c r="AC928">
        <v>0</v>
      </c>
      <c r="AD928">
        <v>0</v>
      </c>
      <c r="AE928">
        <v>10</v>
      </c>
      <c r="AF928">
        <v>10</v>
      </c>
      <c r="AI928" t="s">
        <v>2036</v>
      </c>
      <c r="AJ928" t="s">
        <v>989</v>
      </c>
      <c r="AK928" t="s">
        <v>1007</v>
      </c>
      <c r="AL928" t="s">
        <v>1008</v>
      </c>
      <c r="AM928" t="s">
        <v>1009</v>
      </c>
      <c r="AN928" t="s">
        <v>1034</v>
      </c>
      <c r="AO928" t="s">
        <v>991</v>
      </c>
      <c r="AU928" t="s">
        <v>2192</v>
      </c>
      <c r="AV928" t="s">
        <v>765</v>
      </c>
      <c r="AW928" t="s">
        <v>765</v>
      </c>
      <c r="AX928" t="s">
        <v>990</v>
      </c>
      <c r="AY928">
        <v>0</v>
      </c>
      <c r="AZ928" t="s">
        <v>994</v>
      </c>
      <c r="BA928">
        <v>31798408</v>
      </c>
      <c r="BD928">
        <v>0</v>
      </c>
      <c r="BG928">
        <v>1333314600</v>
      </c>
      <c r="BH928" t="s">
        <v>995</v>
      </c>
      <c r="BI928">
        <v>10</v>
      </c>
      <c r="BJ928">
        <v>10</v>
      </c>
      <c r="BK928">
        <v>1300</v>
      </c>
      <c r="BL928" t="s">
        <v>996</v>
      </c>
    </row>
    <row r="929" spans="3:64">
      <c r="C929" s="2">
        <v>244688</v>
      </c>
      <c r="D929" s="2">
        <v>244688</v>
      </c>
      <c r="F929" t="s">
        <v>2031</v>
      </c>
      <c r="G929" t="s">
        <v>2032</v>
      </c>
      <c r="H929">
        <v>0</v>
      </c>
      <c r="I929" t="s">
        <v>984</v>
      </c>
      <c r="J929" t="s">
        <v>985</v>
      </c>
      <c r="K929" t="s">
        <v>986</v>
      </c>
      <c r="L929">
        <v>250</v>
      </c>
      <c r="N929">
        <v>2000382291</v>
      </c>
      <c r="O929" t="s">
        <v>2193</v>
      </c>
      <c r="P929">
        <v>1</v>
      </c>
      <c r="Q929" t="s">
        <v>2194</v>
      </c>
      <c r="R929" s="2">
        <v>244688</v>
      </c>
      <c r="S929" s="2">
        <v>244688</v>
      </c>
      <c r="T929" t="s">
        <v>2195</v>
      </c>
      <c r="U929">
        <v>23057696</v>
      </c>
      <c r="V929" t="s">
        <v>568</v>
      </c>
      <c r="W929">
        <v>40</v>
      </c>
      <c r="X929">
        <v>40</v>
      </c>
      <c r="Y929">
        <v>40</v>
      </c>
      <c r="Z929">
        <v>40</v>
      </c>
      <c r="AA929">
        <v>0</v>
      </c>
      <c r="AB929">
        <v>0</v>
      </c>
      <c r="AC929">
        <v>0</v>
      </c>
      <c r="AD929">
        <v>0</v>
      </c>
      <c r="AE929">
        <v>40</v>
      </c>
      <c r="AF929">
        <v>40</v>
      </c>
      <c r="AI929" t="s">
        <v>2036</v>
      </c>
      <c r="AJ929" t="s">
        <v>989</v>
      </c>
      <c r="AK929" t="s">
        <v>1007</v>
      </c>
      <c r="AL929" t="s">
        <v>1008</v>
      </c>
      <c r="AM929" t="s">
        <v>1009</v>
      </c>
      <c r="AN929" t="s">
        <v>1034</v>
      </c>
      <c r="AO929" t="s">
        <v>991</v>
      </c>
      <c r="AU929" t="s">
        <v>2196</v>
      </c>
      <c r="AV929" t="s">
        <v>765</v>
      </c>
      <c r="AW929" t="s">
        <v>765</v>
      </c>
      <c r="AX929" t="s">
        <v>990</v>
      </c>
      <c r="AY929">
        <v>0</v>
      </c>
      <c r="AZ929" t="s">
        <v>994</v>
      </c>
      <c r="BA929">
        <v>31798513</v>
      </c>
      <c r="BD929">
        <v>0</v>
      </c>
      <c r="BG929">
        <v>1333314600</v>
      </c>
      <c r="BH929" t="s">
        <v>995</v>
      </c>
      <c r="BI929">
        <v>40</v>
      </c>
      <c r="BJ929">
        <v>40</v>
      </c>
      <c r="BK929">
        <v>1300</v>
      </c>
      <c r="BL929" t="s">
        <v>996</v>
      </c>
    </row>
    <row r="930" spans="3:64">
      <c r="C930" s="2">
        <v>244688</v>
      </c>
      <c r="D930" s="2">
        <v>244688</v>
      </c>
      <c r="F930" t="s">
        <v>2031</v>
      </c>
      <c r="G930" t="s">
        <v>2032</v>
      </c>
      <c r="H930">
        <v>0</v>
      </c>
      <c r="I930" t="s">
        <v>984</v>
      </c>
      <c r="J930" t="s">
        <v>985</v>
      </c>
      <c r="K930" t="s">
        <v>986</v>
      </c>
      <c r="L930">
        <v>250</v>
      </c>
      <c r="N930">
        <v>2000382291</v>
      </c>
      <c r="O930" t="s">
        <v>2193</v>
      </c>
      <c r="P930">
        <v>1</v>
      </c>
      <c r="Q930" t="s">
        <v>2194</v>
      </c>
      <c r="R930" s="2">
        <v>244688</v>
      </c>
      <c r="S930" s="2">
        <v>244688</v>
      </c>
      <c r="T930" t="s">
        <v>2197</v>
      </c>
      <c r="U930">
        <v>23000188</v>
      </c>
      <c r="V930" t="s">
        <v>94</v>
      </c>
      <c r="W930">
        <v>6</v>
      </c>
      <c r="X930">
        <v>6</v>
      </c>
      <c r="Y930">
        <v>6</v>
      </c>
      <c r="Z930">
        <v>6</v>
      </c>
      <c r="AA930">
        <v>0</v>
      </c>
      <c r="AB930">
        <v>0</v>
      </c>
      <c r="AC930">
        <v>0</v>
      </c>
      <c r="AD930">
        <v>0</v>
      </c>
      <c r="AE930">
        <v>6</v>
      </c>
      <c r="AF930">
        <v>6</v>
      </c>
      <c r="AI930" t="s">
        <v>2036</v>
      </c>
      <c r="AJ930" t="s">
        <v>989</v>
      </c>
      <c r="AK930" t="s">
        <v>1007</v>
      </c>
      <c r="AL930" t="s">
        <v>1008</v>
      </c>
      <c r="AM930" t="s">
        <v>1009</v>
      </c>
      <c r="AN930" t="s">
        <v>1034</v>
      </c>
      <c r="AO930" t="s">
        <v>991</v>
      </c>
      <c r="AU930" t="s">
        <v>2198</v>
      </c>
      <c r="AV930" t="s">
        <v>765</v>
      </c>
      <c r="AW930" t="s">
        <v>765</v>
      </c>
      <c r="AX930" t="s">
        <v>990</v>
      </c>
      <c r="AY930">
        <v>0</v>
      </c>
      <c r="AZ930" t="s">
        <v>994</v>
      </c>
      <c r="BA930">
        <v>31798587</v>
      </c>
      <c r="BD930">
        <v>0</v>
      </c>
      <c r="BG930">
        <v>1333314600</v>
      </c>
      <c r="BH930" t="s">
        <v>995</v>
      </c>
      <c r="BI930">
        <v>6</v>
      </c>
      <c r="BJ930">
        <v>6</v>
      </c>
      <c r="BK930">
        <v>1300</v>
      </c>
      <c r="BL930" t="s">
        <v>996</v>
      </c>
    </row>
    <row r="931" spans="3:64">
      <c r="C931" s="2">
        <v>244688</v>
      </c>
      <c r="D931" s="2">
        <v>244688</v>
      </c>
      <c r="F931" t="s">
        <v>2031</v>
      </c>
      <c r="G931" t="s">
        <v>2032</v>
      </c>
      <c r="H931">
        <v>0</v>
      </c>
      <c r="I931" t="s">
        <v>984</v>
      </c>
      <c r="J931" t="s">
        <v>985</v>
      </c>
      <c r="K931" t="s">
        <v>986</v>
      </c>
      <c r="L931">
        <v>250</v>
      </c>
      <c r="N931">
        <v>2000060237</v>
      </c>
      <c r="O931" t="s">
        <v>2199</v>
      </c>
      <c r="P931">
        <v>0</v>
      </c>
      <c r="Q931" t="s">
        <v>2199</v>
      </c>
      <c r="R931" s="2">
        <v>244688</v>
      </c>
      <c r="S931" s="2">
        <v>244688</v>
      </c>
      <c r="T931" t="s">
        <v>2200</v>
      </c>
      <c r="U931">
        <v>23078867</v>
      </c>
      <c r="V931" t="s">
        <v>173</v>
      </c>
      <c r="W931">
        <v>20</v>
      </c>
      <c r="X931">
        <v>20</v>
      </c>
      <c r="Y931">
        <v>20</v>
      </c>
      <c r="Z931">
        <v>20</v>
      </c>
      <c r="AA931">
        <v>0</v>
      </c>
      <c r="AB931">
        <v>0</v>
      </c>
      <c r="AC931">
        <v>0</v>
      </c>
      <c r="AD931">
        <v>0</v>
      </c>
      <c r="AE931">
        <v>20</v>
      </c>
      <c r="AF931">
        <v>20</v>
      </c>
      <c r="AI931" t="s">
        <v>2036</v>
      </c>
      <c r="AJ931" t="s">
        <v>989</v>
      </c>
      <c r="AK931" t="s">
        <v>1039</v>
      </c>
      <c r="AL931" t="s">
        <v>1008</v>
      </c>
      <c r="AM931" t="s">
        <v>1009</v>
      </c>
      <c r="AN931" t="s">
        <v>1022</v>
      </c>
      <c r="AO931" t="s">
        <v>991</v>
      </c>
      <c r="AU931" t="s">
        <v>2201</v>
      </c>
      <c r="AV931" t="s">
        <v>765</v>
      </c>
      <c r="AW931" t="s">
        <v>765</v>
      </c>
      <c r="AX931" t="s">
        <v>990</v>
      </c>
      <c r="AY931">
        <v>0</v>
      </c>
      <c r="AZ931" t="s">
        <v>994</v>
      </c>
      <c r="BA931">
        <v>31799465</v>
      </c>
      <c r="BD931">
        <v>0</v>
      </c>
      <c r="BG931">
        <v>1333314600</v>
      </c>
      <c r="BH931" t="s">
        <v>995</v>
      </c>
      <c r="BI931">
        <v>20</v>
      </c>
      <c r="BJ931">
        <v>20</v>
      </c>
      <c r="BK931">
        <v>1300</v>
      </c>
      <c r="BL931" t="s">
        <v>996</v>
      </c>
    </row>
    <row r="932" spans="3:64">
      <c r="C932" s="2">
        <v>244688</v>
      </c>
      <c r="D932" s="2">
        <v>244688</v>
      </c>
      <c r="F932" t="s">
        <v>2031</v>
      </c>
      <c r="G932" t="s">
        <v>2032</v>
      </c>
      <c r="H932">
        <v>0</v>
      </c>
      <c r="I932" t="s">
        <v>984</v>
      </c>
      <c r="J932" t="s">
        <v>985</v>
      </c>
      <c r="K932" t="s">
        <v>986</v>
      </c>
      <c r="L932">
        <v>250</v>
      </c>
      <c r="N932">
        <v>2000060237</v>
      </c>
      <c r="O932" t="s">
        <v>2199</v>
      </c>
      <c r="P932">
        <v>0</v>
      </c>
      <c r="Q932" t="s">
        <v>2199</v>
      </c>
      <c r="R932" s="2">
        <v>244688</v>
      </c>
      <c r="S932" s="2">
        <v>244688</v>
      </c>
      <c r="T932" t="s">
        <v>2200</v>
      </c>
      <c r="U932">
        <v>23057697</v>
      </c>
      <c r="V932" t="s">
        <v>22</v>
      </c>
      <c r="W932">
        <v>20</v>
      </c>
      <c r="X932">
        <v>20</v>
      </c>
      <c r="Y932">
        <v>20</v>
      </c>
      <c r="Z932">
        <v>20</v>
      </c>
      <c r="AA932">
        <v>0</v>
      </c>
      <c r="AB932">
        <v>0</v>
      </c>
      <c r="AC932">
        <v>0</v>
      </c>
      <c r="AD932">
        <v>0</v>
      </c>
      <c r="AE932">
        <v>20</v>
      </c>
      <c r="AF932">
        <v>20</v>
      </c>
      <c r="AI932" t="s">
        <v>2036</v>
      </c>
      <c r="AJ932" t="s">
        <v>989</v>
      </c>
      <c r="AK932" t="s">
        <v>1007</v>
      </c>
      <c r="AL932" t="s">
        <v>1008</v>
      </c>
      <c r="AM932" t="s">
        <v>1009</v>
      </c>
      <c r="AN932" t="s">
        <v>1022</v>
      </c>
      <c r="AO932" t="s">
        <v>991</v>
      </c>
      <c r="AU932" t="s">
        <v>2201</v>
      </c>
      <c r="AV932" t="s">
        <v>765</v>
      </c>
      <c r="AW932" t="s">
        <v>765</v>
      </c>
      <c r="AX932" t="s">
        <v>990</v>
      </c>
      <c r="AY932">
        <v>0</v>
      </c>
      <c r="AZ932" t="s">
        <v>994</v>
      </c>
      <c r="BA932">
        <v>31799465</v>
      </c>
      <c r="BD932">
        <v>0</v>
      </c>
      <c r="BG932">
        <v>1333314600</v>
      </c>
      <c r="BH932" t="s">
        <v>995</v>
      </c>
      <c r="BI932">
        <v>20</v>
      </c>
      <c r="BJ932">
        <v>20</v>
      </c>
      <c r="BK932">
        <v>1300</v>
      </c>
      <c r="BL932" t="s">
        <v>996</v>
      </c>
    </row>
    <row r="933" spans="3:64">
      <c r="C933" s="2">
        <v>244688</v>
      </c>
      <c r="D933" s="2">
        <v>244688</v>
      </c>
      <c r="F933" t="s">
        <v>2031</v>
      </c>
      <c r="G933" t="s">
        <v>2032</v>
      </c>
      <c r="H933">
        <v>0</v>
      </c>
      <c r="I933" t="s">
        <v>984</v>
      </c>
      <c r="J933" t="s">
        <v>985</v>
      </c>
      <c r="K933" t="s">
        <v>986</v>
      </c>
      <c r="L933">
        <v>250</v>
      </c>
      <c r="N933">
        <v>2000353880</v>
      </c>
      <c r="O933" t="s">
        <v>2121</v>
      </c>
      <c r="P933">
        <v>1</v>
      </c>
      <c r="Q933" t="s">
        <v>2122</v>
      </c>
      <c r="R933" s="2">
        <v>244688</v>
      </c>
      <c r="S933" s="2">
        <v>244688</v>
      </c>
      <c r="T933" t="s">
        <v>2202</v>
      </c>
      <c r="U933">
        <v>23067921</v>
      </c>
      <c r="V933" t="s">
        <v>25</v>
      </c>
      <c r="W933">
        <v>20</v>
      </c>
      <c r="X933">
        <v>20</v>
      </c>
      <c r="Y933">
        <v>20</v>
      </c>
      <c r="Z933">
        <v>20</v>
      </c>
      <c r="AA933">
        <v>0</v>
      </c>
      <c r="AB933">
        <v>0</v>
      </c>
      <c r="AC933">
        <v>0</v>
      </c>
      <c r="AD933">
        <v>0</v>
      </c>
      <c r="AE933">
        <v>20</v>
      </c>
      <c r="AF933">
        <v>20</v>
      </c>
      <c r="AI933" t="s">
        <v>2036</v>
      </c>
      <c r="AJ933" t="s">
        <v>989</v>
      </c>
      <c r="AK933" t="s">
        <v>1007</v>
      </c>
      <c r="AL933" t="s">
        <v>1008</v>
      </c>
      <c r="AM933" t="s">
        <v>1009</v>
      </c>
      <c r="AN933" t="s">
        <v>1034</v>
      </c>
      <c r="AO933" t="s">
        <v>991</v>
      </c>
      <c r="AU933" t="s">
        <v>2203</v>
      </c>
      <c r="AV933" t="s">
        <v>765</v>
      </c>
      <c r="AW933" t="s">
        <v>765</v>
      </c>
      <c r="AX933" t="s">
        <v>990</v>
      </c>
      <c r="AY933">
        <v>0</v>
      </c>
      <c r="AZ933" t="s">
        <v>994</v>
      </c>
      <c r="BA933">
        <v>31800040</v>
      </c>
      <c r="BD933">
        <v>0</v>
      </c>
      <c r="BG933">
        <v>1333314600</v>
      </c>
      <c r="BH933" t="s">
        <v>995</v>
      </c>
      <c r="BI933">
        <v>20</v>
      </c>
      <c r="BJ933">
        <v>20</v>
      </c>
      <c r="BK933">
        <v>1300</v>
      </c>
      <c r="BL933" t="s">
        <v>996</v>
      </c>
    </row>
    <row r="934" spans="3:64">
      <c r="C934" s="2">
        <v>244688</v>
      </c>
      <c r="D934" s="2">
        <v>244688</v>
      </c>
      <c r="F934" t="s">
        <v>2031</v>
      </c>
      <c r="G934" t="s">
        <v>2032</v>
      </c>
      <c r="H934">
        <v>0</v>
      </c>
      <c r="I934" t="s">
        <v>984</v>
      </c>
      <c r="J934" t="s">
        <v>985</v>
      </c>
      <c r="K934" t="s">
        <v>986</v>
      </c>
      <c r="L934">
        <v>250</v>
      </c>
      <c r="N934">
        <v>2000385011</v>
      </c>
      <c r="O934" t="s">
        <v>2204</v>
      </c>
      <c r="P934">
        <v>1</v>
      </c>
      <c r="Q934" t="s">
        <v>2204</v>
      </c>
      <c r="R934" s="2">
        <v>244688</v>
      </c>
      <c r="S934" s="2">
        <v>244688</v>
      </c>
      <c r="T934" t="s">
        <v>2205</v>
      </c>
      <c r="U934">
        <v>23015390</v>
      </c>
      <c r="V934" t="s">
        <v>564</v>
      </c>
      <c r="W934">
        <v>30</v>
      </c>
      <c r="X934">
        <v>30</v>
      </c>
      <c r="Y934">
        <v>30</v>
      </c>
      <c r="Z934">
        <v>30</v>
      </c>
      <c r="AA934">
        <v>0</v>
      </c>
      <c r="AB934">
        <v>0</v>
      </c>
      <c r="AC934">
        <v>0</v>
      </c>
      <c r="AD934">
        <v>0</v>
      </c>
      <c r="AE934">
        <v>30</v>
      </c>
      <c r="AF934">
        <v>30</v>
      </c>
      <c r="AI934" t="s">
        <v>2036</v>
      </c>
      <c r="AJ934" t="s">
        <v>989</v>
      </c>
      <c r="AK934" t="s">
        <v>1007</v>
      </c>
      <c r="AL934" t="s">
        <v>1008</v>
      </c>
      <c r="AM934" t="s">
        <v>1009</v>
      </c>
      <c r="AN934" t="s">
        <v>1034</v>
      </c>
      <c r="AO934" t="s">
        <v>991</v>
      </c>
      <c r="AU934" t="s">
        <v>2206</v>
      </c>
      <c r="AV934" t="s">
        <v>765</v>
      </c>
      <c r="AW934" t="s">
        <v>765</v>
      </c>
      <c r="AX934" t="s">
        <v>990</v>
      </c>
      <c r="AY934">
        <v>0</v>
      </c>
      <c r="AZ934" t="s">
        <v>994</v>
      </c>
      <c r="BA934">
        <v>31800668</v>
      </c>
      <c r="BD934">
        <v>0</v>
      </c>
      <c r="BG934">
        <v>1333314600</v>
      </c>
      <c r="BH934" t="s">
        <v>995</v>
      </c>
      <c r="BI934">
        <v>30</v>
      </c>
      <c r="BJ934">
        <v>30</v>
      </c>
      <c r="BK934">
        <v>1300</v>
      </c>
      <c r="BL934" t="s">
        <v>996</v>
      </c>
    </row>
    <row r="935" spans="3:64">
      <c r="C935" s="2">
        <v>244688</v>
      </c>
      <c r="D935" s="2">
        <v>244688</v>
      </c>
      <c r="F935" t="s">
        <v>2031</v>
      </c>
      <c r="G935" t="s">
        <v>2032</v>
      </c>
      <c r="H935">
        <v>0</v>
      </c>
      <c r="I935" t="s">
        <v>984</v>
      </c>
      <c r="J935" t="s">
        <v>985</v>
      </c>
      <c r="K935" t="s">
        <v>986</v>
      </c>
      <c r="L935">
        <v>250</v>
      </c>
      <c r="N935">
        <v>2000385011</v>
      </c>
      <c r="O935" t="s">
        <v>2204</v>
      </c>
      <c r="P935">
        <v>1</v>
      </c>
      <c r="Q935" t="s">
        <v>2204</v>
      </c>
      <c r="R935" s="2">
        <v>244688</v>
      </c>
      <c r="S935" s="2">
        <v>244688</v>
      </c>
      <c r="T935" t="s">
        <v>2205</v>
      </c>
      <c r="U935">
        <v>23000188</v>
      </c>
      <c r="V935" t="s">
        <v>94</v>
      </c>
      <c r="W935">
        <v>40</v>
      </c>
      <c r="X935">
        <v>40</v>
      </c>
      <c r="Y935">
        <v>40</v>
      </c>
      <c r="Z935">
        <v>40</v>
      </c>
      <c r="AA935">
        <v>0</v>
      </c>
      <c r="AB935">
        <v>0</v>
      </c>
      <c r="AC935">
        <v>0</v>
      </c>
      <c r="AD935">
        <v>0</v>
      </c>
      <c r="AE935">
        <v>40</v>
      </c>
      <c r="AF935">
        <v>40</v>
      </c>
      <c r="AI935" t="s">
        <v>2036</v>
      </c>
      <c r="AJ935" t="s">
        <v>989</v>
      </c>
      <c r="AK935" t="s">
        <v>1007</v>
      </c>
      <c r="AL935" t="s">
        <v>1008</v>
      </c>
      <c r="AM935" t="s">
        <v>1009</v>
      </c>
      <c r="AN935" t="s">
        <v>1034</v>
      </c>
      <c r="AO935" t="s">
        <v>991</v>
      </c>
      <c r="AU935" t="s">
        <v>2206</v>
      </c>
      <c r="AV935" t="s">
        <v>765</v>
      </c>
      <c r="AW935" t="s">
        <v>765</v>
      </c>
      <c r="AX935" t="s">
        <v>990</v>
      </c>
      <c r="AY935">
        <v>0</v>
      </c>
      <c r="AZ935" t="s">
        <v>994</v>
      </c>
      <c r="BA935">
        <v>31800668</v>
      </c>
      <c r="BD935">
        <v>0</v>
      </c>
      <c r="BG935">
        <v>1333314600</v>
      </c>
      <c r="BH935" t="s">
        <v>995</v>
      </c>
      <c r="BI935">
        <v>40</v>
      </c>
      <c r="BJ935">
        <v>40</v>
      </c>
      <c r="BK935">
        <v>1300</v>
      </c>
      <c r="BL935" t="s">
        <v>996</v>
      </c>
    </row>
    <row r="936" spans="3:64">
      <c r="C936" s="2">
        <v>244688</v>
      </c>
      <c r="D936" s="2">
        <v>244688</v>
      </c>
      <c r="F936" t="s">
        <v>2031</v>
      </c>
      <c r="G936" t="s">
        <v>2032</v>
      </c>
      <c r="H936">
        <v>0</v>
      </c>
      <c r="I936" t="s">
        <v>984</v>
      </c>
      <c r="J936" t="s">
        <v>985</v>
      </c>
      <c r="K936" t="s">
        <v>986</v>
      </c>
      <c r="L936">
        <v>250</v>
      </c>
      <c r="N936">
        <v>2000385011</v>
      </c>
      <c r="O936" t="s">
        <v>2204</v>
      </c>
      <c r="P936">
        <v>1</v>
      </c>
      <c r="Q936" t="s">
        <v>2204</v>
      </c>
      <c r="R936" s="2">
        <v>244688</v>
      </c>
      <c r="S936" s="2">
        <v>244688</v>
      </c>
      <c r="T936" t="s">
        <v>2205</v>
      </c>
      <c r="U936">
        <v>23057698</v>
      </c>
      <c r="V936" t="s">
        <v>271</v>
      </c>
      <c r="W936">
        <v>10</v>
      </c>
      <c r="X936">
        <v>10</v>
      </c>
      <c r="Y936">
        <v>10</v>
      </c>
      <c r="Z936">
        <v>10</v>
      </c>
      <c r="AA936">
        <v>0</v>
      </c>
      <c r="AB936">
        <v>0</v>
      </c>
      <c r="AC936">
        <v>0</v>
      </c>
      <c r="AD936">
        <v>0</v>
      </c>
      <c r="AE936">
        <v>10</v>
      </c>
      <c r="AF936">
        <v>10</v>
      </c>
      <c r="AI936" t="s">
        <v>2036</v>
      </c>
      <c r="AJ936" t="s">
        <v>989</v>
      </c>
      <c r="AK936" t="s">
        <v>1039</v>
      </c>
      <c r="AL936" t="s">
        <v>1008</v>
      </c>
      <c r="AM936" t="s">
        <v>1009</v>
      </c>
      <c r="AN936" t="s">
        <v>1034</v>
      </c>
      <c r="AO936" t="s">
        <v>991</v>
      </c>
      <c r="AU936" t="s">
        <v>2206</v>
      </c>
      <c r="AV936" t="s">
        <v>765</v>
      </c>
      <c r="AW936" t="s">
        <v>765</v>
      </c>
      <c r="AX936" t="s">
        <v>990</v>
      </c>
      <c r="AY936">
        <v>0</v>
      </c>
      <c r="AZ936" t="s">
        <v>994</v>
      </c>
      <c r="BA936">
        <v>31800668</v>
      </c>
      <c r="BD936">
        <v>0</v>
      </c>
      <c r="BG936">
        <v>1333314600</v>
      </c>
      <c r="BH936" t="s">
        <v>995</v>
      </c>
      <c r="BI936">
        <v>10</v>
      </c>
      <c r="BJ936">
        <v>10</v>
      </c>
      <c r="BK936">
        <v>1300</v>
      </c>
      <c r="BL936" t="s">
        <v>996</v>
      </c>
    </row>
    <row r="937" spans="3:64">
      <c r="C937" s="2">
        <v>244688</v>
      </c>
      <c r="D937" s="2">
        <v>244688</v>
      </c>
      <c r="F937" t="s">
        <v>2031</v>
      </c>
      <c r="G937" t="s">
        <v>2032</v>
      </c>
      <c r="H937">
        <v>0</v>
      </c>
      <c r="I937" t="s">
        <v>984</v>
      </c>
      <c r="J937" t="s">
        <v>985</v>
      </c>
      <c r="K937" t="s">
        <v>986</v>
      </c>
      <c r="L937">
        <v>250</v>
      </c>
      <c r="N937">
        <v>2000385011</v>
      </c>
      <c r="O937" t="s">
        <v>2204</v>
      </c>
      <c r="P937">
        <v>1</v>
      </c>
      <c r="Q937" t="s">
        <v>2204</v>
      </c>
      <c r="R937" s="2">
        <v>244688</v>
      </c>
      <c r="S937" s="2">
        <v>244688</v>
      </c>
      <c r="T937" t="s">
        <v>2207</v>
      </c>
      <c r="U937">
        <v>23015378</v>
      </c>
      <c r="V937" t="s">
        <v>115</v>
      </c>
      <c r="W937">
        <v>10</v>
      </c>
      <c r="X937">
        <v>10</v>
      </c>
      <c r="Y937">
        <v>10</v>
      </c>
      <c r="Z937">
        <v>10</v>
      </c>
      <c r="AA937">
        <v>0</v>
      </c>
      <c r="AB937">
        <v>0</v>
      </c>
      <c r="AC937">
        <v>0</v>
      </c>
      <c r="AD937">
        <v>0</v>
      </c>
      <c r="AE937">
        <v>10</v>
      </c>
      <c r="AF937">
        <v>10</v>
      </c>
      <c r="AI937" t="s">
        <v>2036</v>
      </c>
      <c r="AJ937" t="s">
        <v>989</v>
      </c>
      <c r="AK937" t="s">
        <v>1007</v>
      </c>
      <c r="AL937" t="s">
        <v>1008</v>
      </c>
      <c r="AM937" t="s">
        <v>1009</v>
      </c>
      <c r="AN937" t="s">
        <v>1034</v>
      </c>
      <c r="AO937" t="s">
        <v>991</v>
      </c>
      <c r="AU937" t="s">
        <v>2208</v>
      </c>
      <c r="AV937" t="s">
        <v>765</v>
      </c>
      <c r="AW937" t="s">
        <v>765</v>
      </c>
      <c r="AX937" t="s">
        <v>990</v>
      </c>
      <c r="AY937">
        <v>0</v>
      </c>
      <c r="AZ937" t="s">
        <v>994</v>
      </c>
      <c r="BA937">
        <v>31801131</v>
      </c>
      <c r="BD937">
        <v>0</v>
      </c>
      <c r="BG937">
        <v>1333314600</v>
      </c>
      <c r="BH937" t="s">
        <v>995</v>
      </c>
      <c r="BI937">
        <v>10</v>
      </c>
      <c r="BJ937">
        <v>10</v>
      </c>
      <c r="BK937">
        <v>1300</v>
      </c>
      <c r="BL937" t="s">
        <v>996</v>
      </c>
    </row>
    <row r="938" spans="3:64">
      <c r="C938" s="2">
        <v>244688</v>
      </c>
      <c r="D938" s="2">
        <v>244688</v>
      </c>
      <c r="F938" t="s">
        <v>2031</v>
      </c>
      <c r="G938" t="s">
        <v>2032</v>
      </c>
      <c r="H938">
        <v>0</v>
      </c>
      <c r="I938" t="s">
        <v>984</v>
      </c>
      <c r="J938" t="s">
        <v>985</v>
      </c>
      <c r="K938" t="s">
        <v>986</v>
      </c>
      <c r="L938">
        <v>250</v>
      </c>
      <c r="N938">
        <v>2000385011</v>
      </c>
      <c r="O938" t="s">
        <v>2204</v>
      </c>
      <c r="P938">
        <v>1</v>
      </c>
      <c r="Q938" t="s">
        <v>2204</v>
      </c>
      <c r="R938" s="2">
        <v>244688</v>
      </c>
      <c r="S938" s="2">
        <v>244688</v>
      </c>
      <c r="T938" t="s">
        <v>2207</v>
      </c>
      <c r="U938">
        <v>23057688</v>
      </c>
      <c r="V938" t="s">
        <v>61</v>
      </c>
      <c r="W938">
        <v>10</v>
      </c>
      <c r="X938">
        <v>10</v>
      </c>
      <c r="Y938">
        <v>10</v>
      </c>
      <c r="Z938">
        <v>10</v>
      </c>
      <c r="AA938">
        <v>0</v>
      </c>
      <c r="AB938">
        <v>0</v>
      </c>
      <c r="AC938">
        <v>0</v>
      </c>
      <c r="AD938">
        <v>0</v>
      </c>
      <c r="AE938">
        <v>10</v>
      </c>
      <c r="AF938">
        <v>10</v>
      </c>
      <c r="AI938" t="s">
        <v>2036</v>
      </c>
      <c r="AJ938" t="s">
        <v>989</v>
      </c>
      <c r="AK938" t="s">
        <v>1007</v>
      </c>
      <c r="AL938" t="s">
        <v>1008</v>
      </c>
      <c r="AM938" t="s">
        <v>1009</v>
      </c>
      <c r="AN938" t="s">
        <v>1034</v>
      </c>
      <c r="AO938" t="s">
        <v>991</v>
      </c>
      <c r="AU938" t="s">
        <v>2208</v>
      </c>
      <c r="AV938" t="s">
        <v>765</v>
      </c>
      <c r="AW938" t="s">
        <v>765</v>
      </c>
      <c r="AX938" t="s">
        <v>990</v>
      </c>
      <c r="AY938">
        <v>0</v>
      </c>
      <c r="AZ938" t="s">
        <v>994</v>
      </c>
      <c r="BA938">
        <v>31801131</v>
      </c>
      <c r="BD938">
        <v>0</v>
      </c>
      <c r="BG938">
        <v>1333314600</v>
      </c>
      <c r="BH938" t="s">
        <v>995</v>
      </c>
      <c r="BI938">
        <v>10</v>
      </c>
      <c r="BJ938">
        <v>10</v>
      </c>
      <c r="BK938">
        <v>1300</v>
      </c>
      <c r="BL938" t="s">
        <v>996</v>
      </c>
    </row>
    <row r="939" spans="3:64">
      <c r="C939" s="2">
        <v>244688</v>
      </c>
      <c r="D939" s="2">
        <v>244688</v>
      </c>
      <c r="F939" t="s">
        <v>2031</v>
      </c>
      <c r="G939" t="s">
        <v>2032</v>
      </c>
      <c r="H939">
        <v>0</v>
      </c>
      <c r="I939" t="s">
        <v>984</v>
      </c>
      <c r="J939" t="s">
        <v>985</v>
      </c>
      <c r="K939" t="s">
        <v>986</v>
      </c>
      <c r="L939">
        <v>250</v>
      </c>
      <c r="N939">
        <v>2000385011</v>
      </c>
      <c r="O939" t="s">
        <v>2204</v>
      </c>
      <c r="P939">
        <v>1</v>
      </c>
      <c r="Q939" t="s">
        <v>2204</v>
      </c>
      <c r="R939" s="2">
        <v>244688</v>
      </c>
      <c r="S939" s="2">
        <v>244688</v>
      </c>
      <c r="T939" t="s">
        <v>2209</v>
      </c>
      <c r="U939">
        <v>23000167</v>
      </c>
      <c r="V939" t="s">
        <v>54</v>
      </c>
      <c r="W939">
        <v>20</v>
      </c>
      <c r="X939">
        <v>20</v>
      </c>
      <c r="Y939">
        <v>20</v>
      </c>
      <c r="Z939">
        <v>20</v>
      </c>
      <c r="AA939">
        <v>0</v>
      </c>
      <c r="AB939">
        <v>0</v>
      </c>
      <c r="AC939">
        <v>0</v>
      </c>
      <c r="AD939">
        <v>0</v>
      </c>
      <c r="AE939">
        <v>20</v>
      </c>
      <c r="AF939">
        <v>20</v>
      </c>
      <c r="AI939" t="s">
        <v>2036</v>
      </c>
      <c r="AJ939" t="s">
        <v>989</v>
      </c>
      <c r="AK939" t="s">
        <v>1007</v>
      </c>
      <c r="AL939" t="s">
        <v>1008</v>
      </c>
      <c r="AM939" t="s">
        <v>1009</v>
      </c>
      <c r="AN939" t="s">
        <v>1034</v>
      </c>
      <c r="AO939" t="s">
        <v>991</v>
      </c>
      <c r="AU939" t="s">
        <v>2208</v>
      </c>
      <c r="AV939" t="s">
        <v>765</v>
      </c>
      <c r="AW939" t="s">
        <v>765</v>
      </c>
      <c r="AX939" t="s">
        <v>990</v>
      </c>
      <c r="AY939">
        <v>0</v>
      </c>
      <c r="AZ939" t="s">
        <v>994</v>
      </c>
      <c r="BA939">
        <v>31801131</v>
      </c>
      <c r="BD939">
        <v>0</v>
      </c>
      <c r="BF939" t="s">
        <v>1104</v>
      </c>
      <c r="BG939">
        <v>1333314600</v>
      </c>
      <c r="BH939" t="s">
        <v>995</v>
      </c>
      <c r="BI939">
        <v>20</v>
      </c>
      <c r="BJ939">
        <v>20</v>
      </c>
      <c r="BK939">
        <v>1300</v>
      </c>
      <c r="BL939" t="s">
        <v>996</v>
      </c>
    </row>
    <row r="940" spans="3:64">
      <c r="C940" s="2">
        <v>244688</v>
      </c>
      <c r="D940" s="2">
        <v>244688</v>
      </c>
      <c r="F940" t="s">
        <v>2031</v>
      </c>
      <c r="G940" t="s">
        <v>2032</v>
      </c>
      <c r="H940">
        <v>0</v>
      </c>
      <c r="I940" t="s">
        <v>984</v>
      </c>
      <c r="J940" t="s">
        <v>985</v>
      </c>
      <c r="K940" t="s">
        <v>986</v>
      </c>
      <c r="L940">
        <v>250</v>
      </c>
      <c r="N940">
        <v>2000257605</v>
      </c>
      <c r="O940" t="s">
        <v>2210</v>
      </c>
      <c r="P940">
        <v>1</v>
      </c>
      <c r="Q940" t="s">
        <v>2211</v>
      </c>
      <c r="R940" s="2">
        <v>244688</v>
      </c>
      <c r="S940" s="2">
        <v>244688</v>
      </c>
      <c r="T940" t="s">
        <v>2212</v>
      </c>
      <c r="U940">
        <v>23057677</v>
      </c>
      <c r="V940" t="s">
        <v>243</v>
      </c>
      <c r="W940">
        <v>14</v>
      </c>
      <c r="X940">
        <v>14</v>
      </c>
      <c r="Y940">
        <v>14</v>
      </c>
      <c r="Z940">
        <v>14</v>
      </c>
      <c r="AA940">
        <v>0</v>
      </c>
      <c r="AB940">
        <v>0</v>
      </c>
      <c r="AC940">
        <v>0</v>
      </c>
      <c r="AD940">
        <v>0</v>
      </c>
      <c r="AE940">
        <v>14</v>
      </c>
      <c r="AF940">
        <v>14</v>
      </c>
      <c r="AI940" t="s">
        <v>2036</v>
      </c>
      <c r="AJ940" t="s">
        <v>989</v>
      </c>
      <c r="AK940" t="s">
        <v>1039</v>
      </c>
      <c r="AL940" t="s">
        <v>1008</v>
      </c>
      <c r="AM940" t="s">
        <v>1009</v>
      </c>
      <c r="AN940" t="s">
        <v>1022</v>
      </c>
      <c r="AO940" t="s">
        <v>991</v>
      </c>
      <c r="AU940" t="s">
        <v>2213</v>
      </c>
      <c r="AV940" t="s">
        <v>765</v>
      </c>
      <c r="AW940" t="s">
        <v>765</v>
      </c>
      <c r="AX940" t="s">
        <v>990</v>
      </c>
      <c r="AY940">
        <v>0</v>
      </c>
      <c r="AZ940" t="s">
        <v>994</v>
      </c>
      <c r="BA940">
        <v>31801603</v>
      </c>
      <c r="BD940">
        <v>0</v>
      </c>
      <c r="BG940">
        <v>1333314600</v>
      </c>
      <c r="BH940" t="s">
        <v>995</v>
      </c>
      <c r="BI940">
        <v>14</v>
      </c>
      <c r="BJ940">
        <v>14</v>
      </c>
      <c r="BK940">
        <v>1300</v>
      </c>
      <c r="BL940" t="s">
        <v>996</v>
      </c>
    </row>
    <row r="941" spans="3:64">
      <c r="C941" s="2">
        <v>244688</v>
      </c>
      <c r="D941" s="2">
        <v>244688</v>
      </c>
      <c r="F941" t="s">
        <v>2031</v>
      </c>
      <c r="G941" t="s">
        <v>2032</v>
      </c>
      <c r="H941">
        <v>0</v>
      </c>
      <c r="I941" t="s">
        <v>984</v>
      </c>
      <c r="J941" t="s">
        <v>985</v>
      </c>
      <c r="K941" t="s">
        <v>986</v>
      </c>
      <c r="L941">
        <v>250</v>
      </c>
      <c r="N941">
        <v>2000257605</v>
      </c>
      <c r="O941" t="s">
        <v>2210</v>
      </c>
      <c r="P941">
        <v>1</v>
      </c>
      <c r="Q941" t="s">
        <v>2211</v>
      </c>
      <c r="R941" s="2">
        <v>244688</v>
      </c>
      <c r="S941" s="2">
        <v>244688</v>
      </c>
      <c r="T941" t="s">
        <v>2212</v>
      </c>
      <c r="U941">
        <v>23105855</v>
      </c>
      <c r="V941" t="s">
        <v>164</v>
      </c>
      <c r="W941">
        <v>1</v>
      </c>
      <c r="X941">
        <v>10</v>
      </c>
      <c r="Y941">
        <v>1</v>
      </c>
      <c r="Z941">
        <v>10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10</v>
      </c>
      <c r="AI941" t="s">
        <v>2036</v>
      </c>
      <c r="AJ941" t="s">
        <v>989</v>
      </c>
      <c r="AK941" t="s">
        <v>1039</v>
      </c>
      <c r="AL941" t="s">
        <v>1008</v>
      </c>
      <c r="AM941" t="s">
        <v>1009</v>
      </c>
      <c r="AN941" t="s">
        <v>1022</v>
      </c>
      <c r="AO941" t="s">
        <v>991</v>
      </c>
      <c r="AU941" t="s">
        <v>2213</v>
      </c>
      <c r="AV941" t="s">
        <v>1010</v>
      </c>
      <c r="AW941" t="s">
        <v>765</v>
      </c>
      <c r="AX941" t="s">
        <v>990</v>
      </c>
      <c r="AY941">
        <v>0</v>
      </c>
      <c r="AZ941" t="s">
        <v>994</v>
      </c>
      <c r="BA941">
        <v>31801603</v>
      </c>
      <c r="BD941">
        <v>0</v>
      </c>
      <c r="BG941">
        <v>1333314600</v>
      </c>
      <c r="BH941" t="s">
        <v>995</v>
      </c>
      <c r="BI941">
        <v>1</v>
      </c>
      <c r="BJ941">
        <v>10</v>
      </c>
      <c r="BK941">
        <v>1300</v>
      </c>
      <c r="BL941" t="s">
        <v>996</v>
      </c>
    </row>
    <row r="942" spans="3:64">
      <c r="C942" s="2">
        <v>244688</v>
      </c>
      <c r="D942" s="2">
        <v>244688</v>
      </c>
      <c r="F942" t="s">
        <v>2031</v>
      </c>
      <c r="G942" t="s">
        <v>2032</v>
      </c>
      <c r="H942">
        <v>0</v>
      </c>
      <c r="I942" t="s">
        <v>984</v>
      </c>
      <c r="J942" t="s">
        <v>985</v>
      </c>
      <c r="K942" t="s">
        <v>986</v>
      </c>
      <c r="L942">
        <v>250</v>
      </c>
      <c r="N942">
        <v>2000257605</v>
      </c>
      <c r="O942" t="s">
        <v>2210</v>
      </c>
      <c r="P942">
        <v>1</v>
      </c>
      <c r="Q942" t="s">
        <v>2211</v>
      </c>
      <c r="R942" s="2">
        <v>244688</v>
      </c>
      <c r="S942" s="2">
        <v>244688</v>
      </c>
      <c r="T942" t="s">
        <v>2212</v>
      </c>
      <c r="U942">
        <v>23000203</v>
      </c>
      <c r="V942" t="s">
        <v>622</v>
      </c>
      <c r="W942">
        <v>5</v>
      </c>
      <c r="X942">
        <v>5</v>
      </c>
      <c r="Y942">
        <v>5</v>
      </c>
      <c r="Z942">
        <v>5</v>
      </c>
      <c r="AA942">
        <v>0</v>
      </c>
      <c r="AB942">
        <v>0</v>
      </c>
      <c r="AC942">
        <v>0</v>
      </c>
      <c r="AD942">
        <v>0</v>
      </c>
      <c r="AE942">
        <v>5</v>
      </c>
      <c r="AF942">
        <v>5</v>
      </c>
      <c r="AI942" t="s">
        <v>2036</v>
      </c>
      <c r="AJ942" t="s">
        <v>989</v>
      </c>
      <c r="AK942" t="s">
        <v>1007</v>
      </c>
      <c r="AL942" t="s">
        <v>1008</v>
      </c>
      <c r="AM942" t="s">
        <v>1009</v>
      </c>
      <c r="AN942" t="s">
        <v>1022</v>
      </c>
      <c r="AO942" t="s">
        <v>991</v>
      </c>
      <c r="AU942" t="s">
        <v>2213</v>
      </c>
      <c r="AV942" t="s">
        <v>765</v>
      </c>
      <c r="AW942" t="s">
        <v>765</v>
      </c>
      <c r="AX942" t="s">
        <v>990</v>
      </c>
      <c r="AY942">
        <v>0</v>
      </c>
      <c r="AZ942" t="s">
        <v>994</v>
      </c>
      <c r="BA942">
        <v>31801603</v>
      </c>
      <c r="BD942">
        <v>0</v>
      </c>
      <c r="BG942">
        <v>1333314600</v>
      </c>
      <c r="BH942" t="s">
        <v>995</v>
      </c>
      <c r="BI942">
        <v>5</v>
      </c>
      <c r="BJ942">
        <v>5</v>
      </c>
      <c r="BK942">
        <v>1300</v>
      </c>
      <c r="BL942" t="s">
        <v>996</v>
      </c>
    </row>
    <row r="943" spans="3:64">
      <c r="C943" s="2">
        <v>244688</v>
      </c>
      <c r="D943" s="2">
        <v>244688</v>
      </c>
      <c r="F943" t="s">
        <v>2031</v>
      </c>
      <c r="G943" t="s">
        <v>2032</v>
      </c>
      <c r="H943">
        <v>0</v>
      </c>
      <c r="I943" t="s">
        <v>984</v>
      </c>
      <c r="J943" t="s">
        <v>985</v>
      </c>
      <c r="K943" t="s">
        <v>986</v>
      </c>
      <c r="L943">
        <v>250</v>
      </c>
      <c r="N943">
        <v>2000257605</v>
      </c>
      <c r="O943" t="s">
        <v>2210</v>
      </c>
      <c r="P943">
        <v>1</v>
      </c>
      <c r="Q943" t="s">
        <v>2211</v>
      </c>
      <c r="R943" s="2">
        <v>244688</v>
      </c>
      <c r="S943" s="2">
        <v>244688</v>
      </c>
      <c r="T943" t="s">
        <v>2212</v>
      </c>
      <c r="U943">
        <v>23057685</v>
      </c>
      <c r="V943" t="s">
        <v>104</v>
      </c>
      <c r="W943">
        <v>5</v>
      </c>
      <c r="X943">
        <v>5</v>
      </c>
      <c r="Y943">
        <v>5</v>
      </c>
      <c r="Z943">
        <v>5</v>
      </c>
      <c r="AA943">
        <v>0</v>
      </c>
      <c r="AB943">
        <v>0</v>
      </c>
      <c r="AC943">
        <v>0</v>
      </c>
      <c r="AD943">
        <v>0</v>
      </c>
      <c r="AE943">
        <v>5</v>
      </c>
      <c r="AF943">
        <v>5</v>
      </c>
      <c r="AI943" t="s">
        <v>2036</v>
      </c>
      <c r="AJ943" t="s">
        <v>989</v>
      </c>
      <c r="AK943" t="s">
        <v>1007</v>
      </c>
      <c r="AL943" t="s">
        <v>1008</v>
      </c>
      <c r="AM943" t="s">
        <v>1009</v>
      </c>
      <c r="AN943" t="s">
        <v>1022</v>
      </c>
      <c r="AO943" t="s">
        <v>991</v>
      </c>
      <c r="AU943" t="s">
        <v>2213</v>
      </c>
      <c r="AV943" t="s">
        <v>765</v>
      </c>
      <c r="AW943" t="s">
        <v>765</v>
      </c>
      <c r="AX943" t="s">
        <v>990</v>
      </c>
      <c r="AY943">
        <v>0</v>
      </c>
      <c r="AZ943" t="s">
        <v>994</v>
      </c>
      <c r="BA943">
        <v>31801603</v>
      </c>
      <c r="BD943">
        <v>0</v>
      </c>
      <c r="BG943">
        <v>1333314600</v>
      </c>
      <c r="BH943" t="s">
        <v>995</v>
      </c>
      <c r="BI943">
        <v>5</v>
      </c>
      <c r="BJ943">
        <v>5</v>
      </c>
      <c r="BK943">
        <v>1300</v>
      </c>
      <c r="BL943" t="s">
        <v>996</v>
      </c>
    </row>
    <row r="944" spans="3:64">
      <c r="C944" s="2">
        <v>244688</v>
      </c>
      <c r="D944" s="2">
        <v>244688</v>
      </c>
      <c r="F944" t="s">
        <v>2031</v>
      </c>
      <c r="G944" t="s">
        <v>2032</v>
      </c>
      <c r="H944">
        <v>0</v>
      </c>
      <c r="I944" t="s">
        <v>984</v>
      </c>
      <c r="J944" t="s">
        <v>985</v>
      </c>
      <c r="K944" t="s">
        <v>986</v>
      </c>
      <c r="L944">
        <v>250</v>
      </c>
      <c r="N944">
        <v>2000257605</v>
      </c>
      <c r="O944" t="s">
        <v>2210</v>
      </c>
      <c r="P944">
        <v>1</v>
      </c>
      <c r="Q944" t="s">
        <v>2211</v>
      </c>
      <c r="R944" s="2">
        <v>244688</v>
      </c>
      <c r="S944" s="2">
        <v>244688</v>
      </c>
      <c r="T944" t="s">
        <v>2212</v>
      </c>
      <c r="U944">
        <v>23015390</v>
      </c>
      <c r="V944" t="s">
        <v>564</v>
      </c>
      <c r="W944">
        <v>4</v>
      </c>
      <c r="X944">
        <v>4</v>
      </c>
      <c r="Y944">
        <v>4</v>
      </c>
      <c r="Z944">
        <v>4</v>
      </c>
      <c r="AA944">
        <v>0</v>
      </c>
      <c r="AB944">
        <v>0</v>
      </c>
      <c r="AC944">
        <v>0</v>
      </c>
      <c r="AD944">
        <v>0</v>
      </c>
      <c r="AE944">
        <v>4</v>
      </c>
      <c r="AF944">
        <v>4</v>
      </c>
      <c r="AI944" t="s">
        <v>2036</v>
      </c>
      <c r="AJ944" t="s">
        <v>989</v>
      </c>
      <c r="AK944" t="s">
        <v>1007</v>
      </c>
      <c r="AL944" t="s">
        <v>1008</v>
      </c>
      <c r="AM944" t="s">
        <v>1009</v>
      </c>
      <c r="AN944" t="s">
        <v>1022</v>
      </c>
      <c r="AO944" t="s">
        <v>991</v>
      </c>
      <c r="AU944" t="s">
        <v>2213</v>
      </c>
      <c r="AV944" t="s">
        <v>765</v>
      </c>
      <c r="AW944" t="s">
        <v>765</v>
      </c>
      <c r="AX944" t="s">
        <v>990</v>
      </c>
      <c r="AY944">
        <v>0</v>
      </c>
      <c r="AZ944" t="s">
        <v>994</v>
      </c>
      <c r="BA944">
        <v>31801603</v>
      </c>
      <c r="BD944">
        <v>0</v>
      </c>
      <c r="BG944">
        <v>1333314600</v>
      </c>
      <c r="BH944" t="s">
        <v>995</v>
      </c>
      <c r="BI944">
        <v>4</v>
      </c>
      <c r="BJ944">
        <v>4</v>
      </c>
      <c r="BK944">
        <v>1300</v>
      </c>
      <c r="BL944" t="s">
        <v>996</v>
      </c>
    </row>
    <row r="945" spans="3:64">
      <c r="C945" s="2">
        <v>244688</v>
      </c>
      <c r="D945" s="2">
        <v>244688</v>
      </c>
      <c r="F945" t="s">
        <v>2031</v>
      </c>
      <c r="G945" t="s">
        <v>2032</v>
      </c>
      <c r="H945">
        <v>0</v>
      </c>
      <c r="I945" t="s">
        <v>984</v>
      </c>
      <c r="J945" t="s">
        <v>985</v>
      </c>
      <c r="K945" t="s">
        <v>986</v>
      </c>
      <c r="L945">
        <v>250</v>
      </c>
      <c r="N945">
        <v>2000016280</v>
      </c>
      <c r="O945" t="s">
        <v>2214</v>
      </c>
      <c r="P945">
        <v>1</v>
      </c>
      <c r="Q945" t="s">
        <v>2215</v>
      </c>
      <c r="R945" s="2">
        <v>244688</v>
      </c>
      <c r="S945" s="2">
        <v>244688</v>
      </c>
      <c r="T945" t="s">
        <v>2216</v>
      </c>
      <c r="U945">
        <v>23000187</v>
      </c>
      <c r="V945" t="s">
        <v>102</v>
      </c>
      <c r="W945">
        <v>4</v>
      </c>
      <c r="X945">
        <v>4</v>
      </c>
      <c r="Y945">
        <v>4</v>
      </c>
      <c r="Z945">
        <v>4</v>
      </c>
      <c r="AA945">
        <v>0</v>
      </c>
      <c r="AB945">
        <v>0</v>
      </c>
      <c r="AC945">
        <v>0</v>
      </c>
      <c r="AD945">
        <v>0</v>
      </c>
      <c r="AE945">
        <v>4</v>
      </c>
      <c r="AF945">
        <v>4</v>
      </c>
      <c r="AI945" t="s">
        <v>2036</v>
      </c>
      <c r="AJ945" t="s">
        <v>989</v>
      </c>
      <c r="AK945" t="s">
        <v>1007</v>
      </c>
      <c r="AL945" t="s">
        <v>1008</v>
      </c>
      <c r="AM945" t="s">
        <v>1009</v>
      </c>
      <c r="AN945" t="s">
        <v>1136</v>
      </c>
      <c r="AO945" t="s">
        <v>991</v>
      </c>
      <c r="AP945">
        <v>20</v>
      </c>
      <c r="AQ945">
        <v>3</v>
      </c>
      <c r="AU945" t="s">
        <v>2217</v>
      </c>
      <c r="AV945" t="s">
        <v>765</v>
      </c>
      <c r="AW945" t="s">
        <v>765</v>
      </c>
      <c r="AX945" t="s">
        <v>990</v>
      </c>
      <c r="AY945">
        <v>0</v>
      </c>
      <c r="AZ945" t="s">
        <v>994</v>
      </c>
      <c r="BA945">
        <v>31802770</v>
      </c>
      <c r="BD945">
        <v>0</v>
      </c>
      <c r="BG945">
        <v>1333314600</v>
      </c>
      <c r="BH945" t="s">
        <v>995</v>
      </c>
      <c r="BI945">
        <v>4</v>
      </c>
      <c r="BJ945">
        <v>4</v>
      </c>
      <c r="BL945" t="s">
        <v>996</v>
      </c>
    </row>
    <row r="946" spans="3:64">
      <c r="C946" s="2">
        <v>244688</v>
      </c>
      <c r="D946" s="2">
        <v>244688</v>
      </c>
      <c r="F946" t="s">
        <v>2031</v>
      </c>
      <c r="G946" t="s">
        <v>2032</v>
      </c>
      <c r="H946">
        <v>0</v>
      </c>
      <c r="I946" t="s">
        <v>984</v>
      </c>
      <c r="J946" t="s">
        <v>985</v>
      </c>
      <c r="K946" t="s">
        <v>986</v>
      </c>
      <c r="L946">
        <v>250</v>
      </c>
      <c r="N946">
        <v>2000016280</v>
      </c>
      <c r="O946" t="s">
        <v>2214</v>
      </c>
      <c r="P946">
        <v>1</v>
      </c>
      <c r="Q946" t="s">
        <v>2215</v>
      </c>
      <c r="R946" s="2">
        <v>244688</v>
      </c>
      <c r="S946" s="2">
        <v>244688</v>
      </c>
      <c r="T946" t="s">
        <v>2216</v>
      </c>
      <c r="U946">
        <v>23067920</v>
      </c>
      <c r="V946" t="s">
        <v>16</v>
      </c>
      <c r="W946">
        <v>10</v>
      </c>
      <c r="X946">
        <v>10</v>
      </c>
      <c r="Y946">
        <v>10</v>
      </c>
      <c r="Z946">
        <v>10</v>
      </c>
      <c r="AA946">
        <v>0</v>
      </c>
      <c r="AB946">
        <v>0</v>
      </c>
      <c r="AC946">
        <v>0</v>
      </c>
      <c r="AD946">
        <v>0</v>
      </c>
      <c r="AE946">
        <v>10</v>
      </c>
      <c r="AF946">
        <v>10</v>
      </c>
      <c r="AI946" t="s">
        <v>2036</v>
      </c>
      <c r="AJ946" t="s">
        <v>989</v>
      </c>
      <c r="AN946" t="s">
        <v>1136</v>
      </c>
      <c r="AO946" t="s">
        <v>991</v>
      </c>
      <c r="AP946">
        <v>20</v>
      </c>
      <c r="AQ946">
        <v>3</v>
      </c>
      <c r="AU946" t="s">
        <v>2217</v>
      </c>
      <c r="AV946" t="s">
        <v>899</v>
      </c>
      <c r="AW946" t="s">
        <v>899</v>
      </c>
      <c r="AX946" t="s">
        <v>990</v>
      </c>
      <c r="AY946">
        <v>0</v>
      </c>
      <c r="AZ946" t="s">
        <v>994</v>
      </c>
      <c r="BA946">
        <v>31802770</v>
      </c>
      <c r="BD946">
        <v>0</v>
      </c>
      <c r="BG946">
        <v>1333314600</v>
      </c>
      <c r="BH946" t="s">
        <v>995</v>
      </c>
      <c r="BI946">
        <v>10</v>
      </c>
      <c r="BJ946">
        <v>10</v>
      </c>
      <c r="BL946" t="s">
        <v>996</v>
      </c>
    </row>
    <row r="947" spans="3:64">
      <c r="C947" s="2">
        <v>244688</v>
      </c>
      <c r="D947" s="2">
        <v>244688</v>
      </c>
      <c r="F947" t="s">
        <v>2031</v>
      </c>
      <c r="G947" t="s">
        <v>2032</v>
      </c>
      <c r="H947">
        <v>0</v>
      </c>
      <c r="I947" t="s">
        <v>984</v>
      </c>
      <c r="J947" t="s">
        <v>985</v>
      </c>
      <c r="K947" t="s">
        <v>986</v>
      </c>
      <c r="L947">
        <v>250</v>
      </c>
      <c r="N947">
        <v>2000016280</v>
      </c>
      <c r="O947" t="s">
        <v>2214</v>
      </c>
      <c r="P947">
        <v>1</v>
      </c>
      <c r="Q947" t="s">
        <v>2215</v>
      </c>
      <c r="R947" s="2">
        <v>244688</v>
      </c>
      <c r="S947" s="2">
        <v>244688</v>
      </c>
      <c r="T947" t="s">
        <v>2216</v>
      </c>
      <c r="U947">
        <v>23000192</v>
      </c>
      <c r="V947" t="s">
        <v>34</v>
      </c>
      <c r="W947">
        <v>4</v>
      </c>
      <c r="X947">
        <v>4</v>
      </c>
      <c r="Y947">
        <v>4</v>
      </c>
      <c r="Z947">
        <v>4</v>
      </c>
      <c r="AA947">
        <v>0</v>
      </c>
      <c r="AB947">
        <v>0</v>
      </c>
      <c r="AC947">
        <v>0</v>
      </c>
      <c r="AD947">
        <v>0</v>
      </c>
      <c r="AE947">
        <v>4</v>
      </c>
      <c r="AF947">
        <v>4</v>
      </c>
      <c r="AI947" t="s">
        <v>2036</v>
      </c>
      <c r="AJ947" t="s">
        <v>989</v>
      </c>
      <c r="AK947" t="s">
        <v>1007</v>
      </c>
      <c r="AL947" t="s">
        <v>1008</v>
      </c>
      <c r="AM947" t="s">
        <v>1009</v>
      </c>
      <c r="AN947" t="s">
        <v>1136</v>
      </c>
      <c r="AO947" t="s">
        <v>991</v>
      </c>
      <c r="AP947">
        <v>20</v>
      </c>
      <c r="AQ947">
        <v>3</v>
      </c>
      <c r="AU947" t="s">
        <v>2217</v>
      </c>
      <c r="AV947" t="s">
        <v>765</v>
      </c>
      <c r="AW947" t="s">
        <v>765</v>
      </c>
      <c r="AX947" t="s">
        <v>990</v>
      </c>
      <c r="AY947">
        <v>0</v>
      </c>
      <c r="AZ947" t="s">
        <v>994</v>
      </c>
      <c r="BA947">
        <v>31802770</v>
      </c>
      <c r="BD947">
        <v>0</v>
      </c>
      <c r="BG947">
        <v>1333314600</v>
      </c>
      <c r="BH947" t="s">
        <v>995</v>
      </c>
      <c r="BI947">
        <v>4</v>
      </c>
      <c r="BJ947">
        <v>4</v>
      </c>
      <c r="BL947" t="s">
        <v>996</v>
      </c>
    </row>
    <row r="948" spans="3:64">
      <c r="C948" s="2">
        <v>244688</v>
      </c>
      <c r="D948" s="2">
        <v>244688</v>
      </c>
      <c r="F948" t="s">
        <v>2031</v>
      </c>
      <c r="G948" t="s">
        <v>2032</v>
      </c>
      <c r="H948">
        <v>0</v>
      </c>
      <c r="I948" t="s">
        <v>984</v>
      </c>
      <c r="J948" t="s">
        <v>985</v>
      </c>
      <c r="K948" t="s">
        <v>986</v>
      </c>
      <c r="L948">
        <v>250</v>
      </c>
      <c r="N948">
        <v>2000016280</v>
      </c>
      <c r="O948" t="s">
        <v>2214</v>
      </c>
      <c r="P948">
        <v>1</v>
      </c>
      <c r="Q948" t="s">
        <v>2215</v>
      </c>
      <c r="R948" s="2">
        <v>244688</v>
      </c>
      <c r="S948" s="2">
        <v>244688</v>
      </c>
      <c r="T948" t="s">
        <v>2216</v>
      </c>
      <c r="U948">
        <v>23057688</v>
      </c>
      <c r="V948" t="s">
        <v>61</v>
      </c>
      <c r="W948">
        <v>20</v>
      </c>
      <c r="X948">
        <v>20</v>
      </c>
      <c r="Y948">
        <v>20</v>
      </c>
      <c r="Z948">
        <v>20</v>
      </c>
      <c r="AA948">
        <v>0</v>
      </c>
      <c r="AB948">
        <v>0</v>
      </c>
      <c r="AC948">
        <v>0</v>
      </c>
      <c r="AD948">
        <v>0</v>
      </c>
      <c r="AE948">
        <v>20</v>
      </c>
      <c r="AF948">
        <v>20</v>
      </c>
      <c r="AI948" t="s">
        <v>2036</v>
      </c>
      <c r="AJ948" t="s">
        <v>989</v>
      </c>
      <c r="AK948" t="s">
        <v>1007</v>
      </c>
      <c r="AL948" t="s">
        <v>1008</v>
      </c>
      <c r="AM948" t="s">
        <v>1009</v>
      </c>
      <c r="AN948" t="s">
        <v>1136</v>
      </c>
      <c r="AO948" t="s">
        <v>991</v>
      </c>
      <c r="AP948">
        <v>20</v>
      </c>
      <c r="AQ948">
        <v>3</v>
      </c>
      <c r="AU948" t="s">
        <v>2217</v>
      </c>
      <c r="AV948" t="s">
        <v>765</v>
      </c>
      <c r="AW948" t="s">
        <v>765</v>
      </c>
      <c r="AX948" t="s">
        <v>990</v>
      </c>
      <c r="AY948">
        <v>0</v>
      </c>
      <c r="AZ948" t="s">
        <v>994</v>
      </c>
      <c r="BA948">
        <v>31802770</v>
      </c>
      <c r="BD948">
        <v>0</v>
      </c>
      <c r="BG948">
        <v>1333314600</v>
      </c>
      <c r="BH948" t="s">
        <v>995</v>
      </c>
      <c r="BI948">
        <v>20</v>
      </c>
      <c r="BJ948">
        <v>20</v>
      </c>
      <c r="BL948" t="s">
        <v>996</v>
      </c>
    </row>
    <row r="949" spans="3:64">
      <c r="C949" s="2">
        <v>244688</v>
      </c>
      <c r="D949" s="2">
        <v>244688</v>
      </c>
      <c r="F949" t="s">
        <v>2031</v>
      </c>
      <c r="G949" t="s">
        <v>2032</v>
      </c>
      <c r="H949">
        <v>0</v>
      </c>
      <c r="I949" t="s">
        <v>984</v>
      </c>
      <c r="J949" t="s">
        <v>985</v>
      </c>
      <c r="K949" t="s">
        <v>986</v>
      </c>
      <c r="L949">
        <v>250</v>
      </c>
      <c r="N949">
        <v>2000362499</v>
      </c>
      <c r="O949" t="s">
        <v>2218</v>
      </c>
      <c r="P949">
        <v>0</v>
      </c>
      <c r="Q949" t="s">
        <v>2218</v>
      </c>
      <c r="R949" s="2">
        <v>244688</v>
      </c>
      <c r="S949" s="2">
        <v>244688</v>
      </c>
      <c r="T949" t="s">
        <v>2219</v>
      </c>
      <c r="U949">
        <v>23078867</v>
      </c>
      <c r="V949" t="s">
        <v>173</v>
      </c>
      <c r="W949">
        <v>10</v>
      </c>
      <c r="X949">
        <v>10</v>
      </c>
      <c r="Y949">
        <v>10</v>
      </c>
      <c r="Z949">
        <v>10</v>
      </c>
      <c r="AA949">
        <v>0</v>
      </c>
      <c r="AB949">
        <v>0</v>
      </c>
      <c r="AC949">
        <v>0</v>
      </c>
      <c r="AD949">
        <v>0</v>
      </c>
      <c r="AE949">
        <v>10</v>
      </c>
      <c r="AF949">
        <v>10</v>
      </c>
      <c r="AI949" t="s">
        <v>2036</v>
      </c>
      <c r="AJ949" t="s">
        <v>989</v>
      </c>
      <c r="AK949" t="s">
        <v>1039</v>
      </c>
      <c r="AL949" t="s">
        <v>1008</v>
      </c>
      <c r="AM949" t="s">
        <v>1009</v>
      </c>
      <c r="AN949" t="s">
        <v>1022</v>
      </c>
      <c r="AO949" t="s">
        <v>991</v>
      </c>
      <c r="AU949" t="s">
        <v>2220</v>
      </c>
      <c r="AV949" t="s">
        <v>765</v>
      </c>
      <c r="AW949" t="s">
        <v>765</v>
      </c>
      <c r="AX949" t="s">
        <v>990</v>
      </c>
      <c r="AY949">
        <v>0</v>
      </c>
      <c r="AZ949" t="s">
        <v>994</v>
      </c>
      <c r="BA949">
        <v>31802851</v>
      </c>
      <c r="BD949">
        <v>0</v>
      </c>
      <c r="BG949">
        <v>1333314600</v>
      </c>
      <c r="BH949" t="s">
        <v>995</v>
      </c>
      <c r="BI949">
        <v>10</v>
      </c>
      <c r="BJ949">
        <v>10</v>
      </c>
      <c r="BK949">
        <v>1300</v>
      </c>
      <c r="BL949" t="s">
        <v>996</v>
      </c>
    </row>
    <row r="950" spans="3:64">
      <c r="C950" s="2">
        <v>244688</v>
      </c>
      <c r="D950" s="2">
        <v>244688</v>
      </c>
      <c r="F950" t="s">
        <v>2031</v>
      </c>
      <c r="G950" t="s">
        <v>2032</v>
      </c>
      <c r="H950">
        <v>0</v>
      </c>
      <c r="I950" t="s">
        <v>984</v>
      </c>
      <c r="J950" t="s">
        <v>985</v>
      </c>
      <c r="K950" t="s">
        <v>986</v>
      </c>
      <c r="L950">
        <v>250</v>
      </c>
      <c r="N950">
        <v>2000362499</v>
      </c>
      <c r="O950" t="s">
        <v>2218</v>
      </c>
      <c r="P950">
        <v>0</v>
      </c>
      <c r="Q950" t="s">
        <v>2218</v>
      </c>
      <c r="R950" s="2">
        <v>244688</v>
      </c>
      <c r="S950" s="2">
        <v>244688</v>
      </c>
      <c r="T950" t="s">
        <v>2219</v>
      </c>
      <c r="U950">
        <v>23057701</v>
      </c>
      <c r="V950" t="s">
        <v>692</v>
      </c>
      <c r="W950">
        <v>10</v>
      </c>
      <c r="X950">
        <v>10</v>
      </c>
      <c r="Y950">
        <v>10</v>
      </c>
      <c r="Z950">
        <v>10</v>
      </c>
      <c r="AA950">
        <v>0</v>
      </c>
      <c r="AB950">
        <v>0</v>
      </c>
      <c r="AC950">
        <v>0</v>
      </c>
      <c r="AD950">
        <v>0</v>
      </c>
      <c r="AE950">
        <v>10</v>
      </c>
      <c r="AF950">
        <v>10</v>
      </c>
      <c r="AI950" t="s">
        <v>2036</v>
      </c>
      <c r="AJ950" t="s">
        <v>989</v>
      </c>
      <c r="AK950" t="s">
        <v>1039</v>
      </c>
      <c r="AL950" t="s">
        <v>1008</v>
      </c>
      <c r="AM950" t="s">
        <v>1009</v>
      </c>
      <c r="AN950" t="s">
        <v>1022</v>
      </c>
      <c r="AO950" t="s">
        <v>991</v>
      </c>
      <c r="AU950" t="s">
        <v>2220</v>
      </c>
      <c r="AV950" t="s">
        <v>765</v>
      </c>
      <c r="AW950" t="s">
        <v>765</v>
      </c>
      <c r="AX950" t="s">
        <v>990</v>
      </c>
      <c r="AY950">
        <v>0</v>
      </c>
      <c r="AZ950" t="s">
        <v>994</v>
      </c>
      <c r="BA950">
        <v>31802851</v>
      </c>
      <c r="BD950">
        <v>0</v>
      </c>
      <c r="BG950">
        <v>1333314600</v>
      </c>
      <c r="BH950" t="s">
        <v>995</v>
      </c>
      <c r="BI950">
        <v>10</v>
      </c>
      <c r="BJ950">
        <v>10</v>
      </c>
      <c r="BK950">
        <v>1300</v>
      </c>
      <c r="BL950" t="s">
        <v>996</v>
      </c>
    </row>
    <row r="951" spans="3:64">
      <c r="C951" s="2">
        <v>244688</v>
      </c>
      <c r="D951" s="2">
        <v>244688</v>
      </c>
      <c r="F951" t="s">
        <v>2031</v>
      </c>
      <c r="G951" t="s">
        <v>2032</v>
      </c>
      <c r="H951">
        <v>0</v>
      </c>
      <c r="I951" t="s">
        <v>984</v>
      </c>
      <c r="J951" t="s">
        <v>985</v>
      </c>
      <c r="K951" t="s">
        <v>986</v>
      </c>
      <c r="L951">
        <v>250</v>
      </c>
      <c r="N951">
        <v>2000362499</v>
      </c>
      <c r="O951" t="s">
        <v>2218</v>
      </c>
      <c r="P951">
        <v>0</v>
      </c>
      <c r="Q951" t="s">
        <v>2218</v>
      </c>
      <c r="R951" s="2">
        <v>244688</v>
      </c>
      <c r="S951" s="2">
        <v>244688</v>
      </c>
      <c r="T951" t="s">
        <v>2219</v>
      </c>
      <c r="U951">
        <v>23057688</v>
      </c>
      <c r="V951" t="s">
        <v>61</v>
      </c>
      <c r="W951">
        <v>10</v>
      </c>
      <c r="X951">
        <v>10</v>
      </c>
      <c r="Y951">
        <v>10</v>
      </c>
      <c r="Z951">
        <v>10</v>
      </c>
      <c r="AA951">
        <v>0</v>
      </c>
      <c r="AB951">
        <v>0</v>
      </c>
      <c r="AC951">
        <v>0</v>
      </c>
      <c r="AD951">
        <v>0</v>
      </c>
      <c r="AE951">
        <v>10</v>
      </c>
      <c r="AF951">
        <v>10</v>
      </c>
      <c r="AI951" t="s">
        <v>2036</v>
      </c>
      <c r="AJ951" t="s">
        <v>989</v>
      </c>
      <c r="AK951" t="s">
        <v>1007</v>
      </c>
      <c r="AL951" t="s">
        <v>1008</v>
      </c>
      <c r="AM951" t="s">
        <v>1009</v>
      </c>
      <c r="AN951" t="s">
        <v>1022</v>
      </c>
      <c r="AO951" t="s">
        <v>991</v>
      </c>
      <c r="AU951" t="s">
        <v>2220</v>
      </c>
      <c r="AV951" t="s">
        <v>765</v>
      </c>
      <c r="AW951" t="s">
        <v>765</v>
      </c>
      <c r="AX951" t="s">
        <v>990</v>
      </c>
      <c r="AY951">
        <v>0</v>
      </c>
      <c r="AZ951" t="s">
        <v>994</v>
      </c>
      <c r="BA951">
        <v>31802851</v>
      </c>
      <c r="BD951">
        <v>0</v>
      </c>
      <c r="BG951">
        <v>1333314600</v>
      </c>
      <c r="BH951" t="s">
        <v>995</v>
      </c>
      <c r="BI951">
        <v>10</v>
      </c>
      <c r="BJ951">
        <v>10</v>
      </c>
      <c r="BK951">
        <v>1300</v>
      </c>
      <c r="BL951" t="s">
        <v>996</v>
      </c>
    </row>
    <row r="952" spans="3:64">
      <c r="C952" s="2">
        <v>244688</v>
      </c>
      <c r="D952" s="2">
        <v>244688</v>
      </c>
      <c r="F952" t="s">
        <v>2031</v>
      </c>
      <c r="G952" t="s">
        <v>2032</v>
      </c>
      <c r="H952">
        <v>2928</v>
      </c>
      <c r="I952" t="s">
        <v>2221</v>
      </c>
      <c r="J952" t="s">
        <v>985</v>
      </c>
      <c r="K952" t="s">
        <v>986</v>
      </c>
      <c r="L952">
        <v>250</v>
      </c>
      <c r="N952">
        <v>2000133343</v>
      </c>
      <c r="O952" t="s">
        <v>2222</v>
      </c>
      <c r="P952">
        <v>229</v>
      </c>
      <c r="Q952" t="s">
        <v>2223</v>
      </c>
      <c r="R952" s="2">
        <v>244688</v>
      </c>
      <c r="S952" s="2">
        <v>244688</v>
      </c>
      <c r="T952" t="s">
        <v>2224</v>
      </c>
      <c r="U952">
        <v>23000130</v>
      </c>
      <c r="V952" t="s">
        <v>146</v>
      </c>
      <c r="W952">
        <v>10</v>
      </c>
      <c r="X952">
        <v>10</v>
      </c>
      <c r="Y952">
        <v>10</v>
      </c>
      <c r="Z952">
        <v>10</v>
      </c>
      <c r="AA952">
        <v>0</v>
      </c>
      <c r="AB952">
        <v>0</v>
      </c>
      <c r="AC952">
        <v>0</v>
      </c>
      <c r="AD952">
        <v>0</v>
      </c>
      <c r="AE952">
        <v>10</v>
      </c>
      <c r="AF952">
        <v>10</v>
      </c>
      <c r="AI952" t="s">
        <v>2225</v>
      </c>
      <c r="AJ952" t="s">
        <v>989</v>
      </c>
      <c r="AK952" t="s">
        <v>1039</v>
      </c>
      <c r="AL952" t="s">
        <v>1008</v>
      </c>
      <c r="AM952" t="s">
        <v>1009</v>
      </c>
      <c r="AN952" t="s">
        <v>1022</v>
      </c>
      <c r="AO952" t="s">
        <v>991</v>
      </c>
      <c r="AU952" t="s">
        <v>2226</v>
      </c>
      <c r="AV952" t="s">
        <v>765</v>
      </c>
      <c r="AW952" t="s">
        <v>765</v>
      </c>
      <c r="AX952" t="s">
        <v>990</v>
      </c>
      <c r="AY952">
        <v>0</v>
      </c>
      <c r="AZ952" t="s">
        <v>994</v>
      </c>
      <c r="BA952">
        <v>31796522</v>
      </c>
      <c r="BD952">
        <v>0</v>
      </c>
      <c r="BG952">
        <v>1333314600</v>
      </c>
      <c r="BH952" t="s">
        <v>995</v>
      </c>
      <c r="BI952">
        <v>10</v>
      </c>
      <c r="BJ952">
        <v>10</v>
      </c>
      <c r="BK952">
        <v>1300</v>
      </c>
      <c r="BL952" t="s">
        <v>996</v>
      </c>
    </row>
    <row r="953" spans="3:64">
      <c r="C953" s="2">
        <v>244688</v>
      </c>
      <c r="D953" s="2">
        <v>244688</v>
      </c>
      <c r="F953" t="s">
        <v>2031</v>
      </c>
      <c r="G953" t="s">
        <v>2032</v>
      </c>
      <c r="H953">
        <v>2928</v>
      </c>
      <c r="I953" t="s">
        <v>2221</v>
      </c>
      <c r="J953" t="s">
        <v>985</v>
      </c>
      <c r="K953" t="s">
        <v>986</v>
      </c>
      <c r="L953">
        <v>250</v>
      </c>
      <c r="N953">
        <v>2000133343</v>
      </c>
      <c r="O953" t="s">
        <v>2222</v>
      </c>
      <c r="P953">
        <v>229</v>
      </c>
      <c r="Q953" t="s">
        <v>2223</v>
      </c>
      <c r="R953" s="2">
        <v>244688</v>
      </c>
      <c r="S953" s="2">
        <v>244688</v>
      </c>
      <c r="T953" t="s">
        <v>2224</v>
      </c>
      <c r="U953">
        <v>23057702</v>
      </c>
      <c r="V953" t="s">
        <v>588</v>
      </c>
      <c r="W953">
        <v>20</v>
      </c>
      <c r="X953">
        <v>20</v>
      </c>
      <c r="Y953">
        <v>20</v>
      </c>
      <c r="Z953">
        <v>20</v>
      </c>
      <c r="AA953">
        <v>0</v>
      </c>
      <c r="AB953">
        <v>0</v>
      </c>
      <c r="AC953">
        <v>0</v>
      </c>
      <c r="AD953">
        <v>0</v>
      </c>
      <c r="AE953">
        <v>20</v>
      </c>
      <c r="AF953">
        <v>20</v>
      </c>
      <c r="AI953" t="s">
        <v>2225</v>
      </c>
      <c r="AJ953" t="s">
        <v>989</v>
      </c>
      <c r="AK953" t="s">
        <v>1007</v>
      </c>
      <c r="AL953" t="s">
        <v>1008</v>
      </c>
      <c r="AM953" t="s">
        <v>1009</v>
      </c>
      <c r="AN953" t="s">
        <v>1022</v>
      </c>
      <c r="AO953" t="s">
        <v>991</v>
      </c>
      <c r="AU953" t="s">
        <v>2226</v>
      </c>
      <c r="AV953" t="s">
        <v>765</v>
      </c>
      <c r="AW953" t="s">
        <v>765</v>
      </c>
      <c r="AX953" t="s">
        <v>990</v>
      </c>
      <c r="AY953">
        <v>0</v>
      </c>
      <c r="AZ953" t="s">
        <v>994</v>
      </c>
      <c r="BA953">
        <v>31796522</v>
      </c>
      <c r="BD953">
        <v>0</v>
      </c>
      <c r="BG953">
        <v>1333314600</v>
      </c>
      <c r="BH953" t="s">
        <v>995</v>
      </c>
      <c r="BI953">
        <v>20</v>
      </c>
      <c r="BJ953">
        <v>20</v>
      </c>
      <c r="BK953">
        <v>1300</v>
      </c>
      <c r="BL953" t="s">
        <v>996</v>
      </c>
    </row>
    <row r="954" spans="3:64">
      <c r="C954" s="2">
        <v>244688</v>
      </c>
      <c r="D954" s="2">
        <v>244688</v>
      </c>
      <c r="F954" t="s">
        <v>2031</v>
      </c>
      <c r="G954" t="s">
        <v>2032</v>
      </c>
      <c r="H954">
        <v>2928</v>
      </c>
      <c r="I954" t="s">
        <v>2221</v>
      </c>
      <c r="J954" t="s">
        <v>985</v>
      </c>
      <c r="K954" t="s">
        <v>986</v>
      </c>
      <c r="L954">
        <v>250</v>
      </c>
      <c r="N954">
        <v>2000133343</v>
      </c>
      <c r="O954" t="s">
        <v>2222</v>
      </c>
      <c r="P954">
        <v>228</v>
      </c>
      <c r="Q954" t="s">
        <v>2227</v>
      </c>
      <c r="R954" s="2">
        <v>244688</v>
      </c>
      <c r="S954" s="2">
        <v>244688</v>
      </c>
      <c r="T954" t="s">
        <v>2228</v>
      </c>
      <c r="U954">
        <v>23057677</v>
      </c>
      <c r="V954" t="s">
        <v>243</v>
      </c>
      <c r="W954">
        <v>14</v>
      </c>
      <c r="X954">
        <v>14</v>
      </c>
      <c r="Y954">
        <v>14</v>
      </c>
      <c r="Z954">
        <v>14</v>
      </c>
      <c r="AA954">
        <v>0</v>
      </c>
      <c r="AB954">
        <v>0</v>
      </c>
      <c r="AC954">
        <v>0</v>
      </c>
      <c r="AD954">
        <v>0</v>
      </c>
      <c r="AE954">
        <v>14</v>
      </c>
      <c r="AF954">
        <v>14</v>
      </c>
      <c r="AI954" t="s">
        <v>2225</v>
      </c>
      <c r="AJ954" t="s">
        <v>989</v>
      </c>
      <c r="AK954" t="s">
        <v>1039</v>
      </c>
      <c r="AL954" t="s">
        <v>1008</v>
      </c>
      <c r="AM954" t="s">
        <v>1009</v>
      </c>
      <c r="AN954" t="s">
        <v>1022</v>
      </c>
      <c r="AO954" t="s">
        <v>991</v>
      </c>
      <c r="AU954" t="s">
        <v>2229</v>
      </c>
      <c r="AV954" t="s">
        <v>765</v>
      </c>
      <c r="AW954" t="s">
        <v>765</v>
      </c>
      <c r="AX954" t="s">
        <v>990</v>
      </c>
      <c r="AY954">
        <v>0</v>
      </c>
      <c r="AZ954" t="s">
        <v>994</v>
      </c>
      <c r="BA954">
        <v>31797687</v>
      </c>
      <c r="BD954">
        <v>0</v>
      </c>
      <c r="BG954">
        <v>1333314600</v>
      </c>
      <c r="BH954" t="s">
        <v>995</v>
      </c>
      <c r="BI954">
        <v>14</v>
      </c>
      <c r="BJ954">
        <v>14</v>
      </c>
      <c r="BK954">
        <v>1300</v>
      </c>
      <c r="BL954" t="s">
        <v>996</v>
      </c>
    </row>
    <row r="955" spans="3:64">
      <c r="C955" s="2">
        <v>244688</v>
      </c>
      <c r="D955" s="2">
        <v>244688</v>
      </c>
      <c r="F955" t="s">
        <v>2031</v>
      </c>
      <c r="G955" t="s">
        <v>2032</v>
      </c>
      <c r="H955">
        <v>2928</v>
      </c>
      <c r="I955" t="s">
        <v>2221</v>
      </c>
      <c r="J955" t="s">
        <v>985</v>
      </c>
      <c r="K955" t="s">
        <v>986</v>
      </c>
      <c r="L955">
        <v>250</v>
      </c>
      <c r="N955">
        <v>2000133343</v>
      </c>
      <c r="O955" t="s">
        <v>2222</v>
      </c>
      <c r="P955">
        <v>228</v>
      </c>
      <c r="Q955" t="s">
        <v>2227</v>
      </c>
      <c r="R955" s="2">
        <v>244688</v>
      </c>
      <c r="S955" s="2">
        <v>244688</v>
      </c>
      <c r="T955" t="s">
        <v>2228</v>
      </c>
      <c r="U955">
        <v>23057674</v>
      </c>
      <c r="V955" t="s">
        <v>223</v>
      </c>
      <c r="W955">
        <v>10</v>
      </c>
      <c r="X955">
        <v>10</v>
      </c>
      <c r="Y955">
        <v>10</v>
      </c>
      <c r="Z955">
        <v>10</v>
      </c>
      <c r="AA955">
        <v>0</v>
      </c>
      <c r="AB955">
        <v>0</v>
      </c>
      <c r="AC955">
        <v>0</v>
      </c>
      <c r="AD955">
        <v>0</v>
      </c>
      <c r="AE955">
        <v>10</v>
      </c>
      <c r="AF955">
        <v>10</v>
      </c>
      <c r="AI955" t="s">
        <v>2225</v>
      </c>
      <c r="AJ955" t="s">
        <v>989</v>
      </c>
      <c r="AK955" t="s">
        <v>1039</v>
      </c>
      <c r="AL955" t="s">
        <v>1008</v>
      </c>
      <c r="AM955" t="s">
        <v>1009</v>
      </c>
      <c r="AN955" t="s">
        <v>1022</v>
      </c>
      <c r="AO955" t="s">
        <v>991</v>
      </c>
      <c r="AU955" t="s">
        <v>2229</v>
      </c>
      <c r="AV955" t="s">
        <v>765</v>
      </c>
      <c r="AW955" t="s">
        <v>765</v>
      </c>
      <c r="AX955" t="s">
        <v>990</v>
      </c>
      <c r="AY955">
        <v>0</v>
      </c>
      <c r="AZ955" t="s">
        <v>994</v>
      </c>
      <c r="BA955">
        <v>31797687</v>
      </c>
      <c r="BD955">
        <v>0</v>
      </c>
      <c r="BG955">
        <v>1333314600</v>
      </c>
      <c r="BH955" t="s">
        <v>995</v>
      </c>
      <c r="BI955">
        <v>10</v>
      </c>
      <c r="BJ955">
        <v>10</v>
      </c>
      <c r="BK955">
        <v>1300</v>
      </c>
      <c r="BL955" t="s">
        <v>996</v>
      </c>
    </row>
    <row r="956" spans="3:64">
      <c r="C956" s="2">
        <v>244688</v>
      </c>
      <c r="D956" s="2">
        <v>244688</v>
      </c>
      <c r="F956" t="s">
        <v>2031</v>
      </c>
      <c r="G956" t="s">
        <v>2032</v>
      </c>
      <c r="H956">
        <v>2928</v>
      </c>
      <c r="I956" t="s">
        <v>2221</v>
      </c>
      <c r="J956" t="s">
        <v>985</v>
      </c>
      <c r="K956" t="s">
        <v>986</v>
      </c>
      <c r="L956">
        <v>250</v>
      </c>
      <c r="N956">
        <v>2000133343</v>
      </c>
      <c r="O956" t="s">
        <v>2222</v>
      </c>
      <c r="P956">
        <v>230</v>
      </c>
      <c r="Q956" t="s">
        <v>2230</v>
      </c>
      <c r="R956" s="2">
        <v>244688</v>
      </c>
      <c r="S956" s="2">
        <v>244688</v>
      </c>
      <c r="T956" t="s">
        <v>2231</v>
      </c>
      <c r="U956">
        <v>23057685</v>
      </c>
      <c r="V956" t="s">
        <v>104</v>
      </c>
      <c r="W956">
        <v>10</v>
      </c>
      <c r="X956">
        <v>10</v>
      </c>
      <c r="Y956">
        <v>10</v>
      </c>
      <c r="Z956">
        <v>10</v>
      </c>
      <c r="AA956">
        <v>0</v>
      </c>
      <c r="AB956">
        <v>0</v>
      </c>
      <c r="AC956">
        <v>0</v>
      </c>
      <c r="AD956">
        <v>0</v>
      </c>
      <c r="AE956">
        <v>10</v>
      </c>
      <c r="AF956">
        <v>10</v>
      </c>
      <c r="AI956" t="s">
        <v>2225</v>
      </c>
      <c r="AJ956" t="s">
        <v>989</v>
      </c>
      <c r="AK956" t="s">
        <v>1007</v>
      </c>
      <c r="AL956" t="s">
        <v>1008</v>
      </c>
      <c r="AM956" t="s">
        <v>1009</v>
      </c>
      <c r="AN956" t="s">
        <v>1022</v>
      </c>
      <c r="AO956" t="s">
        <v>991</v>
      </c>
      <c r="AU956" t="s">
        <v>2232</v>
      </c>
      <c r="AV956" t="s">
        <v>765</v>
      </c>
      <c r="AW956" t="s">
        <v>765</v>
      </c>
      <c r="AX956" t="s">
        <v>990</v>
      </c>
      <c r="AY956">
        <v>0</v>
      </c>
      <c r="AZ956" t="s">
        <v>994</v>
      </c>
      <c r="BA956">
        <v>31799799</v>
      </c>
      <c r="BD956">
        <v>0</v>
      </c>
      <c r="BG956">
        <v>1333314600</v>
      </c>
      <c r="BH956" t="s">
        <v>995</v>
      </c>
      <c r="BI956">
        <v>10</v>
      </c>
      <c r="BJ956">
        <v>10</v>
      </c>
      <c r="BK956">
        <v>1300</v>
      </c>
      <c r="BL956" t="s">
        <v>996</v>
      </c>
    </row>
    <row r="957" spans="3:64">
      <c r="C957" s="2">
        <v>244688</v>
      </c>
      <c r="D957" s="2">
        <v>244688</v>
      </c>
      <c r="F957" t="s">
        <v>2031</v>
      </c>
      <c r="G957" t="s">
        <v>2032</v>
      </c>
      <c r="H957">
        <v>2928</v>
      </c>
      <c r="I957" t="s">
        <v>2221</v>
      </c>
      <c r="J957" t="s">
        <v>985</v>
      </c>
      <c r="K957" t="s">
        <v>986</v>
      </c>
      <c r="L957">
        <v>250</v>
      </c>
      <c r="N957">
        <v>2000133343</v>
      </c>
      <c r="O957" t="s">
        <v>2222</v>
      </c>
      <c r="P957">
        <v>230</v>
      </c>
      <c r="Q957" t="s">
        <v>2230</v>
      </c>
      <c r="R957" s="2">
        <v>244688</v>
      </c>
      <c r="S957" s="2">
        <v>244688</v>
      </c>
      <c r="T957" t="s">
        <v>2231</v>
      </c>
      <c r="U957">
        <v>23067920</v>
      </c>
      <c r="V957" t="s">
        <v>16</v>
      </c>
      <c r="W957">
        <v>2</v>
      </c>
      <c r="X957">
        <v>2</v>
      </c>
      <c r="Y957">
        <v>2</v>
      </c>
      <c r="Z957">
        <v>2</v>
      </c>
      <c r="AA957">
        <v>0</v>
      </c>
      <c r="AB957">
        <v>0</v>
      </c>
      <c r="AC957">
        <v>0</v>
      </c>
      <c r="AD957">
        <v>0</v>
      </c>
      <c r="AE957">
        <v>2</v>
      </c>
      <c r="AF957">
        <v>2</v>
      </c>
      <c r="AI957" t="s">
        <v>2225</v>
      </c>
      <c r="AJ957" t="s">
        <v>989</v>
      </c>
      <c r="AN957" t="s">
        <v>1022</v>
      </c>
      <c r="AO957" t="s">
        <v>991</v>
      </c>
      <c r="AU957" t="s">
        <v>2232</v>
      </c>
      <c r="AV957" t="s">
        <v>899</v>
      </c>
      <c r="AW957" t="s">
        <v>899</v>
      </c>
      <c r="AX957" t="s">
        <v>990</v>
      </c>
      <c r="AY957">
        <v>0</v>
      </c>
      <c r="AZ957" t="s">
        <v>994</v>
      </c>
      <c r="BA957">
        <v>31799799</v>
      </c>
      <c r="BD957">
        <v>0</v>
      </c>
      <c r="BG957">
        <v>1333314600</v>
      </c>
      <c r="BH957" t="s">
        <v>995</v>
      </c>
      <c r="BI957">
        <v>2</v>
      </c>
      <c r="BJ957">
        <v>2</v>
      </c>
      <c r="BK957">
        <v>1300</v>
      </c>
      <c r="BL957" t="s">
        <v>996</v>
      </c>
    </row>
    <row r="958" spans="3:64">
      <c r="C958" s="2">
        <v>244688</v>
      </c>
      <c r="D958" s="2">
        <v>244688</v>
      </c>
      <c r="F958" t="s">
        <v>2031</v>
      </c>
      <c r="G958" t="s">
        <v>2032</v>
      </c>
      <c r="H958">
        <v>2928</v>
      </c>
      <c r="I958" t="s">
        <v>2221</v>
      </c>
      <c r="J958" t="s">
        <v>985</v>
      </c>
      <c r="K958" t="s">
        <v>986</v>
      </c>
      <c r="L958">
        <v>250</v>
      </c>
      <c r="N958">
        <v>2000133343</v>
      </c>
      <c r="O958" t="s">
        <v>2222</v>
      </c>
      <c r="P958">
        <v>230</v>
      </c>
      <c r="Q958" t="s">
        <v>2230</v>
      </c>
      <c r="R958" s="2">
        <v>244688</v>
      </c>
      <c r="S958" s="2">
        <v>244688</v>
      </c>
      <c r="T958" t="s">
        <v>2231</v>
      </c>
      <c r="U958">
        <v>23057677</v>
      </c>
      <c r="V958" t="s">
        <v>243</v>
      </c>
      <c r="W958">
        <v>7</v>
      </c>
      <c r="X958">
        <v>7</v>
      </c>
      <c r="Y958">
        <v>7</v>
      </c>
      <c r="Z958">
        <v>7</v>
      </c>
      <c r="AA958">
        <v>0</v>
      </c>
      <c r="AB958">
        <v>0</v>
      </c>
      <c r="AC958">
        <v>0</v>
      </c>
      <c r="AD958">
        <v>0</v>
      </c>
      <c r="AE958">
        <v>7</v>
      </c>
      <c r="AF958">
        <v>7</v>
      </c>
      <c r="AI958" t="s">
        <v>2225</v>
      </c>
      <c r="AJ958" t="s">
        <v>989</v>
      </c>
      <c r="AK958" t="s">
        <v>1039</v>
      </c>
      <c r="AL958" t="s">
        <v>1008</v>
      </c>
      <c r="AM958" t="s">
        <v>1009</v>
      </c>
      <c r="AN958" t="s">
        <v>1022</v>
      </c>
      <c r="AO958" t="s">
        <v>991</v>
      </c>
      <c r="AU958" t="s">
        <v>2232</v>
      </c>
      <c r="AV958" t="s">
        <v>765</v>
      </c>
      <c r="AW958" t="s">
        <v>765</v>
      </c>
      <c r="AX958" t="s">
        <v>990</v>
      </c>
      <c r="AY958">
        <v>0</v>
      </c>
      <c r="AZ958" t="s">
        <v>994</v>
      </c>
      <c r="BA958">
        <v>31799799</v>
      </c>
      <c r="BD958">
        <v>0</v>
      </c>
      <c r="BG958">
        <v>1333314600</v>
      </c>
      <c r="BH958" t="s">
        <v>995</v>
      </c>
      <c r="BI958">
        <v>7</v>
      </c>
      <c r="BJ958">
        <v>7</v>
      </c>
      <c r="BK958">
        <v>1300</v>
      </c>
      <c r="BL958" t="s">
        <v>996</v>
      </c>
    </row>
    <row r="959" spans="3:64">
      <c r="C959" s="2">
        <v>244688</v>
      </c>
      <c r="D959" s="2">
        <v>244688</v>
      </c>
      <c r="F959" t="s">
        <v>2031</v>
      </c>
      <c r="G959" t="s">
        <v>2032</v>
      </c>
      <c r="H959">
        <v>2928</v>
      </c>
      <c r="I959" t="s">
        <v>2221</v>
      </c>
      <c r="J959" t="s">
        <v>985</v>
      </c>
      <c r="K959" t="s">
        <v>986</v>
      </c>
      <c r="L959">
        <v>250</v>
      </c>
      <c r="N959">
        <v>2000133343</v>
      </c>
      <c r="O959" t="s">
        <v>2222</v>
      </c>
      <c r="P959">
        <v>230</v>
      </c>
      <c r="Q959" t="s">
        <v>2230</v>
      </c>
      <c r="R959" s="2">
        <v>244688</v>
      </c>
      <c r="S959" s="2">
        <v>244688</v>
      </c>
      <c r="T959" t="s">
        <v>2231</v>
      </c>
      <c r="U959">
        <v>23057675</v>
      </c>
      <c r="V959" t="s">
        <v>197</v>
      </c>
      <c r="W959">
        <v>5</v>
      </c>
      <c r="X959">
        <v>5</v>
      </c>
      <c r="Y959">
        <v>5</v>
      </c>
      <c r="Z959">
        <v>5</v>
      </c>
      <c r="AA959">
        <v>0</v>
      </c>
      <c r="AB959">
        <v>0</v>
      </c>
      <c r="AC959">
        <v>0</v>
      </c>
      <c r="AD959">
        <v>0</v>
      </c>
      <c r="AE959">
        <v>5</v>
      </c>
      <c r="AF959">
        <v>5</v>
      </c>
      <c r="AI959" t="s">
        <v>2225</v>
      </c>
      <c r="AJ959" t="s">
        <v>989</v>
      </c>
      <c r="AK959" t="s">
        <v>1039</v>
      </c>
      <c r="AL959" t="s">
        <v>1008</v>
      </c>
      <c r="AM959" t="s">
        <v>1009</v>
      </c>
      <c r="AN959" t="s">
        <v>1022</v>
      </c>
      <c r="AO959" t="s">
        <v>991</v>
      </c>
      <c r="AU959" t="s">
        <v>2232</v>
      </c>
      <c r="AV959" t="s">
        <v>765</v>
      </c>
      <c r="AW959" t="s">
        <v>765</v>
      </c>
      <c r="AX959" t="s">
        <v>990</v>
      </c>
      <c r="AY959">
        <v>0</v>
      </c>
      <c r="AZ959" t="s">
        <v>994</v>
      </c>
      <c r="BA959">
        <v>31799799</v>
      </c>
      <c r="BD959">
        <v>0</v>
      </c>
      <c r="BG959">
        <v>1333314600</v>
      </c>
      <c r="BH959" t="s">
        <v>995</v>
      </c>
      <c r="BI959">
        <v>5</v>
      </c>
      <c r="BJ959">
        <v>5</v>
      </c>
      <c r="BK959">
        <v>1300</v>
      </c>
      <c r="BL959" t="s">
        <v>996</v>
      </c>
    </row>
    <row r="960" spans="3:64">
      <c r="C960" s="2">
        <v>244688</v>
      </c>
      <c r="D960" s="2">
        <v>244688</v>
      </c>
      <c r="F960" t="s">
        <v>2031</v>
      </c>
      <c r="G960" t="s">
        <v>2032</v>
      </c>
      <c r="H960">
        <v>2928</v>
      </c>
      <c r="I960" t="s">
        <v>2221</v>
      </c>
      <c r="J960" t="s">
        <v>985</v>
      </c>
      <c r="K960" t="s">
        <v>986</v>
      </c>
      <c r="L960">
        <v>250</v>
      </c>
      <c r="N960">
        <v>2000133343</v>
      </c>
      <c r="O960" t="s">
        <v>2222</v>
      </c>
      <c r="P960">
        <v>225</v>
      </c>
      <c r="Q960" t="s">
        <v>2233</v>
      </c>
      <c r="R960" s="2">
        <v>244688</v>
      </c>
      <c r="S960" s="2">
        <v>244688</v>
      </c>
      <c r="T960" t="s">
        <v>2234</v>
      </c>
      <c r="U960">
        <v>23057677</v>
      </c>
      <c r="V960" t="s">
        <v>243</v>
      </c>
      <c r="W960">
        <v>14</v>
      </c>
      <c r="X960">
        <v>14</v>
      </c>
      <c r="Y960">
        <v>14</v>
      </c>
      <c r="Z960">
        <v>14</v>
      </c>
      <c r="AA960">
        <v>0</v>
      </c>
      <c r="AB960">
        <v>0</v>
      </c>
      <c r="AC960">
        <v>0</v>
      </c>
      <c r="AD960">
        <v>0</v>
      </c>
      <c r="AE960">
        <v>14</v>
      </c>
      <c r="AF960">
        <v>14</v>
      </c>
      <c r="AI960" t="s">
        <v>2225</v>
      </c>
      <c r="AJ960" t="s">
        <v>989</v>
      </c>
      <c r="AK960" t="s">
        <v>1039</v>
      </c>
      <c r="AL960" t="s">
        <v>1008</v>
      </c>
      <c r="AM960" t="s">
        <v>1009</v>
      </c>
      <c r="AN960" t="s">
        <v>1022</v>
      </c>
      <c r="AO960" t="s">
        <v>991</v>
      </c>
      <c r="AU960" t="s">
        <v>2235</v>
      </c>
      <c r="AV960" t="s">
        <v>765</v>
      </c>
      <c r="AW960" t="s">
        <v>765</v>
      </c>
      <c r="AX960" t="s">
        <v>990</v>
      </c>
      <c r="AY960">
        <v>0</v>
      </c>
      <c r="AZ960" t="s">
        <v>994</v>
      </c>
      <c r="BA960">
        <v>31799903</v>
      </c>
      <c r="BD960">
        <v>0</v>
      </c>
      <c r="BG960">
        <v>1333314600</v>
      </c>
      <c r="BH960" t="s">
        <v>995</v>
      </c>
      <c r="BI960">
        <v>14</v>
      </c>
      <c r="BJ960">
        <v>14</v>
      </c>
      <c r="BK960">
        <v>1300</v>
      </c>
      <c r="BL960" t="s">
        <v>996</v>
      </c>
    </row>
    <row r="961" spans="3:64">
      <c r="C961" s="2">
        <v>244688</v>
      </c>
      <c r="D961" s="2">
        <v>244688</v>
      </c>
      <c r="F961" t="s">
        <v>2031</v>
      </c>
      <c r="G961" t="s">
        <v>2032</v>
      </c>
      <c r="H961">
        <v>2928</v>
      </c>
      <c r="I961" t="s">
        <v>2221</v>
      </c>
      <c r="J961" t="s">
        <v>985</v>
      </c>
      <c r="K961" t="s">
        <v>986</v>
      </c>
      <c r="L961">
        <v>250</v>
      </c>
      <c r="N961">
        <v>2000133343</v>
      </c>
      <c r="O961" t="s">
        <v>2222</v>
      </c>
      <c r="P961">
        <v>225</v>
      </c>
      <c r="Q961" t="s">
        <v>2233</v>
      </c>
      <c r="R961" s="2">
        <v>244688</v>
      </c>
      <c r="S961" s="2">
        <v>244688</v>
      </c>
      <c r="T961" t="s">
        <v>2234</v>
      </c>
      <c r="U961">
        <v>23057688</v>
      </c>
      <c r="V961" t="s">
        <v>61</v>
      </c>
      <c r="W961">
        <v>10</v>
      </c>
      <c r="X961">
        <v>10</v>
      </c>
      <c r="Y961">
        <v>10</v>
      </c>
      <c r="Z961">
        <v>10</v>
      </c>
      <c r="AA961">
        <v>0</v>
      </c>
      <c r="AB961">
        <v>0</v>
      </c>
      <c r="AC961">
        <v>0</v>
      </c>
      <c r="AD961">
        <v>0</v>
      </c>
      <c r="AE961">
        <v>10</v>
      </c>
      <c r="AF961">
        <v>10</v>
      </c>
      <c r="AI961" t="s">
        <v>2225</v>
      </c>
      <c r="AJ961" t="s">
        <v>989</v>
      </c>
      <c r="AK961" t="s">
        <v>1007</v>
      </c>
      <c r="AL961" t="s">
        <v>1008</v>
      </c>
      <c r="AM961" t="s">
        <v>1009</v>
      </c>
      <c r="AN961" t="s">
        <v>1022</v>
      </c>
      <c r="AO961" t="s">
        <v>991</v>
      </c>
      <c r="AU961" t="s">
        <v>2235</v>
      </c>
      <c r="AV961" t="s">
        <v>765</v>
      </c>
      <c r="AW961" t="s">
        <v>765</v>
      </c>
      <c r="AX961" t="s">
        <v>990</v>
      </c>
      <c r="AY961">
        <v>0</v>
      </c>
      <c r="AZ961" t="s">
        <v>994</v>
      </c>
      <c r="BA961">
        <v>31799903</v>
      </c>
      <c r="BD961">
        <v>0</v>
      </c>
      <c r="BG961">
        <v>1333314600</v>
      </c>
      <c r="BH961" t="s">
        <v>995</v>
      </c>
      <c r="BI961">
        <v>10</v>
      </c>
      <c r="BJ961">
        <v>10</v>
      </c>
      <c r="BK961">
        <v>1300</v>
      </c>
      <c r="BL961" t="s">
        <v>996</v>
      </c>
    </row>
    <row r="962" spans="3:64">
      <c r="C962" s="2">
        <v>244688</v>
      </c>
      <c r="D962" s="2">
        <v>244688</v>
      </c>
      <c r="F962" t="s">
        <v>2031</v>
      </c>
      <c r="G962" t="s">
        <v>2032</v>
      </c>
      <c r="H962">
        <v>2928</v>
      </c>
      <c r="I962" t="s">
        <v>2221</v>
      </c>
      <c r="J962" t="s">
        <v>985</v>
      </c>
      <c r="K962" t="s">
        <v>986</v>
      </c>
      <c r="L962">
        <v>250</v>
      </c>
      <c r="N962">
        <v>2000133343</v>
      </c>
      <c r="O962" t="s">
        <v>2222</v>
      </c>
      <c r="P962">
        <v>254</v>
      </c>
      <c r="Q962" t="s">
        <v>2236</v>
      </c>
      <c r="R962" s="2">
        <v>244688</v>
      </c>
      <c r="S962" s="2">
        <v>244688</v>
      </c>
      <c r="T962" t="s">
        <v>2237</v>
      </c>
      <c r="U962">
        <v>23057675</v>
      </c>
      <c r="V962" t="s">
        <v>197</v>
      </c>
      <c r="W962">
        <v>5</v>
      </c>
      <c r="X962">
        <v>5</v>
      </c>
      <c r="Y962">
        <v>5</v>
      </c>
      <c r="Z962">
        <v>5</v>
      </c>
      <c r="AA962">
        <v>0</v>
      </c>
      <c r="AB962">
        <v>0</v>
      </c>
      <c r="AC962">
        <v>0</v>
      </c>
      <c r="AD962">
        <v>0</v>
      </c>
      <c r="AE962">
        <v>5</v>
      </c>
      <c r="AF962">
        <v>5</v>
      </c>
      <c r="AI962" t="s">
        <v>2225</v>
      </c>
      <c r="AJ962" t="s">
        <v>989</v>
      </c>
      <c r="AK962" t="s">
        <v>1039</v>
      </c>
      <c r="AL962" t="s">
        <v>1008</v>
      </c>
      <c r="AM962" t="s">
        <v>1009</v>
      </c>
      <c r="AN962" t="s">
        <v>1022</v>
      </c>
      <c r="AO962" t="s">
        <v>991</v>
      </c>
      <c r="AU962" t="s">
        <v>2238</v>
      </c>
      <c r="AV962" t="s">
        <v>765</v>
      </c>
      <c r="AW962" t="s">
        <v>765</v>
      </c>
      <c r="AX962" t="s">
        <v>990</v>
      </c>
      <c r="AY962">
        <v>0</v>
      </c>
      <c r="AZ962" t="s">
        <v>994</v>
      </c>
      <c r="BA962">
        <v>31800637</v>
      </c>
      <c r="BD962">
        <v>0</v>
      </c>
      <c r="BG962">
        <v>1333314600</v>
      </c>
      <c r="BH962" t="s">
        <v>995</v>
      </c>
      <c r="BI962">
        <v>5</v>
      </c>
      <c r="BJ962">
        <v>5</v>
      </c>
      <c r="BK962">
        <v>1300</v>
      </c>
      <c r="BL962" t="s">
        <v>996</v>
      </c>
    </row>
    <row r="963" spans="3:64">
      <c r="C963" s="2">
        <v>244688</v>
      </c>
      <c r="D963" s="2">
        <v>244688</v>
      </c>
      <c r="F963" t="s">
        <v>2031</v>
      </c>
      <c r="G963" t="s">
        <v>2032</v>
      </c>
      <c r="H963">
        <v>2928</v>
      </c>
      <c r="I963" t="s">
        <v>2221</v>
      </c>
      <c r="J963" t="s">
        <v>985</v>
      </c>
      <c r="K963" t="s">
        <v>986</v>
      </c>
      <c r="L963">
        <v>250</v>
      </c>
      <c r="N963">
        <v>2000133343</v>
      </c>
      <c r="O963" t="s">
        <v>2222</v>
      </c>
      <c r="P963">
        <v>254</v>
      </c>
      <c r="Q963" t="s">
        <v>2236</v>
      </c>
      <c r="R963" s="2">
        <v>244688</v>
      </c>
      <c r="S963" s="2">
        <v>244688</v>
      </c>
      <c r="T963" t="s">
        <v>2237</v>
      </c>
      <c r="U963">
        <v>23057677</v>
      </c>
      <c r="V963" t="s">
        <v>243</v>
      </c>
      <c r="W963">
        <v>7</v>
      </c>
      <c r="X963">
        <v>7</v>
      </c>
      <c r="Y963">
        <v>7</v>
      </c>
      <c r="Z963">
        <v>7</v>
      </c>
      <c r="AA963">
        <v>0</v>
      </c>
      <c r="AB963">
        <v>0</v>
      </c>
      <c r="AC963">
        <v>0</v>
      </c>
      <c r="AD963">
        <v>0</v>
      </c>
      <c r="AE963">
        <v>7</v>
      </c>
      <c r="AF963">
        <v>7</v>
      </c>
      <c r="AI963" t="s">
        <v>2225</v>
      </c>
      <c r="AJ963" t="s">
        <v>989</v>
      </c>
      <c r="AK963" t="s">
        <v>1039</v>
      </c>
      <c r="AL963" t="s">
        <v>1008</v>
      </c>
      <c r="AM963" t="s">
        <v>1009</v>
      </c>
      <c r="AN963" t="s">
        <v>1022</v>
      </c>
      <c r="AO963" t="s">
        <v>991</v>
      </c>
      <c r="AU963" t="s">
        <v>2238</v>
      </c>
      <c r="AV963" t="s">
        <v>765</v>
      </c>
      <c r="AW963" t="s">
        <v>765</v>
      </c>
      <c r="AX963" t="s">
        <v>990</v>
      </c>
      <c r="AY963">
        <v>0</v>
      </c>
      <c r="AZ963" t="s">
        <v>994</v>
      </c>
      <c r="BA963">
        <v>31800637</v>
      </c>
      <c r="BD963">
        <v>0</v>
      </c>
      <c r="BG963">
        <v>1333314600</v>
      </c>
      <c r="BH963" t="s">
        <v>995</v>
      </c>
      <c r="BI963">
        <v>7</v>
      </c>
      <c r="BJ963">
        <v>7</v>
      </c>
      <c r="BK963">
        <v>1300</v>
      </c>
      <c r="BL963" t="s">
        <v>996</v>
      </c>
    </row>
    <row r="964" spans="3:64">
      <c r="C964" s="2">
        <v>244688</v>
      </c>
      <c r="D964" s="2">
        <v>244688</v>
      </c>
      <c r="F964" t="s">
        <v>2031</v>
      </c>
      <c r="G964" t="s">
        <v>2032</v>
      </c>
      <c r="H964">
        <v>2928</v>
      </c>
      <c r="I964" t="s">
        <v>2221</v>
      </c>
      <c r="J964" t="s">
        <v>985</v>
      </c>
      <c r="K964" t="s">
        <v>986</v>
      </c>
      <c r="L964">
        <v>250</v>
      </c>
      <c r="N964">
        <v>2000133343</v>
      </c>
      <c r="O964" t="s">
        <v>2222</v>
      </c>
      <c r="P964">
        <v>254</v>
      </c>
      <c r="Q964" t="s">
        <v>2236</v>
      </c>
      <c r="R964" s="2">
        <v>244688</v>
      </c>
      <c r="S964" s="2">
        <v>244688</v>
      </c>
      <c r="T964" t="s">
        <v>2237</v>
      </c>
      <c r="U964">
        <v>23057673</v>
      </c>
      <c r="V964" t="s">
        <v>152</v>
      </c>
      <c r="W964">
        <v>9</v>
      </c>
      <c r="X964">
        <v>9</v>
      </c>
      <c r="Y964">
        <v>9</v>
      </c>
      <c r="Z964">
        <v>9</v>
      </c>
      <c r="AA964">
        <v>0</v>
      </c>
      <c r="AB964">
        <v>0</v>
      </c>
      <c r="AC964">
        <v>0</v>
      </c>
      <c r="AD964">
        <v>0</v>
      </c>
      <c r="AE964">
        <v>9</v>
      </c>
      <c r="AF964">
        <v>9</v>
      </c>
      <c r="AI964" t="s">
        <v>2225</v>
      </c>
      <c r="AJ964" t="s">
        <v>989</v>
      </c>
      <c r="AK964" t="s">
        <v>1039</v>
      </c>
      <c r="AL964" t="s">
        <v>1008</v>
      </c>
      <c r="AM964" t="s">
        <v>1009</v>
      </c>
      <c r="AN964" t="s">
        <v>1022</v>
      </c>
      <c r="AO964" t="s">
        <v>991</v>
      </c>
      <c r="AU964" t="s">
        <v>2238</v>
      </c>
      <c r="AV964" t="s">
        <v>765</v>
      </c>
      <c r="AW964" t="s">
        <v>765</v>
      </c>
      <c r="AX964" t="s">
        <v>990</v>
      </c>
      <c r="AY964">
        <v>0</v>
      </c>
      <c r="AZ964" t="s">
        <v>994</v>
      </c>
      <c r="BA964">
        <v>31800637</v>
      </c>
      <c r="BD964">
        <v>0</v>
      </c>
      <c r="BG964">
        <v>1333314600</v>
      </c>
      <c r="BH964" t="s">
        <v>995</v>
      </c>
      <c r="BI964">
        <v>9</v>
      </c>
      <c r="BJ964">
        <v>9</v>
      </c>
      <c r="BK964">
        <v>1300</v>
      </c>
      <c r="BL964" t="s">
        <v>996</v>
      </c>
    </row>
    <row r="965" spans="3:64">
      <c r="C965" s="2">
        <v>244688</v>
      </c>
      <c r="D965" s="2">
        <v>244688</v>
      </c>
      <c r="F965" t="s">
        <v>2239</v>
      </c>
      <c r="G965" t="s">
        <v>2240</v>
      </c>
      <c r="H965">
        <v>0</v>
      </c>
      <c r="I965" t="s">
        <v>984</v>
      </c>
      <c r="J965" t="s">
        <v>985</v>
      </c>
      <c r="K965" t="s">
        <v>986</v>
      </c>
      <c r="L965">
        <v>250</v>
      </c>
      <c r="N965">
        <v>2000358784</v>
      </c>
      <c r="O965" t="s">
        <v>2241</v>
      </c>
      <c r="P965">
        <v>1</v>
      </c>
      <c r="Q965" t="s">
        <v>2241</v>
      </c>
      <c r="R965" s="2">
        <v>244688</v>
      </c>
      <c r="S965" s="2">
        <v>244688</v>
      </c>
      <c r="T965" t="s">
        <v>2242</v>
      </c>
      <c r="U965">
        <v>23057685</v>
      </c>
      <c r="V965" t="s">
        <v>104</v>
      </c>
      <c r="W965">
        <v>5</v>
      </c>
      <c r="X965">
        <v>5</v>
      </c>
      <c r="Y965">
        <v>5</v>
      </c>
      <c r="Z965">
        <v>5</v>
      </c>
      <c r="AA965">
        <v>0</v>
      </c>
      <c r="AB965">
        <v>0</v>
      </c>
      <c r="AC965">
        <v>0</v>
      </c>
      <c r="AD965">
        <v>0</v>
      </c>
      <c r="AE965">
        <v>5</v>
      </c>
      <c r="AF965">
        <v>5</v>
      </c>
      <c r="AI965" t="s">
        <v>2243</v>
      </c>
      <c r="AJ965" t="s">
        <v>989</v>
      </c>
      <c r="AK965" t="s">
        <v>1007</v>
      </c>
      <c r="AL965" t="s">
        <v>1008</v>
      </c>
      <c r="AM965" t="s">
        <v>1009</v>
      </c>
      <c r="AN965" t="s">
        <v>1034</v>
      </c>
      <c r="AO965" t="s">
        <v>991</v>
      </c>
      <c r="AU965" t="s">
        <v>2244</v>
      </c>
      <c r="AV965" t="s">
        <v>765</v>
      </c>
      <c r="AW965" t="s">
        <v>765</v>
      </c>
      <c r="AX965" t="s">
        <v>990</v>
      </c>
      <c r="AY965">
        <v>0</v>
      </c>
      <c r="AZ965" t="s">
        <v>994</v>
      </c>
      <c r="BA965">
        <v>31786676</v>
      </c>
      <c r="BD965">
        <v>0</v>
      </c>
      <c r="BG965">
        <v>1333314600</v>
      </c>
      <c r="BH965" t="s">
        <v>995</v>
      </c>
      <c r="BI965">
        <v>5</v>
      </c>
      <c r="BJ965">
        <v>5</v>
      </c>
      <c r="BK965">
        <v>1300</v>
      </c>
      <c r="BL965" t="s">
        <v>996</v>
      </c>
    </row>
    <row r="966" spans="3:64">
      <c r="C966" s="2">
        <v>244688</v>
      </c>
      <c r="D966" s="2">
        <v>244688</v>
      </c>
      <c r="F966" t="s">
        <v>2239</v>
      </c>
      <c r="G966" t="s">
        <v>2240</v>
      </c>
      <c r="H966">
        <v>0</v>
      </c>
      <c r="I966" t="s">
        <v>984</v>
      </c>
      <c r="J966" t="s">
        <v>985</v>
      </c>
      <c r="K966" t="s">
        <v>986</v>
      </c>
      <c r="L966">
        <v>250</v>
      </c>
      <c r="N966">
        <v>2000358784</v>
      </c>
      <c r="O966" t="s">
        <v>2241</v>
      </c>
      <c r="P966">
        <v>1</v>
      </c>
      <c r="Q966" t="s">
        <v>2241</v>
      </c>
      <c r="R966" s="2">
        <v>244688</v>
      </c>
      <c r="S966" s="2">
        <v>244688</v>
      </c>
      <c r="T966" t="s">
        <v>2242</v>
      </c>
      <c r="U966">
        <v>23000188</v>
      </c>
      <c r="V966" t="s">
        <v>94</v>
      </c>
      <c r="W966">
        <v>4</v>
      </c>
      <c r="X966">
        <v>4</v>
      </c>
      <c r="Y966">
        <v>4</v>
      </c>
      <c r="Z966">
        <v>4</v>
      </c>
      <c r="AA966">
        <v>0</v>
      </c>
      <c r="AB966">
        <v>0</v>
      </c>
      <c r="AC966">
        <v>0</v>
      </c>
      <c r="AD966">
        <v>0</v>
      </c>
      <c r="AE966">
        <v>4</v>
      </c>
      <c r="AF966">
        <v>4</v>
      </c>
      <c r="AI966" t="s">
        <v>2243</v>
      </c>
      <c r="AJ966" t="s">
        <v>989</v>
      </c>
      <c r="AK966" t="s">
        <v>1007</v>
      </c>
      <c r="AL966" t="s">
        <v>1008</v>
      </c>
      <c r="AM966" t="s">
        <v>1009</v>
      </c>
      <c r="AN966" t="s">
        <v>1034</v>
      </c>
      <c r="AO966" t="s">
        <v>991</v>
      </c>
      <c r="AU966" t="s">
        <v>2244</v>
      </c>
      <c r="AV966" t="s">
        <v>765</v>
      </c>
      <c r="AW966" t="s">
        <v>765</v>
      </c>
      <c r="AX966" t="s">
        <v>990</v>
      </c>
      <c r="AY966">
        <v>0</v>
      </c>
      <c r="AZ966" t="s">
        <v>994</v>
      </c>
      <c r="BA966">
        <v>31786676</v>
      </c>
      <c r="BD966">
        <v>0</v>
      </c>
      <c r="BG966">
        <v>1333314600</v>
      </c>
      <c r="BH966" t="s">
        <v>995</v>
      </c>
      <c r="BI966">
        <v>4</v>
      </c>
      <c r="BJ966">
        <v>4</v>
      </c>
      <c r="BK966">
        <v>1300</v>
      </c>
      <c r="BL966" t="s">
        <v>996</v>
      </c>
    </row>
    <row r="967" spans="3:64">
      <c r="C967" s="2">
        <v>244688</v>
      </c>
      <c r="D967" s="2">
        <v>244688</v>
      </c>
      <c r="F967" t="s">
        <v>2239</v>
      </c>
      <c r="G967" t="s">
        <v>2240</v>
      </c>
      <c r="H967">
        <v>0</v>
      </c>
      <c r="I967" t="s">
        <v>984</v>
      </c>
      <c r="J967" t="s">
        <v>985</v>
      </c>
      <c r="K967" t="s">
        <v>986</v>
      </c>
      <c r="L967">
        <v>250</v>
      </c>
      <c r="N967">
        <v>2000358784</v>
      </c>
      <c r="O967" t="s">
        <v>2241</v>
      </c>
      <c r="P967">
        <v>1</v>
      </c>
      <c r="Q967" t="s">
        <v>2241</v>
      </c>
      <c r="R967" s="2">
        <v>244688</v>
      </c>
      <c r="S967" s="2">
        <v>244688</v>
      </c>
      <c r="T967" t="s">
        <v>2242</v>
      </c>
      <c r="U967">
        <v>23015321</v>
      </c>
      <c r="V967" t="s">
        <v>128</v>
      </c>
      <c r="W967">
        <v>1</v>
      </c>
      <c r="X967">
        <v>8</v>
      </c>
      <c r="Y967">
        <v>1</v>
      </c>
      <c r="Z967">
        <v>8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8</v>
      </c>
      <c r="AI967" t="s">
        <v>2243</v>
      </c>
      <c r="AJ967" t="s">
        <v>989</v>
      </c>
      <c r="AK967" t="s">
        <v>1007</v>
      </c>
      <c r="AL967" t="s">
        <v>1008</v>
      </c>
      <c r="AM967" t="s">
        <v>1009</v>
      </c>
      <c r="AN967" t="s">
        <v>1034</v>
      </c>
      <c r="AO967" t="s">
        <v>991</v>
      </c>
      <c r="AU967" t="s">
        <v>2244</v>
      </c>
      <c r="AV967" t="s">
        <v>1086</v>
      </c>
      <c r="AW967" t="s">
        <v>765</v>
      </c>
      <c r="AX967" t="s">
        <v>990</v>
      </c>
      <c r="AY967">
        <v>0</v>
      </c>
      <c r="AZ967" t="s">
        <v>994</v>
      </c>
      <c r="BA967">
        <v>31786676</v>
      </c>
      <c r="BD967">
        <v>0</v>
      </c>
      <c r="BG967">
        <v>1333314600</v>
      </c>
      <c r="BH967" t="s">
        <v>995</v>
      </c>
      <c r="BI967">
        <v>1</v>
      </c>
      <c r="BJ967">
        <v>8</v>
      </c>
      <c r="BK967">
        <v>1300</v>
      </c>
      <c r="BL967" t="s">
        <v>996</v>
      </c>
    </row>
    <row r="968" spans="3:64">
      <c r="C968" s="2">
        <v>244688</v>
      </c>
      <c r="D968" s="2">
        <v>244688</v>
      </c>
      <c r="F968" t="s">
        <v>2239</v>
      </c>
      <c r="G968" t="s">
        <v>2240</v>
      </c>
      <c r="H968">
        <v>0</v>
      </c>
      <c r="I968" t="s">
        <v>984</v>
      </c>
      <c r="J968" t="s">
        <v>985</v>
      </c>
      <c r="K968" t="s">
        <v>986</v>
      </c>
      <c r="L968">
        <v>250</v>
      </c>
      <c r="N968">
        <v>2000201567</v>
      </c>
      <c r="O968" t="s">
        <v>2245</v>
      </c>
      <c r="P968">
        <v>2</v>
      </c>
      <c r="Q968" t="s">
        <v>2246</v>
      </c>
      <c r="R968" s="2">
        <v>244688</v>
      </c>
      <c r="S968" s="2">
        <v>244688</v>
      </c>
      <c r="T968" t="s">
        <v>2247</v>
      </c>
      <c r="U968">
        <v>23057678</v>
      </c>
      <c r="V968" t="s">
        <v>690</v>
      </c>
      <c r="W968">
        <v>5</v>
      </c>
      <c r="X968">
        <v>5</v>
      </c>
      <c r="Y968">
        <v>5</v>
      </c>
      <c r="Z968">
        <v>5</v>
      </c>
      <c r="AA968">
        <v>0</v>
      </c>
      <c r="AB968">
        <v>0</v>
      </c>
      <c r="AC968">
        <v>0</v>
      </c>
      <c r="AD968">
        <v>0</v>
      </c>
      <c r="AE968">
        <v>5</v>
      </c>
      <c r="AF968">
        <v>5</v>
      </c>
      <c r="AI968" t="s">
        <v>2243</v>
      </c>
      <c r="AJ968" t="s">
        <v>989</v>
      </c>
      <c r="AK968" t="s">
        <v>1039</v>
      </c>
      <c r="AL968" t="s">
        <v>1008</v>
      </c>
      <c r="AM968" t="s">
        <v>1009</v>
      </c>
      <c r="AN968" t="s">
        <v>1022</v>
      </c>
      <c r="AO968" t="s">
        <v>991</v>
      </c>
      <c r="AU968" t="s">
        <v>2248</v>
      </c>
      <c r="AV968" t="s">
        <v>765</v>
      </c>
      <c r="AW968" t="s">
        <v>765</v>
      </c>
      <c r="AX968" t="s">
        <v>990</v>
      </c>
      <c r="AY968">
        <v>0</v>
      </c>
      <c r="AZ968" t="s">
        <v>994</v>
      </c>
      <c r="BA968">
        <v>31787484</v>
      </c>
      <c r="BD968">
        <v>0</v>
      </c>
      <c r="BG968">
        <v>1333314600</v>
      </c>
      <c r="BH968" t="s">
        <v>995</v>
      </c>
      <c r="BI968">
        <v>5</v>
      </c>
      <c r="BJ968">
        <v>5</v>
      </c>
      <c r="BK968">
        <v>1300</v>
      </c>
      <c r="BL968" t="s">
        <v>996</v>
      </c>
    </row>
    <row r="969" spans="3:64">
      <c r="C969" s="2">
        <v>244688</v>
      </c>
      <c r="D969" s="2">
        <v>244688</v>
      </c>
      <c r="F969" t="s">
        <v>2239</v>
      </c>
      <c r="G969" t="s">
        <v>2240</v>
      </c>
      <c r="H969">
        <v>0</v>
      </c>
      <c r="I969" t="s">
        <v>984</v>
      </c>
      <c r="J969" t="s">
        <v>985</v>
      </c>
      <c r="K969" t="s">
        <v>986</v>
      </c>
      <c r="L969">
        <v>250</v>
      </c>
      <c r="N969">
        <v>2000201567</v>
      </c>
      <c r="O969" t="s">
        <v>2245</v>
      </c>
      <c r="P969">
        <v>2</v>
      </c>
      <c r="Q969" t="s">
        <v>2246</v>
      </c>
      <c r="R969" s="2">
        <v>244688</v>
      </c>
      <c r="S969" s="2">
        <v>244688</v>
      </c>
      <c r="T969" t="s">
        <v>2247</v>
      </c>
      <c r="U969">
        <v>23000194</v>
      </c>
      <c r="V969" t="s">
        <v>29</v>
      </c>
      <c r="W969">
        <v>2</v>
      </c>
      <c r="X969">
        <v>2</v>
      </c>
      <c r="Y969">
        <v>2</v>
      </c>
      <c r="Z969">
        <v>2</v>
      </c>
      <c r="AA969">
        <v>0</v>
      </c>
      <c r="AB969">
        <v>0</v>
      </c>
      <c r="AC969">
        <v>0</v>
      </c>
      <c r="AD969">
        <v>0</v>
      </c>
      <c r="AE969">
        <v>2</v>
      </c>
      <c r="AF969">
        <v>2</v>
      </c>
      <c r="AI969" t="s">
        <v>2243</v>
      </c>
      <c r="AJ969" t="s">
        <v>989</v>
      </c>
      <c r="AK969" t="s">
        <v>1007</v>
      </c>
      <c r="AL969" t="s">
        <v>1008</v>
      </c>
      <c r="AM969" t="s">
        <v>1009</v>
      </c>
      <c r="AN969" t="s">
        <v>1022</v>
      </c>
      <c r="AO969" t="s">
        <v>991</v>
      </c>
      <c r="AU969" t="s">
        <v>2248</v>
      </c>
      <c r="AV969" t="s">
        <v>765</v>
      </c>
      <c r="AW969" t="s">
        <v>765</v>
      </c>
      <c r="AX969" t="s">
        <v>990</v>
      </c>
      <c r="AY969">
        <v>0</v>
      </c>
      <c r="AZ969" t="s">
        <v>994</v>
      </c>
      <c r="BA969">
        <v>31787484</v>
      </c>
      <c r="BD969">
        <v>0</v>
      </c>
      <c r="BG969">
        <v>1333314600</v>
      </c>
      <c r="BH969" t="s">
        <v>995</v>
      </c>
      <c r="BI969">
        <v>2</v>
      </c>
      <c r="BJ969">
        <v>2</v>
      </c>
      <c r="BK969">
        <v>1300</v>
      </c>
      <c r="BL969" t="s">
        <v>996</v>
      </c>
    </row>
    <row r="970" spans="3:64">
      <c r="C970" s="2">
        <v>244688</v>
      </c>
      <c r="D970" s="2">
        <v>244688</v>
      </c>
      <c r="F970" t="s">
        <v>2239</v>
      </c>
      <c r="G970" t="s">
        <v>2240</v>
      </c>
      <c r="H970">
        <v>0</v>
      </c>
      <c r="I970" t="s">
        <v>984</v>
      </c>
      <c r="J970" t="s">
        <v>985</v>
      </c>
      <c r="K970" t="s">
        <v>986</v>
      </c>
      <c r="L970">
        <v>250</v>
      </c>
      <c r="N970">
        <v>2000201567</v>
      </c>
      <c r="O970" t="s">
        <v>2245</v>
      </c>
      <c r="P970">
        <v>2</v>
      </c>
      <c r="Q970" t="s">
        <v>2246</v>
      </c>
      <c r="R970" s="2">
        <v>244688</v>
      </c>
      <c r="S970" s="2">
        <v>244688</v>
      </c>
      <c r="T970" t="s">
        <v>2247</v>
      </c>
      <c r="U970">
        <v>23063197</v>
      </c>
      <c r="V970" t="s">
        <v>88</v>
      </c>
      <c r="W970">
        <v>10</v>
      </c>
      <c r="X970">
        <v>10</v>
      </c>
      <c r="Y970">
        <v>10</v>
      </c>
      <c r="Z970">
        <v>10</v>
      </c>
      <c r="AA970">
        <v>0</v>
      </c>
      <c r="AB970">
        <v>0</v>
      </c>
      <c r="AC970">
        <v>0</v>
      </c>
      <c r="AD970">
        <v>0</v>
      </c>
      <c r="AE970">
        <v>10</v>
      </c>
      <c r="AF970">
        <v>10</v>
      </c>
      <c r="AI970" t="s">
        <v>2243</v>
      </c>
      <c r="AJ970" t="s">
        <v>989</v>
      </c>
      <c r="AK970" t="s">
        <v>1007</v>
      </c>
      <c r="AL970" t="s">
        <v>1008</v>
      </c>
      <c r="AM970" t="s">
        <v>1009</v>
      </c>
      <c r="AN970" t="s">
        <v>1022</v>
      </c>
      <c r="AO970" t="s">
        <v>991</v>
      </c>
      <c r="AU970" t="s">
        <v>2248</v>
      </c>
      <c r="AV970" t="s">
        <v>765</v>
      </c>
      <c r="AW970" t="s">
        <v>765</v>
      </c>
      <c r="AX970" t="s">
        <v>990</v>
      </c>
      <c r="AY970">
        <v>0</v>
      </c>
      <c r="AZ970" t="s">
        <v>994</v>
      </c>
      <c r="BA970">
        <v>31787484</v>
      </c>
      <c r="BD970">
        <v>0</v>
      </c>
      <c r="BG970">
        <v>1333314600</v>
      </c>
      <c r="BH970" t="s">
        <v>995</v>
      </c>
      <c r="BI970">
        <v>10</v>
      </c>
      <c r="BJ970">
        <v>10</v>
      </c>
      <c r="BK970">
        <v>1300</v>
      </c>
      <c r="BL970" t="s">
        <v>996</v>
      </c>
    </row>
    <row r="971" spans="3:64">
      <c r="C971" s="2">
        <v>244688</v>
      </c>
      <c r="D971" s="2">
        <v>244688</v>
      </c>
      <c r="F971" t="s">
        <v>2239</v>
      </c>
      <c r="G971" t="s">
        <v>2240</v>
      </c>
      <c r="H971">
        <v>0</v>
      </c>
      <c r="I971" t="s">
        <v>984</v>
      </c>
      <c r="J971" t="s">
        <v>985</v>
      </c>
      <c r="K971" t="s">
        <v>986</v>
      </c>
      <c r="L971">
        <v>250</v>
      </c>
      <c r="N971">
        <v>2000201567</v>
      </c>
      <c r="O971" t="s">
        <v>2245</v>
      </c>
      <c r="P971">
        <v>2</v>
      </c>
      <c r="Q971" t="s">
        <v>2246</v>
      </c>
      <c r="R971" s="2">
        <v>244688</v>
      </c>
      <c r="S971" s="2">
        <v>244688</v>
      </c>
      <c r="T971" t="s">
        <v>2247</v>
      </c>
      <c r="U971">
        <v>23000188</v>
      </c>
      <c r="V971" t="s">
        <v>94</v>
      </c>
      <c r="W971">
        <v>2</v>
      </c>
      <c r="X971">
        <v>2</v>
      </c>
      <c r="Y971">
        <v>2</v>
      </c>
      <c r="Z971">
        <v>2</v>
      </c>
      <c r="AA971">
        <v>0</v>
      </c>
      <c r="AB971">
        <v>0</v>
      </c>
      <c r="AC971">
        <v>0</v>
      </c>
      <c r="AD971">
        <v>0</v>
      </c>
      <c r="AE971">
        <v>2</v>
      </c>
      <c r="AF971">
        <v>2</v>
      </c>
      <c r="AI971" t="s">
        <v>2243</v>
      </c>
      <c r="AJ971" t="s">
        <v>989</v>
      </c>
      <c r="AK971" t="s">
        <v>1007</v>
      </c>
      <c r="AL971" t="s">
        <v>1008</v>
      </c>
      <c r="AM971" t="s">
        <v>1009</v>
      </c>
      <c r="AN971" t="s">
        <v>1022</v>
      </c>
      <c r="AO971" t="s">
        <v>991</v>
      </c>
      <c r="AU971" t="s">
        <v>2248</v>
      </c>
      <c r="AV971" t="s">
        <v>765</v>
      </c>
      <c r="AW971" t="s">
        <v>765</v>
      </c>
      <c r="AX971" t="s">
        <v>990</v>
      </c>
      <c r="AY971">
        <v>0</v>
      </c>
      <c r="AZ971" t="s">
        <v>994</v>
      </c>
      <c r="BA971">
        <v>31787484</v>
      </c>
      <c r="BD971">
        <v>0</v>
      </c>
      <c r="BG971">
        <v>1333314600</v>
      </c>
      <c r="BH971" t="s">
        <v>995</v>
      </c>
      <c r="BI971">
        <v>2</v>
      </c>
      <c r="BJ971">
        <v>2</v>
      </c>
      <c r="BK971">
        <v>1300</v>
      </c>
      <c r="BL971" t="s">
        <v>996</v>
      </c>
    </row>
    <row r="972" spans="3:64">
      <c r="C972" s="2">
        <v>244688</v>
      </c>
      <c r="D972" s="2">
        <v>244688</v>
      </c>
      <c r="F972" t="s">
        <v>2239</v>
      </c>
      <c r="G972" t="s">
        <v>2240</v>
      </c>
      <c r="H972">
        <v>0</v>
      </c>
      <c r="I972" t="s">
        <v>984</v>
      </c>
      <c r="J972" t="s">
        <v>985</v>
      </c>
      <c r="K972" t="s">
        <v>986</v>
      </c>
      <c r="L972">
        <v>250</v>
      </c>
      <c r="N972">
        <v>2000201567</v>
      </c>
      <c r="O972" t="s">
        <v>2245</v>
      </c>
      <c r="P972">
        <v>2</v>
      </c>
      <c r="Q972" t="s">
        <v>2246</v>
      </c>
      <c r="R972" s="2">
        <v>244688</v>
      </c>
      <c r="S972" s="2">
        <v>244688</v>
      </c>
      <c r="T972" t="s">
        <v>2247</v>
      </c>
      <c r="U972">
        <v>23057676</v>
      </c>
      <c r="V972" t="s">
        <v>205</v>
      </c>
      <c r="W972">
        <v>6</v>
      </c>
      <c r="X972">
        <v>6</v>
      </c>
      <c r="Y972">
        <v>6</v>
      </c>
      <c r="Z972">
        <v>6</v>
      </c>
      <c r="AA972">
        <v>0</v>
      </c>
      <c r="AB972">
        <v>0</v>
      </c>
      <c r="AC972">
        <v>0</v>
      </c>
      <c r="AD972">
        <v>0</v>
      </c>
      <c r="AE972">
        <v>6</v>
      </c>
      <c r="AF972">
        <v>6</v>
      </c>
      <c r="AI972" t="s">
        <v>2243</v>
      </c>
      <c r="AJ972" t="s">
        <v>989</v>
      </c>
      <c r="AK972" t="s">
        <v>1039</v>
      </c>
      <c r="AL972" t="s">
        <v>1008</v>
      </c>
      <c r="AM972" t="s">
        <v>1009</v>
      </c>
      <c r="AN972" t="s">
        <v>1022</v>
      </c>
      <c r="AO972" t="s">
        <v>991</v>
      </c>
      <c r="AU972" t="s">
        <v>2248</v>
      </c>
      <c r="AV972" t="s">
        <v>765</v>
      </c>
      <c r="AW972" t="s">
        <v>765</v>
      </c>
      <c r="AX972" t="s">
        <v>990</v>
      </c>
      <c r="AY972">
        <v>0</v>
      </c>
      <c r="AZ972" t="s">
        <v>994</v>
      </c>
      <c r="BA972">
        <v>31787484</v>
      </c>
      <c r="BD972">
        <v>0</v>
      </c>
      <c r="BG972">
        <v>1333314600</v>
      </c>
      <c r="BH972" t="s">
        <v>995</v>
      </c>
      <c r="BI972">
        <v>6</v>
      </c>
      <c r="BJ972">
        <v>6</v>
      </c>
      <c r="BK972">
        <v>1300</v>
      </c>
      <c r="BL972" t="s">
        <v>996</v>
      </c>
    </row>
    <row r="973" spans="3:64">
      <c r="C973" s="2">
        <v>244688</v>
      </c>
      <c r="D973" s="2">
        <v>244688</v>
      </c>
      <c r="F973" t="s">
        <v>2239</v>
      </c>
      <c r="G973" t="s">
        <v>2240</v>
      </c>
      <c r="H973">
        <v>0</v>
      </c>
      <c r="I973" t="s">
        <v>984</v>
      </c>
      <c r="J973" t="s">
        <v>985</v>
      </c>
      <c r="K973" t="s">
        <v>986</v>
      </c>
      <c r="L973">
        <v>250</v>
      </c>
      <c r="N973">
        <v>2000201567</v>
      </c>
      <c r="O973" t="s">
        <v>2245</v>
      </c>
      <c r="P973">
        <v>2</v>
      </c>
      <c r="Q973" t="s">
        <v>2246</v>
      </c>
      <c r="R973" s="2">
        <v>244688</v>
      </c>
      <c r="S973" s="2">
        <v>244688</v>
      </c>
      <c r="T973" t="s">
        <v>2247</v>
      </c>
      <c r="U973">
        <v>23057675</v>
      </c>
      <c r="V973" t="s">
        <v>197</v>
      </c>
      <c r="W973">
        <v>5</v>
      </c>
      <c r="X973">
        <v>5</v>
      </c>
      <c r="Y973">
        <v>5</v>
      </c>
      <c r="Z973">
        <v>5</v>
      </c>
      <c r="AA973">
        <v>0</v>
      </c>
      <c r="AB973">
        <v>0</v>
      </c>
      <c r="AC973">
        <v>0</v>
      </c>
      <c r="AD973">
        <v>0</v>
      </c>
      <c r="AE973">
        <v>5</v>
      </c>
      <c r="AF973">
        <v>5</v>
      </c>
      <c r="AI973" t="s">
        <v>2243</v>
      </c>
      <c r="AJ973" t="s">
        <v>989</v>
      </c>
      <c r="AK973" t="s">
        <v>1039</v>
      </c>
      <c r="AL973" t="s">
        <v>1008</v>
      </c>
      <c r="AM973" t="s">
        <v>1009</v>
      </c>
      <c r="AN973" t="s">
        <v>1022</v>
      </c>
      <c r="AO973" t="s">
        <v>991</v>
      </c>
      <c r="AU973" t="s">
        <v>2248</v>
      </c>
      <c r="AV973" t="s">
        <v>765</v>
      </c>
      <c r="AW973" t="s">
        <v>765</v>
      </c>
      <c r="AX973" t="s">
        <v>990</v>
      </c>
      <c r="AY973">
        <v>0</v>
      </c>
      <c r="AZ973" t="s">
        <v>994</v>
      </c>
      <c r="BA973">
        <v>31787484</v>
      </c>
      <c r="BD973">
        <v>0</v>
      </c>
      <c r="BG973">
        <v>1333314600</v>
      </c>
      <c r="BH973" t="s">
        <v>995</v>
      </c>
      <c r="BI973">
        <v>5</v>
      </c>
      <c r="BJ973">
        <v>5</v>
      </c>
      <c r="BK973">
        <v>1300</v>
      </c>
      <c r="BL973" t="s">
        <v>996</v>
      </c>
    </row>
    <row r="974" spans="3:64">
      <c r="C974" s="2">
        <v>244688</v>
      </c>
      <c r="D974" s="2">
        <v>244688</v>
      </c>
      <c r="F974" t="s">
        <v>2239</v>
      </c>
      <c r="G974" t="s">
        <v>2240</v>
      </c>
      <c r="H974">
        <v>0</v>
      </c>
      <c r="I974" t="s">
        <v>984</v>
      </c>
      <c r="J974" t="s">
        <v>985</v>
      </c>
      <c r="K974" t="s">
        <v>986</v>
      </c>
      <c r="L974">
        <v>250</v>
      </c>
      <c r="N974">
        <v>2000201567</v>
      </c>
      <c r="O974" t="s">
        <v>2245</v>
      </c>
      <c r="P974">
        <v>2</v>
      </c>
      <c r="Q974" t="s">
        <v>2246</v>
      </c>
      <c r="R974" s="2">
        <v>244688</v>
      </c>
      <c r="S974" s="2">
        <v>244688</v>
      </c>
      <c r="T974" t="s">
        <v>2247</v>
      </c>
      <c r="U974">
        <v>23000191</v>
      </c>
      <c r="V974" t="s">
        <v>44</v>
      </c>
      <c r="W974">
        <v>2</v>
      </c>
      <c r="X974">
        <v>2</v>
      </c>
      <c r="Y974">
        <v>2</v>
      </c>
      <c r="Z974">
        <v>2</v>
      </c>
      <c r="AA974">
        <v>0</v>
      </c>
      <c r="AB974">
        <v>0</v>
      </c>
      <c r="AC974">
        <v>0</v>
      </c>
      <c r="AD974">
        <v>0</v>
      </c>
      <c r="AE974">
        <v>2</v>
      </c>
      <c r="AF974">
        <v>2</v>
      </c>
      <c r="AI974" t="s">
        <v>2243</v>
      </c>
      <c r="AJ974" t="s">
        <v>989</v>
      </c>
      <c r="AK974" t="s">
        <v>1007</v>
      </c>
      <c r="AL974" t="s">
        <v>1008</v>
      </c>
      <c r="AM974" t="s">
        <v>1009</v>
      </c>
      <c r="AN974" t="s">
        <v>1022</v>
      </c>
      <c r="AO974" t="s">
        <v>991</v>
      </c>
      <c r="AU974" t="s">
        <v>2248</v>
      </c>
      <c r="AV974" t="s">
        <v>765</v>
      </c>
      <c r="AW974" t="s">
        <v>765</v>
      </c>
      <c r="AX974" t="s">
        <v>990</v>
      </c>
      <c r="AY974">
        <v>0</v>
      </c>
      <c r="AZ974" t="s">
        <v>994</v>
      </c>
      <c r="BA974">
        <v>31787484</v>
      </c>
      <c r="BD974">
        <v>0</v>
      </c>
      <c r="BG974">
        <v>1333314600</v>
      </c>
      <c r="BH974" t="s">
        <v>995</v>
      </c>
      <c r="BI974">
        <v>2</v>
      </c>
      <c r="BJ974">
        <v>2</v>
      </c>
      <c r="BK974">
        <v>1300</v>
      </c>
      <c r="BL974" t="s">
        <v>996</v>
      </c>
    </row>
    <row r="975" spans="3:64">
      <c r="C975" s="2">
        <v>244688</v>
      </c>
      <c r="D975" s="2">
        <v>244688</v>
      </c>
      <c r="F975" t="s">
        <v>2239</v>
      </c>
      <c r="G975" t="s">
        <v>2240</v>
      </c>
      <c r="H975">
        <v>0</v>
      </c>
      <c r="I975" t="s">
        <v>984</v>
      </c>
      <c r="J975" t="s">
        <v>985</v>
      </c>
      <c r="K975" t="s">
        <v>986</v>
      </c>
      <c r="L975">
        <v>250</v>
      </c>
      <c r="N975">
        <v>2000201567</v>
      </c>
      <c r="O975" t="s">
        <v>2245</v>
      </c>
      <c r="P975">
        <v>2</v>
      </c>
      <c r="Q975" t="s">
        <v>2246</v>
      </c>
      <c r="R975" s="2">
        <v>244688</v>
      </c>
      <c r="S975" s="2">
        <v>244688</v>
      </c>
      <c r="T975" t="s">
        <v>2247</v>
      </c>
      <c r="U975">
        <v>23057674</v>
      </c>
      <c r="V975" t="s">
        <v>223</v>
      </c>
      <c r="W975">
        <v>10</v>
      </c>
      <c r="X975">
        <v>10</v>
      </c>
      <c r="Y975">
        <v>10</v>
      </c>
      <c r="Z975">
        <v>10</v>
      </c>
      <c r="AA975">
        <v>0</v>
      </c>
      <c r="AB975">
        <v>0</v>
      </c>
      <c r="AC975">
        <v>0</v>
      </c>
      <c r="AD975">
        <v>0</v>
      </c>
      <c r="AE975">
        <v>10</v>
      </c>
      <c r="AF975">
        <v>10</v>
      </c>
      <c r="AI975" t="s">
        <v>2243</v>
      </c>
      <c r="AJ975" t="s">
        <v>989</v>
      </c>
      <c r="AK975" t="s">
        <v>1039</v>
      </c>
      <c r="AL975" t="s">
        <v>1008</v>
      </c>
      <c r="AM975" t="s">
        <v>1009</v>
      </c>
      <c r="AN975" t="s">
        <v>1022</v>
      </c>
      <c r="AO975" t="s">
        <v>991</v>
      </c>
      <c r="AU975" t="s">
        <v>2248</v>
      </c>
      <c r="AV975" t="s">
        <v>765</v>
      </c>
      <c r="AW975" t="s">
        <v>765</v>
      </c>
      <c r="AX975" t="s">
        <v>990</v>
      </c>
      <c r="AY975">
        <v>0</v>
      </c>
      <c r="AZ975" t="s">
        <v>994</v>
      </c>
      <c r="BA975">
        <v>31787484</v>
      </c>
      <c r="BD975">
        <v>0</v>
      </c>
      <c r="BG975">
        <v>1333314600</v>
      </c>
      <c r="BH975" t="s">
        <v>995</v>
      </c>
      <c r="BI975">
        <v>10</v>
      </c>
      <c r="BJ975">
        <v>10</v>
      </c>
      <c r="BK975">
        <v>1300</v>
      </c>
      <c r="BL975" t="s">
        <v>996</v>
      </c>
    </row>
    <row r="976" spans="3:64">
      <c r="C976" s="2">
        <v>244688</v>
      </c>
      <c r="D976" s="2">
        <v>244688</v>
      </c>
      <c r="F976" t="s">
        <v>2239</v>
      </c>
      <c r="G976" t="s">
        <v>2240</v>
      </c>
      <c r="H976">
        <v>0</v>
      </c>
      <c r="I976" t="s">
        <v>984</v>
      </c>
      <c r="J976" t="s">
        <v>985</v>
      </c>
      <c r="K976" t="s">
        <v>986</v>
      </c>
      <c r="L976">
        <v>250</v>
      </c>
      <c r="N976">
        <v>2000201567</v>
      </c>
      <c r="O976" t="s">
        <v>2245</v>
      </c>
      <c r="P976">
        <v>2</v>
      </c>
      <c r="Q976" t="s">
        <v>2246</v>
      </c>
      <c r="R976" s="2">
        <v>244688</v>
      </c>
      <c r="S976" s="2">
        <v>244688</v>
      </c>
      <c r="T976" t="s">
        <v>2247</v>
      </c>
      <c r="U976">
        <v>23057672</v>
      </c>
      <c r="V976" t="s">
        <v>136</v>
      </c>
      <c r="W976">
        <v>15</v>
      </c>
      <c r="X976">
        <v>15</v>
      </c>
      <c r="Y976">
        <v>15</v>
      </c>
      <c r="Z976">
        <v>15</v>
      </c>
      <c r="AA976">
        <v>0</v>
      </c>
      <c r="AB976">
        <v>0</v>
      </c>
      <c r="AC976">
        <v>0</v>
      </c>
      <c r="AD976">
        <v>0</v>
      </c>
      <c r="AE976">
        <v>15</v>
      </c>
      <c r="AF976">
        <v>15</v>
      </c>
      <c r="AI976" t="s">
        <v>2243</v>
      </c>
      <c r="AJ976" t="s">
        <v>989</v>
      </c>
      <c r="AK976" t="s">
        <v>1039</v>
      </c>
      <c r="AL976" t="s">
        <v>1008</v>
      </c>
      <c r="AM976" t="s">
        <v>1009</v>
      </c>
      <c r="AN976" t="s">
        <v>1022</v>
      </c>
      <c r="AO976" t="s">
        <v>991</v>
      </c>
      <c r="AU976" t="s">
        <v>2248</v>
      </c>
      <c r="AV976" t="s">
        <v>765</v>
      </c>
      <c r="AW976" t="s">
        <v>765</v>
      </c>
      <c r="AX976" t="s">
        <v>990</v>
      </c>
      <c r="AY976">
        <v>0</v>
      </c>
      <c r="AZ976" t="s">
        <v>994</v>
      </c>
      <c r="BA976">
        <v>31787484</v>
      </c>
      <c r="BD976">
        <v>0</v>
      </c>
      <c r="BG976">
        <v>1333314600</v>
      </c>
      <c r="BH976" t="s">
        <v>995</v>
      </c>
      <c r="BI976">
        <v>15</v>
      </c>
      <c r="BJ976">
        <v>15</v>
      </c>
      <c r="BK976">
        <v>1300</v>
      </c>
      <c r="BL976" t="s">
        <v>996</v>
      </c>
    </row>
    <row r="977" spans="3:64">
      <c r="C977" s="2">
        <v>244688</v>
      </c>
      <c r="D977" s="2">
        <v>244688</v>
      </c>
      <c r="F977" t="s">
        <v>2239</v>
      </c>
      <c r="G977" t="s">
        <v>2240</v>
      </c>
      <c r="H977">
        <v>0</v>
      </c>
      <c r="I977" t="s">
        <v>984</v>
      </c>
      <c r="J977" t="s">
        <v>985</v>
      </c>
      <c r="K977" t="s">
        <v>986</v>
      </c>
      <c r="L977">
        <v>250</v>
      </c>
      <c r="N977">
        <v>2000201567</v>
      </c>
      <c r="O977" t="s">
        <v>2245</v>
      </c>
      <c r="P977">
        <v>2</v>
      </c>
      <c r="Q977" t="s">
        <v>2246</v>
      </c>
      <c r="R977" s="2">
        <v>244688</v>
      </c>
      <c r="S977" s="2">
        <v>244688</v>
      </c>
      <c r="T977" t="s">
        <v>2247</v>
      </c>
      <c r="U977">
        <v>23057690</v>
      </c>
      <c r="V977" t="s">
        <v>65</v>
      </c>
      <c r="W977">
        <v>5</v>
      </c>
      <c r="X977">
        <v>5</v>
      </c>
      <c r="Y977">
        <v>5</v>
      </c>
      <c r="Z977">
        <v>5</v>
      </c>
      <c r="AA977">
        <v>0</v>
      </c>
      <c r="AB977">
        <v>0</v>
      </c>
      <c r="AC977">
        <v>0</v>
      </c>
      <c r="AD977">
        <v>0</v>
      </c>
      <c r="AE977">
        <v>5</v>
      </c>
      <c r="AF977">
        <v>5</v>
      </c>
      <c r="AI977" t="s">
        <v>2243</v>
      </c>
      <c r="AJ977" t="s">
        <v>989</v>
      </c>
      <c r="AK977" t="s">
        <v>1007</v>
      </c>
      <c r="AL977" t="s">
        <v>1008</v>
      </c>
      <c r="AM977" t="s">
        <v>1009</v>
      </c>
      <c r="AN977" t="s">
        <v>1022</v>
      </c>
      <c r="AO977" t="s">
        <v>991</v>
      </c>
      <c r="AU977" t="s">
        <v>2248</v>
      </c>
      <c r="AV977" t="s">
        <v>765</v>
      </c>
      <c r="AW977" t="s">
        <v>765</v>
      </c>
      <c r="AX977" t="s">
        <v>990</v>
      </c>
      <c r="AY977">
        <v>0</v>
      </c>
      <c r="AZ977" t="s">
        <v>994</v>
      </c>
      <c r="BA977">
        <v>31787484</v>
      </c>
      <c r="BD977">
        <v>0</v>
      </c>
      <c r="BG977">
        <v>1333314600</v>
      </c>
      <c r="BH977" t="s">
        <v>995</v>
      </c>
      <c r="BI977">
        <v>5</v>
      </c>
      <c r="BJ977">
        <v>5</v>
      </c>
      <c r="BK977">
        <v>1300</v>
      </c>
      <c r="BL977" t="s">
        <v>996</v>
      </c>
    </row>
    <row r="978" spans="3:64">
      <c r="C978" s="2">
        <v>244688</v>
      </c>
      <c r="D978" s="2">
        <v>244688</v>
      </c>
      <c r="F978" t="s">
        <v>2239</v>
      </c>
      <c r="G978" t="s">
        <v>2240</v>
      </c>
      <c r="H978">
        <v>0</v>
      </c>
      <c r="I978" t="s">
        <v>984</v>
      </c>
      <c r="J978" t="s">
        <v>985</v>
      </c>
      <c r="K978" t="s">
        <v>986</v>
      </c>
      <c r="L978">
        <v>250</v>
      </c>
      <c r="N978">
        <v>2000201567</v>
      </c>
      <c r="O978" t="s">
        <v>2245</v>
      </c>
      <c r="P978">
        <v>2</v>
      </c>
      <c r="Q978" t="s">
        <v>2246</v>
      </c>
      <c r="R978" s="2">
        <v>244688</v>
      </c>
      <c r="S978" s="2">
        <v>244688</v>
      </c>
      <c r="T978" t="s">
        <v>2247</v>
      </c>
      <c r="U978">
        <v>23057677</v>
      </c>
      <c r="V978" t="s">
        <v>243</v>
      </c>
      <c r="W978">
        <v>21</v>
      </c>
      <c r="X978">
        <v>21</v>
      </c>
      <c r="Y978">
        <v>21</v>
      </c>
      <c r="Z978">
        <v>21</v>
      </c>
      <c r="AA978">
        <v>0</v>
      </c>
      <c r="AB978">
        <v>0</v>
      </c>
      <c r="AC978">
        <v>0</v>
      </c>
      <c r="AD978">
        <v>0</v>
      </c>
      <c r="AE978">
        <v>21</v>
      </c>
      <c r="AF978">
        <v>21</v>
      </c>
      <c r="AI978" t="s">
        <v>2243</v>
      </c>
      <c r="AJ978" t="s">
        <v>989</v>
      </c>
      <c r="AK978" t="s">
        <v>1039</v>
      </c>
      <c r="AL978" t="s">
        <v>1008</v>
      </c>
      <c r="AM978" t="s">
        <v>1009</v>
      </c>
      <c r="AN978" t="s">
        <v>1022</v>
      </c>
      <c r="AO978" t="s">
        <v>991</v>
      </c>
      <c r="AU978" t="s">
        <v>2248</v>
      </c>
      <c r="AV978" t="s">
        <v>765</v>
      </c>
      <c r="AW978" t="s">
        <v>765</v>
      </c>
      <c r="AX978" t="s">
        <v>990</v>
      </c>
      <c r="AY978">
        <v>0</v>
      </c>
      <c r="AZ978" t="s">
        <v>994</v>
      </c>
      <c r="BA978">
        <v>31787484</v>
      </c>
      <c r="BD978">
        <v>0</v>
      </c>
      <c r="BG978">
        <v>1333314600</v>
      </c>
      <c r="BH978" t="s">
        <v>995</v>
      </c>
      <c r="BI978">
        <v>21</v>
      </c>
      <c r="BJ978">
        <v>21</v>
      </c>
      <c r="BK978">
        <v>1300</v>
      </c>
      <c r="BL978" t="s">
        <v>996</v>
      </c>
    </row>
    <row r="979" spans="3:64">
      <c r="C979" s="2">
        <v>244688</v>
      </c>
      <c r="D979" s="2">
        <v>244688</v>
      </c>
      <c r="F979" t="s">
        <v>2239</v>
      </c>
      <c r="G979" t="s">
        <v>2240</v>
      </c>
      <c r="H979">
        <v>0</v>
      </c>
      <c r="I979" t="s">
        <v>984</v>
      </c>
      <c r="J979" t="s">
        <v>985</v>
      </c>
      <c r="K979" t="s">
        <v>986</v>
      </c>
      <c r="L979">
        <v>250</v>
      </c>
      <c r="N979">
        <v>2000358784</v>
      </c>
      <c r="O979" t="s">
        <v>2241</v>
      </c>
      <c r="P979">
        <v>1</v>
      </c>
      <c r="Q979" t="s">
        <v>2241</v>
      </c>
      <c r="R979" s="2">
        <v>244688</v>
      </c>
      <c r="S979" s="2">
        <v>244688</v>
      </c>
      <c r="T979" t="s">
        <v>2249</v>
      </c>
      <c r="U979">
        <v>23000130</v>
      </c>
      <c r="V979" t="s">
        <v>146</v>
      </c>
      <c r="W979">
        <v>10</v>
      </c>
      <c r="X979">
        <v>10</v>
      </c>
      <c r="Y979">
        <v>10</v>
      </c>
      <c r="Z979">
        <v>10</v>
      </c>
      <c r="AA979">
        <v>0</v>
      </c>
      <c r="AB979">
        <v>0</v>
      </c>
      <c r="AC979">
        <v>0</v>
      </c>
      <c r="AD979">
        <v>0</v>
      </c>
      <c r="AE979">
        <v>10</v>
      </c>
      <c r="AF979">
        <v>10</v>
      </c>
      <c r="AI979" t="s">
        <v>2243</v>
      </c>
      <c r="AJ979" t="s">
        <v>989</v>
      </c>
      <c r="AK979" t="s">
        <v>1039</v>
      </c>
      <c r="AL979" t="s">
        <v>1008</v>
      </c>
      <c r="AM979" t="s">
        <v>1009</v>
      </c>
      <c r="AN979" t="s">
        <v>1034</v>
      </c>
      <c r="AO979" t="s">
        <v>991</v>
      </c>
      <c r="AU979" t="s">
        <v>2250</v>
      </c>
      <c r="AV979" t="s">
        <v>765</v>
      </c>
      <c r="AW979" t="s">
        <v>765</v>
      </c>
      <c r="AX979" t="s">
        <v>990</v>
      </c>
      <c r="AY979">
        <v>0</v>
      </c>
      <c r="AZ979" t="s">
        <v>994</v>
      </c>
      <c r="BA979">
        <v>31787919</v>
      </c>
      <c r="BD979">
        <v>0</v>
      </c>
      <c r="BG979">
        <v>1333314600</v>
      </c>
      <c r="BH979" t="s">
        <v>995</v>
      </c>
      <c r="BI979">
        <v>10</v>
      </c>
      <c r="BJ979">
        <v>10</v>
      </c>
      <c r="BK979">
        <v>1300</v>
      </c>
      <c r="BL979" t="s">
        <v>996</v>
      </c>
    </row>
    <row r="980" spans="3:64">
      <c r="C980" s="2">
        <v>244688</v>
      </c>
      <c r="D980" s="2">
        <v>244688</v>
      </c>
      <c r="F980" t="s">
        <v>2239</v>
      </c>
      <c r="G980" t="s">
        <v>2240</v>
      </c>
      <c r="H980">
        <v>0</v>
      </c>
      <c r="I980" t="s">
        <v>984</v>
      </c>
      <c r="J980" t="s">
        <v>985</v>
      </c>
      <c r="K980" t="s">
        <v>986</v>
      </c>
      <c r="L980">
        <v>250</v>
      </c>
      <c r="N980">
        <v>2000236282</v>
      </c>
      <c r="O980" t="s">
        <v>2251</v>
      </c>
      <c r="P980">
        <v>1</v>
      </c>
      <c r="Q980" t="s">
        <v>2252</v>
      </c>
      <c r="R980" s="2">
        <v>244688</v>
      </c>
      <c r="S980" s="2">
        <v>244688</v>
      </c>
      <c r="T980" t="s">
        <v>2253</v>
      </c>
      <c r="U980">
        <v>23064091</v>
      </c>
      <c r="V980" t="s">
        <v>118</v>
      </c>
      <c r="W980">
        <v>100</v>
      </c>
      <c r="X980">
        <v>100</v>
      </c>
      <c r="Y980">
        <v>100</v>
      </c>
      <c r="Z980">
        <v>100</v>
      </c>
      <c r="AA980">
        <v>0</v>
      </c>
      <c r="AB980">
        <v>0</v>
      </c>
      <c r="AC980">
        <v>0</v>
      </c>
      <c r="AD980">
        <v>0</v>
      </c>
      <c r="AE980">
        <v>100</v>
      </c>
      <c r="AF980">
        <v>100</v>
      </c>
      <c r="AI980" t="s">
        <v>2243</v>
      </c>
      <c r="AJ980" t="s">
        <v>989</v>
      </c>
      <c r="AK980" t="s">
        <v>1007</v>
      </c>
      <c r="AL980" t="s">
        <v>1008</v>
      </c>
      <c r="AM980" t="s">
        <v>1009</v>
      </c>
      <c r="AN980" t="s">
        <v>1022</v>
      </c>
      <c r="AO980" t="s">
        <v>991</v>
      </c>
      <c r="AU980" t="s">
        <v>2254</v>
      </c>
      <c r="AV980" t="s">
        <v>765</v>
      </c>
      <c r="AW980" t="s">
        <v>765</v>
      </c>
      <c r="AX980" t="s">
        <v>990</v>
      </c>
      <c r="AY980">
        <v>0</v>
      </c>
      <c r="AZ980" t="s">
        <v>994</v>
      </c>
      <c r="BA980">
        <v>31788194</v>
      </c>
      <c r="BD980">
        <v>0</v>
      </c>
      <c r="BG980">
        <v>1333314600</v>
      </c>
      <c r="BH980" t="s">
        <v>995</v>
      </c>
      <c r="BI980">
        <v>100</v>
      </c>
      <c r="BJ980">
        <v>100</v>
      </c>
      <c r="BK980">
        <v>1300</v>
      </c>
      <c r="BL980" t="s">
        <v>996</v>
      </c>
    </row>
    <row r="981" spans="3:64">
      <c r="C981" s="2">
        <v>244688</v>
      </c>
      <c r="D981" s="2">
        <v>244688</v>
      </c>
      <c r="F981" t="s">
        <v>2239</v>
      </c>
      <c r="G981" t="s">
        <v>2240</v>
      </c>
      <c r="H981">
        <v>0</v>
      </c>
      <c r="I981" t="s">
        <v>984</v>
      </c>
      <c r="J981" t="s">
        <v>985</v>
      </c>
      <c r="K981" t="s">
        <v>986</v>
      </c>
      <c r="L981">
        <v>250</v>
      </c>
      <c r="N981">
        <v>2000151479</v>
      </c>
      <c r="O981" t="s">
        <v>2255</v>
      </c>
      <c r="P981">
        <v>1</v>
      </c>
      <c r="Q981" t="s">
        <v>2256</v>
      </c>
      <c r="R981" s="2">
        <v>244688</v>
      </c>
      <c r="S981" s="2">
        <v>244688</v>
      </c>
      <c r="T981" t="s">
        <v>2257</v>
      </c>
      <c r="U981">
        <v>23000188</v>
      </c>
      <c r="V981" t="s">
        <v>94</v>
      </c>
      <c r="W981">
        <v>2</v>
      </c>
      <c r="X981">
        <v>2</v>
      </c>
      <c r="Y981">
        <v>2</v>
      </c>
      <c r="Z981">
        <v>2</v>
      </c>
      <c r="AA981">
        <v>0</v>
      </c>
      <c r="AB981">
        <v>0</v>
      </c>
      <c r="AC981">
        <v>0</v>
      </c>
      <c r="AD981">
        <v>0</v>
      </c>
      <c r="AE981">
        <v>2</v>
      </c>
      <c r="AF981">
        <v>2</v>
      </c>
      <c r="AI981" t="s">
        <v>2243</v>
      </c>
      <c r="AJ981" t="s">
        <v>989</v>
      </c>
      <c r="AK981" t="s">
        <v>1007</v>
      </c>
      <c r="AL981" t="s">
        <v>1008</v>
      </c>
      <c r="AM981" t="s">
        <v>1009</v>
      </c>
      <c r="AN981" t="s">
        <v>1022</v>
      </c>
      <c r="AO981" t="s">
        <v>991</v>
      </c>
      <c r="AU981" t="s">
        <v>2258</v>
      </c>
      <c r="AV981" t="s">
        <v>765</v>
      </c>
      <c r="AW981" t="s">
        <v>765</v>
      </c>
      <c r="AX981" t="s">
        <v>990</v>
      </c>
      <c r="AY981">
        <v>0</v>
      </c>
      <c r="AZ981" t="s">
        <v>994</v>
      </c>
      <c r="BA981">
        <v>31791743</v>
      </c>
      <c r="BD981">
        <v>0</v>
      </c>
      <c r="BG981">
        <v>1333314600</v>
      </c>
      <c r="BH981" t="s">
        <v>995</v>
      </c>
      <c r="BI981">
        <v>2</v>
      </c>
      <c r="BJ981">
        <v>2</v>
      </c>
      <c r="BK981">
        <v>1300</v>
      </c>
      <c r="BL981" t="s">
        <v>996</v>
      </c>
    </row>
    <row r="982" spans="3:64">
      <c r="C982" s="2">
        <v>244688</v>
      </c>
      <c r="D982" s="2">
        <v>244688</v>
      </c>
      <c r="F982" t="s">
        <v>2239</v>
      </c>
      <c r="G982" t="s">
        <v>2240</v>
      </c>
      <c r="H982">
        <v>0</v>
      </c>
      <c r="I982" t="s">
        <v>984</v>
      </c>
      <c r="J982" t="s">
        <v>985</v>
      </c>
      <c r="K982" t="s">
        <v>986</v>
      </c>
      <c r="L982">
        <v>250</v>
      </c>
      <c r="N982">
        <v>2000419491</v>
      </c>
      <c r="O982" t="s">
        <v>2259</v>
      </c>
      <c r="P982">
        <v>1</v>
      </c>
      <c r="Q982" t="s">
        <v>2259</v>
      </c>
      <c r="R982" s="2">
        <v>244688</v>
      </c>
      <c r="S982" s="2">
        <v>244688</v>
      </c>
      <c r="T982" t="s">
        <v>2260</v>
      </c>
      <c r="U982">
        <v>23000181</v>
      </c>
      <c r="V982" t="s">
        <v>38</v>
      </c>
      <c r="W982">
        <v>16</v>
      </c>
      <c r="X982">
        <v>16</v>
      </c>
      <c r="Y982">
        <v>16</v>
      </c>
      <c r="Z982">
        <v>16</v>
      </c>
      <c r="AA982">
        <v>0</v>
      </c>
      <c r="AB982">
        <v>0</v>
      </c>
      <c r="AC982">
        <v>0</v>
      </c>
      <c r="AD982">
        <v>0</v>
      </c>
      <c r="AE982">
        <v>16</v>
      </c>
      <c r="AF982">
        <v>16</v>
      </c>
      <c r="AI982" t="s">
        <v>2243</v>
      </c>
      <c r="AJ982" t="s">
        <v>989</v>
      </c>
      <c r="AK982" t="s">
        <v>1007</v>
      </c>
      <c r="AL982" t="s">
        <v>1008</v>
      </c>
      <c r="AM982" t="s">
        <v>1009</v>
      </c>
      <c r="AN982" t="s">
        <v>1034</v>
      </c>
      <c r="AO982" t="s">
        <v>991</v>
      </c>
      <c r="AU982" t="s">
        <v>2261</v>
      </c>
      <c r="AV982" t="s">
        <v>765</v>
      </c>
      <c r="AW982" t="s">
        <v>765</v>
      </c>
      <c r="AX982" t="s">
        <v>990</v>
      </c>
      <c r="AY982">
        <v>0</v>
      </c>
      <c r="AZ982" t="s">
        <v>994</v>
      </c>
      <c r="BA982">
        <v>31792009</v>
      </c>
      <c r="BD982">
        <v>0</v>
      </c>
      <c r="BG982">
        <v>1333314600</v>
      </c>
      <c r="BH982" t="s">
        <v>995</v>
      </c>
      <c r="BI982">
        <v>16</v>
      </c>
      <c r="BJ982">
        <v>16</v>
      </c>
      <c r="BL982" t="s">
        <v>996</v>
      </c>
    </row>
    <row r="983" spans="3:64">
      <c r="C983" s="2">
        <v>244688</v>
      </c>
      <c r="D983" s="2">
        <v>244688</v>
      </c>
      <c r="F983" t="s">
        <v>2239</v>
      </c>
      <c r="G983" t="s">
        <v>2240</v>
      </c>
      <c r="H983">
        <v>0</v>
      </c>
      <c r="I983" t="s">
        <v>984</v>
      </c>
      <c r="J983" t="s">
        <v>985</v>
      </c>
      <c r="K983" t="s">
        <v>986</v>
      </c>
      <c r="L983">
        <v>250</v>
      </c>
      <c r="N983">
        <v>2000419491</v>
      </c>
      <c r="O983" t="s">
        <v>2259</v>
      </c>
      <c r="P983">
        <v>1</v>
      </c>
      <c r="Q983" t="s">
        <v>2259</v>
      </c>
      <c r="R983" s="2">
        <v>244688</v>
      </c>
      <c r="S983" s="2">
        <v>244688</v>
      </c>
      <c r="T983" t="s">
        <v>2260</v>
      </c>
      <c r="U983">
        <v>23057675</v>
      </c>
      <c r="V983" t="s">
        <v>197</v>
      </c>
      <c r="W983">
        <v>5</v>
      </c>
      <c r="X983">
        <v>5</v>
      </c>
      <c r="Y983">
        <v>5</v>
      </c>
      <c r="Z983">
        <v>5</v>
      </c>
      <c r="AA983">
        <v>0</v>
      </c>
      <c r="AB983">
        <v>0</v>
      </c>
      <c r="AC983">
        <v>0</v>
      </c>
      <c r="AD983">
        <v>0</v>
      </c>
      <c r="AE983">
        <v>5</v>
      </c>
      <c r="AF983">
        <v>5</v>
      </c>
      <c r="AI983" t="s">
        <v>2243</v>
      </c>
      <c r="AJ983" t="s">
        <v>989</v>
      </c>
      <c r="AK983" t="s">
        <v>1039</v>
      </c>
      <c r="AL983" t="s">
        <v>1008</v>
      </c>
      <c r="AM983" t="s">
        <v>1009</v>
      </c>
      <c r="AN983" t="s">
        <v>1034</v>
      </c>
      <c r="AO983" t="s">
        <v>991</v>
      </c>
      <c r="AU983" t="s">
        <v>2261</v>
      </c>
      <c r="AV983" t="s">
        <v>765</v>
      </c>
      <c r="AW983" t="s">
        <v>765</v>
      </c>
      <c r="AX983" t="s">
        <v>990</v>
      </c>
      <c r="AY983">
        <v>0</v>
      </c>
      <c r="AZ983" t="s">
        <v>994</v>
      </c>
      <c r="BA983">
        <v>31792009</v>
      </c>
      <c r="BD983">
        <v>0</v>
      </c>
      <c r="BG983">
        <v>1333314600</v>
      </c>
      <c r="BH983" t="s">
        <v>995</v>
      </c>
      <c r="BI983">
        <v>5</v>
      </c>
      <c r="BJ983">
        <v>5</v>
      </c>
      <c r="BL983" t="s">
        <v>996</v>
      </c>
    </row>
    <row r="984" spans="3:64">
      <c r="C984" s="2">
        <v>244688</v>
      </c>
      <c r="D984" s="2">
        <v>244688</v>
      </c>
      <c r="F984" t="s">
        <v>2239</v>
      </c>
      <c r="G984" t="s">
        <v>2240</v>
      </c>
      <c r="H984">
        <v>0</v>
      </c>
      <c r="I984" t="s">
        <v>984</v>
      </c>
      <c r="J984" t="s">
        <v>985</v>
      </c>
      <c r="K984" t="s">
        <v>986</v>
      </c>
      <c r="L984">
        <v>250</v>
      </c>
      <c r="N984">
        <v>2000419491</v>
      </c>
      <c r="O984" t="s">
        <v>2259</v>
      </c>
      <c r="P984">
        <v>1</v>
      </c>
      <c r="Q984" t="s">
        <v>2259</v>
      </c>
      <c r="R984" s="2">
        <v>244688</v>
      </c>
      <c r="S984" s="2">
        <v>244688</v>
      </c>
      <c r="T984" t="s">
        <v>2260</v>
      </c>
      <c r="U984">
        <v>23000189</v>
      </c>
      <c r="V984" t="s">
        <v>46</v>
      </c>
      <c r="W984">
        <v>6</v>
      </c>
      <c r="X984">
        <v>6</v>
      </c>
      <c r="Y984">
        <v>6</v>
      </c>
      <c r="Z984">
        <v>6</v>
      </c>
      <c r="AA984">
        <v>0</v>
      </c>
      <c r="AB984">
        <v>0</v>
      </c>
      <c r="AC984">
        <v>0</v>
      </c>
      <c r="AD984">
        <v>0</v>
      </c>
      <c r="AE984">
        <v>6</v>
      </c>
      <c r="AF984">
        <v>6</v>
      </c>
      <c r="AI984" t="s">
        <v>2243</v>
      </c>
      <c r="AJ984" t="s">
        <v>989</v>
      </c>
      <c r="AK984" t="s">
        <v>1007</v>
      </c>
      <c r="AL984" t="s">
        <v>1008</v>
      </c>
      <c r="AM984" t="s">
        <v>1009</v>
      </c>
      <c r="AN984" t="s">
        <v>1034</v>
      </c>
      <c r="AO984" t="s">
        <v>991</v>
      </c>
      <c r="AU984" t="s">
        <v>2261</v>
      </c>
      <c r="AV984" t="s">
        <v>765</v>
      </c>
      <c r="AW984" t="s">
        <v>765</v>
      </c>
      <c r="AX984" t="s">
        <v>990</v>
      </c>
      <c r="AY984">
        <v>0</v>
      </c>
      <c r="AZ984" t="s">
        <v>994</v>
      </c>
      <c r="BA984">
        <v>31792009</v>
      </c>
      <c r="BD984">
        <v>0</v>
      </c>
      <c r="BG984">
        <v>1333314600</v>
      </c>
      <c r="BH984" t="s">
        <v>995</v>
      </c>
      <c r="BI984">
        <v>6</v>
      </c>
      <c r="BJ984">
        <v>6</v>
      </c>
      <c r="BL984" t="s">
        <v>996</v>
      </c>
    </row>
    <row r="985" spans="3:64">
      <c r="C985" s="2">
        <v>244688</v>
      </c>
      <c r="D985" s="2">
        <v>244688</v>
      </c>
      <c r="F985" t="s">
        <v>2239</v>
      </c>
      <c r="G985" t="s">
        <v>2240</v>
      </c>
      <c r="H985">
        <v>0</v>
      </c>
      <c r="I985" t="s">
        <v>984</v>
      </c>
      <c r="J985" t="s">
        <v>985</v>
      </c>
      <c r="K985" t="s">
        <v>986</v>
      </c>
      <c r="L985">
        <v>250</v>
      </c>
      <c r="N985">
        <v>2000419491</v>
      </c>
      <c r="O985" t="s">
        <v>2259</v>
      </c>
      <c r="P985">
        <v>1</v>
      </c>
      <c r="Q985" t="s">
        <v>2259</v>
      </c>
      <c r="R985" s="2">
        <v>244688</v>
      </c>
      <c r="S985" s="2">
        <v>244688</v>
      </c>
      <c r="T985" t="s">
        <v>2260</v>
      </c>
      <c r="U985">
        <v>23000193</v>
      </c>
      <c r="V985" t="s">
        <v>110</v>
      </c>
      <c r="W985">
        <v>4</v>
      </c>
      <c r="X985">
        <v>4</v>
      </c>
      <c r="Y985">
        <v>4</v>
      </c>
      <c r="Z985">
        <v>4</v>
      </c>
      <c r="AA985">
        <v>0</v>
      </c>
      <c r="AB985">
        <v>0</v>
      </c>
      <c r="AC985">
        <v>0</v>
      </c>
      <c r="AD985">
        <v>0</v>
      </c>
      <c r="AE985">
        <v>4</v>
      </c>
      <c r="AF985">
        <v>4</v>
      </c>
      <c r="AI985" t="s">
        <v>2243</v>
      </c>
      <c r="AJ985" t="s">
        <v>989</v>
      </c>
      <c r="AK985" t="s">
        <v>1007</v>
      </c>
      <c r="AL985" t="s">
        <v>1008</v>
      </c>
      <c r="AM985" t="s">
        <v>1009</v>
      </c>
      <c r="AN985" t="s">
        <v>1034</v>
      </c>
      <c r="AO985" t="s">
        <v>991</v>
      </c>
      <c r="AU985" t="s">
        <v>2261</v>
      </c>
      <c r="AV985" t="s">
        <v>765</v>
      </c>
      <c r="AW985" t="s">
        <v>765</v>
      </c>
      <c r="AX985" t="s">
        <v>990</v>
      </c>
      <c r="AY985">
        <v>0</v>
      </c>
      <c r="AZ985" t="s">
        <v>994</v>
      </c>
      <c r="BA985">
        <v>31792009</v>
      </c>
      <c r="BD985">
        <v>0</v>
      </c>
      <c r="BG985">
        <v>1333314600</v>
      </c>
      <c r="BH985" t="s">
        <v>995</v>
      </c>
      <c r="BI985">
        <v>4</v>
      </c>
      <c r="BJ985">
        <v>4</v>
      </c>
      <c r="BL985" t="s">
        <v>996</v>
      </c>
    </row>
    <row r="986" spans="3:64">
      <c r="C986" s="2">
        <v>244688</v>
      </c>
      <c r="D986" s="2">
        <v>244688</v>
      </c>
      <c r="F986" t="s">
        <v>2239</v>
      </c>
      <c r="G986" t="s">
        <v>2240</v>
      </c>
      <c r="H986">
        <v>0</v>
      </c>
      <c r="I986" t="s">
        <v>984</v>
      </c>
      <c r="J986" t="s">
        <v>985</v>
      </c>
      <c r="K986" t="s">
        <v>986</v>
      </c>
      <c r="L986">
        <v>250</v>
      </c>
      <c r="N986">
        <v>2000419491</v>
      </c>
      <c r="O986" t="s">
        <v>2259</v>
      </c>
      <c r="P986">
        <v>1</v>
      </c>
      <c r="Q986" t="s">
        <v>2259</v>
      </c>
      <c r="R986" s="2">
        <v>244688</v>
      </c>
      <c r="S986" s="2">
        <v>244688</v>
      </c>
      <c r="T986" t="s">
        <v>2260</v>
      </c>
      <c r="U986">
        <v>23057678</v>
      </c>
      <c r="V986" t="s">
        <v>690</v>
      </c>
      <c r="W986">
        <v>10</v>
      </c>
      <c r="X986">
        <v>10</v>
      </c>
      <c r="Y986">
        <v>10</v>
      </c>
      <c r="Z986">
        <v>10</v>
      </c>
      <c r="AA986">
        <v>0</v>
      </c>
      <c r="AB986">
        <v>0</v>
      </c>
      <c r="AC986">
        <v>0</v>
      </c>
      <c r="AD986">
        <v>0</v>
      </c>
      <c r="AE986">
        <v>10</v>
      </c>
      <c r="AF986">
        <v>10</v>
      </c>
      <c r="AI986" t="s">
        <v>2243</v>
      </c>
      <c r="AJ986" t="s">
        <v>989</v>
      </c>
      <c r="AK986" t="s">
        <v>1039</v>
      </c>
      <c r="AL986" t="s">
        <v>1008</v>
      </c>
      <c r="AM986" t="s">
        <v>1009</v>
      </c>
      <c r="AN986" t="s">
        <v>1034</v>
      </c>
      <c r="AO986" t="s">
        <v>991</v>
      </c>
      <c r="AU986" t="s">
        <v>2261</v>
      </c>
      <c r="AV986" t="s">
        <v>765</v>
      </c>
      <c r="AW986" t="s">
        <v>765</v>
      </c>
      <c r="AX986" t="s">
        <v>990</v>
      </c>
      <c r="AY986">
        <v>0</v>
      </c>
      <c r="AZ986" t="s">
        <v>994</v>
      </c>
      <c r="BA986">
        <v>31792009</v>
      </c>
      <c r="BD986">
        <v>0</v>
      </c>
      <c r="BG986">
        <v>1333314600</v>
      </c>
      <c r="BH986" t="s">
        <v>995</v>
      </c>
      <c r="BI986">
        <v>10</v>
      </c>
      <c r="BJ986">
        <v>10</v>
      </c>
      <c r="BL986" t="s">
        <v>996</v>
      </c>
    </row>
    <row r="987" spans="3:64">
      <c r="C987" s="2">
        <v>244688</v>
      </c>
      <c r="D987" s="2">
        <v>244688</v>
      </c>
      <c r="F987" t="s">
        <v>2239</v>
      </c>
      <c r="G987" t="s">
        <v>2240</v>
      </c>
      <c r="H987">
        <v>0</v>
      </c>
      <c r="I987" t="s">
        <v>984</v>
      </c>
      <c r="J987" t="s">
        <v>985</v>
      </c>
      <c r="K987" t="s">
        <v>986</v>
      </c>
      <c r="L987">
        <v>250</v>
      </c>
      <c r="N987">
        <v>2000340879</v>
      </c>
      <c r="O987" t="s">
        <v>2262</v>
      </c>
      <c r="P987">
        <v>1</v>
      </c>
      <c r="Q987" t="s">
        <v>2263</v>
      </c>
      <c r="R987" s="2">
        <v>244688</v>
      </c>
      <c r="S987" s="2">
        <v>244688</v>
      </c>
      <c r="T987" t="s">
        <v>2264</v>
      </c>
      <c r="U987">
        <v>23000191</v>
      </c>
      <c r="V987" t="s">
        <v>44</v>
      </c>
      <c r="W987">
        <v>6</v>
      </c>
      <c r="X987">
        <v>6</v>
      </c>
      <c r="Y987">
        <v>6</v>
      </c>
      <c r="Z987">
        <v>6</v>
      </c>
      <c r="AA987">
        <v>0</v>
      </c>
      <c r="AB987">
        <v>0</v>
      </c>
      <c r="AC987">
        <v>0</v>
      </c>
      <c r="AD987">
        <v>0</v>
      </c>
      <c r="AE987">
        <v>6</v>
      </c>
      <c r="AF987">
        <v>6</v>
      </c>
      <c r="AI987" t="s">
        <v>2243</v>
      </c>
      <c r="AJ987" t="s">
        <v>989</v>
      </c>
      <c r="AK987" t="s">
        <v>1007</v>
      </c>
      <c r="AL987" t="s">
        <v>1008</v>
      </c>
      <c r="AM987" t="s">
        <v>1009</v>
      </c>
      <c r="AN987" t="s">
        <v>1022</v>
      </c>
      <c r="AO987" t="s">
        <v>991</v>
      </c>
      <c r="AU987" t="s">
        <v>2265</v>
      </c>
      <c r="AV987" t="s">
        <v>765</v>
      </c>
      <c r="AW987" t="s">
        <v>765</v>
      </c>
      <c r="AX987" t="s">
        <v>990</v>
      </c>
      <c r="AY987">
        <v>0</v>
      </c>
      <c r="AZ987" t="s">
        <v>994</v>
      </c>
      <c r="BA987">
        <v>31792384</v>
      </c>
      <c r="BD987">
        <v>0</v>
      </c>
      <c r="BG987">
        <v>1333314600</v>
      </c>
      <c r="BH987" t="s">
        <v>995</v>
      </c>
      <c r="BI987">
        <v>6</v>
      </c>
      <c r="BJ987">
        <v>6</v>
      </c>
      <c r="BK987">
        <v>1300</v>
      </c>
      <c r="BL987" t="s">
        <v>996</v>
      </c>
    </row>
    <row r="988" spans="3:64">
      <c r="C988" s="2">
        <v>244688</v>
      </c>
      <c r="D988" s="2">
        <v>244688</v>
      </c>
      <c r="F988" t="s">
        <v>2239</v>
      </c>
      <c r="G988" t="s">
        <v>2240</v>
      </c>
      <c r="H988">
        <v>0</v>
      </c>
      <c r="I988" t="s">
        <v>984</v>
      </c>
      <c r="J988" t="s">
        <v>985</v>
      </c>
      <c r="K988" t="s">
        <v>986</v>
      </c>
      <c r="L988">
        <v>250</v>
      </c>
      <c r="N988">
        <v>2000340879</v>
      </c>
      <c r="O988" t="s">
        <v>2262</v>
      </c>
      <c r="P988">
        <v>1</v>
      </c>
      <c r="Q988" t="s">
        <v>2263</v>
      </c>
      <c r="R988" s="2">
        <v>244688</v>
      </c>
      <c r="S988" s="2">
        <v>244688</v>
      </c>
      <c r="T988" t="s">
        <v>2264</v>
      </c>
      <c r="U988">
        <v>23000189</v>
      </c>
      <c r="V988" t="s">
        <v>46</v>
      </c>
      <c r="W988">
        <v>6</v>
      </c>
      <c r="X988">
        <v>6</v>
      </c>
      <c r="Y988">
        <v>6</v>
      </c>
      <c r="Z988">
        <v>6</v>
      </c>
      <c r="AA988">
        <v>0</v>
      </c>
      <c r="AB988">
        <v>0</v>
      </c>
      <c r="AC988">
        <v>0</v>
      </c>
      <c r="AD988">
        <v>0</v>
      </c>
      <c r="AE988">
        <v>6</v>
      </c>
      <c r="AF988">
        <v>6</v>
      </c>
      <c r="AI988" t="s">
        <v>2243</v>
      </c>
      <c r="AJ988" t="s">
        <v>989</v>
      </c>
      <c r="AK988" t="s">
        <v>1007</v>
      </c>
      <c r="AL988" t="s">
        <v>1008</v>
      </c>
      <c r="AM988" t="s">
        <v>1009</v>
      </c>
      <c r="AN988" t="s">
        <v>1022</v>
      </c>
      <c r="AO988" t="s">
        <v>991</v>
      </c>
      <c r="AU988" t="s">
        <v>2265</v>
      </c>
      <c r="AV988" t="s">
        <v>765</v>
      </c>
      <c r="AW988" t="s">
        <v>765</v>
      </c>
      <c r="AX988" t="s">
        <v>990</v>
      </c>
      <c r="AY988">
        <v>0</v>
      </c>
      <c r="AZ988" t="s">
        <v>994</v>
      </c>
      <c r="BA988">
        <v>31792384</v>
      </c>
      <c r="BD988">
        <v>0</v>
      </c>
      <c r="BG988">
        <v>1333314600</v>
      </c>
      <c r="BH988" t="s">
        <v>995</v>
      </c>
      <c r="BI988">
        <v>6</v>
      </c>
      <c r="BJ988">
        <v>6</v>
      </c>
      <c r="BK988">
        <v>1300</v>
      </c>
      <c r="BL988" t="s">
        <v>996</v>
      </c>
    </row>
    <row r="989" spans="3:64">
      <c r="C989" s="2">
        <v>244688</v>
      </c>
      <c r="D989" s="2">
        <v>244688</v>
      </c>
      <c r="F989" t="s">
        <v>2239</v>
      </c>
      <c r="G989" t="s">
        <v>2240</v>
      </c>
      <c r="H989">
        <v>0</v>
      </c>
      <c r="I989" t="s">
        <v>984</v>
      </c>
      <c r="J989" t="s">
        <v>985</v>
      </c>
      <c r="K989" t="s">
        <v>986</v>
      </c>
      <c r="L989">
        <v>250</v>
      </c>
      <c r="N989">
        <v>2000206972</v>
      </c>
      <c r="O989" t="s">
        <v>2266</v>
      </c>
      <c r="P989">
        <v>2</v>
      </c>
      <c r="Q989" t="s">
        <v>2267</v>
      </c>
      <c r="R989" s="2">
        <v>244688</v>
      </c>
      <c r="S989" s="2">
        <v>244688</v>
      </c>
      <c r="T989" t="s">
        <v>2268</v>
      </c>
      <c r="U989">
        <v>23078867</v>
      </c>
      <c r="V989" t="s">
        <v>173</v>
      </c>
      <c r="W989">
        <v>5</v>
      </c>
      <c r="X989">
        <v>5</v>
      </c>
      <c r="Y989">
        <v>5</v>
      </c>
      <c r="Z989">
        <v>5</v>
      </c>
      <c r="AA989">
        <v>0</v>
      </c>
      <c r="AB989">
        <v>0</v>
      </c>
      <c r="AC989">
        <v>0</v>
      </c>
      <c r="AD989">
        <v>0</v>
      </c>
      <c r="AE989">
        <v>5</v>
      </c>
      <c r="AF989">
        <v>5</v>
      </c>
      <c r="AI989" t="s">
        <v>2243</v>
      </c>
      <c r="AJ989" t="s">
        <v>989</v>
      </c>
      <c r="AK989" t="s">
        <v>1039</v>
      </c>
      <c r="AL989" t="s">
        <v>1008</v>
      </c>
      <c r="AM989" t="s">
        <v>1009</v>
      </c>
      <c r="AN989" t="s">
        <v>1022</v>
      </c>
      <c r="AO989" t="s">
        <v>991</v>
      </c>
      <c r="AU989" t="s">
        <v>2269</v>
      </c>
      <c r="AV989" t="s">
        <v>765</v>
      </c>
      <c r="AW989" t="s">
        <v>765</v>
      </c>
      <c r="AX989" t="s">
        <v>990</v>
      </c>
      <c r="AY989">
        <v>0</v>
      </c>
      <c r="AZ989" t="s">
        <v>994</v>
      </c>
      <c r="BA989">
        <v>31794538</v>
      </c>
      <c r="BD989">
        <v>0</v>
      </c>
      <c r="BG989">
        <v>1333314600</v>
      </c>
      <c r="BH989" t="s">
        <v>995</v>
      </c>
      <c r="BI989">
        <v>5</v>
      </c>
      <c r="BJ989">
        <v>5</v>
      </c>
      <c r="BK989">
        <v>1300</v>
      </c>
      <c r="BL989" t="s">
        <v>996</v>
      </c>
    </row>
    <row r="990" spans="3:64">
      <c r="C990" s="2">
        <v>244688</v>
      </c>
      <c r="D990" s="2">
        <v>244688</v>
      </c>
      <c r="F990" t="s">
        <v>2239</v>
      </c>
      <c r="G990" t="s">
        <v>2240</v>
      </c>
      <c r="H990">
        <v>0</v>
      </c>
      <c r="I990" t="s">
        <v>984</v>
      </c>
      <c r="J990" t="s">
        <v>985</v>
      </c>
      <c r="K990" t="s">
        <v>986</v>
      </c>
      <c r="L990">
        <v>250</v>
      </c>
      <c r="N990">
        <v>2000206972</v>
      </c>
      <c r="O990" t="s">
        <v>2266</v>
      </c>
      <c r="P990">
        <v>2</v>
      </c>
      <c r="Q990" t="s">
        <v>2267</v>
      </c>
      <c r="R990" s="2">
        <v>244688</v>
      </c>
      <c r="S990" s="2">
        <v>244688</v>
      </c>
      <c r="T990" t="s">
        <v>2268</v>
      </c>
      <c r="U990">
        <v>23057673</v>
      </c>
      <c r="V990" t="s">
        <v>152</v>
      </c>
      <c r="W990">
        <v>9</v>
      </c>
      <c r="X990">
        <v>9</v>
      </c>
      <c r="Y990">
        <v>9</v>
      </c>
      <c r="Z990">
        <v>9</v>
      </c>
      <c r="AA990">
        <v>0</v>
      </c>
      <c r="AB990">
        <v>0</v>
      </c>
      <c r="AC990">
        <v>0</v>
      </c>
      <c r="AD990">
        <v>0</v>
      </c>
      <c r="AE990">
        <v>9</v>
      </c>
      <c r="AF990">
        <v>9</v>
      </c>
      <c r="AI990" t="s">
        <v>2243</v>
      </c>
      <c r="AJ990" t="s">
        <v>989</v>
      </c>
      <c r="AK990" t="s">
        <v>1039</v>
      </c>
      <c r="AL990" t="s">
        <v>1008</v>
      </c>
      <c r="AM990" t="s">
        <v>1009</v>
      </c>
      <c r="AN990" t="s">
        <v>1022</v>
      </c>
      <c r="AO990" t="s">
        <v>991</v>
      </c>
      <c r="AU990" t="s">
        <v>2269</v>
      </c>
      <c r="AV990" t="s">
        <v>765</v>
      </c>
      <c r="AW990" t="s">
        <v>765</v>
      </c>
      <c r="AX990" t="s">
        <v>990</v>
      </c>
      <c r="AY990">
        <v>0</v>
      </c>
      <c r="AZ990" t="s">
        <v>994</v>
      </c>
      <c r="BA990">
        <v>31794538</v>
      </c>
      <c r="BD990">
        <v>0</v>
      </c>
      <c r="BG990">
        <v>1333314600</v>
      </c>
      <c r="BH990" t="s">
        <v>995</v>
      </c>
      <c r="BI990">
        <v>9</v>
      </c>
      <c r="BJ990">
        <v>9</v>
      </c>
      <c r="BK990">
        <v>1300</v>
      </c>
      <c r="BL990" t="s">
        <v>996</v>
      </c>
    </row>
    <row r="991" spans="3:64">
      <c r="C991" s="2">
        <v>244688</v>
      </c>
      <c r="D991" s="2">
        <v>244688</v>
      </c>
      <c r="F991" t="s">
        <v>2239</v>
      </c>
      <c r="G991" t="s">
        <v>2240</v>
      </c>
      <c r="H991">
        <v>0</v>
      </c>
      <c r="I991" t="s">
        <v>984</v>
      </c>
      <c r="J991" t="s">
        <v>985</v>
      </c>
      <c r="K991" t="s">
        <v>986</v>
      </c>
      <c r="L991">
        <v>250</v>
      </c>
      <c r="N991">
        <v>2000401066</v>
      </c>
      <c r="O991" t="s">
        <v>2270</v>
      </c>
      <c r="P991">
        <v>1</v>
      </c>
      <c r="Q991" t="s">
        <v>2270</v>
      </c>
      <c r="R991" s="2">
        <v>244688</v>
      </c>
      <c r="S991" s="2">
        <v>244688</v>
      </c>
      <c r="T991" t="s">
        <v>2271</v>
      </c>
      <c r="U991">
        <v>23057698</v>
      </c>
      <c r="V991" t="s">
        <v>271</v>
      </c>
      <c r="W991">
        <v>5</v>
      </c>
      <c r="X991">
        <v>5</v>
      </c>
      <c r="Y991">
        <v>5</v>
      </c>
      <c r="Z991">
        <v>5</v>
      </c>
      <c r="AA991">
        <v>0</v>
      </c>
      <c r="AB991">
        <v>0</v>
      </c>
      <c r="AC991">
        <v>0</v>
      </c>
      <c r="AD991">
        <v>0</v>
      </c>
      <c r="AE991">
        <v>5</v>
      </c>
      <c r="AF991">
        <v>5</v>
      </c>
      <c r="AI991" t="s">
        <v>2243</v>
      </c>
      <c r="AJ991" t="s">
        <v>989</v>
      </c>
      <c r="AK991" t="s">
        <v>1039</v>
      </c>
      <c r="AL991" t="s">
        <v>1008</v>
      </c>
      <c r="AM991" t="s">
        <v>1009</v>
      </c>
      <c r="AN991" t="s">
        <v>1034</v>
      </c>
      <c r="AO991" t="s">
        <v>991</v>
      </c>
      <c r="AU991" t="s">
        <v>2272</v>
      </c>
      <c r="AV991" t="s">
        <v>765</v>
      </c>
      <c r="AW991" t="s">
        <v>765</v>
      </c>
      <c r="AX991" t="s">
        <v>990</v>
      </c>
      <c r="AY991">
        <v>0</v>
      </c>
      <c r="AZ991" t="s">
        <v>994</v>
      </c>
      <c r="BA991">
        <v>31794766</v>
      </c>
      <c r="BD991">
        <v>0</v>
      </c>
      <c r="BG991">
        <v>1333314600</v>
      </c>
      <c r="BH991" t="s">
        <v>995</v>
      </c>
      <c r="BI991">
        <v>5</v>
      </c>
      <c r="BJ991">
        <v>5</v>
      </c>
      <c r="BK991">
        <v>1300</v>
      </c>
      <c r="BL991" t="s">
        <v>996</v>
      </c>
    </row>
    <row r="992" spans="3:64">
      <c r="C992" s="2">
        <v>244688</v>
      </c>
      <c r="D992" s="2">
        <v>244688</v>
      </c>
      <c r="F992" t="s">
        <v>2239</v>
      </c>
      <c r="G992" t="s">
        <v>2240</v>
      </c>
      <c r="H992">
        <v>0</v>
      </c>
      <c r="I992" t="s">
        <v>984</v>
      </c>
      <c r="J992" t="s">
        <v>985</v>
      </c>
      <c r="K992" t="s">
        <v>986</v>
      </c>
      <c r="L992">
        <v>250</v>
      </c>
      <c r="N992">
        <v>2000401066</v>
      </c>
      <c r="O992" t="s">
        <v>2270</v>
      </c>
      <c r="P992">
        <v>1</v>
      </c>
      <c r="Q992" t="s">
        <v>2270</v>
      </c>
      <c r="R992" s="2">
        <v>244688</v>
      </c>
      <c r="S992" s="2">
        <v>244688</v>
      </c>
      <c r="T992" t="s">
        <v>2271</v>
      </c>
      <c r="U992">
        <v>23057674</v>
      </c>
      <c r="V992" t="s">
        <v>223</v>
      </c>
      <c r="W992">
        <v>5</v>
      </c>
      <c r="X992">
        <v>5</v>
      </c>
      <c r="Y992">
        <v>5</v>
      </c>
      <c r="Z992">
        <v>5</v>
      </c>
      <c r="AA992">
        <v>0</v>
      </c>
      <c r="AB992">
        <v>0</v>
      </c>
      <c r="AC992">
        <v>0</v>
      </c>
      <c r="AD992">
        <v>0</v>
      </c>
      <c r="AE992">
        <v>5</v>
      </c>
      <c r="AF992">
        <v>5</v>
      </c>
      <c r="AI992" t="s">
        <v>2243</v>
      </c>
      <c r="AJ992" t="s">
        <v>989</v>
      </c>
      <c r="AK992" t="s">
        <v>1039</v>
      </c>
      <c r="AL992" t="s">
        <v>1008</v>
      </c>
      <c r="AM992" t="s">
        <v>1009</v>
      </c>
      <c r="AN992" t="s">
        <v>1034</v>
      </c>
      <c r="AO992" t="s">
        <v>991</v>
      </c>
      <c r="AU992" t="s">
        <v>2272</v>
      </c>
      <c r="AV992" t="s">
        <v>765</v>
      </c>
      <c r="AW992" t="s">
        <v>765</v>
      </c>
      <c r="AX992" t="s">
        <v>990</v>
      </c>
      <c r="AY992">
        <v>0</v>
      </c>
      <c r="AZ992" t="s">
        <v>994</v>
      </c>
      <c r="BA992">
        <v>31794766</v>
      </c>
      <c r="BD992">
        <v>0</v>
      </c>
      <c r="BG992">
        <v>1333314600</v>
      </c>
      <c r="BH992" t="s">
        <v>995</v>
      </c>
      <c r="BI992">
        <v>5</v>
      </c>
      <c r="BJ992">
        <v>5</v>
      </c>
      <c r="BK992">
        <v>1300</v>
      </c>
      <c r="BL992" t="s">
        <v>996</v>
      </c>
    </row>
    <row r="993" spans="3:64">
      <c r="C993" s="2">
        <v>244688</v>
      </c>
      <c r="D993" s="2">
        <v>244688</v>
      </c>
      <c r="F993" t="s">
        <v>2239</v>
      </c>
      <c r="G993" t="s">
        <v>2240</v>
      </c>
      <c r="H993">
        <v>0</v>
      </c>
      <c r="I993" t="s">
        <v>984</v>
      </c>
      <c r="J993" t="s">
        <v>985</v>
      </c>
      <c r="K993" t="s">
        <v>986</v>
      </c>
      <c r="L993">
        <v>250</v>
      </c>
      <c r="N993">
        <v>2000401066</v>
      </c>
      <c r="O993" t="s">
        <v>2270</v>
      </c>
      <c r="P993">
        <v>1</v>
      </c>
      <c r="Q993" t="s">
        <v>2270</v>
      </c>
      <c r="R993" s="2">
        <v>244688</v>
      </c>
      <c r="S993" s="2">
        <v>244688</v>
      </c>
      <c r="T993" t="s">
        <v>2271</v>
      </c>
      <c r="U993">
        <v>23057677</v>
      </c>
      <c r="V993" t="s">
        <v>243</v>
      </c>
      <c r="W993">
        <v>7</v>
      </c>
      <c r="X993">
        <v>7</v>
      </c>
      <c r="Y993">
        <v>7</v>
      </c>
      <c r="Z993">
        <v>7</v>
      </c>
      <c r="AA993">
        <v>0</v>
      </c>
      <c r="AB993">
        <v>0</v>
      </c>
      <c r="AC993">
        <v>0</v>
      </c>
      <c r="AD993">
        <v>0</v>
      </c>
      <c r="AE993">
        <v>7</v>
      </c>
      <c r="AF993">
        <v>7</v>
      </c>
      <c r="AI993" t="s">
        <v>2243</v>
      </c>
      <c r="AJ993" t="s">
        <v>989</v>
      </c>
      <c r="AK993" t="s">
        <v>1039</v>
      </c>
      <c r="AL993" t="s">
        <v>1008</v>
      </c>
      <c r="AM993" t="s">
        <v>1009</v>
      </c>
      <c r="AN993" t="s">
        <v>1034</v>
      </c>
      <c r="AO993" t="s">
        <v>991</v>
      </c>
      <c r="AU993" t="s">
        <v>2272</v>
      </c>
      <c r="AV993" t="s">
        <v>765</v>
      </c>
      <c r="AW993" t="s">
        <v>765</v>
      </c>
      <c r="AX993" t="s">
        <v>990</v>
      </c>
      <c r="AY993">
        <v>0</v>
      </c>
      <c r="AZ993" t="s">
        <v>994</v>
      </c>
      <c r="BA993">
        <v>31794766</v>
      </c>
      <c r="BD993">
        <v>0</v>
      </c>
      <c r="BG993">
        <v>1333314600</v>
      </c>
      <c r="BH993" t="s">
        <v>995</v>
      </c>
      <c r="BI993">
        <v>7</v>
      </c>
      <c r="BJ993">
        <v>7</v>
      </c>
      <c r="BK993">
        <v>1300</v>
      </c>
      <c r="BL993" t="s">
        <v>996</v>
      </c>
    </row>
    <row r="994" spans="3:64">
      <c r="C994" s="2">
        <v>244688</v>
      </c>
      <c r="D994" s="2">
        <v>244688</v>
      </c>
      <c r="F994" t="s">
        <v>2239</v>
      </c>
      <c r="G994" t="s">
        <v>2240</v>
      </c>
      <c r="H994">
        <v>0</v>
      </c>
      <c r="I994" t="s">
        <v>984</v>
      </c>
      <c r="J994" t="s">
        <v>985</v>
      </c>
      <c r="K994" t="s">
        <v>986</v>
      </c>
      <c r="L994">
        <v>250</v>
      </c>
      <c r="N994">
        <v>2000256155</v>
      </c>
      <c r="O994" t="s">
        <v>2273</v>
      </c>
      <c r="P994">
        <v>1</v>
      </c>
      <c r="Q994" t="s">
        <v>2274</v>
      </c>
      <c r="R994" s="2">
        <v>244688</v>
      </c>
      <c r="S994" s="2">
        <v>244688</v>
      </c>
      <c r="T994" t="s">
        <v>2275</v>
      </c>
      <c r="U994">
        <v>23057675</v>
      </c>
      <c r="V994" t="s">
        <v>197</v>
      </c>
      <c r="W994">
        <v>5</v>
      </c>
      <c r="X994">
        <v>5</v>
      </c>
      <c r="Y994">
        <v>5</v>
      </c>
      <c r="Z994">
        <v>5</v>
      </c>
      <c r="AA994">
        <v>0</v>
      </c>
      <c r="AB994">
        <v>0</v>
      </c>
      <c r="AC994">
        <v>0</v>
      </c>
      <c r="AD994">
        <v>0</v>
      </c>
      <c r="AE994">
        <v>5</v>
      </c>
      <c r="AF994">
        <v>5</v>
      </c>
      <c r="AI994" t="s">
        <v>2243</v>
      </c>
      <c r="AJ994" t="s">
        <v>989</v>
      </c>
      <c r="AK994" t="s">
        <v>1039</v>
      </c>
      <c r="AL994" t="s">
        <v>1008</v>
      </c>
      <c r="AM994" t="s">
        <v>1009</v>
      </c>
      <c r="AN994" t="s">
        <v>1022</v>
      </c>
      <c r="AO994" t="s">
        <v>991</v>
      </c>
      <c r="AU994" t="s">
        <v>2276</v>
      </c>
      <c r="AV994" t="s">
        <v>765</v>
      </c>
      <c r="AW994" t="s">
        <v>765</v>
      </c>
      <c r="AX994" t="s">
        <v>990</v>
      </c>
      <c r="AY994">
        <v>0</v>
      </c>
      <c r="AZ994" t="s">
        <v>994</v>
      </c>
      <c r="BA994">
        <v>31795132</v>
      </c>
      <c r="BD994">
        <v>0</v>
      </c>
      <c r="BG994">
        <v>1333314600</v>
      </c>
      <c r="BH994" t="s">
        <v>995</v>
      </c>
      <c r="BI994">
        <v>5</v>
      </c>
      <c r="BJ994">
        <v>5</v>
      </c>
      <c r="BK994">
        <v>1300</v>
      </c>
      <c r="BL994" t="s">
        <v>996</v>
      </c>
    </row>
    <row r="995" spans="3:64">
      <c r="C995" s="2">
        <v>244688</v>
      </c>
      <c r="D995" s="2">
        <v>244688</v>
      </c>
      <c r="F995" t="s">
        <v>2239</v>
      </c>
      <c r="G995" t="s">
        <v>2240</v>
      </c>
      <c r="H995">
        <v>0</v>
      </c>
      <c r="I995" t="s">
        <v>984</v>
      </c>
      <c r="J995" t="s">
        <v>985</v>
      </c>
      <c r="K995" t="s">
        <v>986</v>
      </c>
      <c r="L995">
        <v>250</v>
      </c>
      <c r="N995">
        <v>2000256155</v>
      </c>
      <c r="O995" t="s">
        <v>2273</v>
      </c>
      <c r="P995">
        <v>1</v>
      </c>
      <c r="Q995" t="s">
        <v>2274</v>
      </c>
      <c r="R995" s="2">
        <v>244688</v>
      </c>
      <c r="S995" s="2">
        <v>244688</v>
      </c>
      <c r="T995" t="s">
        <v>2275</v>
      </c>
      <c r="U995">
        <v>23057685</v>
      </c>
      <c r="V995" t="s">
        <v>104</v>
      </c>
      <c r="W995">
        <v>10</v>
      </c>
      <c r="X995">
        <v>10</v>
      </c>
      <c r="Y995">
        <v>10</v>
      </c>
      <c r="Z995">
        <v>10</v>
      </c>
      <c r="AA995">
        <v>0</v>
      </c>
      <c r="AB995">
        <v>0</v>
      </c>
      <c r="AC995">
        <v>0</v>
      </c>
      <c r="AD995">
        <v>0</v>
      </c>
      <c r="AE995">
        <v>10</v>
      </c>
      <c r="AF995">
        <v>10</v>
      </c>
      <c r="AI995" t="s">
        <v>2243</v>
      </c>
      <c r="AJ995" t="s">
        <v>989</v>
      </c>
      <c r="AK995" t="s">
        <v>1007</v>
      </c>
      <c r="AL995" t="s">
        <v>1008</v>
      </c>
      <c r="AM995" t="s">
        <v>1009</v>
      </c>
      <c r="AN995" t="s">
        <v>1022</v>
      </c>
      <c r="AO995" t="s">
        <v>991</v>
      </c>
      <c r="AU995" t="s">
        <v>2276</v>
      </c>
      <c r="AV995" t="s">
        <v>765</v>
      </c>
      <c r="AW995" t="s">
        <v>765</v>
      </c>
      <c r="AX995" t="s">
        <v>990</v>
      </c>
      <c r="AY995">
        <v>0</v>
      </c>
      <c r="AZ995" t="s">
        <v>994</v>
      </c>
      <c r="BA995">
        <v>31795132</v>
      </c>
      <c r="BD995">
        <v>0</v>
      </c>
      <c r="BG995">
        <v>1333314600</v>
      </c>
      <c r="BH995" t="s">
        <v>995</v>
      </c>
      <c r="BI995">
        <v>10</v>
      </c>
      <c r="BJ995">
        <v>10</v>
      </c>
      <c r="BK995">
        <v>1300</v>
      </c>
      <c r="BL995" t="s">
        <v>996</v>
      </c>
    </row>
    <row r="996" spans="3:64">
      <c r="C996" s="2">
        <v>244688</v>
      </c>
      <c r="D996" s="2">
        <v>244688</v>
      </c>
      <c r="F996" t="s">
        <v>2239</v>
      </c>
      <c r="G996" t="s">
        <v>2240</v>
      </c>
      <c r="H996">
        <v>0</v>
      </c>
      <c r="I996" t="s">
        <v>984</v>
      </c>
      <c r="J996" t="s">
        <v>985</v>
      </c>
      <c r="K996" t="s">
        <v>986</v>
      </c>
      <c r="L996">
        <v>250</v>
      </c>
      <c r="N996">
        <v>2000256155</v>
      </c>
      <c r="O996" t="s">
        <v>2273</v>
      </c>
      <c r="P996">
        <v>1</v>
      </c>
      <c r="Q996" t="s">
        <v>2274</v>
      </c>
      <c r="R996" s="2">
        <v>244688</v>
      </c>
      <c r="S996" s="2">
        <v>244688</v>
      </c>
      <c r="T996" t="s">
        <v>2275</v>
      </c>
      <c r="U996">
        <v>23063197</v>
      </c>
      <c r="V996" t="s">
        <v>88</v>
      </c>
      <c r="W996">
        <v>50</v>
      </c>
      <c r="X996">
        <v>50</v>
      </c>
      <c r="Y996">
        <v>50</v>
      </c>
      <c r="Z996">
        <v>50</v>
      </c>
      <c r="AA996">
        <v>0</v>
      </c>
      <c r="AB996">
        <v>0</v>
      </c>
      <c r="AC996">
        <v>0</v>
      </c>
      <c r="AD996">
        <v>0</v>
      </c>
      <c r="AE996">
        <v>50</v>
      </c>
      <c r="AF996">
        <v>50</v>
      </c>
      <c r="AI996" t="s">
        <v>2243</v>
      </c>
      <c r="AJ996" t="s">
        <v>989</v>
      </c>
      <c r="AK996" t="s">
        <v>1007</v>
      </c>
      <c r="AL996" t="s">
        <v>1008</v>
      </c>
      <c r="AM996" t="s">
        <v>1009</v>
      </c>
      <c r="AN996" t="s">
        <v>1022</v>
      </c>
      <c r="AO996" t="s">
        <v>991</v>
      </c>
      <c r="AU996" t="s">
        <v>2276</v>
      </c>
      <c r="AV996" t="s">
        <v>765</v>
      </c>
      <c r="AW996" t="s">
        <v>765</v>
      </c>
      <c r="AX996" t="s">
        <v>990</v>
      </c>
      <c r="AY996">
        <v>0</v>
      </c>
      <c r="AZ996" t="s">
        <v>994</v>
      </c>
      <c r="BA996">
        <v>31795132</v>
      </c>
      <c r="BD996">
        <v>0</v>
      </c>
      <c r="BG996">
        <v>1333314600</v>
      </c>
      <c r="BH996" t="s">
        <v>995</v>
      </c>
      <c r="BI996">
        <v>50</v>
      </c>
      <c r="BJ996">
        <v>50</v>
      </c>
      <c r="BK996">
        <v>1300</v>
      </c>
      <c r="BL996" t="s">
        <v>996</v>
      </c>
    </row>
    <row r="997" spans="3:64">
      <c r="C997" s="2">
        <v>244688</v>
      </c>
      <c r="D997" s="2">
        <v>244688</v>
      </c>
      <c r="F997" t="s">
        <v>2239</v>
      </c>
      <c r="G997" t="s">
        <v>2240</v>
      </c>
      <c r="H997">
        <v>0</v>
      </c>
      <c r="I997" t="s">
        <v>984</v>
      </c>
      <c r="J997" t="s">
        <v>985</v>
      </c>
      <c r="K997" t="s">
        <v>986</v>
      </c>
      <c r="L997">
        <v>250</v>
      </c>
      <c r="N997">
        <v>2000256155</v>
      </c>
      <c r="O997" t="s">
        <v>2273</v>
      </c>
      <c r="P997">
        <v>1</v>
      </c>
      <c r="Q997" t="s">
        <v>2274</v>
      </c>
      <c r="R997" s="2">
        <v>244688</v>
      </c>
      <c r="S997" s="2">
        <v>244688</v>
      </c>
      <c r="T997" t="s">
        <v>2275</v>
      </c>
      <c r="U997">
        <v>23000186</v>
      </c>
      <c r="V997" t="s">
        <v>69</v>
      </c>
      <c r="W997">
        <v>6</v>
      </c>
      <c r="X997">
        <v>6</v>
      </c>
      <c r="Y997">
        <v>6</v>
      </c>
      <c r="Z997">
        <v>6</v>
      </c>
      <c r="AA997">
        <v>0</v>
      </c>
      <c r="AB997">
        <v>0</v>
      </c>
      <c r="AC997">
        <v>0</v>
      </c>
      <c r="AD997">
        <v>0</v>
      </c>
      <c r="AE997">
        <v>6</v>
      </c>
      <c r="AF997">
        <v>6</v>
      </c>
      <c r="AI997" t="s">
        <v>2243</v>
      </c>
      <c r="AJ997" t="s">
        <v>989</v>
      </c>
      <c r="AK997" t="s">
        <v>1007</v>
      </c>
      <c r="AL997" t="s">
        <v>1008</v>
      </c>
      <c r="AM997" t="s">
        <v>1009</v>
      </c>
      <c r="AN997" t="s">
        <v>1022</v>
      </c>
      <c r="AO997" t="s">
        <v>991</v>
      </c>
      <c r="AU997" t="s">
        <v>2276</v>
      </c>
      <c r="AV997" t="s">
        <v>765</v>
      </c>
      <c r="AW997" t="s">
        <v>765</v>
      </c>
      <c r="AX997" t="s">
        <v>990</v>
      </c>
      <c r="AY997">
        <v>0</v>
      </c>
      <c r="AZ997" t="s">
        <v>994</v>
      </c>
      <c r="BA997">
        <v>31795132</v>
      </c>
      <c r="BD997">
        <v>0</v>
      </c>
      <c r="BG997">
        <v>1333314600</v>
      </c>
      <c r="BH997" t="s">
        <v>995</v>
      </c>
      <c r="BI997">
        <v>6</v>
      </c>
      <c r="BJ997">
        <v>6</v>
      </c>
      <c r="BK997">
        <v>1300</v>
      </c>
      <c r="BL997" t="s">
        <v>996</v>
      </c>
    </row>
    <row r="998" spans="3:64">
      <c r="C998" s="2">
        <v>244688</v>
      </c>
      <c r="D998" s="2">
        <v>244688</v>
      </c>
      <c r="F998" t="s">
        <v>2239</v>
      </c>
      <c r="G998" t="s">
        <v>2240</v>
      </c>
      <c r="H998">
        <v>0</v>
      </c>
      <c r="I998" t="s">
        <v>984</v>
      </c>
      <c r="J998" t="s">
        <v>985</v>
      </c>
      <c r="K998" t="s">
        <v>986</v>
      </c>
      <c r="L998">
        <v>250</v>
      </c>
      <c r="N998">
        <v>2000256155</v>
      </c>
      <c r="O998" t="s">
        <v>2273</v>
      </c>
      <c r="P998">
        <v>1</v>
      </c>
      <c r="Q998" t="s">
        <v>2274</v>
      </c>
      <c r="R998" s="2">
        <v>244688</v>
      </c>
      <c r="S998" s="2">
        <v>244688</v>
      </c>
      <c r="T998" t="s">
        <v>2275</v>
      </c>
      <c r="U998">
        <v>23015390</v>
      </c>
      <c r="V998" t="s">
        <v>564</v>
      </c>
      <c r="W998">
        <v>16</v>
      </c>
      <c r="X998">
        <v>16</v>
      </c>
      <c r="Y998">
        <v>16</v>
      </c>
      <c r="Z998">
        <v>16</v>
      </c>
      <c r="AA998">
        <v>0</v>
      </c>
      <c r="AB998">
        <v>0</v>
      </c>
      <c r="AC998">
        <v>0</v>
      </c>
      <c r="AD998">
        <v>0</v>
      </c>
      <c r="AE998">
        <v>16</v>
      </c>
      <c r="AF998">
        <v>16</v>
      </c>
      <c r="AI998" t="s">
        <v>2243</v>
      </c>
      <c r="AJ998" t="s">
        <v>989</v>
      </c>
      <c r="AK998" t="s">
        <v>1007</v>
      </c>
      <c r="AL998" t="s">
        <v>1008</v>
      </c>
      <c r="AM998" t="s">
        <v>1009</v>
      </c>
      <c r="AN998" t="s">
        <v>1022</v>
      </c>
      <c r="AO998" t="s">
        <v>991</v>
      </c>
      <c r="AU998" t="s">
        <v>2276</v>
      </c>
      <c r="AV998" t="s">
        <v>765</v>
      </c>
      <c r="AW998" t="s">
        <v>765</v>
      </c>
      <c r="AX998" t="s">
        <v>990</v>
      </c>
      <c r="AY998">
        <v>0</v>
      </c>
      <c r="AZ998" t="s">
        <v>994</v>
      </c>
      <c r="BA998">
        <v>31795132</v>
      </c>
      <c r="BD998">
        <v>0</v>
      </c>
      <c r="BG998">
        <v>1333314600</v>
      </c>
      <c r="BH998" t="s">
        <v>995</v>
      </c>
      <c r="BI998">
        <v>16</v>
      </c>
      <c r="BJ998">
        <v>16</v>
      </c>
      <c r="BK998">
        <v>1300</v>
      </c>
      <c r="BL998" t="s">
        <v>996</v>
      </c>
    </row>
    <row r="999" spans="3:64">
      <c r="C999" s="2">
        <v>244688</v>
      </c>
      <c r="D999" s="2">
        <v>244688</v>
      </c>
      <c r="F999" t="s">
        <v>2239</v>
      </c>
      <c r="G999" t="s">
        <v>2240</v>
      </c>
      <c r="H999">
        <v>0</v>
      </c>
      <c r="I999" t="s">
        <v>984</v>
      </c>
      <c r="J999" t="s">
        <v>985</v>
      </c>
      <c r="K999" t="s">
        <v>986</v>
      </c>
      <c r="L999">
        <v>250</v>
      </c>
      <c r="N999">
        <v>2000256155</v>
      </c>
      <c r="O999" t="s">
        <v>2273</v>
      </c>
      <c r="P999">
        <v>1</v>
      </c>
      <c r="Q999" t="s">
        <v>2274</v>
      </c>
      <c r="R999" s="2">
        <v>244688</v>
      </c>
      <c r="S999" s="2">
        <v>244688</v>
      </c>
      <c r="T999" t="s">
        <v>2275</v>
      </c>
      <c r="U999">
        <v>23067920</v>
      </c>
      <c r="V999" t="s">
        <v>16</v>
      </c>
      <c r="W999">
        <v>20</v>
      </c>
      <c r="X999">
        <v>20</v>
      </c>
      <c r="Y999">
        <v>20</v>
      </c>
      <c r="Z999">
        <v>20</v>
      </c>
      <c r="AA999">
        <v>0</v>
      </c>
      <c r="AB999">
        <v>0</v>
      </c>
      <c r="AC999">
        <v>0</v>
      </c>
      <c r="AD999">
        <v>0</v>
      </c>
      <c r="AE999">
        <v>20</v>
      </c>
      <c r="AF999">
        <v>20</v>
      </c>
      <c r="AI999" t="s">
        <v>2243</v>
      </c>
      <c r="AJ999" t="s">
        <v>989</v>
      </c>
      <c r="AN999" t="s">
        <v>1022</v>
      </c>
      <c r="AO999" t="s">
        <v>991</v>
      </c>
      <c r="AU999" t="s">
        <v>2276</v>
      </c>
      <c r="AV999" t="s">
        <v>899</v>
      </c>
      <c r="AW999" t="s">
        <v>899</v>
      </c>
      <c r="AX999" t="s">
        <v>990</v>
      </c>
      <c r="AY999">
        <v>0</v>
      </c>
      <c r="AZ999" t="s">
        <v>994</v>
      </c>
      <c r="BA999">
        <v>31795132</v>
      </c>
      <c r="BD999">
        <v>0</v>
      </c>
      <c r="BG999">
        <v>1333314600</v>
      </c>
      <c r="BH999" t="s">
        <v>995</v>
      </c>
      <c r="BI999">
        <v>20</v>
      </c>
      <c r="BJ999">
        <v>20</v>
      </c>
      <c r="BK999">
        <v>1300</v>
      </c>
      <c r="BL999" t="s">
        <v>996</v>
      </c>
    </row>
    <row r="1000" spans="3:64">
      <c r="C1000" s="2">
        <v>244688</v>
      </c>
      <c r="D1000" s="2">
        <v>244688</v>
      </c>
      <c r="F1000" t="s">
        <v>2239</v>
      </c>
      <c r="G1000" t="s">
        <v>2240</v>
      </c>
      <c r="H1000">
        <v>0</v>
      </c>
      <c r="I1000" t="s">
        <v>984</v>
      </c>
      <c r="J1000" t="s">
        <v>985</v>
      </c>
      <c r="K1000" t="s">
        <v>986</v>
      </c>
      <c r="L1000">
        <v>250</v>
      </c>
      <c r="N1000">
        <v>2000256155</v>
      </c>
      <c r="O1000" t="s">
        <v>2273</v>
      </c>
      <c r="P1000">
        <v>1</v>
      </c>
      <c r="Q1000" t="s">
        <v>2274</v>
      </c>
      <c r="R1000" s="2">
        <v>244688</v>
      </c>
      <c r="S1000" s="2">
        <v>244688</v>
      </c>
      <c r="T1000" t="s">
        <v>2275</v>
      </c>
      <c r="U1000">
        <v>23057673</v>
      </c>
      <c r="V1000" t="s">
        <v>152</v>
      </c>
      <c r="W1000">
        <v>18</v>
      </c>
      <c r="X1000">
        <v>18</v>
      </c>
      <c r="Y1000">
        <v>18</v>
      </c>
      <c r="Z1000">
        <v>18</v>
      </c>
      <c r="AA1000">
        <v>0</v>
      </c>
      <c r="AB1000">
        <v>0</v>
      </c>
      <c r="AC1000">
        <v>0</v>
      </c>
      <c r="AD1000">
        <v>0</v>
      </c>
      <c r="AE1000">
        <v>18</v>
      </c>
      <c r="AF1000">
        <v>18</v>
      </c>
      <c r="AI1000" t="s">
        <v>2243</v>
      </c>
      <c r="AJ1000" t="s">
        <v>989</v>
      </c>
      <c r="AK1000" t="s">
        <v>1039</v>
      </c>
      <c r="AL1000" t="s">
        <v>1008</v>
      </c>
      <c r="AM1000" t="s">
        <v>1009</v>
      </c>
      <c r="AN1000" t="s">
        <v>1022</v>
      </c>
      <c r="AO1000" t="s">
        <v>991</v>
      </c>
      <c r="AU1000" t="s">
        <v>2276</v>
      </c>
      <c r="AV1000" t="s">
        <v>765</v>
      </c>
      <c r="AW1000" t="s">
        <v>765</v>
      </c>
      <c r="AX1000" t="s">
        <v>990</v>
      </c>
      <c r="AY1000">
        <v>0</v>
      </c>
      <c r="AZ1000" t="s">
        <v>994</v>
      </c>
      <c r="BA1000">
        <v>31795132</v>
      </c>
      <c r="BD1000">
        <v>0</v>
      </c>
      <c r="BG1000">
        <v>1333314600</v>
      </c>
      <c r="BH1000" t="s">
        <v>995</v>
      </c>
      <c r="BI1000">
        <v>18</v>
      </c>
      <c r="BJ1000">
        <v>18</v>
      </c>
      <c r="BK1000">
        <v>1300</v>
      </c>
      <c r="BL1000" t="s">
        <v>996</v>
      </c>
    </row>
    <row r="1001" spans="3:64">
      <c r="C1001" s="2">
        <v>244688</v>
      </c>
      <c r="D1001" s="2">
        <v>244688</v>
      </c>
      <c r="F1001" t="s">
        <v>2239</v>
      </c>
      <c r="G1001" t="s">
        <v>2240</v>
      </c>
      <c r="H1001">
        <v>0</v>
      </c>
      <c r="I1001" t="s">
        <v>984</v>
      </c>
      <c r="J1001" t="s">
        <v>985</v>
      </c>
      <c r="K1001" t="s">
        <v>986</v>
      </c>
      <c r="L1001">
        <v>250</v>
      </c>
      <c r="N1001">
        <v>2000256155</v>
      </c>
      <c r="O1001" t="s">
        <v>2273</v>
      </c>
      <c r="P1001">
        <v>1</v>
      </c>
      <c r="Q1001" t="s">
        <v>2274</v>
      </c>
      <c r="R1001" s="2">
        <v>244688</v>
      </c>
      <c r="S1001" s="2">
        <v>244688</v>
      </c>
      <c r="T1001" t="s">
        <v>2275</v>
      </c>
      <c r="U1001">
        <v>23000181</v>
      </c>
      <c r="V1001" t="s">
        <v>38</v>
      </c>
      <c r="W1001">
        <v>6</v>
      </c>
      <c r="X1001">
        <v>6</v>
      </c>
      <c r="Y1001">
        <v>6</v>
      </c>
      <c r="Z1001">
        <v>6</v>
      </c>
      <c r="AA1001">
        <v>0</v>
      </c>
      <c r="AB1001">
        <v>0</v>
      </c>
      <c r="AC1001">
        <v>0</v>
      </c>
      <c r="AD1001">
        <v>0</v>
      </c>
      <c r="AE1001">
        <v>6</v>
      </c>
      <c r="AF1001">
        <v>6</v>
      </c>
      <c r="AI1001" t="s">
        <v>2243</v>
      </c>
      <c r="AJ1001" t="s">
        <v>989</v>
      </c>
      <c r="AK1001" t="s">
        <v>1007</v>
      </c>
      <c r="AL1001" t="s">
        <v>1008</v>
      </c>
      <c r="AM1001" t="s">
        <v>1009</v>
      </c>
      <c r="AN1001" t="s">
        <v>1022</v>
      </c>
      <c r="AO1001" t="s">
        <v>991</v>
      </c>
      <c r="AU1001" t="s">
        <v>2276</v>
      </c>
      <c r="AV1001" t="s">
        <v>765</v>
      </c>
      <c r="AW1001" t="s">
        <v>765</v>
      </c>
      <c r="AX1001" t="s">
        <v>990</v>
      </c>
      <c r="AY1001">
        <v>0</v>
      </c>
      <c r="AZ1001" t="s">
        <v>994</v>
      </c>
      <c r="BA1001">
        <v>31795132</v>
      </c>
      <c r="BD1001">
        <v>0</v>
      </c>
      <c r="BG1001">
        <v>1333314600</v>
      </c>
      <c r="BH1001" t="s">
        <v>995</v>
      </c>
      <c r="BI1001">
        <v>6</v>
      </c>
      <c r="BJ1001">
        <v>6</v>
      </c>
      <c r="BK1001">
        <v>1300</v>
      </c>
      <c r="BL1001" t="s">
        <v>996</v>
      </c>
    </row>
    <row r="1002" spans="3:64">
      <c r="C1002" s="2">
        <v>244688</v>
      </c>
      <c r="D1002" s="2">
        <v>244688</v>
      </c>
      <c r="F1002" t="s">
        <v>2239</v>
      </c>
      <c r="G1002" t="s">
        <v>2240</v>
      </c>
      <c r="H1002">
        <v>0</v>
      </c>
      <c r="I1002" t="s">
        <v>984</v>
      </c>
      <c r="J1002" t="s">
        <v>985</v>
      </c>
      <c r="K1002" t="s">
        <v>986</v>
      </c>
      <c r="L1002">
        <v>250</v>
      </c>
      <c r="N1002">
        <v>2000256155</v>
      </c>
      <c r="O1002" t="s">
        <v>2273</v>
      </c>
      <c r="P1002">
        <v>1</v>
      </c>
      <c r="Q1002" t="s">
        <v>2274</v>
      </c>
      <c r="R1002" s="2">
        <v>244688</v>
      </c>
      <c r="S1002" s="2">
        <v>244688</v>
      </c>
      <c r="T1002" t="s">
        <v>2275</v>
      </c>
      <c r="U1002">
        <v>23000130</v>
      </c>
      <c r="V1002" t="s">
        <v>146</v>
      </c>
      <c r="W1002">
        <v>40</v>
      </c>
      <c r="X1002">
        <v>40</v>
      </c>
      <c r="Y1002">
        <v>40</v>
      </c>
      <c r="Z1002">
        <v>40</v>
      </c>
      <c r="AA1002">
        <v>0</v>
      </c>
      <c r="AB1002">
        <v>0</v>
      </c>
      <c r="AC1002">
        <v>0</v>
      </c>
      <c r="AD1002">
        <v>0</v>
      </c>
      <c r="AE1002">
        <v>40</v>
      </c>
      <c r="AF1002">
        <v>40</v>
      </c>
      <c r="AI1002" t="s">
        <v>2243</v>
      </c>
      <c r="AJ1002" t="s">
        <v>989</v>
      </c>
      <c r="AK1002" t="s">
        <v>1039</v>
      </c>
      <c r="AL1002" t="s">
        <v>1008</v>
      </c>
      <c r="AM1002" t="s">
        <v>1009</v>
      </c>
      <c r="AN1002" t="s">
        <v>1022</v>
      </c>
      <c r="AO1002" t="s">
        <v>991</v>
      </c>
      <c r="AU1002" t="s">
        <v>2276</v>
      </c>
      <c r="AV1002" t="s">
        <v>765</v>
      </c>
      <c r="AW1002" t="s">
        <v>765</v>
      </c>
      <c r="AX1002" t="s">
        <v>990</v>
      </c>
      <c r="AY1002">
        <v>0</v>
      </c>
      <c r="AZ1002" t="s">
        <v>994</v>
      </c>
      <c r="BA1002">
        <v>31795132</v>
      </c>
      <c r="BD1002">
        <v>0</v>
      </c>
      <c r="BG1002">
        <v>1333314600</v>
      </c>
      <c r="BH1002" t="s">
        <v>995</v>
      </c>
      <c r="BI1002">
        <v>40</v>
      </c>
      <c r="BJ1002">
        <v>40</v>
      </c>
      <c r="BK1002">
        <v>1300</v>
      </c>
      <c r="BL1002" t="s">
        <v>996</v>
      </c>
    </row>
    <row r="1003" spans="3:64">
      <c r="C1003" s="2">
        <v>244688</v>
      </c>
      <c r="D1003" s="2">
        <v>244688</v>
      </c>
      <c r="F1003" t="s">
        <v>2239</v>
      </c>
      <c r="G1003" t="s">
        <v>2240</v>
      </c>
      <c r="H1003">
        <v>0</v>
      </c>
      <c r="I1003" t="s">
        <v>984</v>
      </c>
      <c r="J1003" t="s">
        <v>985</v>
      </c>
      <c r="K1003" t="s">
        <v>986</v>
      </c>
      <c r="L1003">
        <v>250</v>
      </c>
      <c r="N1003">
        <v>2000256155</v>
      </c>
      <c r="O1003" t="s">
        <v>2273</v>
      </c>
      <c r="P1003">
        <v>1</v>
      </c>
      <c r="Q1003" t="s">
        <v>2274</v>
      </c>
      <c r="R1003" s="2">
        <v>244688</v>
      </c>
      <c r="S1003" s="2">
        <v>244688</v>
      </c>
      <c r="T1003" t="s">
        <v>2275</v>
      </c>
      <c r="U1003">
        <v>23057702</v>
      </c>
      <c r="V1003" t="s">
        <v>588</v>
      </c>
      <c r="W1003">
        <v>10</v>
      </c>
      <c r="X1003">
        <v>10</v>
      </c>
      <c r="Y1003">
        <v>10</v>
      </c>
      <c r="Z1003">
        <v>10</v>
      </c>
      <c r="AA1003">
        <v>0</v>
      </c>
      <c r="AB1003">
        <v>0</v>
      </c>
      <c r="AC1003">
        <v>0</v>
      </c>
      <c r="AD1003">
        <v>0</v>
      </c>
      <c r="AE1003">
        <v>10</v>
      </c>
      <c r="AF1003">
        <v>10</v>
      </c>
      <c r="AI1003" t="s">
        <v>2243</v>
      </c>
      <c r="AJ1003" t="s">
        <v>989</v>
      </c>
      <c r="AK1003" t="s">
        <v>1007</v>
      </c>
      <c r="AL1003" t="s">
        <v>1008</v>
      </c>
      <c r="AM1003" t="s">
        <v>1009</v>
      </c>
      <c r="AN1003" t="s">
        <v>1022</v>
      </c>
      <c r="AO1003" t="s">
        <v>991</v>
      </c>
      <c r="AU1003" t="s">
        <v>2276</v>
      </c>
      <c r="AV1003" t="s">
        <v>765</v>
      </c>
      <c r="AW1003" t="s">
        <v>765</v>
      </c>
      <c r="AX1003" t="s">
        <v>990</v>
      </c>
      <c r="AY1003">
        <v>0</v>
      </c>
      <c r="AZ1003" t="s">
        <v>994</v>
      </c>
      <c r="BA1003">
        <v>31795132</v>
      </c>
      <c r="BD1003">
        <v>0</v>
      </c>
      <c r="BG1003">
        <v>1333314600</v>
      </c>
      <c r="BH1003" t="s">
        <v>995</v>
      </c>
      <c r="BI1003">
        <v>10</v>
      </c>
      <c r="BJ1003">
        <v>10</v>
      </c>
      <c r="BK1003">
        <v>1300</v>
      </c>
      <c r="BL1003" t="s">
        <v>996</v>
      </c>
    </row>
    <row r="1004" spans="3:64">
      <c r="C1004" s="2">
        <v>244688</v>
      </c>
      <c r="D1004" s="2">
        <v>244688</v>
      </c>
      <c r="F1004" t="s">
        <v>2239</v>
      </c>
      <c r="G1004" t="s">
        <v>2240</v>
      </c>
      <c r="H1004">
        <v>0</v>
      </c>
      <c r="I1004" t="s">
        <v>984</v>
      </c>
      <c r="J1004" t="s">
        <v>985</v>
      </c>
      <c r="K1004" t="s">
        <v>986</v>
      </c>
      <c r="L1004">
        <v>250</v>
      </c>
      <c r="N1004">
        <v>2000250347</v>
      </c>
      <c r="O1004" t="s">
        <v>2277</v>
      </c>
      <c r="P1004">
        <v>2</v>
      </c>
      <c r="Q1004" t="s">
        <v>2278</v>
      </c>
      <c r="R1004" s="2">
        <v>244688</v>
      </c>
      <c r="S1004" s="2">
        <v>244688</v>
      </c>
      <c r="T1004" t="s">
        <v>2279</v>
      </c>
      <c r="U1004">
        <v>23057673</v>
      </c>
      <c r="V1004" t="s">
        <v>152</v>
      </c>
      <c r="W1004">
        <v>18</v>
      </c>
      <c r="X1004">
        <v>18</v>
      </c>
      <c r="Y1004">
        <v>18</v>
      </c>
      <c r="Z1004">
        <v>18</v>
      </c>
      <c r="AA1004">
        <v>0</v>
      </c>
      <c r="AB1004">
        <v>0</v>
      </c>
      <c r="AC1004">
        <v>0</v>
      </c>
      <c r="AD1004">
        <v>0</v>
      </c>
      <c r="AE1004">
        <v>18</v>
      </c>
      <c r="AF1004">
        <v>18</v>
      </c>
      <c r="AI1004" t="s">
        <v>2243</v>
      </c>
      <c r="AJ1004" t="s">
        <v>989</v>
      </c>
      <c r="AK1004" t="s">
        <v>1039</v>
      </c>
      <c r="AL1004" t="s">
        <v>1008</v>
      </c>
      <c r="AM1004" t="s">
        <v>1009</v>
      </c>
      <c r="AN1004" t="s">
        <v>1022</v>
      </c>
      <c r="AO1004" t="s">
        <v>991</v>
      </c>
      <c r="AU1004" t="s">
        <v>2280</v>
      </c>
      <c r="AV1004" t="s">
        <v>765</v>
      </c>
      <c r="AW1004" t="s">
        <v>765</v>
      </c>
      <c r="AX1004" t="s">
        <v>990</v>
      </c>
      <c r="AY1004">
        <v>0</v>
      </c>
      <c r="AZ1004" t="s">
        <v>994</v>
      </c>
      <c r="BA1004">
        <v>31796200</v>
      </c>
      <c r="BD1004">
        <v>0</v>
      </c>
      <c r="BG1004">
        <v>1333314600</v>
      </c>
      <c r="BH1004" t="s">
        <v>995</v>
      </c>
      <c r="BI1004">
        <v>18</v>
      </c>
      <c r="BJ1004">
        <v>18</v>
      </c>
      <c r="BK1004">
        <v>1300</v>
      </c>
      <c r="BL1004" t="s">
        <v>996</v>
      </c>
    </row>
    <row r="1005" spans="3:64">
      <c r="C1005" s="2">
        <v>244688</v>
      </c>
      <c r="D1005" s="2">
        <v>244688</v>
      </c>
      <c r="F1005" t="s">
        <v>2239</v>
      </c>
      <c r="G1005" t="s">
        <v>2240</v>
      </c>
      <c r="H1005">
        <v>0</v>
      </c>
      <c r="I1005" t="s">
        <v>984</v>
      </c>
      <c r="J1005" t="s">
        <v>985</v>
      </c>
      <c r="K1005" t="s">
        <v>986</v>
      </c>
      <c r="L1005">
        <v>250</v>
      </c>
      <c r="N1005">
        <v>2000182728</v>
      </c>
      <c r="O1005" t="s">
        <v>2281</v>
      </c>
      <c r="P1005">
        <v>1</v>
      </c>
      <c r="Q1005" t="s">
        <v>2282</v>
      </c>
      <c r="R1005" s="2">
        <v>244688</v>
      </c>
      <c r="S1005" s="2">
        <v>244688</v>
      </c>
      <c r="T1005" t="s">
        <v>2283</v>
      </c>
      <c r="U1005">
        <v>23000197</v>
      </c>
      <c r="V1005" t="s">
        <v>12</v>
      </c>
      <c r="W1005">
        <v>4</v>
      </c>
      <c r="X1005">
        <v>40</v>
      </c>
      <c r="Y1005">
        <v>4</v>
      </c>
      <c r="Z1005">
        <v>40</v>
      </c>
      <c r="AA1005">
        <v>0</v>
      </c>
      <c r="AB1005">
        <v>0</v>
      </c>
      <c r="AC1005">
        <v>0</v>
      </c>
      <c r="AD1005">
        <v>0</v>
      </c>
      <c r="AE1005">
        <v>4</v>
      </c>
      <c r="AF1005">
        <v>40</v>
      </c>
      <c r="AI1005" t="s">
        <v>2243</v>
      </c>
      <c r="AJ1005" t="s">
        <v>989</v>
      </c>
      <c r="AK1005" t="s">
        <v>1007</v>
      </c>
      <c r="AL1005" t="s">
        <v>1008</v>
      </c>
      <c r="AM1005" t="s">
        <v>1009</v>
      </c>
      <c r="AN1005" t="s">
        <v>1022</v>
      </c>
      <c r="AO1005" t="s">
        <v>991</v>
      </c>
      <c r="AU1005" t="s">
        <v>2284</v>
      </c>
      <c r="AV1005" t="s">
        <v>1010</v>
      </c>
      <c r="AW1005" t="s">
        <v>765</v>
      </c>
      <c r="AX1005" t="s">
        <v>990</v>
      </c>
      <c r="AY1005">
        <v>0</v>
      </c>
      <c r="AZ1005" t="s">
        <v>994</v>
      </c>
      <c r="BA1005">
        <v>31797098</v>
      </c>
      <c r="BD1005">
        <v>0</v>
      </c>
      <c r="BG1005">
        <v>1333314600</v>
      </c>
      <c r="BH1005" t="s">
        <v>995</v>
      </c>
      <c r="BI1005">
        <v>4</v>
      </c>
      <c r="BJ1005">
        <v>40</v>
      </c>
      <c r="BK1005">
        <v>1300</v>
      </c>
      <c r="BL1005" t="s">
        <v>996</v>
      </c>
    </row>
    <row r="1006" spans="3:64">
      <c r="C1006" s="2">
        <v>244688</v>
      </c>
      <c r="D1006" s="2">
        <v>244688</v>
      </c>
      <c r="F1006" t="s">
        <v>2239</v>
      </c>
      <c r="G1006" t="s">
        <v>2240</v>
      </c>
      <c r="H1006">
        <v>0</v>
      </c>
      <c r="I1006" t="s">
        <v>984</v>
      </c>
      <c r="J1006" t="s">
        <v>985</v>
      </c>
      <c r="K1006" t="s">
        <v>986</v>
      </c>
      <c r="L1006">
        <v>250</v>
      </c>
      <c r="N1006">
        <v>2000182728</v>
      </c>
      <c r="O1006" t="s">
        <v>2281</v>
      </c>
      <c r="P1006">
        <v>1</v>
      </c>
      <c r="Q1006" t="s">
        <v>2282</v>
      </c>
      <c r="R1006" s="2">
        <v>244688</v>
      </c>
      <c r="S1006" s="2">
        <v>244688</v>
      </c>
      <c r="T1006" t="s">
        <v>2283</v>
      </c>
      <c r="U1006">
        <v>23105855</v>
      </c>
      <c r="V1006" t="s">
        <v>164</v>
      </c>
      <c r="W1006">
        <v>1</v>
      </c>
      <c r="X1006">
        <v>10</v>
      </c>
      <c r="Y1006">
        <v>1</v>
      </c>
      <c r="Z1006">
        <v>10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10</v>
      </c>
      <c r="AI1006" t="s">
        <v>2243</v>
      </c>
      <c r="AJ1006" t="s">
        <v>989</v>
      </c>
      <c r="AK1006" t="s">
        <v>1039</v>
      </c>
      <c r="AL1006" t="s">
        <v>1008</v>
      </c>
      <c r="AM1006" t="s">
        <v>1009</v>
      </c>
      <c r="AN1006" t="s">
        <v>1022</v>
      </c>
      <c r="AO1006" t="s">
        <v>991</v>
      </c>
      <c r="AU1006" t="s">
        <v>2284</v>
      </c>
      <c r="AV1006" t="s">
        <v>1010</v>
      </c>
      <c r="AW1006" t="s">
        <v>765</v>
      </c>
      <c r="AX1006" t="s">
        <v>990</v>
      </c>
      <c r="AY1006">
        <v>0</v>
      </c>
      <c r="AZ1006" t="s">
        <v>994</v>
      </c>
      <c r="BA1006">
        <v>31797098</v>
      </c>
      <c r="BD1006">
        <v>0</v>
      </c>
      <c r="BG1006">
        <v>1333314600</v>
      </c>
      <c r="BH1006" t="s">
        <v>995</v>
      </c>
      <c r="BI1006">
        <v>1</v>
      </c>
      <c r="BJ1006">
        <v>10</v>
      </c>
      <c r="BK1006">
        <v>1300</v>
      </c>
      <c r="BL1006" t="s">
        <v>996</v>
      </c>
    </row>
    <row r="1007" spans="3:64">
      <c r="C1007" s="2">
        <v>244688</v>
      </c>
      <c r="D1007" s="2">
        <v>244688</v>
      </c>
      <c r="F1007" t="s">
        <v>2239</v>
      </c>
      <c r="G1007" t="s">
        <v>2240</v>
      </c>
      <c r="H1007">
        <v>0</v>
      </c>
      <c r="I1007" t="s">
        <v>984</v>
      </c>
      <c r="J1007" t="s">
        <v>985</v>
      </c>
      <c r="K1007" t="s">
        <v>986</v>
      </c>
      <c r="L1007">
        <v>250</v>
      </c>
      <c r="N1007">
        <v>2000063759</v>
      </c>
      <c r="O1007" t="s">
        <v>2285</v>
      </c>
      <c r="P1007">
        <v>0</v>
      </c>
      <c r="Q1007" t="s">
        <v>2285</v>
      </c>
      <c r="R1007" s="2">
        <v>244688</v>
      </c>
      <c r="S1007" s="2">
        <v>244688</v>
      </c>
      <c r="T1007" t="s">
        <v>2286</v>
      </c>
      <c r="U1007">
        <v>23000190</v>
      </c>
      <c r="V1007" t="s">
        <v>125</v>
      </c>
      <c r="W1007">
        <v>6</v>
      </c>
      <c r="X1007">
        <v>6</v>
      </c>
      <c r="Y1007">
        <v>6</v>
      </c>
      <c r="Z1007">
        <v>6</v>
      </c>
      <c r="AA1007">
        <v>0</v>
      </c>
      <c r="AB1007">
        <v>0</v>
      </c>
      <c r="AC1007">
        <v>0</v>
      </c>
      <c r="AD1007">
        <v>0</v>
      </c>
      <c r="AE1007">
        <v>6</v>
      </c>
      <c r="AF1007">
        <v>6</v>
      </c>
      <c r="AI1007" t="s">
        <v>2243</v>
      </c>
      <c r="AJ1007" t="s">
        <v>989</v>
      </c>
      <c r="AK1007" t="s">
        <v>1007</v>
      </c>
      <c r="AL1007" t="s">
        <v>1008</v>
      </c>
      <c r="AM1007" t="s">
        <v>1009</v>
      </c>
      <c r="AN1007" t="s">
        <v>1022</v>
      </c>
      <c r="AO1007" t="s">
        <v>991</v>
      </c>
      <c r="AU1007" t="s">
        <v>2287</v>
      </c>
      <c r="AV1007" t="s">
        <v>765</v>
      </c>
      <c r="AW1007" t="s">
        <v>765</v>
      </c>
      <c r="AX1007" t="s">
        <v>990</v>
      </c>
      <c r="AY1007">
        <v>0</v>
      </c>
      <c r="AZ1007" t="s">
        <v>994</v>
      </c>
      <c r="BA1007">
        <v>31797278</v>
      </c>
      <c r="BD1007">
        <v>0</v>
      </c>
      <c r="BG1007">
        <v>1333314600</v>
      </c>
      <c r="BH1007" t="s">
        <v>995</v>
      </c>
      <c r="BI1007">
        <v>6</v>
      </c>
      <c r="BJ1007">
        <v>6</v>
      </c>
      <c r="BL1007" t="s">
        <v>996</v>
      </c>
    </row>
    <row r="1008" spans="3:64">
      <c r="C1008" s="2">
        <v>244688</v>
      </c>
      <c r="D1008" s="2">
        <v>244688</v>
      </c>
      <c r="F1008" t="s">
        <v>2239</v>
      </c>
      <c r="G1008" t="s">
        <v>2240</v>
      </c>
      <c r="H1008">
        <v>0</v>
      </c>
      <c r="I1008" t="s">
        <v>984</v>
      </c>
      <c r="J1008" t="s">
        <v>985</v>
      </c>
      <c r="K1008" t="s">
        <v>986</v>
      </c>
      <c r="L1008">
        <v>250</v>
      </c>
      <c r="N1008">
        <v>2000413291</v>
      </c>
      <c r="O1008" t="s">
        <v>2288</v>
      </c>
      <c r="P1008">
        <v>0</v>
      </c>
      <c r="Q1008" t="s">
        <v>2288</v>
      </c>
      <c r="R1008" s="2">
        <v>244688</v>
      </c>
      <c r="S1008" s="2">
        <v>244688</v>
      </c>
      <c r="T1008" t="s">
        <v>2289</v>
      </c>
      <c r="U1008">
        <v>23057698</v>
      </c>
      <c r="V1008" t="s">
        <v>271</v>
      </c>
      <c r="W1008">
        <v>5</v>
      </c>
      <c r="X1008">
        <v>5</v>
      </c>
      <c r="Y1008">
        <v>5</v>
      </c>
      <c r="Z1008">
        <v>5</v>
      </c>
      <c r="AA1008">
        <v>0</v>
      </c>
      <c r="AB1008">
        <v>0</v>
      </c>
      <c r="AC1008">
        <v>0</v>
      </c>
      <c r="AD1008">
        <v>0</v>
      </c>
      <c r="AE1008">
        <v>5</v>
      </c>
      <c r="AF1008">
        <v>5</v>
      </c>
      <c r="AI1008" t="s">
        <v>2243</v>
      </c>
      <c r="AJ1008" t="s">
        <v>989</v>
      </c>
      <c r="AK1008" t="s">
        <v>1039</v>
      </c>
      <c r="AL1008" t="s">
        <v>1008</v>
      </c>
      <c r="AM1008" t="s">
        <v>1009</v>
      </c>
      <c r="AN1008" t="s">
        <v>1034</v>
      </c>
      <c r="AO1008" t="s">
        <v>991</v>
      </c>
      <c r="AU1008" t="s">
        <v>2290</v>
      </c>
      <c r="AV1008" t="s">
        <v>765</v>
      </c>
      <c r="AW1008" t="s">
        <v>765</v>
      </c>
      <c r="AX1008" t="s">
        <v>990</v>
      </c>
      <c r="AY1008">
        <v>0</v>
      </c>
      <c r="AZ1008" t="s">
        <v>994</v>
      </c>
      <c r="BA1008">
        <v>31798447</v>
      </c>
      <c r="BD1008">
        <v>0</v>
      </c>
      <c r="BG1008">
        <v>1333314600</v>
      </c>
      <c r="BH1008" t="s">
        <v>995</v>
      </c>
      <c r="BI1008">
        <v>5</v>
      </c>
      <c r="BJ1008">
        <v>5</v>
      </c>
      <c r="BL1008" t="s">
        <v>996</v>
      </c>
    </row>
    <row r="1009" spans="3:64">
      <c r="C1009" s="2">
        <v>244688</v>
      </c>
      <c r="D1009" s="2">
        <v>244688</v>
      </c>
      <c r="F1009" t="s">
        <v>2239</v>
      </c>
      <c r="G1009" t="s">
        <v>2240</v>
      </c>
      <c r="H1009">
        <v>0</v>
      </c>
      <c r="I1009" t="s">
        <v>984</v>
      </c>
      <c r="J1009" t="s">
        <v>985</v>
      </c>
      <c r="K1009" t="s">
        <v>986</v>
      </c>
      <c r="L1009">
        <v>250</v>
      </c>
      <c r="N1009">
        <v>2000413291</v>
      </c>
      <c r="O1009" t="s">
        <v>2288</v>
      </c>
      <c r="P1009">
        <v>0</v>
      </c>
      <c r="Q1009" t="s">
        <v>2288</v>
      </c>
      <c r="R1009" s="2">
        <v>244688</v>
      </c>
      <c r="S1009" s="2">
        <v>244688</v>
      </c>
      <c r="T1009" t="s">
        <v>2289</v>
      </c>
      <c r="U1009">
        <v>23057676</v>
      </c>
      <c r="V1009" t="s">
        <v>205</v>
      </c>
      <c r="W1009">
        <v>6</v>
      </c>
      <c r="X1009">
        <v>6</v>
      </c>
      <c r="Y1009">
        <v>6</v>
      </c>
      <c r="Z1009">
        <v>6</v>
      </c>
      <c r="AA1009">
        <v>0</v>
      </c>
      <c r="AB1009">
        <v>0</v>
      </c>
      <c r="AC1009">
        <v>0</v>
      </c>
      <c r="AD1009">
        <v>0</v>
      </c>
      <c r="AE1009">
        <v>6</v>
      </c>
      <c r="AF1009">
        <v>6</v>
      </c>
      <c r="AI1009" t="s">
        <v>2243</v>
      </c>
      <c r="AJ1009" t="s">
        <v>989</v>
      </c>
      <c r="AK1009" t="s">
        <v>1039</v>
      </c>
      <c r="AL1009" t="s">
        <v>1008</v>
      </c>
      <c r="AM1009" t="s">
        <v>1009</v>
      </c>
      <c r="AN1009" t="s">
        <v>1034</v>
      </c>
      <c r="AO1009" t="s">
        <v>991</v>
      </c>
      <c r="AU1009" t="s">
        <v>2290</v>
      </c>
      <c r="AV1009" t="s">
        <v>765</v>
      </c>
      <c r="AW1009" t="s">
        <v>765</v>
      </c>
      <c r="AX1009" t="s">
        <v>990</v>
      </c>
      <c r="AY1009">
        <v>0</v>
      </c>
      <c r="AZ1009" t="s">
        <v>994</v>
      </c>
      <c r="BA1009">
        <v>31798447</v>
      </c>
      <c r="BD1009">
        <v>0</v>
      </c>
      <c r="BG1009">
        <v>1333314600</v>
      </c>
      <c r="BH1009" t="s">
        <v>995</v>
      </c>
      <c r="BI1009">
        <v>6</v>
      </c>
      <c r="BJ1009">
        <v>6</v>
      </c>
      <c r="BL1009" t="s">
        <v>996</v>
      </c>
    </row>
    <row r="1010" spans="3:64">
      <c r="C1010" s="2">
        <v>244688</v>
      </c>
      <c r="D1010" s="2">
        <v>244688</v>
      </c>
      <c r="F1010" t="s">
        <v>2239</v>
      </c>
      <c r="G1010" t="s">
        <v>2240</v>
      </c>
      <c r="H1010">
        <v>0</v>
      </c>
      <c r="I1010" t="s">
        <v>984</v>
      </c>
      <c r="J1010" t="s">
        <v>985</v>
      </c>
      <c r="K1010" t="s">
        <v>986</v>
      </c>
      <c r="L1010">
        <v>250</v>
      </c>
      <c r="N1010">
        <v>2000413291</v>
      </c>
      <c r="O1010" t="s">
        <v>2288</v>
      </c>
      <c r="P1010">
        <v>0</v>
      </c>
      <c r="Q1010" t="s">
        <v>2288</v>
      </c>
      <c r="R1010" s="2">
        <v>244688</v>
      </c>
      <c r="S1010" s="2">
        <v>244688</v>
      </c>
      <c r="T1010" t="s">
        <v>2289</v>
      </c>
      <c r="U1010">
        <v>23057674</v>
      </c>
      <c r="V1010" t="s">
        <v>223</v>
      </c>
      <c r="W1010">
        <v>5</v>
      </c>
      <c r="X1010">
        <v>5</v>
      </c>
      <c r="Y1010">
        <v>5</v>
      </c>
      <c r="Z1010">
        <v>5</v>
      </c>
      <c r="AA1010">
        <v>0</v>
      </c>
      <c r="AB1010">
        <v>0</v>
      </c>
      <c r="AC1010">
        <v>0</v>
      </c>
      <c r="AD1010">
        <v>0</v>
      </c>
      <c r="AE1010">
        <v>5</v>
      </c>
      <c r="AF1010">
        <v>5</v>
      </c>
      <c r="AI1010" t="s">
        <v>2243</v>
      </c>
      <c r="AJ1010" t="s">
        <v>989</v>
      </c>
      <c r="AK1010" t="s">
        <v>1039</v>
      </c>
      <c r="AL1010" t="s">
        <v>1008</v>
      </c>
      <c r="AM1010" t="s">
        <v>1009</v>
      </c>
      <c r="AN1010" t="s">
        <v>1034</v>
      </c>
      <c r="AO1010" t="s">
        <v>991</v>
      </c>
      <c r="AU1010" t="s">
        <v>2290</v>
      </c>
      <c r="AV1010" t="s">
        <v>765</v>
      </c>
      <c r="AW1010" t="s">
        <v>765</v>
      </c>
      <c r="AX1010" t="s">
        <v>990</v>
      </c>
      <c r="AY1010">
        <v>0</v>
      </c>
      <c r="AZ1010" t="s">
        <v>994</v>
      </c>
      <c r="BA1010">
        <v>31798447</v>
      </c>
      <c r="BD1010">
        <v>0</v>
      </c>
      <c r="BG1010">
        <v>1333314600</v>
      </c>
      <c r="BH1010" t="s">
        <v>995</v>
      </c>
      <c r="BI1010">
        <v>5</v>
      </c>
      <c r="BJ1010">
        <v>5</v>
      </c>
      <c r="BL1010" t="s">
        <v>996</v>
      </c>
    </row>
    <row r="1011" spans="3:64">
      <c r="C1011" s="2">
        <v>244688</v>
      </c>
      <c r="D1011" s="2">
        <v>244688</v>
      </c>
      <c r="F1011" t="s">
        <v>2239</v>
      </c>
      <c r="G1011" t="s">
        <v>2240</v>
      </c>
      <c r="H1011">
        <v>0</v>
      </c>
      <c r="I1011" t="s">
        <v>984</v>
      </c>
      <c r="J1011" t="s">
        <v>985</v>
      </c>
      <c r="K1011" t="s">
        <v>986</v>
      </c>
      <c r="L1011">
        <v>250</v>
      </c>
      <c r="N1011">
        <v>2000413291</v>
      </c>
      <c r="O1011" t="s">
        <v>2288</v>
      </c>
      <c r="P1011">
        <v>0</v>
      </c>
      <c r="Q1011" t="s">
        <v>2288</v>
      </c>
      <c r="R1011" s="2">
        <v>244688</v>
      </c>
      <c r="S1011" s="2">
        <v>244688</v>
      </c>
      <c r="T1011" t="s">
        <v>2289</v>
      </c>
      <c r="U1011">
        <v>23015189</v>
      </c>
      <c r="V1011" t="s">
        <v>132</v>
      </c>
      <c r="W1011">
        <v>5</v>
      </c>
      <c r="X1011">
        <v>5</v>
      </c>
      <c r="Y1011">
        <v>5</v>
      </c>
      <c r="Z1011">
        <v>5</v>
      </c>
      <c r="AA1011">
        <v>0</v>
      </c>
      <c r="AB1011">
        <v>0</v>
      </c>
      <c r="AC1011">
        <v>0</v>
      </c>
      <c r="AD1011">
        <v>0</v>
      </c>
      <c r="AE1011">
        <v>5</v>
      </c>
      <c r="AF1011">
        <v>5</v>
      </c>
      <c r="AI1011" t="s">
        <v>2243</v>
      </c>
      <c r="AJ1011" t="s">
        <v>989</v>
      </c>
      <c r="AK1011" t="s">
        <v>1039</v>
      </c>
      <c r="AL1011" t="s">
        <v>1008</v>
      </c>
      <c r="AM1011" t="s">
        <v>1009</v>
      </c>
      <c r="AN1011" t="s">
        <v>1034</v>
      </c>
      <c r="AO1011" t="s">
        <v>991</v>
      </c>
      <c r="AU1011" t="s">
        <v>2290</v>
      </c>
      <c r="AV1011" t="s">
        <v>765</v>
      </c>
      <c r="AW1011" t="s">
        <v>765</v>
      </c>
      <c r="AX1011" t="s">
        <v>990</v>
      </c>
      <c r="AY1011">
        <v>0</v>
      </c>
      <c r="AZ1011" t="s">
        <v>994</v>
      </c>
      <c r="BA1011">
        <v>31798447</v>
      </c>
      <c r="BD1011">
        <v>0</v>
      </c>
      <c r="BG1011">
        <v>1333314600</v>
      </c>
      <c r="BH1011" t="s">
        <v>995</v>
      </c>
      <c r="BI1011">
        <v>5</v>
      </c>
      <c r="BJ1011">
        <v>5</v>
      </c>
      <c r="BL1011" t="s">
        <v>996</v>
      </c>
    </row>
    <row r="1012" spans="3:64">
      <c r="C1012" s="2">
        <v>244688</v>
      </c>
      <c r="D1012" s="2">
        <v>244688</v>
      </c>
      <c r="F1012" t="s">
        <v>2239</v>
      </c>
      <c r="G1012" t="s">
        <v>2240</v>
      </c>
      <c r="H1012">
        <v>0</v>
      </c>
      <c r="I1012" t="s">
        <v>984</v>
      </c>
      <c r="J1012" t="s">
        <v>985</v>
      </c>
      <c r="K1012" t="s">
        <v>986</v>
      </c>
      <c r="L1012">
        <v>250</v>
      </c>
      <c r="N1012">
        <v>2000413291</v>
      </c>
      <c r="O1012" t="s">
        <v>2288</v>
      </c>
      <c r="P1012">
        <v>0</v>
      </c>
      <c r="Q1012" t="s">
        <v>2288</v>
      </c>
      <c r="R1012" s="2">
        <v>244688</v>
      </c>
      <c r="S1012" s="2">
        <v>244688</v>
      </c>
      <c r="T1012" t="s">
        <v>2289</v>
      </c>
      <c r="U1012">
        <v>23057688</v>
      </c>
      <c r="V1012" t="s">
        <v>61</v>
      </c>
      <c r="W1012">
        <v>5</v>
      </c>
      <c r="X1012">
        <v>5</v>
      </c>
      <c r="Y1012">
        <v>5</v>
      </c>
      <c r="Z1012">
        <v>5</v>
      </c>
      <c r="AA1012">
        <v>0</v>
      </c>
      <c r="AB1012">
        <v>0</v>
      </c>
      <c r="AC1012">
        <v>0</v>
      </c>
      <c r="AD1012">
        <v>0</v>
      </c>
      <c r="AE1012">
        <v>5</v>
      </c>
      <c r="AF1012">
        <v>5</v>
      </c>
      <c r="AI1012" t="s">
        <v>2243</v>
      </c>
      <c r="AJ1012" t="s">
        <v>989</v>
      </c>
      <c r="AK1012" t="s">
        <v>1007</v>
      </c>
      <c r="AL1012" t="s">
        <v>1008</v>
      </c>
      <c r="AM1012" t="s">
        <v>1009</v>
      </c>
      <c r="AN1012" t="s">
        <v>1034</v>
      </c>
      <c r="AO1012" t="s">
        <v>991</v>
      </c>
      <c r="AU1012" t="s">
        <v>2290</v>
      </c>
      <c r="AV1012" t="s">
        <v>765</v>
      </c>
      <c r="AW1012" t="s">
        <v>765</v>
      </c>
      <c r="AX1012" t="s">
        <v>990</v>
      </c>
      <c r="AY1012">
        <v>0</v>
      </c>
      <c r="AZ1012" t="s">
        <v>994</v>
      </c>
      <c r="BA1012">
        <v>31798447</v>
      </c>
      <c r="BD1012">
        <v>0</v>
      </c>
      <c r="BG1012">
        <v>1333314600</v>
      </c>
      <c r="BH1012" t="s">
        <v>995</v>
      </c>
      <c r="BI1012">
        <v>5</v>
      </c>
      <c r="BJ1012">
        <v>5</v>
      </c>
      <c r="BL1012" t="s">
        <v>996</v>
      </c>
    </row>
    <row r="1013" spans="3:64">
      <c r="C1013" s="2">
        <v>244688</v>
      </c>
      <c r="D1013" s="2">
        <v>244688</v>
      </c>
      <c r="F1013" t="s">
        <v>2239</v>
      </c>
      <c r="G1013" t="s">
        <v>2240</v>
      </c>
      <c r="H1013">
        <v>0</v>
      </c>
      <c r="I1013" t="s">
        <v>984</v>
      </c>
      <c r="J1013" t="s">
        <v>985</v>
      </c>
      <c r="K1013" t="s">
        <v>986</v>
      </c>
      <c r="L1013">
        <v>250</v>
      </c>
      <c r="N1013">
        <v>2000193130</v>
      </c>
      <c r="O1013" t="s">
        <v>2291</v>
      </c>
      <c r="P1013">
        <v>1</v>
      </c>
      <c r="Q1013" t="s">
        <v>2292</v>
      </c>
      <c r="R1013" s="2">
        <v>244688</v>
      </c>
      <c r="S1013" s="2">
        <v>244688</v>
      </c>
      <c r="T1013" t="s">
        <v>2293</v>
      </c>
      <c r="U1013">
        <v>23015321</v>
      </c>
      <c r="V1013" t="s">
        <v>128</v>
      </c>
      <c r="W1013">
        <v>2</v>
      </c>
      <c r="X1013">
        <v>16</v>
      </c>
      <c r="Y1013">
        <v>2</v>
      </c>
      <c r="Z1013">
        <v>16</v>
      </c>
      <c r="AA1013">
        <v>0</v>
      </c>
      <c r="AB1013">
        <v>0</v>
      </c>
      <c r="AC1013">
        <v>0</v>
      </c>
      <c r="AD1013">
        <v>0</v>
      </c>
      <c r="AE1013">
        <v>2</v>
      </c>
      <c r="AF1013">
        <v>16</v>
      </c>
      <c r="AI1013" t="s">
        <v>2243</v>
      </c>
      <c r="AJ1013" t="s">
        <v>989</v>
      </c>
      <c r="AK1013" t="s">
        <v>1007</v>
      </c>
      <c r="AL1013" t="s">
        <v>1008</v>
      </c>
      <c r="AM1013" t="s">
        <v>1009</v>
      </c>
      <c r="AN1013" t="s">
        <v>1022</v>
      </c>
      <c r="AO1013" t="s">
        <v>991</v>
      </c>
      <c r="AU1013" t="s">
        <v>2294</v>
      </c>
      <c r="AV1013" t="s">
        <v>1086</v>
      </c>
      <c r="AW1013" t="s">
        <v>765</v>
      </c>
      <c r="AX1013" t="s">
        <v>990</v>
      </c>
      <c r="AY1013">
        <v>0</v>
      </c>
      <c r="AZ1013" t="s">
        <v>994</v>
      </c>
      <c r="BA1013">
        <v>31799164</v>
      </c>
      <c r="BD1013">
        <v>0</v>
      </c>
      <c r="BG1013">
        <v>1333314600</v>
      </c>
      <c r="BH1013" t="s">
        <v>995</v>
      </c>
      <c r="BI1013">
        <v>2</v>
      </c>
      <c r="BJ1013">
        <v>16</v>
      </c>
      <c r="BK1013">
        <v>1300</v>
      </c>
      <c r="BL1013" t="s">
        <v>996</v>
      </c>
    </row>
    <row r="1014" spans="3:64">
      <c r="C1014" s="2">
        <v>244688</v>
      </c>
      <c r="D1014" s="2">
        <v>244688</v>
      </c>
      <c r="F1014" t="s">
        <v>2239</v>
      </c>
      <c r="G1014" t="s">
        <v>2240</v>
      </c>
      <c r="H1014">
        <v>0</v>
      </c>
      <c r="I1014" t="s">
        <v>984</v>
      </c>
      <c r="J1014" t="s">
        <v>985</v>
      </c>
      <c r="K1014" t="s">
        <v>986</v>
      </c>
      <c r="L1014">
        <v>250</v>
      </c>
      <c r="N1014">
        <v>2000193130</v>
      </c>
      <c r="O1014" t="s">
        <v>2291</v>
      </c>
      <c r="P1014">
        <v>1</v>
      </c>
      <c r="Q1014" t="s">
        <v>2292</v>
      </c>
      <c r="R1014" s="2">
        <v>244688</v>
      </c>
      <c r="S1014" s="2">
        <v>244688</v>
      </c>
      <c r="T1014" t="s">
        <v>2293</v>
      </c>
      <c r="U1014">
        <v>23015350</v>
      </c>
      <c r="V1014" t="s">
        <v>36</v>
      </c>
      <c r="W1014">
        <v>10</v>
      </c>
      <c r="X1014">
        <v>10</v>
      </c>
      <c r="Y1014">
        <v>10</v>
      </c>
      <c r="Z1014">
        <v>10</v>
      </c>
      <c r="AA1014">
        <v>0</v>
      </c>
      <c r="AB1014">
        <v>0</v>
      </c>
      <c r="AC1014">
        <v>0</v>
      </c>
      <c r="AD1014">
        <v>0</v>
      </c>
      <c r="AE1014">
        <v>10</v>
      </c>
      <c r="AF1014">
        <v>10</v>
      </c>
      <c r="AI1014" t="s">
        <v>2243</v>
      </c>
      <c r="AJ1014" t="s">
        <v>989</v>
      </c>
      <c r="AK1014" t="s">
        <v>1007</v>
      </c>
      <c r="AL1014" t="s">
        <v>1008</v>
      </c>
      <c r="AM1014" t="s">
        <v>1009</v>
      </c>
      <c r="AN1014" t="s">
        <v>1022</v>
      </c>
      <c r="AO1014" t="s">
        <v>991</v>
      </c>
      <c r="AU1014" t="s">
        <v>2294</v>
      </c>
      <c r="AV1014" t="s">
        <v>765</v>
      </c>
      <c r="AW1014" t="s">
        <v>765</v>
      </c>
      <c r="AX1014" t="s">
        <v>990</v>
      </c>
      <c r="AY1014">
        <v>0</v>
      </c>
      <c r="AZ1014" t="s">
        <v>994</v>
      </c>
      <c r="BA1014">
        <v>31799164</v>
      </c>
      <c r="BD1014">
        <v>0</v>
      </c>
      <c r="BG1014">
        <v>1333314600</v>
      </c>
      <c r="BH1014" t="s">
        <v>995</v>
      </c>
      <c r="BI1014">
        <v>10</v>
      </c>
      <c r="BJ1014">
        <v>10</v>
      </c>
      <c r="BK1014">
        <v>1300</v>
      </c>
      <c r="BL1014" t="s">
        <v>996</v>
      </c>
    </row>
    <row r="1015" spans="3:64">
      <c r="C1015" s="2">
        <v>244688</v>
      </c>
      <c r="D1015" s="2">
        <v>244688</v>
      </c>
      <c r="F1015" t="s">
        <v>2239</v>
      </c>
      <c r="G1015" t="s">
        <v>2240</v>
      </c>
      <c r="H1015">
        <v>0</v>
      </c>
      <c r="I1015" t="s">
        <v>984</v>
      </c>
      <c r="J1015" t="s">
        <v>985</v>
      </c>
      <c r="K1015" t="s">
        <v>986</v>
      </c>
      <c r="L1015">
        <v>250</v>
      </c>
      <c r="N1015">
        <v>2000193130</v>
      </c>
      <c r="O1015" t="s">
        <v>2291</v>
      </c>
      <c r="P1015">
        <v>1</v>
      </c>
      <c r="Q1015" t="s">
        <v>2292</v>
      </c>
      <c r="R1015" s="2">
        <v>244688</v>
      </c>
      <c r="S1015" s="2">
        <v>244688</v>
      </c>
      <c r="T1015" t="s">
        <v>2293</v>
      </c>
      <c r="U1015">
        <v>23057695</v>
      </c>
      <c r="V1015" t="s">
        <v>108</v>
      </c>
      <c r="W1015">
        <v>10</v>
      </c>
      <c r="X1015">
        <v>10</v>
      </c>
      <c r="Y1015">
        <v>10</v>
      </c>
      <c r="Z1015">
        <v>10</v>
      </c>
      <c r="AA1015">
        <v>0</v>
      </c>
      <c r="AB1015">
        <v>0</v>
      </c>
      <c r="AC1015">
        <v>0</v>
      </c>
      <c r="AD1015">
        <v>0</v>
      </c>
      <c r="AE1015">
        <v>10</v>
      </c>
      <c r="AF1015">
        <v>10</v>
      </c>
      <c r="AI1015" t="s">
        <v>2243</v>
      </c>
      <c r="AJ1015" t="s">
        <v>989</v>
      </c>
      <c r="AK1015" t="s">
        <v>1007</v>
      </c>
      <c r="AL1015" t="s">
        <v>1008</v>
      </c>
      <c r="AM1015" t="s">
        <v>1009</v>
      </c>
      <c r="AN1015" t="s">
        <v>1022</v>
      </c>
      <c r="AO1015" t="s">
        <v>991</v>
      </c>
      <c r="AU1015" t="s">
        <v>2294</v>
      </c>
      <c r="AV1015" t="s">
        <v>765</v>
      </c>
      <c r="AW1015" t="s">
        <v>765</v>
      </c>
      <c r="AX1015" t="s">
        <v>990</v>
      </c>
      <c r="AY1015">
        <v>0</v>
      </c>
      <c r="AZ1015" t="s">
        <v>994</v>
      </c>
      <c r="BA1015">
        <v>31799164</v>
      </c>
      <c r="BD1015">
        <v>0</v>
      </c>
      <c r="BG1015">
        <v>1333314600</v>
      </c>
      <c r="BH1015" t="s">
        <v>995</v>
      </c>
      <c r="BI1015">
        <v>10</v>
      </c>
      <c r="BJ1015">
        <v>10</v>
      </c>
      <c r="BK1015">
        <v>1300</v>
      </c>
      <c r="BL1015" t="s">
        <v>996</v>
      </c>
    </row>
    <row r="1016" spans="3:64">
      <c r="C1016" s="2">
        <v>244688</v>
      </c>
      <c r="D1016" s="2">
        <v>244688</v>
      </c>
      <c r="F1016" t="s">
        <v>2239</v>
      </c>
      <c r="G1016" t="s">
        <v>2240</v>
      </c>
      <c r="H1016">
        <v>0</v>
      </c>
      <c r="I1016" t="s">
        <v>984</v>
      </c>
      <c r="J1016" t="s">
        <v>985</v>
      </c>
      <c r="K1016" t="s">
        <v>986</v>
      </c>
      <c r="L1016">
        <v>250</v>
      </c>
      <c r="N1016">
        <v>2000193130</v>
      </c>
      <c r="O1016" t="s">
        <v>2291</v>
      </c>
      <c r="P1016">
        <v>1</v>
      </c>
      <c r="Q1016" t="s">
        <v>2292</v>
      </c>
      <c r="R1016" s="2">
        <v>244688</v>
      </c>
      <c r="S1016" s="2">
        <v>244688</v>
      </c>
      <c r="T1016" t="s">
        <v>2293</v>
      </c>
      <c r="U1016">
        <v>23000203</v>
      </c>
      <c r="V1016" t="s">
        <v>622</v>
      </c>
      <c r="W1016">
        <v>10</v>
      </c>
      <c r="X1016">
        <v>10</v>
      </c>
      <c r="Y1016">
        <v>10</v>
      </c>
      <c r="Z1016">
        <v>10</v>
      </c>
      <c r="AA1016">
        <v>0</v>
      </c>
      <c r="AB1016">
        <v>0</v>
      </c>
      <c r="AC1016">
        <v>0</v>
      </c>
      <c r="AD1016">
        <v>0</v>
      </c>
      <c r="AE1016">
        <v>10</v>
      </c>
      <c r="AF1016">
        <v>10</v>
      </c>
      <c r="AI1016" t="s">
        <v>2243</v>
      </c>
      <c r="AJ1016" t="s">
        <v>989</v>
      </c>
      <c r="AK1016" t="s">
        <v>1007</v>
      </c>
      <c r="AL1016" t="s">
        <v>1008</v>
      </c>
      <c r="AM1016" t="s">
        <v>1009</v>
      </c>
      <c r="AN1016" t="s">
        <v>1022</v>
      </c>
      <c r="AO1016" t="s">
        <v>991</v>
      </c>
      <c r="AU1016" t="s">
        <v>2294</v>
      </c>
      <c r="AV1016" t="s">
        <v>765</v>
      </c>
      <c r="AW1016" t="s">
        <v>765</v>
      </c>
      <c r="AX1016" t="s">
        <v>990</v>
      </c>
      <c r="AY1016">
        <v>0</v>
      </c>
      <c r="AZ1016" t="s">
        <v>994</v>
      </c>
      <c r="BA1016">
        <v>31799164</v>
      </c>
      <c r="BD1016">
        <v>0</v>
      </c>
      <c r="BG1016">
        <v>1333314600</v>
      </c>
      <c r="BH1016" t="s">
        <v>995</v>
      </c>
      <c r="BI1016">
        <v>10</v>
      </c>
      <c r="BJ1016">
        <v>10</v>
      </c>
      <c r="BK1016">
        <v>1300</v>
      </c>
      <c r="BL1016" t="s">
        <v>996</v>
      </c>
    </row>
    <row r="1017" spans="3:64">
      <c r="C1017" s="2">
        <v>244688</v>
      </c>
      <c r="D1017" s="2">
        <v>244688</v>
      </c>
      <c r="F1017" t="s">
        <v>2239</v>
      </c>
      <c r="G1017" t="s">
        <v>2240</v>
      </c>
      <c r="H1017">
        <v>0</v>
      </c>
      <c r="I1017" t="s">
        <v>984</v>
      </c>
      <c r="J1017" t="s">
        <v>985</v>
      </c>
      <c r="K1017" t="s">
        <v>986</v>
      </c>
      <c r="L1017">
        <v>250</v>
      </c>
      <c r="N1017">
        <v>2000193130</v>
      </c>
      <c r="O1017" t="s">
        <v>2291</v>
      </c>
      <c r="P1017">
        <v>1</v>
      </c>
      <c r="Q1017" t="s">
        <v>2292</v>
      </c>
      <c r="R1017" s="2">
        <v>244688</v>
      </c>
      <c r="S1017" s="2">
        <v>244688</v>
      </c>
      <c r="T1017" t="s">
        <v>2293</v>
      </c>
      <c r="U1017">
        <v>23057691</v>
      </c>
      <c r="V1017" t="s">
        <v>611</v>
      </c>
      <c r="W1017">
        <v>10</v>
      </c>
      <c r="X1017">
        <v>10</v>
      </c>
      <c r="Y1017">
        <v>10</v>
      </c>
      <c r="Z1017">
        <v>10</v>
      </c>
      <c r="AA1017">
        <v>0</v>
      </c>
      <c r="AB1017">
        <v>0</v>
      </c>
      <c r="AC1017">
        <v>0</v>
      </c>
      <c r="AD1017">
        <v>0</v>
      </c>
      <c r="AE1017">
        <v>10</v>
      </c>
      <c r="AF1017">
        <v>10</v>
      </c>
      <c r="AI1017" t="s">
        <v>2243</v>
      </c>
      <c r="AJ1017" t="s">
        <v>989</v>
      </c>
      <c r="AK1017" t="s">
        <v>1007</v>
      </c>
      <c r="AL1017" t="s">
        <v>1008</v>
      </c>
      <c r="AM1017" t="s">
        <v>1009</v>
      </c>
      <c r="AN1017" t="s">
        <v>1022</v>
      </c>
      <c r="AO1017" t="s">
        <v>991</v>
      </c>
      <c r="AU1017" t="s">
        <v>2294</v>
      </c>
      <c r="AV1017" t="s">
        <v>765</v>
      </c>
      <c r="AW1017" t="s">
        <v>765</v>
      </c>
      <c r="AX1017" t="s">
        <v>990</v>
      </c>
      <c r="AY1017">
        <v>0</v>
      </c>
      <c r="AZ1017" t="s">
        <v>994</v>
      </c>
      <c r="BA1017">
        <v>31799164</v>
      </c>
      <c r="BD1017">
        <v>0</v>
      </c>
      <c r="BG1017">
        <v>1333314600</v>
      </c>
      <c r="BH1017" t="s">
        <v>995</v>
      </c>
      <c r="BI1017">
        <v>10</v>
      </c>
      <c r="BJ1017">
        <v>10</v>
      </c>
      <c r="BK1017">
        <v>1300</v>
      </c>
      <c r="BL1017" t="s">
        <v>996</v>
      </c>
    </row>
    <row r="1018" spans="3:64">
      <c r="C1018" s="2">
        <v>244688</v>
      </c>
      <c r="D1018" s="2">
        <v>244688</v>
      </c>
      <c r="F1018" t="s">
        <v>2239</v>
      </c>
      <c r="G1018" t="s">
        <v>2240</v>
      </c>
      <c r="H1018">
        <v>0</v>
      </c>
      <c r="I1018" t="s">
        <v>984</v>
      </c>
      <c r="J1018" t="s">
        <v>985</v>
      </c>
      <c r="K1018" t="s">
        <v>986</v>
      </c>
      <c r="L1018">
        <v>250</v>
      </c>
      <c r="N1018">
        <v>2000193130</v>
      </c>
      <c r="O1018" t="s">
        <v>2291</v>
      </c>
      <c r="P1018">
        <v>1</v>
      </c>
      <c r="Q1018" t="s">
        <v>2292</v>
      </c>
      <c r="R1018" s="2">
        <v>244688</v>
      </c>
      <c r="S1018" s="2">
        <v>244688</v>
      </c>
      <c r="T1018" t="s">
        <v>2293</v>
      </c>
      <c r="U1018">
        <v>23000187</v>
      </c>
      <c r="V1018" t="s">
        <v>102</v>
      </c>
      <c r="W1018">
        <v>10</v>
      </c>
      <c r="X1018">
        <v>10</v>
      </c>
      <c r="Y1018">
        <v>10</v>
      </c>
      <c r="Z1018">
        <v>10</v>
      </c>
      <c r="AA1018">
        <v>0</v>
      </c>
      <c r="AB1018">
        <v>0</v>
      </c>
      <c r="AC1018">
        <v>0</v>
      </c>
      <c r="AD1018">
        <v>0</v>
      </c>
      <c r="AE1018">
        <v>10</v>
      </c>
      <c r="AF1018">
        <v>10</v>
      </c>
      <c r="AI1018" t="s">
        <v>2243</v>
      </c>
      <c r="AJ1018" t="s">
        <v>989</v>
      </c>
      <c r="AK1018" t="s">
        <v>1007</v>
      </c>
      <c r="AL1018" t="s">
        <v>1008</v>
      </c>
      <c r="AM1018" t="s">
        <v>1009</v>
      </c>
      <c r="AN1018" t="s">
        <v>1022</v>
      </c>
      <c r="AO1018" t="s">
        <v>991</v>
      </c>
      <c r="AU1018" t="s">
        <v>2294</v>
      </c>
      <c r="AV1018" t="s">
        <v>765</v>
      </c>
      <c r="AW1018" t="s">
        <v>765</v>
      </c>
      <c r="AX1018" t="s">
        <v>990</v>
      </c>
      <c r="AY1018">
        <v>0</v>
      </c>
      <c r="AZ1018" t="s">
        <v>994</v>
      </c>
      <c r="BA1018">
        <v>31799164</v>
      </c>
      <c r="BD1018">
        <v>0</v>
      </c>
      <c r="BG1018">
        <v>1333314600</v>
      </c>
      <c r="BH1018" t="s">
        <v>995</v>
      </c>
      <c r="BI1018">
        <v>10</v>
      </c>
      <c r="BJ1018">
        <v>10</v>
      </c>
      <c r="BK1018">
        <v>1300</v>
      </c>
      <c r="BL1018" t="s">
        <v>996</v>
      </c>
    </row>
    <row r="1019" spans="3:64">
      <c r="C1019" s="2">
        <v>244688</v>
      </c>
      <c r="D1019" s="2">
        <v>244688</v>
      </c>
      <c r="F1019" t="s">
        <v>2239</v>
      </c>
      <c r="G1019" t="s">
        <v>2240</v>
      </c>
      <c r="H1019">
        <v>0</v>
      </c>
      <c r="I1019" t="s">
        <v>984</v>
      </c>
      <c r="J1019" t="s">
        <v>985</v>
      </c>
      <c r="K1019" t="s">
        <v>986</v>
      </c>
      <c r="L1019">
        <v>250</v>
      </c>
      <c r="N1019">
        <v>2000193130</v>
      </c>
      <c r="O1019" t="s">
        <v>2291</v>
      </c>
      <c r="P1019">
        <v>1</v>
      </c>
      <c r="Q1019" t="s">
        <v>2292</v>
      </c>
      <c r="R1019" s="2">
        <v>244688</v>
      </c>
      <c r="S1019" s="2">
        <v>244688</v>
      </c>
      <c r="T1019" t="s">
        <v>2293</v>
      </c>
      <c r="U1019">
        <v>23067921</v>
      </c>
      <c r="V1019" t="s">
        <v>25</v>
      </c>
      <c r="W1019">
        <v>20</v>
      </c>
      <c r="X1019">
        <v>20</v>
      </c>
      <c r="Y1019">
        <v>20</v>
      </c>
      <c r="Z1019">
        <v>20</v>
      </c>
      <c r="AA1019">
        <v>0</v>
      </c>
      <c r="AB1019">
        <v>0</v>
      </c>
      <c r="AC1019">
        <v>0</v>
      </c>
      <c r="AD1019">
        <v>0</v>
      </c>
      <c r="AE1019">
        <v>20</v>
      </c>
      <c r="AF1019">
        <v>20</v>
      </c>
      <c r="AI1019" t="s">
        <v>2243</v>
      </c>
      <c r="AJ1019" t="s">
        <v>989</v>
      </c>
      <c r="AK1019" t="s">
        <v>1007</v>
      </c>
      <c r="AL1019" t="s">
        <v>1008</v>
      </c>
      <c r="AM1019" t="s">
        <v>1009</v>
      </c>
      <c r="AN1019" t="s">
        <v>1022</v>
      </c>
      <c r="AO1019" t="s">
        <v>991</v>
      </c>
      <c r="AU1019" t="s">
        <v>2294</v>
      </c>
      <c r="AV1019" t="s">
        <v>765</v>
      </c>
      <c r="AW1019" t="s">
        <v>765</v>
      </c>
      <c r="AX1019" t="s">
        <v>990</v>
      </c>
      <c r="AY1019">
        <v>0</v>
      </c>
      <c r="AZ1019" t="s">
        <v>994</v>
      </c>
      <c r="BA1019">
        <v>31799164</v>
      </c>
      <c r="BD1019">
        <v>0</v>
      </c>
      <c r="BG1019">
        <v>1333314600</v>
      </c>
      <c r="BH1019" t="s">
        <v>995</v>
      </c>
      <c r="BI1019">
        <v>20</v>
      </c>
      <c r="BJ1019">
        <v>20</v>
      </c>
      <c r="BK1019">
        <v>1300</v>
      </c>
      <c r="BL1019" t="s">
        <v>996</v>
      </c>
    </row>
    <row r="1020" spans="3:64">
      <c r="C1020" s="2">
        <v>244688</v>
      </c>
      <c r="D1020" s="2">
        <v>244688</v>
      </c>
      <c r="F1020" t="s">
        <v>2239</v>
      </c>
      <c r="G1020" t="s">
        <v>2240</v>
      </c>
      <c r="H1020">
        <v>0</v>
      </c>
      <c r="I1020" t="s">
        <v>984</v>
      </c>
      <c r="J1020" t="s">
        <v>985</v>
      </c>
      <c r="K1020" t="s">
        <v>986</v>
      </c>
      <c r="L1020">
        <v>250</v>
      </c>
      <c r="N1020">
        <v>2000193130</v>
      </c>
      <c r="O1020" t="s">
        <v>2291</v>
      </c>
      <c r="P1020">
        <v>1</v>
      </c>
      <c r="Q1020" t="s">
        <v>2292</v>
      </c>
      <c r="R1020" s="2">
        <v>244688</v>
      </c>
      <c r="S1020" s="2">
        <v>244688</v>
      </c>
      <c r="T1020" t="s">
        <v>2293</v>
      </c>
      <c r="U1020">
        <v>23072463</v>
      </c>
      <c r="V1020" t="s">
        <v>76</v>
      </c>
      <c r="W1020">
        <v>5</v>
      </c>
      <c r="X1020">
        <v>5</v>
      </c>
      <c r="Y1020">
        <v>5</v>
      </c>
      <c r="Z1020">
        <v>5</v>
      </c>
      <c r="AA1020">
        <v>0</v>
      </c>
      <c r="AB1020">
        <v>0</v>
      </c>
      <c r="AC1020">
        <v>0</v>
      </c>
      <c r="AD1020">
        <v>0</v>
      </c>
      <c r="AE1020">
        <v>5</v>
      </c>
      <c r="AF1020">
        <v>5</v>
      </c>
      <c r="AI1020" t="s">
        <v>2243</v>
      </c>
      <c r="AJ1020" t="s">
        <v>989</v>
      </c>
      <c r="AK1020" t="s">
        <v>1007</v>
      </c>
      <c r="AL1020" t="s">
        <v>1008</v>
      </c>
      <c r="AM1020" t="s">
        <v>1009</v>
      </c>
      <c r="AN1020" t="s">
        <v>1022</v>
      </c>
      <c r="AO1020" t="s">
        <v>991</v>
      </c>
      <c r="AU1020" t="s">
        <v>2294</v>
      </c>
      <c r="AV1020" t="s">
        <v>765</v>
      </c>
      <c r="AW1020" t="s">
        <v>765</v>
      </c>
      <c r="AX1020" t="s">
        <v>990</v>
      </c>
      <c r="AY1020">
        <v>0</v>
      </c>
      <c r="AZ1020" t="s">
        <v>994</v>
      </c>
      <c r="BA1020">
        <v>31799164</v>
      </c>
      <c r="BD1020">
        <v>0</v>
      </c>
      <c r="BG1020">
        <v>1333314600</v>
      </c>
      <c r="BH1020" t="s">
        <v>995</v>
      </c>
      <c r="BI1020">
        <v>5</v>
      </c>
      <c r="BJ1020">
        <v>5</v>
      </c>
      <c r="BK1020">
        <v>1300</v>
      </c>
      <c r="BL1020" t="s">
        <v>996</v>
      </c>
    </row>
    <row r="1021" spans="3:64">
      <c r="C1021" s="2">
        <v>244688</v>
      </c>
      <c r="D1021" s="2">
        <v>244688</v>
      </c>
      <c r="F1021" t="s">
        <v>2239</v>
      </c>
      <c r="G1021" t="s">
        <v>2240</v>
      </c>
      <c r="H1021">
        <v>0</v>
      </c>
      <c r="I1021" t="s">
        <v>984</v>
      </c>
      <c r="J1021" t="s">
        <v>985</v>
      </c>
      <c r="K1021" t="s">
        <v>986</v>
      </c>
      <c r="L1021">
        <v>250</v>
      </c>
      <c r="N1021">
        <v>2000151479</v>
      </c>
      <c r="O1021" t="s">
        <v>2255</v>
      </c>
      <c r="P1021">
        <v>1</v>
      </c>
      <c r="Q1021" t="s">
        <v>2256</v>
      </c>
      <c r="R1021" s="2">
        <v>244688</v>
      </c>
      <c r="S1021" s="2">
        <v>244688</v>
      </c>
      <c r="T1021" t="s">
        <v>2295</v>
      </c>
      <c r="U1021">
        <v>23057696</v>
      </c>
      <c r="V1021" t="s">
        <v>568</v>
      </c>
      <c r="W1021">
        <v>5</v>
      </c>
      <c r="X1021">
        <v>5</v>
      </c>
      <c r="Y1021">
        <v>5</v>
      </c>
      <c r="Z1021">
        <v>5</v>
      </c>
      <c r="AA1021">
        <v>0</v>
      </c>
      <c r="AB1021">
        <v>0</v>
      </c>
      <c r="AC1021">
        <v>0</v>
      </c>
      <c r="AD1021">
        <v>0</v>
      </c>
      <c r="AE1021">
        <v>5</v>
      </c>
      <c r="AF1021">
        <v>5</v>
      </c>
      <c r="AI1021" t="s">
        <v>2243</v>
      </c>
      <c r="AJ1021" t="s">
        <v>989</v>
      </c>
      <c r="AK1021" t="s">
        <v>1007</v>
      </c>
      <c r="AL1021" t="s">
        <v>1008</v>
      </c>
      <c r="AM1021" t="s">
        <v>1009</v>
      </c>
      <c r="AN1021" t="s">
        <v>1022</v>
      </c>
      <c r="AO1021" t="s">
        <v>991</v>
      </c>
      <c r="AU1021" t="s">
        <v>2296</v>
      </c>
      <c r="AV1021" t="s">
        <v>765</v>
      </c>
      <c r="AW1021" t="s">
        <v>765</v>
      </c>
      <c r="AX1021" t="s">
        <v>990</v>
      </c>
      <c r="AY1021">
        <v>0</v>
      </c>
      <c r="AZ1021" t="s">
        <v>994</v>
      </c>
      <c r="BA1021">
        <v>31799775</v>
      </c>
      <c r="BD1021">
        <v>0</v>
      </c>
      <c r="BG1021">
        <v>1333314600</v>
      </c>
      <c r="BH1021" t="s">
        <v>995</v>
      </c>
      <c r="BI1021">
        <v>5</v>
      </c>
      <c r="BJ1021">
        <v>5</v>
      </c>
      <c r="BK1021">
        <v>1300</v>
      </c>
      <c r="BL1021" t="s">
        <v>996</v>
      </c>
    </row>
    <row r="1022" spans="3:64">
      <c r="C1022" s="2">
        <v>244688</v>
      </c>
      <c r="D1022" s="2">
        <v>244688</v>
      </c>
      <c r="F1022" t="s">
        <v>2297</v>
      </c>
      <c r="G1022" t="s">
        <v>2298</v>
      </c>
      <c r="H1022">
        <v>0</v>
      </c>
      <c r="I1022" t="s">
        <v>984</v>
      </c>
      <c r="J1022" t="s">
        <v>985</v>
      </c>
      <c r="K1022" t="s">
        <v>986</v>
      </c>
      <c r="L1022">
        <v>250</v>
      </c>
      <c r="N1022">
        <v>2000219302</v>
      </c>
      <c r="O1022" t="s">
        <v>2299</v>
      </c>
      <c r="P1022">
        <v>1</v>
      </c>
      <c r="Q1022" t="s">
        <v>2300</v>
      </c>
      <c r="R1022" s="2">
        <v>244688</v>
      </c>
      <c r="S1022" s="2">
        <v>244688</v>
      </c>
      <c r="T1022" t="s">
        <v>2301</v>
      </c>
      <c r="U1022">
        <v>23071823</v>
      </c>
      <c r="V1022" t="s">
        <v>632</v>
      </c>
      <c r="W1022">
        <v>10</v>
      </c>
      <c r="X1022">
        <v>10</v>
      </c>
      <c r="Y1022">
        <v>10</v>
      </c>
      <c r="Z1022">
        <v>10</v>
      </c>
      <c r="AA1022">
        <v>0</v>
      </c>
      <c r="AB1022">
        <v>0</v>
      </c>
      <c r="AC1022">
        <v>0</v>
      </c>
      <c r="AD1022">
        <v>0</v>
      </c>
      <c r="AE1022">
        <v>10</v>
      </c>
      <c r="AF1022">
        <v>10</v>
      </c>
      <c r="AI1022" t="s">
        <v>2302</v>
      </c>
      <c r="AJ1022" t="s">
        <v>989</v>
      </c>
      <c r="AN1022" t="s">
        <v>1022</v>
      </c>
      <c r="AO1022" t="s">
        <v>991</v>
      </c>
      <c r="AU1022" t="s">
        <v>2303</v>
      </c>
      <c r="AV1022" t="s">
        <v>765</v>
      </c>
      <c r="AW1022" t="s">
        <v>765</v>
      </c>
      <c r="AX1022" t="s">
        <v>990</v>
      </c>
      <c r="AY1022">
        <v>0</v>
      </c>
      <c r="AZ1022" t="s">
        <v>994</v>
      </c>
      <c r="BA1022">
        <v>31786017</v>
      </c>
      <c r="BD1022">
        <v>0</v>
      </c>
      <c r="BG1022">
        <v>1333314600</v>
      </c>
      <c r="BH1022" t="s">
        <v>995</v>
      </c>
      <c r="BI1022">
        <v>10</v>
      </c>
      <c r="BJ1022">
        <v>10</v>
      </c>
      <c r="BK1022">
        <v>1300</v>
      </c>
      <c r="BL1022" t="s">
        <v>996</v>
      </c>
    </row>
    <row r="1023" spans="3:64">
      <c r="C1023" s="2">
        <v>244688</v>
      </c>
      <c r="D1023" s="2">
        <v>244688</v>
      </c>
      <c r="F1023" t="s">
        <v>2297</v>
      </c>
      <c r="G1023" t="s">
        <v>2298</v>
      </c>
      <c r="H1023">
        <v>0</v>
      </c>
      <c r="I1023" t="s">
        <v>984</v>
      </c>
      <c r="J1023" t="s">
        <v>985</v>
      </c>
      <c r="K1023" t="s">
        <v>986</v>
      </c>
      <c r="L1023">
        <v>250</v>
      </c>
      <c r="N1023">
        <v>2000219302</v>
      </c>
      <c r="O1023" t="s">
        <v>2299</v>
      </c>
      <c r="P1023">
        <v>1</v>
      </c>
      <c r="Q1023" t="s">
        <v>2300</v>
      </c>
      <c r="R1023" s="2">
        <v>244688</v>
      </c>
      <c r="S1023" s="2">
        <v>244688</v>
      </c>
      <c r="T1023" t="s">
        <v>2301</v>
      </c>
      <c r="U1023">
        <v>23000192</v>
      </c>
      <c r="V1023" t="s">
        <v>34</v>
      </c>
      <c r="W1023">
        <v>20</v>
      </c>
      <c r="X1023">
        <v>20</v>
      </c>
      <c r="Y1023">
        <v>20</v>
      </c>
      <c r="Z1023">
        <v>20</v>
      </c>
      <c r="AA1023">
        <v>0</v>
      </c>
      <c r="AB1023">
        <v>0</v>
      </c>
      <c r="AC1023">
        <v>0</v>
      </c>
      <c r="AD1023">
        <v>0</v>
      </c>
      <c r="AE1023">
        <v>20</v>
      </c>
      <c r="AF1023">
        <v>20</v>
      </c>
      <c r="AI1023" t="s">
        <v>2302</v>
      </c>
      <c r="AJ1023" t="s">
        <v>989</v>
      </c>
      <c r="AK1023" t="s">
        <v>1007</v>
      </c>
      <c r="AL1023" t="s">
        <v>1008</v>
      </c>
      <c r="AM1023" t="s">
        <v>1009</v>
      </c>
      <c r="AN1023" t="s">
        <v>1022</v>
      </c>
      <c r="AO1023" t="s">
        <v>991</v>
      </c>
      <c r="AU1023" t="s">
        <v>2303</v>
      </c>
      <c r="AV1023" t="s">
        <v>765</v>
      </c>
      <c r="AW1023" t="s">
        <v>765</v>
      </c>
      <c r="AX1023" t="s">
        <v>990</v>
      </c>
      <c r="AY1023">
        <v>0</v>
      </c>
      <c r="AZ1023" t="s">
        <v>994</v>
      </c>
      <c r="BA1023">
        <v>31786017</v>
      </c>
      <c r="BD1023">
        <v>0</v>
      </c>
      <c r="BG1023">
        <v>1333314600</v>
      </c>
      <c r="BH1023" t="s">
        <v>995</v>
      </c>
      <c r="BI1023">
        <v>20</v>
      </c>
      <c r="BJ1023">
        <v>20</v>
      </c>
      <c r="BK1023">
        <v>1300</v>
      </c>
      <c r="BL1023" t="s">
        <v>996</v>
      </c>
    </row>
    <row r="1024" spans="3:64">
      <c r="C1024" s="2">
        <v>244688</v>
      </c>
      <c r="D1024" s="2">
        <v>244688</v>
      </c>
      <c r="F1024" t="s">
        <v>2297</v>
      </c>
      <c r="G1024" t="s">
        <v>2298</v>
      </c>
      <c r="H1024">
        <v>0</v>
      </c>
      <c r="I1024" t="s">
        <v>984</v>
      </c>
      <c r="J1024" t="s">
        <v>985</v>
      </c>
      <c r="K1024" t="s">
        <v>986</v>
      </c>
      <c r="L1024">
        <v>250</v>
      </c>
      <c r="N1024">
        <v>2000219302</v>
      </c>
      <c r="O1024" t="s">
        <v>2299</v>
      </c>
      <c r="P1024">
        <v>1</v>
      </c>
      <c r="Q1024" t="s">
        <v>2300</v>
      </c>
      <c r="R1024" s="2">
        <v>244688</v>
      </c>
      <c r="S1024" s="2">
        <v>244688</v>
      </c>
      <c r="T1024" t="s">
        <v>2301</v>
      </c>
      <c r="U1024">
        <v>23057688</v>
      </c>
      <c r="V1024" t="s">
        <v>61</v>
      </c>
      <c r="W1024">
        <v>10</v>
      </c>
      <c r="X1024">
        <v>10</v>
      </c>
      <c r="Y1024">
        <v>10</v>
      </c>
      <c r="Z1024">
        <v>10</v>
      </c>
      <c r="AA1024">
        <v>0</v>
      </c>
      <c r="AB1024">
        <v>0</v>
      </c>
      <c r="AC1024">
        <v>0</v>
      </c>
      <c r="AD1024">
        <v>0</v>
      </c>
      <c r="AE1024">
        <v>10</v>
      </c>
      <c r="AF1024">
        <v>10</v>
      </c>
      <c r="AI1024" t="s">
        <v>2302</v>
      </c>
      <c r="AJ1024" t="s">
        <v>989</v>
      </c>
      <c r="AK1024" t="s">
        <v>1007</v>
      </c>
      <c r="AL1024" t="s">
        <v>1008</v>
      </c>
      <c r="AM1024" t="s">
        <v>1009</v>
      </c>
      <c r="AN1024" t="s">
        <v>1022</v>
      </c>
      <c r="AO1024" t="s">
        <v>991</v>
      </c>
      <c r="AU1024" t="s">
        <v>2303</v>
      </c>
      <c r="AV1024" t="s">
        <v>765</v>
      </c>
      <c r="AW1024" t="s">
        <v>765</v>
      </c>
      <c r="AX1024" t="s">
        <v>990</v>
      </c>
      <c r="AY1024">
        <v>0</v>
      </c>
      <c r="AZ1024" t="s">
        <v>994</v>
      </c>
      <c r="BA1024">
        <v>31786017</v>
      </c>
      <c r="BD1024">
        <v>0</v>
      </c>
      <c r="BG1024">
        <v>1333314600</v>
      </c>
      <c r="BH1024" t="s">
        <v>995</v>
      </c>
      <c r="BI1024">
        <v>10</v>
      </c>
      <c r="BJ1024">
        <v>10</v>
      </c>
      <c r="BK1024">
        <v>1300</v>
      </c>
      <c r="BL1024" t="s">
        <v>996</v>
      </c>
    </row>
    <row r="1025" spans="3:64">
      <c r="C1025" s="2">
        <v>244688</v>
      </c>
      <c r="D1025" s="2">
        <v>244688</v>
      </c>
      <c r="F1025" t="s">
        <v>2297</v>
      </c>
      <c r="G1025" t="s">
        <v>2298</v>
      </c>
      <c r="H1025">
        <v>0</v>
      </c>
      <c r="I1025" t="s">
        <v>984</v>
      </c>
      <c r="J1025" t="s">
        <v>985</v>
      </c>
      <c r="K1025" t="s">
        <v>986</v>
      </c>
      <c r="L1025">
        <v>250</v>
      </c>
      <c r="N1025">
        <v>2000219302</v>
      </c>
      <c r="O1025" t="s">
        <v>2299</v>
      </c>
      <c r="P1025">
        <v>1</v>
      </c>
      <c r="Q1025" t="s">
        <v>2300</v>
      </c>
      <c r="R1025" s="2">
        <v>244688</v>
      </c>
      <c r="S1025" s="2">
        <v>244688</v>
      </c>
      <c r="T1025" t="s">
        <v>2301</v>
      </c>
      <c r="U1025">
        <v>23057690</v>
      </c>
      <c r="V1025" t="s">
        <v>65</v>
      </c>
      <c r="W1025">
        <v>10</v>
      </c>
      <c r="X1025">
        <v>10</v>
      </c>
      <c r="Y1025">
        <v>10</v>
      </c>
      <c r="Z1025">
        <v>10</v>
      </c>
      <c r="AA1025">
        <v>0</v>
      </c>
      <c r="AB1025">
        <v>0</v>
      </c>
      <c r="AC1025">
        <v>0</v>
      </c>
      <c r="AD1025">
        <v>0</v>
      </c>
      <c r="AE1025">
        <v>10</v>
      </c>
      <c r="AF1025">
        <v>10</v>
      </c>
      <c r="AI1025" t="s">
        <v>2302</v>
      </c>
      <c r="AJ1025" t="s">
        <v>989</v>
      </c>
      <c r="AK1025" t="s">
        <v>1007</v>
      </c>
      <c r="AL1025" t="s">
        <v>1008</v>
      </c>
      <c r="AM1025" t="s">
        <v>1009</v>
      </c>
      <c r="AN1025" t="s">
        <v>1022</v>
      </c>
      <c r="AO1025" t="s">
        <v>991</v>
      </c>
      <c r="AU1025" t="s">
        <v>2303</v>
      </c>
      <c r="AV1025" t="s">
        <v>765</v>
      </c>
      <c r="AW1025" t="s">
        <v>765</v>
      </c>
      <c r="AX1025" t="s">
        <v>990</v>
      </c>
      <c r="AY1025">
        <v>0</v>
      </c>
      <c r="AZ1025" t="s">
        <v>994</v>
      </c>
      <c r="BA1025">
        <v>31786017</v>
      </c>
      <c r="BD1025">
        <v>0</v>
      </c>
      <c r="BG1025">
        <v>1333314600</v>
      </c>
      <c r="BH1025" t="s">
        <v>995</v>
      </c>
      <c r="BI1025">
        <v>10</v>
      </c>
      <c r="BJ1025">
        <v>10</v>
      </c>
      <c r="BK1025">
        <v>1300</v>
      </c>
      <c r="BL1025" t="s">
        <v>996</v>
      </c>
    </row>
    <row r="1026" spans="3:64">
      <c r="C1026" s="2">
        <v>244688</v>
      </c>
      <c r="D1026" s="2">
        <v>244688</v>
      </c>
      <c r="F1026" t="s">
        <v>2297</v>
      </c>
      <c r="G1026" t="s">
        <v>2298</v>
      </c>
      <c r="H1026">
        <v>0</v>
      </c>
      <c r="I1026" t="s">
        <v>984</v>
      </c>
      <c r="J1026" t="s">
        <v>985</v>
      </c>
      <c r="K1026" t="s">
        <v>986</v>
      </c>
      <c r="L1026">
        <v>250</v>
      </c>
      <c r="N1026">
        <v>2000219302</v>
      </c>
      <c r="O1026" t="s">
        <v>2299</v>
      </c>
      <c r="P1026">
        <v>1</v>
      </c>
      <c r="Q1026" t="s">
        <v>2300</v>
      </c>
      <c r="R1026" s="2">
        <v>244688</v>
      </c>
      <c r="S1026" s="2">
        <v>244688</v>
      </c>
      <c r="T1026" t="s">
        <v>2301</v>
      </c>
      <c r="U1026">
        <v>23015321</v>
      </c>
      <c r="V1026" t="s">
        <v>128</v>
      </c>
      <c r="W1026">
        <v>5</v>
      </c>
      <c r="X1026">
        <v>40</v>
      </c>
      <c r="Y1026">
        <v>5</v>
      </c>
      <c r="Z1026">
        <v>40</v>
      </c>
      <c r="AA1026">
        <v>0</v>
      </c>
      <c r="AB1026">
        <v>0</v>
      </c>
      <c r="AC1026">
        <v>0</v>
      </c>
      <c r="AD1026">
        <v>0</v>
      </c>
      <c r="AE1026">
        <v>5</v>
      </c>
      <c r="AF1026">
        <v>40</v>
      </c>
      <c r="AI1026" t="s">
        <v>2302</v>
      </c>
      <c r="AJ1026" t="s">
        <v>989</v>
      </c>
      <c r="AK1026" t="s">
        <v>1007</v>
      </c>
      <c r="AL1026" t="s">
        <v>1008</v>
      </c>
      <c r="AM1026" t="s">
        <v>1009</v>
      </c>
      <c r="AN1026" t="s">
        <v>1022</v>
      </c>
      <c r="AO1026" t="s">
        <v>991</v>
      </c>
      <c r="AU1026" t="s">
        <v>2303</v>
      </c>
      <c r="AV1026" t="s">
        <v>1086</v>
      </c>
      <c r="AW1026" t="s">
        <v>765</v>
      </c>
      <c r="AX1026" t="s">
        <v>990</v>
      </c>
      <c r="AY1026">
        <v>0</v>
      </c>
      <c r="AZ1026" t="s">
        <v>994</v>
      </c>
      <c r="BA1026">
        <v>31786017</v>
      </c>
      <c r="BD1026">
        <v>0</v>
      </c>
      <c r="BG1026">
        <v>1333314600</v>
      </c>
      <c r="BH1026" t="s">
        <v>995</v>
      </c>
      <c r="BI1026">
        <v>5</v>
      </c>
      <c r="BJ1026">
        <v>40</v>
      </c>
      <c r="BK1026">
        <v>1300</v>
      </c>
      <c r="BL1026" t="s">
        <v>996</v>
      </c>
    </row>
    <row r="1027" spans="3:64">
      <c r="C1027" s="2">
        <v>244688</v>
      </c>
      <c r="D1027" s="2">
        <v>244688</v>
      </c>
      <c r="F1027" t="s">
        <v>2297</v>
      </c>
      <c r="G1027" t="s">
        <v>2298</v>
      </c>
      <c r="H1027">
        <v>0</v>
      </c>
      <c r="I1027" t="s">
        <v>984</v>
      </c>
      <c r="J1027" t="s">
        <v>985</v>
      </c>
      <c r="K1027" t="s">
        <v>986</v>
      </c>
      <c r="L1027">
        <v>250</v>
      </c>
      <c r="N1027">
        <v>2000219302</v>
      </c>
      <c r="O1027" t="s">
        <v>2299</v>
      </c>
      <c r="P1027">
        <v>1</v>
      </c>
      <c r="Q1027" t="s">
        <v>2300</v>
      </c>
      <c r="R1027" s="2">
        <v>244688</v>
      </c>
      <c r="S1027" s="2">
        <v>244688</v>
      </c>
      <c r="T1027" t="s">
        <v>2301</v>
      </c>
      <c r="U1027">
        <v>23014036</v>
      </c>
      <c r="V1027" t="s">
        <v>90</v>
      </c>
      <c r="W1027">
        <v>20</v>
      </c>
      <c r="X1027">
        <v>20</v>
      </c>
      <c r="Y1027">
        <v>20</v>
      </c>
      <c r="Z1027">
        <v>20</v>
      </c>
      <c r="AA1027">
        <v>0</v>
      </c>
      <c r="AB1027">
        <v>0</v>
      </c>
      <c r="AC1027">
        <v>0</v>
      </c>
      <c r="AD1027">
        <v>0</v>
      </c>
      <c r="AE1027">
        <v>20</v>
      </c>
      <c r="AF1027">
        <v>20</v>
      </c>
      <c r="AI1027" t="s">
        <v>2302</v>
      </c>
      <c r="AJ1027" t="s">
        <v>989</v>
      </c>
      <c r="AK1027" t="s">
        <v>1007</v>
      </c>
      <c r="AL1027" t="s">
        <v>1008</v>
      </c>
      <c r="AM1027" t="s">
        <v>1009</v>
      </c>
      <c r="AN1027" t="s">
        <v>1022</v>
      </c>
      <c r="AO1027" t="s">
        <v>991</v>
      </c>
      <c r="AU1027" t="s">
        <v>2303</v>
      </c>
      <c r="AV1027" t="s">
        <v>765</v>
      </c>
      <c r="AW1027" t="s">
        <v>765</v>
      </c>
      <c r="AX1027" t="s">
        <v>990</v>
      </c>
      <c r="AY1027">
        <v>0</v>
      </c>
      <c r="AZ1027" t="s">
        <v>994</v>
      </c>
      <c r="BA1027">
        <v>31786017</v>
      </c>
      <c r="BD1027">
        <v>0</v>
      </c>
      <c r="BG1027">
        <v>1333314600</v>
      </c>
      <c r="BH1027" t="s">
        <v>995</v>
      </c>
      <c r="BI1027">
        <v>20</v>
      </c>
      <c r="BJ1027">
        <v>20</v>
      </c>
      <c r="BK1027">
        <v>1300</v>
      </c>
      <c r="BL1027" t="s">
        <v>996</v>
      </c>
    </row>
    <row r="1028" spans="3:64">
      <c r="C1028" s="2">
        <v>244688</v>
      </c>
      <c r="D1028" s="2">
        <v>244688</v>
      </c>
      <c r="F1028" t="s">
        <v>2297</v>
      </c>
      <c r="G1028" t="s">
        <v>2298</v>
      </c>
      <c r="H1028">
        <v>0</v>
      </c>
      <c r="I1028" t="s">
        <v>984</v>
      </c>
      <c r="J1028" t="s">
        <v>985</v>
      </c>
      <c r="K1028" t="s">
        <v>986</v>
      </c>
      <c r="L1028">
        <v>250</v>
      </c>
      <c r="N1028">
        <v>2000219302</v>
      </c>
      <c r="O1028" t="s">
        <v>2299</v>
      </c>
      <c r="P1028">
        <v>1</v>
      </c>
      <c r="Q1028" t="s">
        <v>2300</v>
      </c>
      <c r="R1028" s="2">
        <v>244688</v>
      </c>
      <c r="S1028" s="2">
        <v>244688</v>
      </c>
      <c r="T1028" t="s">
        <v>2301</v>
      </c>
      <c r="U1028">
        <v>23000167</v>
      </c>
      <c r="V1028" t="s">
        <v>54</v>
      </c>
      <c r="W1028">
        <v>40</v>
      </c>
      <c r="X1028">
        <v>40</v>
      </c>
      <c r="Y1028">
        <v>40</v>
      </c>
      <c r="Z1028">
        <v>40</v>
      </c>
      <c r="AA1028">
        <v>0</v>
      </c>
      <c r="AB1028">
        <v>0</v>
      </c>
      <c r="AC1028">
        <v>0</v>
      </c>
      <c r="AD1028">
        <v>0</v>
      </c>
      <c r="AE1028">
        <v>40</v>
      </c>
      <c r="AF1028">
        <v>40</v>
      </c>
      <c r="AI1028" t="s">
        <v>2302</v>
      </c>
      <c r="AJ1028" t="s">
        <v>989</v>
      </c>
      <c r="AK1028" t="s">
        <v>1007</v>
      </c>
      <c r="AL1028" t="s">
        <v>1008</v>
      </c>
      <c r="AM1028" t="s">
        <v>1009</v>
      </c>
      <c r="AN1028" t="s">
        <v>1022</v>
      </c>
      <c r="AO1028" t="s">
        <v>991</v>
      </c>
      <c r="AU1028" t="s">
        <v>2303</v>
      </c>
      <c r="AV1028" t="s">
        <v>765</v>
      </c>
      <c r="AW1028" t="s">
        <v>765</v>
      </c>
      <c r="AX1028" t="s">
        <v>990</v>
      </c>
      <c r="AY1028">
        <v>0</v>
      </c>
      <c r="AZ1028" t="s">
        <v>994</v>
      </c>
      <c r="BA1028">
        <v>31786017</v>
      </c>
      <c r="BD1028">
        <v>0</v>
      </c>
      <c r="BG1028">
        <v>1333314600</v>
      </c>
      <c r="BH1028" t="s">
        <v>995</v>
      </c>
      <c r="BI1028">
        <v>40</v>
      </c>
      <c r="BJ1028">
        <v>40</v>
      </c>
      <c r="BK1028">
        <v>1300</v>
      </c>
      <c r="BL1028" t="s">
        <v>996</v>
      </c>
    </row>
    <row r="1029" spans="3:64">
      <c r="C1029" s="2">
        <v>244688</v>
      </c>
      <c r="D1029" s="2">
        <v>244688</v>
      </c>
      <c r="F1029" t="s">
        <v>2297</v>
      </c>
      <c r="G1029" t="s">
        <v>2298</v>
      </c>
      <c r="H1029">
        <v>0</v>
      </c>
      <c r="I1029" t="s">
        <v>984</v>
      </c>
      <c r="J1029" t="s">
        <v>985</v>
      </c>
      <c r="K1029" t="s">
        <v>986</v>
      </c>
      <c r="L1029">
        <v>250</v>
      </c>
      <c r="N1029">
        <v>2000219302</v>
      </c>
      <c r="O1029" t="s">
        <v>2299</v>
      </c>
      <c r="P1029">
        <v>1</v>
      </c>
      <c r="Q1029" t="s">
        <v>2300</v>
      </c>
      <c r="R1029" s="2">
        <v>244688</v>
      </c>
      <c r="S1029" s="2">
        <v>244688</v>
      </c>
      <c r="T1029" t="s">
        <v>2301</v>
      </c>
      <c r="U1029">
        <v>23000187</v>
      </c>
      <c r="V1029" t="s">
        <v>102</v>
      </c>
      <c r="W1029">
        <v>20</v>
      </c>
      <c r="X1029">
        <v>20</v>
      </c>
      <c r="Y1029">
        <v>20</v>
      </c>
      <c r="Z1029">
        <v>20</v>
      </c>
      <c r="AA1029">
        <v>0</v>
      </c>
      <c r="AB1029">
        <v>0</v>
      </c>
      <c r="AC1029">
        <v>0</v>
      </c>
      <c r="AD1029">
        <v>0</v>
      </c>
      <c r="AE1029">
        <v>20</v>
      </c>
      <c r="AF1029">
        <v>20</v>
      </c>
      <c r="AI1029" t="s">
        <v>2302</v>
      </c>
      <c r="AJ1029" t="s">
        <v>989</v>
      </c>
      <c r="AK1029" t="s">
        <v>1007</v>
      </c>
      <c r="AL1029" t="s">
        <v>1008</v>
      </c>
      <c r="AM1029" t="s">
        <v>1009</v>
      </c>
      <c r="AN1029" t="s">
        <v>1022</v>
      </c>
      <c r="AO1029" t="s">
        <v>991</v>
      </c>
      <c r="AU1029" t="s">
        <v>2303</v>
      </c>
      <c r="AV1029" t="s">
        <v>765</v>
      </c>
      <c r="AW1029" t="s">
        <v>765</v>
      </c>
      <c r="AX1029" t="s">
        <v>990</v>
      </c>
      <c r="AY1029">
        <v>0</v>
      </c>
      <c r="AZ1029" t="s">
        <v>994</v>
      </c>
      <c r="BA1029">
        <v>31786017</v>
      </c>
      <c r="BD1029">
        <v>0</v>
      </c>
      <c r="BG1029">
        <v>1333314600</v>
      </c>
      <c r="BH1029" t="s">
        <v>995</v>
      </c>
      <c r="BI1029">
        <v>20</v>
      </c>
      <c r="BJ1029">
        <v>20</v>
      </c>
      <c r="BK1029">
        <v>1300</v>
      </c>
      <c r="BL1029" t="s">
        <v>996</v>
      </c>
    </row>
    <row r="1030" spans="3:64">
      <c r="C1030" s="2">
        <v>244688</v>
      </c>
      <c r="D1030" s="2">
        <v>244688</v>
      </c>
      <c r="F1030" t="s">
        <v>2297</v>
      </c>
      <c r="G1030" t="s">
        <v>2298</v>
      </c>
      <c r="H1030">
        <v>0</v>
      </c>
      <c r="I1030" t="s">
        <v>984</v>
      </c>
      <c r="J1030" t="s">
        <v>985</v>
      </c>
      <c r="K1030" t="s">
        <v>986</v>
      </c>
      <c r="L1030">
        <v>250</v>
      </c>
      <c r="N1030">
        <v>2000219302</v>
      </c>
      <c r="O1030" t="s">
        <v>2299</v>
      </c>
      <c r="P1030">
        <v>1</v>
      </c>
      <c r="Q1030" t="s">
        <v>2300</v>
      </c>
      <c r="R1030" s="2">
        <v>244688</v>
      </c>
      <c r="S1030" s="2">
        <v>244688</v>
      </c>
      <c r="T1030" t="s">
        <v>2301</v>
      </c>
      <c r="U1030">
        <v>23000193</v>
      </c>
      <c r="V1030" t="s">
        <v>110</v>
      </c>
      <c r="W1030">
        <v>20</v>
      </c>
      <c r="X1030">
        <v>20</v>
      </c>
      <c r="Y1030">
        <v>20</v>
      </c>
      <c r="Z1030">
        <v>20</v>
      </c>
      <c r="AA1030">
        <v>0</v>
      </c>
      <c r="AB1030">
        <v>0</v>
      </c>
      <c r="AC1030">
        <v>0</v>
      </c>
      <c r="AD1030">
        <v>0</v>
      </c>
      <c r="AE1030">
        <v>20</v>
      </c>
      <c r="AF1030">
        <v>20</v>
      </c>
      <c r="AI1030" t="s">
        <v>2302</v>
      </c>
      <c r="AJ1030" t="s">
        <v>989</v>
      </c>
      <c r="AK1030" t="s">
        <v>1007</v>
      </c>
      <c r="AL1030" t="s">
        <v>1008</v>
      </c>
      <c r="AM1030" t="s">
        <v>1009</v>
      </c>
      <c r="AN1030" t="s">
        <v>1022</v>
      </c>
      <c r="AO1030" t="s">
        <v>991</v>
      </c>
      <c r="AU1030" t="s">
        <v>2303</v>
      </c>
      <c r="AV1030" t="s">
        <v>765</v>
      </c>
      <c r="AW1030" t="s">
        <v>765</v>
      </c>
      <c r="AX1030" t="s">
        <v>990</v>
      </c>
      <c r="AY1030">
        <v>0</v>
      </c>
      <c r="AZ1030" t="s">
        <v>994</v>
      </c>
      <c r="BA1030">
        <v>31786017</v>
      </c>
      <c r="BD1030">
        <v>0</v>
      </c>
      <c r="BG1030">
        <v>1333314600</v>
      </c>
      <c r="BH1030" t="s">
        <v>995</v>
      </c>
      <c r="BI1030">
        <v>20</v>
      </c>
      <c r="BJ1030">
        <v>20</v>
      </c>
      <c r="BK1030">
        <v>1300</v>
      </c>
      <c r="BL1030" t="s">
        <v>996</v>
      </c>
    </row>
    <row r="1031" spans="3:64">
      <c r="C1031" s="2">
        <v>244688</v>
      </c>
      <c r="D1031" s="2">
        <v>244688</v>
      </c>
      <c r="F1031" t="s">
        <v>2297</v>
      </c>
      <c r="G1031" t="s">
        <v>2298</v>
      </c>
      <c r="H1031">
        <v>0</v>
      </c>
      <c r="I1031" t="s">
        <v>984</v>
      </c>
      <c r="J1031" t="s">
        <v>985</v>
      </c>
      <c r="K1031" t="s">
        <v>986</v>
      </c>
      <c r="L1031">
        <v>250</v>
      </c>
      <c r="N1031">
        <v>2000219302</v>
      </c>
      <c r="O1031" t="s">
        <v>2299</v>
      </c>
      <c r="P1031">
        <v>1</v>
      </c>
      <c r="Q1031" t="s">
        <v>2300</v>
      </c>
      <c r="R1031" s="2">
        <v>244688</v>
      </c>
      <c r="S1031" s="2">
        <v>244688</v>
      </c>
      <c r="T1031" t="s">
        <v>2301</v>
      </c>
      <c r="U1031">
        <v>23063344</v>
      </c>
      <c r="V1031" t="s">
        <v>27</v>
      </c>
      <c r="W1031">
        <v>10</v>
      </c>
      <c r="X1031">
        <v>10</v>
      </c>
      <c r="Y1031">
        <v>10</v>
      </c>
      <c r="Z1031">
        <v>10</v>
      </c>
      <c r="AA1031">
        <v>0</v>
      </c>
      <c r="AB1031">
        <v>0</v>
      </c>
      <c r="AC1031">
        <v>0</v>
      </c>
      <c r="AD1031">
        <v>0</v>
      </c>
      <c r="AE1031">
        <v>10</v>
      </c>
      <c r="AF1031">
        <v>10</v>
      </c>
      <c r="AI1031" t="s">
        <v>2302</v>
      </c>
      <c r="AJ1031" t="s">
        <v>989</v>
      </c>
      <c r="AK1031" t="s">
        <v>1007</v>
      </c>
      <c r="AL1031" t="s">
        <v>1008</v>
      </c>
      <c r="AM1031" t="s">
        <v>1009</v>
      </c>
      <c r="AN1031" t="s">
        <v>1022</v>
      </c>
      <c r="AO1031" t="s">
        <v>991</v>
      </c>
      <c r="AU1031" t="s">
        <v>2303</v>
      </c>
      <c r="AV1031" t="s">
        <v>765</v>
      </c>
      <c r="AW1031" t="s">
        <v>765</v>
      </c>
      <c r="AX1031" t="s">
        <v>990</v>
      </c>
      <c r="AY1031">
        <v>0</v>
      </c>
      <c r="AZ1031" t="s">
        <v>994</v>
      </c>
      <c r="BA1031">
        <v>31786017</v>
      </c>
      <c r="BD1031">
        <v>0</v>
      </c>
      <c r="BG1031">
        <v>1333314600</v>
      </c>
      <c r="BH1031" t="s">
        <v>995</v>
      </c>
      <c r="BI1031">
        <v>10</v>
      </c>
      <c r="BJ1031">
        <v>10</v>
      </c>
      <c r="BK1031">
        <v>1300</v>
      </c>
      <c r="BL1031" t="s">
        <v>996</v>
      </c>
    </row>
    <row r="1032" spans="3:64">
      <c r="C1032" s="2">
        <v>244688</v>
      </c>
      <c r="D1032" s="2">
        <v>244688</v>
      </c>
      <c r="F1032" t="s">
        <v>2297</v>
      </c>
      <c r="G1032" t="s">
        <v>2298</v>
      </c>
      <c r="H1032">
        <v>0</v>
      </c>
      <c r="I1032" t="s">
        <v>984</v>
      </c>
      <c r="J1032" t="s">
        <v>985</v>
      </c>
      <c r="K1032" t="s">
        <v>986</v>
      </c>
      <c r="L1032">
        <v>250</v>
      </c>
      <c r="N1032">
        <v>2000345311</v>
      </c>
      <c r="O1032" t="s">
        <v>2304</v>
      </c>
      <c r="P1032">
        <v>1</v>
      </c>
      <c r="Q1032" t="s">
        <v>2304</v>
      </c>
      <c r="R1032" s="2">
        <v>244688</v>
      </c>
      <c r="S1032" s="2">
        <v>244688</v>
      </c>
      <c r="T1032" t="s">
        <v>2305</v>
      </c>
      <c r="U1032">
        <v>23084674</v>
      </c>
      <c r="V1032" t="s">
        <v>19</v>
      </c>
      <c r="W1032">
        <v>30</v>
      </c>
      <c r="X1032">
        <v>12</v>
      </c>
      <c r="Y1032">
        <v>30</v>
      </c>
      <c r="Z1032">
        <v>12</v>
      </c>
      <c r="AA1032">
        <v>0</v>
      </c>
      <c r="AB1032">
        <v>0</v>
      </c>
      <c r="AC1032">
        <v>0</v>
      </c>
      <c r="AD1032">
        <v>0</v>
      </c>
      <c r="AE1032">
        <v>30</v>
      </c>
      <c r="AF1032">
        <v>12</v>
      </c>
      <c r="AI1032" t="s">
        <v>2302</v>
      </c>
      <c r="AJ1032" t="s">
        <v>989</v>
      </c>
      <c r="AK1032" t="s">
        <v>1007</v>
      </c>
      <c r="AL1032" t="s">
        <v>1484</v>
      </c>
      <c r="AM1032" t="s">
        <v>1009</v>
      </c>
      <c r="AN1032" t="s">
        <v>1034</v>
      </c>
      <c r="AO1032" t="s">
        <v>991</v>
      </c>
      <c r="AU1032" t="s">
        <v>2306</v>
      </c>
      <c r="AV1032" t="s">
        <v>914</v>
      </c>
      <c r="AW1032" t="s">
        <v>765</v>
      </c>
      <c r="AX1032" t="s">
        <v>990</v>
      </c>
      <c r="AY1032">
        <v>0</v>
      </c>
      <c r="AZ1032" t="s">
        <v>994</v>
      </c>
      <c r="BA1032">
        <v>31786460</v>
      </c>
      <c r="BD1032">
        <v>0</v>
      </c>
      <c r="BG1032">
        <v>1333314600</v>
      </c>
      <c r="BH1032" t="s">
        <v>995</v>
      </c>
      <c r="BI1032">
        <v>30</v>
      </c>
      <c r="BJ1032">
        <v>12</v>
      </c>
      <c r="BK1032">
        <v>1300</v>
      </c>
      <c r="BL1032" t="s">
        <v>996</v>
      </c>
    </row>
    <row r="1033" spans="3:64">
      <c r="C1033" s="2">
        <v>244688</v>
      </c>
      <c r="D1033" s="2">
        <v>244688</v>
      </c>
      <c r="F1033" t="s">
        <v>2297</v>
      </c>
      <c r="G1033" t="s">
        <v>2298</v>
      </c>
      <c r="H1033">
        <v>0</v>
      </c>
      <c r="I1033" t="s">
        <v>984</v>
      </c>
      <c r="J1033" t="s">
        <v>985</v>
      </c>
      <c r="K1033" t="s">
        <v>986</v>
      </c>
      <c r="L1033">
        <v>250</v>
      </c>
      <c r="N1033">
        <v>2000210576</v>
      </c>
      <c r="O1033" t="s">
        <v>2307</v>
      </c>
      <c r="P1033">
        <v>1</v>
      </c>
      <c r="Q1033" t="s">
        <v>2308</v>
      </c>
      <c r="R1033" s="2">
        <v>244688</v>
      </c>
      <c r="S1033" s="2">
        <v>244688</v>
      </c>
      <c r="T1033" t="s">
        <v>2309</v>
      </c>
      <c r="U1033">
        <v>23057677</v>
      </c>
      <c r="V1033" t="s">
        <v>243</v>
      </c>
      <c r="W1033">
        <v>14</v>
      </c>
      <c r="X1033">
        <v>14</v>
      </c>
      <c r="Y1033">
        <v>14</v>
      </c>
      <c r="Z1033">
        <v>14</v>
      </c>
      <c r="AA1033">
        <v>0</v>
      </c>
      <c r="AB1033">
        <v>0</v>
      </c>
      <c r="AC1033">
        <v>0</v>
      </c>
      <c r="AD1033">
        <v>0</v>
      </c>
      <c r="AE1033">
        <v>14</v>
      </c>
      <c r="AF1033">
        <v>14</v>
      </c>
      <c r="AI1033" t="s">
        <v>2302</v>
      </c>
      <c r="AJ1033" t="s">
        <v>989</v>
      </c>
      <c r="AK1033" t="s">
        <v>1039</v>
      </c>
      <c r="AL1033" t="s">
        <v>1008</v>
      </c>
      <c r="AM1033" t="s">
        <v>1009</v>
      </c>
      <c r="AN1033" t="s">
        <v>1022</v>
      </c>
      <c r="AO1033" t="s">
        <v>991</v>
      </c>
      <c r="AU1033" t="s">
        <v>2310</v>
      </c>
      <c r="AV1033" t="s">
        <v>765</v>
      </c>
      <c r="AW1033" t="s">
        <v>765</v>
      </c>
      <c r="AX1033" t="s">
        <v>990</v>
      </c>
      <c r="AY1033">
        <v>0</v>
      </c>
      <c r="AZ1033" t="s">
        <v>994</v>
      </c>
      <c r="BA1033">
        <v>31787013</v>
      </c>
      <c r="BD1033">
        <v>0</v>
      </c>
      <c r="BG1033">
        <v>1333314600</v>
      </c>
      <c r="BH1033" t="s">
        <v>995</v>
      </c>
      <c r="BI1033">
        <v>14</v>
      </c>
      <c r="BJ1033">
        <v>14</v>
      </c>
      <c r="BK1033">
        <v>1300</v>
      </c>
      <c r="BL1033" t="s">
        <v>996</v>
      </c>
    </row>
    <row r="1034" spans="3:64">
      <c r="C1034" s="2">
        <v>244688</v>
      </c>
      <c r="D1034" s="2">
        <v>244688</v>
      </c>
      <c r="F1034" t="s">
        <v>2297</v>
      </c>
      <c r="G1034" t="s">
        <v>2298</v>
      </c>
      <c r="H1034">
        <v>0</v>
      </c>
      <c r="I1034" t="s">
        <v>984</v>
      </c>
      <c r="J1034" t="s">
        <v>985</v>
      </c>
      <c r="K1034" t="s">
        <v>986</v>
      </c>
      <c r="L1034">
        <v>250</v>
      </c>
      <c r="N1034">
        <v>2000210576</v>
      </c>
      <c r="O1034" t="s">
        <v>2307</v>
      </c>
      <c r="P1034">
        <v>1</v>
      </c>
      <c r="Q1034" t="s">
        <v>2308</v>
      </c>
      <c r="R1034" s="2">
        <v>244688</v>
      </c>
      <c r="S1034" s="2">
        <v>244688</v>
      </c>
      <c r="T1034" t="s">
        <v>2309</v>
      </c>
      <c r="U1034">
        <v>23015390</v>
      </c>
      <c r="V1034" t="s">
        <v>564</v>
      </c>
      <c r="W1034">
        <v>2</v>
      </c>
      <c r="X1034">
        <v>2</v>
      </c>
      <c r="Y1034">
        <v>2</v>
      </c>
      <c r="Z1034">
        <v>2</v>
      </c>
      <c r="AA1034">
        <v>0</v>
      </c>
      <c r="AB1034">
        <v>0</v>
      </c>
      <c r="AC1034">
        <v>0</v>
      </c>
      <c r="AD1034">
        <v>0</v>
      </c>
      <c r="AE1034">
        <v>2</v>
      </c>
      <c r="AF1034">
        <v>2</v>
      </c>
      <c r="AI1034" t="s">
        <v>2302</v>
      </c>
      <c r="AJ1034" t="s">
        <v>989</v>
      </c>
      <c r="AK1034" t="s">
        <v>1007</v>
      </c>
      <c r="AL1034" t="s">
        <v>1008</v>
      </c>
      <c r="AM1034" t="s">
        <v>1009</v>
      </c>
      <c r="AN1034" t="s">
        <v>1022</v>
      </c>
      <c r="AO1034" t="s">
        <v>991</v>
      </c>
      <c r="AU1034" t="s">
        <v>2310</v>
      </c>
      <c r="AV1034" t="s">
        <v>765</v>
      </c>
      <c r="AW1034" t="s">
        <v>765</v>
      </c>
      <c r="AX1034" t="s">
        <v>990</v>
      </c>
      <c r="AY1034">
        <v>0</v>
      </c>
      <c r="AZ1034" t="s">
        <v>994</v>
      </c>
      <c r="BA1034">
        <v>31787013</v>
      </c>
      <c r="BD1034">
        <v>0</v>
      </c>
      <c r="BG1034">
        <v>1333314600</v>
      </c>
      <c r="BH1034" t="s">
        <v>995</v>
      </c>
      <c r="BI1034">
        <v>2</v>
      </c>
      <c r="BJ1034">
        <v>2</v>
      </c>
      <c r="BK1034">
        <v>1300</v>
      </c>
      <c r="BL1034" t="s">
        <v>996</v>
      </c>
    </row>
    <row r="1035" spans="3:64">
      <c r="C1035" s="2">
        <v>244688</v>
      </c>
      <c r="D1035" s="2">
        <v>244688</v>
      </c>
      <c r="F1035" t="s">
        <v>2297</v>
      </c>
      <c r="G1035" t="s">
        <v>2298</v>
      </c>
      <c r="H1035">
        <v>0</v>
      </c>
      <c r="I1035" t="s">
        <v>984</v>
      </c>
      <c r="J1035" t="s">
        <v>985</v>
      </c>
      <c r="K1035" t="s">
        <v>986</v>
      </c>
      <c r="L1035">
        <v>250</v>
      </c>
      <c r="N1035">
        <v>2000210576</v>
      </c>
      <c r="O1035" t="s">
        <v>2307</v>
      </c>
      <c r="P1035">
        <v>1</v>
      </c>
      <c r="Q1035" t="s">
        <v>2308</v>
      </c>
      <c r="R1035" s="2">
        <v>244688</v>
      </c>
      <c r="S1035" s="2">
        <v>244688</v>
      </c>
      <c r="T1035" t="s">
        <v>2309</v>
      </c>
      <c r="U1035">
        <v>23064091</v>
      </c>
      <c r="V1035" t="s">
        <v>118</v>
      </c>
      <c r="W1035">
        <v>10</v>
      </c>
      <c r="X1035">
        <v>10</v>
      </c>
      <c r="Y1035">
        <v>10</v>
      </c>
      <c r="Z1035">
        <v>10</v>
      </c>
      <c r="AA1035">
        <v>0</v>
      </c>
      <c r="AB1035">
        <v>0</v>
      </c>
      <c r="AC1035">
        <v>0</v>
      </c>
      <c r="AD1035">
        <v>0</v>
      </c>
      <c r="AE1035">
        <v>10</v>
      </c>
      <c r="AF1035">
        <v>10</v>
      </c>
      <c r="AI1035" t="s">
        <v>2302</v>
      </c>
      <c r="AJ1035" t="s">
        <v>989</v>
      </c>
      <c r="AK1035" t="s">
        <v>1007</v>
      </c>
      <c r="AL1035" t="s">
        <v>1008</v>
      </c>
      <c r="AM1035" t="s">
        <v>1009</v>
      </c>
      <c r="AN1035" t="s">
        <v>1022</v>
      </c>
      <c r="AO1035" t="s">
        <v>991</v>
      </c>
      <c r="AU1035" t="s">
        <v>2310</v>
      </c>
      <c r="AV1035" t="s">
        <v>765</v>
      </c>
      <c r="AW1035" t="s">
        <v>765</v>
      </c>
      <c r="AX1035" t="s">
        <v>990</v>
      </c>
      <c r="AY1035">
        <v>0</v>
      </c>
      <c r="AZ1035" t="s">
        <v>994</v>
      </c>
      <c r="BA1035">
        <v>31787013</v>
      </c>
      <c r="BD1035">
        <v>0</v>
      </c>
      <c r="BG1035">
        <v>1333314600</v>
      </c>
      <c r="BH1035" t="s">
        <v>995</v>
      </c>
      <c r="BI1035">
        <v>10</v>
      </c>
      <c r="BJ1035">
        <v>10</v>
      </c>
      <c r="BK1035">
        <v>1300</v>
      </c>
      <c r="BL1035" t="s">
        <v>996</v>
      </c>
    </row>
    <row r="1036" spans="3:64">
      <c r="C1036" s="2">
        <v>244688</v>
      </c>
      <c r="D1036" s="2">
        <v>244688</v>
      </c>
      <c r="F1036" t="s">
        <v>2297</v>
      </c>
      <c r="G1036" t="s">
        <v>2298</v>
      </c>
      <c r="H1036">
        <v>0</v>
      </c>
      <c r="I1036" t="s">
        <v>984</v>
      </c>
      <c r="J1036" t="s">
        <v>985</v>
      </c>
      <c r="K1036" t="s">
        <v>986</v>
      </c>
      <c r="L1036">
        <v>250</v>
      </c>
      <c r="N1036">
        <v>2000210576</v>
      </c>
      <c r="O1036" t="s">
        <v>2307</v>
      </c>
      <c r="P1036">
        <v>1</v>
      </c>
      <c r="Q1036" t="s">
        <v>2308</v>
      </c>
      <c r="R1036" s="2">
        <v>244688</v>
      </c>
      <c r="S1036" s="2">
        <v>244688</v>
      </c>
      <c r="T1036" t="s">
        <v>2309</v>
      </c>
      <c r="U1036">
        <v>23057688</v>
      </c>
      <c r="V1036" t="s">
        <v>61</v>
      </c>
      <c r="W1036">
        <v>5</v>
      </c>
      <c r="X1036">
        <v>5</v>
      </c>
      <c r="Y1036">
        <v>5</v>
      </c>
      <c r="Z1036">
        <v>5</v>
      </c>
      <c r="AA1036">
        <v>0</v>
      </c>
      <c r="AB1036">
        <v>0</v>
      </c>
      <c r="AC1036">
        <v>0</v>
      </c>
      <c r="AD1036">
        <v>0</v>
      </c>
      <c r="AE1036">
        <v>5</v>
      </c>
      <c r="AF1036">
        <v>5</v>
      </c>
      <c r="AI1036" t="s">
        <v>2302</v>
      </c>
      <c r="AJ1036" t="s">
        <v>989</v>
      </c>
      <c r="AK1036" t="s">
        <v>1007</v>
      </c>
      <c r="AL1036" t="s">
        <v>1008</v>
      </c>
      <c r="AM1036" t="s">
        <v>1009</v>
      </c>
      <c r="AN1036" t="s">
        <v>1022</v>
      </c>
      <c r="AO1036" t="s">
        <v>991</v>
      </c>
      <c r="AU1036" t="s">
        <v>2310</v>
      </c>
      <c r="AV1036" t="s">
        <v>765</v>
      </c>
      <c r="AW1036" t="s">
        <v>765</v>
      </c>
      <c r="AX1036" t="s">
        <v>990</v>
      </c>
      <c r="AY1036">
        <v>0</v>
      </c>
      <c r="AZ1036" t="s">
        <v>994</v>
      </c>
      <c r="BA1036">
        <v>31787013</v>
      </c>
      <c r="BD1036">
        <v>0</v>
      </c>
      <c r="BG1036">
        <v>1333314600</v>
      </c>
      <c r="BH1036" t="s">
        <v>995</v>
      </c>
      <c r="BI1036">
        <v>5</v>
      </c>
      <c r="BJ1036">
        <v>5</v>
      </c>
      <c r="BK1036">
        <v>1300</v>
      </c>
      <c r="BL1036" t="s">
        <v>996</v>
      </c>
    </row>
    <row r="1037" spans="3:64">
      <c r="C1037" s="2">
        <v>244688</v>
      </c>
      <c r="D1037" s="2">
        <v>244688</v>
      </c>
      <c r="F1037" t="s">
        <v>2297</v>
      </c>
      <c r="G1037" t="s">
        <v>2298</v>
      </c>
      <c r="H1037">
        <v>0</v>
      </c>
      <c r="I1037" t="s">
        <v>984</v>
      </c>
      <c r="J1037" t="s">
        <v>985</v>
      </c>
      <c r="K1037" t="s">
        <v>986</v>
      </c>
      <c r="L1037">
        <v>250</v>
      </c>
      <c r="N1037">
        <v>2000210576</v>
      </c>
      <c r="O1037" t="s">
        <v>2307</v>
      </c>
      <c r="P1037">
        <v>1</v>
      </c>
      <c r="Q1037" t="s">
        <v>2308</v>
      </c>
      <c r="R1037" s="2">
        <v>244688</v>
      </c>
      <c r="S1037" s="2">
        <v>244688</v>
      </c>
      <c r="T1037" t="s">
        <v>2309</v>
      </c>
      <c r="U1037">
        <v>23057690</v>
      </c>
      <c r="V1037" t="s">
        <v>65</v>
      </c>
      <c r="W1037">
        <v>10</v>
      </c>
      <c r="X1037">
        <v>10</v>
      </c>
      <c r="Y1037">
        <v>10</v>
      </c>
      <c r="Z1037">
        <v>10</v>
      </c>
      <c r="AA1037">
        <v>0</v>
      </c>
      <c r="AB1037">
        <v>0</v>
      </c>
      <c r="AC1037">
        <v>0</v>
      </c>
      <c r="AD1037">
        <v>0</v>
      </c>
      <c r="AE1037">
        <v>10</v>
      </c>
      <c r="AF1037">
        <v>10</v>
      </c>
      <c r="AI1037" t="s">
        <v>2302</v>
      </c>
      <c r="AJ1037" t="s">
        <v>989</v>
      </c>
      <c r="AK1037" t="s">
        <v>1007</v>
      </c>
      <c r="AL1037" t="s">
        <v>1008</v>
      </c>
      <c r="AM1037" t="s">
        <v>1009</v>
      </c>
      <c r="AN1037" t="s">
        <v>1022</v>
      </c>
      <c r="AO1037" t="s">
        <v>991</v>
      </c>
      <c r="AU1037" t="s">
        <v>2310</v>
      </c>
      <c r="AV1037" t="s">
        <v>765</v>
      </c>
      <c r="AW1037" t="s">
        <v>765</v>
      </c>
      <c r="AX1037" t="s">
        <v>990</v>
      </c>
      <c r="AY1037">
        <v>0</v>
      </c>
      <c r="AZ1037" t="s">
        <v>994</v>
      </c>
      <c r="BA1037">
        <v>31787013</v>
      </c>
      <c r="BD1037">
        <v>0</v>
      </c>
      <c r="BG1037">
        <v>1333314600</v>
      </c>
      <c r="BH1037" t="s">
        <v>995</v>
      </c>
      <c r="BI1037">
        <v>10</v>
      </c>
      <c r="BJ1037">
        <v>10</v>
      </c>
      <c r="BK1037">
        <v>1300</v>
      </c>
      <c r="BL1037" t="s">
        <v>996</v>
      </c>
    </row>
    <row r="1038" spans="3:64">
      <c r="C1038" s="2">
        <v>244688</v>
      </c>
      <c r="D1038" s="2">
        <v>244688</v>
      </c>
      <c r="F1038" t="s">
        <v>2297</v>
      </c>
      <c r="G1038" t="s">
        <v>2298</v>
      </c>
      <c r="H1038">
        <v>0</v>
      </c>
      <c r="I1038" t="s">
        <v>984</v>
      </c>
      <c r="J1038" t="s">
        <v>985</v>
      </c>
      <c r="K1038" t="s">
        <v>986</v>
      </c>
      <c r="L1038">
        <v>250</v>
      </c>
      <c r="N1038">
        <v>2000210576</v>
      </c>
      <c r="O1038" t="s">
        <v>2307</v>
      </c>
      <c r="P1038">
        <v>1</v>
      </c>
      <c r="Q1038" t="s">
        <v>2308</v>
      </c>
      <c r="R1038" s="2">
        <v>244688</v>
      </c>
      <c r="S1038" s="2">
        <v>244688</v>
      </c>
      <c r="T1038" t="s">
        <v>2309</v>
      </c>
      <c r="U1038">
        <v>23000191</v>
      </c>
      <c r="V1038" t="s">
        <v>44</v>
      </c>
      <c r="W1038">
        <v>6</v>
      </c>
      <c r="X1038">
        <v>6</v>
      </c>
      <c r="Y1038">
        <v>6</v>
      </c>
      <c r="Z1038">
        <v>6</v>
      </c>
      <c r="AA1038">
        <v>0</v>
      </c>
      <c r="AB1038">
        <v>0</v>
      </c>
      <c r="AC1038">
        <v>0</v>
      </c>
      <c r="AD1038">
        <v>0</v>
      </c>
      <c r="AE1038">
        <v>6</v>
      </c>
      <c r="AF1038">
        <v>6</v>
      </c>
      <c r="AI1038" t="s">
        <v>2302</v>
      </c>
      <c r="AJ1038" t="s">
        <v>989</v>
      </c>
      <c r="AK1038" t="s">
        <v>1007</v>
      </c>
      <c r="AL1038" t="s">
        <v>1008</v>
      </c>
      <c r="AM1038" t="s">
        <v>1009</v>
      </c>
      <c r="AN1038" t="s">
        <v>1022</v>
      </c>
      <c r="AO1038" t="s">
        <v>991</v>
      </c>
      <c r="AU1038" t="s">
        <v>2310</v>
      </c>
      <c r="AV1038" t="s">
        <v>765</v>
      </c>
      <c r="AW1038" t="s">
        <v>765</v>
      </c>
      <c r="AX1038" t="s">
        <v>990</v>
      </c>
      <c r="AY1038">
        <v>0</v>
      </c>
      <c r="AZ1038" t="s">
        <v>994</v>
      </c>
      <c r="BA1038">
        <v>31787013</v>
      </c>
      <c r="BD1038">
        <v>0</v>
      </c>
      <c r="BG1038">
        <v>1333314600</v>
      </c>
      <c r="BH1038" t="s">
        <v>995</v>
      </c>
      <c r="BI1038">
        <v>6</v>
      </c>
      <c r="BJ1038">
        <v>6</v>
      </c>
      <c r="BK1038">
        <v>1300</v>
      </c>
      <c r="BL1038" t="s">
        <v>996</v>
      </c>
    </row>
    <row r="1039" spans="3:64">
      <c r="C1039" s="2">
        <v>244688</v>
      </c>
      <c r="D1039" s="2">
        <v>244688</v>
      </c>
      <c r="F1039" t="s">
        <v>2297</v>
      </c>
      <c r="G1039" t="s">
        <v>2298</v>
      </c>
      <c r="H1039">
        <v>0</v>
      </c>
      <c r="I1039" t="s">
        <v>984</v>
      </c>
      <c r="J1039" t="s">
        <v>985</v>
      </c>
      <c r="K1039" t="s">
        <v>986</v>
      </c>
      <c r="L1039">
        <v>250</v>
      </c>
      <c r="N1039">
        <v>2000210576</v>
      </c>
      <c r="O1039" t="s">
        <v>2307</v>
      </c>
      <c r="P1039">
        <v>1</v>
      </c>
      <c r="Q1039" t="s">
        <v>2308</v>
      </c>
      <c r="R1039" s="2">
        <v>244688</v>
      </c>
      <c r="S1039" s="2">
        <v>244688</v>
      </c>
      <c r="T1039" t="s">
        <v>2309</v>
      </c>
      <c r="U1039">
        <v>23067920</v>
      </c>
      <c r="V1039" t="s">
        <v>16</v>
      </c>
      <c r="W1039">
        <v>3</v>
      </c>
      <c r="X1039">
        <v>3</v>
      </c>
      <c r="Y1039">
        <v>3</v>
      </c>
      <c r="Z1039">
        <v>3</v>
      </c>
      <c r="AA1039">
        <v>0</v>
      </c>
      <c r="AB1039">
        <v>0</v>
      </c>
      <c r="AC1039">
        <v>0</v>
      </c>
      <c r="AD1039">
        <v>0</v>
      </c>
      <c r="AE1039">
        <v>3</v>
      </c>
      <c r="AF1039">
        <v>3</v>
      </c>
      <c r="AI1039" t="s">
        <v>2302</v>
      </c>
      <c r="AJ1039" t="s">
        <v>989</v>
      </c>
      <c r="AN1039" t="s">
        <v>1022</v>
      </c>
      <c r="AO1039" t="s">
        <v>991</v>
      </c>
      <c r="AU1039" t="s">
        <v>2310</v>
      </c>
      <c r="AV1039" t="s">
        <v>899</v>
      </c>
      <c r="AW1039" t="s">
        <v>899</v>
      </c>
      <c r="AX1039" t="s">
        <v>990</v>
      </c>
      <c r="AY1039">
        <v>0</v>
      </c>
      <c r="AZ1039" t="s">
        <v>994</v>
      </c>
      <c r="BA1039">
        <v>31787013</v>
      </c>
      <c r="BD1039">
        <v>0</v>
      </c>
      <c r="BG1039">
        <v>1333314600</v>
      </c>
      <c r="BH1039" t="s">
        <v>995</v>
      </c>
      <c r="BI1039">
        <v>3</v>
      </c>
      <c r="BJ1039">
        <v>3</v>
      </c>
      <c r="BK1039">
        <v>1300</v>
      </c>
      <c r="BL1039" t="s">
        <v>996</v>
      </c>
    </row>
    <row r="1040" spans="3:64">
      <c r="C1040" s="2">
        <v>244688</v>
      </c>
      <c r="D1040" s="2">
        <v>244688</v>
      </c>
      <c r="F1040" t="s">
        <v>2297</v>
      </c>
      <c r="G1040" t="s">
        <v>2298</v>
      </c>
      <c r="H1040">
        <v>0</v>
      </c>
      <c r="I1040" t="s">
        <v>984</v>
      </c>
      <c r="J1040" t="s">
        <v>985</v>
      </c>
      <c r="K1040" t="s">
        <v>986</v>
      </c>
      <c r="L1040">
        <v>250</v>
      </c>
      <c r="N1040">
        <v>2000190662</v>
      </c>
      <c r="O1040" t="s">
        <v>2311</v>
      </c>
      <c r="P1040">
        <v>1</v>
      </c>
      <c r="Q1040" t="s">
        <v>2312</v>
      </c>
      <c r="R1040" s="2">
        <v>244688</v>
      </c>
      <c r="S1040" s="2">
        <v>244688</v>
      </c>
      <c r="T1040" t="s">
        <v>2313</v>
      </c>
      <c r="U1040">
        <v>23057674</v>
      </c>
      <c r="V1040" t="s">
        <v>223</v>
      </c>
      <c r="W1040">
        <v>10</v>
      </c>
      <c r="X1040">
        <v>10</v>
      </c>
      <c r="Y1040">
        <v>10</v>
      </c>
      <c r="Z1040">
        <v>10</v>
      </c>
      <c r="AA1040">
        <v>0</v>
      </c>
      <c r="AB1040">
        <v>0</v>
      </c>
      <c r="AC1040">
        <v>0</v>
      </c>
      <c r="AD1040">
        <v>0</v>
      </c>
      <c r="AE1040">
        <v>10</v>
      </c>
      <c r="AF1040">
        <v>10</v>
      </c>
      <c r="AI1040" t="s">
        <v>2302</v>
      </c>
      <c r="AJ1040" t="s">
        <v>989</v>
      </c>
      <c r="AK1040" t="s">
        <v>1039</v>
      </c>
      <c r="AL1040" t="s">
        <v>1008</v>
      </c>
      <c r="AM1040" t="s">
        <v>1009</v>
      </c>
      <c r="AN1040" t="s">
        <v>1022</v>
      </c>
      <c r="AO1040" t="s">
        <v>991</v>
      </c>
      <c r="AU1040" t="s">
        <v>2314</v>
      </c>
      <c r="AV1040" t="s">
        <v>765</v>
      </c>
      <c r="AW1040" t="s">
        <v>765</v>
      </c>
      <c r="AX1040" t="s">
        <v>990</v>
      </c>
      <c r="AY1040">
        <v>0</v>
      </c>
      <c r="AZ1040" t="s">
        <v>994</v>
      </c>
      <c r="BA1040">
        <v>31787366</v>
      </c>
      <c r="BD1040">
        <v>0</v>
      </c>
      <c r="BG1040">
        <v>1333314600</v>
      </c>
      <c r="BH1040" t="s">
        <v>995</v>
      </c>
      <c r="BI1040">
        <v>10</v>
      </c>
      <c r="BJ1040">
        <v>10</v>
      </c>
      <c r="BK1040">
        <v>1300</v>
      </c>
      <c r="BL1040" t="s">
        <v>996</v>
      </c>
    </row>
    <row r="1041" spans="3:64">
      <c r="C1041" s="2">
        <v>244688</v>
      </c>
      <c r="D1041" s="2">
        <v>244688</v>
      </c>
      <c r="F1041" t="s">
        <v>2297</v>
      </c>
      <c r="G1041" t="s">
        <v>2298</v>
      </c>
      <c r="H1041">
        <v>0</v>
      </c>
      <c r="I1041" t="s">
        <v>984</v>
      </c>
      <c r="J1041" t="s">
        <v>985</v>
      </c>
      <c r="K1041" t="s">
        <v>986</v>
      </c>
      <c r="L1041">
        <v>250</v>
      </c>
      <c r="N1041">
        <v>2000190662</v>
      </c>
      <c r="O1041" t="s">
        <v>2311</v>
      </c>
      <c r="P1041">
        <v>1</v>
      </c>
      <c r="Q1041" t="s">
        <v>2312</v>
      </c>
      <c r="R1041" s="2">
        <v>244688</v>
      </c>
      <c r="S1041" s="2">
        <v>244688</v>
      </c>
      <c r="T1041" t="s">
        <v>2313</v>
      </c>
      <c r="U1041">
        <v>23057673</v>
      </c>
      <c r="V1041" t="s">
        <v>152</v>
      </c>
      <c r="W1041">
        <v>54</v>
      </c>
      <c r="X1041">
        <v>54</v>
      </c>
      <c r="Y1041">
        <v>54</v>
      </c>
      <c r="Z1041">
        <v>54</v>
      </c>
      <c r="AA1041">
        <v>0</v>
      </c>
      <c r="AB1041">
        <v>0</v>
      </c>
      <c r="AC1041">
        <v>0</v>
      </c>
      <c r="AD1041">
        <v>0</v>
      </c>
      <c r="AE1041">
        <v>54</v>
      </c>
      <c r="AF1041">
        <v>54</v>
      </c>
      <c r="AI1041" t="s">
        <v>2302</v>
      </c>
      <c r="AJ1041" t="s">
        <v>989</v>
      </c>
      <c r="AK1041" t="s">
        <v>1039</v>
      </c>
      <c r="AL1041" t="s">
        <v>1008</v>
      </c>
      <c r="AM1041" t="s">
        <v>1009</v>
      </c>
      <c r="AN1041" t="s">
        <v>1022</v>
      </c>
      <c r="AO1041" t="s">
        <v>991</v>
      </c>
      <c r="AU1041" t="s">
        <v>2314</v>
      </c>
      <c r="AV1041" t="s">
        <v>765</v>
      </c>
      <c r="AW1041" t="s">
        <v>765</v>
      </c>
      <c r="AX1041" t="s">
        <v>990</v>
      </c>
      <c r="AY1041">
        <v>0</v>
      </c>
      <c r="AZ1041" t="s">
        <v>994</v>
      </c>
      <c r="BA1041">
        <v>31787366</v>
      </c>
      <c r="BD1041">
        <v>0</v>
      </c>
      <c r="BG1041">
        <v>1333314600</v>
      </c>
      <c r="BH1041" t="s">
        <v>995</v>
      </c>
      <c r="BI1041">
        <v>54</v>
      </c>
      <c r="BJ1041">
        <v>54</v>
      </c>
      <c r="BK1041">
        <v>1300</v>
      </c>
      <c r="BL1041" t="s">
        <v>996</v>
      </c>
    </row>
    <row r="1042" spans="3:64">
      <c r="C1042" s="2">
        <v>244688</v>
      </c>
      <c r="D1042" s="2">
        <v>244688</v>
      </c>
      <c r="F1042" t="s">
        <v>2297</v>
      </c>
      <c r="G1042" t="s">
        <v>2298</v>
      </c>
      <c r="H1042">
        <v>0</v>
      </c>
      <c r="I1042" t="s">
        <v>984</v>
      </c>
      <c r="J1042" t="s">
        <v>985</v>
      </c>
      <c r="K1042" t="s">
        <v>986</v>
      </c>
      <c r="L1042">
        <v>250</v>
      </c>
      <c r="N1042">
        <v>2000190662</v>
      </c>
      <c r="O1042" t="s">
        <v>2311</v>
      </c>
      <c r="P1042">
        <v>1</v>
      </c>
      <c r="Q1042" t="s">
        <v>2312</v>
      </c>
      <c r="R1042" s="2">
        <v>244688</v>
      </c>
      <c r="S1042" s="2">
        <v>244688</v>
      </c>
      <c r="T1042" t="s">
        <v>2313</v>
      </c>
      <c r="U1042">
        <v>23057685</v>
      </c>
      <c r="V1042" t="s">
        <v>104</v>
      </c>
      <c r="W1042">
        <v>10</v>
      </c>
      <c r="X1042">
        <v>10</v>
      </c>
      <c r="Y1042">
        <v>10</v>
      </c>
      <c r="Z1042">
        <v>10</v>
      </c>
      <c r="AA1042">
        <v>0</v>
      </c>
      <c r="AB1042">
        <v>0</v>
      </c>
      <c r="AC1042">
        <v>0</v>
      </c>
      <c r="AD1042">
        <v>0</v>
      </c>
      <c r="AE1042">
        <v>10</v>
      </c>
      <c r="AF1042">
        <v>10</v>
      </c>
      <c r="AI1042" t="s">
        <v>2302</v>
      </c>
      <c r="AJ1042" t="s">
        <v>989</v>
      </c>
      <c r="AK1042" t="s">
        <v>1007</v>
      </c>
      <c r="AL1042" t="s">
        <v>1008</v>
      </c>
      <c r="AM1042" t="s">
        <v>1009</v>
      </c>
      <c r="AN1042" t="s">
        <v>1022</v>
      </c>
      <c r="AO1042" t="s">
        <v>991</v>
      </c>
      <c r="AU1042" t="s">
        <v>2314</v>
      </c>
      <c r="AV1042" t="s">
        <v>765</v>
      </c>
      <c r="AW1042" t="s">
        <v>765</v>
      </c>
      <c r="AX1042" t="s">
        <v>990</v>
      </c>
      <c r="AY1042">
        <v>0</v>
      </c>
      <c r="AZ1042" t="s">
        <v>994</v>
      </c>
      <c r="BA1042">
        <v>31787366</v>
      </c>
      <c r="BD1042">
        <v>0</v>
      </c>
      <c r="BG1042">
        <v>1333314600</v>
      </c>
      <c r="BH1042" t="s">
        <v>995</v>
      </c>
      <c r="BI1042">
        <v>10</v>
      </c>
      <c r="BJ1042">
        <v>10</v>
      </c>
      <c r="BK1042">
        <v>1300</v>
      </c>
      <c r="BL1042" t="s">
        <v>996</v>
      </c>
    </row>
    <row r="1043" spans="3:64">
      <c r="C1043" s="2">
        <v>244688</v>
      </c>
      <c r="D1043" s="2">
        <v>244688</v>
      </c>
      <c r="F1043" t="s">
        <v>2297</v>
      </c>
      <c r="G1043" t="s">
        <v>2298</v>
      </c>
      <c r="H1043">
        <v>0</v>
      </c>
      <c r="I1043" t="s">
        <v>984</v>
      </c>
      <c r="J1043" t="s">
        <v>985</v>
      </c>
      <c r="K1043" t="s">
        <v>986</v>
      </c>
      <c r="L1043">
        <v>250</v>
      </c>
      <c r="N1043">
        <v>2000190662</v>
      </c>
      <c r="O1043" t="s">
        <v>2311</v>
      </c>
      <c r="P1043">
        <v>1</v>
      </c>
      <c r="Q1043" t="s">
        <v>2312</v>
      </c>
      <c r="R1043" s="2">
        <v>244688</v>
      </c>
      <c r="S1043" s="2">
        <v>244688</v>
      </c>
      <c r="T1043" t="s">
        <v>2313</v>
      </c>
      <c r="U1043">
        <v>23000188</v>
      </c>
      <c r="V1043" t="s">
        <v>94</v>
      </c>
      <c r="W1043">
        <v>2</v>
      </c>
      <c r="X1043">
        <v>2</v>
      </c>
      <c r="Y1043">
        <v>2</v>
      </c>
      <c r="Z1043">
        <v>2</v>
      </c>
      <c r="AA1043">
        <v>0</v>
      </c>
      <c r="AB1043">
        <v>0</v>
      </c>
      <c r="AC1043">
        <v>0</v>
      </c>
      <c r="AD1043">
        <v>0</v>
      </c>
      <c r="AE1043">
        <v>2</v>
      </c>
      <c r="AF1043">
        <v>2</v>
      </c>
      <c r="AI1043" t="s">
        <v>2302</v>
      </c>
      <c r="AJ1043" t="s">
        <v>989</v>
      </c>
      <c r="AK1043" t="s">
        <v>1007</v>
      </c>
      <c r="AL1043" t="s">
        <v>1008</v>
      </c>
      <c r="AM1043" t="s">
        <v>1009</v>
      </c>
      <c r="AN1043" t="s">
        <v>1022</v>
      </c>
      <c r="AO1043" t="s">
        <v>991</v>
      </c>
      <c r="AU1043" t="s">
        <v>2314</v>
      </c>
      <c r="AV1043" t="s">
        <v>765</v>
      </c>
      <c r="AW1043" t="s">
        <v>765</v>
      </c>
      <c r="AX1043" t="s">
        <v>990</v>
      </c>
      <c r="AY1043">
        <v>0</v>
      </c>
      <c r="AZ1043" t="s">
        <v>994</v>
      </c>
      <c r="BA1043">
        <v>31787366</v>
      </c>
      <c r="BD1043">
        <v>0</v>
      </c>
      <c r="BG1043">
        <v>1333314600</v>
      </c>
      <c r="BH1043" t="s">
        <v>995</v>
      </c>
      <c r="BI1043">
        <v>2</v>
      </c>
      <c r="BJ1043">
        <v>2</v>
      </c>
      <c r="BK1043">
        <v>1300</v>
      </c>
      <c r="BL1043" t="s">
        <v>996</v>
      </c>
    </row>
    <row r="1044" spans="3:64">
      <c r="C1044" s="2">
        <v>244688</v>
      </c>
      <c r="D1044" s="2">
        <v>244688</v>
      </c>
      <c r="F1044" t="s">
        <v>2297</v>
      </c>
      <c r="G1044" t="s">
        <v>2298</v>
      </c>
      <c r="H1044">
        <v>0</v>
      </c>
      <c r="I1044" t="s">
        <v>984</v>
      </c>
      <c r="J1044" t="s">
        <v>985</v>
      </c>
      <c r="K1044" t="s">
        <v>986</v>
      </c>
      <c r="L1044">
        <v>250</v>
      </c>
      <c r="N1044">
        <v>2000190662</v>
      </c>
      <c r="O1044" t="s">
        <v>2311</v>
      </c>
      <c r="P1044">
        <v>1</v>
      </c>
      <c r="Q1044" t="s">
        <v>2312</v>
      </c>
      <c r="R1044" s="2">
        <v>244688</v>
      </c>
      <c r="S1044" s="2">
        <v>244688</v>
      </c>
      <c r="T1044" t="s">
        <v>2313</v>
      </c>
      <c r="U1044">
        <v>23057680</v>
      </c>
      <c r="V1044" t="s">
        <v>86</v>
      </c>
      <c r="W1044">
        <v>30</v>
      </c>
      <c r="X1044">
        <v>30</v>
      </c>
      <c r="Y1044">
        <v>30</v>
      </c>
      <c r="Z1044">
        <v>30</v>
      </c>
      <c r="AA1044">
        <v>0</v>
      </c>
      <c r="AB1044">
        <v>0</v>
      </c>
      <c r="AC1044">
        <v>0</v>
      </c>
      <c r="AD1044">
        <v>0</v>
      </c>
      <c r="AE1044">
        <v>30</v>
      </c>
      <c r="AF1044">
        <v>30</v>
      </c>
      <c r="AI1044" t="s">
        <v>2302</v>
      </c>
      <c r="AJ1044" t="s">
        <v>989</v>
      </c>
      <c r="AK1044" t="s">
        <v>1007</v>
      </c>
      <c r="AL1044" t="s">
        <v>1008</v>
      </c>
      <c r="AM1044" t="s">
        <v>1009</v>
      </c>
      <c r="AN1044" t="s">
        <v>1022</v>
      </c>
      <c r="AO1044" t="s">
        <v>991</v>
      </c>
      <c r="AU1044" t="s">
        <v>2314</v>
      </c>
      <c r="AV1044" t="s">
        <v>765</v>
      </c>
      <c r="AW1044" t="s">
        <v>765</v>
      </c>
      <c r="AX1044" t="s">
        <v>990</v>
      </c>
      <c r="AY1044">
        <v>0</v>
      </c>
      <c r="AZ1044" t="s">
        <v>994</v>
      </c>
      <c r="BA1044">
        <v>31787366</v>
      </c>
      <c r="BD1044">
        <v>0</v>
      </c>
      <c r="BG1044">
        <v>1333314600</v>
      </c>
      <c r="BH1044" t="s">
        <v>995</v>
      </c>
      <c r="BI1044">
        <v>30</v>
      </c>
      <c r="BJ1044">
        <v>30</v>
      </c>
      <c r="BK1044">
        <v>1300</v>
      </c>
      <c r="BL1044" t="s">
        <v>996</v>
      </c>
    </row>
    <row r="1045" spans="3:64">
      <c r="C1045" s="2">
        <v>244688</v>
      </c>
      <c r="D1045" s="2">
        <v>244688</v>
      </c>
      <c r="F1045" t="s">
        <v>2297</v>
      </c>
      <c r="G1045" t="s">
        <v>2298</v>
      </c>
      <c r="H1045">
        <v>0</v>
      </c>
      <c r="I1045" t="s">
        <v>984</v>
      </c>
      <c r="J1045" t="s">
        <v>985</v>
      </c>
      <c r="K1045" t="s">
        <v>986</v>
      </c>
      <c r="L1045">
        <v>250</v>
      </c>
      <c r="N1045">
        <v>2000393384</v>
      </c>
      <c r="O1045" t="s">
        <v>2315</v>
      </c>
      <c r="P1045">
        <v>1</v>
      </c>
      <c r="Q1045" t="s">
        <v>2315</v>
      </c>
      <c r="R1045" s="2">
        <v>244688</v>
      </c>
      <c r="S1045" s="2">
        <v>244688</v>
      </c>
      <c r="T1045" t="s">
        <v>2316</v>
      </c>
      <c r="U1045">
        <v>23096254</v>
      </c>
      <c r="V1045" t="s">
        <v>255</v>
      </c>
      <c r="W1045">
        <v>10</v>
      </c>
      <c r="X1045">
        <v>10</v>
      </c>
      <c r="Y1045">
        <v>10</v>
      </c>
      <c r="Z1045">
        <v>10</v>
      </c>
      <c r="AA1045">
        <v>0</v>
      </c>
      <c r="AB1045">
        <v>0</v>
      </c>
      <c r="AC1045">
        <v>0</v>
      </c>
      <c r="AD1045">
        <v>0</v>
      </c>
      <c r="AE1045">
        <v>10</v>
      </c>
      <c r="AF1045">
        <v>10</v>
      </c>
      <c r="AI1045" t="s">
        <v>2302</v>
      </c>
      <c r="AJ1045" t="s">
        <v>989</v>
      </c>
      <c r="AK1045" t="s">
        <v>1039</v>
      </c>
      <c r="AL1045" t="s">
        <v>1008</v>
      </c>
      <c r="AM1045" t="s">
        <v>1009</v>
      </c>
      <c r="AN1045" t="s">
        <v>1034</v>
      </c>
      <c r="AO1045" t="s">
        <v>991</v>
      </c>
      <c r="AU1045" t="s">
        <v>2317</v>
      </c>
      <c r="AV1045" t="s">
        <v>765</v>
      </c>
      <c r="AW1045" t="s">
        <v>765</v>
      </c>
      <c r="AX1045" t="s">
        <v>990</v>
      </c>
      <c r="AY1045">
        <v>0</v>
      </c>
      <c r="AZ1045" t="s">
        <v>994</v>
      </c>
      <c r="BA1045">
        <v>31787462</v>
      </c>
      <c r="BD1045">
        <v>0</v>
      </c>
      <c r="BG1045">
        <v>1333314600</v>
      </c>
      <c r="BH1045" t="s">
        <v>995</v>
      </c>
      <c r="BI1045">
        <v>10</v>
      </c>
      <c r="BJ1045">
        <v>10</v>
      </c>
      <c r="BK1045">
        <v>1300</v>
      </c>
      <c r="BL1045" t="s">
        <v>996</v>
      </c>
    </row>
    <row r="1046" spans="3:64">
      <c r="C1046" s="2">
        <v>244688</v>
      </c>
      <c r="D1046" s="2">
        <v>244688</v>
      </c>
      <c r="F1046" t="s">
        <v>2297</v>
      </c>
      <c r="G1046" t="s">
        <v>2298</v>
      </c>
      <c r="H1046">
        <v>0</v>
      </c>
      <c r="I1046" t="s">
        <v>984</v>
      </c>
      <c r="J1046" t="s">
        <v>985</v>
      </c>
      <c r="K1046" t="s">
        <v>986</v>
      </c>
      <c r="L1046">
        <v>250</v>
      </c>
      <c r="N1046">
        <v>2000393384</v>
      </c>
      <c r="O1046" t="s">
        <v>2315</v>
      </c>
      <c r="P1046">
        <v>1</v>
      </c>
      <c r="Q1046" t="s">
        <v>2315</v>
      </c>
      <c r="R1046" s="2">
        <v>244688</v>
      </c>
      <c r="S1046" s="2">
        <v>244688</v>
      </c>
      <c r="T1046" t="s">
        <v>2316</v>
      </c>
      <c r="U1046">
        <v>23064091</v>
      </c>
      <c r="V1046" t="s">
        <v>118</v>
      </c>
      <c r="W1046">
        <v>30</v>
      </c>
      <c r="X1046">
        <v>30</v>
      </c>
      <c r="Y1046">
        <v>30</v>
      </c>
      <c r="Z1046">
        <v>30</v>
      </c>
      <c r="AA1046">
        <v>0</v>
      </c>
      <c r="AB1046">
        <v>0</v>
      </c>
      <c r="AC1046">
        <v>0</v>
      </c>
      <c r="AD1046">
        <v>0</v>
      </c>
      <c r="AE1046">
        <v>30</v>
      </c>
      <c r="AF1046">
        <v>30</v>
      </c>
      <c r="AI1046" t="s">
        <v>2302</v>
      </c>
      <c r="AJ1046" t="s">
        <v>989</v>
      </c>
      <c r="AK1046" t="s">
        <v>1007</v>
      </c>
      <c r="AL1046" t="s">
        <v>1008</v>
      </c>
      <c r="AM1046" t="s">
        <v>1009</v>
      </c>
      <c r="AN1046" t="s">
        <v>1034</v>
      </c>
      <c r="AO1046" t="s">
        <v>991</v>
      </c>
      <c r="AU1046" t="s">
        <v>2317</v>
      </c>
      <c r="AV1046" t="s">
        <v>765</v>
      </c>
      <c r="AW1046" t="s">
        <v>765</v>
      </c>
      <c r="AX1046" t="s">
        <v>990</v>
      </c>
      <c r="AY1046">
        <v>0</v>
      </c>
      <c r="AZ1046" t="s">
        <v>994</v>
      </c>
      <c r="BA1046">
        <v>31787462</v>
      </c>
      <c r="BD1046">
        <v>0</v>
      </c>
      <c r="BG1046">
        <v>1333314600</v>
      </c>
      <c r="BH1046" t="s">
        <v>995</v>
      </c>
      <c r="BI1046">
        <v>30</v>
      </c>
      <c r="BJ1046">
        <v>30</v>
      </c>
      <c r="BK1046">
        <v>1300</v>
      </c>
      <c r="BL1046" t="s">
        <v>996</v>
      </c>
    </row>
    <row r="1047" spans="3:64">
      <c r="C1047" s="2">
        <v>244688</v>
      </c>
      <c r="D1047" s="2">
        <v>244688</v>
      </c>
      <c r="F1047" t="s">
        <v>2297</v>
      </c>
      <c r="G1047" t="s">
        <v>2298</v>
      </c>
      <c r="H1047">
        <v>0</v>
      </c>
      <c r="I1047" t="s">
        <v>984</v>
      </c>
      <c r="J1047" t="s">
        <v>985</v>
      </c>
      <c r="K1047" t="s">
        <v>986</v>
      </c>
      <c r="L1047">
        <v>250</v>
      </c>
      <c r="N1047">
        <v>2000393384</v>
      </c>
      <c r="O1047" t="s">
        <v>2315</v>
      </c>
      <c r="P1047">
        <v>1</v>
      </c>
      <c r="Q1047" t="s">
        <v>2315</v>
      </c>
      <c r="R1047" s="2">
        <v>244688</v>
      </c>
      <c r="S1047" s="2">
        <v>244688</v>
      </c>
      <c r="T1047" t="s">
        <v>2316</v>
      </c>
      <c r="U1047">
        <v>23105855</v>
      </c>
      <c r="V1047" t="s">
        <v>164</v>
      </c>
      <c r="W1047">
        <v>3</v>
      </c>
      <c r="X1047">
        <v>30</v>
      </c>
      <c r="Y1047">
        <v>3</v>
      </c>
      <c r="Z1047">
        <v>30</v>
      </c>
      <c r="AA1047">
        <v>0</v>
      </c>
      <c r="AB1047">
        <v>0</v>
      </c>
      <c r="AC1047">
        <v>0</v>
      </c>
      <c r="AD1047">
        <v>0</v>
      </c>
      <c r="AE1047">
        <v>3</v>
      </c>
      <c r="AF1047">
        <v>30</v>
      </c>
      <c r="AI1047" t="s">
        <v>2302</v>
      </c>
      <c r="AJ1047" t="s">
        <v>989</v>
      </c>
      <c r="AK1047" t="s">
        <v>1039</v>
      </c>
      <c r="AL1047" t="s">
        <v>1008</v>
      </c>
      <c r="AM1047" t="s">
        <v>1009</v>
      </c>
      <c r="AN1047" t="s">
        <v>1034</v>
      </c>
      <c r="AO1047" t="s">
        <v>991</v>
      </c>
      <c r="AU1047" t="s">
        <v>2317</v>
      </c>
      <c r="AV1047" t="s">
        <v>1010</v>
      </c>
      <c r="AW1047" t="s">
        <v>765</v>
      </c>
      <c r="AX1047" t="s">
        <v>990</v>
      </c>
      <c r="AY1047">
        <v>0</v>
      </c>
      <c r="AZ1047" t="s">
        <v>994</v>
      </c>
      <c r="BA1047">
        <v>31787462</v>
      </c>
      <c r="BD1047">
        <v>0</v>
      </c>
      <c r="BG1047">
        <v>1333314600</v>
      </c>
      <c r="BH1047" t="s">
        <v>995</v>
      </c>
      <c r="BI1047">
        <v>3</v>
      </c>
      <c r="BJ1047">
        <v>30</v>
      </c>
      <c r="BK1047">
        <v>1300</v>
      </c>
      <c r="BL1047" t="s">
        <v>996</v>
      </c>
    </row>
    <row r="1048" spans="3:64">
      <c r="C1048" s="2">
        <v>244688</v>
      </c>
      <c r="D1048" s="2">
        <v>244688</v>
      </c>
      <c r="F1048" t="s">
        <v>2297</v>
      </c>
      <c r="G1048" t="s">
        <v>2298</v>
      </c>
      <c r="H1048">
        <v>0</v>
      </c>
      <c r="I1048" t="s">
        <v>984</v>
      </c>
      <c r="J1048" t="s">
        <v>985</v>
      </c>
      <c r="K1048" t="s">
        <v>986</v>
      </c>
      <c r="L1048">
        <v>250</v>
      </c>
      <c r="N1048">
        <v>2000393384</v>
      </c>
      <c r="O1048" t="s">
        <v>2315</v>
      </c>
      <c r="P1048">
        <v>1</v>
      </c>
      <c r="Q1048" t="s">
        <v>2315</v>
      </c>
      <c r="R1048" s="2">
        <v>244688</v>
      </c>
      <c r="S1048" s="2">
        <v>244688</v>
      </c>
      <c r="T1048" t="s">
        <v>2316</v>
      </c>
      <c r="U1048">
        <v>23057677</v>
      </c>
      <c r="V1048" t="s">
        <v>243</v>
      </c>
      <c r="W1048">
        <v>14</v>
      </c>
      <c r="X1048">
        <v>14</v>
      </c>
      <c r="Y1048">
        <v>14</v>
      </c>
      <c r="Z1048">
        <v>14</v>
      </c>
      <c r="AA1048">
        <v>0</v>
      </c>
      <c r="AB1048">
        <v>0</v>
      </c>
      <c r="AC1048">
        <v>0</v>
      </c>
      <c r="AD1048">
        <v>0</v>
      </c>
      <c r="AE1048">
        <v>14</v>
      </c>
      <c r="AF1048">
        <v>14</v>
      </c>
      <c r="AI1048" t="s">
        <v>2302</v>
      </c>
      <c r="AJ1048" t="s">
        <v>989</v>
      </c>
      <c r="AK1048" t="s">
        <v>1039</v>
      </c>
      <c r="AL1048" t="s">
        <v>1008</v>
      </c>
      <c r="AM1048" t="s">
        <v>1009</v>
      </c>
      <c r="AN1048" t="s">
        <v>1034</v>
      </c>
      <c r="AO1048" t="s">
        <v>991</v>
      </c>
      <c r="AU1048" t="s">
        <v>2317</v>
      </c>
      <c r="AV1048" t="s">
        <v>765</v>
      </c>
      <c r="AW1048" t="s">
        <v>765</v>
      </c>
      <c r="AX1048" t="s">
        <v>990</v>
      </c>
      <c r="AY1048">
        <v>0</v>
      </c>
      <c r="AZ1048" t="s">
        <v>994</v>
      </c>
      <c r="BA1048">
        <v>31787462</v>
      </c>
      <c r="BD1048">
        <v>0</v>
      </c>
      <c r="BG1048">
        <v>1333314600</v>
      </c>
      <c r="BH1048" t="s">
        <v>995</v>
      </c>
      <c r="BI1048">
        <v>14</v>
      </c>
      <c r="BJ1048">
        <v>14</v>
      </c>
      <c r="BK1048">
        <v>1300</v>
      </c>
      <c r="BL1048" t="s">
        <v>996</v>
      </c>
    </row>
    <row r="1049" spans="3:64">
      <c r="C1049" s="2">
        <v>244688</v>
      </c>
      <c r="D1049" s="2">
        <v>244688</v>
      </c>
      <c r="F1049" t="s">
        <v>2297</v>
      </c>
      <c r="G1049" t="s">
        <v>2298</v>
      </c>
      <c r="H1049">
        <v>0</v>
      </c>
      <c r="I1049" t="s">
        <v>984</v>
      </c>
      <c r="J1049" t="s">
        <v>985</v>
      </c>
      <c r="K1049" t="s">
        <v>986</v>
      </c>
      <c r="L1049">
        <v>250</v>
      </c>
      <c r="N1049">
        <v>2000393384</v>
      </c>
      <c r="O1049" t="s">
        <v>2315</v>
      </c>
      <c r="P1049">
        <v>1</v>
      </c>
      <c r="Q1049" t="s">
        <v>2315</v>
      </c>
      <c r="R1049" s="2">
        <v>244688</v>
      </c>
      <c r="S1049" s="2">
        <v>244688</v>
      </c>
      <c r="T1049" t="s">
        <v>2316</v>
      </c>
      <c r="U1049">
        <v>23057689</v>
      </c>
      <c r="V1049" t="s">
        <v>56</v>
      </c>
      <c r="W1049">
        <v>5</v>
      </c>
      <c r="X1049">
        <v>5</v>
      </c>
      <c r="Y1049">
        <v>5</v>
      </c>
      <c r="Z1049">
        <v>5</v>
      </c>
      <c r="AA1049">
        <v>0</v>
      </c>
      <c r="AB1049">
        <v>0</v>
      </c>
      <c r="AC1049">
        <v>0</v>
      </c>
      <c r="AD1049">
        <v>0</v>
      </c>
      <c r="AE1049">
        <v>5</v>
      </c>
      <c r="AF1049">
        <v>5</v>
      </c>
      <c r="AI1049" t="s">
        <v>2302</v>
      </c>
      <c r="AJ1049" t="s">
        <v>989</v>
      </c>
      <c r="AK1049" t="s">
        <v>1007</v>
      </c>
      <c r="AL1049" t="s">
        <v>1008</v>
      </c>
      <c r="AM1049" t="s">
        <v>1009</v>
      </c>
      <c r="AN1049" t="s">
        <v>1034</v>
      </c>
      <c r="AO1049" t="s">
        <v>991</v>
      </c>
      <c r="AU1049" t="s">
        <v>2317</v>
      </c>
      <c r="AV1049" t="s">
        <v>765</v>
      </c>
      <c r="AW1049" t="s">
        <v>765</v>
      </c>
      <c r="AX1049" t="s">
        <v>990</v>
      </c>
      <c r="AY1049">
        <v>0</v>
      </c>
      <c r="AZ1049" t="s">
        <v>994</v>
      </c>
      <c r="BA1049">
        <v>31787462</v>
      </c>
      <c r="BD1049">
        <v>0</v>
      </c>
      <c r="BG1049">
        <v>1333314600</v>
      </c>
      <c r="BH1049" t="s">
        <v>995</v>
      </c>
      <c r="BI1049">
        <v>5</v>
      </c>
      <c r="BJ1049">
        <v>5</v>
      </c>
      <c r="BK1049">
        <v>1300</v>
      </c>
      <c r="BL1049" t="s">
        <v>996</v>
      </c>
    </row>
    <row r="1050" spans="3:64">
      <c r="C1050" s="2">
        <v>244688</v>
      </c>
      <c r="D1050" s="2">
        <v>244688</v>
      </c>
      <c r="F1050" t="s">
        <v>2297</v>
      </c>
      <c r="G1050" t="s">
        <v>2298</v>
      </c>
      <c r="H1050">
        <v>0</v>
      </c>
      <c r="I1050" t="s">
        <v>984</v>
      </c>
      <c r="J1050" t="s">
        <v>985</v>
      </c>
      <c r="K1050" t="s">
        <v>986</v>
      </c>
      <c r="L1050">
        <v>250</v>
      </c>
      <c r="N1050">
        <v>2000393384</v>
      </c>
      <c r="O1050" t="s">
        <v>2315</v>
      </c>
      <c r="P1050">
        <v>1</v>
      </c>
      <c r="Q1050" t="s">
        <v>2315</v>
      </c>
      <c r="R1050" s="2">
        <v>244688</v>
      </c>
      <c r="S1050" s="2">
        <v>244688</v>
      </c>
      <c r="T1050" t="s">
        <v>2318</v>
      </c>
      <c r="U1050">
        <v>23105855</v>
      </c>
      <c r="V1050" t="s">
        <v>164</v>
      </c>
      <c r="W1050">
        <v>2</v>
      </c>
      <c r="X1050">
        <v>20</v>
      </c>
      <c r="Y1050">
        <v>2</v>
      </c>
      <c r="Z1050">
        <v>20</v>
      </c>
      <c r="AA1050">
        <v>0</v>
      </c>
      <c r="AB1050">
        <v>0</v>
      </c>
      <c r="AC1050">
        <v>0</v>
      </c>
      <c r="AD1050">
        <v>0</v>
      </c>
      <c r="AE1050">
        <v>2</v>
      </c>
      <c r="AF1050">
        <v>20</v>
      </c>
      <c r="AI1050" t="s">
        <v>2302</v>
      </c>
      <c r="AJ1050" t="s">
        <v>989</v>
      </c>
      <c r="AK1050" t="s">
        <v>1039</v>
      </c>
      <c r="AL1050" t="s">
        <v>1008</v>
      </c>
      <c r="AM1050" t="s">
        <v>1009</v>
      </c>
      <c r="AN1050" t="s">
        <v>1034</v>
      </c>
      <c r="AO1050" t="s">
        <v>991</v>
      </c>
      <c r="AU1050" t="s">
        <v>2319</v>
      </c>
      <c r="AV1050" t="s">
        <v>1010</v>
      </c>
      <c r="AW1050" t="s">
        <v>765</v>
      </c>
      <c r="AX1050" t="s">
        <v>990</v>
      </c>
      <c r="AY1050">
        <v>0</v>
      </c>
      <c r="AZ1050" t="s">
        <v>994</v>
      </c>
      <c r="BA1050">
        <v>31787493</v>
      </c>
      <c r="BD1050">
        <v>0</v>
      </c>
      <c r="BG1050">
        <v>1333314600</v>
      </c>
      <c r="BH1050" t="s">
        <v>995</v>
      </c>
      <c r="BI1050">
        <v>2</v>
      </c>
      <c r="BJ1050">
        <v>20</v>
      </c>
      <c r="BK1050">
        <v>1300</v>
      </c>
      <c r="BL1050" t="s">
        <v>996</v>
      </c>
    </row>
    <row r="1051" spans="3:64">
      <c r="C1051" s="2">
        <v>244688</v>
      </c>
      <c r="D1051" s="2">
        <v>244688</v>
      </c>
      <c r="F1051" t="s">
        <v>2297</v>
      </c>
      <c r="G1051" t="s">
        <v>2298</v>
      </c>
      <c r="H1051">
        <v>0</v>
      </c>
      <c r="I1051" t="s">
        <v>984</v>
      </c>
      <c r="J1051" t="s">
        <v>985</v>
      </c>
      <c r="K1051" t="s">
        <v>986</v>
      </c>
      <c r="L1051">
        <v>250</v>
      </c>
      <c r="N1051">
        <v>2000247681</v>
      </c>
      <c r="O1051" t="s">
        <v>2320</v>
      </c>
      <c r="P1051">
        <v>1</v>
      </c>
      <c r="Q1051" t="s">
        <v>2321</v>
      </c>
      <c r="R1051" s="2">
        <v>244688</v>
      </c>
      <c r="S1051" s="2">
        <v>244688</v>
      </c>
      <c r="T1051" t="s">
        <v>2322</v>
      </c>
      <c r="U1051">
        <v>23000188</v>
      </c>
      <c r="V1051" t="s">
        <v>94</v>
      </c>
      <c r="W1051">
        <v>6</v>
      </c>
      <c r="X1051">
        <v>6</v>
      </c>
      <c r="Y1051">
        <v>6</v>
      </c>
      <c r="Z1051">
        <v>6</v>
      </c>
      <c r="AA1051">
        <v>0</v>
      </c>
      <c r="AB1051">
        <v>0</v>
      </c>
      <c r="AC1051">
        <v>0</v>
      </c>
      <c r="AD1051">
        <v>0</v>
      </c>
      <c r="AE1051">
        <v>6</v>
      </c>
      <c r="AF1051">
        <v>6</v>
      </c>
      <c r="AI1051" t="s">
        <v>2302</v>
      </c>
      <c r="AJ1051" t="s">
        <v>989</v>
      </c>
      <c r="AK1051" t="s">
        <v>1007</v>
      </c>
      <c r="AL1051" t="s">
        <v>1008</v>
      </c>
      <c r="AM1051" t="s">
        <v>1009</v>
      </c>
      <c r="AN1051" t="s">
        <v>1022</v>
      </c>
      <c r="AO1051" t="s">
        <v>991</v>
      </c>
      <c r="AU1051" t="s">
        <v>2323</v>
      </c>
      <c r="AV1051" t="s">
        <v>765</v>
      </c>
      <c r="AW1051" t="s">
        <v>765</v>
      </c>
      <c r="AX1051" t="s">
        <v>990</v>
      </c>
      <c r="AY1051">
        <v>0</v>
      </c>
      <c r="AZ1051" t="s">
        <v>994</v>
      </c>
      <c r="BA1051">
        <v>31789565</v>
      </c>
      <c r="BD1051">
        <v>0</v>
      </c>
      <c r="BG1051">
        <v>1333314600</v>
      </c>
      <c r="BH1051" t="s">
        <v>995</v>
      </c>
      <c r="BI1051">
        <v>6</v>
      </c>
      <c r="BJ1051">
        <v>6</v>
      </c>
      <c r="BK1051">
        <v>1300</v>
      </c>
      <c r="BL1051" t="s">
        <v>996</v>
      </c>
    </row>
    <row r="1052" spans="3:64">
      <c r="C1052" s="2">
        <v>244688</v>
      </c>
      <c r="D1052" s="2">
        <v>244688</v>
      </c>
      <c r="F1052" t="s">
        <v>2297</v>
      </c>
      <c r="G1052" t="s">
        <v>2298</v>
      </c>
      <c r="H1052">
        <v>0</v>
      </c>
      <c r="I1052" t="s">
        <v>984</v>
      </c>
      <c r="J1052" t="s">
        <v>985</v>
      </c>
      <c r="K1052" t="s">
        <v>986</v>
      </c>
      <c r="L1052">
        <v>250</v>
      </c>
      <c r="N1052">
        <v>2000247681</v>
      </c>
      <c r="O1052" t="s">
        <v>2320</v>
      </c>
      <c r="P1052">
        <v>1</v>
      </c>
      <c r="Q1052" t="s">
        <v>2321</v>
      </c>
      <c r="R1052" s="2">
        <v>244688</v>
      </c>
      <c r="S1052" s="2">
        <v>244688</v>
      </c>
      <c r="T1052" t="s">
        <v>2322</v>
      </c>
      <c r="U1052">
        <v>23000191</v>
      </c>
      <c r="V1052" t="s">
        <v>44</v>
      </c>
      <c r="W1052">
        <v>4</v>
      </c>
      <c r="X1052">
        <v>4</v>
      </c>
      <c r="Y1052">
        <v>4</v>
      </c>
      <c r="Z1052">
        <v>4</v>
      </c>
      <c r="AA1052">
        <v>0</v>
      </c>
      <c r="AB1052">
        <v>0</v>
      </c>
      <c r="AC1052">
        <v>0</v>
      </c>
      <c r="AD1052">
        <v>0</v>
      </c>
      <c r="AE1052">
        <v>4</v>
      </c>
      <c r="AF1052">
        <v>4</v>
      </c>
      <c r="AI1052" t="s">
        <v>2302</v>
      </c>
      <c r="AJ1052" t="s">
        <v>989</v>
      </c>
      <c r="AK1052" t="s">
        <v>1007</v>
      </c>
      <c r="AL1052" t="s">
        <v>1008</v>
      </c>
      <c r="AM1052" t="s">
        <v>1009</v>
      </c>
      <c r="AN1052" t="s">
        <v>1022</v>
      </c>
      <c r="AO1052" t="s">
        <v>991</v>
      </c>
      <c r="AU1052" t="s">
        <v>2323</v>
      </c>
      <c r="AV1052" t="s">
        <v>765</v>
      </c>
      <c r="AW1052" t="s">
        <v>765</v>
      </c>
      <c r="AX1052" t="s">
        <v>990</v>
      </c>
      <c r="AY1052">
        <v>0</v>
      </c>
      <c r="AZ1052" t="s">
        <v>994</v>
      </c>
      <c r="BA1052">
        <v>31789565</v>
      </c>
      <c r="BD1052">
        <v>0</v>
      </c>
      <c r="BG1052">
        <v>1333314600</v>
      </c>
      <c r="BH1052" t="s">
        <v>995</v>
      </c>
      <c r="BI1052">
        <v>4</v>
      </c>
      <c r="BJ1052">
        <v>4</v>
      </c>
      <c r="BK1052">
        <v>1300</v>
      </c>
      <c r="BL1052" t="s">
        <v>996</v>
      </c>
    </row>
    <row r="1053" spans="3:64">
      <c r="C1053" s="2">
        <v>244688</v>
      </c>
      <c r="D1053" s="2">
        <v>244688</v>
      </c>
      <c r="F1053" t="s">
        <v>2297</v>
      </c>
      <c r="G1053" t="s">
        <v>2298</v>
      </c>
      <c r="H1053">
        <v>0</v>
      </c>
      <c r="I1053" t="s">
        <v>984</v>
      </c>
      <c r="J1053" t="s">
        <v>985</v>
      </c>
      <c r="K1053" t="s">
        <v>986</v>
      </c>
      <c r="L1053">
        <v>250</v>
      </c>
      <c r="N1053">
        <v>2000247681</v>
      </c>
      <c r="O1053" t="s">
        <v>2320</v>
      </c>
      <c r="P1053">
        <v>1</v>
      </c>
      <c r="Q1053" t="s">
        <v>2321</v>
      </c>
      <c r="R1053" s="2">
        <v>244688</v>
      </c>
      <c r="S1053" s="2">
        <v>244688</v>
      </c>
      <c r="T1053" t="s">
        <v>2322</v>
      </c>
      <c r="U1053">
        <v>23067920</v>
      </c>
      <c r="V1053" t="s">
        <v>16</v>
      </c>
      <c r="W1053">
        <v>5</v>
      </c>
      <c r="X1053">
        <v>5</v>
      </c>
      <c r="Y1053">
        <v>5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5</v>
      </c>
      <c r="AF1053">
        <v>5</v>
      </c>
      <c r="AI1053" t="s">
        <v>2302</v>
      </c>
      <c r="AJ1053" t="s">
        <v>989</v>
      </c>
      <c r="AN1053" t="s">
        <v>1022</v>
      </c>
      <c r="AO1053" t="s">
        <v>991</v>
      </c>
      <c r="AU1053" t="s">
        <v>2323</v>
      </c>
      <c r="AV1053" t="s">
        <v>899</v>
      </c>
      <c r="AW1053" t="s">
        <v>899</v>
      </c>
      <c r="AX1053" t="s">
        <v>990</v>
      </c>
      <c r="AY1053">
        <v>0</v>
      </c>
      <c r="AZ1053" t="s">
        <v>994</v>
      </c>
      <c r="BA1053">
        <v>31789565</v>
      </c>
      <c r="BD1053">
        <v>0</v>
      </c>
      <c r="BG1053">
        <v>1333314600</v>
      </c>
      <c r="BH1053" t="s">
        <v>995</v>
      </c>
      <c r="BI1053">
        <v>5</v>
      </c>
      <c r="BJ1053">
        <v>5</v>
      </c>
      <c r="BK1053">
        <v>1300</v>
      </c>
      <c r="BL1053" t="s">
        <v>996</v>
      </c>
    </row>
    <row r="1054" spans="3:64">
      <c r="C1054" s="2">
        <v>244688</v>
      </c>
      <c r="D1054" s="2">
        <v>244688</v>
      </c>
      <c r="F1054" t="s">
        <v>2297</v>
      </c>
      <c r="G1054" t="s">
        <v>2298</v>
      </c>
      <c r="H1054">
        <v>0</v>
      </c>
      <c r="I1054" t="s">
        <v>984</v>
      </c>
      <c r="J1054" t="s">
        <v>985</v>
      </c>
      <c r="K1054" t="s">
        <v>986</v>
      </c>
      <c r="L1054">
        <v>250</v>
      </c>
      <c r="N1054">
        <v>2000247681</v>
      </c>
      <c r="O1054" t="s">
        <v>2320</v>
      </c>
      <c r="P1054">
        <v>1</v>
      </c>
      <c r="Q1054" t="s">
        <v>2321</v>
      </c>
      <c r="R1054" s="2">
        <v>244688</v>
      </c>
      <c r="S1054" s="2">
        <v>244688</v>
      </c>
      <c r="T1054" t="s">
        <v>2322</v>
      </c>
      <c r="U1054">
        <v>23057700</v>
      </c>
      <c r="V1054" t="s">
        <v>187</v>
      </c>
      <c r="W1054">
        <v>5</v>
      </c>
      <c r="X1054">
        <v>5</v>
      </c>
      <c r="Y1054">
        <v>5</v>
      </c>
      <c r="Z1054">
        <v>5</v>
      </c>
      <c r="AA1054">
        <v>0</v>
      </c>
      <c r="AB1054">
        <v>0</v>
      </c>
      <c r="AC1054">
        <v>0</v>
      </c>
      <c r="AD1054">
        <v>0</v>
      </c>
      <c r="AE1054">
        <v>5</v>
      </c>
      <c r="AF1054">
        <v>5</v>
      </c>
      <c r="AI1054" t="s">
        <v>2302</v>
      </c>
      <c r="AJ1054" t="s">
        <v>989</v>
      </c>
      <c r="AK1054" t="s">
        <v>1039</v>
      </c>
      <c r="AL1054" t="s">
        <v>1008</v>
      </c>
      <c r="AM1054" t="s">
        <v>1009</v>
      </c>
      <c r="AN1054" t="s">
        <v>1022</v>
      </c>
      <c r="AO1054" t="s">
        <v>991</v>
      </c>
      <c r="AU1054" t="s">
        <v>2323</v>
      </c>
      <c r="AV1054" t="s">
        <v>765</v>
      </c>
      <c r="AW1054" t="s">
        <v>765</v>
      </c>
      <c r="AX1054" t="s">
        <v>990</v>
      </c>
      <c r="AY1054">
        <v>0</v>
      </c>
      <c r="AZ1054" t="s">
        <v>994</v>
      </c>
      <c r="BA1054">
        <v>31789565</v>
      </c>
      <c r="BD1054">
        <v>0</v>
      </c>
      <c r="BG1054">
        <v>1333314600</v>
      </c>
      <c r="BH1054" t="s">
        <v>995</v>
      </c>
      <c r="BI1054">
        <v>5</v>
      </c>
      <c r="BJ1054">
        <v>5</v>
      </c>
      <c r="BK1054">
        <v>1300</v>
      </c>
      <c r="BL1054" t="s">
        <v>996</v>
      </c>
    </row>
    <row r="1055" spans="3:64">
      <c r="C1055" s="2">
        <v>244688</v>
      </c>
      <c r="D1055" s="2">
        <v>244688</v>
      </c>
      <c r="F1055" t="s">
        <v>2297</v>
      </c>
      <c r="G1055" t="s">
        <v>2298</v>
      </c>
      <c r="H1055">
        <v>0</v>
      </c>
      <c r="I1055" t="s">
        <v>984</v>
      </c>
      <c r="J1055" t="s">
        <v>985</v>
      </c>
      <c r="K1055" t="s">
        <v>986</v>
      </c>
      <c r="L1055">
        <v>250</v>
      </c>
      <c r="N1055">
        <v>2000193713</v>
      </c>
      <c r="O1055" t="s">
        <v>2324</v>
      </c>
      <c r="P1055">
        <v>2</v>
      </c>
      <c r="Q1055" t="s">
        <v>2325</v>
      </c>
      <c r="R1055" s="2">
        <v>244688</v>
      </c>
      <c r="S1055" s="2">
        <v>244688</v>
      </c>
      <c r="T1055" t="s">
        <v>2326</v>
      </c>
      <c r="U1055">
        <v>23106552</v>
      </c>
      <c r="V1055" t="s">
        <v>730</v>
      </c>
      <c r="W1055">
        <v>2</v>
      </c>
      <c r="X1055">
        <v>180</v>
      </c>
      <c r="Y1055">
        <v>2</v>
      </c>
      <c r="Z1055">
        <v>180</v>
      </c>
      <c r="AA1055">
        <v>0</v>
      </c>
      <c r="AB1055">
        <v>0</v>
      </c>
      <c r="AC1055">
        <v>0</v>
      </c>
      <c r="AD1055">
        <v>0</v>
      </c>
      <c r="AE1055">
        <v>2</v>
      </c>
      <c r="AF1055">
        <v>180</v>
      </c>
      <c r="AI1055" t="s">
        <v>2302</v>
      </c>
      <c r="AJ1055" t="s">
        <v>989</v>
      </c>
      <c r="AN1055" t="s">
        <v>1022</v>
      </c>
      <c r="AO1055" t="s">
        <v>991</v>
      </c>
      <c r="AU1055" t="s">
        <v>2327</v>
      </c>
      <c r="AV1055" t="s">
        <v>1001</v>
      </c>
      <c r="AW1055" t="s">
        <v>765</v>
      </c>
      <c r="AX1055" t="s">
        <v>990</v>
      </c>
      <c r="AY1055">
        <v>0</v>
      </c>
      <c r="AZ1055" t="s">
        <v>994</v>
      </c>
      <c r="BA1055">
        <v>31792194</v>
      </c>
      <c r="BD1055">
        <v>0</v>
      </c>
      <c r="BG1055">
        <v>1333314600</v>
      </c>
      <c r="BH1055" t="s">
        <v>995</v>
      </c>
      <c r="BI1055">
        <v>2</v>
      </c>
      <c r="BJ1055">
        <v>180</v>
      </c>
      <c r="BK1055">
        <v>1300</v>
      </c>
      <c r="BL1055" t="s">
        <v>996</v>
      </c>
    </row>
    <row r="1056" spans="3:64">
      <c r="C1056" s="2">
        <v>244688</v>
      </c>
      <c r="D1056" s="2">
        <v>244688</v>
      </c>
      <c r="F1056" t="s">
        <v>2297</v>
      </c>
      <c r="G1056" t="s">
        <v>2298</v>
      </c>
      <c r="H1056">
        <v>0</v>
      </c>
      <c r="I1056" t="s">
        <v>984</v>
      </c>
      <c r="J1056" t="s">
        <v>985</v>
      </c>
      <c r="K1056" t="s">
        <v>986</v>
      </c>
      <c r="L1056">
        <v>250</v>
      </c>
      <c r="N1056">
        <v>2000193713</v>
      </c>
      <c r="O1056" t="s">
        <v>2324</v>
      </c>
      <c r="P1056">
        <v>2</v>
      </c>
      <c r="Q1056" t="s">
        <v>2325</v>
      </c>
      <c r="R1056" s="2">
        <v>244688</v>
      </c>
      <c r="S1056" s="2">
        <v>244688</v>
      </c>
      <c r="T1056" t="s">
        <v>2328</v>
      </c>
      <c r="U1056">
        <v>23000194</v>
      </c>
      <c r="V1056" t="s">
        <v>29</v>
      </c>
      <c r="W1056">
        <v>4</v>
      </c>
      <c r="X1056">
        <v>4</v>
      </c>
      <c r="Y1056">
        <v>4</v>
      </c>
      <c r="Z1056">
        <v>4</v>
      </c>
      <c r="AA1056">
        <v>0</v>
      </c>
      <c r="AB1056">
        <v>0</v>
      </c>
      <c r="AC1056">
        <v>0</v>
      </c>
      <c r="AD1056">
        <v>0</v>
      </c>
      <c r="AE1056">
        <v>4</v>
      </c>
      <c r="AF1056">
        <v>4</v>
      </c>
      <c r="AI1056" t="s">
        <v>2302</v>
      </c>
      <c r="AJ1056" t="s">
        <v>989</v>
      </c>
      <c r="AK1056" t="s">
        <v>1007</v>
      </c>
      <c r="AL1056" t="s">
        <v>1008</v>
      </c>
      <c r="AM1056" t="s">
        <v>1009</v>
      </c>
      <c r="AN1056" t="s">
        <v>1022</v>
      </c>
      <c r="AO1056" t="s">
        <v>991</v>
      </c>
      <c r="AU1056" t="s">
        <v>2329</v>
      </c>
      <c r="AV1056" t="s">
        <v>765</v>
      </c>
      <c r="AW1056" t="s">
        <v>765</v>
      </c>
      <c r="AX1056" t="s">
        <v>990</v>
      </c>
      <c r="AY1056">
        <v>0</v>
      </c>
      <c r="AZ1056" t="s">
        <v>994</v>
      </c>
      <c r="BA1056">
        <v>31792235</v>
      </c>
      <c r="BD1056">
        <v>0</v>
      </c>
      <c r="BG1056">
        <v>1333314600</v>
      </c>
      <c r="BH1056" t="s">
        <v>995</v>
      </c>
      <c r="BI1056">
        <v>4</v>
      </c>
      <c r="BJ1056">
        <v>4</v>
      </c>
      <c r="BK1056">
        <v>1300</v>
      </c>
      <c r="BL1056" t="s">
        <v>996</v>
      </c>
    </row>
    <row r="1057" spans="3:64">
      <c r="C1057" s="2">
        <v>244688</v>
      </c>
      <c r="D1057" s="2">
        <v>244688</v>
      </c>
      <c r="F1057" t="s">
        <v>2297</v>
      </c>
      <c r="G1057" t="s">
        <v>2298</v>
      </c>
      <c r="H1057">
        <v>0</v>
      </c>
      <c r="I1057" t="s">
        <v>984</v>
      </c>
      <c r="J1057" t="s">
        <v>985</v>
      </c>
      <c r="K1057" t="s">
        <v>986</v>
      </c>
      <c r="L1057">
        <v>250</v>
      </c>
      <c r="N1057">
        <v>2000190662</v>
      </c>
      <c r="O1057" t="s">
        <v>2311</v>
      </c>
      <c r="P1057">
        <v>1</v>
      </c>
      <c r="Q1057" t="s">
        <v>2312</v>
      </c>
      <c r="R1057" s="2">
        <v>244688</v>
      </c>
      <c r="S1057" s="2">
        <v>244688</v>
      </c>
      <c r="T1057" t="s">
        <v>2330</v>
      </c>
      <c r="U1057">
        <v>23057686</v>
      </c>
      <c r="V1057" t="s">
        <v>626</v>
      </c>
      <c r="W1057">
        <v>10</v>
      </c>
      <c r="X1057">
        <v>10</v>
      </c>
      <c r="Y1057">
        <v>10</v>
      </c>
      <c r="Z1057">
        <v>10</v>
      </c>
      <c r="AA1057">
        <v>0</v>
      </c>
      <c r="AB1057">
        <v>0</v>
      </c>
      <c r="AC1057">
        <v>0</v>
      </c>
      <c r="AD1057">
        <v>0</v>
      </c>
      <c r="AE1057">
        <v>10</v>
      </c>
      <c r="AF1057">
        <v>10</v>
      </c>
      <c r="AI1057" t="s">
        <v>2302</v>
      </c>
      <c r="AJ1057" t="s">
        <v>989</v>
      </c>
      <c r="AK1057" t="s">
        <v>1007</v>
      </c>
      <c r="AL1057" t="s">
        <v>1008</v>
      </c>
      <c r="AM1057" t="s">
        <v>1009</v>
      </c>
      <c r="AN1057" t="s">
        <v>1022</v>
      </c>
      <c r="AO1057" t="s">
        <v>991</v>
      </c>
      <c r="AU1057" t="s">
        <v>2331</v>
      </c>
      <c r="AV1057" t="s">
        <v>765</v>
      </c>
      <c r="AW1057" t="s">
        <v>765</v>
      </c>
      <c r="AX1057" t="s">
        <v>990</v>
      </c>
      <c r="AY1057">
        <v>0</v>
      </c>
      <c r="AZ1057" t="s">
        <v>994</v>
      </c>
      <c r="BA1057">
        <v>31792814</v>
      </c>
      <c r="BD1057">
        <v>0</v>
      </c>
      <c r="BG1057">
        <v>1333314600</v>
      </c>
      <c r="BH1057" t="s">
        <v>995</v>
      </c>
      <c r="BI1057">
        <v>10</v>
      </c>
      <c r="BJ1057">
        <v>10</v>
      </c>
      <c r="BK1057">
        <v>1300</v>
      </c>
      <c r="BL1057" t="s">
        <v>996</v>
      </c>
    </row>
    <row r="1058" spans="3:64">
      <c r="C1058" s="2">
        <v>244688</v>
      </c>
      <c r="D1058" s="2">
        <v>244688</v>
      </c>
      <c r="F1058" t="s">
        <v>2297</v>
      </c>
      <c r="G1058" t="s">
        <v>2298</v>
      </c>
      <c r="H1058">
        <v>0</v>
      </c>
      <c r="I1058" t="s">
        <v>984</v>
      </c>
      <c r="J1058" t="s">
        <v>985</v>
      </c>
      <c r="K1058" t="s">
        <v>986</v>
      </c>
      <c r="L1058">
        <v>250</v>
      </c>
      <c r="N1058">
        <v>2000233253</v>
      </c>
      <c r="O1058" t="s">
        <v>2332</v>
      </c>
      <c r="P1058">
        <v>1</v>
      </c>
      <c r="Q1058" t="s">
        <v>2333</v>
      </c>
      <c r="R1058" s="2">
        <v>244688</v>
      </c>
      <c r="S1058" s="2">
        <v>244688</v>
      </c>
      <c r="T1058" t="s">
        <v>2334</v>
      </c>
      <c r="U1058">
        <v>23000130</v>
      </c>
      <c r="V1058" t="s">
        <v>146</v>
      </c>
      <c r="W1058">
        <v>10</v>
      </c>
      <c r="X1058">
        <v>10</v>
      </c>
      <c r="Y1058">
        <v>10</v>
      </c>
      <c r="Z1058">
        <v>10</v>
      </c>
      <c r="AA1058">
        <v>0</v>
      </c>
      <c r="AB1058">
        <v>0</v>
      </c>
      <c r="AC1058">
        <v>0</v>
      </c>
      <c r="AD1058">
        <v>0</v>
      </c>
      <c r="AE1058">
        <v>10</v>
      </c>
      <c r="AF1058">
        <v>10</v>
      </c>
      <c r="AI1058" t="s">
        <v>2302</v>
      </c>
      <c r="AJ1058" t="s">
        <v>989</v>
      </c>
      <c r="AK1058" t="s">
        <v>1039</v>
      </c>
      <c r="AL1058" t="s">
        <v>1008</v>
      </c>
      <c r="AM1058" t="s">
        <v>1009</v>
      </c>
      <c r="AN1058" t="s">
        <v>1022</v>
      </c>
      <c r="AO1058" t="s">
        <v>991</v>
      </c>
      <c r="AU1058" t="s">
        <v>2335</v>
      </c>
      <c r="AV1058" t="s">
        <v>765</v>
      </c>
      <c r="AW1058" t="s">
        <v>765</v>
      </c>
      <c r="AX1058" t="s">
        <v>990</v>
      </c>
      <c r="AY1058">
        <v>0</v>
      </c>
      <c r="AZ1058" t="s">
        <v>994</v>
      </c>
      <c r="BA1058">
        <v>31794004</v>
      </c>
      <c r="BD1058">
        <v>0</v>
      </c>
      <c r="BG1058">
        <v>1333314600</v>
      </c>
      <c r="BH1058" t="s">
        <v>995</v>
      </c>
      <c r="BI1058">
        <v>10</v>
      </c>
      <c r="BJ1058">
        <v>10</v>
      </c>
      <c r="BK1058">
        <v>1300</v>
      </c>
      <c r="BL1058" t="s">
        <v>996</v>
      </c>
    </row>
    <row r="1059" spans="3:64">
      <c r="C1059" s="2">
        <v>244688</v>
      </c>
      <c r="D1059" s="2">
        <v>244688</v>
      </c>
      <c r="F1059" t="s">
        <v>2297</v>
      </c>
      <c r="G1059" t="s">
        <v>2298</v>
      </c>
      <c r="H1059">
        <v>0</v>
      </c>
      <c r="I1059" t="s">
        <v>984</v>
      </c>
      <c r="J1059" t="s">
        <v>985</v>
      </c>
      <c r="K1059" t="s">
        <v>986</v>
      </c>
      <c r="L1059">
        <v>250</v>
      </c>
      <c r="N1059">
        <v>2000233253</v>
      </c>
      <c r="O1059" t="s">
        <v>2332</v>
      </c>
      <c r="P1059">
        <v>1</v>
      </c>
      <c r="Q1059" t="s">
        <v>2333</v>
      </c>
      <c r="R1059" s="2">
        <v>244688</v>
      </c>
      <c r="S1059" s="2">
        <v>244688</v>
      </c>
      <c r="T1059" t="s">
        <v>2334</v>
      </c>
      <c r="U1059">
        <v>23057688</v>
      </c>
      <c r="V1059" t="s">
        <v>61</v>
      </c>
      <c r="W1059">
        <v>15</v>
      </c>
      <c r="X1059">
        <v>15</v>
      </c>
      <c r="Y1059">
        <v>15</v>
      </c>
      <c r="Z1059">
        <v>15</v>
      </c>
      <c r="AA1059">
        <v>0</v>
      </c>
      <c r="AB1059">
        <v>0</v>
      </c>
      <c r="AC1059">
        <v>0</v>
      </c>
      <c r="AD1059">
        <v>0</v>
      </c>
      <c r="AE1059">
        <v>15</v>
      </c>
      <c r="AF1059">
        <v>15</v>
      </c>
      <c r="AI1059" t="s">
        <v>2302</v>
      </c>
      <c r="AJ1059" t="s">
        <v>989</v>
      </c>
      <c r="AK1059" t="s">
        <v>1007</v>
      </c>
      <c r="AL1059" t="s">
        <v>1008</v>
      </c>
      <c r="AM1059" t="s">
        <v>1009</v>
      </c>
      <c r="AN1059" t="s">
        <v>1022</v>
      </c>
      <c r="AO1059" t="s">
        <v>991</v>
      </c>
      <c r="AU1059" t="s">
        <v>2335</v>
      </c>
      <c r="AV1059" t="s">
        <v>765</v>
      </c>
      <c r="AW1059" t="s">
        <v>765</v>
      </c>
      <c r="AX1059" t="s">
        <v>990</v>
      </c>
      <c r="AY1059">
        <v>0</v>
      </c>
      <c r="AZ1059" t="s">
        <v>994</v>
      </c>
      <c r="BA1059">
        <v>31794004</v>
      </c>
      <c r="BD1059">
        <v>0</v>
      </c>
      <c r="BG1059">
        <v>1333314600</v>
      </c>
      <c r="BH1059" t="s">
        <v>995</v>
      </c>
      <c r="BI1059">
        <v>15</v>
      </c>
      <c r="BJ1059">
        <v>15</v>
      </c>
      <c r="BK1059">
        <v>1300</v>
      </c>
      <c r="BL1059" t="s">
        <v>996</v>
      </c>
    </row>
    <row r="1060" spans="3:64">
      <c r="C1060" s="2">
        <v>244688</v>
      </c>
      <c r="D1060" s="2">
        <v>244688</v>
      </c>
      <c r="F1060" t="s">
        <v>2297</v>
      </c>
      <c r="G1060" t="s">
        <v>2298</v>
      </c>
      <c r="H1060">
        <v>0</v>
      </c>
      <c r="I1060" t="s">
        <v>984</v>
      </c>
      <c r="J1060" t="s">
        <v>985</v>
      </c>
      <c r="K1060" t="s">
        <v>986</v>
      </c>
      <c r="L1060">
        <v>250</v>
      </c>
      <c r="N1060">
        <v>2000133239</v>
      </c>
      <c r="O1060" t="s">
        <v>2336</v>
      </c>
      <c r="P1060">
        <v>1</v>
      </c>
      <c r="Q1060" t="s">
        <v>2337</v>
      </c>
      <c r="R1060" s="2">
        <v>244688</v>
      </c>
      <c r="S1060" s="2">
        <v>244688</v>
      </c>
      <c r="T1060" t="s">
        <v>2338</v>
      </c>
      <c r="U1060">
        <v>23057677</v>
      </c>
      <c r="V1060" t="s">
        <v>243</v>
      </c>
      <c r="W1060">
        <v>14</v>
      </c>
      <c r="X1060">
        <v>14</v>
      </c>
      <c r="Y1060">
        <v>14</v>
      </c>
      <c r="Z1060">
        <v>14</v>
      </c>
      <c r="AA1060">
        <v>0</v>
      </c>
      <c r="AB1060">
        <v>0</v>
      </c>
      <c r="AC1060">
        <v>0</v>
      </c>
      <c r="AD1060">
        <v>0</v>
      </c>
      <c r="AE1060">
        <v>14</v>
      </c>
      <c r="AF1060">
        <v>14</v>
      </c>
      <c r="AI1060" t="s">
        <v>2302</v>
      </c>
      <c r="AJ1060" t="s">
        <v>989</v>
      </c>
      <c r="AK1060" t="s">
        <v>1039</v>
      </c>
      <c r="AL1060" t="s">
        <v>1008</v>
      </c>
      <c r="AM1060" t="s">
        <v>1009</v>
      </c>
      <c r="AN1060" t="s">
        <v>1022</v>
      </c>
      <c r="AO1060" t="s">
        <v>991</v>
      </c>
      <c r="AU1060" t="s">
        <v>2339</v>
      </c>
      <c r="AV1060" t="s">
        <v>765</v>
      </c>
      <c r="AW1060" t="s">
        <v>765</v>
      </c>
      <c r="AX1060" t="s">
        <v>990</v>
      </c>
      <c r="AY1060">
        <v>0</v>
      </c>
      <c r="AZ1060" t="s">
        <v>994</v>
      </c>
      <c r="BA1060">
        <v>31794505</v>
      </c>
      <c r="BD1060">
        <v>0</v>
      </c>
      <c r="BG1060">
        <v>1333314600</v>
      </c>
      <c r="BH1060" t="s">
        <v>995</v>
      </c>
      <c r="BI1060">
        <v>14</v>
      </c>
      <c r="BJ1060">
        <v>14</v>
      </c>
      <c r="BK1060">
        <v>1300</v>
      </c>
      <c r="BL1060" t="s">
        <v>996</v>
      </c>
    </row>
    <row r="1061" spans="3:64">
      <c r="C1061" s="2">
        <v>244688</v>
      </c>
      <c r="D1061" s="2">
        <v>244688</v>
      </c>
      <c r="F1061" t="s">
        <v>2297</v>
      </c>
      <c r="G1061" t="s">
        <v>2298</v>
      </c>
      <c r="H1061">
        <v>0</v>
      </c>
      <c r="I1061" t="s">
        <v>984</v>
      </c>
      <c r="J1061" t="s">
        <v>985</v>
      </c>
      <c r="K1061" t="s">
        <v>986</v>
      </c>
      <c r="L1061">
        <v>250</v>
      </c>
      <c r="N1061">
        <v>2000133239</v>
      </c>
      <c r="O1061" t="s">
        <v>2336</v>
      </c>
      <c r="P1061">
        <v>1</v>
      </c>
      <c r="Q1061" t="s">
        <v>2337</v>
      </c>
      <c r="R1061" s="2">
        <v>244688</v>
      </c>
      <c r="S1061" s="2">
        <v>244688</v>
      </c>
      <c r="T1061" t="s">
        <v>2338</v>
      </c>
      <c r="U1061">
        <v>23057673</v>
      </c>
      <c r="V1061" t="s">
        <v>152</v>
      </c>
      <c r="W1061">
        <v>9</v>
      </c>
      <c r="X1061">
        <v>9</v>
      </c>
      <c r="Y1061">
        <v>9</v>
      </c>
      <c r="Z1061">
        <v>9</v>
      </c>
      <c r="AA1061">
        <v>0</v>
      </c>
      <c r="AB1061">
        <v>0</v>
      </c>
      <c r="AC1061">
        <v>0</v>
      </c>
      <c r="AD1061">
        <v>0</v>
      </c>
      <c r="AE1061">
        <v>9</v>
      </c>
      <c r="AF1061">
        <v>9</v>
      </c>
      <c r="AI1061" t="s">
        <v>2302</v>
      </c>
      <c r="AJ1061" t="s">
        <v>989</v>
      </c>
      <c r="AK1061" t="s">
        <v>1039</v>
      </c>
      <c r="AL1061" t="s">
        <v>1008</v>
      </c>
      <c r="AM1061" t="s">
        <v>1009</v>
      </c>
      <c r="AN1061" t="s">
        <v>1022</v>
      </c>
      <c r="AO1061" t="s">
        <v>991</v>
      </c>
      <c r="AU1061" t="s">
        <v>2339</v>
      </c>
      <c r="AV1061" t="s">
        <v>765</v>
      </c>
      <c r="AW1061" t="s">
        <v>765</v>
      </c>
      <c r="AX1061" t="s">
        <v>990</v>
      </c>
      <c r="AY1061">
        <v>0</v>
      </c>
      <c r="AZ1061" t="s">
        <v>994</v>
      </c>
      <c r="BA1061">
        <v>31794505</v>
      </c>
      <c r="BD1061">
        <v>0</v>
      </c>
      <c r="BG1061">
        <v>1333314600</v>
      </c>
      <c r="BH1061" t="s">
        <v>995</v>
      </c>
      <c r="BI1061">
        <v>9</v>
      </c>
      <c r="BJ1061">
        <v>9</v>
      </c>
      <c r="BK1061">
        <v>1300</v>
      </c>
      <c r="BL1061" t="s">
        <v>996</v>
      </c>
    </row>
    <row r="1062" spans="3:64">
      <c r="C1062" s="2">
        <v>244688</v>
      </c>
      <c r="D1062" s="2">
        <v>244688</v>
      </c>
      <c r="F1062" t="s">
        <v>2297</v>
      </c>
      <c r="G1062" t="s">
        <v>2298</v>
      </c>
      <c r="H1062">
        <v>0</v>
      </c>
      <c r="I1062" t="s">
        <v>984</v>
      </c>
      <c r="J1062" t="s">
        <v>985</v>
      </c>
      <c r="K1062" t="s">
        <v>986</v>
      </c>
      <c r="L1062">
        <v>250</v>
      </c>
      <c r="N1062">
        <v>2000133239</v>
      </c>
      <c r="O1062" t="s">
        <v>2336</v>
      </c>
      <c r="P1062">
        <v>1</v>
      </c>
      <c r="Q1062" t="s">
        <v>2337</v>
      </c>
      <c r="R1062" s="2">
        <v>244688</v>
      </c>
      <c r="S1062" s="2">
        <v>244688</v>
      </c>
      <c r="T1062" t="s">
        <v>2338</v>
      </c>
      <c r="U1062">
        <v>23057688</v>
      </c>
      <c r="V1062" t="s">
        <v>61</v>
      </c>
      <c r="W1062">
        <v>5</v>
      </c>
      <c r="X1062">
        <v>5</v>
      </c>
      <c r="Y1062">
        <v>5</v>
      </c>
      <c r="Z1062">
        <v>5</v>
      </c>
      <c r="AA1062">
        <v>0</v>
      </c>
      <c r="AB1062">
        <v>0</v>
      </c>
      <c r="AC1062">
        <v>0</v>
      </c>
      <c r="AD1062">
        <v>0</v>
      </c>
      <c r="AE1062">
        <v>5</v>
      </c>
      <c r="AF1062">
        <v>5</v>
      </c>
      <c r="AI1062" t="s">
        <v>2302</v>
      </c>
      <c r="AJ1062" t="s">
        <v>989</v>
      </c>
      <c r="AK1062" t="s">
        <v>1007</v>
      </c>
      <c r="AL1062" t="s">
        <v>1008</v>
      </c>
      <c r="AM1062" t="s">
        <v>1009</v>
      </c>
      <c r="AN1062" t="s">
        <v>1022</v>
      </c>
      <c r="AO1062" t="s">
        <v>991</v>
      </c>
      <c r="AU1062" t="s">
        <v>2339</v>
      </c>
      <c r="AV1062" t="s">
        <v>765</v>
      </c>
      <c r="AW1062" t="s">
        <v>765</v>
      </c>
      <c r="AX1062" t="s">
        <v>990</v>
      </c>
      <c r="AY1062">
        <v>0</v>
      </c>
      <c r="AZ1062" t="s">
        <v>994</v>
      </c>
      <c r="BA1062">
        <v>31794505</v>
      </c>
      <c r="BD1062">
        <v>0</v>
      </c>
      <c r="BG1062">
        <v>1333314600</v>
      </c>
      <c r="BH1062" t="s">
        <v>995</v>
      </c>
      <c r="BI1062">
        <v>5</v>
      </c>
      <c r="BJ1062">
        <v>5</v>
      </c>
      <c r="BK1062">
        <v>1300</v>
      </c>
      <c r="BL1062" t="s">
        <v>996</v>
      </c>
    </row>
    <row r="1063" spans="3:64">
      <c r="C1063" s="2">
        <v>244688</v>
      </c>
      <c r="D1063" s="2">
        <v>244688</v>
      </c>
      <c r="F1063" t="s">
        <v>2297</v>
      </c>
      <c r="G1063" t="s">
        <v>2298</v>
      </c>
      <c r="H1063">
        <v>0</v>
      </c>
      <c r="I1063" t="s">
        <v>984</v>
      </c>
      <c r="J1063" t="s">
        <v>985</v>
      </c>
      <c r="K1063" t="s">
        <v>986</v>
      </c>
      <c r="L1063">
        <v>250</v>
      </c>
      <c r="N1063">
        <v>2000133239</v>
      </c>
      <c r="O1063" t="s">
        <v>2336</v>
      </c>
      <c r="P1063">
        <v>1</v>
      </c>
      <c r="Q1063" t="s">
        <v>2337</v>
      </c>
      <c r="R1063" s="2">
        <v>244688</v>
      </c>
      <c r="S1063" s="2">
        <v>244688</v>
      </c>
      <c r="T1063" t="s">
        <v>2338</v>
      </c>
      <c r="U1063">
        <v>23000127</v>
      </c>
      <c r="V1063" t="s">
        <v>654</v>
      </c>
      <c r="W1063">
        <v>8</v>
      </c>
      <c r="X1063">
        <v>8</v>
      </c>
      <c r="Y1063">
        <v>8</v>
      </c>
      <c r="Z1063">
        <v>8</v>
      </c>
      <c r="AA1063">
        <v>0</v>
      </c>
      <c r="AB1063">
        <v>0</v>
      </c>
      <c r="AC1063">
        <v>0</v>
      </c>
      <c r="AD1063">
        <v>0</v>
      </c>
      <c r="AE1063">
        <v>8</v>
      </c>
      <c r="AF1063">
        <v>8</v>
      </c>
      <c r="AI1063" t="s">
        <v>2302</v>
      </c>
      <c r="AJ1063" t="s">
        <v>989</v>
      </c>
      <c r="AK1063" t="s">
        <v>1039</v>
      </c>
      <c r="AL1063" t="s">
        <v>1008</v>
      </c>
      <c r="AM1063" t="s">
        <v>1009</v>
      </c>
      <c r="AN1063" t="s">
        <v>1022</v>
      </c>
      <c r="AO1063" t="s">
        <v>991</v>
      </c>
      <c r="AU1063" t="s">
        <v>2339</v>
      </c>
      <c r="AV1063" t="s">
        <v>765</v>
      </c>
      <c r="AW1063" t="s">
        <v>765</v>
      </c>
      <c r="AX1063" t="s">
        <v>990</v>
      </c>
      <c r="AY1063">
        <v>0</v>
      </c>
      <c r="AZ1063" t="s">
        <v>994</v>
      </c>
      <c r="BA1063">
        <v>31794505</v>
      </c>
      <c r="BD1063">
        <v>0</v>
      </c>
      <c r="BG1063">
        <v>1333314600</v>
      </c>
      <c r="BH1063" t="s">
        <v>995</v>
      </c>
      <c r="BI1063">
        <v>8</v>
      </c>
      <c r="BJ1063">
        <v>8</v>
      </c>
      <c r="BK1063">
        <v>1300</v>
      </c>
      <c r="BL1063" t="s">
        <v>996</v>
      </c>
    </row>
    <row r="1064" spans="3:64">
      <c r="C1064" s="2">
        <v>244688</v>
      </c>
      <c r="D1064" s="2">
        <v>244688</v>
      </c>
      <c r="F1064" t="s">
        <v>2297</v>
      </c>
      <c r="G1064" t="s">
        <v>2298</v>
      </c>
      <c r="H1064">
        <v>0</v>
      </c>
      <c r="I1064" t="s">
        <v>984</v>
      </c>
      <c r="J1064" t="s">
        <v>985</v>
      </c>
      <c r="K1064" t="s">
        <v>986</v>
      </c>
      <c r="L1064">
        <v>250</v>
      </c>
      <c r="N1064">
        <v>2000133239</v>
      </c>
      <c r="O1064" t="s">
        <v>2336</v>
      </c>
      <c r="P1064">
        <v>1</v>
      </c>
      <c r="Q1064" t="s">
        <v>2337</v>
      </c>
      <c r="R1064" s="2">
        <v>244688</v>
      </c>
      <c r="S1064" s="2">
        <v>244688</v>
      </c>
      <c r="T1064" t="s">
        <v>2338</v>
      </c>
      <c r="U1064">
        <v>23057700</v>
      </c>
      <c r="V1064" t="s">
        <v>187</v>
      </c>
      <c r="W1064">
        <v>10</v>
      </c>
      <c r="X1064">
        <v>10</v>
      </c>
      <c r="Y1064">
        <v>10</v>
      </c>
      <c r="Z1064">
        <v>10</v>
      </c>
      <c r="AA1064">
        <v>0</v>
      </c>
      <c r="AB1064">
        <v>0</v>
      </c>
      <c r="AC1064">
        <v>0</v>
      </c>
      <c r="AD1064">
        <v>0</v>
      </c>
      <c r="AE1064">
        <v>10</v>
      </c>
      <c r="AF1064">
        <v>10</v>
      </c>
      <c r="AI1064" t="s">
        <v>2302</v>
      </c>
      <c r="AJ1064" t="s">
        <v>989</v>
      </c>
      <c r="AK1064" t="s">
        <v>1039</v>
      </c>
      <c r="AL1064" t="s">
        <v>1008</v>
      </c>
      <c r="AM1064" t="s">
        <v>1009</v>
      </c>
      <c r="AN1064" t="s">
        <v>1022</v>
      </c>
      <c r="AO1064" t="s">
        <v>991</v>
      </c>
      <c r="AU1064" t="s">
        <v>2339</v>
      </c>
      <c r="AV1064" t="s">
        <v>765</v>
      </c>
      <c r="AW1064" t="s">
        <v>765</v>
      </c>
      <c r="AX1064" t="s">
        <v>990</v>
      </c>
      <c r="AY1064">
        <v>0</v>
      </c>
      <c r="AZ1064" t="s">
        <v>994</v>
      </c>
      <c r="BA1064">
        <v>31794505</v>
      </c>
      <c r="BD1064">
        <v>0</v>
      </c>
      <c r="BG1064">
        <v>1333314600</v>
      </c>
      <c r="BH1064" t="s">
        <v>995</v>
      </c>
      <c r="BI1064">
        <v>10</v>
      </c>
      <c r="BJ1064">
        <v>10</v>
      </c>
      <c r="BK1064">
        <v>1300</v>
      </c>
      <c r="BL1064" t="s">
        <v>996</v>
      </c>
    </row>
    <row r="1065" spans="3:64">
      <c r="C1065" s="2">
        <v>244688</v>
      </c>
      <c r="D1065" s="2">
        <v>244688</v>
      </c>
      <c r="F1065" t="s">
        <v>2297</v>
      </c>
      <c r="G1065" t="s">
        <v>2298</v>
      </c>
      <c r="H1065">
        <v>0</v>
      </c>
      <c r="I1065" t="s">
        <v>984</v>
      </c>
      <c r="J1065" t="s">
        <v>985</v>
      </c>
      <c r="K1065" t="s">
        <v>986</v>
      </c>
      <c r="L1065">
        <v>250</v>
      </c>
      <c r="N1065">
        <v>2000364841</v>
      </c>
      <c r="O1065" t="s">
        <v>2340</v>
      </c>
      <c r="P1065">
        <v>1</v>
      </c>
      <c r="Q1065" t="s">
        <v>2340</v>
      </c>
      <c r="R1065" s="2">
        <v>244688</v>
      </c>
      <c r="S1065" s="2">
        <v>244688</v>
      </c>
      <c r="T1065" t="s">
        <v>2341</v>
      </c>
      <c r="U1065">
        <v>23065140</v>
      </c>
      <c r="V1065" t="s">
        <v>154</v>
      </c>
      <c r="W1065">
        <v>10</v>
      </c>
      <c r="X1065">
        <v>10</v>
      </c>
      <c r="Y1065">
        <v>10</v>
      </c>
      <c r="Z1065">
        <v>10</v>
      </c>
      <c r="AA1065">
        <v>0</v>
      </c>
      <c r="AB1065">
        <v>0</v>
      </c>
      <c r="AC1065">
        <v>0</v>
      </c>
      <c r="AD1065">
        <v>0</v>
      </c>
      <c r="AE1065">
        <v>10</v>
      </c>
      <c r="AF1065">
        <v>10</v>
      </c>
      <c r="AI1065" t="s">
        <v>2302</v>
      </c>
      <c r="AJ1065" t="s">
        <v>989</v>
      </c>
      <c r="AK1065" t="s">
        <v>1039</v>
      </c>
      <c r="AL1065" t="s">
        <v>1008</v>
      </c>
      <c r="AM1065" t="s">
        <v>1009</v>
      </c>
      <c r="AN1065" t="s">
        <v>1034</v>
      </c>
      <c r="AO1065" t="s">
        <v>991</v>
      </c>
      <c r="AU1065" t="s">
        <v>2342</v>
      </c>
      <c r="AV1065" t="s">
        <v>765</v>
      </c>
      <c r="AW1065" t="s">
        <v>765</v>
      </c>
      <c r="AX1065" t="s">
        <v>990</v>
      </c>
      <c r="AY1065">
        <v>0</v>
      </c>
      <c r="AZ1065" t="s">
        <v>994</v>
      </c>
      <c r="BA1065">
        <v>31795247</v>
      </c>
      <c r="BD1065">
        <v>0</v>
      </c>
      <c r="BG1065">
        <v>1333314600</v>
      </c>
      <c r="BH1065" t="s">
        <v>995</v>
      </c>
      <c r="BI1065">
        <v>10</v>
      </c>
      <c r="BJ1065">
        <v>10</v>
      </c>
      <c r="BK1065">
        <v>1300</v>
      </c>
      <c r="BL1065" t="s">
        <v>996</v>
      </c>
    </row>
    <row r="1066" spans="3:64">
      <c r="C1066" s="2">
        <v>244688</v>
      </c>
      <c r="D1066" s="2">
        <v>244688</v>
      </c>
      <c r="F1066" t="s">
        <v>2297</v>
      </c>
      <c r="G1066" t="s">
        <v>2298</v>
      </c>
      <c r="H1066">
        <v>0</v>
      </c>
      <c r="I1066" t="s">
        <v>984</v>
      </c>
      <c r="J1066" t="s">
        <v>985</v>
      </c>
      <c r="K1066" t="s">
        <v>986</v>
      </c>
      <c r="L1066">
        <v>250</v>
      </c>
      <c r="N1066">
        <v>2000364841</v>
      </c>
      <c r="O1066" t="s">
        <v>2340</v>
      </c>
      <c r="P1066">
        <v>1</v>
      </c>
      <c r="Q1066" t="s">
        <v>2340</v>
      </c>
      <c r="R1066" s="2">
        <v>244688</v>
      </c>
      <c r="S1066" s="2">
        <v>244688</v>
      </c>
      <c r="T1066" t="s">
        <v>2341</v>
      </c>
      <c r="U1066">
        <v>23057700</v>
      </c>
      <c r="V1066" t="s">
        <v>187</v>
      </c>
      <c r="W1066">
        <v>15</v>
      </c>
      <c r="X1066">
        <v>15</v>
      </c>
      <c r="Y1066">
        <v>15</v>
      </c>
      <c r="Z1066">
        <v>15</v>
      </c>
      <c r="AA1066">
        <v>0</v>
      </c>
      <c r="AB1066">
        <v>0</v>
      </c>
      <c r="AC1066">
        <v>0</v>
      </c>
      <c r="AD1066">
        <v>0</v>
      </c>
      <c r="AE1066">
        <v>15</v>
      </c>
      <c r="AF1066">
        <v>15</v>
      </c>
      <c r="AI1066" t="s">
        <v>2302</v>
      </c>
      <c r="AJ1066" t="s">
        <v>989</v>
      </c>
      <c r="AK1066" t="s">
        <v>1039</v>
      </c>
      <c r="AL1066" t="s">
        <v>1008</v>
      </c>
      <c r="AM1066" t="s">
        <v>1009</v>
      </c>
      <c r="AN1066" t="s">
        <v>1034</v>
      </c>
      <c r="AO1066" t="s">
        <v>991</v>
      </c>
      <c r="AU1066" t="s">
        <v>2342</v>
      </c>
      <c r="AV1066" t="s">
        <v>765</v>
      </c>
      <c r="AW1066" t="s">
        <v>765</v>
      </c>
      <c r="AX1066" t="s">
        <v>990</v>
      </c>
      <c r="AY1066">
        <v>0</v>
      </c>
      <c r="AZ1066" t="s">
        <v>994</v>
      </c>
      <c r="BA1066">
        <v>31795247</v>
      </c>
      <c r="BD1066">
        <v>0</v>
      </c>
      <c r="BG1066">
        <v>1333314600</v>
      </c>
      <c r="BH1066" t="s">
        <v>995</v>
      </c>
      <c r="BI1066">
        <v>15</v>
      </c>
      <c r="BJ1066">
        <v>15</v>
      </c>
      <c r="BK1066">
        <v>1300</v>
      </c>
      <c r="BL1066" t="s">
        <v>996</v>
      </c>
    </row>
    <row r="1067" spans="3:64">
      <c r="C1067" s="2">
        <v>244688</v>
      </c>
      <c r="D1067" s="2">
        <v>244688</v>
      </c>
      <c r="F1067" t="s">
        <v>2297</v>
      </c>
      <c r="G1067" t="s">
        <v>2298</v>
      </c>
      <c r="H1067">
        <v>0</v>
      </c>
      <c r="I1067" t="s">
        <v>984</v>
      </c>
      <c r="J1067" t="s">
        <v>985</v>
      </c>
      <c r="K1067" t="s">
        <v>986</v>
      </c>
      <c r="L1067">
        <v>250</v>
      </c>
      <c r="N1067">
        <v>2000408380</v>
      </c>
      <c r="O1067" t="s">
        <v>2343</v>
      </c>
      <c r="P1067">
        <v>1</v>
      </c>
      <c r="Q1067" t="s">
        <v>2343</v>
      </c>
      <c r="R1067" s="2">
        <v>244688</v>
      </c>
      <c r="S1067" s="2">
        <v>244688</v>
      </c>
      <c r="T1067" t="s">
        <v>2344</v>
      </c>
      <c r="U1067">
        <v>23057680</v>
      </c>
      <c r="V1067" t="s">
        <v>86</v>
      </c>
      <c r="W1067">
        <v>25</v>
      </c>
      <c r="X1067">
        <v>25</v>
      </c>
      <c r="Y1067">
        <v>25</v>
      </c>
      <c r="Z1067">
        <v>25</v>
      </c>
      <c r="AA1067">
        <v>0</v>
      </c>
      <c r="AB1067">
        <v>0</v>
      </c>
      <c r="AC1067">
        <v>0</v>
      </c>
      <c r="AD1067">
        <v>0</v>
      </c>
      <c r="AE1067">
        <v>25</v>
      </c>
      <c r="AF1067">
        <v>25</v>
      </c>
      <c r="AI1067" t="s">
        <v>2302</v>
      </c>
      <c r="AJ1067" t="s">
        <v>989</v>
      </c>
      <c r="AK1067" t="s">
        <v>1007</v>
      </c>
      <c r="AL1067" t="s">
        <v>1008</v>
      </c>
      <c r="AM1067" t="s">
        <v>1009</v>
      </c>
      <c r="AN1067" t="s">
        <v>1034</v>
      </c>
      <c r="AO1067" t="s">
        <v>991</v>
      </c>
      <c r="AU1067" t="s">
        <v>2345</v>
      </c>
      <c r="AV1067" t="s">
        <v>765</v>
      </c>
      <c r="AW1067" t="s">
        <v>765</v>
      </c>
      <c r="AX1067" t="s">
        <v>990</v>
      </c>
      <c r="AY1067">
        <v>0</v>
      </c>
      <c r="AZ1067" t="s">
        <v>994</v>
      </c>
      <c r="BA1067">
        <v>31796127</v>
      </c>
      <c r="BD1067">
        <v>0</v>
      </c>
      <c r="BG1067">
        <v>1333314600</v>
      </c>
      <c r="BH1067" t="s">
        <v>995</v>
      </c>
      <c r="BI1067">
        <v>25</v>
      </c>
      <c r="BJ1067">
        <v>25</v>
      </c>
      <c r="BL1067" t="s">
        <v>996</v>
      </c>
    </row>
    <row r="1068" spans="3:64">
      <c r="C1068" s="2">
        <v>244688</v>
      </c>
      <c r="D1068" s="2">
        <v>244688</v>
      </c>
      <c r="F1068" t="s">
        <v>2297</v>
      </c>
      <c r="G1068" t="s">
        <v>2298</v>
      </c>
      <c r="H1068">
        <v>0</v>
      </c>
      <c r="I1068" t="s">
        <v>984</v>
      </c>
      <c r="J1068" t="s">
        <v>985</v>
      </c>
      <c r="K1068" t="s">
        <v>986</v>
      </c>
      <c r="L1068">
        <v>250</v>
      </c>
      <c r="N1068">
        <v>2000183837</v>
      </c>
      <c r="O1068" t="s">
        <v>2346</v>
      </c>
      <c r="P1068">
        <v>1</v>
      </c>
      <c r="Q1068" t="s">
        <v>2346</v>
      </c>
      <c r="R1068" s="2">
        <v>244688</v>
      </c>
      <c r="S1068" s="2">
        <v>244688</v>
      </c>
      <c r="T1068" t="s">
        <v>2347</v>
      </c>
      <c r="U1068">
        <v>23057673</v>
      </c>
      <c r="V1068" t="s">
        <v>152</v>
      </c>
      <c r="W1068">
        <v>9</v>
      </c>
      <c r="X1068">
        <v>9</v>
      </c>
      <c r="Y1068">
        <v>9</v>
      </c>
      <c r="Z1068">
        <v>9</v>
      </c>
      <c r="AA1068">
        <v>0</v>
      </c>
      <c r="AB1068">
        <v>0</v>
      </c>
      <c r="AC1068">
        <v>0</v>
      </c>
      <c r="AD1068">
        <v>0</v>
      </c>
      <c r="AE1068">
        <v>9</v>
      </c>
      <c r="AF1068">
        <v>9</v>
      </c>
      <c r="AI1068" t="s">
        <v>2302</v>
      </c>
      <c r="AJ1068" t="s">
        <v>989</v>
      </c>
      <c r="AK1068" t="s">
        <v>1039</v>
      </c>
      <c r="AL1068" t="s">
        <v>1008</v>
      </c>
      <c r="AM1068" t="s">
        <v>1009</v>
      </c>
      <c r="AN1068" t="s">
        <v>1022</v>
      </c>
      <c r="AO1068" t="s">
        <v>991</v>
      </c>
      <c r="AU1068" t="s">
        <v>2348</v>
      </c>
      <c r="AV1068" t="s">
        <v>765</v>
      </c>
      <c r="AW1068" t="s">
        <v>765</v>
      </c>
      <c r="AX1068" t="s">
        <v>990</v>
      </c>
      <c r="AY1068">
        <v>0</v>
      </c>
      <c r="AZ1068" t="s">
        <v>994</v>
      </c>
      <c r="BA1068">
        <v>31796619</v>
      </c>
      <c r="BD1068">
        <v>0</v>
      </c>
      <c r="BG1068">
        <v>1333314600</v>
      </c>
      <c r="BH1068" t="s">
        <v>995</v>
      </c>
      <c r="BI1068">
        <v>9</v>
      </c>
      <c r="BJ1068">
        <v>9</v>
      </c>
      <c r="BK1068">
        <v>1300</v>
      </c>
      <c r="BL1068" t="s">
        <v>996</v>
      </c>
    </row>
    <row r="1069" spans="3:64">
      <c r="C1069" s="2">
        <v>244688</v>
      </c>
      <c r="D1069" s="2">
        <v>244688</v>
      </c>
      <c r="F1069" t="s">
        <v>2297</v>
      </c>
      <c r="G1069" t="s">
        <v>2298</v>
      </c>
      <c r="H1069">
        <v>0</v>
      </c>
      <c r="I1069" t="s">
        <v>984</v>
      </c>
      <c r="J1069" t="s">
        <v>985</v>
      </c>
      <c r="K1069" t="s">
        <v>986</v>
      </c>
      <c r="L1069">
        <v>250</v>
      </c>
      <c r="N1069">
        <v>2000183837</v>
      </c>
      <c r="O1069" t="s">
        <v>2346</v>
      </c>
      <c r="P1069">
        <v>1</v>
      </c>
      <c r="Q1069" t="s">
        <v>2346</v>
      </c>
      <c r="R1069" s="2">
        <v>244688</v>
      </c>
      <c r="S1069" s="2">
        <v>244688</v>
      </c>
      <c r="T1069" t="s">
        <v>2347</v>
      </c>
      <c r="U1069">
        <v>23000127</v>
      </c>
      <c r="V1069" t="s">
        <v>654</v>
      </c>
      <c r="W1069">
        <v>8</v>
      </c>
      <c r="X1069">
        <v>8</v>
      </c>
      <c r="Y1069">
        <v>8</v>
      </c>
      <c r="Z1069">
        <v>8</v>
      </c>
      <c r="AA1069">
        <v>0</v>
      </c>
      <c r="AB1069">
        <v>0</v>
      </c>
      <c r="AC1069">
        <v>0</v>
      </c>
      <c r="AD1069">
        <v>0</v>
      </c>
      <c r="AE1069">
        <v>8</v>
      </c>
      <c r="AF1069">
        <v>8</v>
      </c>
      <c r="AI1069" t="s">
        <v>2302</v>
      </c>
      <c r="AJ1069" t="s">
        <v>989</v>
      </c>
      <c r="AK1069" t="s">
        <v>1039</v>
      </c>
      <c r="AL1069" t="s">
        <v>1008</v>
      </c>
      <c r="AM1069" t="s">
        <v>1009</v>
      </c>
      <c r="AN1069" t="s">
        <v>1022</v>
      </c>
      <c r="AO1069" t="s">
        <v>991</v>
      </c>
      <c r="AU1069" t="s">
        <v>2348</v>
      </c>
      <c r="AV1069" t="s">
        <v>765</v>
      </c>
      <c r="AW1069" t="s">
        <v>765</v>
      </c>
      <c r="AX1069" t="s">
        <v>990</v>
      </c>
      <c r="AY1069">
        <v>0</v>
      </c>
      <c r="AZ1069" t="s">
        <v>994</v>
      </c>
      <c r="BA1069">
        <v>31796619</v>
      </c>
      <c r="BD1069">
        <v>0</v>
      </c>
      <c r="BG1069">
        <v>1333314600</v>
      </c>
      <c r="BH1069" t="s">
        <v>995</v>
      </c>
      <c r="BI1069">
        <v>8</v>
      </c>
      <c r="BJ1069">
        <v>8</v>
      </c>
      <c r="BK1069">
        <v>1300</v>
      </c>
      <c r="BL1069" t="s">
        <v>996</v>
      </c>
    </row>
    <row r="1070" spans="3:64">
      <c r="C1070" s="2">
        <v>244688</v>
      </c>
      <c r="D1070" s="2">
        <v>244688</v>
      </c>
      <c r="F1070" t="s">
        <v>2297</v>
      </c>
      <c r="G1070" t="s">
        <v>2298</v>
      </c>
      <c r="H1070">
        <v>0</v>
      </c>
      <c r="I1070" t="s">
        <v>984</v>
      </c>
      <c r="J1070" t="s">
        <v>985</v>
      </c>
      <c r="K1070" t="s">
        <v>986</v>
      </c>
      <c r="L1070">
        <v>250</v>
      </c>
      <c r="N1070">
        <v>2000183837</v>
      </c>
      <c r="O1070" t="s">
        <v>2346</v>
      </c>
      <c r="P1070">
        <v>1</v>
      </c>
      <c r="Q1070" t="s">
        <v>2346</v>
      </c>
      <c r="R1070" s="2">
        <v>244688</v>
      </c>
      <c r="S1070" s="2">
        <v>244688</v>
      </c>
      <c r="T1070" t="s">
        <v>2347</v>
      </c>
      <c r="U1070">
        <v>23000191</v>
      </c>
      <c r="V1070" t="s">
        <v>44</v>
      </c>
      <c r="W1070">
        <v>2</v>
      </c>
      <c r="X1070">
        <v>2</v>
      </c>
      <c r="Y1070">
        <v>2</v>
      </c>
      <c r="Z1070">
        <v>2</v>
      </c>
      <c r="AA1070">
        <v>0</v>
      </c>
      <c r="AB1070">
        <v>0</v>
      </c>
      <c r="AC1070">
        <v>0</v>
      </c>
      <c r="AD1070">
        <v>0</v>
      </c>
      <c r="AE1070">
        <v>2</v>
      </c>
      <c r="AF1070">
        <v>2</v>
      </c>
      <c r="AI1070" t="s">
        <v>2302</v>
      </c>
      <c r="AJ1070" t="s">
        <v>989</v>
      </c>
      <c r="AK1070" t="s">
        <v>1007</v>
      </c>
      <c r="AL1070" t="s">
        <v>1008</v>
      </c>
      <c r="AM1070" t="s">
        <v>1009</v>
      </c>
      <c r="AN1070" t="s">
        <v>1022</v>
      </c>
      <c r="AO1070" t="s">
        <v>991</v>
      </c>
      <c r="AU1070" t="s">
        <v>2348</v>
      </c>
      <c r="AV1070" t="s">
        <v>765</v>
      </c>
      <c r="AW1070" t="s">
        <v>765</v>
      </c>
      <c r="AX1070" t="s">
        <v>990</v>
      </c>
      <c r="AY1070">
        <v>0</v>
      </c>
      <c r="AZ1070" t="s">
        <v>994</v>
      </c>
      <c r="BA1070">
        <v>31796619</v>
      </c>
      <c r="BD1070">
        <v>0</v>
      </c>
      <c r="BG1070">
        <v>1333314600</v>
      </c>
      <c r="BH1070" t="s">
        <v>995</v>
      </c>
      <c r="BI1070">
        <v>2</v>
      </c>
      <c r="BJ1070">
        <v>2</v>
      </c>
      <c r="BK1070">
        <v>1300</v>
      </c>
      <c r="BL1070" t="s">
        <v>996</v>
      </c>
    </row>
    <row r="1071" spans="3:64">
      <c r="C1071" s="2">
        <v>244688</v>
      </c>
      <c r="D1071" s="2">
        <v>244688</v>
      </c>
      <c r="F1071" t="s">
        <v>2297</v>
      </c>
      <c r="G1071" t="s">
        <v>2298</v>
      </c>
      <c r="H1071">
        <v>0</v>
      </c>
      <c r="I1071" t="s">
        <v>984</v>
      </c>
      <c r="J1071" t="s">
        <v>985</v>
      </c>
      <c r="K1071" t="s">
        <v>986</v>
      </c>
      <c r="L1071">
        <v>250</v>
      </c>
      <c r="N1071">
        <v>2000183837</v>
      </c>
      <c r="O1071" t="s">
        <v>2346</v>
      </c>
      <c r="P1071">
        <v>1</v>
      </c>
      <c r="Q1071" t="s">
        <v>2346</v>
      </c>
      <c r="R1071" s="2">
        <v>244688</v>
      </c>
      <c r="S1071" s="2">
        <v>244688</v>
      </c>
      <c r="T1071" t="s">
        <v>2347</v>
      </c>
      <c r="U1071">
        <v>23057688</v>
      </c>
      <c r="V1071" t="s">
        <v>61</v>
      </c>
      <c r="W1071">
        <v>5</v>
      </c>
      <c r="X1071">
        <v>5</v>
      </c>
      <c r="Y1071">
        <v>5</v>
      </c>
      <c r="Z1071">
        <v>5</v>
      </c>
      <c r="AA1071">
        <v>0</v>
      </c>
      <c r="AB1071">
        <v>0</v>
      </c>
      <c r="AC1071">
        <v>0</v>
      </c>
      <c r="AD1071">
        <v>0</v>
      </c>
      <c r="AE1071">
        <v>5</v>
      </c>
      <c r="AF1071">
        <v>5</v>
      </c>
      <c r="AI1071" t="s">
        <v>2302</v>
      </c>
      <c r="AJ1071" t="s">
        <v>989</v>
      </c>
      <c r="AK1071" t="s">
        <v>1007</v>
      </c>
      <c r="AL1071" t="s">
        <v>1008</v>
      </c>
      <c r="AM1071" t="s">
        <v>1009</v>
      </c>
      <c r="AN1071" t="s">
        <v>1022</v>
      </c>
      <c r="AO1071" t="s">
        <v>991</v>
      </c>
      <c r="AU1071" t="s">
        <v>2348</v>
      </c>
      <c r="AV1071" t="s">
        <v>765</v>
      </c>
      <c r="AW1071" t="s">
        <v>765</v>
      </c>
      <c r="AX1071" t="s">
        <v>990</v>
      </c>
      <c r="AY1071">
        <v>0</v>
      </c>
      <c r="AZ1071" t="s">
        <v>994</v>
      </c>
      <c r="BA1071">
        <v>31796619</v>
      </c>
      <c r="BD1071">
        <v>0</v>
      </c>
      <c r="BG1071">
        <v>1333314600</v>
      </c>
      <c r="BH1071" t="s">
        <v>995</v>
      </c>
      <c r="BI1071">
        <v>5</v>
      </c>
      <c r="BJ1071">
        <v>5</v>
      </c>
      <c r="BK1071">
        <v>1300</v>
      </c>
      <c r="BL1071" t="s">
        <v>996</v>
      </c>
    </row>
    <row r="1072" spans="3:64">
      <c r="C1072" s="2">
        <v>244688</v>
      </c>
      <c r="D1072" s="2">
        <v>244688</v>
      </c>
      <c r="F1072" t="s">
        <v>2297</v>
      </c>
      <c r="G1072" t="s">
        <v>2298</v>
      </c>
      <c r="H1072">
        <v>0</v>
      </c>
      <c r="I1072" t="s">
        <v>984</v>
      </c>
      <c r="J1072" t="s">
        <v>985</v>
      </c>
      <c r="K1072" t="s">
        <v>986</v>
      </c>
      <c r="L1072">
        <v>250</v>
      </c>
      <c r="N1072">
        <v>2000183837</v>
      </c>
      <c r="O1072" t="s">
        <v>2346</v>
      </c>
      <c r="P1072">
        <v>1</v>
      </c>
      <c r="Q1072" t="s">
        <v>2346</v>
      </c>
      <c r="R1072" s="2">
        <v>244688</v>
      </c>
      <c r="S1072" s="2">
        <v>244688</v>
      </c>
      <c r="T1072" t="s">
        <v>2347</v>
      </c>
      <c r="U1072">
        <v>23015390</v>
      </c>
      <c r="V1072" t="s">
        <v>564</v>
      </c>
      <c r="W1072">
        <v>2</v>
      </c>
      <c r="X1072">
        <v>2</v>
      </c>
      <c r="Y1072">
        <v>2</v>
      </c>
      <c r="Z1072">
        <v>2</v>
      </c>
      <c r="AA1072">
        <v>0</v>
      </c>
      <c r="AB1072">
        <v>0</v>
      </c>
      <c r="AC1072">
        <v>0</v>
      </c>
      <c r="AD1072">
        <v>0</v>
      </c>
      <c r="AE1072">
        <v>2</v>
      </c>
      <c r="AF1072">
        <v>2</v>
      </c>
      <c r="AI1072" t="s">
        <v>2302</v>
      </c>
      <c r="AJ1072" t="s">
        <v>989</v>
      </c>
      <c r="AK1072" t="s">
        <v>1007</v>
      </c>
      <c r="AL1072" t="s">
        <v>1008</v>
      </c>
      <c r="AM1072" t="s">
        <v>1009</v>
      </c>
      <c r="AN1072" t="s">
        <v>1022</v>
      </c>
      <c r="AO1072" t="s">
        <v>991</v>
      </c>
      <c r="AU1072" t="s">
        <v>2348</v>
      </c>
      <c r="AV1072" t="s">
        <v>765</v>
      </c>
      <c r="AW1072" t="s">
        <v>765</v>
      </c>
      <c r="AX1072" t="s">
        <v>990</v>
      </c>
      <c r="AY1072">
        <v>0</v>
      </c>
      <c r="AZ1072" t="s">
        <v>994</v>
      </c>
      <c r="BA1072">
        <v>31796619</v>
      </c>
      <c r="BD1072">
        <v>0</v>
      </c>
      <c r="BG1072">
        <v>1333314600</v>
      </c>
      <c r="BH1072" t="s">
        <v>995</v>
      </c>
      <c r="BI1072">
        <v>2</v>
      </c>
      <c r="BJ1072">
        <v>2</v>
      </c>
      <c r="BK1072">
        <v>1300</v>
      </c>
      <c r="BL1072" t="s">
        <v>996</v>
      </c>
    </row>
    <row r="1073" spans="3:64">
      <c r="C1073" s="2">
        <v>244688</v>
      </c>
      <c r="D1073" s="2">
        <v>244688</v>
      </c>
      <c r="F1073" t="s">
        <v>2297</v>
      </c>
      <c r="G1073" t="s">
        <v>2298</v>
      </c>
      <c r="H1073">
        <v>0</v>
      </c>
      <c r="I1073" t="s">
        <v>984</v>
      </c>
      <c r="J1073" t="s">
        <v>985</v>
      </c>
      <c r="K1073" t="s">
        <v>986</v>
      </c>
      <c r="L1073">
        <v>250</v>
      </c>
      <c r="N1073">
        <v>2000183837</v>
      </c>
      <c r="O1073" t="s">
        <v>2346</v>
      </c>
      <c r="P1073">
        <v>1</v>
      </c>
      <c r="Q1073" t="s">
        <v>2346</v>
      </c>
      <c r="R1073" s="2">
        <v>244688</v>
      </c>
      <c r="S1073" s="2">
        <v>244688</v>
      </c>
      <c r="T1073" t="s">
        <v>2347</v>
      </c>
      <c r="U1073">
        <v>23057677</v>
      </c>
      <c r="V1073" t="s">
        <v>243</v>
      </c>
      <c r="W1073">
        <v>7</v>
      </c>
      <c r="X1073">
        <v>7</v>
      </c>
      <c r="Y1073">
        <v>7</v>
      </c>
      <c r="Z1073">
        <v>7</v>
      </c>
      <c r="AA1073">
        <v>0</v>
      </c>
      <c r="AB1073">
        <v>0</v>
      </c>
      <c r="AC1073">
        <v>0</v>
      </c>
      <c r="AD1073">
        <v>0</v>
      </c>
      <c r="AE1073">
        <v>7</v>
      </c>
      <c r="AF1073">
        <v>7</v>
      </c>
      <c r="AI1073" t="s">
        <v>2302</v>
      </c>
      <c r="AJ1073" t="s">
        <v>989</v>
      </c>
      <c r="AK1073" t="s">
        <v>1039</v>
      </c>
      <c r="AL1073" t="s">
        <v>1008</v>
      </c>
      <c r="AM1073" t="s">
        <v>1009</v>
      </c>
      <c r="AN1073" t="s">
        <v>1022</v>
      </c>
      <c r="AO1073" t="s">
        <v>991</v>
      </c>
      <c r="AU1073" t="s">
        <v>2348</v>
      </c>
      <c r="AV1073" t="s">
        <v>765</v>
      </c>
      <c r="AW1073" t="s">
        <v>765</v>
      </c>
      <c r="AX1073" t="s">
        <v>990</v>
      </c>
      <c r="AY1073">
        <v>0</v>
      </c>
      <c r="AZ1073" t="s">
        <v>994</v>
      </c>
      <c r="BA1073">
        <v>31796619</v>
      </c>
      <c r="BD1073">
        <v>0</v>
      </c>
      <c r="BG1073">
        <v>1333314600</v>
      </c>
      <c r="BH1073" t="s">
        <v>995</v>
      </c>
      <c r="BI1073">
        <v>7</v>
      </c>
      <c r="BJ1073">
        <v>7</v>
      </c>
      <c r="BK1073">
        <v>1300</v>
      </c>
      <c r="BL1073" t="s">
        <v>996</v>
      </c>
    </row>
    <row r="1074" spans="3:64">
      <c r="C1074" s="2">
        <v>244688</v>
      </c>
      <c r="D1074" s="2">
        <v>244688</v>
      </c>
      <c r="F1074" t="s">
        <v>2297</v>
      </c>
      <c r="G1074" t="s">
        <v>2298</v>
      </c>
      <c r="H1074">
        <v>0</v>
      </c>
      <c r="I1074" t="s">
        <v>984</v>
      </c>
      <c r="J1074" t="s">
        <v>985</v>
      </c>
      <c r="K1074" t="s">
        <v>986</v>
      </c>
      <c r="L1074">
        <v>250</v>
      </c>
      <c r="N1074">
        <v>2000183837</v>
      </c>
      <c r="O1074" t="s">
        <v>2346</v>
      </c>
      <c r="P1074">
        <v>1</v>
      </c>
      <c r="Q1074" t="s">
        <v>2346</v>
      </c>
      <c r="R1074" s="2">
        <v>244688</v>
      </c>
      <c r="S1074" s="2">
        <v>244688</v>
      </c>
      <c r="T1074" t="s">
        <v>2347</v>
      </c>
      <c r="U1074">
        <v>23057698</v>
      </c>
      <c r="V1074" t="s">
        <v>271</v>
      </c>
      <c r="W1074">
        <v>10</v>
      </c>
      <c r="X1074">
        <v>10</v>
      </c>
      <c r="Y1074">
        <v>10</v>
      </c>
      <c r="Z1074">
        <v>10</v>
      </c>
      <c r="AA1074">
        <v>0</v>
      </c>
      <c r="AB1074">
        <v>0</v>
      </c>
      <c r="AC1074">
        <v>0</v>
      </c>
      <c r="AD1074">
        <v>0</v>
      </c>
      <c r="AE1074">
        <v>10</v>
      </c>
      <c r="AF1074">
        <v>10</v>
      </c>
      <c r="AI1074" t="s">
        <v>2302</v>
      </c>
      <c r="AJ1074" t="s">
        <v>989</v>
      </c>
      <c r="AK1074" t="s">
        <v>1039</v>
      </c>
      <c r="AL1074" t="s">
        <v>1008</v>
      </c>
      <c r="AM1074" t="s">
        <v>1009</v>
      </c>
      <c r="AN1074" t="s">
        <v>1022</v>
      </c>
      <c r="AO1074" t="s">
        <v>991</v>
      </c>
      <c r="AU1074" t="s">
        <v>2348</v>
      </c>
      <c r="AV1074" t="s">
        <v>765</v>
      </c>
      <c r="AW1074" t="s">
        <v>765</v>
      </c>
      <c r="AX1074" t="s">
        <v>990</v>
      </c>
      <c r="AY1074">
        <v>0</v>
      </c>
      <c r="AZ1074" t="s">
        <v>994</v>
      </c>
      <c r="BA1074">
        <v>31796619</v>
      </c>
      <c r="BD1074">
        <v>0</v>
      </c>
      <c r="BG1074">
        <v>1333314600</v>
      </c>
      <c r="BH1074" t="s">
        <v>995</v>
      </c>
      <c r="BI1074">
        <v>10</v>
      </c>
      <c r="BJ1074">
        <v>10</v>
      </c>
      <c r="BK1074">
        <v>1300</v>
      </c>
      <c r="BL1074" t="s">
        <v>996</v>
      </c>
    </row>
    <row r="1075" spans="3:64">
      <c r="C1075" s="2">
        <v>244688</v>
      </c>
      <c r="D1075" s="2">
        <v>244688</v>
      </c>
      <c r="F1075" t="s">
        <v>2297</v>
      </c>
      <c r="G1075" t="s">
        <v>2298</v>
      </c>
      <c r="H1075">
        <v>0</v>
      </c>
      <c r="I1075" t="s">
        <v>984</v>
      </c>
      <c r="J1075" t="s">
        <v>985</v>
      </c>
      <c r="K1075" t="s">
        <v>986</v>
      </c>
      <c r="L1075">
        <v>250</v>
      </c>
      <c r="N1075">
        <v>2000183837</v>
      </c>
      <c r="O1075" t="s">
        <v>2346</v>
      </c>
      <c r="P1075">
        <v>1</v>
      </c>
      <c r="Q1075" t="s">
        <v>2346</v>
      </c>
      <c r="R1075" s="2">
        <v>244688</v>
      </c>
      <c r="S1075" s="2">
        <v>244688</v>
      </c>
      <c r="T1075" t="s">
        <v>2347</v>
      </c>
      <c r="U1075">
        <v>23000188</v>
      </c>
      <c r="V1075" t="s">
        <v>94</v>
      </c>
      <c r="W1075">
        <v>2</v>
      </c>
      <c r="X1075">
        <v>2</v>
      </c>
      <c r="Y1075">
        <v>2</v>
      </c>
      <c r="Z1075">
        <v>2</v>
      </c>
      <c r="AA1075">
        <v>0</v>
      </c>
      <c r="AB1075">
        <v>0</v>
      </c>
      <c r="AC1075">
        <v>0</v>
      </c>
      <c r="AD1075">
        <v>0</v>
      </c>
      <c r="AE1075">
        <v>2</v>
      </c>
      <c r="AF1075">
        <v>2</v>
      </c>
      <c r="AI1075" t="s">
        <v>2302</v>
      </c>
      <c r="AJ1075" t="s">
        <v>989</v>
      </c>
      <c r="AK1075" t="s">
        <v>1007</v>
      </c>
      <c r="AL1075" t="s">
        <v>1008</v>
      </c>
      <c r="AM1075" t="s">
        <v>1009</v>
      </c>
      <c r="AN1075" t="s">
        <v>1022</v>
      </c>
      <c r="AO1075" t="s">
        <v>991</v>
      </c>
      <c r="AU1075" t="s">
        <v>2348</v>
      </c>
      <c r="AV1075" t="s">
        <v>765</v>
      </c>
      <c r="AW1075" t="s">
        <v>765</v>
      </c>
      <c r="AX1075" t="s">
        <v>990</v>
      </c>
      <c r="AY1075">
        <v>0</v>
      </c>
      <c r="AZ1075" t="s">
        <v>994</v>
      </c>
      <c r="BA1075">
        <v>31796619</v>
      </c>
      <c r="BD1075">
        <v>0</v>
      </c>
      <c r="BG1075">
        <v>1333314600</v>
      </c>
      <c r="BH1075" t="s">
        <v>995</v>
      </c>
      <c r="BI1075">
        <v>2</v>
      </c>
      <c r="BJ1075">
        <v>2</v>
      </c>
      <c r="BK1075">
        <v>1300</v>
      </c>
      <c r="BL1075" t="s">
        <v>996</v>
      </c>
    </row>
    <row r="1076" spans="3:64">
      <c r="C1076" s="2">
        <v>244688</v>
      </c>
      <c r="D1076" s="2">
        <v>244688</v>
      </c>
      <c r="F1076" t="s">
        <v>2297</v>
      </c>
      <c r="G1076" t="s">
        <v>2298</v>
      </c>
      <c r="H1076">
        <v>0</v>
      </c>
      <c r="I1076" t="s">
        <v>984</v>
      </c>
      <c r="J1076" t="s">
        <v>985</v>
      </c>
      <c r="K1076" t="s">
        <v>986</v>
      </c>
      <c r="L1076">
        <v>250</v>
      </c>
      <c r="N1076">
        <v>2000183837</v>
      </c>
      <c r="O1076" t="s">
        <v>2346</v>
      </c>
      <c r="P1076">
        <v>1</v>
      </c>
      <c r="Q1076" t="s">
        <v>2346</v>
      </c>
      <c r="R1076" s="2">
        <v>244688</v>
      </c>
      <c r="S1076" s="2">
        <v>244688</v>
      </c>
      <c r="T1076" t="s">
        <v>2347</v>
      </c>
      <c r="U1076">
        <v>23015189</v>
      </c>
      <c r="V1076" t="s">
        <v>132</v>
      </c>
      <c r="W1076">
        <v>5</v>
      </c>
      <c r="X1076">
        <v>5</v>
      </c>
      <c r="Y1076">
        <v>5</v>
      </c>
      <c r="Z1076">
        <v>5</v>
      </c>
      <c r="AA1076">
        <v>0</v>
      </c>
      <c r="AB1076">
        <v>0</v>
      </c>
      <c r="AC1076">
        <v>0</v>
      </c>
      <c r="AD1076">
        <v>0</v>
      </c>
      <c r="AE1076">
        <v>5</v>
      </c>
      <c r="AF1076">
        <v>5</v>
      </c>
      <c r="AI1076" t="s">
        <v>2302</v>
      </c>
      <c r="AJ1076" t="s">
        <v>989</v>
      </c>
      <c r="AK1076" t="s">
        <v>1039</v>
      </c>
      <c r="AL1076" t="s">
        <v>1008</v>
      </c>
      <c r="AM1076" t="s">
        <v>1009</v>
      </c>
      <c r="AN1076" t="s">
        <v>1022</v>
      </c>
      <c r="AO1076" t="s">
        <v>991</v>
      </c>
      <c r="AU1076" t="s">
        <v>2348</v>
      </c>
      <c r="AV1076" t="s">
        <v>765</v>
      </c>
      <c r="AW1076" t="s">
        <v>765</v>
      </c>
      <c r="AX1076" t="s">
        <v>990</v>
      </c>
      <c r="AY1076">
        <v>0</v>
      </c>
      <c r="AZ1076" t="s">
        <v>994</v>
      </c>
      <c r="BA1076">
        <v>31796619</v>
      </c>
      <c r="BD1076">
        <v>0</v>
      </c>
      <c r="BG1076">
        <v>1333314600</v>
      </c>
      <c r="BH1076" t="s">
        <v>995</v>
      </c>
      <c r="BI1076">
        <v>5</v>
      </c>
      <c r="BJ1076">
        <v>5</v>
      </c>
      <c r="BK1076">
        <v>1300</v>
      </c>
      <c r="BL1076" t="s">
        <v>996</v>
      </c>
    </row>
    <row r="1077" spans="3:64">
      <c r="C1077" s="2">
        <v>244688</v>
      </c>
      <c r="D1077" s="2">
        <v>244688</v>
      </c>
      <c r="F1077" t="s">
        <v>2297</v>
      </c>
      <c r="G1077" t="s">
        <v>2298</v>
      </c>
      <c r="H1077">
        <v>0</v>
      </c>
      <c r="I1077" t="s">
        <v>984</v>
      </c>
      <c r="J1077" t="s">
        <v>985</v>
      </c>
      <c r="K1077" t="s">
        <v>986</v>
      </c>
      <c r="L1077">
        <v>250</v>
      </c>
      <c r="N1077">
        <v>2000183837</v>
      </c>
      <c r="O1077" t="s">
        <v>2346</v>
      </c>
      <c r="P1077">
        <v>1</v>
      </c>
      <c r="Q1077" t="s">
        <v>2346</v>
      </c>
      <c r="R1077" s="2">
        <v>244688</v>
      </c>
      <c r="S1077" s="2">
        <v>244688</v>
      </c>
      <c r="T1077" t="s">
        <v>2347</v>
      </c>
      <c r="U1077">
        <v>23057700</v>
      </c>
      <c r="V1077" t="s">
        <v>187</v>
      </c>
      <c r="W1077">
        <v>5</v>
      </c>
      <c r="X1077">
        <v>5</v>
      </c>
      <c r="Y1077">
        <v>5</v>
      </c>
      <c r="Z1077">
        <v>5</v>
      </c>
      <c r="AA1077">
        <v>0</v>
      </c>
      <c r="AB1077">
        <v>0</v>
      </c>
      <c r="AC1077">
        <v>0</v>
      </c>
      <c r="AD1077">
        <v>0</v>
      </c>
      <c r="AE1077">
        <v>5</v>
      </c>
      <c r="AF1077">
        <v>5</v>
      </c>
      <c r="AI1077" t="s">
        <v>2302</v>
      </c>
      <c r="AJ1077" t="s">
        <v>989</v>
      </c>
      <c r="AK1077" t="s">
        <v>1039</v>
      </c>
      <c r="AL1077" t="s">
        <v>1008</v>
      </c>
      <c r="AM1077" t="s">
        <v>1009</v>
      </c>
      <c r="AN1077" t="s">
        <v>1022</v>
      </c>
      <c r="AO1077" t="s">
        <v>991</v>
      </c>
      <c r="AU1077" t="s">
        <v>2348</v>
      </c>
      <c r="AV1077" t="s">
        <v>765</v>
      </c>
      <c r="AW1077" t="s">
        <v>765</v>
      </c>
      <c r="AX1077" t="s">
        <v>990</v>
      </c>
      <c r="AY1077">
        <v>0</v>
      </c>
      <c r="AZ1077" t="s">
        <v>994</v>
      </c>
      <c r="BA1077">
        <v>31796619</v>
      </c>
      <c r="BD1077">
        <v>0</v>
      </c>
      <c r="BG1077">
        <v>1333314600</v>
      </c>
      <c r="BH1077" t="s">
        <v>995</v>
      </c>
      <c r="BI1077">
        <v>5</v>
      </c>
      <c r="BJ1077">
        <v>5</v>
      </c>
      <c r="BK1077">
        <v>1300</v>
      </c>
      <c r="BL1077" t="s">
        <v>996</v>
      </c>
    </row>
    <row r="1078" spans="3:64">
      <c r="C1078" s="2">
        <v>244688</v>
      </c>
      <c r="D1078" s="2">
        <v>244688</v>
      </c>
      <c r="F1078" t="s">
        <v>2297</v>
      </c>
      <c r="G1078" t="s">
        <v>2298</v>
      </c>
      <c r="H1078">
        <v>0</v>
      </c>
      <c r="I1078" t="s">
        <v>984</v>
      </c>
      <c r="J1078" t="s">
        <v>985</v>
      </c>
      <c r="K1078" t="s">
        <v>986</v>
      </c>
      <c r="L1078">
        <v>250</v>
      </c>
      <c r="N1078">
        <v>2000192906</v>
      </c>
      <c r="O1078" t="s">
        <v>2349</v>
      </c>
      <c r="P1078">
        <v>1</v>
      </c>
      <c r="Q1078" t="s">
        <v>2349</v>
      </c>
      <c r="R1078" s="2">
        <v>244688</v>
      </c>
      <c r="S1078" s="2">
        <v>244688</v>
      </c>
      <c r="T1078" t="s">
        <v>2350</v>
      </c>
      <c r="U1078">
        <v>23000192</v>
      </c>
      <c r="V1078" t="s">
        <v>34</v>
      </c>
      <c r="W1078">
        <v>4</v>
      </c>
      <c r="X1078">
        <v>4</v>
      </c>
      <c r="Y1078">
        <v>4</v>
      </c>
      <c r="Z1078">
        <v>4</v>
      </c>
      <c r="AA1078">
        <v>0</v>
      </c>
      <c r="AB1078">
        <v>0</v>
      </c>
      <c r="AC1078">
        <v>0</v>
      </c>
      <c r="AD1078">
        <v>0</v>
      </c>
      <c r="AE1078">
        <v>4</v>
      </c>
      <c r="AF1078">
        <v>4</v>
      </c>
      <c r="AI1078" t="s">
        <v>2302</v>
      </c>
      <c r="AJ1078" t="s">
        <v>989</v>
      </c>
      <c r="AK1078" t="s">
        <v>1007</v>
      </c>
      <c r="AL1078" t="s">
        <v>1008</v>
      </c>
      <c r="AM1078" t="s">
        <v>1009</v>
      </c>
      <c r="AN1078" t="s">
        <v>1022</v>
      </c>
      <c r="AO1078" t="s">
        <v>991</v>
      </c>
      <c r="AU1078" t="s">
        <v>2351</v>
      </c>
      <c r="AV1078" t="s">
        <v>765</v>
      </c>
      <c r="AW1078" t="s">
        <v>765</v>
      </c>
      <c r="AX1078" t="s">
        <v>990</v>
      </c>
      <c r="AY1078">
        <v>0</v>
      </c>
      <c r="AZ1078" t="s">
        <v>994</v>
      </c>
      <c r="BA1078">
        <v>31797645</v>
      </c>
      <c r="BD1078">
        <v>0</v>
      </c>
      <c r="BG1078">
        <v>1333314600</v>
      </c>
      <c r="BH1078" t="s">
        <v>995</v>
      </c>
      <c r="BI1078">
        <v>4</v>
      </c>
      <c r="BJ1078">
        <v>4</v>
      </c>
      <c r="BK1078">
        <v>1300</v>
      </c>
      <c r="BL1078" t="s">
        <v>996</v>
      </c>
    </row>
    <row r="1079" spans="3:64">
      <c r="C1079" s="2">
        <v>244688</v>
      </c>
      <c r="D1079" s="2">
        <v>244688</v>
      </c>
      <c r="F1079" t="s">
        <v>2297</v>
      </c>
      <c r="G1079" t="s">
        <v>2298</v>
      </c>
      <c r="H1079">
        <v>0</v>
      </c>
      <c r="I1079" t="s">
        <v>984</v>
      </c>
      <c r="J1079" t="s">
        <v>985</v>
      </c>
      <c r="K1079" t="s">
        <v>986</v>
      </c>
      <c r="L1079">
        <v>250</v>
      </c>
      <c r="N1079">
        <v>2000192906</v>
      </c>
      <c r="O1079" t="s">
        <v>2349</v>
      </c>
      <c r="P1079">
        <v>1</v>
      </c>
      <c r="Q1079" t="s">
        <v>2349</v>
      </c>
      <c r="R1079" s="2">
        <v>244688</v>
      </c>
      <c r="S1079" s="2">
        <v>244688</v>
      </c>
      <c r="T1079" t="s">
        <v>2350</v>
      </c>
      <c r="U1079">
        <v>23015390</v>
      </c>
      <c r="V1079" t="s">
        <v>564</v>
      </c>
      <c r="W1079">
        <v>2</v>
      </c>
      <c r="X1079">
        <v>2</v>
      </c>
      <c r="Y1079">
        <v>2</v>
      </c>
      <c r="Z1079">
        <v>2</v>
      </c>
      <c r="AA1079">
        <v>0</v>
      </c>
      <c r="AB1079">
        <v>0</v>
      </c>
      <c r="AC1079">
        <v>0</v>
      </c>
      <c r="AD1079">
        <v>0</v>
      </c>
      <c r="AE1079">
        <v>2</v>
      </c>
      <c r="AF1079">
        <v>2</v>
      </c>
      <c r="AI1079" t="s">
        <v>2302</v>
      </c>
      <c r="AJ1079" t="s">
        <v>989</v>
      </c>
      <c r="AK1079" t="s">
        <v>1007</v>
      </c>
      <c r="AL1079" t="s">
        <v>1008</v>
      </c>
      <c r="AM1079" t="s">
        <v>1009</v>
      </c>
      <c r="AN1079" t="s">
        <v>1022</v>
      </c>
      <c r="AO1079" t="s">
        <v>991</v>
      </c>
      <c r="AU1079" t="s">
        <v>2351</v>
      </c>
      <c r="AV1079" t="s">
        <v>765</v>
      </c>
      <c r="AW1079" t="s">
        <v>765</v>
      </c>
      <c r="AX1079" t="s">
        <v>990</v>
      </c>
      <c r="AY1079">
        <v>0</v>
      </c>
      <c r="AZ1079" t="s">
        <v>994</v>
      </c>
      <c r="BA1079">
        <v>31797645</v>
      </c>
      <c r="BD1079">
        <v>0</v>
      </c>
      <c r="BG1079">
        <v>1333314600</v>
      </c>
      <c r="BH1079" t="s">
        <v>995</v>
      </c>
      <c r="BI1079">
        <v>2</v>
      </c>
      <c r="BJ1079">
        <v>2</v>
      </c>
      <c r="BK1079">
        <v>1300</v>
      </c>
      <c r="BL1079" t="s">
        <v>996</v>
      </c>
    </row>
    <row r="1080" spans="3:64">
      <c r="C1080" s="2">
        <v>244688</v>
      </c>
      <c r="D1080" s="2">
        <v>244688</v>
      </c>
      <c r="F1080" t="s">
        <v>2297</v>
      </c>
      <c r="G1080" t="s">
        <v>2298</v>
      </c>
      <c r="H1080">
        <v>0</v>
      </c>
      <c r="I1080" t="s">
        <v>984</v>
      </c>
      <c r="J1080" t="s">
        <v>985</v>
      </c>
      <c r="K1080" t="s">
        <v>986</v>
      </c>
      <c r="L1080">
        <v>250</v>
      </c>
      <c r="N1080">
        <v>2000192906</v>
      </c>
      <c r="O1080" t="s">
        <v>2349</v>
      </c>
      <c r="P1080">
        <v>1</v>
      </c>
      <c r="Q1080" t="s">
        <v>2349</v>
      </c>
      <c r="R1080" s="2">
        <v>244688</v>
      </c>
      <c r="S1080" s="2">
        <v>244688</v>
      </c>
      <c r="T1080" t="s">
        <v>2350</v>
      </c>
      <c r="U1080">
        <v>23057688</v>
      </c>
      <c r="V1080" t="s">
        <v>61</v>
      </c>
      <c r="W1080">
        <v>10</v>
      </c>
      <c r="X1080">
        <v>10</v>
      </c>
      <c r="Y1080">
        <v>10</v>
      </c>
      <c r="Z1080">
        <v>10</v>
      </c>
      <c r="AA1080">
        <v>0</v>
      </c>
      <c r="AB1080">
        <v>0</v>
      </c>
      <c r="AC1080">
        <v>0</v>
      </c>
      <c r="AD1080">
        <v>0</v>
      </c>
      <c r="AE1080">
        <v>10</v>
      </c>
      <c r="AF1080">
        <v>10</v>
      </c>
      <c r="AI1080" t="s">
        <v>2302</v>
      </c>
      <c r="AJ1080" t="s">
        <v>989</v>
      </c>
      <c r="AK1080" t="s">
        <v>1007</v>
      </c>
      <c r="AL1080" t="s">
        <v>1008</v>
      </c>
      <c r="AM1080" t="s">
        <v>1009</v>
      </c>
      <c r="AN1080" t="s">
        <v>1022</v>
      </c>
      <c r="AO1080" t="s">
        <v>991</v>
      </c>
      <c r="AU1080" t="s">
        <v>2351</v>
      </c>
      <c r="AV1080" t="s">
        <v>765</v>
      </c>
      <c r="AW1080" t="s">
        <v>765</v>
      </c>
      <c r="AX1080" t="s">
        <v>990</v>
      </c>
      <c r="AY1080">
        <v>0</v>
      </c>
      <c r="AZ1080" t="s">
        <v>994</v>
      </c>
      <c r="BA1080">
        <v>31797645</v>
      </c>
      <c r="BD1080">
        <v>0</v>
      </c>
      <c r="BG1080">
        <v>1333314600</v>
      </c>
      <c r="BH1080" t="s">
        <v>995</v>
      </c>
      <c r="BI1080">
        <v>10</v>
      </c>
      <c r="BJ1080">
        <v>10</v>
      </c>
      <c r="BK1080">
        <v>1300</v>
      </c>
      <c r="BL1080" t="s">
        <v>996</v>
      </c>
    </row>
    <row r="1081" spans="3:64">
      <c r="C1081" s="2">
        <v>244688</v>
      </c>
      <c r="D1081" s="2">
        <v>244688</v>
      </c>
      <c r="F1081" t="s">
        <v>2297</v>
      </c>
      <c r="G1081" t="s">
        <v>2298</v>
      </c>
      <c r="H1081">
        <v>0</v>
      </c>
      <c r="I1081" t="s">
        <v>984</v>
      </c>
      <c r="J1081" t="s">
        <v>985</v>
      </c>
      <c r="K1081" t="s">
        <v>986</v>
      </c>
      <c r="L1081">
        <v>250</v>
      </c>
      <c r="N1081">
        <v>2000192906</v>
      </c>
      <c r="O1081" t="s">
        <v>2349</v>
      </c>
      <c r="P1081">
        <v>1</v>
      </c>
      <c r="Q1081" t="s">
        <v>2349</v>
      </c>
      <c r="R1081" s="2">
        <v>244688</v>
      </c>
      <c r="S1081" s="2">
        <v>244688</v>
      </c>
      <c r="T1081" t="s">
        <v>2350</v>
      </c>
      <c r="U1081">
        <v>23000181</v>
      </c>
      <c r="V1081" t="s">
        <v>38</v>
      </c>
      <c r="W1081">
        <v>4</v>
      </c>
      <c r="X1081">
        <v>4</v>
      </c>
      <c r="Y1081">
        <v>4</v>
      </c>
      <c r="Z1081">
        <v>4</v>
      </c>
      <c r="AA1081">
        <v>0</v>
      </c>
      <c r="AB1081">
        <v>0</v>
      </c>
      <c r="AC1081">
        <v>0</v>
      </c>
      <c r="AD1081">
        <v>0</v>
      </c>
      <c r="AE1081">
        <v>4</v>
      </c>
      <c r="AF1081">
        <v>4</v>
      </c>
      <c r="AI1081" t="s">
        <v>2302</v>
      </c>
      <c r="AJ1081" t="s">
        <v>989</v>
      </c>
      <c r="AK1081" t="s">
        <v>1007</v>
      </c>
      <c r="AL1081" t="s">
        <v>1008</v>
      </c>
      <c r="AM1081" t="s">
        <v>1009</v>
      </c>
      <c r="AN1081" t="s">
        <v>1022</v>
      </c>
      <c r="AO1081" t="s">
        <v>991</v>
      </c>
      <c r="AU1081" t="s">
        <v>2351</v>
      </c>
      <c r="AV1081" t="s">
        <v>765</v>
      </c>
      <c r="AW1081" t="s">
        <v>765</v>
      </c>
      <c r="AX1081" t="s">
        <v>990</v>
      </c>
      <c r="AY1081">
        <v>0</v>
      </c>
      <c r="AZ1081" t="s">
        <v>994</v>
      </c>
      <c r="BA1081">
        <v>31797645</v>
      </c>
      <c r="BD1081">
        <v>0</v>
      </c>
      <c r="BG1081">
        <v>1333314600</v>
      </c>
      <c r="BH1081" t="s">
        <v>995</v>
      </c>
      <c r="BI1081">
        <v>4</v>
      </c>
      <c r="BJ1081">
        <v>4</v>
      </c>
      <c r="BK1081">
        <v>1300</v>
      </c>
      <c r="BL1081" t="s">
        <v>996</v>
      </c>
    </row>
    <row r="1082" spans="3:64">
      <c r="C1082" s="2">
        <v>244688</v>
      </c>
      <c r="D1082" s="2">
        <v>244688</v>
      </c>
      <c r="F1082" t="s">
        <v>2297</v>
      </c>
      <c r="G1082" t="s">
        <v>2298</v>
      </c>
      <c r="H1082">
        <v>0</v>
      </c>
      <c r="I1082" t="s">
        <v>984</v>
      </c>
      <c r="J1082" t="s">
        <v>985</v>
      </c>
      <c r="K1082" t="s">
        <v>986</v>
      </c>
      <c r="L1082">
        <v>250</v>
      </c>
      <c r="N1082">
        <v>2000192906</v>
      </c>
      <c r="O1082" t="s">
        <v>2349</v>
      </c>
      <c r="P1082">
        <v>1</v>
      </c>
      <c r="Q1082" t="s">
        <v>2349</v>
      </c>
      <c r="R1082" s="2">
        <v>244688</v>
      </c>
      <c r="S1082" s="2">
        <v>244688</v>
      </c>
      <c r="T1082" t="s">
        <v>2350</v>
      </c>
      <c r="U1082">
        <v>23057700</v>
      </c>
      <c r="V1082" t="s">
        <v>187</v>
      </c>
      <c r="W1082">
        <v>5</v>
      </c>
      <c r="X1082">
        <v>5</v>
      </c>
      <c r="Y1082">
        <v>5</v>
      </c>
      <c r="Z1082">
        <v>5</v>
      </c>
      <c r="AA1082">
        <v>0</v>
      </c>
      <c r="AB1082">
        <v>0</v>
      </c>
      <c r="AC1082">
        <v>0</v>
      </c>
      <c r="AD1082">
        <v>0</v>
      </c>
      <c r="AE1082">
        <v>5</v>
      </c>
      <c r="AF1082">
        <v>5</v>
      </c>
      <c r="AI1082" t="s">
        <v>2302</v>
      </c>
      <c r="AJ1082" t="s">
        <v>989</v>
      </c>
      <c r="AK1082" t="s">
        <v>1039</v>
      </c>
      <c r="AL1082" t="s">
        <v>1008</v>
      </c>
      <c r="AM1082" t="s">
        <v>1009</v>
      </c>
      <c r="AN1082" t="s">
        <v>1022</v>
      </c>
      <c r="AO1082" t="s">
        <v>991</v>
      </c>
      <c r="AU1082" t="s">
        <v>2351</v>
      </c>
      <c r="AV1082" t="s">
        <v>765</v>
      </c>
      <c r="AW1082" t="s">
        <v>765</v>
      </c>
      <c r="AX1082" t="s">
        <v>990</v>
      </c>
      <c r="AY1082">
        <v>0</v>
      </c>
      <c r="AZ1082" t="s">
        <v>994</v>
      </c>
      <c r="BA1082">
        <v>31797645</v>
      </c>
      <c r="BD1082">
        <v>0</v>
      </c>
      <c r="BG1082">
        <v>1333314600</v>
      </c>
      <c r="BH1082" t="s">
        <v>995</v>
      </c>
      <c r="BI1082">
        <v>5</v>
      </c>
      <c r="BJ1082">
        <v>5</v>
      </c>
      <c r="BK1082">
        <v>1300</v>
      </c>
      <c r="BL1082" t="s">
        <v>996</v>
      </c>
    </row>
    <row r="1083" spans="3:64">
      <c r="C1083" s="2">
        <v>244688</v>
      </c>
      <c r="D1083" s="2">
        <v>244688</v>
      </c>
      <c r="F1083" t="s">
        <v>2297</v>
      </c>
      <c r="G1083" t="s">
        <v>2298</v>
      </c>
      <c r="H1083">
        <v>0</v>
      </c>
      <c r="I1083" t="s">
        <v>984</v>
      </c>
      <c r="J1083" t="s">
        <v>985</v>
      </c>
      <c r="K1083" t="s">
        <v>986</v>
      </c>
      <c r="L1083">
        <v>250</v>
      </c>
      <c r="N1083">
        <v>2000192906</v>
      </c>
      <c r="O1083" t="s">
        <v>2349</v>
      </c>
      <c r="P1083">
        <v>1</v>
      </c>
      <c r="Q1083" t="s">
        <v>2349</v>
      </c>
      <c r="R1083" s="2">
        <v>244688</v>
      </c>
      <c r="S1083" s="2">
        <v>244688</v>
      </c>
      <c r="T1083" t="s">
        <v>2350</v>
      </c>
      <c r="U1083">
        <v>23065140</v>
      </c>
      <c r="V1083" t="s">
        <v>154</v>
      </c>
      <c r="W1083">
        <v>5</v>
      </c>
      <c r="X1083">
        <v>5</v>
      </c>
      <c r="Y1083">
        <v>5</v>
      </c>
      <c r="Z1083">
        <v>5</v>
      </c>
      <c r="AA1083">
        <v>0</v>
      </c>
      <c r="AB1083">
        <v>0</v>
      </c>
      <c r="AC1083">
        <v>0</v>
      </c>
      <c r="AD1083">
        <v>0</v>
      </c>
      <c r="AE1083">
        <v>5</v>
      </c>
      <c r="AF1083">
        <v>5</v>
      </c>
      <c r="AI1083" t="s">
        <v>2302</v>
      </c>
      <c r="AJ1083" t="s">
        <v>989</v>
      </c>
      <c r="AK1083" t="s">
        <v>1039</v>
      </c>
      <c r="AL1083" t="s">
        <v>1008</v>
      </c>
      <c r="AM1083" t="s">
        <v>1009</v>
      </c>
      <c r="AN1083" t="s">
        <v>1022</v>
      </c>
      <c r="AO1083" t="s">
        <v>991</v>
      </c>
      <c r="AU1083" t="s">
        <v>2351</v>
      </c>
      <c r="AV1083" t="s">
        <v>765</v>
      </c>
      <c r="AW1083" t="s">
        <v>765</v>
      </c>
      <c r="AX1083" t="s">
        <v>990</v>
      </c>
      <c r="AY1083">
        <v>0</v>
      </c>
      <c r="AZ1083" t="s">
        <v>994</v>
      </c>
      <c r="BA1083">
        <v>31797645</v>
      </c>
      <c r="BD1083">
        <v>0</v>
      </c>
      <c r="BG1083">
        <v>1333314600</v>
      </c>
      <c r="BH1083" t="s">
        <v>995</v>
      </c>
      <c r="BI1083">
        <v>5</v>
      </c>
      <c r="BJ1083">
        <v>5</v>
      </c>
      <c r="BK1083">
        <v>1300</v>
      </c>
      <c r="BL1083" t="s">
        <v>996</v>
      </c>
    </row>
    <row r="1084" spans="3:64">
      <c r="C1084" s="2">
        <v>244688</v>
      </c>
      <c r="D1084" s="2">
        <v>244688</v>
      </c>
      <c r="F1084" t="s">
        <v>2297</v>
      </c>
      <c r="G1084" t="s">
        <v>2298</v>
      </c>
      <c r="H1084">
        <v>0</v>
      </c>
      <c r="I1084" t="s">
        <v>984</v>
      </c>
      <c r="J1084" t="s">
        <v>985</v>
      </c>
      <c r="K1084" t="s">
        <v>986</v>
      </c>
      <c r="L1084">
        <v>250</v>
      </c>
      <c r="N1084">
        <v>2000192906</v>
      </c>
      <c r="O1084" t="s">
        <v>2349</v>
      </c>
      <c r="P1084">
        <v>1</v>
      </c>
      <c r="Q1084" t="s">
        <v>2349</v>
      </c>
      <c r="R1084" s="2">
        <v>244688</v>
      </c>
      <c r="S1084" s="2">
        <v>244688</v>
      </c>
      <c r="T1084" t="s">
        <v>2350</v>
      </c>
      <c r="U1084">
        <v>23105854</v>
      </c>
      <c r="V1084" t="s">
        <v>659</v>
      </c>
      <c r="W1084">
        <v>4</v>
      </c>
      <c r="X1084">
        <v>22</v>
      </c>
      <c r="Y1084">
        <v>4</v>
      </c>
      <c r="Z1084">
        <v>22</v>
      </c>
      <c r="AA1084">
        <v>0</v>
      </c>
      <c r="AB1084">
        <v>0</v>
      </c>
      <c r="AC1084">
        <v>0</v>
      </c>
      <c r="AD1084">
        <v>0</v>
      </c>
      <c r="AE1084">
        <v>4</v>
      </c>
      <c r="AF1084">
        <v>22</v>
      </c>
      <c r="AI1084" t="s">
        <v>2302</v>
      </c>
      <c r="AJ1084" t="s">
        <v>989</v>
      </c>
      <c r="AK1084" t="s">
        <v>1039</v>
      </c>
      <c r="AL1084" t="s">
        <v>1008</v>
      </c>
      <c r="AM1084" t="s">
        <v>1009</v>
      </c>
      <c r="AN1084" t="s">
        <v>1022</v>
      </c>
      <c r="AO1084" t="s">
        <v>991</v>
      </c>
      <c r="AU1084" t="s">
        <v>2351</v>
      </c>
      <c r="AV1084" t="s">
        <v>1010</v>
      </c>
      <c r="AW1084" t="s">
        <v>765</v>
      </c>
      <c r="AX1084" t="s">
        <v>990</v>
      </c>
      <c r="AY1084">
        <v>0</v>
      </c>
      <c r="AZ1084" t="s">
        <v>994</v>
      </c>
      <c r="BA1084">
        <v>31797645</v>
      </c>
      <c r="BD1084">
        <v>0</v>
      </c>
      <c r="BG1084">
        <v>1333314600</v>
      </c>
      <c r="BH1084" t="s">
        <v>995</v>
      </c>
      <c r="BI1084">
        <v>4</v>
      </c>
      <c r="BJ1084">
        <v>22</v>
      </c>
      <c r="BK1084">
        <v>1300</v>
      </c>
      <c r="BL1084" t="s">
        <v>996</v>
      </c>
    </row>
    <row r="1085" spans="3:64">
      <c r="C1085" s="2">
        <v>244688</v>
      </c>
      <c r="D1085" s="2">
        <v>244688</v>
      </c>
      <c r="F1085" t="s">
        <v>2297</v>
      </c>
      <c r="G1085" t="s">
        <v>2298</v>
      </c>
      <c r="H1085">
        <v>0</v>
      </c>
      <c r="I1085" t="s">
        <v>984</v>
      </c>
      <c r="J1085" t="s">
        <v>985</v>
      </c>
      <c r="K1085" t="s">
        <v>986</v>
      </c>
      <c r="L1085">
        <v>250</v>
      </c>
      <c r="N1085">
        <v>2000192906</v>
      </c>
      <c r="O1085" t="s">
        <v>2349</v>
      </c>
      <c r="P1085">
        <v>1</v>
      </c>
      <c r="Q1085" t="s">
        <v>2349</v>
      </c>
      <c r="R1085" s="2">
        <v>244688</v>
      </c>
      <c r="S1085" s="2">
        <v>244688</v>
      </c>
      <c r="T1085" t="s">
        <v>2350</v>
      </c>
      <c r="U1085">
        <v>23057677</v>
      </c>
      <c r="V1085" t="s">
        <v>243</v>
      </c>
      <c r="W1085">
        <v>14</v>
      </c>
      <c r="X1085">
        <v>14</v>
      </c>
      <c r="Y1085">
        <v>14</v>
      </c>
      <c r="Z1085">
        <v>14</v>
      </c>
      <c r="AA1085">
        <v>0</v>
      </c>
      <c r="AB1085">
        <v>0</v>
      </c>
      <c r="AC1085">
        <v>0</v>
      </c>
      <c r="AD1085">
        <v>0</v>
      </c>
      <c r="AE1085">
        <v>14</v>
      </c>
      <c r="AF1085">
        <v>14</v>
      </c>
      <c r="AI1085" t="s">
        <v>2302</v>
      </c>
      <c r="AJ1085" t="s">
        <v>989</v>
      </c>
      <c r="AK1085" t="s">
        <v>1039</v>
      </c>
      <c r="AL1085" t="s">
        <v>1008</v>
      </c>
      <c r="AM1085" t="s">
        <v>1009</v>
      </c>
      <c r="AN1085" t="s">
        <v>1022</v>
      </c>
      <c r="AO1085" t="s">
        <v>991</v>
      </c>
      <c r="AU1085" t="s">
        <v>2351</v>
      </c>
      <c r="AV1085" t="s">
        <v>765</v>
      </c>
      <c r="AW1085" t="s">
        <v>765</v>
      </c>
      <c r="AX1085" t="s">
        <v>990</v>
      </c>
      <c r="AY1085">
        <v>0</v>
      </c>
      <c r="AZ1085" t="s">
        <v>994</v>
      </c>
      <c r="BA1085">
        <v>31797645</v>
      </c>
      <c r="BD1085">
        <v>0</v>
      </c>
      <c r="BG1085">
        <v>1333314600</v>
      </c>
      <c r="BH1085" t="s">
        <v>995</v>
      </c>
      <c r="BI1085">
        <v>14</v>
      </c>
      <c r="BJ1085">
        <v>14</v>
      </c>
      <c r="BK1085">
        <v>1300</v>
      </c>
      <c r="BL1085" t="s">
        <v>996</v>
      </c>
    </row>
    <row r="1086" spans="3:64">
      <c r="C1086" s="2">
        <v>244688</v>
      </c>
      <c r="D1086" s="2">
        <v>244688</v>
      </c>
      <c r="F1086" t="s">
        <v>2297</v>
      </c>
      <c r="G1086" t="s">
        <v>2298</v>
      </c>
      <c r="H1086">
        <v>0</v>
      </c>
      <c r="I1086" t="s">
        <v>984</v>
      </c>
      <c r="J1086" t="s">
        <v>985</v>
      </c>
      <c r="K1086" t="s">
        <v>986</v>
      </c>
      <c r="L1086">
        <v>250</v>
      </c>
      <c r="N1086">
        <v>2000192906</v>
      </c>
      <c r="O1086" t="s">
        <v>2349</v>
      </c>
      <c r="P1086">
        <v>1</v>
      </c>
      <c r="Q1086" t="s">
        <v>2349</v>
      </c>
      <c r="R1086" s="2">
        <v>244688</v>
      </c>
      <c r="S1086" s="2">
        <v>244688</v>
      </c>
      <c r="T1086" t="s">
        <v>2350</v>
      </c>
      <c r="U1086">
        <v>23057696</v>
      </c>
      <c r="V1086" t="s">
        <v>568</v>
      </c>
      <c r="W1086">
        <v>5</v>
      </c>
      <c r="X1086">
        <v>5</v>
      </c>
      <c r="Y1086">
        <v>5</v>
      </c>
      <c r="Z1086">
        <v>5</v>
      </c>
      <c r="AA1086">
        <v>0</v>
      </c>
      <c r="AB1086">
        <v>0</v>
      </c>
      <c r="AC1086">
        <v>0</v>
      </c>
      <c r="AD1086">
        <v>0</v>
      </c>
      <c r="AE1086">
        <v>5</v>
      </c>
      <c r="AF1086">
        <v>5</v>
      </c>
      <c r="AI1086" t="s">
        <v>2302</v>
      </c>
      <c r="AJ1086" t="s">
        <v>989</v>
      </c>
      <c r="AK1086" t="s">
        <v>1007</v>
      </c>
      <c r="AL1086" t="s">
        <v>1008</v>
      </c>
      <c r="AM1086" t="s">
        <v>1009</v>
      </c>
      <c r="AN1086" t="s">
        <v>1022</v>
      </c>
      <c r="AO1086" t="s">
        <v>991</v>
      </c>
      <c r="AU1086" t="s">
        <v>2351</v>
      </c>
      <c r="AV1086" t="s">
        <v>765</v>
      </c>
      <c r="AW1086" t="s">
        <v>765</v>
      </c>
      <c r="AX1086" t="s">
        <v>990</v>
      </c>
      <c r="AY1086">
        <v>0</v>
      </c>
      <c r="AZ1086" t="s">
        <v>994</v>
      </c>
      <c r="BA1086">
        <v>31797645</v>
      </c>
      <c r="BD1086">
        <v>0</v>
      </c>
      <c r="BG1086">
        <v>1333314600</v>
      </c>
      <c r="BH1086" t="s">
        <v>995</v>
      </c>
      <c r="BI1086">
        <v>5</v>
      </c>
      <c r="BJ1086">
        <v>5</v>
      </c>
      <c r="BK1086">
        <v>1300</v>
      </c>
      <c r="BL1086" t="s">
        <v>996</v>
      </c>
    </row>
    <row r="1087" spans="3:64">
      <c r="C1087" s="2">
        <v>244688</v>
      </c>
      <c r="D1087" s="2">
        <v>244688</v>
      </c>
      <c r="F1087" t="s">
        <v>2297</v>
      </c>
      <c r="G1087" t="s">
        <v>2298</v>
      </c>
      <c r="H1087">
        <v>0</v>
      </c>
      <c r="I1087" t="s">
        <v>984</v>
      </c>
      <c r="J1087" t="s">
        <v>985</v>
      </c>
      <c r="K1087" t="s">
        <v>986</v>
      </c>
      <c r="L1087">
        <v>250</v>
      </c>
      <c r="N1087">
        <v>2000192906</v>
      </c>
      <c r="O1087" t="s">
        <v>2349</v>
      </c>
      <c r="P1087">
        <v>1</v>
      </c>
      <c r="Q1087" t="s">
        <v>2349</v>
      </c>
      <c r="R1087" s="2">
        <v>244688</v>
      </c>
      <c r="S1087" s="2">
        <v>244688</v>
      </c>
      <c r="T1087" t="s">
        <v>2350</v>
      </c>
      <c r="U1087">
        <v>23000188</v>
      </c>
      <c r="V1087" t="s">
        <v>94</v>
      </c>
      <c r="W1087">
        <v>4</v>
      </c>
      <c r="X1087">
        <v>4</v>
      </c>
      <c r="Y1087">
        <v>4</v>
      </c>
      <c r="Z1087">
        <v>4</v>
      </c>
      <c r="AA1087">
        <v>0</v>
      </c>
      <c r="AB1087">
        <v>0</v>
      </c>
      <c r="AC1087">
        <v>0</v>
      </c>
      <c r="AD1087">
        <v>0</v>
      </c>
      <c r="AE1087">
        <v>4</v>
      </c>
      <c r="AF1087">
        <v>4</v>
      </c>
      <c r="AI1087" t="s">
        <v>2302</v>
      </c>
      <c r="AJ1087" t="s">
        <v>989</v>
      </c>
      <c r="AK1087" t="s">
        <v>1007</v>
      </c>
      <c r="AL1087" t="s">
        <v>1008</v>
      </c>
      <c r="AM1087" t="s">
        <v>1009</v>
      </c>
      <c r="AN1087" t="s">
        <v>1022</v>
      </c>
      <c r="AO1087" t="s">
        <v>991</v>
      </c>
      <c r="AU1087" t="s">
        <v>2351</v>
      </c>
      <c r="AV1087" t="s">
        <v>765</v>
      </c>
      <c r="AW1087" t="s">
        <v>765</v>
      </c>
      <c r="AX1087" t="s">
        <v>990</v>
      </c>
      <c r="AY1087">
        <v>0</v>
      </c>
      <c r="AZ1087" t="s">
        <v>994</v>
      </c>
      <c r="BA1087">
        <v>31797645</v>
      </c>
      <c r="BD1087">
        <v>0</v>
      </c>
      <c r="BG1087">
        <v>1333314600</v>
      </c>
      <c r="BH1087" t="s">
        <v>995</v>
      </c>
      <c r="BI1087">
        <v>4</v>
      </c>
      <c r="BJ1087">
        <v>4</v>
      </c>
      <c r="BK1087">
        <v>1300</v>
      </c>
      <c r="BL1087" t="s">
        <v>996</v>
      </c>
    </row>
    <row r="1088" spans="3:64">
      <c r="C1088" s="2">
        <v>244688</v>
      </c>
      <c r="D1088" s="2">
        <v>244688</v>
      </c>
      <c r="F1088" t="s">
        <v>2297</v>
      </c>
      <c r="G1088" t="s">
        <v>2298</v>
      </c>
      <c r="H1088">
        <v>0</v>
      </c>
      <c r="I1088" t="s">
        <v>984</v>
      </c>
      <c r="J1088" t="s">
        <v>985</v>
      </c>
      <c r="K1088" t="s">
        <v>986</v>
      </c>
      <c r="L1088">
        <v>250</v>
      </c>
      <c r="N1088">
        <v>2000192906</v>
      </c>
      <c r="O1088" t="s">
        <v>2349</v>
      </c>
      <c r="P1088">
        <v>1</v>
      </c>
      <c r="Q1088" t="s">
        <v>2349</v>
      </c>
      <c r="R1088" s="2">
        <v>244688</v>
      </c>
      <c r="S1088" s="2">
        <v>244688</v>
      </c>
      <c r="T1088" t="s">
        <v>2350</v>
      </c>
      <c r="U1088">
        <v>23000186</v>
      </c>
      <c r="V1088" t="s">
        <v>69</v>
      </c>
      <c r="W1088">
        <v>2</v>
      </c>
      <c r="X1088">
        <v>2</v>
      </c>
      <c r="Y1088">
        <v>2</v>
      </c>
      <c r="Z1088">
        <v>2</v>
      </c>
      <c r="AA1088">
        <v>0</v>
      </c>
      <c r="AB1088">
        <v>0</v>
      </c>
      <c r="AC1088">
        <v>0</v>
      </c>
      <c r="AD1088">
        <v>0</v>
      </c>
      <c r="AE1088">
        <v>2</v>
      </c>
      <c r="AF1088">
        <v>2</v>
      </c>
      <c r="AI1088" t="s">
        <v>2302</v>
      </c>
      <c r="AJ1088" t="s">
        <v>989</v>
      </c>
      <c r="AK1088" t="s">
        <v>1007</v>
      </c>
      <c r="AL1088" t="s">
        <v>1008</v>
      </c>
      <c r="AM1088" t="s">
        <v>1009</v>
      </c>
      <c r="AN1088" t="s">
        <v>1022</v>
      </c>
      <c r="AO1088" t="s">
        <v>991</v>
      </c>
      <c r="AU1088" t="s">
        <v>2351</v>
      </c>
      <c r="AV1088" t="s">
        <v>765</v>
      </c>
      <c r="AW1088" t="s">
        <v>765</v>
      </c>
      <c r="AX1088" t="s">
        <v>990</v>
      </c>
      <c r="AY1088">
        <v>0</v>
      </c>
      <c r="AZ1088" t="s">
        <v>994</v>
      </c>
      <c r="BA1088">
        <v>31797645</v>
      </c>
      <c r="BD1088">
        <v>0</v>
      </c>
      <c r="BG1088">
        <v>1333314600</v>
      </c>
      <c r="BH1088" t="s">
        <v>995</v>
      </c>
      <c r="BI1088">
        <v>2</v>
      </c>
      <c r="BJ1088">
        <v>2</v>
      </c>
      <c r="BK1088">
        <v>1300</v>
      </c>
      <c r="BL1088" t="s">
        <v>996</v>
      </c>
    </row>
    <row r="1089" spans="3:64">
      <c r="C1089" s="2">
        <v>244688</v>
      </c>
      <c r="D1089" s="2">
        <v>244688</v>
      </c>
      <c r="F1089" t="s">
        <v>2297</v>
      </c>
      <c r="G1089" t="s">
        <v>2298</v>
      </c>
      <c r="H1089">
        <v>0</v>
      </c>
      <c r="I1089" t="s">
        <v>984</v>
      </c>
      <c r="J1089" t="s">
        <v>985</v>
      </c>
      <c r="K1089" t="s">
        <v>986</v>
      </c>
      <c r="L1089">
        <v>250</v>
      </c>
      <c r="N1089">
        <v>2000192906</v>
      </c>
      <c r="O1089" t="s">
        <v>2349</v>
      </c>
      <c r="P1089">
        <v>1</v>
      </c>
      <c r="Q1089" t="s">
        <v>2349</v>
      </c>
      <c r="R1089" s="2">
        <v>244688</v>
      </c>
      <c r="S1089" s="2">
        <v>244688</v>
      </c>
      <c r="T1089" t="s">
        <v>2350</v>
      </c>
      <c r="U1089">
        <v>23057689</v>
      </c>
      <c r="V1089" t="s">
        <v>56</v>
      </c>
      <c r="W1089">
        <v>5</v>
      </c>
      <c r="X1089">
        <v>5</v>
      </c>
      <c r="Y1089">
        <v>5</v>
      </c>
      <c r="Z1089">
        <v>5</v>
      </c>
      <c r="AA1089">
        <v>0</v>
      </c>
      <c r="AB1089">
        <v>0</v>
      </c>
      <c r="AC1089">
        <v>0</v>
      </c>
      <c r="AD1089">
        <v>0</v>
      </c>
      <c r="AE1089">
        <v>5</v>
      </c>
      <c r="AF1089">
        <v>5</v>
      </c>
      <c r="AI1089" t="s">
        <v>2302</v>
      </c>
      <c r="AJ1089" t="s">
        <v>989</v>
      </c>
      <c r="AK1089" t="s">
        <v>1007</v>
      </c>
      <c r="AL1089" t="s">
        <v>1008</v>
      </c>
      <c r="AM1089" t="s">
        <v>1009</v>
      </c>
      <c r="AN1089" t="s">
        <v>1022</v>
      </c>
      <c r="AO1089" t="s">
        <v>991</v>
      </c>
      <c r="AU1089" t="s">
        <v>2351</v>
      </c>
      <c r="AV1089" t="s">
        <v>765</v>
      </c>
      <c r="AW1089" t="s">
        <v>765</v>
      </c>
      <c r="AX1089" t="s">
        <v>990</v>
      </c>
      <c r="AY1089">
        <v>0</v>
      </c>
      <c r="AZ1089" t="s">
        <v>994</v>
      </c>
      <c r="BA1089">
        <v>31797645</v>
      </c>
      <c r="BD1089">
        <v>0</v>
      </c>
      <c r="BG1089">
        <v>1333314600</v>
      </c>
      <c r="BH1089" t="s">
        <v>995</v>
      </c>
      <c r="BI1089">
        <v>5</v>
      </c>
      <c r="BJ1089">
        <v>5</v>
      </c>
      <c r="BK1089">
        <v>1300</v>
      </c>
      <c r="BL1089" t="s">
        <v>996</v>
      </c>
    </row>
    <row r="1090" spans="3:64">
      <c r="C1090" s="2">
        <v>244688</v>
      </c>
      <c r="D1090" s="2">
        <v>244688</v>
      </c>
      <c r="F1090" t="s">
        <v>2297</v>
      </c>
      <c r="G1090" t="s">
        <v>2298</v>
      </c>
      <c r="H1090">
        <v>0</v>
      </c>
      <c r="I1090" t="s">
        <v>984</v>
      </c>
      <c r="J1090" t="s">
        <v>985</v>
      </c>
      <c r="K1090" t="s">
        <v>986</v>
      </c>
      <c r="L1090">
        <v>250</v>
      </c>
      <c r="N1090">
        <v>2000192906</v>
      </c>
      <c r="O1090" t="s">
        <v>2349</v>
      </c>
      <c r="P1090">
        <v>1</v>
      </c>
      <c r="Q1090" t="s">
        <v>2349</v>
      </c>
      <c r="R1090" s="2">
        <v>244688</v>
      </c>
      <c r="S1090" s="2">
        <v>244688</v>
      </c>
      <c r="T1090" t="s">
        <v>2350</v>
      </c>
      <c r="U1090">
        <v>23000127</v>
      </c>
      <c r="V1090" t="s">
        <v>654</v>
      </c>
      <c r="W1090">
        <v>24</v>
      </c>
      <c r="X1090">
        <v>24</v>
      </c>
      <c r="Y1090">
        <v>24</v>
      </c>
      <c r="Z1090">
        <v>24</v>
      </c>
      <c r="AA1090">
        <v>0</v>
      </c>
      <c r="AB1090">
        <v>0</v>
      </c>
      <c r="AC1090">
        <v>0</v>
      </c>
      <c r="AD1090">
        <v>0</v>
      </c>
      <c r="AE1090">
        <v>24</v>
      </c>
      <c r="AF1090">
        <v>24</v>
      </c>
      <c r="AI1090" t="s">
        <v>2302</v>
      </c>
      <c r="AJ1090" t="s">
        <v>989</v>
      </c>
      <c r="AK1090" t="s">
        <v>1039</v>
      </c>
      <c r="AL1090" t="s">
        <v>1008</v>
      </c>
      <c r="AM1090" t="s">
        <v>1009</v>
      </c>
      <c r="AN1090" t="s">
        <v>1022</v>
      </c>
      <c r="AO1090" t="s">
        <v>991</v>
      </c>
      <c r="AU1090" t="s">
        <v>2351</v>
      </c>
      <c r="AV1090" t="s">
        <v>765</v>
      </c>
      <c r="AW1090" t="s">
        <v>765</v>
      </c>
      <c r="AX1090" t="s">
        <v>990</v>
      </c>
      <c r="AY1090">
        <v>0</v>
      </c>
      <c r="AZ1090" t="s">
        <v>994</v>
      </c>
      <c r="BA1090">
        <v>31797645</v>
      </c>
      <c r="BD1090">
        <v>0</v>
      </c>
      <c r="BG1090">
        <v>1333314600</v>
      </c>
      <c r="BH1090" t="s">
        <v>995</v>
      </c>
      <c r="BI1090">
        <v>24</v>
      </c>
      <c r="BJ1090">
        <v>24</v>
      </c>
      <c r="BK1090">
        <v>1300</v>
      </c>
      <c r="BL1090" t="s">
        <v>996</v>
      </c>
    </row>
    <row r="1091" spans="3:64">
      <c r="C1091" s="2">
        <v>244688</v>
      </c>
      <c r="D1091" s="2">
        <v>244688</v>
      </c>
      <c r="F1091" t="s">
        <v>2297</v>
      </c>
      <c r="G1091" t="s">
        <v>2298</v>
      </c>
      <c r="H1091">
        <v>0</v>
      </c>
      <c r="I1091" t="s">
        <v>984</v>
      </c>
      <c r="J1091" t="s">
        <v>985</v>
      </c>
      <c r="K1091" t="s">
        <v>986</v>
      </c>
      <c r="L1091">
        <v>250</v>
      </c>
      <c r="N1091">
        <v>2000192906</v>
      </c>
      <c r="O1091" t="s">
        <v>2349</v>
      </c>
      <c r="P1091">
        <v>1</v>
      </c>
      <c r="Q1091" t="s">
        <v>2349</v>
      </c>
      <c r="R1091" s="2">
        <v>244688</v>
      </c>
      <c r="S1091" s="2">
        <v>244688</v>
      </c>
      <c r="T1091" t="s">
        <v>2350</v>
      </c>
      <c r="U1091">
        <v>23000191</v>
      </c>
      <c r="V1091" t="s">
        <v>44</v>
      </c>
      <c r="W1091">
        <v>2</v>
      </c>
      <c r="X1091">
        <v>2</v>
      </c>
      <c r="Y1091">
        <v>2</v>
      </c>
      <c r="Z1091">
        <v>2</v>
      </c>
      <c r="AA1091">
        <v>0</v>
      </c>
      <c r="AB1091">
        <v>0</v>
      </c>
      <c r="AC1091">
        <v>0</v>
      </c>
      <c r="AD1091">
        <v>0</v>
      </c>
      <c r="AE1091">
        <v>2</v>
      </c>
      <c r="AF1091">
        <v>2</v>
      </c>
      <c r="AI1091" t="s">
        <v>2302</v>
      </c>
      <c r="AJ1091" t="s">
        <v>989</v>
      </c>
      <c r="AK1091" t="s">
        <v>1007</v>
      </c>
      <c r="AL1091" t="s">
        <v>1008</v>
      </c>
      <c r="AM1091" t="s">
        <v>1009</v>
      </c>
      <c r="AN1091" t="s">
        <v>1022</v>
      </c>
      <c r="AO1091" t="s">
        <v>991</v>
      </c>
      <c r="AU1091" t="s">
        <v>2351</v>
      </c>
      <c r="AV1091" t="s">
        <v>765</v>
      </c>
      <c r="AW1091" t="s">
        <v>765</v>
      </c>
      <c r="AX1091" t="s">
        <v>990</v>
      </c>
      <c r="AY1091">
        <v>0</v>
      </c>
      <c r="AZ1091" t="s">
        <v>994</v>
      </c>
      <c r="BA1091">
        <v>31797645</v>
      </c>
      <c r="BD1091">
        <v>0</v>
      </c>
      <c r="BG1091">
        <v>1333314600</v>
      </c>
      <c r="BH1091" t="s">
        <v>995</v>
      </c>
      <c r="BI1091">
        <v>2</v>
      </c>
      <c r="BJ1091">
        <v>2</v>
      </c>
      <c r="BK1091">
        <v>1300</v>
      </c>
      <c r="BL1091" t="s">
        <v>996</v>
      </c>
    </row>
    <row r="1092" spans="3:64">
      <c r="C1092" s="2">
        <v>244688</v>
      </c>
      <c r="D1092" s="2">
        <v>244688</v>
      </c>
      <c r="F1092" t="s">
        <v>2297</v>
      </c>
      <c r="G1092" t="s">
        <v>2298</v>
      </c>
      <c r="H1092">
        <v>0</v>
      </c>
      <c r="I1092" t="s">
        <v>984</v>
      </c>
      <c r="J1092" t="s">
        <v>985</v>
      </c>
      <c r="K1092" t="s">
        <v>986</v>
      </c>
      <c r="L1092">
        <v>250</v>
      </c>
      <c r="N1092">
        <v>2000192906</v>
      </c>
      <c r="O1092" t="s">
        <v>2349</v>
      </c>
      <c r="P1092">
        <v>1</v>
      </c>
      <c r="Q1092" t="s">
        <v>2349</v>
      </c>
      <c r="R1092" s="2">
        <v>244688</v>
      </c>
      <c r="S1092" s="2">
        <v>244688</v>
      </c>
      <c r="T1092" t="s">
        <v>2350</v>
      </c>
      <c r="U1092">
        <v>23105856</v>
      </c>
      <c r="V1092" t="s">
        <v>231</v>
      </c>
      <c r="W1092">
        <v>2</v>
      </c>
      <c r="X1092">
        <v>24</v>
      </c>
      <c r="Y1092">
        <v>2</v>
      </c>
      <c r="Z1092">
        <v>24</v>
      </c>
      <c r="AA1092">
        <v>0</v>
      </c>
      <c r="AB1092">
        <v>0</v>
      </c>
      <c r="AC1092">
        <v>0</v>
      </c>
      <c r="AD1092">
        <v>0</v>
      </c>
      <c r="AE1092">
        <v>2</v>
      </c>
      <c r="AF1092">
        <v>24</v>
      </c>
      <c r="AI1092" t="s">
        <v>2302</v>
      </c>
      <c r="AJ1092" t="s">
        <v>989</v>
      </c>
      <c r="AK1092" t="s">
        <v>1039</v>
      </c>
      <c r="AL1092" t="s">
        <v>1008</v>
      </c>
      <c r="AM1092" t="s">
        <v>1009</v>
      </c>
      <c r="AN1092" t="s">
        <v>1022</v>
      </c>
      <c r="AO1092" t="s">
        <v>991</v>
      </c>
      <c r="AU1092" t="s">
        <v>2351</v>
      </c>
      <c r="AV1092" t="s">
        <v>1010</v>
      </c>
      <c r="AW1092" t="s">
        <v>765</v>
      </c>
      <c r="AX1092" t="s">
        <v>990</v>
      </c>
      <c r="AY1092">
        <v>0</v>
      </c>
      <c r="AZ1092" t="s">
        <v>994</v>
      </c>
      <c r="BA1092">
        <v>31797645</v>
      </c>
      <c r="BD1092">
        <v>0</v>
      </c>
      <c r="BG1092">
        <v>1333314600</v>
      </c>
      <c r="BH1092" t="s">
        <v>995</v>
      </c>
      <c r="BI1092">
        <v>2</v>
      </c>
      <c r="BJ1092">
        <v>24</v>
      </c>
      <c r="BK1092">
        <v>1300</v>
      </c>
      <c r="BL1092" t="s">
        <v>996</v>
      </c>
    </row>
    <row r="1093" spans="3:64">
      <c r="C1093" s="2">
        <v>244688</v>
      </c>
      <c r="D1093" s="2">
        <v>244688</v>
      </c>
      <c r="F1093" t="s">
        <v>2297</v>
      </c>
      <c r="G1093" t="s">
        <v>2298</v>
      </c>
      <c r="H1093">
        <v>0</v>
      </c>
      <c r="I1093" t="s">
        <v>984</v>
      </c>
      <c r="J1093" t="s">
        <v>985</v>
      </c>
      <c r="K1093" t="s">
        <v>986</v>
      </c>
      <c r="L1093">
        <v>250</v>
      </c>
      <c r="N1093">
        <v>2000389698</v>
      </c>
      <c r="O1093" t="s">
        <v>2352</v>
      </c>
      <c r="P1093">
        <v>1</v>
      </c>
      <c r="Q1093" t="s">
        <v>2353</v>
      </c>
      <c r="R1093" s="2">
        <v>244688</v>
      </c>
      <c r="S1093" s="2">
        <v>244688</v>
      </c>
      <c r="T1093" t="s">
        <v>2354</v>
      </c>
      <c r="U1093">
        <v>23057700</v>
      </c>
      <c r="V1093" t="s">
        <v>187</v>
      </c>
      <c r="W1093">
        <v>5</v>
      </c>
      <c r="X1093">
        <v>5</v>
      </c>
      <c r="Y1093">
        <v>5</v>
      </c>
      <c r="Z1093">
        <v>5</v>
      </c>
      <c r="AA1093">
        <v>0</v>
      </c>
      <c r="AB1093">
        <v>0</v>
      </c>
      <c r="AC1093">
        <v>0</v>
      </c>
      <c r="AD1093">
        <v>0</v>
      </c>
      <c r="AE1093">
        <v>5</v>
      </c>
      <c r="AF1093">
        <v>5</v>
      </c>
      <c r="AI1093" t="s">
        <v>2302</v>
      </c>
      <c r="AJ1093" t="s">
        <v>989</v>
      </c>
      <c r="AK1093" t="s">
        <v>1039</v>
      </c>
      <c r="AL1093" t="s">
        <v>1008</v>
      </c>
      <c r="AM1093" t="s">
        <v>1009</v>
      </c>
      <c r="AN1093" t="s">
        <v>1034</v>
      </c>
      <c r="AO1093" t="s">
        <v>991</v>
      </c>
      <c r="AU1093" t="s">
        <v>2355</v>
      </c>
      <c r="AV1093" t="s">
        <v>765</v>
      </c>
      <c r="AW1093" t="s">
        <v>765</v>
      </c>
      <c r="AX1093" t="s">
        <v>990</v>
      </c>
      <c r="AY1093">
        <v>0</v>
      </c>
      <c r="AZ1093" t="s">
        <v>994</v>
      </c>
      <c r="BA1093">
        <v>31799968</v>
      </c>
      <c r="BD1093">
        <v>0</v>
      </c>
      <c r="BG1093">
        <v>1333314600</v>
      </c>
      <c r="BH1093" t="s">
        <v>995</v>
      </c>
      <c r="BI1093">
        <v>5</v>
      </c>
      <c r="BJ1093">
        <v>5</v>
      </c>
      <c r="BK1093">
        <v>1300</v>
      </c>
      <c r="BL1093" t="s">
        <v>996</v>
      </c>
    </row>
    <row r="1094" spans="3:64">
      <c r="C1094" s="2">
        <v>244688</v>
      </c>
      <c r="D1094" s="2">
        <v>244688</v>
      </c>
      <c r="F1094" t="s">
        <v>2297</v>
      </c>
      <c r="G1094" t="s">
        <v>2298</v>
      </c>
      <c r="H1094">
        <v>0</v>
      </c>
      <c r="I1094" t="s">
        <v>984</v>
      </c>
      <c r="J1094" t="s">
        <v>985</v>
      </c>
      <c r="K1094" t="s">
        <v>986</v>
      </c>
      <c r="L1094">
        <v>250</v>
      </c>
      <c r="N1094">
        <v>2000389698</v>
      </c>
      <c r="O1094" t="s">
        <v>2352</v>
      </c>
      <c r="P1094">
        <v>1</v>
      </c>
      <c r="Q1094" t="s">
        <v>2353</v>
      </c>
      <c r="R1094" s="2">
        <v>244688</v>
      </c>
      <c r="S1094" s="2">
        <v>244688</v>
      </c>
      <c r="T1094" t="s">
        <v>2354</v>
      </c>
      <c r="U1094">
        <v>23105855</v>
      </c>
      <c r="V1094" t="s">
        <v>164</v>
      </c>
      <c r="W1094">
        <v>3</v>
      </c>
      <c r="X1094">
        <v>30</v>
      </c>
      <c r="Y1094">
        <v>3</v>
      </c>
      <c r="Z1094">
        <v>30</v>
      </c>
      <c r="AA1094">
        <v>0</v>
      </c>
      <c r="AB1094">
        <v>0</v>
      </c>
      <c r="AC1094">
        <v>0</v>
      </c>
      <c r="AD1094">
        <v>0</v>
      </c>
      <c r="AE1094">
        <v>3</v>
      </c>
      <c r="AF1094">
        <v>30</v>
      </c>
      <c r="AI1094" t="s">
        <v>2302</v>
      </c>
      <c r="AJ1094" t="s">
        <v>989</v>
      </c>
      <c r="AK1094" t="s">
        <v>1039</v>
      </c>
      <c r="AL1094" t="s">
        <v>1008</v>
      </c>
      <c r="AM1094" t="s">
        <v>1009</v>
      </c>
      <c r="AN1094" t="s">
        <v>1034</v>
      </c>
      <c r="AO1094" t="s">
        <v>991</v>
      </c>
      <c r="AU1094" t="s">
        <v>2355</v>
      </c>
      <c r="AV1094" t="s">
        <v>1010</v>
      </c>
      <c r="AW1094" t="s">
        <v>765</v>
      </c>
      <c r="AX1094" t="s">
        <v>990</v>
      </c>
      <c r="AY1094">
        <v>0</v>
      </c>
      <c r="AZ1094" t="s">
        <v>994</v>
      </c>
      <c r="BA1094">
        <v>31799968</v>
      </c>
      <c r="BD1094">
        <v>0</v>
      </c>
      <c r="BG1094">
        <v>1333314600</v>
      </c>
      <c r="BH1094" t="s">
        <v>995</v>
      </c>
      <c r="BI1094">
        <v>3</v>
      </c>
      <c r="BJ1094">
        <v>30</v>
      </c>
      <c r="BK1094">
        <v>1300</v>
      </c>
      <c r="BL1094" t="s">
        <v>996</v>
      </c>
    </row>
    <row r="1095" spans="3:64">
      <c r="C1095" s="2">
        <v>244688</v>
      </c>
      <c r="D1095" s="2">
        <v>244688</v>
      </c>
      <c r="F1095" t="s">
        <v>2297</v>
      </c>
      <c r="G1095" t="s">
        <v>2298</v>
      </c>
      <c r="H1095">
        <v>0</v>
      </c>
      <c r="I1095" t="s">
        <v>984</v>
      </c>
      <c r="J1095" t="s">
        <v>985</v>
      </c>
      <c r="K1095" t="s">
        <v>986</v>
      </c>
      <c r="L1095">
        <v>250</v>
      </c>
      <c r="N1095">
        <v>2000389698</v>
      </c>
      <c r="O1095" t="s">
        <v>2352</v>
      </c>
      <c r="P1095">
        <v>1</v>
      </c>
      <c r="Q1095" t="s">
        <v>2353</v>
      </c>
      <c r="R1095" s="2">
        <v>244688</v>
      </c>
      <c r="S1095" s="2">
        <v>244688</v>
      </c>
      <c r="T1095" t="s">
        <v>2354</v>
      </c>
      <c r="U1095">
        <v>23057688</v>
      </c>
      <c r="V1095" t="s">
        <v>61</v>
      </c>
      <c r="W1095">
        <v>5</v>
      </c>
      <c r="X1095">
        <v>5</v>
      </c>
      <c r="Y1095">
        <v>5</v>
      </c>
      <c r="Z1095">
        <v>5</v>
      </c>
      <c r="AA1095">
        <v>0</v>
      </c>
      <c r="AB1095">
        <v>0</v>
      </c>
      <c r="AC1095">
        <v>0</v>
      </c>
      <c r="AD1095">
        <v>0</v>
      </c>
      <c r="AE1095">
        <v>5</v>
      </c>
      <c r="AF1095">
        <v>5</v>
      </c>
      <c r="AI1095" t="s">
        <v>2302</v>
      </c>
      <c r="AJ1095" t="s">
        <v>989</v>
      </c>
      <c r="AK1095" t="s">
        <v>1007</v>
      </c>
      <c r="AL1095" t="s">
        <v>1008</v>
      </c>
      <c r="AM1095" t="s">
        <v>1009</v>
      </c>
      <c r="AN1095" t="s">
        <v>1034</v>
      </c>
      <c r="AO1095" t="s">
        <v>991</v>
      </c>
      <c r="AU1095" t="s">
        <v>2355</v>
      </c>
      <c r="AV1095" t="s">
        <v>765</v>
      </c>
      <c r="AW1095" t="s">
        <v>765</v>
      </c>
      <c r="AX1095" t="s">
        <v>990</v>
      </c>
      <c r="AY1095">
        <v>0</v>
      </c>
      <c r="AZ1095" t="s">
        <v>994</v>
      </c>
      <c r="BA1095">
        <v>31799968</v>
      </c>
      <c r="BD1095">
        <v>0</v>
      </c>
      <c r="BG1095">
        <v>1333314600</v>
      </c>
      <c r="BH1095" t="s">
        <v>995</v>
      </c>
      <c r="BI1095">
        <v>5</v>
      </c>
      <c r="BJ1095">
        <v>5</v>
      </c>
      <c r="BK1095">
        <v>1300</v>
      </c>
      <c r="BL1095" t="s">
        <v>996</v>
      </c>
    </row>
    <row r="1096" spans="3:64">
      <c r="C1096" s="2">
        <v>244688</v>
      </c>
      <c r="D1096" s="2">
        <v>244688</v>
      </c>
      <c r="F1096" t="s">
        <v>2297</v>
      </c>
      <c r="G1096" t="s">
        <v>2298</v>
      </c>
      <c r="H1096">
        <v>0</v>
      </c>
      <c r="I1096" t="s">
        <v>984</v>
      </c>
      <c r="J1096" t="s">
        <v>985</v>
      </c>
      <c r="K1096" t="s">
        <v>986</v>
      </c>
      <c r="L1096">
        <v>250</v>
      </c>
      <c r="N1096">
        <v>2000339130</v>
      </c>
      <c r="O1096" t="s">
        <v>2356</v>
      </c>
      <c r="P1096">
        <v>1</v>
      </c>
      <c r="Q1096" t="s">
        <v>2357</v>
      </c>
      <c r="R1096" s="2">
        <v>244688</v>
      </c>
      <c r="S1096" s="2">
        <v>244688</v>
      </c>
      <c r="T1096" t="s">
        <v>2358</v>
      </c>
      <c r="U1096">
        <v>23065143</v>
      </c>
      <c r="V1096" t="s">
        <v>245</v>
      </c>
      <c r="W1096">
        <v>5</v>
      </c>
      <c r="X1096">
        <v>5</v>
      </c>
      <c r="Y1096">
        <v>5</v>
      </c>
      <c r="Z1096">
        <v>5</v>
      </c>
      <c r="AA1096">
        <v>0</v>
      </c>
      <c r="AB1096">
        <v>0</v>
      </c>
      <c r="AC1096">
        <v>0</v>
      </c>
      <c r="AD1096">
        <v>0</v>
      </c>
      <c r="AE1096">
        <v>5</v>
      </c>
      <c r="AF1096">
        <v>5</v>
      </c>
      <c r="AI1096" t="s">
        <v>2302</v>
      </c>
      <c r="AJ1096" t="s">
        <v>989</v>
      </c>
      <c r="AK1096" t="s">
        <v>1039</v>
      </c>
      <c r="AL1096" t="s">
        <v>1008</v>
      </c>
      <c r="AM1096" t="s">
        <v>1009</v>
      </c>
      <c r="AN1096" t="s">
        <v>1022</v>
      </c>
      <c r="AO1096" t="s">
        <v>991</v>
      </c>
      <c r="AU1096" t="s">
        <v>2359</v>
      </c>
      <c r="AV1096" t="s">
        <v>765</v>
      </c>
      <c r="AW1096" t="s">
        <v>765</v>
      </c>
      <c r="AX1096" t="s">
        <v>990</v>
      </c>
      <c r="AY1096">
        <v>0</v>
      </c>
      <c r="AZ1096" t="s">
        <v>994</v>
      </c>
      <c r="BA1096">
        <v>31801684</v>
      </c>
      <c r="BD1096">
        <v>0</v>
      </c>
      <c r="BG1096">
        <v>1333314600</v>
      </c>
      <c r="BH1096" t="s">
        <v>995</v>
      </c>
      <c r="BI1096">
        <v>5</v>
      </c>
      <c r="BJ1096">
        <v>5</v>
      </c>
      <c r="BK1096">
        <v>1300</v>
      </c>
      <c r="BL1096" t="s">
        <v>996</v>
      </c>
    </row>
    <row r="1097" spans="3:64">
      <c r="C1097" s="2">
        <v>244688</v>
      </c>
      <c r="D1097" s="2">
        <v>244688</v>
      </c>
      <c r="F1097" t="s">
        <v>2297</v>
      </c>
      <c r="G1097" t="s">
        <v>2298</v>
      </c>
      <c r="H1097">
        <v>0</v>
      </c>
      <c r="I1097" t="s">
        <v>984</v>
      </c>
      <c r="J1097" t="s">
        <v>985</v>
      </c>
      <c r="K1097" t="s">
        <v>986</v>
      </c>
      <c r="L1097">
        <v>250</v>
      </c>
      <c r="N1097">
        <v>2000339130</v>
      </c>
      <c r="O1097" t="s">
        <v>2356</v>
      </c>
      <c r="P1097">
        <v>1</v>
      </c>
      <c r="Q1097" t="s">
        <v>2357</v>
      </c>
      <c r="R1097" s="2">
        <v>244688</v>
      </c>
      <c r="S1097" s="2">
        <v>244688</v>
      </c>
      <c r="T1097" t="s">
        <v>2358</v>
      </c>
      <c r="U1097">
        <v>23057698</v>
      </c>
      <c r="V1097" t="s">
        <v>271</v>
      </c>
      <c r="W1097">
        <v>5</v>
      </c>
      <c r="X1097">
        <v>5</v>
      </c>
      <c r="Y1097">
        <v>5</v>
      </c>
      <c r="Z1097">
        <v>5</v>
      </c>
      <c r="AA1097">
        <v>0</v>
      </c>
      <c r="AB1097">
        <v>0</v>
      </c>
      <c r="AC1097">
        <v>0</v>
      </c>
      <c r="AD1097">
        <v>0</v>
      </c>
      <c r="AE1097">
        <v>5</v>
      </c>
      <c r="AF1097">
        <v>5</v>
      </c>
      <c r="AI1097" t="s">
        <v>2302</v>
      </c>
      <c r="AJ1097" t="s">
        <v>989</v>
      </c>
      <c r="AK1097" t="s">
        <v>1039</v>
      </c>
      <c r="AL1097" t="s">
        <v>1008</v>
      </c>
      <c r="AM1097" t="s">
        <v>1009</v>
      </c>
      <c r="AN1097" t="s">
        <v>1022</v>
      </c>
      <c r="AO1097" t="s">
        <v>991</v>
      </c>
      <c r="AU1097" t="s">
        <v>2359</v>
      </c>
      <c r="AV1097" t="s">
        <v>765</v>
      </c>
      <c r="AW1097" t="s">
        <v>765</v>
      </c>
      <c r="AX1097" t="s">
        <v>990</v>
      </c>
      <c r="AY1097">
        <v>0</v>
      </c>
      <c r="AZ1097" t="s">
        <v>994</v>
      </c>
      <c r="BA1097">
        <v>31801684</v>
      </c>
      <c r="BD1097">
        <v>0</v>
      </c>
      <c r="BG1097">
        <v>1333314600</v>
      </c>
      <c r="BH1097" t="s">
        <v>995</v>
      </c>
      <c r="BI1097">
        <v>5</v>
      </c>
      <c r="BJ1097">
        <v>5</v>
      </c>
      <c r="BK1097">
        <v>1300</v>
      </c>
      <c r="BL1097" t="s">
        <v>996</v>
      </c>
    </row>
    <row r="1098" spans="3:64">
      <c r="C1098" s="2">
        <v>244688</v>
      </c>
      <c r="D1098" s="2">
        <v>244688</v>
      </c>
      <c r="F1098" t="s">
        <v>2297</v>
      </c>
      <c r="G1098" t="s">
        <v>2298</v>
      </c>
      <c r="H1098">
        <v>0</v>
      </c>
      <c r="I1098" t="s">
        <v>984</v>
      </c>
      <c r="J1098" t="s">
        <v>985</v>
      </c>
      <c r="K1098" t="s">
        <v>986</v>
      </c>
      <c r="L1098">
        <v>250</v>
      </c>
      <c r="N1098">
        <v>2000339130</v>
      </c>
      <c r="O1098" t="s">
        <v>2356</v>
      </c>
      <c r="P1098">
        <v>1</v>
      </c>
      <c r="Q1098" t="s">
        <v>2357</v>
      </c>
      <c r="R1098" s="2">
        <v>244688</v>
      </c>
      <c r="S1098" s="2">
        <v>244688</v>
      </c>
      <c r="T1098" t="s">
        <v>2358</v>
      </c>
      <c r="U1098">
        <v>23015390</v>
      </c>
      <c r="V1098" t="s">
        <v>564</v>
      </c>
      <c r="W1098">
        <v>2</v>
      </c>
      <c r="X1098">
        <v>2</v>
      </c>
      <c r="Y1098">
        <v>2</v>
      </c>
      <c r="Z1098">
        <v>2</v>
      </c>
      <c r="AA1098">
        <v>0</v>
      </c>
      <c r="AB1098">
        <v>0</v>
      </c>
      <c r="AC1098">
        <v>0</v>
      </c>
      <c r="AD1098">
        <v>0</v>
      </c>
      <c r="AE1098">
        <v>2</v>
      </c>
      <c r="AF1098">
        <v>2</v>
      </c>
      <c r="AI1098" t="s">
        <v>2302</v>
      </c>
      <c r="AJ1098" t="s">
        <v>989</v>
      </c>
      <c r="AK1098" t="s">
        <v>1007</v>
      </c>
      <c r="AL1098" t="s">
        <v>1008</v>
      </c>
      <c r="AM1098" t="s">
        <v>1009</v>
      </c>
      <c r="AN1098" t="s">
        <v>1022</v>
      </c>
      <c r="AO1098" t="s">
        <v>991</v>
      </c>
      <c r="AU1098" t="s">
        <v>2359</v>
      </c>
      <c r="AV1098" t="s">
        <v>765</v>
      </c>
      <c r="AW1098" t="s">
        <v>765</v>
      </c>
      <c r="AX1098" t="s">
        <v>990</v>
      </c>
      <c r="AY1098">
        <v>0</v>
      </c>
      <c r="AZ1098" t="s">
        <v>994</v>
      </c>
      <c r="BA1098">
        <v>31801684</v>
      </c>
      <c r="BD1098">
        <v>0</v>
      </c>
      <c r="BG1098">
        <v>1333314600</v>
      </c>
      <c r="BH1098" t="s">
        <v>995</v>
      </c>
      <c r="BI1098">
        <v>2</v>
      </c>
      <c r="BJ1098">
        <v>2</v>
      </c>
      <c r="BK1098">
        <v>1300</v>
      </c>
      <c r="BL1098" t="s">
        <v>996</v>
      </c>
    </row>
    <row r="1099" spans="3:64">
      <c r="C1099" s="2">
        <v>244688</v>
      </c>
      <c r="D1099" s="2">
        <v>244688</v>
      </c>
      <c r="F1099" t="s">
        <v>2297</v>
      </c>
      <c r="G1099" t="s">
        <v>2298</v>
      </c>
      <c r="H1099">
        <v>0</v>
      </c>
      <c r="I1099" t="s">
        <v>984</v>
      </c>
      <c r="J1099" t="s">
        <v>985</v>
      </c>
      <c r="K1099" t="s">
        <v>986</v>
      </c>
      <c r="L1099">
        <v>250</v>
      </c>
      <c r="N1099">
        <v>2000339130</v>
      </c>
      <c r="O1099" t="s">
        <v>2356</v>
      </c>
      <c r="P1099">
        <v>1</v>
      </c>
      <c r="Q1099" t="s">
        <v>2357</v>
      </c>
      <c r="R1099" s="2">
        <v>244688</v>
      </c>
      <c r="S1099" s="2">
        <v>244688</v>
      </c>
      <c r="T1099" t="s">
        <v>2358</v>
      </c>
      <c r="U1099">
        <v>23000188</v>
      </c>
      <c r="V1099" t="s">
        <v>94</v>
      </c>
      <c r="W1099">
        <v>2</v>
      </c>
      <c r="X1099">
        <v>2</v>
      </c>
      <c r="Y1099">
        <v>2</v>
      </c>
      <c r="Z1099">
        <v>2</v>
      </c>
      <c r="AA1099">
        <v>0</v>
      </c>
      <c r="AB1099">
        <v>0</v>
      </c>
      <c r="AC1099">
        <v>0</v>
      </c>
      <c r="AD1099">
        <v>0</v>
      </c>
      <c r="AE1099">
        <v>2</v>
      </c>
      <c r="AF1099">
        <v>2</v>
      </c>
      <c r="AI1099" t="s">
        <v>2302</v>
      </c>
      <c r="AJ1099" t="s">
        <v>989</v>
      </c>
      <c r="AK1099" t="s">
        <v>1007</v>
      </c>
      <c r="AL1099" t="s">
        <v>1008</v>
      </c>
      <c r="AM1099" t="s">
        <v>1009</v>
      </c>
      <c r="AN1099" t="s">
        <v>1022</v>
      </c>
      <c r="AO1099" t="s">
        <v>991</v>
      </c>
      <c r="AU1099" t="s">
        <v>2359</v>
      </c>
      <c r="AV1099" t="s">
        <v>765</v>
      </c>
      <c r="AW1099" t="s">
        <v>765</v>
      </c>
      <c r="AX1099" t="s">
        <v>990</v>
      </c>
      <c r="AY1099">
        <v>0</v>
      </c>
      <c r="AZ1099" t="s">
        <v>994</v>
      </c>
      <c r="BA1099">
        <v>31801684</v>
      </c>
      <c r="BD1099">
        <v>0</v>
      </c>
      <c r="BG1099">
        <v>1333314600</v>
      </c>
      <c r="BH1099" t="s">
        <v>995</v>
      </c>
      <c r="BI1099">
        <v>2</v>
      </c>
      <c r="BJ1099">
        <v>2</v>
      </c>
      <c r="BK1099">
        <v>1300</v>
      </c>
      <c r="BL1099" t="s">
        <v>996</v>
      </c>
    </row>
    <row r="1100" spans="3:64">
      <c r="C1100" s="2">
        <v>244688</v>
      </c>
      <c r="D1100" s="2">
        <v>244688</v>
      </c>
      <c r="F1100" t="s">
        <v>2297</v>
      </c>
      <c r="G1100" t="s">
        <v>2298</v>
      </c>
      <c r="H1100">
        <v>0</v>
      </c>
      <c r="I1100" t="s">
        <v>984</v>
      </c>
      <c r="J1100" t="s">
        <v>985</v>
      </c>
      <c r="K1100" t="s">
        <v>986</v>
      </c>
      <c r="L1100">
        <v>250</v>
      </c>
      <c r="N1100">
        <v>2000339130</v>
      </c>
      <c r="O1100" t="s">
        <v>2356</v>
      </c>
      <c r="P1100">
        <v>1</v>
      </c>
      <c r="Q1100" t="s">
        <v>2357</v>
      </c>
      <c r="R1100" s="2">
        <v>244688</v>
      </c>
      <c r="S1100" s="2">
        <v>244688</v>
      </c>
      <c r="T1100" t="s">
        <v>2358</v>
      </c>
      <c r="U1100">
        <v>23069300</v>
      </c>
      <c r="V1100" t="s">
        <v>171</v>
      </c>
      <c r="W1100">
        <v>10</v>
      </c>
      <c r="X1100">
        <v>10</v>
      </c>
      <c r="Y1100">
        <v>10</v>
      </c>
      <c r="Z1100">
        <v>10</v>
      </c>
      <c r="AA1100">
        <v>0</v>
      </c>
      <c r="AB1100">
        <v>0</v>
      </c>
      <c r="AC1100">
        <v>0</v>
      </c>
      <c r="AD1100">
        <v>0</v>
      </c>
      <c r="AE1100">
        <v>10</v>
      </c>
      <c r="AF1100">
        <v>10</v>
      </c>
      <c r="AI1100" t="s">
        <v>2302</v>
      </c>
      <c r="AJ1100" t="s">
        <v>989</v>
      </c>
      <c r="AK1100" t="s">
        <v>1039</v>
      </c>
      <c r="AL1100" t="s">
        <v>1008</v>
      </c>
      <c r="AM1100" t="s">
        <v>1009</v>
      </c>
      <c r="AN1100" t="s">
        <v>1022</v>
      </c>
      <c r="AO1100" t="s">
        <v>991</v>
      </c>
      <c r="AU1100" t="s">
        <v>2359</v>
      </c>
      <c r="AV1100" t="s">
        <v>765</v>
      </c>
      <c r="AW1100" t="s">
        <v>765</v>
      </c>
      <c r="AX1100" t="s">
        <v>990</v>
      </c>
      <c r="AY1100">
        <v>0</v>
      </c>
      <c r="AZ1100" t="s">
        <v>994</v>
      </c>
      <c r="BA1100">
        <v>31801684</v>
      </c>
      <c r="BD1100">
        <v>0</v>
      </c>
      <c r="BG1100">
        <v>1333314600</v>
      </c>
      <c r="BH1100" t="s">
        <v>995</v>
      </c>
      <c r="BI1100">
        <v>10</v>
      </c>
      <c r="BJ1100">
        <v>10</v>
      </c>
      <c r="BK1100">
        <v>1300</v>
      </c>
      <c r="BL1100" t="s">
        <v>996</v>
      </c>
    </row>
    <row r="1101" spans="3:64">
      <c r="C1101" s="2">
        <v>244688</v>
      </c>
      <c r="D1101" s="2">
        <v>244688</v>
      </c>
      <c r="F1101" t="s">
        <v>2297</v>
      </c>
      <c r="G1101" t="s">
        <v>2298</v>
      </c>
      <c r="H1101">
        <v>0</v>
      </c>
      <c r="I1101" t="s">
        <v>984</v>
      </c>
      <c r="J1101" t="s">
        <v>985</v>
      </c>
      <c r="K1101" t="s">
        <v>986</v>
      </c>
      <c r="L1101">
        <v>250</v>
      </c>
      <c r="N1101">
        <v>2000339130</v>
      </c>
      <c r="O1101" t="s">
        <v>2356</v>
      </c>
      <c r="P1101">
        <v>1</v>
      </c>
      <c r="Q1101" t="s">
        <v>2357</v>
      </c>
      <c r="R1101" s="2">
        <v>244688</v>
      </c>
      <c r="S1101" s="2">
        <v>244688</v>
      </c>
      <c r="T1101" t="s">
        <v>2358</v>
      </c>
      <c r="U1101">
        <v>23000187</v>
      </c>
      <c r="V1101" t="s">
        <v>102</v>
      </c>
      <c r="W1101">
        <v>2</v>
      </c>
      <c r="X1101">
        <v>2</v>
      </c>
      <c r="Y1101">
        <v>2</v>
      </c>
      <c r="Z1101">
        <v>2</v>
      </c>
      <c r="AA1101">
        <v>0</v>
      </c>
      <c r="AB1101">
        <v>0</v>
      </c>
      <c r="AC1101">
        <v>0</v>
      </c>
      <c r="AD1101">
        <v>0</v>
      </c>
      <c r="AE1101">
        <v>2</v>
      </c>
      <c r="AF1101">
        <v>2</v>
      </c>
      <c r="AI1101" t="s">
        <v>2302</v>
      </c>
      <c r="AJ1101" t="s">
        <v>989</v>
      </c>
      <c r="AK1101" t="s">
        <v>1007</v>
      </c>
      <c r="AL1101" t="s">
        <v>1008</v>
      </c>
      <c r="AM1101" t="s">
        <v>1009</v>
      </c>
      <c r="AN1101" t="s">
        <v>1022</v>
      </c>
      <c r="AO1101" t="s">
        <v>991</v>
      </c>
      <c r="AU1101" t="s">
        <v>2359</v>
      </c>
      <c r="AV1101" t="s">
        <v>765</v>
      </c>
      <c r="AW1101" t="s">
        <v>765</v>
      </c>
      <c r="AX1101" t="s">
        <v>990</v>
      </c>
      <c r="AY1101">
        <v>0</v>
      </c>
      <c r="AZ1101" t="s">
        <v>994</v>
      </c>
      <c r="BA1101">
        <v>31801684</v>
      </c>
      <c r="BD1101">
        <v>0</v>
      </c>
      <c r="BG1101">
        <v>1333314600</v>
      </c>
      <c r="BH1101" t="s">
        <v>995</v>
      </c>
      <c r="BI1101">
        <v>2</v>
      </c>
      <c r="BJ1101">
        <v>2</v>
      </c>
      <c r="BK1101">
        <v>1300</v>
      </c>
      <c r="BL1101" t="s">
        <v>996</v>
      </c>
    </row>
    <row r="1102" spans="3:64">
      <c r="C1102" s="2">
        <v>244688</v>
      </c>
      <c r="D1102" s="2">
        <v>244688</v>
      </c>
      <c r="F1102" t="s">
        <v>2297</v>
      </c>
      <c r="G1102" t="s">
        <v>2298</v>
      </c>
      <c r="H1102">
        <v>0</v>
      </c>
      <c r="I1102" t="s">
        <v>984</v>
      </c>
      <c r="J1102" t="s">
        <v>985</v>
      </c>
      <c r="K1102" t="s">
        <v>986</v>
      </c>
      <c r="L1102">
        <v>250</v>
      </c>
      <c r="N1102">
        <v>2000339130</v>
      </c>
      <c r="O1102" t="s">
        <v>2356</v>
      </c>
      <c r="P1102">
        <v>1</v>
      </c>
      <c r="Q1102" t="s">
        <v>2357</v>
      </c>
      <c r="R1102" s="2">
        <v>244688</v>
      </c>
      <c r="S1102" s="2">
        <v>244688</v>
      </c>
      <c r="T1102" t="s">
        <v>2358</v>
      </c>
      <c r="U1102">
        <v>23000197</v>
      </c>
      <c r="V1102" t="s">
        <v>12</v>
      </c>
      <c r="W1102">
        <v>1</v>
      </c>
      <c r="X1102">
        <v>10</v>
      </c>
      <c r="Y1102">
        <v>1</v>
      </c>
      <c r="Z1102">
        <v>10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10</v>
      </c>
      <c r="AI1102" t="s">
        <v>2302</v>
      </c>
      <c r="AJ1102" t="s">
        <v>989</v>
      </c>
      <c r="AK1102" t="s">
        <v>1007</v>
      </c>
      <c r="AL1102" t="s">
        <v>1008</v>
      </c>
      <c r="AM1102" t="s">
        <v>1009</v>
      </c>
      <c r="AN1102" t="s">
        <v>1022</v>
      </c>
      <c r="AO1102" t="s">
        <v>991</v>
      </c>
      <c r="AU1102" t="s">
        <v>2359</v>
      </c>
      <c r="AV1102" t="s">
        <v>1010</v>
      </c>
      <c r="AW1102" t="s">
        <v>765</v>
      </c>
      <c r="AX1102" t="s">
        <v>990</v>
      </c>
      <c r="AY1102">
        <v>0</v>
      </c>
      <c r="AZ1102" t="s">
        <v>994</v>
      </c>
      <c r="BA1102">
        <v>31801684</v>
      </c>
      <c r="BD1102">
        <v>0</v>
      </c>
      <c r="BG1102">
        <v>1333314600</v>
      </c>
      <c r="BH1102" t="s">
        <v>995</v>
      </c>
      <c r="BI1102">
        <v>1</v>
      </c>
      <c r="BJ1102">
        <v>10</v>
      </c>
      <c r="BK1102">
        <v>1300</v>
      </c>
      <c r="BL1102" t="s">
        <v>996</v>
      </c>
    </row>
    <row r="1103" spans="3:64">
      <c r="C1103" s="2">
        <v>244688</v>
      </c>
      <c r="D1103" s="2">
        <v>244688</v>
      </c>
      <c r="F1103" t="s">
        <v>2297</v>
      </c>
      <c r="G1103" t="s">
        <v>2298</v>
      </c>
      <c r="H1103">
        <v>0</v>
      </c>
      <c r="I1103" t="s">
        <v>984</v>
      </c>
      <c r="J1103" t="s">
        <v>985</v>
      </c>
      <c r="K1103" t="s">
        <v>986</v>
      </c>
      <c r="L1103">
        <v>250</v>
      </c>
      <c r="N1103">
        <v>2000339130</v>
      </c>
      <c r="O1103" t="s">
        <v>2356</v>
      </c>
      <c r="P1103">
        <v>1</v>
      </c>
      <c r="Q1103" t="s">
        <v>2357</v>
      </c>
      <c r="R1103" s="2">
        <v>244688</v>
      </c>
      <c r="S1103" s="2">
        <v>244688</v>
      </c>
      <c r="T1103" t="s">
        <v>2358</v>
      </c>
      <c r="U1103">
        <v>23064091</v>
      </c>
      <c r="V1103" t="s">
        <v>118</v>
      </c>
      <c r="W1103">
        <v>5</v>
      </c>
      <c r="X1103">
        <v>5</v>
      </c>
      <c r="Y1103">
        <v>5</v>
      </c>
      <c r="Z1103">
        <v>5</v>
      </c>
      <c r="AA1103">
        <v>0</v>
      </c>
      <c r="AB1103">
        <v>0</v>
      </c>
      <c r="AC1103">
        <v>0</v>
      </c>
      <c r="AD1103">
        <v>0</v>
      </c>
      <c r="AE1103">
        <v>5</v>
      </c>
      <c r="AF1103">
        <v>5</v>
      </c>
      <c r="AI1103" t="s">
        <v>2302</v>
      </c>
      <c r="AJ1103" t="s">
        <v>989</v>
      </c>
      <c r="AK1103" t="s">
        <v>1007</v>
      </c>
      <c r="AL1103" t="s">
        <v>1008</v>
      </c>
      <c r="AM1103" t="s">
        <v>1009</v>
      </c>
      <c r="AN1103" t="s">
        <v>1022</v>
      </c>
      <c r="AO1103" t="s">
        <v>991</v>
      </c>
      <c r="AU1103" t="s">
        <v>2359</v>
      </c>
      <c r="AV1103" t="s">
        <v>765</v>
      </c>
      <c r="AW1103" t="s">
        <v>765</v>
      </c>
      <c r="AX1103" t="s">
        <v>990</v>
      </c>
      <c r="AY1103">
        <v>0</v>
      </c>
      <c r="AZ1103" t="s">
        <v>994</v>
      </c>
      <c r="BA1103">
        <v>31801684</v>
      </c>
      <c r="BD1103">
        <v>0</v>
      </c>
      <c r="BG1103">
        <v>1333314600</v>
      </c>
      <c r="BH1103" t="s">
        <v>995</v>
      </c>
      <c r="BI1103">
        <v>5</v>
      </c>
      <c r="BJ1103">
        <v>5</v>
      </c>
      <c r="BK1103">
        <v>1300</v>
      </c>
      <c r="BL1103" t="s">
        <v>996</v>
      </c>
    </row>
    <row r="1104" spans="3:64">
      <c r="C1104" s="2">
        <v>244688</v>
      </c>
      <c r="D1104" s="2">
        <v>244688</v>
      </c>
      <c r="F1104" t="s">
        <v>2297</v>
      </c>
      <c r="G1104" t="s">
        <v>2298</v>
      </c>
      <c r="H1104">
        <v>0</v>
      </c>
      <c r="I1104" t="s">
        <v>984</v>
      </c>
      <c r="J1104" t="s">
        <v>985</v>
      </c>
      <c r="K1104" t="s">
        <v>986</v>
      </c>
      <c r="L1104">
        <v>250</v>
      </c>
      <c r="N1104">
        <v>2000339130</v>
      </c>
      <c r="O1104" t="s">
        <v>2356</v>
      </c>
      <c r="P1104">
        <v>1</v>
      </c>
      <c r="Q1104" t="s">
        <v>2357</v>
      </c>
      <c r="R1104" s="2">
        <v>244688</v>
      </c>
      <c r="S1104" s="2">
        <v>244688</v>
      </c>
      <c r="T1104" t="s">
        <v>2358</v>
      </c>
      <c r="U1104">
        <v>23057700</v>
      </c>
      <c r="V1104" t="s">
        <v>187</v>
      </c>
      <c r="W1104">
        <v>5</v>
      </c>
      <c r="X1104">
        <v>5</v>
      </c>
      <c r="Y1104">
        <v>5</v>
      </c>
      <c r="Z1104">
        <v>5</v>
      </c>
      <c r="AA1104">
        <v>0</v>
      </c>
      <c r="AB1104">
        <v>0</v>
      </c>
      <c r="AC1104">
        <v>0</v>
      </c>
      <c r="AD1104">
        <v>0</v>
      </c>
      <c r="AE1104">
        <v>5</v>
      </c>
      <c r="AF1104">
        <v>5</v>
      </c>
      <c r="AI1104" t="s">
        <v>2302</v>
      </c>
      <c r="AJ1104" t="s">
        <v>989</v>
      </c>
      <c r="AK1104" t="s">
        <v>1039</v>
      </c>
      <c r="AL1104" t="s">
        <v>1008</v>
      </c>
      <c r="AM1104" t="s">
        <v>1009</v>
      </c>
      <c r="AN1104" t="s">
        <v>1022</v>
      </c>
      <c r="AO1104" t="s">
        <v>991</v>
      </c>
      <c r="AU1104" t="s">
        <v>2359</v>
      </c>
      <c r="AV1104" t="s">
        <v>765</v>
      </c>
      <c r="AW1104" t="s">
        <v>765</v>
      </c>
      <c r="AX1104" t="s">
        <v>990</v>
      </c>
      <c r="AY1104">
        <v>0</v>
      </c>
      <c r="AZ1104" t="s">
        <v>994</v>
      </c>
      <c r="BA1104">
        <v>31801684</v>
      </c>
      <c r="BD1104">
        <v>0</v>
      </c>
      <c r="BG1104">
        <v>1333314600</v>
      </c>
      <c r="BH1104" t="s">
        <v>995</v>
      </c>
      <c r="BI1104">
        <v>5</v>
      </c>
      <c r="BJ1104">
        <v>5</v>
      </c>
      <c r="BK1104">
        <v>1300</v>
      </c>
      <c r="BL1104" t="s">
        <v>996</v>
      </c>
    </row>
    <row r="1105" spans="3:64">
      <c r="C1105" s="2">
        <v>244688</v>
      </c>
      <c r="D1105" s="2">
        <v>244688</v>
      </c>
      <c r="F1105" t="s">
        <v>2360</v>
      </c>
      <c r="G1105" t="s">
        <v>2361</v>
      </c>
      <c r="H1105">
        <v>0</v>
      </c>
      <c r="I1105" t="s">
        <v>984</v>
      </c>
      <c r="J1105" t="s">
        <v>985</v>
      </c>
      <c r="K1105" t="s">
        <v>986</v>
      </c>
      <c r="L1105">
        <v>250</v>
      </c>
      <c r="N1105">
        <v>2000230299</v>
      </c>
      <c r="O1105" t="s">
        <v>2362</v>
      </c>
      <c r="P1105">
        <v>1</v>
      </c>
      <c r="Q1105" t="s">
        <v>2363</v>
      </c>
      <c r="R1105" s="2">
        <v>244688</v>
      </c>
      <c r="S1105" s="2">
        <v>244688</v>
      </c>
      <c r="T1105" t="s">
        <v>2364</v>
      </c>
      <c r="U1105">
        <v>23057693</v>
      </c>
      <c r="V1105" t="s">
        <v>51</v>
      </c>
      <c r="W1105">
        <v>500</v>
      </c>
      <c r="X1105">
        <v>500</v>
      </c>
      <c r="Y1105">
        <v>500</v>
      </c>
      <c r="Z1105">
        <v>500</v>
      </c>
      <c r="AA1105">
        <v>0</v>
      </c>
      <c r="AB1105">
        <v>0</v>
      </c>
      <c r="AC1105">
        <v>0</v>
      </c>
      <c r="AD1105">
        <v>0</v>
      </c>
      <c r="AE1105">
        <v>500</v>
      </c>
      <c r="AF1105">
        <v>500</v>
      </c>
      <c r="AI1105" t="s">
        <v>2365</v>
      </c>
      <c r="AJ1105" t="s">
        <v>989</v>
      </c>
      <c r="AK1105" t="s">
        <v>1007</v>
      </c>
      <c r="AL1105" t="s">
        <v>1008</v>
      </c>
      <c r="AM1105" t="s">
        <v>1009</v>
      </c>
      <c r="AN1105" t="s">
        <v>1022</v>
      </c>
      <c r="AO1105" t="s">
        <v>991</v>
      </c>
      <c r="AU1105" t="s">
        <v>2366</v>
      </c>
      <c r="AV1105" t="s">
        <v>765</v>
      </c>
      <c r="AW1105" t="s">
        <v>765</v>
      </c>
      <c r="AX1105" t="s">
        <v>990</v>
      </c>
      <c r="AY1105">
        <v>0</v>
      </c>
      <c r="AZ1105" t="s">
        <v>994</v>
      </c>
      <c r="BA1105">
        <v>31784394</v>
      </c>
      <c r="BD1105">
        <v>0</v>
      </c>
      <c r="BG1105">
        <v>1333314600</v>
      </c>
      <c r="BH1105" t="s">
        <v>995</v>
      </c>
      <c r="BI1105">
        <v>500</v>
      </c>
      <c r="BJ1105">
        <v>500</v>
      </c>
      <c r="BK1105">
        <v>1300</v>
      </c>
      <c r="BL1105" t="s">
        <v>996</v>
      </c>
    </row>
    <row r="1106" spans="3:64">
      <c r="C1106" s="2">
        <v>244688</v>
      </c>
      <c r="D1106" s="2">
        <v>244688</v>
      </c>
      <c r="F1106" t="s">
        <v>2360</v>
      </c>
      <c r="G1106" t="s">
        <v>2361</v>
      </c>
      <c r="H1106">
        <v>0</v>
      </c>
      <c r="I1106" t="s">
        <v>984</v>
      </c>
      <c r="J1106" t="s">
        <v>985</v>
      </c>
      <c r="K1106" t="s">
        <v>986</v>
      </c>
      <c r="L1106">
        <v>250</v>
      </c>
      <c r="N1106">
        <v>2000230299</v>
      </c>
      <c r="O1106" t="s">
        <v>2362</v>
      </c>
      <c r="P1106">
        <v>1</v>
      </c>
      <c r="Q1106" t="s">
        <v>2363</v>
      </c>
      <c r="R1106" s="2">
        <v>244688</v>
      </c>
      <c r="S1106" s="2">
        <v>244688</v>
      </c>
      <c r="T1106" t="s">
        <v>2367</v>
      </c>
      <c r="U1106">
        <v>23057685</v>
      </c>
      <c r="V1106" t="s">
        <v>104</v>
      </c>
      <c r="W1106">
        <v>200</v>
      </c>
      <c r="X1106">
        <v>200</v>
      </c>
      <c r="Y1106">
        <v>200</v>
      </c>
      <c r="Z1106">
        <v>200</v>
      </c>
      <c r="AA1106">
        <v>0</v>
      </c>
      <c r="AB1106">
        <v>0</v>
      </c>
      <c r="AC1106">
        <v>0</v>
      </c>
      <c r="AD1106">
        <v>0</v>
      </c>
      <c r="AE1106">
        <v>200</v>
      </c>
      <c r="AF1106">
        <v>200</v>
      </c>
      <c r="AI1106" t="s">
        <v>2365</v>
      </c>
      <c r="AJ1106" t="s">
        <v>989</v>
      </c>
      <c r="AK1106" t="s">
        <v>1007</v>
      </c>
      <c r="AL1106" t="s">
        <v>1008</v>
      </c>
      <c r="AM1106" t="s">
        <v>1009</v>
      </c>
      <c r="AN1106" t="s">
        <v>1022</v>
      </c>
      <c r="AO1106" t="s">
        <v>991</v>
      </c>
      <c r="AU1106" t="s">
        <v>2368</v>
      </c>
      <c r="AV1106" t="s">
        <v>765</v>
      </c>
      <c r="AW1106" t="s">
        <v>765</v>
      </c>
      <c r="AX1106" t="s">
        <v>990</v>
      </c>
      <c r="AY1106">
        <v>0</v>
      </c>
      <c r="AZ1106" t="s">
        <v>994</v>
      </c>
      <c r="BA1106">
        <v>31786001</v>
      </c>
      <c r="BD1106">
        <v>0</v>
      </c>
      <c r="BG1106">
        <v>1333314600</v>
      </c>
      <c r="BH1106" t="s">
        <v>995</v>
      </c>
      <c r="BI1106">
        <v>200</v>
      </c>
      <c r="BJ1106">
        <v>200</v>
      </c>
      <c r="BK1106">
        <v>1300</v>
      </c>
      <c r="BL1106" t="s">
        <v>996</v>
      </c>
    </row>
    <row r="1107" spans="3:64">
      <c r="C1107" s="2">
        <v>244688</v>
      </c>
      <c r="D1107" s="2">
        <v>244688</v>
      </c>
      <c r="F1107" t="s">
        <v>2360</v>
      </c>
      <c r="G1107" t="s">
        <v>2361</v>
      </c>
      <c r="H1107">
        <v>0</v>
      </c>
      <c r="I1107" t="s">
        <v>984</v>
      </c>
      <c r="J1107" t="s">
        <v>985</v>
      </c>
      <c r="K1107" t="s">
        <v>986</v>
      </c>
      <c r="L1107">
        <v>250</v>
      </c>
      <c r="N1107">
        <v>2000230299</v>
      </c>
      <c r="O1107" t="s">
        <v>2362</v>
      </c>
      <c r="P1107">
        <v>1</v>
      </c>
      <c r="Q1107" t="s">
        <v>2363</v>
      </c>
      <c r="R1107" s="2">
        <v>244688</v>
      </c>
      <c r="S1107" s="2">
        <v>244688</v>
      </c>
      <c r="T1107" t="s">
        <v>2367</v>
      </c>
      <c r="U1107">
        <v>23000181</v>
      </c>
      <c r="V1107" t="s">
        <v>38</v>
      </c>
      <c r="W1107">
        <v>50</v>
      </c>
      <c r="X1107">
        <v>50</v>
      </c>
      <c r="Y1107">
        <v>50</v>
      </c>
      <c r="Z1107">
        <v>50</v>
      </c>
      <c r="AA1107">
        <v>0</v>
      </c>
      <c r="AB1107">
        <v>0</v>
      </c>
      <c r="AC1107">
        <v>0</v>
      </c>
      <c r="AD1107">
        <v>0</v>
      </c>
      <c r="AE1107">
        <v>50</v>
      </c>
      <c r="AF1107">
        <v>50</v>
      </c>
      <c r="AI1107" t="s">
        <v>2365</v>
      </c>
      <c r="AJ1107" t="s">
        <v>989</v>
      </c>
      <c r="AK1107" t="s">
        <v>1007</v>
      </c>
      <c r="AL1107" t="s">
        <v>1008</v>
      </c>
      <c r="AM1107" t="s">
        <v>1009</v>
      </c>
      <c r="AN1107" t="s">
        <v>1022</v>
      </c>
      <c r="AO1107" t="s">
        <v>991</v>
      </c>
      <c r="AU1107" t="s">
        <v>2368</v>
      </c>
      <c r="AV1107" t="s">
        <v>765</v>
      </c>
      <c r="AW1107" t="s">
        <v>765</v>
      </c>
      <c r="AX1107" t="s">
        <v>990</v>
      </c>
      <c r="AY1107">
        <v>0</v>
      </c>
      <c r="AZ1107" t="s">
        <v>994</v>
      </c>
      <c r="BA1107">
        <v>31786001</v>
      </c>
      <c r="BD1107">
        <v>0</v>
      </c>
      <c r="BG1107">
        <v>1333314600</v>
      </c>
      <c r="BH1107" t="s">
        <v>995</v>
      </c>
      <c r="BI1107">
        <v>50</v>
      </c>
      <c r="BJ1107">
        <v>50</v>
      </c>
      <c r="BK1107">
        <v>1300</v>
      </c>
      <c r="BL1107" t="s">
        <v>996</v>
      </c>
    </row>
    <row r="1108" spans="3:64">
      <c r="C1108" s="2">
        <v>244688</v>
      </c>
      <c r="D1108" s="2">
        <v>244688</v>
      </c>
      <c r="F1108" t="s">
        <v>2360</v>
      </c>
      <c r="G1108" t="s">
        <v>2361</v>
      </c>
      <c r="H1108">
        <v>0</v>
      </c>
      <c r="I1108" t="s">
        <v>984</v>
      </c>
      <c r="J1108" t="s">
        <v>985</v>
      </c>
      <c r="K1108" t="s">
        <v>986</v>
      </c>
      <c r="L1108">
        <v>250</v>
      </c>
      <c r="N1108">
        <v>2000230299</v>
      </c>
      <c r="O1108" t="s">
        <v>2362</v>
      </c>
      <c r="P1108">
        <v>1</v>
      </c>
      <c r="Q1108" t="s">
        <v>2363</v>
      </c>
      <c r="R1108" s="2">
        <v>244688</v>
      </c>
      <c r="S1108" s="2">
        <v>244688</v>
      </c>
      <c r="T1108" t="s">
        <v>2367</v>
      </c>
      <c r="U1108">
        <v>23000203</v>
      </c>
      <c r="V1108" t="s">
        <v>622</v>
      </c>
      <c r="W1108">
        <v>200</v>
      </c>
      <c r="X1108">
        <v>200</v>
      </c>
      <c r="Y1108">
        <v>200</v>
      </c>
      <c r="Z1108">
        <v>200</v>
      </c>
      <c r="AA1108">
        <v>0</v>
      </c>
      <c r="AB1108">
        <v>0</v>
      </c>
      <c r="AC1108">
        <v>0</v>
      </c>
      <c r="AD1108">
        <v>0</v>
      </c>
      <c r="AE1108">
        <v>200</v>
      </c>
      <c r="AF1108">
        <v>200</v>
      </c>
      <c r="AI1108" t="s">
        <v>2365</v>
      </c>
      <c r="AJ1108" t="s">
        <v>989</v>
      </c>
      <c r="AK1108" t="s">
        <v>1007</v>
      </c>
      <c r="AL1108" t="s">
        <v>1008</v>
      </c>
      <c r="AM1108" t="s">
        <v>1009</v>
      </c>
      <c r="AN1108" t="s">
        <v>1022</v>
      </c>
      <c r="AO1108" t="s">
        <v>991</v>
      </c>
      <c r="AU1108" t="s">
        <v>2368</v>
      </c>
      <c r="AV1108" t="s">
        <v>765</v>
      </c>
      <c r="AW1108" t="s">
        <v>765</v>
      </c>
      <c r="AX1108" t="s">
        <v>990</v>
      </c>
      <c r="AY1108">
        <v>0</v>
      </c>
      <c r="AZ1108" t="s">
        <v>994</v>
      </c>
      <c r="BA1108">
        <v>31786001</v>
      </c>
      <c r="BD1108">
        <v>0</v>
      </c>
      <c r="BG1108">
        <v>1333314600</v>
      </c>
      <c r="BH1108" t="s">
        <v>995</v>
      </c>
      <c r="BI1108">
        <v>200</v>
      </c>
      <c r="BJ1108">
        <v>200</v>
      </c>
      <c r="BK1108">
        <v>1300</v>
      </c>
      <c r="BL1108" t="s">
        <v>996</v>
      </c>
    </row>
    <row r="1109" spans="3:64">
      <c r="C1109" s="2">
        <v>244688</v>
      </c>
      <c r="D1109" s="2">
        <v>244688</v>
      </c>
      <c r="F1109" t="s">
        <v>2360</v>
      </c>
      <c r="G1109" t="s">
        <v>2361</v>
      </c>
      <c r="H1109">
        <v>0</v>
      </c>
      <c r="I1109" t="s">
        <v>984</v>
      </c>
      <c r="J1109" t="s">
        <v>985</v>
      </c>
      <c r="K1109" t="s">
        <v>986</v>
      </c>
      <c r="L1109">
        <v>250</v>
      </c>
      <c r="N1109">
        <v>2000382316</v>
      </c>
      <c r="O1109" t="s">
        <v>2369</v>
      </c>
      <c r="P1109">
        <v>1</v>
      </c>
      <c r="Q1109" t="s">
        <v>2369</v>
      </c>
      <c r="R1109" s="2">
        <v>244688</v>
      </c>
      <c r="S1109" s="2">
        <v>244688</v>
      </c>
      <c r="T1109" t="s">
        <v>2370</v>
      </c>
      <c r="U1109">
        <v>23057688</v>
      </c>
      <c r="V1109" t="s">
        <v>61</v>
      </c>
      <c r="W1109">
        <v>5</v>
      </c>
      <c r="X1109">
        <v>5</v>
      </c>
      <c r="Y1109">
        <v>5</v>
      </c>
      <c r="Z1109">
        <v>5</v>
      </c>
      <c r="AA1109">
        <v>0</v>
      </c>
      <c r="AB1109">
        <v>0</v>
      </c>
      <c r="AC1109">
        <v>0</v>
      </c>
      <c r="AD1109">
        <v>0</v>
      </c>
      <c r="AE1109">
        <v>5</v>
      </c>
      <c r="AF1109">
        <v>5</v>
      </c>
      <c r="AI1109" t="s">
        <v>2365</v>
      </c>
      <c r="AJ1109" t="s">
        <v>989</v>
      </c>
      <c r="AK1109" t="s">
        <v>1007</v>
      </c>
      <c r="AL1109" t="s">
        <v>1008</v>
      </c>
      <c r="AM1109" t="s">
        <v>1009</v>
      </c>
      <c r="AN1109" t="s">
        <v>1034</v>
      </c>
      <c r="AO1109" t="s">
        <v>991</v>
      </c>
      <c r="AU1109" t="s">
        <v>2371</v>
      </c>
      <c r="AV1109" t="s">
        <v>765</v>
      </c>
      <c r="AW1109" t="s">
        <v>765</v>
      </c>
      <c r="AX1109" t="s">
        <v>990</v>
      </c>
      <c r="AY1109">
        <v>0</v>
      </c>
      <c r="AZ1109" t="s">
        <v>994</v>
      </c>
      <c r="BA1109">
        <v>31790348</v>
      </c>
      <c r="BD1109">
        <v>0</v>
      </c>
      <c r="BG1109">
        <v>1333314600</v>
      </c>
      <c r="BH1109" t="s">
        <v>995</v>
      </c>
      <c r="BI1109">
        <v>5</v>
      </c>
      <c r="BJ1109">
        <v>5</v>
      </c>
      <c r="BK1109">
        <v>1300</v>
      </c>
      <c r="BL1109" t="s">
        <v>996</v>
      </c>
    </row>
    <row r="1110" spans="3:64">
      <c r="C1110" s="2">
        <v>244688</v>
      </c>
      <c r="D1110" s="2">
        <v>244688</v>
      </c>
      <c r="F1110" t="s">
        <v>2360</v>
      </c>
      <c r="G1110" t="s">
        <v>2361</v>
      </c>
      <c r="H1110">
        <v>0</v>
      </c>
      <c r="I1110" t="s">
        <v>984</v>
      </c>
      <c r="J1110" t="s">
        <v>985</v>
      </c>
      <c r="K1110" t="s">
        <v>986</v>
      </c>
      <c r="L1110">
        <v>250</v>
      </c>
      <c r="N1110">
        <v>2000382316</v>
      </c>
      <c r="O1110" t="s">
        <v>2369</v>
      </c>
      <c r="P1110">
        <v>1</v>
      </c>
      <c r="Q1110" t="s">
        <v>2369</v>
      </c>
      <c r="R1110" s="2">
        <v>244688</v>
      </c>
      <c r="S1110" s="2">
        <v>244688</v>
      </c>
      <c r="T1110" t="s">
        <v>2370</v>
      </c>
      <c r="U1110">
        <v>23015390</v>
      </c>
      <c r="V1110" t="s">
        <v>564</v>
      </c>
      <c r="W1110">
        <v>10</v>
      </c>
      <c r="X1110">
        <v>10</v>
      </c>
      <c r="Y1110">
        <v>10</v>
      </c>
      <c r="Z1110">
        <v>10</v>
      </c>
      <c r="AA1110">
        <v>0</v>
      </c>
      <c r="AB1110">
        <v>0</v>
      </c>
      <c r="AC1110">
        <v>0</v>
      </c>
      <c r="AD1110">
        <v>0</v>
      </c>
      <c r="AE1110">
        <v>10</v>
      </c>
      <c r="AF1110">
        <v>10</v>
      </c>
      <c r="AI1110" t="s">
        <v>2365</v>
      </c>
      <c r="AJ1110" t="s">
        <v>989</v>
      </c>
      <c r="AK1110" t="s">
        <v>1007</v>
      </c>
      <c r="AL1110" t="s">
        <v>1008</v>
      </c>
      <c r="AM1110" t="s">
        <v>1009</v>
      </c>
      <c r="AN1110" t="s">
        <v>1034</v>
      </c>
      <c r="AO1110" t="s">
        <v>991</v>
      </c>
      <c r="AU1110" t="s">
        <v>2371</v>
      </c>
      <c r="AV1110" t="s">
        <v>765</v>
      </c>
      <c r="AW1110" t="s">
        <v>765</v>
      </c>
      <c r="AX1110" t="s">
        <v>990</v>
      </c>
      <c r="AY1110">
        <v>0</v>
      </c>
      <c r="AZ1110" t="s">
        <v>994</v>
      </c>
      <c r="BA1110">
        <v>31790348</v>
      </c>
      <c r="BD1110">
        <v>0</v>
      </c>
      <c r="BG1110">
        <v>1333314600</v>
      </c>
      <c r="BH1110" t="s">
        <v>995</v>
      </c>
      <c r="BI1110">
        <v>10</v>
      </c>
      <c r="BJ1110">
        <v>10</v>
      </c>
      <c r="BK1110">
        <v>1300</v>
      </c>
      <c r="BL1110" t="s">
        <v>996</v>
      </c>
    </row>
    <row r="1111" spans="3:64">
      <c r="C1111" s="2">
        <v>244688</v>
      </c>
      <c r="D1111" s="2">
        <v>244688</v>
      </c>
      <c r="F1111" t="s">
        <v>2360</v>
      </c>
      <c r="G1111" t="s">
        <v>2361</v>
      </c>
      <c r="H1111">
        <v>0</v>
      </c>
      <c r="I1111" t="s">
        <v>984</v>
      </c>
      <c r="J1111" t="s">
        <v>985</v>
      </c>
      <c r="K1111" t="s">
        <v>986</v>
      </c>
      <c r="L1111">
        <v>250</v>
      </c>
      <c r="N1111">
        <v>2000382316</v>
      </c>
      <c r="O1111" t="s">
        <v>2369</v>
      </c>
      <c r="P1111">
        <v>1</v>
      </c>
      <c r="Q1111" t="s">
        <v>2369</v>
      </c>
      <c r="R1111" s="2">
        <v>244688</v>
      </c>
      <c r="S1111" s="2">
        <v>244688</v>
      </c>
      <c r="T1111" t="s">
        <v>2370</v>
      </c>
      <c r="U1111">
        <v>23065143</v>
      </c>
      <c r="V1111" t="s">
        <v>245</v>
      </c>
      <c r="W1111">
        <v>5</v>
      </c>
      <c r="X1111">
        <v>5</v>
      </c>
      <c r="Y1111">
        <v>5</v>
      </c>
      <c r="Z1111">
        <v>5</v>
      </c>
      <c r="AA1111">
        <v>0</v>
      </c>
      <c r="AB1111">
        <v>0</v>
      </c>
      <c r="AC1111">
        <v>0</v>
      </c>
      <c r="AD1111">
        <v>0</v>
      </c>
      <c r="AE1111">
        <v>5</v>
      </c>
      <c r="AF1111">
        <v>5</v>
      </c>
      <c r="AI1111" t="s">
        <v>2365</v>
      </c>
      <c r="AJ1111" t="s">
        <v>989</v>
      </c>
      <c r="AK1111" t="s">
        <v>1039</v>
      </c>
      <c r="AL1111" t="s">
        <v>1008</v>
      </c>
      <c r="AM1111" t="s">
        <v>1009</v>
      </c>
      <c r="AN1111" t="s">
        <v>1034</v>
      </c>
      <c r="AO1111" t="s">
        <v>991</v>
      </c>
      <c r="AU1111" t="s">
        <v>2371</v>
      </c>
      <c r="AV1111" t="s">
        <v>765</v>
      </c>
      <c r="AW1111" t="s">
        <v>765</v>
      </c>
      <c r="AX1111" t="s">
        <v>990</v>
      </c>
      <c r="AY1111">
        <v>0</v>
      </c>
      <c r="AZ1111" t="s">
        <v>994</v>
      </c>
      <c r="BA1111">
        <v>31790348</v>
      </c>
      <c r="BD1111">
        <v>0</v>
      </c>
      <c r="BG1111">
        <v>1333314600</v>
      </c>
      <c r="BH1111" t="s">
        <v>995</v>
      </c>
      <c r="BI1111">
        <v>5</v>
      </c>
      <c r="BJ1111">
        <v>5</v>
      </c>
      <c r="BK1111">
        <v>1300</v>
      </c>
      <c r="BL1111" t="s">
        <v>996</v>
      </c>
    </row>
    <row r="1112" spans="3:64">
      <c r="C1112" s="2">
        <v>244688</v>
      </c>
      <c r="D1112" s="2">
        <v>244688</v>
      </c>
      <c r="F1112" t="s">
        <v>2360</v>
      </c>
      <c r="G1112" t="s">
        <v>2361</v>
      </c>
      <c r="H1112">
        <v>0</v>
      </c>
      <c r="I1112" t="s">
        <v>984</v>
      </c>
      <c r="J1112" t="s">
        <v>985</v>
      </c>
      <c r="K1112" t="s">
        <v>986</v>
      </c>
      <c r="L1112">
        <v>250</v>
      </c>
      <c r="N1112">
        <v>2000382316</v>
      </c>
      <c r="O1112" t="s">
        <v>2369</v>
      </c>
      <c r="P1112">
        <v>1</v>
      </c>
      <c r="Q1112" t="s">
        <v>2369</v>
      </c>
      <c r="R1112" s="2">
        <v>244688</v>
      </c>
      <c r="S1112" s="2">
        <v>244688</v>
      </c>
      <c r="T1112" t="s">
        <v>2370</v>
      </c>
      <c r="U1112">
        <v>23015189</v>
      </c>
      <c r="V1112" t="s">
        <v>132</v>
      </c>
      <c r="W1112">
        <v>5</v>
      </c>
      <c r="X1112">
        <v>5</v>
      </c>
      <c r="Y1112">
        <v>5</v>
      </c>
      <c r="Z1112">
        <v>5</v>
      </c>
      <c r="AA1112">
        <v>0</v>
      </c>
      <c r="AB1112">
        <v>0</v>
      </c>
      <c r="AC1112">
        <v>0</v>
      </c>
      <c r="AD1112">
        <v>0</v>
      </c>
      <c r="AE1112">
        <v>5</v>
      </c>
      <c r="AF1112">
        <v>5</v>
      </c>
      <c r="AI1112" t="s">
        <v>2365</v>
      </c>
      <c r="AJ1112" t="s">
        <v>989</v>
      </c>
      <c r="AK1112" t="s">
        <v>1039</v>
      </c>
      <c r="AL1112" t="s">
        <v>1008</v>
      </c>
      <c r="AM1112" t="s">
        <v>1009</v>
      </c>
      <c r="AN1112" t="s">
        <v>1034</v>
      </c>
      <c r="AO1112" t="s">
        <v>991</v>
      </c>
      <c r="AU1112" t="s">
        <v>2371</v>
      </c>
      <c r="AV1112" t="s">
        <v>765</v>
      </c>
      <c r="AW1112" t="s">
        <v>765</v>
      </c>
      <c r="AX1112" t="s">
        <v>990</v>
      </c>
      <c r="AY1112">
        <v>0</v>
      </c>
      <c r="AZ1112" t="s">
        <v>994</v>
      </c>
      <c r="BA1112">
        <v>31790348</v>
      </c>
      <c r="BD1112">
        <v>0</v>
      </c>
      <c r="BG1112">
        <v>1333314600</v>
      </c>
      <c r="BH1112" t="s">
        <v>995</v>
      </c>
      <c r="BI1112">
        <v>5</v>
      </c>
      <c r="BJ1112">
        <v>5</v>
      </c>
      <c r="BK1112">
        <v>1300</v>
      </c>
      <c r="BL1112" t="s">
        <v>996</v>
      </c>
    </row>
    <row r="1113" spans="3:64">
      <c r="C1113" s="2">
        <v>244688</v>
      </c>
      <c r="D1113" s="2">
        <v>244688</v>
      </c>
      <c r="F1113" t="s">
        <v>2360</v>
      </c>
      <c r="G1113" t="s">
        <v>2361</v>
      </c>
      <c r="H1113">
        <v>0</v>
      </c>
      <c r="I1113" t="s">
        <v>984</v>
      </c>
      <c r="J1113" t="s">
        <v>985</v>
      </c>
      <c r="K1113" t="s">
        <v>986</v>
      </c>
      <c r="L1113">
        <v>250</v>
      </c>
      <c r="N1113">
        <v>2000382316</v>
      </c>
      <c r="O1113" t="s">
        <v>2369</v>
      </c>
      <c r="P1113">
        <v>1</v>
      </c>
      <c r="Q1113" t="s">
        <v>2369</v>
      </c>
      <c r="R1113" s="2">
        <v>244688</v>
      </c>
      <c r="S1113" s="2">
        <v>244688</v>
      </c>
      <c r="T1113" t="s">
        <v>2370</v>
      </c>
      <c r="U1113">
        <v>23057674</v>
      </c>
      <c r="V1113" t="s">
        <v>223</v>
      </c>
      <c r="W1113">
        <v>5</v>
      </c>
      <c r="X1113">
        <v>5</v>
      </c>
      <c r="Y1113">
        <v>5</v>
      </c>
      <c r="Z1113">
        <v>5</v>
      </c>
      <c r="AA1113">
        <v>0</v>
      </c>
      <c r="AB1113">
        <v>0</v>
      </c>
      <c r="AC1113">
        <v>0</v>
      </c>
      <c r="AD1113">
        <v>0</v>
      </c>
      <c r="AE1113">
        <v>5</v>
      </c>
      <c r="AF1113">
        <v>5</v>
      </c>
      <c r="AI1113" t="s">
        <v>2365</v>
      </c>
      <c r="AJ1113" t="s">
        <v>989</v>
      </c>
      <c r="AK1113" t="s">
        <v>1039</v>
      </c>
      <c r="AL1113" t="s">
        <v>1008</v>
      </c>
      <c r="AM1113" t="s">
        <v>1009</v>
      </c>
      <c r="AN1113" t="s">
        <v>1034</v>
      </c>
      <c r="AO1113" t="s">
        <v>991</v>
      </c>
      <c r="AU1113" t="s">
        <v>2371</v>
      </c>
      <c r="AV1113" t="s">
        <v>765</v>
      </c>
      <c r="AW1113" t="s">
        <v>765</v>
      </c>
      <c r="AX1113" t="s">
        <v>990</v>
      </c>
      <c r="AY1113">
        <v>0</v>
      </c>
      <c r="AZ1113" t="s">
        <v>994</v>
      </c>
      <c r="BA1113">
        <v>31790348</v>
      </c>
      <c r="BD1113">
        <v>0</v>
      </c>
      <c r="BG1113">
        <v>1333314600</v>
      </c>
      <c r="BH1113" t="s">
        <v>995</v>
      </c>
      <c r="BI1113">
        <v>5</v>
      </c>
      <c r="BJ1113">
        <v>5</v>
      </c>
      <c r="BK1113">
        <v>1300</v>
      </c>
      <c r="BL1113" t="s">
        <v>996</v>
      </c>
    </row>
    <row r="1114" spans="3:64">
      <c r="C1114" s="2">
        <v>244688</v>
      </c>
      <c r="D1114" s="2">
        <v>244688</v>
      </c>
      <c r="F1114" t="s">
        <v>2360</v>
      </c>
      <c r="G1114" t="s">
        <v>2361</v>
      </c>
      <c r="H1114">
        <v>0</v>
      </c>
      <c r="I1114" t="s">
        <v>984</v>
      </c>
      <c r="J1114" t="s">
        <v>985</v>
      </c>
      <c r="K1114" t="s">
        <v>986</v>
      </c>
      <c r="L1114">
        <v>250</v>
      </c>
      <c r="N1114">
        <v>2000382316</v>
      </c>
      <c r="O1114" t="s">
        <v>2369</v>
      </c>
      <c r="P1114">
        <v>1</v>
      </c>
      <c r="Q1114" t="s">
        <v>2369</v>
      </c>
      <c r="R1114" s="2">
        <v>244688</v>
      </c>
      <c r="S1114" s="2">
        <v>244688</v>
      </c>
      <c r="T1114" t="s">
        <v>2370</v>
      </c>
      <c r="U1114">
        <v>23057676</v>
      </c>
      <c r="V1114" t="s">
        <v>205</v>
      </c>
      <c r="W1114">
        <v>6</v>
      </c>
      <c r="X1114">
        <v>6</v>
      </c>
      <c r="Y1114">
        <v>6</v>
      </c>
      <c r="Z1114">
        <v>6</v>
      </c>
      <c r="AA1114">
        <v>0</v>
      </c>
      <c r="AB1114">
        <v>0</v>
      </c>
      <c r="AC1114">
        <v>0</v>
      </c>
      <c r="AD1114">
        <v>0</v>
      </c>
      <c r="AE1114">
        <v>6</v>
      </c>
      <c r="AF1114">
        <v>6</v>
      </c>
      <c r="AI1114" t="s">
        <v>2365</v>
      </c>
      <c r="AJ1114" t="s">
        <v>989</v>
      </c>
      <c r="AK1114" t="s">
        <v>1039</v>
      </c>
      <c r="AL1114" t="s">
        <v>1008</v>
      </c>
      <c r="AM1114" t="s">
        <v>1009</v>
      </c>
      <c r="AN1114" t="s">
        <v>1034</v>
      </c>
      <c r="AO1114" t="s">
        <v>991</v>
      </c>
      <c r="AU1114" t="s">
        <v>2371</v>
      </c>
      <c r="AV1114" t="s">
        <v>765</v>
      </c>
      <c r="AW1114" t="s">
        <v>765</v>
      </c>
      <c r="AX1114" t="s">
        <v>990</v>
      </c>
      <c r="AY1114">
        <v>0</v>
      </c>
      <c r="AZ1114" t="s">
        <v>994</v>
      </c>
      <c r="BA1114">
        <v>31790348</v>
      </c>
      <c r="BD1114">
        <v>0</v>
      </c>
      <c r="BG1114">
        <v>1333314600</v>
      </c>
      <c r="BH1114" t="s">
        <v>995</v>
      </c>
      <c r="BI1114">
        <v>6</v>
      </c>
      <c r="BJ1114">
        <v>6</v>
      </c>
      <c r="BK1114">
        <v>1300</v>
      </c>
      <c r="BL1114" t="s">
        <v>996</v>
      </c>
    </row>
    <row r="1115" spans="3:64">
      <c r="C1115" s="2">
        <v>244688</v>
      </c>
      <c r="D1115" s="2">
        <v>244688</v>
      </c>
      <c r="F1115" t="s">
        <v>2360</v>
      </c>
      <c r="G1115" t="s">
        <v>2361</v>
      </c>
      <c r="H1115">
        <v>0</v>
      </c>
      <c r="I1115" t="s">
        <v>984</v>
      </c>
      <c r="J1115" t="s">
        <v>985</v>
      </c>
      <c r="K1115" t="s">
        <v>986</v>
      </c>
      <c r="L1115">
        <v>250</v>
      </c>
      <c r="N1115">
        <v>2000366215</v>
      </c>
      <c r="O1115" t="s">
        <v>2372</v>
      </c>
      <c r="P1115">
        <v>3</v>
      </c>
      <c r="Q1115" t="s">
        <v>2373</v>
      </c>
      <c r="R1115" s="2">
        <v>244688</v>
      </c>
      <c r="S1115" s="2">
        <v>244688</v>
      </c>
      <c r="T1115" t="s">
        <v>2374</v>
      </c>
      <c r="U1115">
        <v>23084674</v>
      </c>
      <c r="V1115" t="s">
        <v>19</v>
      </c>
      <c r="W1115">
        <v>5</v>
      </c>
      <c r="X1115">
        <v>2</v>
      </c>
      <c r="Y1115">
        <v>5</v>
      </c>
      <c r="Z1115">
        <v>2</v>
      </c>
      <c r="AA1115">
        <v>0</v>
      </c>
      <c r="AB1115">
        <v>0</v>
      </c>
      <c r="AC1115">
        <v>0</v>
      </c>
      <c r="AD1115">
        <v>0</v>
      </c>
      <c r="AE1115">
        <v>5</v>
      </c>
      <c r="AF1115">
        <v>2</v>
      </c>
      <c r="AI1115" t="s">
        <v>2365</v>
      </c>
      <c r="AJ1115" t="s">
        <v>989</v>
      </c>
      <c r="AK1115" t="s">
        <v>1007</v>
      </c>
      <c r="AL1115" t="s">
        <v>1484</v>
      </c>
      <c r="AM1115" t="s">
        <v>1009</v>
      </c>
      <c r="AN1115" t="s">
        <v>1022</v>
      </c>
      <c r="AO1115" t="s">
        <v>991</v>
      </c>
      <c r="AU1115" t="s">
        <v>2375</v>
      </c>
      <c r="AV1115" t="s">
        <v>914</v>
      </c>
      <c r="AW1115" t="s">
        <v>765</v>
      </c>
      <c r="AX1115" t="s">
        <v>990</v>
      </c>
      <c r="AY1115">
        <v>0</v>
      </c>
      <c r="AZ1115" t="s">
        <v>994</v>
      </c>
      <c r="BA1115">
        <v>31790795</v>
      </c>
      <c r="BD1115">
        <v>0</v>
      </c>
      <c r="BG1115">
        <v>1333314600</v>
      </c>
      <c r="BH1115" t="s">
        <v>995</v>
      </c>
      <c r="BI1115">
        <v>5</v>
      </c>
      <c r="BJ1115">
        <v>2</v>
      </c>
      <c r="BK1115">
        <v>1300</v>
      </c>
      <c r="BL1115" t="s">
        <v>996</v>
      </c>
    </row>
    <row r="1116" spans="3:64">
      <c r="C1116" s="2">
        <v>244688</v>
      </c>
      <c r="D1116" s="2">
        <v>244688</v>
      </c>
      <c r="F1116" t="s">
        <v>2360</v>
      </c>
      <c r="G1116" t="s">
        <v>2361</v>
      </c>
      <c r="H1116">
        <v>0</v>
      </c>
      <c r="I1116" t="s">
        <v>984</v>
      </c>
      <c r="J1116" t="s">
        <v>985</v>
      </c>
      <c r="K1116" t="s">
        <v>986</v>
      </c>
      <c r="L1116">
        <v>250</v>
      </c>
      <c r="N1116">
        <v>2000366215</v>
      </c>
      <c r="O1116" t="s">
        <v>2372</v>
      </c>
      <c r="P1116">
        <v>3</v>
      </c>
      <c r="Q1116" t="s">
        <v>2373</v>
      </c>
      <c r="R1116" s="2">
        <v>244688</v>
      </c>
      <c r="S1116" s="2">
        <v>244688</v>
      </c>
      <c r="T1116" t="s">
        <v>2374</v>
      </c>
      <c r="U1116">
        <v>23072463</v>
      </c>
      <c r="V1116" t="s">
        <v>76</v>
      </c>
      <c r="W1116">
        <v>10</v>
      </c>
      <c r="X1116">
        <v>10</v>
      </c>
      <c r="Y1116">
        <v>10</v>
      </c>
      <c r="Z1116">
        <v>10</v>
      </c>
      <c r="AA1116">
        <v>0</v>
      </c>
      <c r="AB1116">
        <v>0</v>
      </c>
      <c r="AC1116">
        <v>0</v>
      </c>
      <c r="AD1116">
        <v>0</v>
      </c>
      <c r="AE1116">
        <v>10</v>
      </c>
      <c r="AF1116">
        <v>10</v>
      </c>
      <c r="AI1116" t="s">
        <v>2365</v>
      </c>
      <c r="AJ1116" t="s">
        <v>989</v>
      </c>
      <c r="AK1116" t="s">
        <v>1007</v>
      </c>
      <c r="AL1116" t="s">
        <v>1008</v>
      </c>
      <c r="AM1116" t="s">
        <v>1009</v>
      </c>
      <c r="AN1116" t="s">
        <v>1022</v>
      </c>
      <c r="AO1116" t="s">
        <v>991</v>
      </c>
      <c r="AU1116" t="s">
        <v>2375</v>
      </c>
      <c r="AV1116" t="s">
        <v>765</v>
      </c>
      <c r="AW1116" t="s">
        <v>765</v>
      </c>
      <c r="AX1116" t="s">
        <v>990</v>
      </c>
      <c r="AY1116">
        <v>0</v>
      </c>
      <c r="AZ1116" t="s">
        <v>994</v>
      </c>
      <c r="BA1116">
        <v>31790795</v>
      </c>
      <c r="BD1116">
        <v>0</v>
      </c>
      <c r="BG1116">
        <v>1333314600</v>
      </c>
      <c r="BH1116" t="s">
        <v>995</v>
      </c>
      <c r="BI1116">
        <v>10</v>
      </c>
      <c r="BJ1116">
        <v>10</v>
      </c>
      <c r="BK1116">
        <v>1300</v>
      </c>
      <c r="BL1116" t="s">
        <v>996</v>
      </c>
    </row>
    <row r="1117" spans="3:64">
      <c r="C1117" s="2">
        <v>244688</v>
      </c>
      <c r="D1117" s="2">
        <v>244688</v>
      </c>
      <c r="F1117" t="s">
        <v>2360</v>
      </c>
      <c r="G1117" t="s">
        <v>2361</v>
      </c>
      <c r="H1117">
        <v>0</v>
      </c>
      <c r="I1117" t="s">
        <v>984</v>
      </c>
      <c r="J1117" t="s">
        <v>985</v>
      </c>
      <c r="K1117" t="s">
        <v>986</v>
      </c>
      <c r="L1117">
        <v>250</v>
      </c>
      <c r="N1117">
        <v>2000149633</v>
      </c>
      <c r="O1117" t="s">
        <v>2376</v>
      </c>
      <c r="P1117">
        <v>0</v>
      </c>
      <c r="Q1117" t="s">
        <v>2376</v>
      </c>
      <c r="R1117" s="2">
        <v>244688</v>
      </c>
      <c r="S1117" s="2">
        <v>244688</v>
      </c>
      <c r="T1117" t="s">
        <v>2377</v>
      </c>
      <c r="U1117">
        <v>23057700</v>
      </c>
      <c r="V1117" t="s">
        <v>187</v>
      </c>
      <c r="W1117">
        <v>5</v>
      </c>
      <c r="X1117">
        <v>5</v>
      </c>
      <c r="Y1117">
        <v>5</v>
      </c>
      <c r="Z1117">
        <v>5</v>
      </c>
      <c r="AA1117">
        <v>0</v>
      </c>
      <c r="AB1117">
        <v>0</v>
      </c>
      <c r="AC1117">
        <v>0</v>
      </c>
      <c r="AD1117">
        <v>0</v>
      </c>
      <c r="AE1117">
        <v>5</v>
      </c>
      <c r="AF1117">
        <v>5</v>
      </c>
      <c r="AI1117" t="s">
        <v>2365</v>
      </c>
      <c r="AJ1117" t="s">
        <v>989</v>
      </c>
      <c r="AK1117" t="s">
        <v>1039</v>
      </c>
      <c r="AL1117" t="s">
        <v>1008</v>
      </c>
      <c r="AM1117" t="s">
        <v>1009</v>
      </c>
      <c r="AN1117" t="s">
        <v>1022</v>
      </c>
      <c r="AO1117" t="s">
        <v>991</v>
      </c>
      <c r="AU1117" t="s">
        <v>2378</v>
      </c>
      <c r="AV1117" t="s">
        <v>765</v>
      </c>
      <c r="AW1117" t="s">
        <v>765</v>
      </c>
      <c r="AX1117" t="s">
        <v>990</v>
      </c>
      <c r="AY1117">
        <v>0</v>
      </c>
      <c r="AZ1117" t="s">
        <v>994</v>
      </c>
      <c r="BA1117">
        <v>31791029</v>
      </c>
      <c r="BD1117">
        <v>0</v>
      </c>
      <c r="BG1117">
        <v>1333314600</v>
      </c>
      <c r="BH1117" t="s">
        <v>995</v>
      </c>
      <c r="BI1117">
        <v>5</v>
      </c>
      <c r="BJ1117">
        <v>5</v>
      </c>
      <c r="BK1117">
        <v>1300</v>
      </c>
      <c r="BL1117" t="s">
        <v>996</v>
      </c>
    </row>
    <row r="1118" spans="3:64">
      <c r="C1118" s="2">
        <v>244688</v>
      </c>
      <c r="D1118" s="2">
        <v>244688</v>
      </c>
      <c r="F1118" t="s">
        <v>2360</v>
      </c>
      <c r="G1118" t="s">
        <v>2361</v>
      </c>
      <c r="H1118">
        <v>0</v>
      </c>
      <c r="I1118" t="s">
        <v>984</v>
      </c>
      <c r="J1118" t="s">
        <v>985</v>
      </c>
      <c r="K1118" t="s">
        <v>986</v>
      </c>
      <c r="L1118">
        <v>250</v>
      </c>
      <c r="N1118">
        <v>2000149633</v>
      </c>
      <c r="O1118" t="s">
        <v>2376</v>
      </c>
      <c r="P1118">
        <v>0</v>
      </c>
      <c r="Q1118" t="s">
        <v>2376</v>
      </c>
      <c r="R1118" s="2">
        <v>244688</v>
      </c>
      <c r="S1118" s="2">
        <v>244688</v>
      </c>
      <c r="T1118" t="s">
        <v>2377</v>
      </c>
      <c r="U1118">
        <v>23064091</v>
      </c>
      <c r="V1118" t="s">
        <v>118</v>
      </c>
      <c r="W1118">
        <v>15</v>
      </c>
      <c r="X1118">
        <v>15</v>
      </c>
      <c r="Y1118">
        <v>15</v>
      </c>
      <c r="Z1118">
        <v>15</v>
      </c>
      <c r="AA1118">
        <v>0</v>
      </c>
      <c r="AB1118">
        <v>0</v>
      </c>
      <c r="AC1118">
        <v>0</v>
      </c>
      <c r="AD1118">
        <v>0</v>
      </c>
      <c r="AE1118">
        <v>15</v>
      </c>
      <c r="AF1118">
        <v>15</v>
      </c>
      <c r="AI1118" t="s">
        <v>2365</v>
      </c>
      <c r="AJ1118" t="s">
        <v>989</v>
      </c>
      <c r="AK1118" t="s">
        <v>1007</v>
      </c>
      <c r="AL1118" t="s">
        <v>1008</v>
      </c>
      <c r="AM1118" t="s">
        <v>1009</v>
      </c>
      <c r="AN1118" t="s">
        <v>1022</v>
      </c>
      <c r="AO1118" t="s">
        <v>991</v>
      </c>
      <c r="AU1118" t="s">
        <v>2378</v>
      </c>
      <c r="AV1118" t="s">
        <v>765</v>
      </c>
      <c r="AW1118" t="s">
        <v>765</v>
      </c>
      <c r="AX1118" t="s">
        <v>990</v>
      </c>
      <c r="AY1118">
        <v>0</v>
      </c>
      <c r="AZ1118" t="s">
        <v>994</v>
      </c>
      <c r="BA1118">
        <v>31791029</v>
      </c>
      <c r="BD1118">
        <v>0</v>
      </c>
      <c r="BG1118">
        <v>1333314600</v>
      </c>
      <c r="BH1118" t="s">
        <v>995</v>
      </c>
      <c r="BI1118">
        <v>15</v>
      </c>
      <c r="BJ1118">
        <v>15</v>
      </c>
      <c r="BK1118">
        <v>1300</v>
      </c>
      <c r="BL1118" t="s">
        <v>996</v>
      </c>
    </row>
    <row r="1119" spans="3:64">
      <c r="C1119" s="2">
        <v>244688</v>
      </c>
      <c r="D1119" s="2">
        <v>244688</v>
      </c>
      <c r="F1119" t="s">
        <v>2360</v>
      </c>
      <c r="G1119" t="s">
        <v>2361</v>
      </c>
      <c r="H1119">
        <v>0</v>
      </c>
      <c r="I1119" t="s">
        <v>984</v>
      </c>
      <c r="J1119" t="s">
        <v>985</v>
      </c>
      <c r="K1119" t="s">
        <v>986</v>
      </c>
      <c r="L1119">
        <v>250</v>
      </c>
      <c r="N1119">
        <v>2000149633</v>
      </c>
      <c r="O1119" t="s">
        <v>2376</v>
      </c>
      <c r="P1119">
        <v>0</v>
      </c>
      <c r="Q1119" t="s">
        <v>2376</v>
      </c>
      <c r="R1119" s="2">
        <v>244688</v>
      </c>
      <c r="S1119" s="2">
        <v>244688</v>
      </c>
      <c r="T1119" t="s">
        <v>2377</v>
      </c>
      <c r="U1119">
        <v>23057698</v>
      </c>
      <c r="V1119" t="s">
        <v>271</v>
      </c>
      <c r="W1119">
        <v>15</v>
      </c>
      <c r="X1119">
        <v>15</v>
      </c>
      <c r="Y1119">
        <v>15</v>
      </c>
      <c r="Z1119">
        <v>15</v>
      </c>
      <c r="AA1119">
        <v>0</v>
      </c>
      <c r="AB1119">
        <v>0</v>
      </c>
      <c r="AC1119">
        <v>0</v>
      </c>
      <c r="AD1119">
        <v>0</v>
      </c>
      <c r="AE1119">
        <v>15</v>
      </c>
      <c r="AF1119">
        <v>15</v>
      </c>
      <c r="AI1119" t="s">
        <v>2365</v>
      </c>
      <c r="AJ1119" t="s">
        <v>989</v>
      </c>
      <c r="AK1119" t="s">
        <v>1039</v>
      </c>
      <c r="AL1119" t="s">
        <v>1008</v>
      </c>
      <c r="AM1119" t="s">
        <v>1009</v>
      </c>
      <c r="AN1119" t="s">
        <v>1022</v>
      </c>
      <c r="AO1119" t="s">
        <v>991</v>
      </c>
      <c r="AU1119" t="s">
        <v>2378</v>
      </c>
      <c r="AV1119" t="s">
        <v>765</v>
      </c>
      <c r="AW1119" t="s">
        <v>765</v>
      </c>
      <c r="AX1119" t="s">
        <v>990</v>
      </c>
      <c r="AY1119">
        <v>0</v>
      </c>
      <c r="AZ1119" t="s">
        <v>994</v>
      </c>
      <c r="BA1119">
        <v>31791029</v>
      </c>
      <c r="BD1119">
        <v>0</v>
      </c>
      <c r="BG1119">
        <v>1333314600</v>
      </c>
      <c r="BH1119" t="s">
        <v>995</v>
      </c>
      <c r="BI1119">
        <v>15</v>
      </c>
      <c r="BJ1119">
        <v>15</v>
      </c>
      <c r="BK1119">
        <v>1300</v>
      </c>
      <c r="BL1119" t="s">
        <v>996</v>
      </c>
    </row>
    <row r="1120" spans="3:64">
      <c r="C1120" s="2">
        <v>244688</v>
      </c>
      <c r="D1120" s="2">
        <v>244688</v>
      </c>
      <c r="F1120" t="s">
        <v>2360</v>
      </c>
      <c r="G1120" t="s">
        <v>2361</v>
      </c>
      <c r="H1120">
        <v>0</v>
      </c>
      <c r="I1120" t="s">
        <v>984</v>
      </c>
      <c r="J1120" t="s">
        <v>985</v>
      </c>
      <c r="K1120" t="s">
        <v>986</v>
      </c>
      <c r="L1120">
        <v>250</v>
      </c>
      <c r="N1120">
        <v>2000149633</v>
      </c>
      <c r="O1120" t="s">
        <v>2376</v>
      </c>
      <c r="P1120">
        <v>0</v>
      </c>
      <c r="Q1120" t="s">
        <v>2376</v>
      </c>
      <c r="R1120" s="2">
        <v>244688</v>
      </c>
      <c r="S1120" s="2">
        <v>244688</v>
      </c>
      <c r="T1120" t="s">
        <v>2377</v>
      </c>
      <c r="U1120">
        <v>23057674</v>
      </c>
      <c r="V1120" t="s">
        <v>223</v>
      </c>
      <c r="W1120">
        <v>10</v>
      </c>
      <c r="X1120">
        <v>10</v>
      </c>
      <c r="Y1120">
        <v>10</v>
      </c>
      <c r="Z1120">
        <v>10</v>
      </c>
      <c r="AA1120">
        <v>0</v>
      </c>
      <c r="AB1120">
        <v>0</v>
      </c>
      <c r="AC1120">
        <v>0</v>
      </c>
      <c r="AD1120">
        <v>0</v>
      </c>
      <c r="AE1120">
        <v>10</v>
      </c>
      <c r="AF1120">
        <v>10</v>
      </c>
      <c r="AI1120" t="s">
        <v>2365</v>
      </c>
      <c r="AJ1120" t="s">
        <v>989</v>
      </c>
      <c r="AK1120" t="s">
        <v>1039</v>
      </c>
      <c r="AL1120" t="s">
        <v>1008</v>
      </c>
      <c r="AM1120" t="s">
        <v>1009</v>
      </c>
      <c r="AN1120" t="s">
        <v>1022</v>
      </c>
      <c r="AO1120" t="s">
        <v>991</v>
      </c>
      <c r="AU1120" t="s">
        <v>2378</v>
      </c>
      <c r="AV1120" t="s">
        <v>765</v>
      </c>
      <c r="AW1120" t="s">
        <v>765</v>
      </c>
      <c r="AX1120" t="s">
        <v>990</v>
      </c>
      <c r="AY1120">
        <v>0</v>
      </c>
      <c r="AZ1120" t="s">
        <v>994</v>
      </c>
      <c r="BA1120">
        <v>31791029</v>
      </c>
      <c r="BD1120">
        <v>0</v>
      </c>
      <c r="BG1120">
        <v>1333314600</v>
      </c>
      <c r="BH1120" t="s">
        <v>995</v>
      </c>
      <c r="BI1120">
        <v>10</v>
      </c>
      <c r="BJ1120">
        <v>10</v>
      </c>
      <c r="BK1120">
        <v>1300</v>
      </c>
      <c r="BL1120" t="s">
        <v>996</v>
      </c>
    </row>
    <row r="1121" spans="3:64">
      <c r="C1121" s="2">
        <v>244688</v>
      </c>
      <c r="D1121" s="2">
        <v>244688</v>
      </c>
      <c r="F1121" t="s">
        <v>2360</v>
      </c>
      <c r="G1121" t="s">
        <v>2361</v>
      </c>
      <c r="H1121">
        <v>0</v>
      </c>
      <c r="I1121" t="s">
        <v>984</v>
      </c>
      <c r="J1121" t="s">
        <v>985</v>
      </c>
      <c r="K1121" t="s">
        <v>986</v>
      </c>
      <c r="L1121">
        <v>250</v>
      </c>
      <c r="N1121">
        <v>2000149633</v>
      </c>
      <c r="O1121" t="s">
        <v>2376</v>
      </c>
      <c r="P1121">
        <v>0</v>
      </c>
      <c r="Q1121" t="s">
        <v>2376</v>
      </c>
      <c r="R1121" s="2">
        <v>244688</v>
      </c>
      <c r="S1121" s="2">
        <v>244688</v>
      </c>
      <c r="T1121" t="s">
        <v>2377</v>
      </c>
      <c r="U1121">
        <v>23057685</v>
      </c>
      <c r="V1121" t="s">
        <v>104</v>
      </c>
      <c r="W1121">
        <v>5</v>
      </c>
      <c r="X1121">
        <v>5</v>
      </c>
      <c r="Y1121">
        <v>5</v>
      </c>
      <c r="Z1121">
        <v>5</v>
      </c>
      <c r="AA1121">
        <v>0</v>
      </c>
      <c r="AB1121">
        <v>0</v>
      </c>
      <c r="AC1121">
        <v>0</v>
      </c>
      <c r="AD1121">
        <v>0</v>
      </c>
      <c r="AE1121">
        <v>5</v>
      </c>
      <c r="AF1121">
        <v>5</v>
      </c>
      <c r="AI1121" t="s">
        <v>2365</v>
      </c>
      <c r="AJ1121" t="s">
        <v>989</v>
      </c>
      <c r="AK1121" t="s">
        <v>1007</v>
      </c>
      <c r="AL1121" t="s">
        <v>1008</v>
      </c>
      <c r="AM1121" t="s">
        <v>1009</v>
      </c>
      <c r="AN1121" t="s">
        <v>1022</v>
      </c>
      <c r="AO1121" t="s">
        <v>991</v>
      </c>
      <c r="AU1121" t="s">
        <v>2378</v>
      </c>
      <c r="AV1121" t="s">
        <v>765</v>
      </c>
      <c r="AW1121" t="s">
        <v>765</v>
      </c>
      <c r="AX1121" t="s">
        <v>990</v>
      </c>
      <c r="AY1121">
        <v>0</v>
      </c>
      <c r="AZ1121" t="s">
        <v>994</v>
      </c>
      <c r="BA1121">
        <v>31791029</v>
      </c>
      <c r="BD1121">
        <v>0</v>
      </c>
      <c r="BG1121">
        <v>1333314600</v>
      </c>
      <c r="BH1121" t="s">
        <v>995</v>
      </c>
      <c r="BI1121">
        <v>5</v>
      </c>
      <c r="BJ1121">
        <v>5</v>
      </c>
      <c r="BK1121">
        <v>1300</v>
      </c>
      <c r="BL1121" t="s">
        <v>996</v>
      </c>
    </row>
    <row r="1122" spans="3:64">
      <c r="C1122" s="2">
        <v>244688</v>
      </c>
      <c r="D1122" s="2">
        <v>244688</v>
      </c>
      <c r="F1122" t="s">
        <v>2360</v>
      </c>
      <c r="G1122" t="s">
        <v>2361</v>
      </c>
      <c r="H1122">
        <v>0</v>
      </c>
      <c r="I1122" t="s">
        <v>984</v>
      </c>
      <c r="J1122" t="s">
        <v>985</v>
      </c>
      <c r="K1122" t="s">
        <v>986</v>
      </c>
      <c r="L1122">
        <v>250</v>
      </c>
      <c r="N1122">
        <v>2000149633</v>
      </c>
      <c r="O1122" t="s">
        <v>2376</v>
      </c>
      <c r="P1122">
        <v>0</v>
      </c>
      <c r="Q1122" t="s">
        <v>2376</v>
      </c>
      <c r="R1122" s="2">
        <v>244688</v>
      </c>
      <c r="S1122" s="2">
        <v>244688</v>
      </c>
      <c r="T1122" t="s">
        <v>2377</v>
      </c>
      <c r="U1122">
        <v>23067920</v>
      </c>
      <c r="V1122" t="s">
        <v>16</v>
      </c>
      <c r="W1122">
        <v>20</v>
      </c>
      <c r="X1122">
        <v>20</v>
      </c>
      <c r="Y1122">
        <v>20</v>
      </c>
      <c r="Z1122">
        <v>20</v>
      </c>
      <c r="AA1122">
        <v>0</v>
      </c>
      <c r="AB1122">
        <v>0</v>
      </c>
      <c r="AC1122">
        <v>0</v>
      </c>
      <c r="AD1122">
        <v>0</v>
      </c>
      <c r="AE1122">
        <v>20</v>
      </c>
      <c r="AF1122">
        <v>20</v>
      </c>
      <c r="AI1122" t="s">
        <v>2365</v>
      </c>
      <c r="AJ1122" t="s">
        <v>989</v>
      </c>
      <c r="AN1122" t="s">
        <v>1022</v>
      </c>
      <c r="AO1122" t="s">
        <v>991</v>
      </c>
      <c r="AU1122" t="s">
        <v>2378</v>
      </c>
      <c r="AV1122" t="s">
        <v>899</v>
      </c>
      <c r="AW1122" t="s">
        <v>899</v>
      </c>
      <c r="AX1122" t="s">
        <v>990</v>
      </c>
      <c r="AY1122">
        <v>0</v>
      </c>
      <c r="AZ1122" t="s">
        <v>994</v>
      </c>
      <c r="BA1122">
        <v>31791029</v>
      </c>
      <c r="BD1122">
        <v>0</v>
      </c>
      <c r="BG1122">
        <v>1333314600</v>
      </c>
      <c r="BH1122" t="s">
        <v>995</v>
      </c>
      <c r="BI1122">
        <v>20</v>
      </c>
      <c r="BJ1122">
        <v>20</v>
      </c>
      <c r="BK1122">
        <v>1300</v>
      </c>
      <c r="BL1122" t="s">
        <v>996</v>
      </c>
    </row>
    <row r="1123" spans="3:64">
      <c r="C1123" s="2">
        <v>244688</v>
      </c>
      <c r="D1123" s="2">
        <v>244688</v>
      </c>
      <c r="F1123" t="s">
        <v>2360</v>
      </c>
      <c r="G1123" t="s">
        <v>2361</v>
      </c>
      <c r="H1123">
        <v>0</v>
      </c>
      <c r="I1123" t="s">
        <v>984</v>
      </c>
      <c r="J1123" t="s">
        <v>985</v>
      </c>
      <c r="K1123" t="s">
        <v>986</v>
      </c>
      <c r="L1123">
        <v>250</v>
      </c>
      <c r="N1123">
        <v>2000149633</v>
      </c>
      <c r="O1123" t="s">
        <v>2376</v>
      </c>
      <c r="P1123">
        <v>0</v>
      </c>
      <c r="Q1123" t="s">
        <v>2376</v>
      </c>
      <c r="R1123" s="2">
        <v>244688</v>
      </c>
      <c r="S1123" s="2">
        <v>244688</v>
      </c>
      <c r="T1123" t="s">
        <v>2377</v>
      </c>
      <c r="U1123">
        <v>23057702</v>
      </c>
      <c r="V1123" t="s">
        <v>588</v>
      </c>
      <c r="W1123">
        <v>10</v>
      </c>
      <c r="X1123">
        <v>10</v>
      </c>
      <c r="Y1123">
        <v>10</v>
      </c>
      <c r="Z1123">
        <v>10</v>
      </c>
      <c r="AA1123">
        <v>0</v>
      </c>
      <c r="AB1123">
        <v>0</v>
      </c>
      <c r="AC1123">
        <v>0</v>
      </c>
      <c r="AD1123">
        <v>0</v>
      </c>
      <c r="AE1123">
        <v>10</v>
      </c>
      <c r="AF1123">
        <v>10</v>
      </c>
      <c r="AI1123" t="s">
        <v>2365</v>
      </c>
      <c r="AJ1123" t="s">
        <v>989</v>
      </c>
      <c r="AK1123" t="s">
        <v>1007</v>
      </c>
      <c r="AL1123" t="s">
        <v>1008</v>
      </c>
      <c r="AM1123" t="s">
        <v>1009</v>
      </c>
      <c r="AN1123" t="s">
        <v>1022</v>
      </c>
      <c r="AO1123" t="s">
        <v>991</v>
      </c>
      <c r="AU1123" t="s">
        <v>2378</v>
      </c>
      <c r="AV1123" t="s">
        <v>765</v>
      </c>
      <c r="AW1123" t="s">
        <v>765</v>
      </c>
      <c r="AX1123" t="s">
        <v>990</v>
      </c>
      <c r="AY1123">
        <v>0</v>
      </c>
      <c r="AZ1123" t="s">
        <v>994</v>
      </c>
      <c r="BA1123">
        <v>31791029</v>
      </c>
      <c r="BD1123">
        <v>0</v>
      </c>
      <c r="BG1123">
        <v>1333314600</v>
      </c>
      <c r="BH1123" t="s">
        <v>995</v>
      </c>
      <c r="BI1123">
        <v>10</v>
      </c>
      <c r="BJ1123">
        <v>10</v>
      </c>
      <c r="BK1123">
        <v>1300</v>
      </c>
      <c r="BL1123" t="s">
        <v>996</v>
      </c>
    </row>
    <row r="1124" spans="3:64">
      <c r="C1124" s="2">
        <v>244688</v>
      </c>
      <c r="D1124" s="2">
        <v>244688</v>
      </c>
      <c r="F1124" t="s">
        <v>2360</v>
      </c>
      <c r="G1124" t="s">
        <v>2361</v>
      </c>
      <c r="H1124">
        <v>0</v>
      </c>
      <c r="I1124" t="s">
        <v>984</v>
      </c>
      <c r="J1124" t="s">
        <v>985</v>
      </c>
      <c r="K1124" t="s">
        <v>986</v>
      </c>
      <c r="L1124">
        <v>250</v>
      </c>
      <c r="N1124">
        <v>2000226699</v>
      </c>
      <c r="O1124" t="s">
        <v>2379</v>
      </c>
      <c r="P1124">
        <v>0</v>
      </c>
      <c r="Q1124" t="s">
        <v>2379</v>
      </c>
      <c r="R1124" s="2">
        <v>244688</v>
      </c>
      <c r="S1124" s="2">
        <v>244688</v>
      </c>
      <c r="T1124" t="s">
        <v>2380</v>
      </c>
      <c r="U1124">
        <v>23057674</v>
      </c>
      <c r="V1124" t="s">
        <v>223</v>
      </c>
      <c r="W1124">
        <v>20</v>
      </c>
      <c r="X1124">
        <v>20</v>
      </c>
      <c r="Y1124">
        <v>20</v>
      </c>
      <c r="Z1124">
        <v>20</v>
      </c>
      <c r="AA1124">
        <v>0</v>
      </c>
      <c r="AB1124">
        <v>0</v>
      </c>
      <c r="AC1124">
        <v>0</v>
      </c>
      <c r="AD1124">
        <v>0</v>
      </c>
      <c r="AE1124">
        <v>20</v>
      </c>
      <c r="AF1124">
        <v>20</v>
      </c>
      <c r="AI1124" t="s">
        <v>2365</v>
      </c>
      <c r="AJ1124" t="s">
        <v>989</v>
      </c>
      <c r="AK1124" t="s">
        <v>1039</v>
      </c>
      <c r="AL1124" t="s">
        <v>1008</v>
      </c>
      <c r="AM1124" t="s">
        <v>1009</v>
      </c>
      <c r="AN1124" t="s">
        <v>1022</v>
      </c>
      <c r="AO1124" t="s">
        <v>991</v>
      </c>
      <c r="AU1124" t="s">
        <v>2381</v>
      </c>
      <c r="AV1124" t="s">
        <v>765</v>
      </c>
      <c r="AW1124" t="s">
        <v>765</v>
      </c>
      <c r="AX1124" t="s">
        <v>990</v>
      </c>
      <c r="AY1124">
        <v>0</v>
      </c>
      <c r="AZ1124" t="s">
        <v>994</v>
      </c>
      <c r="BA1124">
        <v>31791839</v>
      </c>
      <c r="BD1124">
        <v>0</v>
      </c>
      <c r="BG1124">
        <v>1333314600</v>
      </c>
      <c r="BH1124" t="s">
        <v>995</v>
      </c>
      <c r="BI1124">
        <v>20</v>
      </c>
      <c r="BJ1124">
        <v>20</v>
      </c>
      <c r="BK1124">
        <v>1300</v>
      </c>
      <c r="BL1124" t="s">
        <v>996</v>
      </c>
    </row>
    <row r="1125" spans="3:64">
      <c r="C1125" s="2">
        <v>244688</v>
      </c>
      <c r="D1125" s="2">
        <v>244688</v>
      </c>
      <c r="F1125" t="s">
        <v>2360</v>
      </c>
      <c r="G1125" t="s">
        <v>2361</v>
      </c>
      <c r="H1125">
        <v>0</v>
      </c>
      <c r="I1125" t="s">
        <v>984</v>
      </c>
      <c r="J1125" t="s">
        <v>985</v>
      </c>
      <c r="K1125" t="s">
        <v>986</v>
      </c>
      <c r="L1125">
        <v>250</v>
      </c>
      <c r="N1125">
        <v>2000226699</v>
      </c>
      <c r="O1125" t="s">
        <v>2379</v>
      </c>
      <c r="P1125">
        <v>0</v>
      </c>
      <c r="Q1125" t="s">
        <v>2379</v>
      </c>
      <c r="R1125" s="2">
        <v>244688</v>
      </c>
      <c r="S1125" s="2">
        <v>244688</v>
      </c>
      <c r="T1125" t="s">
        <v>2380</v>
      </c>
      <c r="U1125">
        <v>23057688</v>
      </c>
      <c r="V1125" t="s">
        <v>61</v>
      </c>
      <c r="W1125">
        <v>20</v>
      </c>
      <c r="X1125">
        <v>20</v>
      </c>
      <c r="Y1125">
        <v>20</v>
      </c>
      <c r="Z1125">
        <v>20</v>
      </c>
      <c r="AA1125">
        <v>0</v>
      </c>
      <c r="AB1125">
        <v>0</v>
      </c>
      <c r="AC1125">
        <v>0</v>
      </c>
      <c r="AD1125">
        <v>0</v>
      </c>
      <c r="AE1125">
        <v>20</v>
      </c>
      <c r="AF1125">
        <v>20</v>
      </c>
      <c r="AI1125" t="s">
        <v>2365</v>
      </c>
      <c r="AJ1125" t="s">
        <v>989</v>
      </c>
      <c r="AK1125" t="s">
        <v>1007</v>
      </c>
      <c r="AL1125" t="s">
        <v>1008</v>
      </c>
      <c r="AM1125" t="s">
        <v>1009</v>
      </c>
      <c r="AN1125" t="s">
        <v>1022</v>
      </c>
      <c r="AO1125" t="s">
        <v>991</v>
      </c>
      <c r="AU1125" t="s">
        <v>2381</v>
      </c>
      <c r="AV1125" t="s">
        <v>765</v>
      </c>
      <c r="AW1125" t="s">
        <v>765</v>
      </c>
      <c r="AX1125" t="s">
        <v>990</v>
      </c>
      <c r="AY1125">
        <v>0</v>
      </c>
      <c r="AZ1125" t="s">
        <v>994</v>
      </c>
      <c r="BA1125">
        <v>31791839</v>
      </c>
      <c r="BD1125">
        <v>0</v>
      </c>
      <c r="BG1125">
        <v>1333314600</v>
      </c>
      <c r="BH1125" t="s">
        <v>995</v>
      </c>
      <c r="BI1125">
        <v>20</v>
      </c>
      <c r="BJ1125">
        <v>20</v>
      </c>
      <c r="BK1125">
        <v>1300</v>
      </c>
      <c r="BL1125" t="s">
        <v>996</v>
      </c>
    </row>
    <row r="1126" spans="3:64">
      <c r="C1126" s="2">
        <v>244688</v>
      </c>
      <c r="D1126" s="2">
        <v>244688</v>
      </c>
      <c r="F1126" t="s">
        <v>2360</v>
      </c>
      <c r="G1126" t="s">
        <v>2361</v>
      </c>
      <c r="H1126">
        <v>0</v>
      </c>
      <c r="I1126" t="s">
        <v>984</v>
      </c>
      <c r="J1126" t="s">
        <v>985</v>
      </c>
      <c r="K1126" t="s">
        <v>986</v>
      </c>
      <c r="L1126">
        <v>250</v>
      </c>
      <c r="N1126">
        <v>2000226699</v>
      </c>
      <c r="O1126" t="s">
        <v>2379</v>
      </c>
      <c r="P1126">
        <v>0</v>
      </c>
      <c r="Q1126" t="s">
        <v>2379</v>
      </c>
      <c r="R1126" s="2">
        <v>244688</v>
      </c>
      <c r="S1126" s="2">
        <v>244688</v>
      </c>
      <c r="T1126" t="s">
        <v>2380</v>
      </c>
      <c r="U1126">
        <v>23086970</v>
      </c>
      <c r="V1126" t="s">
        <v>191</v>
      </c>
      <c r="W1126">
        <v>3</v>
      </c>
      <c r="X1126">
        <v>3</v>
      </c>
      <c r="Y1126">
        <v>3</v>
      </c>
      <c r="Z1126">
        <v>3</v>
      </c>
      <c r="AA1126">
        <v>0</v>
      </c>
      <c r="AB1126">
        <v>0</v>
      </c>
      <c r="AC1126">
        <v>0</v>
      </c>
      <c r="AD1126">
        <v>0</v>
      </c>
      <c r="AE1126">
        <v>3</v>
      </c>
      <c r="AF1126">
        <v>3</v>
      </c>
      <c r="AI1126" t="s">
        <v>2365</v>
      </c>
      <c r="AJ1126" t="s">
        <v>989</v>
      </c>
      <c r="AK1126" t="s">
        <v>1039</v>
      </c>
      <c r="AL1126" t="s">
        <v>1008</v>
      </c>
      <c r="AM1126" t="s">
        <v>1009</v>
      </c>
      <c r="AN1126" t="s">
        <v>1022</v>
      </c>
      <c r="AO1126" t="s">
        <v>991</v>
      </c>
      <c r="AU1126" t="s">
        <v>2381</v>
      </c>
      <c r="AV1126" t="s">
        <v>765</v>
      </c>
      <c r="AW1126" t="s">
        <v>765</v>
      </c>
      <c r="AX1126" t="s">
        <v>990</v>
      </c>
      <c r="AY1126">
        <v>0</v>
      </c>
      <c r="AZ1126" t="s">
        <v>994</v>
      </c>
      <c r="BA1126">
        <v>31791839</v>
      </c>
      <c r="BD1126">
        <v>0</v>
      </c>
      <c r="BG1126">
        <v>1333314600</v>
      </c>
      <c r="BH1126" t="s">
        <v>995</v>
      </c>
      <c r="BI1126">
        <v>3</v>
      </c>
      <c r="BJ1126">
        <v>3</v>
      </c>
      <c r="BK1126">
        <v>1300</v>
      </c>
      <c r="BL1126" t="s">
        <v>996</v>
      </c>
    </row>
    <row r="1127" spans="3:64">
      <c r="C1127" s="2">
        <v>244688</v>
      </c>
      <c r="D1127" s="2">
        <v>244688</v>
      </c>
      <c r="F1127" t="s">
        <v>2360</v>
      </c>
      <c r="G1127" t="s">
        <v>2361</v>
      </c>
      <c r="H1127">
        <v>0</v>
      </c>
      <c r="I1127" t="s">
        <v>984</v>
      </c>
      <c r="J1127" t="s">
        <v>985</v>
      </c>
      <c r="K1127" t="s">
        <v>986</v>
      </c>
      <c r="L1127">
        <v>250</v>
      </c>
      <c r="N1127">
        <v>2000226699</v>
      </c>
      <c r="O1127" t="s">
        <v>2379</v>
      </c>
      <c r="P1127">
        <v>0</v>
      </c>
      <c r="Q1127" t="s">
        <v>2379</v>
      </c>
      <c r="R1127" s="2">
        <v>244688</v>
      </c>
      <c r="S1127" s="2">
        <v>244688</v>
      </c>
      <c r="T1127" t="s">
        <v>2380</v>
      </c>
      <c r="U1127">
        <v>23015290</v>
      </c>
      <c r="V1127" t="s">
        <v>684</v>
      </c>
      <c r="W1127">
        <v>15</v>
      </c>
      <c r="X1127">
        <v>15</v>
      </c>
      <c r="Y1127">
        <v>15</v>
      </c>
      <c r="Z1127">
        <v>15</v>
      </c>
      <c r="AA1127">
        <v>0</v>
      </c>
      <c r="AB1127">
        <v>0</v>
      </c>
      <c r="AC1127">
        <v>0</v>
      </c>
      <c r="AD1127">
        <v>0</v>
      </c>
      <c r="AE1127">
        <v>15</v>
      </c>
      <c r="AF1127">
        <v>15</v>
      </c>
      <c r="AI1127" t="s">
        <v>2365</v>
      </c>
      <c r="AJ1127" t="s">
        <v>989</v>
      </c>
      <c r="AK1127" t="s">
        <v>1039</v>
      </c>
      <c r="AL1127" t="s">
        <v>1008</v>
      </c>
      <c r="AM1127" t="s">
        <v>1009</v>
      </c>
      <c r="AN1127" t="s">
        <v>1022</v>
      </c>
      <c r="AO1127" t="s">
        <v>991</v>
      </c>
      <c r="AU1127" t="s">
        <v>2381</v>
      </c>
      <c r="AV1127" t="s">
        <v>765</v>
      </c>
      <c r="AW1127" t="s">
        <v>765</v>
      </c>
      <c r="AX1127" t="s">
        <v>990</v>
      </c>
      <c r="AY1127">
        <v>0</v>
      </c>
      <c r="AZ1127" t="s">
        <v>994</v>
      </c>
      <c r="BA1127">
        <v>31791839</v>
      </c>
      <c r="BD1127">
        <v>0</v>
      </c>
      <c r="BG1127">
        <v>1333314600</v>
      </c>
      <c r="BH1127" t="s">
        <v>995</v>
      </c>
      <c r="BI1127">
        <v>15</v>
      </c>
      <c r="BJ1127">
        <v>15</v>
      </c>
      <c r="BK1127">
        <v>1300</v>
      </c>
      <c r="BL1127" t="s">
        <v>996</v>
      </c>
    </row>
    <row r="1128" spans="3:64">
      <c r="C1128" s="2">
        <v>244688</v>
      </c>
      <c r="D1128" s="2">
        <v>244688</v>
      </c>
      <c r="F1128" t="s">
        <v>2360</v>
      </c>
      <c r="G1128" t="s">
        <v>2361</v>
      </c>
      <c r="H1128">
        <v>0</v>
      </c>
      <c r="I1128" t="s">
        <v>984</v>
      </c>
      <c r="J1128" t="s">
        <v>985</v>
      </c>
      <c r="K1128" t="s">
        <v>986</v>
      </c>
      <c r="L1128">
        <v>250</v>
      </c>
      <c r="N1128">
        <v>2000226699</v>
      </c>
      <c r="O1128" t="s">
        <v>2379</v>
      </c>
      <c r="P1128">
        <v>0</v>
      </c>
      <c r="Q1128" t="s">
        <v>2379</v>
      </c>
      <c r="R1128" s="2">
        <v>244688</v>
      </c>
      <c r="S1128" s="2">
        <v>244688</v>
      </c>
      <c r="T1128" t="s">
        <v>2380</v>
      </c>
      <c r="U1128">
        <v>23014036</v>
      </c>
      <c r="V1128" t="s">
        <v>90</v>
      </c>
      <c r="W1128">
        <v>20</v>
      </c>
      <c r="X1128">
        <v>20</v>
      </c>
      <c r="Y1128">
        <v>20</v>
      </c>
      <c r="Z1128">
        <v>20</v>
      </c>
      <c r="AA1128">
        <v>0</v>
      </c>
      <c r="AB1128">
        <v>0</v>
      </c>
      <c r="AC1128">
        <v>0</v>
      </c>
      <c r="AD1128">
        <v>0</v>
      </c>
      <c r="AE1128">
        <v>20</v>
      </c>
      <c r="AF1128">
        <v>20</v>
      </c>
      <c r="AI1128" t="s">
        <v>2365</v>
      </c>
      <c r="AJ1128" t="s">
        <v>989</v>
      </c>
      <c r="AK1128" t="s">
        <v>1007</v>
      </c>
      <c r="AL1128" t="s">
        <v>1008</v>
      </c>
      <c r="AM1128" t="s">
        <v>1009</v>
      </c>
      <c r="AN1128" t="s">
        <v>1022</v>
      </c>
      <c r="AO1128" t="s">
        <v>991</v>
      </c>
      <c r="AU1128" t="s">
        <v>2381</v>
      </c>
      <c r="AV1128" t="s">
        <v>765</v>
      </c>
      <c r="AW1128" t="s">
        <v>765</v>
      </c>
      <c r="AX1128" t="s">
        <v>990</v>
      </c>
      <c r="AY1128">
        <v>0</v>
      </c>
      <c r="AZ1128" t="s">
        <v>994</v>
      </c>
      <c r="BA1128">
        <v>31791839</v>
      </c>
      <c r="BD1128">
        <v>0</v>
      </c>
      <c r="BG1128">
        <v>1333314600</v>
      </c>
      <c r="BH1128" t="s">
        <v>995</v>
      </c>
      <c r="BI1128">
        <v>20</v>
      </c>
      <c r="BJ1128">
        <v>20</v>
      </c>
      <c r="BK1128">
        <v>1300</v>
      </c>
      <c r="BL1128" t="s">
        <v>996</v>
      </c>
    </row>
    <row r="1129" spans="3:64">
      <c r="C1129" s="2">
        <v>244688</v>
      </c>
      <c r="D1129" s="2">
        <v>244688</v>
      </c>
      <c r="F1129" t="s">
        <v>2360</v>
      </c>
      <c r="G1129" t="s">
        <v>2361</v>
      </c>
      <c r="H1129">
        <v>0</v>
      </c>
      <c r="I1129" t="s">
        <v>984</v>
      </c>
      <c r="J1129" t="s">
        <v>985</v>
      </c>
      <c r="K1129" t="s">
        <v>986</v>
      </c>
      <c r="L1129">
        <v>250</v>
      </c>
      <c r="N1129">
        <v>2000226699</v>
      </c>
      <c r="O1129" t="s">
        <v>2379</v>
      </c>
      <c r="P1129">
        <v>0</v>
      </c>
      <c r="Q1129" t="s">
        <v>2379</v>
      </c>
      <c r="R1129" s="2">
        <v>244688</v>
      </c>
      <c r="S1129" s="2">
        <v>244688</v>
      </c>
      <c r="T1129" t="s">
        <v>2380</v>
      </c>
      <c r="U1129">
        <v>23069300</v>
      </c>
      <c r="V1129" t="s">
        <v>171</v>
      </c>
      <c r="W1129">
        <v>5</v>
      </c>
      <c r="X1129">
        <v>5</v>
      </c>
      <c r="Y1129">
        <v>5</v>
      </c>
      <c r="Z1129">
        <v>5</v>
      </c>
      <c r="AA1129">
        <v>0</v>
      </c>
      <c r="AB1129">
        <v>0</v>
      </c>
      <c r="AC1129">
        <v>0</v>
      </c>
      <c r="AD1129">
        <v>0</v>
      </c>
      <c r="AE1129">
        <v>5</v>
      </c>
      <c r="AF1129">
        <v>5</v>
      </c>
      <c r="AI1129" t="s">
        <v>2365</v>
      </c>
      <c r="AJ1129" t="s">
        <v>989</v>
      </c>
      <c r="AK1129" t="s">
        <v>1039</v>
      </c>
      <c r="AL1129" t="s">
        <v>1008</v>
      </c>
      <c r="AM1129" t="s">
        <v>1009</v>
      </c>
      <c r="AN1129" t="s">
        <v>1022</v>
      </c>
      <c r="AO1129" t="s">
        <v>991</v>
      </c>
      <c r="AU1129" t="s">
        <v>2381</v>
      </c>
      <c r="AV1129" t="s">
        <v>765</v>
      </c>
      <c r="AW1129" t="s">
        <v>765</v>
      </c>
      <c r="AX1129" t="s">
        <v>990</v>
      </c>
      <c r="AY1129">
        <v>0</v>
      </c>
      <c r="AZ1129" t="s">
        <v>994</v>
      </c>
      <c r="BA1129">
        <v>31791839</v>
      </c>
      <c r="BD1129">
        <v>0</v>
      </c>
      <c r="BG1129">
        <v>1333314600</v>
      </c>
      <c r="BH1129" t="s">
        <v>995</v>
      </c>
      <c r="BI1129">
        <v>5</v>
      </c>
      <c r="BJ1129">
        <v>5</v>
      </c>
      <c r="BK1129">
        <v>1300</v>
      </c>
      <c r="BL1129" t="s">
        <v>996</v>
      </c>
    </row>
    <row r="1130" spans="3:64">
      <c r="C1130" s="2">
        <v>244688</v>
      </c>
      <c r="D1130" s="2">
        <v>244688</v>
      </c>
      <c r="F1130" t="s">
        <v>2360</v>
      </c>
      <c r="G1130" t="s">
        <v>2361</v>
      </c>
      <c r="H1130">
        <v>0</v>
      </c>
      <c r="I1130" t="s">
        <v>984</v>
      </c>
      <c r="J1130" t="s">
        <v>985</v>
      </c>
      <c r="K1130" t="s">
        <v>986</v>
      </c>
      <c r="L1130">
        <v>250</v>
      </c>
      <c r="N1130">
        <v>2000226699</v>
      </c>
      <c r="O1130" t="s">
        <v>2379</v>
      </c>
      <c r="P1130">
        <v>0</v>
      </c>
      <c r="Q1130" t="s">
        <v>2379</v>
      </c>
      <c r="R1130" s="2">
        <v>244688</v>
      </c>
      <c r="S1130" s="2">
        <v>244688</v>
      </c>
      <c r="T1130" t="s">
        <v>2380</v>
      </c>
      <c r="U1130">
        <v>23078867</v>
      </c>
      <c r="V1130" t="s">
        <v>173</v>
      </c>
      <c r="W1130">
        <v>15</v>
      </c>
      <c r="X1130">
        <v>15</v>
      </c>
      <c r="Y1130">
        <v>15</v>
      </c>
      <c r="Z1130">
        <v>15</v>
      </c>
      <c r="AA1130">
        <v>0</v>
      </c>
      <c r="AB1130">
        <v>0</v>
      </c>
      <c r="AC1130">
        <v>0</v>
      </c>
      <c r="AD1130">
        <v>0</v>
      </c>
      <c r="AE1130">
        <v>15</v>
      </c>
      <c r="AF1130">
        <v>15</v>
      </c>
      <c r="AI1130" t="s">
        <v>2365</v>
      </c>
      <c r="AJ1130" t="s">
        <v>989</v>
      </c>
      <c r="AK1130" t="s">
        <v>1039</v>
      </c>
      <c r="AL1130" t="s">
        <v>1008</v>
      </c>
      <c r="AM1130" t="s">
        <v>1009</v>
      </c>
      <c r="AN1130" t="s">
        <v>1022</v>
      </c>
      <c r="AO1130" t="s">
        <v>991</v>
      </c>
      <c r="AU1130" t="s">
        <v>2381</v>
      </c>
      <c r="AV1130" t="s">
        <v>765</v>
      </c>
      <c r="AW1130" t="s">
        <v>765</v>
      </c>
      <c r="AX1130" t="s">
        <v>990</v>
      </c>
      <c r="AY1130">
        <v>0</v>
      </c>
      <c r="AZ1130" t="s">
        <v>994</v>
      </c>
      <c r="BA1130">
        <v>31791839</v>
      </c>
      <c r="BD1130">
        <v>0</v>
      </c>
      <c r="BG1130">
        <v>1333314600</v>
      </c>
      <c r="BH1130" t="s">
        <v>995</v>
      </c>
      <c r="BI1130">
        <v>15</v>
      </c>
      <c r="BJ1130">
        <v>15</v>
      </c>
      <c r="BK1130">
        <v>1300</v>
      </c>
      <c r="BL1130" t="s">
        <v>996</v>
      </c>
    </row>
    <row r="1131" spans="3:64">
      <c r="C1131" s="2">
        <v>244688</v>
      </c>
      <c r="D1131" s="2">
        <v>244688</v>
      </c>
      <c r="F1131" t="s">
        <v>2360</v>
      </c>
      <c r="G1131" t="s">
        <v>2361</v>
      </c>
      <c r="H1131">
        <v>0</v>
      </c>
      <c r="I1131" t="s">
        <v>984</v>
      </c>
      <c r="J1131" t="s">
        <v>985</v>
      </c>
      <c r="K1131" t="s">
        <v>986</v>
      </c>
      <c r="L1131">
        <v>250</v>
      </c>
      <c r="N1131">
        <v>2000226699</v>
      </c>
      <c r="O1131" t="s">
        <v>2379</v>
      </c>
      <c r="P1131">
        <v>0</v>
      </c>
      <c r="Q1131" t="s">
        <v>2379</v>
      </c>
      <c r="R1131" s="2">
        <v>244688</v>
      </c>
      <c r="S1131" s="2">
        <v>244688</v>
      </c>
      <c r="T1131" t="s">
        <v>2380</v>
      </c>
      <c r="U1131">
        <v>23096254</v>
      </c>
      <c r="V1131" t="s">
        <v>255</v>
      </c>
      <c r="W1131">
        <v>20</v>
      </c>
      <c r="X1131">
        <v>20</v>
      </c>
      <c r="Y1131">
        <v>20</v>
      </c>
      <c r="Z1131">
        <v>20</v>
      </c>
      <c r="AA1131">
        <v>0</v>
      </c>
      <c r="AB1131">
        <v>0</v>
      </c>
      <c r="AC1131">
        <v>0</v>
      </c>
      <c r="AD1131">
        <v>0</v>
      </c>
      <c r="AE1131">
        <v>20</v>
      </c>
      <c r="AF1131">
        <v>20</v>
      </c>
      <c r="AI1131" t="s">
        <v>2365</v>
      </c>
      <c r="AJ1131" t="s">
        <v>989</v>
      </c>
      <c r="AK1131" t="s">
        <v>1039</v>
      </c>
      <c r="AL1131" t="s">
        <v>1008</v>
      </c>
      <c r="AM1131" t="s">
        <v>1009</v>
      </c>
      <c r="AN1131" t="s">
        <v>1022</v>
      </c>
      <c r="AO1131" t="s">
        <v>991</v>
      </c>
      <c r="AU1131" t="s">
        <v>2381</v>
      </c>
      <c r="AV1131" t="s">
        <v>765</v>
      </c>
      <c r="AW1131" t="s">
        <v>765</v>
      </c>
      <c r="AX1131" t="s">
        <v>990</v>
      </c>
      <c r="AY1131">
        <v>0</v>
      </c>
      <c r="AZ1131" t="s">
        <v>994</v>
      </c>
      <c r="BA1131">
        <v>31791839</v>
      </c>
      <c r="BD1131">
        <v>0</v>
      </c>
      <c r="BG1131">
        <v>1333314600</v>
      </c>
      <c r="BH1131" t="s">
        <v>995</v>
      </c>
      <c r="BI1131">
        <v>20</v>
      </c>
      <c r="BJ1131">
        <v>20</v>
      </c>
      <c r="BK1131">
        <v>1300</v>
      </c>
      <c r="BL1131" t="s">
        <v>996</v>
      </c>
    </row>
    <row r="1132" spans="3:64">
      <c r="C1132" s="2">
        <v>244688</v>
      </c>
      <c r="D1132" s="2">
        <v>244688</v>
      </c>
      <c r="F1132" t="s">
        <v>2360</v>
      </c>
      <c r="G1132" t="s">
        <v>2361</v>
      </c>
      <c r="H1132">
        <v>0</v>
      </c>
      <c r="I1132" t="s">
        <v>984</v>
      </c>
      <c r="J1132" t="s">
        <v>985</v>
      </c>
      <c r="K1132" t="s">
        <v>986</v>
      </c>
      <c r="L1132">
        <v>250</v>
      </c>
      <c r="N1132">
        <v>2000226699</v>
      </c>
      <c r="O1132" t="s">
        <v>2379</v>
      </c>
      <c r="P1132">
        <v>0</v>
      </c>
      <c r="Q1132" t="s">
        <v>2379</v>
      </c>
      <c r="R1132" s="2">
        <v>244688</v>
      </c>
      <c r="S1132" s="2">
        <v>244688</v>
      </c>
      <c r="T1132" t="s">
        <v>2380</v>
      </c>
      <c r="U1132">
        <v>23057698</v>
      </c>
      <c r="V1132" t="s">
        <v>271</v>
      </c>
      <c r="W1132">
        <v>10</v>
      </c>
      <c r="X1132">
        <v>10</v>
      </c>
      <c r="Y1132">
        <v>10</v>
      </c>
      <c r="Z1132">
        <v>10</v>
      </c>
      <c r="AA1132">
        <v>0</v>
      </c>
      <c r="AB1132">
        <v>0</v>
      </c>
      <c r="AC1132">
        <v>0</v>
      </c>
      <c r="AD1132">
        <v>0</v>
      </c>
      <c r="AE1132">
        <v>10</v>
      </c>
      <c r="AF1132">
        <v>10</v>
      </c>
      <c r="AI1132" t="s">
        <v>2365</v>
      </c>
      <c r="AJ1132" t="s">
        <v>989</v>
      </c>
      <c r="AK1132" t="s">
        <v>1039</v>
      </c>
      <c r="AL1132" t="s">
        <v>1008</v>
      </c>
      <c r="AM1132" t="s">
        <v>1009</v>
      </c>
      <c r="AN1132" t="s">
        <v>1022</v>
      </c>
      <c r="AO1132" t="s">
        <v>991</v>
      </c>
      <c r="AU1132" t="s">
        <v>2381</v>
      </c>
      <c r="AV1132" t="s">
        <v>765</v>
      </c>
      <c r="AW1132" t="s">
        <v>765</v>
      </c>
      <c r="AX1132" t="s">
        <v>990</v>
      </c>
      <c r="AY1132">
        <v>0</v>
      </c>
      <c r="AZ1132" t="s">
        <v>994</v>
      </c>
      <c r="BA1132">
        <v>31791839</v>
      </c>
      <c r="BD1132">
        <v>0</v>
      </c>
      <c r="BG1132">
        <v>1333314600</v>
      </c>
      <c r="BH1132" t="s">
        <v>995</v>
      </c>
      <c r="BI1132">
        <v>10</v>
      </c>
      <c r="BJ1132">
        <v>10</v>
      </c>
      <c r="BK1132">
        <v>1300</v>
      </c>
      <c r="BL1132" t="s">
        <v>996</v>
      </c>
    </row>
    <row r="1133" spans="3:64">
      <c r="C1133" s="2">
        <v>244688</v>
      </c>
      <c r="D1133" s="2">
        <v>244688</v>
      </c>
      <c r="F1133" t="s">
        <v>2360</v>
      </c>
      <c r="G1133" t="s">
        <v>2361</v>
      </c>
      <c r="H1133">
        <v>0</v>
      </c>
      <c r="I1133" t="s">
        <v>984</v>
      </c>
      <c r="J1133" t="s">
        <v>985</v>
      </c>
      <c r="K1133" t="s">
        <v>986</v>
      </c>
      <c r="L1133">
        <v>250</v>
      </c>
      <c r="N1133">
        <v>2000226699</v>
      </c>
      <c r="O1133" t="s">
        <v>2379</v>
      </c>
      <c r="P1133">
        <v>0</v>
      </c>
      <c r="Q1133" t="s">
        <v>2379</v>
      </c>
      <c r="R1133" s="2">
        <v>244688</v>
      </c>
      <c r="S1133" s="2">
        <v>244688</v>
      </c>
      <c r="T1133" t="s">
        <v>2380</v>
      </c>
      <c r="U1133">
        <v>23000188</v>
      </c>
      <c r="V1133" t="s">
        <v>94</v>
      </c>
      <c r="W1133">
        <v>4</v>
      </c>
      <c r="X1133">
        <v>4</v>
      </c>
      <c r="Y1133">
        <v>4</v>
      </c>
      <c r="Z1133">
        <v>4</v>
      </c>
      <c r="AA1133">
        <v>0</v>
      </c>
      <c r="AB1133">
        <v>0</v>
      </c>
      <c r="AC1133">
        <v>0</v>
      </c>
      <c r="AD1133">
        <v>0</v>
      </c>
      <c r="AE1133">
        <v>4</v>
      </c>
      <c r="AF1133">
        <v>4</v>
      </c>
      <c r="AI1133" t="s">
        <v>2365</v>
      </c>
      <c r="AJ1133" t="s">
        <v>989</v>
      </c>
      <c r="AK1133" t="s">
        <v>1007</v>
      </c>
      <c r="AL1133" t="s">
        <v>1008</v>
      </c>
      <c r="AM1133" t="s">
        <v>1009</v>
      </c>
      <c r="AN1133" t="s">
        <v>1022</v>
      </c>
      <c r="AO1133" t="s">
        <v>991</v>
      </c>
      <c r="AU1133" t="s">
        <v>2381</v>
      </c>
      <c r="AV1133" t="s">
        <v>765</v>
      </c>
      <c r="AW1133" t="s">
        <v>765</v>
      </c>
      <c r="AX1133" t="s">
        <v>990</v>
      </c>
      <c r="AY1133">
        <v>0</v>
      </c>
      <c r="AZ1133" t="s">
        <v>994</v>
      </c>
      <c r="BA1133">
        <v>31791839</v>
      </c>
      <c r="BD1133">
        <v>0</v>
      </c>
      <c r="BG1133">
        <v>1333314600</v>
      </c>
      <c r="BH1133" t="s">
        <v>995</v>
      </c>
      <c r="BI1133">
        <v>4</v>
      </c>
      <c r="BJ1133">
        <v>4</v>
      </c>
      <c r="BK1133">
        <v>1300</v>
      </c>
      <c r="BL1133" t="s">
        <v>996</v>
      </c>
    </row>
    <row r="1134" spans="3:64">
      <c r="C1134" s="2">
        <v>244688</v>
      </c>
      <c r="D1134" s="2">
        <v>244688</v>
      </c>
      <c r="F1134" t="s">
        <v>2360</v>
      </c>
      <c r="G1134" t="s">
        <v>2361</v>
      </c>
      <c r="H1134">
        <v>0</v>
      </c>
      <c r="I1134" t="s">
        <v>984</v>
      </c>
      <c r="J1134" t="s">
        <v>985</v>
      </c>
      <c r="K1134" t="s">
        <v>986</v>
      </c>
      <c r="L1134">
        <v>250</v>
      </c>
      <c r="N1134">
        <v>2000226699</v>
      </c>
      <c r="O1134" t="s">
        <v>2379</v>
      </c>
      <c r="P1134">
        <v>0</v>
      </c>
      <c r="Q1134" t="s">
        <v>2379</v>
      </c>
      <c r="R1134" s="2">
        <v>244688</v>
      </c>
      <c r="S1134" s="2">
        <v>244688</v>
      </c>
      <c r="T1134" t="s">
        <v>2380</v>
      </c>
      <c r="U1134">
        <v>23000192</v>
      </c>
      <c r="V1134" t="s">
        <v>34</v>
      </c>
      <c r="W1134">
        <v>4</v>
      </c>
      <c r="X1134">
        <v>4</v>
      </c>
      <c r="Y1134">
        <v>4</v>
      </c>
      <c r="Z1134">
        <v>4</v>
      </c>
      <c r="AA1134">
        <v>0</v>
      </c>
      <c r="AB1134">
        <v>0</v>
      </c>
      <c r="AC1134">
        <v>0</v>
      </c>
      <c r="AD1134">
        <v>0</v>
      </c>
      <c r="AE1134">
        <v>4</v>
      </c>
      <c r="AF1134">
        <v>4</v>
      </c>
      <c r="AI1134" t="s">
        <v>2365</v>
      </c>
      <c r="AJ1134" t="s">
        <v>989</v>
      </c>
      <c r="AK1134" t="s">
        <v>1007</v>
      </c>
      <c r="AL1134" t="s">
        <v>1008</v>
      </c>
      <c r="AM1134" t="s">
        <v>1009</v>
      </c>
      <c r="AN1134" t="s">
        <v>1022</v>
      </c>
      <c r="AO1134" t="s">
        <v>991</v>
      </c>
      <c r="AU1134" t="s">
        <v>2381</v>
      </c>
      <c r="AV1134" t="s">
        <v>765</v>
      </c>
      <c r="AW1134" t="s">
        <v>765</v>
      </c>
      <c r="AX1134" t="s">
        <v>990</v>
      </c>
      <c r="AY1134">
        <v>0</v>
      </c>
      <c r="AZ1134" t="s">
        <v>994</v>
      </c>
      <c r="BA1134">
        <v>31791839</v>
      </c>
      <c r="BD1134">
        <v>0</v>
      </c>
      <c r="BG1134">
        <v>1333314600</v>
      </c>
      <c r="BH1134" t="s">
        <v>995</v>
      </c>
      <c r="BI1134">
        <v>4</v>
      </c>
      <c r="BJ1134">
        <v>4</v>
      </c>
      <c r="BK1134">
        <v>1300</v>
      </c>
      <c r="BL1134" t="s">
        <v>996</v>
      </c>
    </row>
    <row r="1135" spans="3:64">
      <c r="C1135" s="2">
        <v>244688</v>
      </c>
      <c r="D1135" s="2">
        <v>244688</v>
      </c>
      <c r="F1135" t="s">
        <v>2360</v>
      </c>
      <c r="G1135" t="s">
        <v>2361</v>
      </c>
      <c r="H1135">
        <v>0</v>
      </c>
      <c r="I1135" t="s">
        <v>984</v>
      </c>
      <c r="J1135" t="s">
        <v>985</v>
      </c>
      <c r="K1135" t="s">
        <v>986</v>
      </c>
      <c r="L1135">
        <v>250</v>
      </c>
      <c r="N1135">
        <v>2000226699</v>
      </c>
      <c r="O1135" t="s">
        <v>2379</v>
      </c>
      <c r="P1135">
        <v>0</v>
      </c>
      <c r="Q1135" t="s">
        <v>2379</v>
      </c>
      <c r="R1135" s="2">
        <v>244688</v>
      </c>
      <c r="S1135" s="2">
        <v>244688</v>
      </c>
      <c r="T1135" t="s">
        <v>2380</v>
      </c>
      <c r="U1135">
        <v>23000191</v>
      </c>
      <c r="V1135" t="s">
        <v>44</v>
      </c>
      <c r="W1135">
        <v>2</v>
      </c>
      <c r="X1135">
        <v>2</v>
      </c>
      <c r="Y1135">
        <v>2</v>
      </c>
      <c r="Z1135">
        <v>2</v>
      </c>
      <c r="AA1135">
        <v>0</v>
      </c>
      <c r="AB1135">
        <v>0</v>
      </c>
      <c r="AC1135">
        <v>0</v>
      </c>
      <c r="AD1135">
        <v>0</v>
      </c>
      <c r="AE1135">
        <v>2</v>
      </c>
      <c r="AF1135">
        <v>2</v>
      </c>
      <c r="AI1135" t="s">
        <v>2365</v>
      </c>
      <c r="AJ1135" t="s">
        <v>989</v>
      </c>
      <c r="AK1135" t="s">
        <v>1007</v>
      </c>
      <c r="AL1135" t="s">
        <v>1008</v>
      </c>
      <c r="AM1135" t="s">
        <v>1009</v>
      </c>
      <c r="AN1135" t="s">
        <v>1022</v>
      </c>
      <c r="AO1135" t="s">
        <v>991</v>
      </c>
      <c r="AU1135" t="s">
        <v>2381</v>
      </c>
      <c r="AV1135" t="s">
        <v>765</v>
      </c>
      <c r="AW1135" t="s">
        <v>765</v>
      </c>
      <c r="AX1135" t="s">
        <v>990</v>
      </c>
      <c r="AY1135">
        <v>0</v>
      </c>
      <c r="AZ1135" t="s">
        <v>994</v>
      </c>
      <c r="BA1135">
        <v>31791839</v>
      </c>
      <c r="BD1135">
        <v>0</v>
      </c>
      <c r="BG1135">
        <v>1333314600</v>
      </c>
      <c r="BH1135" t="s">
        <v>995</v>
      </c>
      <c r="BI1135">
        <v>2</v>
      </c>
      <c r="BJ1135">
        <v>2</v>
      </c>
      <c r="BK1135">
        <v>1300</v>
      </c>
      <c r="BL1135" t="s">
        <v>996</v>
      </c>
    </row>
    <row r="1136" spans="3:64">
      <c r="C1136" s="2">
        <v>244688</v>
      </c>
      <c r="D1136" s="2">
        <v>244688</v>
      </c>
      <c r="F1136" t="s">
        <v>2360</v>
      </c>
      <c r="G1136" t="s">
        <v>2361</v>
      </c>
      <c r="H1136">
        <v>0</v>
      </c>
      <c r="I1136" t="s">
        <v>984</v>
      </c>
      <c r="J1136" t="s">
        <v>985</v>
      </c>
      <c r="K1136" t="s">
        <v>986</v>
      </c>
      <c r="L1136">
        <v>250</v>
      </c>
      <c r="N1136">
        <v>2000226699</v>
      </c>
      <c r="O1136" t="s">
        <v>2379</v>
      </c>
      <c r="P1136">
        <v>0</v>
      </c>
      <c r="Q1136" t="s">
        <v>2379</v>
      </c>
      <c r="R1136" s="2">
        <v>244688</v>
      </c>
      <c r="S1136" s="2">
        <v>244688</v>
      </c>
      <c r="T1136" t="s">
        <v>2380</v>
      </c>
      <c r="U1136">
        <v>23000181</v>
      </c>
      <c r="V1136" t="s">
        <v>38</v>
      </c>
      <c r="W1136">
        <v>4</v>
      </c>
      <c r="X1136">
        <v>4</v>
      </c>
      <c r="Y1136">
        <v>4</v>
      </c>
      <c r="Z1136">
        <v>4</v>
      </c>
      <c r="AA1136">
        <v>0</v>
      </c>
      <c r="AB1136">
        <v>0</v>
      </c>
      <c r="AC1136">
        <v>0</v>
      </c>
      <c r="AD1136">
        <v>0</v>
      </c>
      <c r="AE1136">
        <v>4</v>
      </c>
      <c r="AF1136">
        <v>4</v>
      </c>
      <c r="AI1136" t="s">
        <v>2365</v>
      </c>
      <c r="AJ1136" t="s">
        <v>989</v>
      </c>
      <c r="AK1136" t="s">
        <v>1007</v>
      </c>
      <c r="AL1136" t="s">
        <v>1008</v>
      </c>
      <c r="AM1136" t="s">
        <v>1009</v>
      </c>
      <c r="AN1136" t="s">
        <v>1022</v>
      </c>
      <c r="AO1136" t="s">
        <v>991</v>
      </c>
      <c r="AU1136" t="s">
        <v>2381</v>
      </c>
      <c r="AV1136" t="s">
        <v>765</v>
      </c>
      <c r="AW1136" t="s">
        <v>765</v>
      </c>
      <c r="AX1136" t="s">
        <v>990</v>
      </c>
      <c r="AY1136">
        <v>0</v>
      </c>
      <c r="AZ1136" t="s">
        <v>994</v>
      </c>
      <c r="BA1136">
        <v>31791839</v>
      </c>
      <c r="BD1136">
        <v>0</v>
      </c>
      <c r="BG1136">
        <v>1333314600</v>
      </c>
      <c r="BH1136" t="s">
        <v>995</v>
      </c>
      <c r="BI1136">
        <v>4</v>
      </c>
      <c r="BJ1136">
        <v>4</v>
      </c>
      <c r="BK1136">
        <v>1300</v>
      </c>
      <c r="BL1136" t="s">
        <v>996</v>
      </c>
    </row>
    <row r="1137" spans="3:64">
      <c r="C1137" s="2">
        <v>244688</v>
      </c>
      <c r="D1137" s="2">
        <v>244688</v>
      </c>
      <c r="F1137" t="s">
        <v>2360</v>
      </c>
      <c r="G1137" t="s">
        <v>2361</v>
      </c>
      <c r="H1137">
        <v>0</v>
      </c>
      <c r="I1137" t="s">
        <v>984</v>
      </c>
      <c r="J1137" t="s">
        <v>985</v>
      </c>
      <c r="K1137" t="s">
        <v>986</v>
      </c>
      <c r="L1137">
        <v>250</v>
      </c>
      <c r="N1137">
        <v>2000230299</v>
      </c>
      <c r="O1137" t="s">
        <v>2362</v>
      </c>
      <c r="P1137">
        <v>1</v>
      </c>
      <c r="Q1137" t="s">
        <v>2363</v>
      </c>
      <c r="R1137" s="2">
        <v>244688</v>
      </c>
      <c r="S1137" s="2">
        <v>244688</v>
      </c>
      <c r="T1137" t="s">
        <v>2382</v>
      </c>
      <c r="U1137">
        <v>23000189</v>
      </c>
      <c r="V1137" t="s">
        <v>46</v>
      </c>
      <c r="W1137">
        <v>100</v>
      </c>
      <c r="X1137">
        <v>100</v>
      </c>
      <c r="Y1137">
        <v>100</v>
      </c>
      <c r="Z1137">
        <v>100</v>
      </c>
      <c r="AA1137">
        <v>0</v>
      </c>
      <c r="AB1137">
        <v>0</v>
      </c>
      <c r="AC1137">
        <v>0</v>
      </c>
      <c r="AD1137">
        <v>0</v>
      </c>
      <c r="AE1137">
        <v>100</v>
      </c>
      <c r="AF1137">
        <v>100</v>
      </c>
      <c r="AI1137" t="s">
        <v>2365</v>
      </c>
      <c r="AJ1137" t="s">
        <v>989</v>
      </c>
      <c r="AK1137" t="s">
        <v>1007</v>
      </c>
      <c r="AL1137" t="s">
        <v>1008</v>
      </c>
      <c r="AM1137" t="s">
        <v>1009</v>
      </c>
      <c r="AN1137" t="s">
        <v>1022</v>
      </c>
      <c r="AO1137" t="s">
        <v>991</v>
      </c>
      <c r="AU1137" t="s">
        <v>2383</v>
      </c>
      <c r="AV1137" t="s">
        <v>765</v>
      </c>
      <c r="AW1137" t="s">
        <v>765</v>
      </c>
      <c r="AX1137" t="s">
        <v>990</v>
      </c>
      <c r="AY1137">
        <v>0</v>
      </c>
      <c r="AZ1137" t="s">
        <v>994</v>
      </c>
      <c r="BA1137">
        <v>31791880</v>
      </c>
      <c r="BD1137">
        <v>0</v>
      </c>
      <c r="BG1137">
        <v>1333314600</v>
      </c>
      <c r="BH1137" t="s">
        <v>995</v>
      </c>
      <c r="BI1137">
        <v>100</v>
      </c>
      <c r="BJ1137">
        <v>100</v>
      </c>
      <c r="BK1137">
        <v>1300</v>
      </c>
      <c r="BL1137" t="s">
        <v>996</v>
      </c>
    </row>
    <row r="1138" spans="3:64">
      <c r="C1138" s="2">
        <v>244688</v>
      </c>
      <c r="D1138" s="2">
        <v>244688</v>
      </c>
      <c r="F1138" t="s">
        <v>2360</v>
      </c>
      <c r="G1138" t="s">
        <v>2361</v>
      </c>
      <c r="H1138">
        <v>0</v>
      </c>
      <c r="I1138" t="s">
        <v>984</v>
      </c>
      <c r="J1138" t="s">
        <v>985</v>
      </c>
      <c r="K1138" t="s">
        <v>986</v>
      </c>
      <c r="L1138">
        <v>250</v>
      </c>
      <c r="N1138">
        <v>2000139233</v>
      </c>
      <c r="O1138" t="s">
        <v>2384</v>
      </c>
      <c r="P1138">
        <v>1</v>
      </c>
      <c r="Q1138" t="s">
        <v>2385</v>
      </c>
      <c r="R1138" s="2">
        <v>244688</v>
      </c>
      <c r="S1138" s="2">
        <v>244688</v>
      </c>
      <c r="T1138" t="s">
        <v>2386</v>
      </c>
      <c r="U1138">
        <v>23068098</v>
      </c>
      <c r="V1138" t="s">
        <v>710</v>
      </c>
      <c r="W1138">
        <v>1</v>
      </c>
      <c r="X1138">
        <v>120</v>
      </c>
      <c r="Y1138">
        <v>1</v>
      </c>
      <c r="Z1138">
        <v>120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120</v>
      </c>
      <c r="AI1138" t="s">
        <v>2365</v>
      </c>
      <c r="AJ1138" t="s">
        <v>989</v>
      </c>
      <c r="AN1138" t="s">
        <v>1022</v>
      </c>
      <c r="AO1138" t="s">
        <v>991</v>
      </c>
      <c r="AU1138" t="s">
        <v>2387</v>
      </c>
      <c r="AV1138" t="s">
        <v>1001</v>
      </c>
      <c r="AW1138" t="s">
        <v>765</v>
      </c>
      <c r="AX1138" t="s">
        <v>990</v>
      </c>
      <c r="AY1138">
        <v>0</v>
      </c>
      <c r="AZ1138" t="s">
        <v>994</v>
      </c>
      <c r="BA1138">
        <v>31794116</v>
      </c>
      <c r="BD1138">
        <v>0</v>
      </c>
      <c r="BG1138">
        <v>1333314600</v>
      </c>
      <c r="BH1138" t="s">
        <v>995</v>
      </c>
      <c r="BI1138">
        <v>1</v>
      </c>
      <c r="BJ1138">
        <v>120</v>
      </c>
      <c r="BK1138">
        <v>1300</v>
      </c>
      <c r="BL1138" t="s">
        <v>996</v>
      </c>
    </row>
    <row r="1139" spans="3:64">
      <c r="C1139" s="2">
        <v>244688</v>
      </c>
      <c r="D1139" s="2">
        <v>244688</v>
      </c>
      <c r="F1139" t="s">
        <v>2360</v>
      </c>
      <c r="G1139" t="s">
        <v>2361</v>
      </c>
      <c r="H1139">
        <v>0</v>
      </c>
      <c r="I1139" t="s">
        <v>984</v>
      </c>
      <c r="J1139" t="s">
        <v>985</v>
      </c>
      <c r="K1139" t="s">
        <v>986</v>
      </c>
      <c r="L1139">
        <v>250</v>
      </c>
      <c r="N1139">
        <v>2000409634</v>
      </c>
      <c r="O1139" t="s">
        <v>2388</v>
      </c>
      <c r="P1139">
        <v>0</v>
      </c>
      <c r="Q1139" t="s">
        <v>2388</v>
      </c>
      <c r="R1139" s="2">
        <v>244688</v>
      </c>
      <c r="S1139" s="2">
        <v>244688</v>
      </c>
      <c r="T1139" t="s">
        <v>2389</v>
      </c>
      <c r="U1139">
        <v>23057698</v>
      </c>
      <c r="V1139" t="s">
        <v>271</v>
      </c>
      <c r="W1139">
        <v>10</v>
      </c>
      <c r="X1139">
        <v>10</v>
      </c>
      <c r="Y1139">
        <v>10</v>
      </c>
      <c r="Z1139">
        <v>10</v>
      </c>
      <c r="AA1139">
        <v>0</v>
      </c>
      <c r="AB1139">
        <v>0</v>
      </c>
      <c r="AC1139">
        <v>0</v>
      </c>
      <c r="AD1139">
        <v>0</v>
      </c>
      <c r="AE1139">
        <v>10</v>
      </c>
      <c r="AF1139">
        <v>10</v>
      </c>
      <c r="AI1139" t="s">
        <v>2365</v>
      </c>
      <c r="AJ1139" t="s">
        <v>989</v>
      </c>
      <c r="AK1139" t="s">
        <v>1039</v>
      </c>
      <c r="AL1139" t="s">
        <v>1008</v>
      </c>
      <c r="AM1139" t="s">
        <v>1009</v>
      </c>
      <c r="AN1139" t="s">
        <v>1034</v>
      </c>
      <c r="AO1139" t="s">
        <v>991</v>
      </c>
      <c r="AU1139" t="s">
        <v>2390</v>
      </c>
      <c r="AV1139" t="s">
        <v>765</v>
      </c>
      <c r="AW1139" t="s">
        <v>765</v>
      </c>
      <c r="AX1139" t="s">
        <v>990</v>
      </c>
      <c r="AY1139">
        <v>0</v>
      </c>
      <c r="AZ1139" t="s">
        <v>994</v>
      </c>
      <c r="BA1139">
        <v>31794572</v>
      </c>
      <c r="BD1139">
        <v>0</v>
      </c>
      <c r="BG1139">
        <v>1333314600</v>
      </c>
      <c r="BH1139" t="s">
        <v>995</v>
      </c>
      <c r="BI1139">
        <v>10</v>
      </c>
      <c r="BJ1139">
        <v>10</v>
      </c>
      <c r="BL1139" t="s">
        <v>996</v>
      </c>
    </row>
    <row r="1140" spans="3:64">
      <c r="C1140" s="2">
        <v>244688</v>
      </c>
      <c r="D1140" s="2">
        <v>244688</v>
      </c>
      <c r="F1140" t="s">
        <v>2360</v>
      </c>
      <c r="G1140" t="s">
        <v>2361</v>
      </c>
      <c r="H1140">
        <v>0</v>
      </c>
      <c r="I1140" t="s">
        <v>984</v>
      </c>
      <c r="J1140" t="s">
        <v>985</v>
      </c>
      <c r="K1140" t="s">
        <v>986</v>
      </c>
      <c r="L1140">
        <v>250</v>
      </c>
      <c r="N1140">
        <v>2000409634</v>
      </c>
      <c r="O1140" t="s">
        <v>2388</v>
      </c>
      <c r="P1140">
        <v>0</v>
      </c>
      <c r="Q1140" t="s">
        <v>2388</v>
      </c>
      <c r="R1140" s="2">
        <v>244688</v>
      </c>
      <c r="S1140" s="2">
        <v>244688</v>
      </c>
      <c r="T1140" t="s">
        <v>2389</v>
      </c>
      <c r="U1140">
        <v>23015265</v>
      </c>
      <c r="V1140" t="s">
        <v>181</v>
      </c>
      <c r="W1140">
        <v>5</v>
      </c>
      <c r="X1140">
        <v>5</v>
      </c>
      <c r="Y1140">
        <v>5</v>
      </c>
      <c r="Z1140">
        <v>5</v>
      </c>
      <c r="AA1140">
        <v>0</v>
      </c>
      <c r="AB1140">
        <v>0</v>
      </c>
      <c r="AC1140">
        <v>0</v>
      </c>
      <c r="AD1140">
        <v>0</v>
      </c>
      <c r="AE1140">
        <v>5</v>
      </c>
      <c r="AF1140">
        <v>5</v>
      </c>
      <c r="AI1140" t="s">
        <v>2365</v>
      </c>
      <c r="AJ1140" t="s">
        <v>989</v>
      </c>
      <c r="AK1140" t="s">
        <v>1039</v>
      </c>
      <c r="AL1140" t="s">
        <v>1008</v>
      </c>
      <c r="AM1140" t="s">
        <v>1009</v>
      </c>
      <c r="AN1140" t="s">
        <v>1034</v>
      </c>
      <c r="AO1140" t="s">
        <v>991</v>
      </c>
      <c r="AU1140" t="s">
        <v>2390</v>
      </c>
      <c r="AV1140" t="s">
        <v>765</v>
      </c>
      <c r="AW1140" t="s">
        <v>765</v>
      </c>
      <c r="AX1140" t="s">
        <v>990</v>
      </c>
      <c r="AY1140">
        <v>0</v>
      </c>
      <c r="AZ1140" t="s">
        <v>994</v>
      </c>
      <c r="BA1140">
        <v>31794572</v>
      </c>
      <c r="BD1140">
        <v>0</v>
      </c>
      <c r="BG1140">
        <v>1333314600</v>
      </c>
      <c r="BH1140" t="s">
        <v>995</v>
      </c>
      <c r="BI1140">
        <v>5</v>
      </c>
      <c r="BJ1140">
        <v>5</v>
      </c>
      <c r="BL1140" t="s">
        <v>996</v>
      </c>
    </row>
    <row r="1141" spans="3:64">
      <c r="C1141" s="2">
        <v>244688</v>
      </c>
      <c r="D1141" s="2">
        <v>244688</v>
      </c>
      <c r="F1141" t="s">
        <v>2360</v>
      </c>
      <c r="G1141" t="s">
        <v>2361</v>
      </c>
      <c r="H1141">
        <v>0</v>
      </c>
      <c r="I1141" t="s">
        <v>984</v>
      </c>
      <c r="J1141" t="s">
        <v>985</v>
      </c>
      <c r="K1141" t="s">
        <v>986</v>
      </c>
      <c r="L1141">
        <v>250</v>
      </c>
      <c r="N1141">
        <v>2000409634</v>
      </c>
      <c r="O1141" t="s">
        <v>2388</v>
      </c>
      <c r="P1141">
        <v>0</v>
      </c>
      <c r="Q1141" t="s">
        <v>2388</v>
      </c>
      <c r="R1141" s="2">
        <v>244688</v>
      </c>
      <c r="S1141" s="2">
        <v>244688</v>
      </c>
      <c r="T1141" t="s">
        <v>2389</v>
      </c>
      <c r="U1141">
        <v>23078867</v>
      </c>
      <c r="V1141" t="s">
        <v>173</v>
      </c>
      <c r="W1141">
        <v>5</v>
      </c>
      <c r="X1141">
        <v>5</v>
      </c>
      <c r="Y1141">
        <v>5</v>
      </c>
      <c r="Z1141">
        <v>5</v>
      </c>
      <c r="AA1141">
        <v>0</v>
      </c>
      <c r="AB1141">
        <v>0</v>
      </c>
      <c r="AC1141">
        <v>0</v>
      </c>
      <c r="AD1141">
        <v>0</v>
      </c>
      <c r="AE1141">
        <v>5</v>
      </c>
      <c r="AF1141">
        <v>5</v>
      </c>
      <c r="AI1141" t="s">
        <v>2365</v>
      </c>
      <c r="AJ1141" t="s">
        <v>989</v>
      </c>
      <c r="AK1141" t="s">
        <v>1039</v>
      </c>
      <c r="AL1141" t="s">
        <v>1008</v>
      </c>
      <c r="AM1141" t="s">
        <v>1009</v>
      </c>
      <c r="AN1141" t="s">
        <v>1034</v>
      </c>
      <c r="AO1141" t="s">
        <v>991</v>
      </c>
      <c r="AU1141" t="s">
        <v>2390</v>
      </c>
      <c r="AV1141" t="s">
        <v>765</v>
      </c>
      <c r="AW1141" t="s">
        <v>765</v>
      </c>
      <c r="AX1141" t="s">
        <v>990</v>
      </c>
      <c r="AY1141">
        <v>0</v>
      </c>
      <c r="AZ1141" t="s">
        <v>994</v>
      </c>
      <c r="BA1141">
        <v>31794572</v>
      </c>
      <c r="BD1141">
        <v>0</v>
      </c>
      <c r="BG1141">
        <v>1333314600</v>
      </c>
      <c r="BH1141" t="s">
        <v>995</v>
      </c>
      <c r="BI1141">
        <v>5</v>
      </c>
      <c r="BJ1141">
        <v>5</v>
      </c>
      <c r="BL1141" t="s">
        <v>996</v>
      </c>
    </row>
    <row r="1142" spans="3:64">
      <c r="C1142" s="2">
        <v>244688</v>
      </c>
      <c r="D1142" s="2">
        <v>244688</v>
      </c>
      <c r="F1142" t="s">
        <v>2360</v>
      </c>
      <c r="G1142" t="s">
        <v>2361</v>
      </c>
      <c r="H1142">
        <v>0</v>
      </c>
      <c r="I1142" t="s">
        <v>984</v>
      </c>
      <c r="J1142" t="s">
        <v>985</v>
      </c>
      <c r="K1142" t="s">
        <v>986</v>
      </c>
      <c r="L1142">
        <v>250</v>
      </c>
      <c r="N1142">
        <v>2000181670</v>
      </c>
      <c r="O1142" t="s">
        <v>2391</v>
      </c>
      <c r="P1142">
        <v>1</v>
      </c>
      <c r="Q1142" t="s">
        <v>2392</v>
      </c>
      <c r="R1142" s="2">
        <v>244688</v>
      </c>
      <c r="S1142" s="2">
        <v>244688</v>
      </c>
      <c r="T1142" t="s">
        <v>2393</v>
      </c>
      <c r="U1142">
        <v>23015350</v>
      </c>
      <c r="V1142" t="s">
        <v>36</v>
      </c>
      <c r="W1142">
        <v>10</v>
      </c>
      <c r="X1142">
        <v>10</v>
      </c>
      <c r="Y1142">
        <v>10</v>
      </c>
      <c r="Z1142">
        <v>10</v>
      </c>
      <c r="AA1142">
        <v>0</v>
      </c>
      <c r="AB1142">
        <v>0</v>
      </c>
      <c r="AC1142">
        <v>0</v>
      </c>
      <c r="AD1142">
        <v>0</v>
      </c>
      <c r="AE1142">
        <v>10</v>
      </c>
      <c r="AF1142">
        <v>10</v>
      </c>
      <c r="AI1142" t="s">
        <v>2365</v>
      </c>
      <c r="AJ1142" t="s">
        <v>989</v>
      </c>
      <c r="AK1142" t="s">
        <v>1007</v>
      </c>
      <c r="AL1142" t="s">
        <v>1008</v>
      </c>
      <c r="AM1142" t="s">
        <v>1009</v>
      </c>
      <c r="AN1142" t="s">
        <v>1022</v>
      </c>
      <c r="AO1142" t="s">
        <v>991</v>
      </c>
      <c r="AU1142" t="s">
        <v>2394</v>
      </c>
      <c r="AV1142" t="s">
        <v>765</v>
      </c>
      <c r="AW1142" t="s">
        <v>765</v>
      </c>
      <c r="AX1142" t="s">
        <v>990</v>
      </c>
      <c r="AY1142">
        <v>0</v>
      </c>
      <c r="AZ1142" t="s">
        <v>994</v>
      </c>
      <c r="BA1142">
        <v>31794697</v>
      </c>
      <c r="BD1142">
        <v>0</v>
      </c>
      <c r="BG1142">
        <v>1333314600</v>
      </c>
      <c r="BH1142" t="s">
        <v>995</v>
      </c>
      <c r="BI1142">
        <v>10</v>
      </c>
      <c r="BJ1142">
        <v>10</v>
      </c>
      <c r="BK1142">
        <v>1300</v>
      </c>
      <c r="BL1142" t="s">
        <v>996</v>
      </c>
    </row>
    <row r="1143" spans="3:64">
      <c r="C1143" s="2">
        <v>244688</v>
      </c>
      <c r="D1143" s="2">
        <v>244688</v>
      </c>
      <c r="F1143" t="s">
        <v>2360</v>
      </c>
      <c r="G1143" t="s">
        <v>2361</v>
      </c>
      <c r="H1143">
        <v>0</v>
      </c>
      <c r="I1143" t="s">
        <v>984</v>
      </c>
      <c r="J1143" t="s">
        <v>985</v>
      </c>
      <c r="K1143" t="s">
        <v>986</v>
      </c>
      <c r="L1143">
        <v>250</v>
      </c>
      <c r="N1143">
        <v>2000181670</v>
      </c>
      <c r="O1143" t="s">
        <v>2391</v>
      </c>
      <c r="P1143">
        <v>1</v>
      </c>
      <c r="Q1143" t="s">
        <v>2392</v>
      </c>
      <c r="R1143" s="2">
        <v>244688</v>
      </c>
      <c r="S1143" s="2">
        <v>244688</v>
      </c>
      <c r="T1143" t="s">
        <v>2393</v>
      </c>
      <c r="U1143">
        <v>23057698</v>
      </c>
      <c r="V1143" t="s">
        <v>271</v>
      </c>
      <c r="W1143">
        <v>5</v>
      </c>
      <c r="X1143">
        <v>5</v>
      </c>
      <c r="Y1143">
        <v>5</v>
      </c>
      <c r="Z1143">
        <v>5</v>
      </c>
      <c r="AA1143">
        <v>0</v>
      </c>
      <c r="AB1143">
        <v>0</v>
      </c>
      <c r="AC1143">
        <v>0</v>
      </c>
      <c r="AD1143">
        <v>0</v>
      </c>
      <c r="AE1143">
        <v>5</v>
      </c>
      <c r="AF1143">
        <v>5</v>
      </c>
      <c r="AI1143" t="s">
        <v>2365</v>
      </c>
      <c r="AJ1143" t="s">
        <v>989</v>
      </c>
      <c r="AK1143" t="s">
        <v>1039</v>
      </c>
      <c r="AL1143" t="s">
        <v>1008</v>
      </c>
      <c r="AM1143" t="s">
        <v>1009</v>
      </c>
      <c r="AN1143" t="s">
        <v>1022</v>
      </c>
      <c r="AO1143" t="s">
        <v>991</v>
      </c>
      <c r="AU1143" t="s">
        <v>2394</v>
      </c>
      <c r="AV1143" t="s">
        <v>765</v>
      </c>
      <c r="AW1143" t="s">
        <v>765</v>
      </c>
      <c r="AX1143" t="s">
        <v>990</v>
      </c>
      <c r="AY1143">
        <v>0</v>
      </c>
      <c r="AZ1143" t="s">
        <v>994</v>
      </c>
      <c r="BA1143">
        <v>31794697</v>
      </c>
      <c r="BD1143">
        <v>0</v>
      </c>
      <c r="BG1143">
        <v>1333314600</v>
      </c>
      <c r="BH1143" t="s">
        <v>995</v>
      </c>
      <c r="BI1143">
        <v>5</v>
      </c>
      <c r="BJ1143">
        <v>5</v>
      </c>
      <c r="BK1143">
        <v>1300</v>
      </c>
      <c r="BL1143" t="s">
        <v>996</v>
      </c>
    </row>
    <row r="1144" spans="3:64">
      <c r="C1144" s="2">
        <v>244688</v>
      </c>
      <c r="D1144" s="2">
        <v>244688</v>
      </c>
      <c r="F1144" t="s">
        <v>2360</v>
      </c>
      <c r="G1144" t="s">
        <v>2361</v>
      </c>
      <c r="H1144">
        <v>0</v>
      </c>
      <c r="I1144" t="s">
        <v>984</v>
      </c>
      <c r="J1144" t="s">
        <v>985</v>
      </c>
      <c r="K1144" t="s">
        <v>986</v>
      </c>
      <c r="L1144">
        <v>250</v>
      </c>
      <c r="N1144">
        <v>2000181670</v>
      </c>
      <c r="O1144" t="s">
        <v>2391</v>
      </c>
      <c r="P1144">
        <v>1</v>
      </c>
      <c r="Q1144" t="s">
        <v>2392</v>
      </c>
      <c r="R1144" s="2">
        <v>244688</v>
      </c>
      <c r="S1144" s="2">
        <v>244688</v>
      </c>
      <c r="T1144" t="s">
        <v>2393</v>
      </c>
      <c r="U1144">
        <v>23057674</v>
      </c>
      <c r="V1144" t="s">
        <v>223</v>
      </c>
      <c r="W1144">
        <v>5</v>
      </c>
      <c r="X1144">
        <v>5</v>
      </c>
      <c r="Y1144">
        <v>5</v>
      </c>
      <c r="Z1144">
        <v>5</v>
      </c>
      <c r="AA1144">
        <v>0</v>
      </c>
      <c r="AB1144">
        <v>0</v>
      </c>
      <c r="AC1144">
        <v>0</v>
      </c>
      <c r="AD1144">
        <v>0</v>
      </c>
      <c r="AE1144">
        <v>5</v>
      </c>
      <c r="AF1144">
        <v>5</v>
      </c>
      <c r="AI1144" t="s">
        <v>2365</v>
      </c>
      <c r="AJ1144" t="s">
        <v>989</v>
      </c>
      <c r="AK1144" t="s">
        <v>1039</v>
      </c>
      <c r="AL1144" t="s">
        <v>1008</v>
      </c>
      <c r="AM1144" t="s">
        <v>1009</v>
      </c>
      <c r="AN1144" t="s">
        <v>1022</v>
      </c>
      <c r="AO1144" t="s">
        <v>991</v>
      </c>
      <c r="AU1144" t="s">
        <v>2394</v>
      </c>
      <c r="AV1144" t="s">
        <v>765</v>
      </c>
      <c r="AW1144" t="s">
        <v>765</v>
      </c>
      <c r="AX1144" t="s">
        <v>990</v>
      </c>
      <c r="AY1144">
        <v>0</v>
      </c>
      <c r="AZ1144" t="s">
        <v>994</v>
      </c>
      <c r="BA1144">
        <v>31794697</v>
      </c>
      <c r="BD1144">
        <v>0</v>
      </c>
      <c r="BG1144">
        <v>1333314600</v>
      </c>
      <c r="BH1144" t="s">
        <v>995</v>
      </c>
      <c r="BI1144">
        <v>5</v>
      </c>
      <c r="BJ1144">
        <v>5</v>
      </c>
      <c r="BK1144">
        <v>1300</v>
      </c>
      <c r="BL1144" t="s">
        <v>996</v>
      </c>
    </row>
    <row r="1145" spans="3:64">
      <c r="C1145" s="2">
        <v>244688</v>
      </c>
      <c r="D1145" s="2">
        <v>244688</v>
      </c>
      <c r="F1145" t="s">
        <v>2360</v>
      </c>
      <c r="G1145" t="s">
        <v>2361</v>
      </c>
      <c r="H1145">
        <v>0</v>
      </c>
      <c r="I1145" t="s">
        <v>984</v>
      </c>
      <c r="J1145" t="s">
        <v>985</v>
      </c>
      <c r="K1145" t="s">
        <v>986</v>
      </c>
      <c r="L1145">
        <v>250</v>
      </c>
      <c r="N1145">
        <v>2000186252</v>
      </c>
      <c r="O1145" t="s">
        <v>2395</v>
      </c>
      <c r="P1145">
        <v>0</v>
      </c>
      <c r="Q1145" t="s">
        <v>2395</v>
      </c>
      <c r="R1145" s="2">
        <v>244688</v>
      </c>
      <c r="S1145" s="2">
        <v>244688</v>
      </c>
      <c r="T1145" t="s">
        <v>2396</v>
      </c>
      <c r="U1145">
        <v>23068101</v>
      </c>
      <c r="V1145" t="s">
        <v>716</v>
      </c>
      <c r="W1145">
        <v>1</v>
      </c>
      <c r="X1145">
        <v>90</v>
      </c>
      <c r="Y1145">
        <v>1</v>
      </c>
      <c r="Z1145">
        <v>90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90</v>
      </c>
      <c r="AI1145" t="s">
        <v>2365</v>
      </c>
      <c r="AJ1145" t="s">
        <v>989</v>
      </c>
      <c r="AN1145" t="s">
        <v>1022</v>
      </c>
      <c r="AO1145" t="s">
        <v>991</v>
      </c>
      <c r="AU1145" t="s">
        <v>2397</v>
      </c>
      <c r="AV1145" t="s">
        <v>1001</v>
      </c>
      <c r="AW1145" t="s">
        <v>765</v>
      </c>
      <c r="AX1145" t="s">
        <v>990</v>
      </c>
      <c r="AY1145">
        <v>0</v>
      </c>
      <c r="AZ1145" t="s">
        <v>994</v>
      </c>
      <c r="BA1145">
        <v>31795885</v>
      </c>
      <c r="BD1145">
        <v>0</v>
      </c>
      <c r="BG1145">
        <v>1333314600</v>
      </c>
      <c r="BH1145" t="s">
        <v>995</v>
      </c>
      <c r="BI1145">
        <v>1</v>
      </c>
      <c r="BJ1145">
        <v>90</v>
      </c>
      <c r="BK1145">
        <v>1300</v>
      </c>
      <c r="BL1145" t="s">
        <v>996</v>
      </c>
    </row>
    <row r="1146" spans="3:64">
      <c r="C1146" s="2">
        <v>244688</v>
      </c>
      <c r="D1146" s="2">
        <v>244688</v>
      </c>
      <c r="F1146" t="s">
        <v>2360</v>
      </c>
      <c r="G1146" t="s">
        <v>2361</v>
      </c>
      <c r="H1146">
        <v>0</v>
      </c>
      <c r="I1146" t="s">
        <v>984</v>
      </c>
      <c r="J1146" t="s">
        <v>985</v>
      </c>
      <c r="K1146" t="s">
        <v>986</v>
      </c>
      <c r="L1146">
        <v>250</v>
      </c>
      <c r="N1146">
        <v>2000186252</v>
      </c>
      <c r="O1146" t="s">
        <v>2395</v>
      </c>
      <c r="P1146">
        <v>0</v>
      </c>
      <c r="Q1146" t="s">
        <v>2395</v>
      </c>
      <c r="R1146" s="2">
        <v>244688</v>
      </c>
      <c r="S1146" s="2">
        <v>244688</v>
      </c>
      <c r="T1146" t="s">
        <v>2398</v>
      </c>
      <c r="U1146">
        <v>23086970</v>
      </c>
      <c r="V1146" t="s">
        <v>191</v>
      </c>
      <c r="W1146">
        <v>3</v>
      </c>
      <c r="X1146">
        <v>3</v>
      </c>
      <c r="Y1146">
        <v>3</v>
      </c>
      <c r="Z1146">
        <v>3</v>
      </c>
      <c r="AA1146">
        <v>0</v>
      </c>
      <c r="AB1146">
        <v>0</v>
      </c>
      <c r="AC1146">
        <v>0</v>
      </c>
      <c r="AD1146">
        <v>0</v>
      </c>
      <c r="AE1146">
        <v>3</v>
      </c>
      <c r="AF1146">
        <v>3</v>
      </c>
      <c r="AI1146" t="s">
        <v>2365</v>
      </c>
      <c r="AJ1146" t="s">
        <v>989</v>
      </c>
      <c r="AK1146" t="s">
        <v>1039</v>
      </c>
      <c r="AL1146" t="s">
        <v>1008</v>
      </c>
      <c r="AM1146" t="s">
        <v>1009</v>
      </c>
      <c r="AN1146" t="s">
        <v>1022</v>
      </c>
      <c r="AO1146" t="s">
        <v>991</v>
      </c>
      <c r="AU1146" t="s">
        <v>2399</v>
      </c>
      <c r="AV1146" t="s">
        <v>765</v>
      </c>
      <c r="AW1146" t="s">
        <v>765</v>
      </c>
      <c r="AX1146" t="s">
        <v>990</v>
      </c>
      <c r="AY1146">
        <v>0</v>
      </c>
      <c r="AZ1146" t="s">
        <v>994</v>
      </c>
      <c r="BA1146">
        <v>31795920</v>
      </c>
      <c r="BD1146">
        <v>0</v>
      </c>
      <c r="BG1146">
        <v>1333314600</v>
      </c>
      <c r="BH1146" t="s">
        <v>995</v>
      </c>
      <c r="BI1146">
        <v>3</v>
      </c>
      <c r="BJ1146">
        <v>3</v>
      </c>
      <c r="BK1146">
        <v>1300</v>
      </c>
      <c r="BL1146" t="s">
        <v>996</v>
      </c>
    </row>
    <row r="1147" spans="3:64">
      <c r="C1147" s="2">
        <v>244688</v>
      </c>
      <c r="D1147" s="2">
        <v>244688</v>
      </c>
      <c r="F1147" t="s">
        <v>2360</v>
      </c>
      <c r="G1147" t="s">
        <v>2361</v>
      </c>
      <c r="H1147">
        <v>0</v>
      </c>
      <c r="I1147" t="s">
        <v>984</v>
      </c>
      <c r="J1147" t="s">
        <v>985</v>
      </c>
      <c r="K1147" t="s">
        <v>986</v>
      </c>
      <c r="L1147">
        <v>250</v>
      </c>
      <c r="N1147">
        <v>2000344147</v>
      </c>
      <c r="O1147" t="s">
        <v>2400</v>
      </c>
      <c r="P1147">
        <v>0</v>
      </c>
      <c r="Q1147" t="s">
        <v>2400</v>
      </c>
      <c r="R1147" s="2">
        <v>244688</v>
      </c>
      <c r="S1147" s="2">
        <v>244688</v>
      </c>
      <c r="T1147" t="s">
        <v>2401</v>
      </c>
      <c r="U1147">
        <v>23057685</v>
      </c>
      <c r="V1147" t="s">
        <v>104</v>
      </c>
      <c r="W1147">
        <v>50</v>
      </c>
      <c r="X1147">
        <v>50</v>
      </c>
      <c r="Y1147">
        <v>50</v>
      </c>
      <c r="Z1147">
        <v>50</v>
      </c>
      <c r="AA1147">
        <v>0</v>
      </c>
      <c r="AB1147">
        <v>0</v>
      </c>
      <c r="AC1147">
        <v>0</v>
      </c>
      <c r="AD1147">
        <v>0</v>
      </c>
      <c r="AE1147">
        <v>50</v>
      </c>
      <c r="AF1147">
        <v>50</v>
      </c>
      <c r="AI1147" t="s">
        <v>2365</v>
      </c>
      <c r="AJ1147" t="s">
        <v>989</v>
      </c>
      <c r="AK1147" t="s">
        <v>1007</v>
      </c>
      <c r="AL1147" t="s">
        <v>1008</v>
      </c>
      <c r="AM1147" t="s">
        <v>1009</v>
      </c>
      <c r="AN1147" t="s">
        <v>2402</v>
      </c>
      <c r="AO1147" t="s">
        <v>2403</v>
      </c>
      <c r="AP1147">
        <v>30</v>
      </c>
      <c r="AQ1147">
        <v>20</v>
      </c>
      <c r="AR1147">
        <v>11</v>
      </c>
      <c r="AU1147" t="s">
        <v>2404</v>
      </c>
      <c r="AV1147" t="s">
        <v>765</v>
      </c>
      <c r="AW1147" t="s">
        <v>765</v>
      </c>
      <c r="AX1147" t="s">
        <v>990</v>
      </c>
      <c r="AY1147">
        <v>0</v>
      </c>
      <c r="AZ1147" t="s">
        <v>994</v>
      </c>
      <c r="BA1147">
        <v>31796070</v>
      </c>
      <c r="BD1147">
        <v>0</v>
      </c>
      <c r="BG1147">
        <v>1333314600</v>
      </c>
      <c r="BH1147" t="s">
        <v>995</v>
      </c>
      <c r="BI1147">
        <v>50</v>
      </c>
      <c r="BJ1147">
        <v>50</v>
      </c>
      <c r="BK1147">
        <v>1300</v>
      </c>
      <c r="BL1147" t="s">
        <v>996</v>
      </c>
    </row>
    <row r="1148" spans="3:64">
      <c r="C1148" s="2">
        <v>244688</v>
      </c>
      <c r="D1148" s="2">
        <v>244688</v>
      </c>
      <c r="F1148" t="s">
        <v>2360</v>
      </c>
      <c r="G1148" t="s">
        <v>2361</v>
      </c>
      <c r="H1148">
        <v>0</v>
      </c>
      <c r="I1148" t="s">
        <v>984</v>
      </c>
      <c r="J1148" t="s">
        <v>985</v>
      </c>
      <c r="K1148" t="s">
        <v>986</v>
      </c>
      <c r="L1148">
        <v>250</v>
      </c>
      <c r="N1148">
        <v>2000227695</v>
      </c>
      <c r="O1148" t="s">
        <v>2405</v>
      </c>
      <c r="P1148">
        <v>5</v>
      </c>
      <c r="Q1148" t="s">
        <v>2406</v>
      </c>
      <c r="R1148" s="2">
        <v>244688</v>
      </c>
      <c r="S1148" s="2">
        <v>244688</v>
      </c>
      <c r="T1148" t="s">
        <v>2407</v>
      </c>
      <c r="U1148">
        <v>23000194</v>
      </c>
      <c r="V1148" t="s">
        <v>29</v>
      </c>
      <c r="W1148">
        <v>152</v>
      </c>
      <c r="X1148">
        <v>152</v>
      </c>
      <c r="Y1148">
        <v>152</v>
      </c>
      <c r="Z1148">
        <v>152</v>
      </c>
      <c r="AA1148">
        <v>0</v>
      </c>
      <c r="AB1148">
        <v>0</v>
      </c>
      <c r="AC1148">
        <v>0</v>
      </c>
      <c r="AD1148">
        <v>0</v>
      </c>
      <c r="AE1148">
        <v>152</v>
      </c>
      <c r="AF1148">
        <v>152</v>
      </c>
      <c r="AI1148" t="s">
        <v>2365</v>
      </c>
      <c r="AJ1148" t="s">
        <v>989</v>
      </c>
      <c r="AK1148" t="s">
        <v>1007</v>
      </c>
      <c r="AL1148" t="s">
        <v>1008</v>
      </c>
      <c r="AM1148" t="s">
        <v>1009</v>
      </c>
      <c r="AN1148" t="s">
        <v>1022</v>
      </c>
      <c r="AO1148" t="s">
        <v>991</v>
      </c>
      <c r="AU1148" t="s">
        <v>2408</v>
      </c>
      <c r="AV1148" t="s">
        <v>765</v>
      </c>
      <c r="AW1148" t="s">
        <v>765</v>
      </c>
      <c r="AX1148" t="s">
        <v>990</v>
      </c>
      <c r="AY1148">
        <v>0</v>
      </c>
      <c r="AZ1148" t="s">
        <v>994</v>
      </c>
      <c r="BA1148">
        <v>31796450</v>
      </c>
      <c r="BD1148">
        <v>0</v>
      </c>
      <c r="BF1148" t="s">
        <v>1104</v>
      </c>
      <c r="BG1148">
        <v>1333314600</v>
      </c>
      <c r="BH1148" t="s">
        <v>995</v>
      </c>
      <c r="BI1148">
        <v>152</v>
      </c>
      <c r="BJ1148">
        <v>152</v>
      </c>
      <c r="BK1148">
        <v>1300</v>
      </c>
      <c r="BL1148" t="s">
        <v>996</v>
      </c>
    </row>
    <row r="1149" spans="3:64">
      <c r="C1149" s="2">
        <v>244688</v>
      </c>
      <c r="D1149" s="2">
        <v>244688</v>
      </c>
      <c r="F1149" t="s">
        <v>2360</v>
      </c>
      <c r="G1149" t="s">
        <v>2361</v>
      </c>
      <c r="H1149">
        <v>0</v>
      </c>
      <c r="I1149" t="s">
        <v>984</v>
      </c>
      <c r="J1149" t="s">
        <v>985</v>
      </c>
      <c r="K1149" t="s">
        <v>986</v>
      </c>
      <c r="L1149">
        <v>250</v>
      </c>
      <c r="N1149">
        <v>2000227695</v>
      </c>
      <c r="O1149" t="s">
        <v>2405</v>
      </c>
      <c r="P1149">
        <v>5</v>
      </c>
      <c r="Q1149" t="s">
        <v>2406</v>
      </c>
      <c r="R1149" s="2">
        <v>244688</v>
      </c>
      <c r="S1149" s="2">
        <v>244688</v>
      </c>
      <c r="T1149" t="s">
        <v>2407</v>
      </c>
      <c r="U1149">
        <v>23000203</v>
      </c>
      <c r="V1149" t="s">
        <v>622</v>
      </c>
      <c r="W1149">
        <v>600</v>
      </c>
      <c r="X1149">
        <v>600</v>
      </c>
      <c r="Y1149">
        <v>600</v>
      </c>
      <c r="Z1149">
        <v>600</v>
      </c>
      <c r="AA1149">
        <v>0</v>
      </c>
      <c r="AB1149">
        <v>0</v>
      </c>
      <c r="AC1149">
        <v>0</v>
      </c>
      <c r="AD1149">
        <v>0</v>
      </c>
      <c r="AE1149">
        <v>600</v>
      </c>
      <c r="AF1149">
        <v>600</v>
      </c>
      <c r="AI1149" t="s">
        <v>2365</v>
      </c>
      <c r="AJ1149" t="s">
        <v>989</v>
      </c>
      <c r="AK1149" t="s">
        <v>1007</v>
      </c>
      <c r="AL1149" t="s">
        <v>1008</v>
      </c>
      <c r="AM1149" t="s">
        <v>1009</v>
      </c>
      <c r="AN1149" t="s">
        <v>1022</v>
      </c>
      <c r="AO1149" t="s">
        <v>991</v>
      </c>
      <c r="AU1149" t="s">
        <v>2408</v>
      </c>
      <c r="AV1149" t="s">
        <v>765</v>
      </c>
      <c r="AW1149" t="s">
        <v>765</v>
      </c>
      <c r="AX1149" t="s">
        <v>990</v>
      </c>
      <c r="AY1149">
        <v>0</v>
      </c>
      <c r="AZ1149" t="s">
        <v>994</v>
      </c>
      <c r="BA1149">
        <v>31796450</v>
      </c>
      <c r="BD1149">
        <v>0</v>
      </c>
      <c r="BF1149" t="s">
        <v>1104</v>
      </c>
      <c r="BG1149">
        <v>1333314600</v>
      </c>
      <c r="BH1149" t="s">
        <v>995</v>
      </c>
      <c r="BI1149">
        <v>600</v>
      </c>
      <c r="BJ1149">
        <v>600</v>
      </c>
      <c r="BK1149">
        <v>1300</v>
      </c>
      <c r="BL1149" t="s">
        <v>996</v>
      </c>
    </row>
    <row r="1150" spans="3:64">
      <c r="C1150" s="2">
        <v>244688</v>
      </c>
      <c r="D1150" s="2">
        <v>244688</v>
      </c>
      <c r="F1150" t="s">
        <v>2360</v>
      </c>
      <c r="G1150" t="s">
        <v>2361</v>
      </c>
      <c r="H1150">
        <v>0</v>
      </c>
      <c r="I1150" t="s">
        <v>984</v>
      </c>
      <c r="J1150" t="s">
        <v>985</v>
      </c>
      <c r="K1150" t="s">
        <v>986</v>
      </c>
      <c r="L1150">
        <v>250</v>
      </c>
      <c r="N1150">
        <v>2000227695</v>
      </c>
      <c r="O1150" t="s">
        <v>2405</v>
      </c>
      <c r="P1150">
        <v>5</v>
      </c>
      <c r="Q1150" t="s">
        <v>2406</v>
      </c>
      <c r="R1150" s="2">
        <v>244688</v>
      </c>
      <c r="S1150" s="2">
        <v>244688</v>
      </c>
      <c r="T1150" t="s">
        <v>2409</v>
      </c>
      <c r="U1150">
        <v>23075372</v>
      </c>
      <c r="V1150" t="s">
        <v>1339</v>
      </c>
      <c r="W1150">
        <v>245</v>
      </c>
      <c r="X1150">
        <v>245</v>
      </c>
      <c r="Y1150">
        <v>245</v>
      </c>
      <c r="Z1150">
        <v>245</v>
      </c>
      <c r="AA1150">
        <v>0</v>
      </c>
      <c r="AB1150">
        <v>0</v>
      </c>
      <c r="AC1150">
        <v>0</v>
      </c>
      <c r="AD1150">
        <v>0</v>
      </c>
      <c r="AE1150">
        <v>245</v>
      </c>
      <c r="AF1150">
        <v>245</v>
      </c>
      <c r="AI1150" t="s">
        <v>2365</v>
      </c>
      <c r="AJ1150" t="s">
        <v>989</v>
      </c>
      <c r="AN1150" t="s">
        <v>1022</v>
      </c>
      <c r="AO1150" t="s">
        <v>991</v>
      </c>
      <c r="AU1150" t="s">
        <v>2410</v>
      </c>
      <c r="AV1150" t="s">
        <v>765</v>
      </c>
      <c r="AW1150" t="s">
        <v>765</v>
      </c>
      <c r="AX1150" t="s">
        <v>990</v>
      </c>
      <c r="AY1150">
        <v>0</v>
      </c>
      <c r="AZ1150" t="s">
        <v>994</v>
      </c>
      <c r="BA1150">
        <v>31796523</v>
      </c>
      <c r="BD1150">
        <v>0</v>
      </c>
      <c r="BG1150">
        <v>1333314600</v>
      </c>
      <c r="BH1150" t="s">
        <v>995</v>
      </c>
      <c r="BI1150">
        <v>245</v>
      </c>
      <c r="BJ1150">
        <v>245</v>
      </c>
      <c r="BK1150">
        <v>1300</v>
      </c>
      <c r="BL1150" t="s">
        <v>996</v>
      </c>
    </row>
    <row r="1151" spans="3:64">
      <c r="C1151" s="2">
        <v>244688</v>
      </c>
      <c r="D1151" s="2">
        <v>244688</v>
      </c>
      <c r="F1151" t="s">
        <v>2360</v>
      </c>
      <c r="G1151" t="s">
        <v>2361</v>
      </c>
      <c r="H1151">
        <v>0</v>
      </c>
      <c r="I1151" t="s">
        <v>984</v>
      </c>
      <c r="J1151" t="s">
        <v>985</v>
      </c>
      <c r="K1151" t="s">
        <v>986</v>
      </c>
      <c r="L1151">
        <v>250</v>
      </c>
      <c r="N1151">
        <v>2000336709</v>
      </c>
      <c r="O1151" t="s">
        <v>2411</v>
      </c>
      <c r="P1151">
        <v>2</v>
      </c>
      <c r="Q1151" t="s">
        <v>2412</v>
      </c>
      <c r="R1151" s="2">
        <v>244688</v>
      </c>
      <c r="S1151" s="2">
        <v>244688</v>
      </c>
      <c r="T1151" t="s">
        <v>2413</v>
      </c>
      <c r="U1151">
        <v>23057676</v>
      </c>
      <c r="V1151" t="s">
        <v>205</v>
      </c>
      <c r="W1151">
        <v>6</v>
      </c>
      <c r="X1151">
        <v>6</v>
      </c>
      <c r="Y1151">
        <v>6</v>
      </c>
      <c r="Z1151">
        <v>6</v>
      </c>
      <c r="AA1151">
        <v>0</v>
      </c>
      <c r="AB1151">
        <v>0</v>
      </c>
      <c r="AC1151">
        <v>0</v>
      </c>
      <c r="AD1151">
        <v>0</v>
      </c>
      <c r="AE1151">
        <v>6</v>
      </c>
      <c r="AF1151">
        <v>6</v>
      </c>
      <c r="AI1151" t="s">
        <v>2365</v>
      </c>
      <c r="AJ1151" t="s">
        <v>989</v>
      </c>
      <c r="AK1151" t="s">
        <v>1039</v>
      </c>
      <c r="AL1151" t="s">
        <v>1008</v>
      </c>
      <c r="AM1151" t="s">
        <v>1009</v>
      </c>
      <c r="AN1151" t="s">
        <v>1022</v>
      </c>
      <c r="AO1151" t="s">
        <v>991</v>
      </c>
      <c r="AU1151" t="s">
        <v>2414</v>
      </c>
      <c r="AV1151" t="s">
        <v>765</v>
      </c>
      <c r="AW1151" t="s">
        <v>765</v>
      </c>
      <c r="AX1151" t="s">
        <v>990</v>
      </c>
      <c r="AY1151">
        <v>0</v>
      </c>
      <c r="AZ1151" t="s">
        <v>994</v>
      </c>
      <c r="BA1151">
        <v>31796723</v>
      </c>
      <c r="BD1151">
        <v>0</v>
      </c>
      <c r="BG1151">
        <v>1333314600</v>
      </c>
      <c r="BH1151" t="s">
        <v>995</v>
      </c>
      <c r="BI1151">
        <v>6</v>
      </c>
      <c r="BJ1151">
        <v>6</v>
      </c>
      <c r="BK1151">
        <v>1300</v>
      </c>
      <c r="BL1151" t="s">
        <v>996</v>
      </c>
    </row>
    <row r="1152" spans="3:64">
      <c r="C1152" s="2">
        <v>244688</v>
      </c>
      <c r="D1152" s="2">
        <v>244688</v>
      </c>
      <c r="F1152" t="s">
        <v>2360</v>
      </c>
      <c r="G1152" t="s">
        <v>2361</v>
      </c>
      <c r="H1152">
        <v>0</v>
      </c>
      <c r="I1152" t="s">
        <v>984</v>
      </c>
      <c r="J1152" t="s">
        <v>985</v>
      </c>
      <c r="K1152" t="s">
        <v>986</v>
      </c>
      <c r="L1152">
        <v>250</v>
      </c>
      <c r="N1152">
        <v>2000336709</v>
      </c>
      <c r="O1152" t="s">
        <v>2411</v>
      </c>
      <c r="P1152">
        <v>2</v>
      </c>
      <c r="Q1152" t="s">
        <v>2412</v>
      </c>
      <c r="R1152" s="2">
        <v>244688</v>
      </c>
      <c r="S1152" s="2">
        <v>244688</v>
      </c>
      <c r="T1152" t="s">
        <v>2413</v>
      </c>
      <c r="U1152">
        <v>23039556</v>
      </c>
      <c r="V1152" t="s">
        <v>267</v>
      </c>
      <c r="W1152">
        <v>6</v>
      </c>
      <c r="X1152">
        <v>30</v>
      </c>
      <c r="Y1152">
        <v>6</v>
      </c>
      <c r="Z1152">
        <v>30</v>
      </c>
      <c r="AA1152">
        <v>0</v>
      </c>
      <c r="AB1152">
        <v>0</v>
      </c>
      <c r="AC1152">
        <v>0</v>
      </c>
      <c r="AD1152">
        <v>0</v>
      </c>
      <c r="AE1152">
        <v>6</v>
      </c>
      <c r="AF1152">
        <v>30</v>
      </c>
      <c r="AI1152" t="s">
        <v>2365</v>
      </c>
      <c r="AJ1152" t="s">
        <v>989</v>
      </c>
      <c r="AK1152" t="s">
        <v>1039</v>
      </c>
      <c r="AL1152" t="s">
        <v>1008</v>
      </c>
      <c r="AM1152" t="s">
        <v>1009</v>
      </c>
      <c r="AN1152" t="s">
        <v>1022</v>
      </c>
      <c r="AO1152" t="s">
        <v>991</v>
      </c>
      <c r="AU1152" t="s">
        <v>2414</v>
      </c>
      <c r="AV1152" t="s">
        <v>1010</v>
      </c>
      <c r="AW1152" t="s">
        <v>765</v>
      </c>
      <c r="AX1152" t="s">
        <v>990</v>
      </c>
      <c r="AY1152">
        <v>0</v>
      </c>
      <c r="AZ1152" t="s">
        <v>994</v>
      </c>
      <c r="BA1152">
        <v>31796723</v>
      </c>
      <c r="BD1152">
        <v>0</v>
      </c>
      <c r="BG1152">
        <v>1333314600</v>
      </c>
      <c r="BH1152" t="s">
        <v>995</v>
      </c>
      <c r="BI1152">
        <v>6</v>
      </c>
      <c r="BJ1152">
        <v>30</v>
      </c>
      <c r="BK1152">
        <v>1300</v>
      </c>
      <c r="BL1152" t="s">
        <v>996</v>
      </c>
    </row>
    <row r="1153" spans="3:64">
      <c r="C1153" s="2">
        <v>244688</v>
      </c>
      <c r="D1153" s="2">
        <v>244688</v>
      </c>
      <c r="F1153" t="s">
        <v>2360</v>
      </c>
      <c r="G1153" t="s">
        <v>2361</v>
      </c>
      <c r="H1153">
        <v>0</v>
      </c>
      <c r="I1153" t="s">
        <v>984</v>
      </c>
      <c r="J1153" t="s">
        <v>985</v>
      </c>
      <c r="K1153" t="s">
        <v>986</v>
      </c>
      <c r="L1153">
        <v>250</v>
      </c>
      <c r="N1153">
        <v>2000336709</v>
      </c>
      <c r="O1153" t="s">
        <v>2411</v>
      </c>
      <c r="P1153">
        <v>2</v>
      </c>
      <c r="Q1153" t="s">
        <v>2412</v>
      </c>
      <c r="R1153" s="2">
        <v>244688</v>
      </c>
      <c r="S1153" s="2">
        <v>244688</v>
      </c>
      <c r="T1153" t="s">
        <v>2413</v>
      </c>
      <c r="U1153">
        <v>23057678</v>
      </c>
      <c r="V1153" t="s">
        <v>690</v>
      </c>
      <c r="W1153">
        <v>5</v>
      </c>
      <c r="X1153">
        <v>5</v>
      </c>
      <c r="Y1153">
        <v>5</v>
      </c>
      <c r="Z1153">
        <v>5</v>
      </c>
      <c r="AA1153">
        <v>0</v>
      </c>
      <c r="AB1153">
        <v>0</v>
      </c>
      <c r="AC1153">
        <v>0</v>
      </c>
      <c r="AD1153">
        <v>0</v>
      </c>
      <c r="AE1153">
        <v>5</v>
      </c>
      <c r="AF1153">
        <v>5</v>
      </c>
      <c r="AI1153" t="s">
        <v>2365</v>
      </c>
      <c r="AJ1153" t="s">
        <v>989</v>
      </c>
      <c r="AK1153" t="s">
        <v>1039</v>
      </c>
      <c r="AL1153" t="s">
        <v>1008</v>
      </c>
      <c r="AM1153" t="s">
        <v>1009</v>
      </c>
      <c r="AN1153" t="s">
        <v>1022</v>
      </c>
      <c r="AO1153" t="s">
        <v>991</v>
      </c>
      <c r="AU1153" t="s">
        <v>2414</v>
      </c>
      <c r="AV1153" t="s">
        <v>765</v>
      </c>
      <c r="AW1153" t="s">
        <v>765</v>
      </c>
      <c r="AX1153" t="s">
        <v>990</v>
      </c>
      <c r="AY1153">
        <v>0</v>
      </c>
      <c r="AZ1153" t="s">
        <v>994</v>
      </c>
      <c r="BA1153">
        <v>31796723</v>
      </c>
      <c r="BD1153">
        <v>0</v>
      </c>
      <c r="BG1153">
        <v>1333314600</v>
      </c>
      <c r="BH1153" t="s">
        <v>995</v>
      </c>
      <c r="BI1153">
        <v>5</v>
      </c>
      <c r="BJ1153">
        <v>5</v>
      </c>
      <c r="BK1153">
        <v>1300</v>
      </c>
      <c r="BL1153" t="s">
        <v>996</v>
      </c>
    </row>
    <row r="1154" spans="3:64">
      <c r="C1154" s="2">
        <v>244688</v>
      </c>
      <c r="D1154" s="2">
        <v>244688</v>
      </c>
      <c r="F1154" t="s">
        <v>2360</v>
      </c>
      <c r="G1154" t="s">
        <v>2361</v>
      </c>
      <c r="H1154">
        <v>0</v>
      </c>
      <c r="I1154" t="s">
        <v>984</v>
      </c>
      <c r="J1154" t="s">
        <v>985</v>
      </c>
      <c r="K1154" t="s">
        <v>986</v>
      </c>
      <c r="L1154">
        <v>250</v>
      </c>
      <c r="N1154">
        <v>2000336709</v>
      </c>
      <c r="O1154" t="s">
        <v>2411</v>
      </c>
      <c r="P1154">
        <v>2</v>
      </c>
      <c r="Q1154" t="s">
        <v>2412</v>
      </c>
      <c r="R1154" s="2">
        <v>244688</v>
      </c>
      <c r="S1154" s="2">
        <v>244688</v>
      </c>
      <c r="T1154" t="s">
        <v>2413</v>
      </c>
      <c r="U1154">
        <v>23057688</v>
      </c>
      <c r="V1154" t="s">
        <v>61</v>
      </c>
      <c r="W1154">
        <v>5</v>
      </c>
      <c r="X1154">
        <v>5</v>
      </c>
      <c r="Y1154">
        <v>5</v>
      </c>
      <c r="Z1154">
        <v>5</v>
      </c>
      <c r="AA1154">
        <v>0</v>
      </c>
      <c r="AB1154">
        <v>0</v>
      </c>
      <c r="AC1154">
        <v>0</v>
      </c>
      <c r="AD1154">
        <v>0</v>
      </c>
      <c r="AE1154">
        <v>5</v>
      </c>
      <c r="AF1154">
        <v>5</v>
      </c>
      <c r="AI1154" t="s">
        <v>2365</v>
      </c>
      <c r="AJ1154" t="s">
        <v>989</v>
      </c>
      <c r="AK1154" t="s">
        <v>1007</v>
      </c>
      <c r="AL1154" t="s">
        <v>1008</v>
      </c>
      <c r="AM1154" t="s">
        <v>1009</v>
      </c>
      <c r="AN1154" t="s">
        <v>1022</v>
      </c>
      <c r="AO1154" t="s">
        <v>991</v>
      </c>
      <c r="AU1154" t="s">
        <v>2414</v>
      </c>
      <c r="AV1154" t="s">
        <v>765</v>
      </c>
      <c r="AW1154" t="s">
        <v>765</v>
      </c>
      <c r="AX1154" t="s">
        <v>990</v>
      </c>
      <c r="AY1154">
        <v>0</v>
      </c>
      <c r="AZ1154" t="s">
        <v>994</v>
      </c>
      <c r="BA1154">
        <v>31796723</v>
      </c>
      <c r="BD1154">
        <v>0</v>
      </c>
      <c r="BG1154">
        <v>1333314600</v>
      </c>
      <c r="BH1154" t="s">
        <v>995</v>
      </c>
      <c r="BI1154">
        <v>5</v>
      </c>
      <c r="BJ1154">
        <v>5</v>
      </c>
      <c r="BK1154">
        <v>1300</v>
      </c>
      <c r="BL1154" t="s">
        <v>996</v>
      </c>
    </row>
    <row r="1155" spans="3:64">
      <c r="C1155" s="2">
        <v>244688</v>
      </c>
      <c r="D1155" s="2">
        <v>244688</v>
      </c>
      <c r="F1155" t="s">
        <v>2360</v>
      </c>
      <c r="G1155" t="s">
        <v>2361</v>
      </c>
      <c r="H1155">
        <v>0</v>
      </c>
      <c r="I1155" t="s">
        <v>984</v>
      </c>
      <c r="J1155" t="s">
        <v>985</v>
      </c>
      <c r="K1155" t="s">
        <v>986</v>
      </c>
      <c r="L1155">
        <v>250</v>
      </c>
      <c r="N1155">
        <v>2000379633</v>
      </c>
      <c r="O1155" t="s">
        <v>2415</v>
      </c>
      <c r="P1155">
        <v>1</v>
      </c>
      <c r="Q1155" t="s">
        <v>2415</v>
      </c>
      <c r="R1155" s="2">
        <v>244688</v>
      </c>
      <c r="S1155" s="2">
        <v>244688</v>
      </c>
      <c r="T1155" t="s">
        <v>2416</v>
      </c>
      <c r="U1155">
        <v>23057698</v>
      </c>
      <c r="V1155" t="s">
        <v>271</v>
      </c>
      <c r="W1155">
        <v>5</v>
      </c>
      <c r="X1155">
        <v>5</v>
      </c>
      <c r="Y1155">
        <v>5</v>
      </c>
      <c r="Z1155">
        <v>5</v>
      </c>
      <c r="AA1155">
        <v>0</v>
      </c>
      <c r="AB1155">
        <v>0</v>
      </c>
      <c r="AC1155">
        <v>0</v>
      </c>
      <c r="AD1155">
        <v>0</v>
      </c>
      <c r="AE1155">
        <v>5</v>
      </c>
      <c r="AF1155">
        <v>5</v>
      </c>
      <c r="AI1155" t="s">
        <v>2365</v>
      </c>
      <c r="AJ1155" t="s">
        <v>989</v>
      </c>
      <c r="AK1155" t="s">
        <v>1039</v>
      </c>
      <c r="AL1155" t="s">
        <v>1008</v>
      </c>
      <c r="AM1155" t="s">
        <v>1009</v>
      </c>
      <c r="AN1155" t="s">
        <v>1034</v>
      </c>
      <c r="AO1155" t="s">
        <v>991</v>
      </c>
      <c r="AU1155" t="s">
        <v>2417</v>
      </c>
      <c r="AV1155" t="s">
        <v>765</v>
      </c>
      <c r="AW1155" t="s">
        <v>765</v>
      </c>
      <c r="AX1155" t="s">
        <v>990</v>
      </c>
      <c r="AY1155">
        <v>0</v>
      </c>
      <c r="AZ1155" t="s">
        <v>994</v>
      </c>
      <c r="BA1155">
        <v>31796799</v>
      </c>
      <c r="BD1155">
        <v>0</v>
      </c>
      <c r="BG1155">
        <v>1333314600</v>
      </c>
      <c r="BH1155" t="s">
        <v>995</v>
      </c>
      <c r="BI1155">
        <v>5</v>
      </c>
      <c r="BJ1155">
        <v>5</v>
      </c>
      <c r="BK1155">
        <v>1300</v>
      </c>
      <c r="BL1155" t="s">
        <v>996</v>
      </c>
    </row>
    <row r="1156" spans="3:64">
      <c r="C1156" s="2">
        <v>244688</v>
      </c>
      <c r="D1156" s="2">
        <v>244688</v>
      </c>
      <c r="F1156" t="s">
        <v>2360</v>
      </c>
      <c r="G1156" t="s">
        <v>2361</v>
      </c>
      <c r="H1156">
        <v>0</v>
      </c>
      <c r="I1156" t="s">
        <v>984</v>
      </c>
      <c r="J1156" t="s">
        <v>985</v>
      </c>
      <c r="K1156" t="s">
        <v>986</v>
      </c>
      <c r="L1156">
        <v>250</v>
      </c>
      <c r="N1156">
        <v>2000379633</v>
      </c>
      <c r="O1156" t="s">
        <v>2415</v>
      </c>
      <c r="P1156">
        <v>1</v>
      </c>
      <c r="Q1156" t="s">
        <v>2415</v>
      </c>
      <c r="R1156" s="2">
        <v>244688</v>
      </c>
      <c r="S1156" s="2">
        <v>244688</v>
      </c>
      <c r="T1156" t="s">
        <v>2416</v>
      </c>
      <c r="U1156">
        <v>23086964</v>
      </c>
      <c r="V1156" t="s">
        <v>156</v>
      </c>
      <c r="W1156">
        <v>3</v>
      </c>
      <c r="X1156">
        <v>3</v>
      </c>
      <c r="Y1156">
        <v>3</v>
      </c>
      <c r="Z1156">
        <v>3</v>
      </c>
      <c r="AA1156">
        <v>0</v>
      </c>
      <c r="AB1156">
        <v>0</v>
      </c>
      <c r="AC1156">
        <v>0</v>
      </c>
      <c r="AD1156">
        <v>0</v>
      </c>
      <c r="AE1156">
        <v>3</v>
      </c>
      <c r="AF1156">
        <v>3</v>
      </c>
      <c r="AI1156" t="s">
        <v>2365</v>
      </c>
      <c r="AJ1156" t="s">
        <v>989</v>
      </c>
      <c r="AK1156" t="s">
        <v>1039</v>
      </c>
      <c r="AL1156" t="s">
        <v>1008</v>
      </c>
      <c r="AM1156" t="s">
        <v>1009</v>
      </c>
      <c r="AN1156" t="s">
        <v>1034</v>
      </c>
      <c r="AO1156" t="s">
        <v>991</v>
      </c>
      <c r="AU1156" t="s">
        <v>2417</v>
      </c>
      <c r="AV1156" t="s">
        <v>765</v>
      </c>
      <c r="AW1156" t="s">
        <v>765</v>
      </c>
      <c r="AX1156" t="s">
        <v>990</v>
      </c>
      <c r="AY1156">
        <v>0</v>
      </c>
      <c r="AZ1156" t="s">
        <v>994</v>
      </c>
      <c r="BA1156">
        <v>31796799</v>
      </c>
      <c r="BD1156">
        <v>0</v>
      </c>
      <c r="BG1156">
        <v>1333314600</v>
      </c>
      <c r="BH1156" t="s">
        <v>995</v>
      </c>
      <c r="BI1156">
        <v>3</v>
      </c>
      <c r="BJ1156">
        <v>3</v>
      </c>
      <c r="BK1156">
        <v>1300</v>
      </c>
      <c r="BL1156" t="s">
        <v>996</v>
      </c>
    </row>
    <row r="1157" spans="3:64">
      <c r="C1157" s="2">
        <v>244688</v>
      </c>
      <c r="D1157" s="2">
        <v>244688</v>
      </c>
      <c r="F1157" t="s">
        <v>2360</v>
      </c>
      <c r="G1157" t="s">
        <v>2361</v>
      </c>
      <c r="H1157">
        <v>0</v>
      </c>
      <c r="I1157" t="s">
        <v>984</v>
      </c>
      <c r="J1157" t="s">
        <v>985</v>
      </c>
      <c r="K1157" t="s">
        <v>986</v>
      </c>
      <c r="L1157">
        <v>250</v>
      </c>
      <c r="N1157">
        <v>2000379633</v>
      </c>
      <c r="O1157" t="s">
        <v>2415</v>
      </c>
      <c r="P1157">
        <v>1</v>
      </c>
      <c r="Q1157" t="s">
        <v>2415</v>
      </c>
      <c r="R1157" s="2">
        <v>244688</v>
      </c>
      <c r="S1157" s="2">
        <v>244688</v>
      </c>
      <c r="T1157" t="s">
        <v>2416</v>
      </c>
      <c r="U1157">
        <v>23057688</v>
      </c>
      <c r="V1157" t="s">
        <v>61</v>
      </c>
      <c r="W1157">
        <v>5</v>
      </c>
      <c r="X1157">
        <v>5</v>
      </c>
      <c r="Y1157">
        <v>5</v>
      </c>
      <c r="Z1157">
        <v>5</v>
      </c>
      <c r="AA1157">
        <v>0</v>
      </c>
      <c r="AB1157">
        <v>0</v>
      </c>
      <c r="AC1157">
        <v>0</v>
      </c>
      <c r="AD1157">
        <v>0</v>
      </c>
      <c r="AE1157">
        <v>5</v>
      </c>
      <c r="AF1157">
        <v>5</v>
      </c>
      <c r="AI1157" t="s">
        <v>2365</v>
      </c>
      <c r="AJ1157" t="s">
        <v>989</v>
      </c>
      <c r="AK1157" t="s">
        <v>1007</v>
      </c>
      <c r="AL1157" t="s">
        <v>1008</v>
      </c>
      <c r="AM1157" t="s">
        <v>1009</v>
      </c>
      <c r="AN1157" t="s">
        <v>1034</v>
      </c>
      <c r="AO1157" t="s">
        <v>991</v>
      </c>
      <c r="AU1157" t="s">
        <v>2417</v>
      </c>
      <c r="AV1157" t="s">
        <v>765</v>
      </c>
      <c r="AW1157" t="s">
        <v>765</v>
      </c>
      <c r="AX1157" t="s">
        <v>990</v>
      </c>
      <c r="AY1157">
        <v>0</v>
      </c>
      <c r="AZ1157" t="s">
        <v>994</v>
      </c>
      <c r="BA1157">
        <v>31796799</v>
      </c>
      <c r="BD1157">
        <v>0</v>
      </c>
      <c r="BG1157">
        <v>1333314600</v>
      </c>
      <c r="BH1157" t="s">
        <v>995</v>
      </c>
      <c r="BI1157">
        <v>5</v>
      </c>
      <c r="BJ1157">
        <v>5</v>
      </c>
      <c r="BK1157">
        <v>1300</v>
      </c>
      <c r="BL1157" t="s">
        <v>996</v>
      </c>
    </row>
    <row r="1158" spans="3:64">
      <c r="C1158" s="2">
        <v>244688</v>
      </c>
      <c r="D1158" s="2">
        <v>244688</v>
      </c>
      <c r="F1158" t="s">
        <v>2360</v>
      </c>
      <c r="G1158" t="s">
        <v>2361</v>
      </c>
      <c r="H1158">
        <v>0</v>
      </c>
      <c r="I1158" t="s">
        <v>984</v>
      </c>
      <c r="J1158" t="s">
        <v>985</v>
      </c>
      <c r="K1158" t="s">
        <v>986</v>
      </c>
      <c r="L1158">
        <v>250</v>
      </c>
      <c r="N1158">
        <v>2000379633</v>
      </c>
      <c r="O1158" t="s">
        <v>2415</v>
      </c>
      <c r="P1158">
        <v>1</v>
      </c>
      <c r="Q1158" t="s">
        <v>2415</v>
      </c>
      <c r="R1158" s="2">
        <v>244688</v>
      </c>
      <c r="S1158" s="2">
        <v>244688</v>
      </c>
      <c r="T1158" t="s">
        <v>2416</v>
      </c>
      <c r="U1158">
        <v>23084674</v>
      </c>
      <c r="V1158" t="s">
        <v>19</v>
      </c>
      <c r="W1158">
        <v>5</v>
      </c>
      <c r="X1158">
        <v>2</v>
      </c>
      <c r="Y1158">
        <v>5</v>
      </c>
      <c r="Z1158">
        <v>2</v>
      </c>
      <c r="AA1158">
        <v>0</v>
      </c>
      <c r="AB1158">
        <v>0</v>
      </c>
      <c r="AC1158">
        <v>0</v>
      </c>
      <c r="AD1158">
        <v>0</v>
      </c>
      <c r="AE1158">
        <v>5</v>
      </c>
      <c r="AF1158">
        <v>2</v>
      </c>
      <c r="AI1158" t="s">
        <v>2365</v>
      </c>
      <c r="AJ1158" t="s">
        <v>989</v>
      </c>
      <c r="AK1158" t="s">
        <v>1007</v>
      </c>
      <c r="AL1158" t="s">
        <v>1484</v>
      </c>
      <c r="AM1158" t="s">
        <v>1009</v>
      </c>
      <c r="AN1158" t="s">
        <v>1034</v>
      </c>
      <c r="AO1158" t="s">
        <v>991</v>
      </c>
      <c r="AU1158" t="s">
        <v>2417</v>
      </c>
      <c r="AV1158" t="s">
        <v>914</v>
      </c>
      <c r="AW1158" t="s">
        <v>765</v>
      </c>
      <c r="AX1158" t="s">
        <v>990</v>
      </c>
      <c r="AY1158">
        <v>0</v>
      </c>
      <c r="AZ1158" t="s">
        <v>994</v>
      </c>
      <c r="BA1158">
        <v>31796799</v>
      </c>
      <c r="BD1158">
        <v>0</v>
      </c>
      <c r="BG1158">
        <v>1333314600</v>
      </c>
      <c r="BH1158" t="s">
        <v>995</v>
      </c>
      <c r="BI1158">
        <v>5</v>
      </c>
      <c r="BJ1158">
        <v>2</v>
      </c>
      <c r="BK1158">
        <v>1300</v>
      </c>
      <c r="BL1158" t="s">
        <v>996</v>
      </c>
    </row>
    <row r="1159" spans="3:64">
      <c r="C1159" s="2">
        <v>244688</v>
      </c>
      <c r="D1159" s="2">
        <v>244688</v>
      </c>
      <c r="F1159" t="s">
        <v>2360</v>
      </c>
      <c r="G1159" t="s">
        <v>2361</v>
      </c>
      <c r="H1159">
        <v>0</v>
      </c>
      <c r="I1159" t="s">
        <v>984</v>
      </c>
      <c r="J1159" t="s">
        <v>985</v>
      </c>
      <c r="K1159" t="s">
        <v>986</v>
      </c>
      <c r="L1159">
        <v>250</v>
      </c>
      <c r="N1159">
        <v>2000361892</v>
      </c>
      <c r="O1159" t="s">
        <v>2418</v>
      </c>
      <c r="P1159">
        <v>1</v>
      </c>
      <c r="Q1159" t="s">
        <v>2418</v>
      </c>
      <c r="R1159" s="2">
        <v>244688</v>
      </c>
      <c r="S1159" s="2">
        <v>244688</v>
      </c>
      <c r="T1159" t="s">
        <v>2419</v>
      </c>
      <c r="U1159">
        <v>23096254</v>
      </c>
      <c r="V1159" t="s">
        <v>255</v>
      </c>
      <c r="W1159">
        <v>10</v>
      </c>
      <c r="X1159">
        <v>10</v>
      </c>
      <c r="Y1159">
        <v>10</v>
      </c>
      <c r="Z1159">
        <v>10</v>
      </c>
      <c r="AA1159">
        <v>0</v>
      </c>
      <c r="AB1159">
        <v>0</v>
      </c>
      <c r="AC1159">
        <v>0</v>
      </c>
      <c r="AD1159">
        <v>0</v>
      </c>
      <c r="AE1159">
        <v>10</v>
      </c>
      <c r="AF1159">
        <v>10</v>
      </c>
      <c r="AI1159" t="s">
        <v>2365</v>
      </c>
      <c r="AJ1159" t="s">
        <v>989</v>
      </c>
      <c r="AK1159" t="s">
        <v>1039</v>
      </c>
      <c r="AL1159" t="s">
        <v>1008</v>
      </c>
      <c r="AM1159" t="s">
        <v>1009</v>
      </c>
      <c r="AN1159" t="s">
        <v>1022</v>
      </c>
      <c r="AO1159" t="s">
        <v>991</v>
      </c>
      <c r="AU1159" t="s">
        <v>2420</v>
      </c>
      <c r="AV1159" t="s">
        <v>765</v>
      </c>
      <c r="AW1159" t="s">
        <v>765</v>
      </c>
      <c r="AX1159" t="s">
        <v>990</v>
      </c>
      <c r="AY1159">
        <v>0</v>
      </c>
      <c r="AZ1159" t="s">
        <v>994</v>
      </c>
      <c r="BA1159">
        <v>31797759</v>
      </c>
      <c r="BD1159">
        <v>0</v>
      </c>
      <c r="BG1159">
        <v>1333314600</v>
      </c>
      <c r="BH1159" t="s">
        <v>995</v>
      </c>
      <c r="BI1159">
        <v>10</v>
      </c>
      <c r="BJ1159">
        <v>10</v>
      </c>
      <c r="BK1159">
        <v>1300</v>
      </c>
      <c r="BL1159" t="s">
        <v>996</v>
      </c>
    </row>
    <row r="1160" spans="3:64">
      <c r="C1160" s="2">
        <v>244688</v>
      </c>
      <c r="D1160" s="2">
        <v>244688</v>
      </c>
      <c r="F1160" t="s">
        <v>2360</v>
      </c>
      <c r="G1160" t="s">
        <v>2361</v>
      </c>
      <c r="H1160">
        <v>0</v>
      </c>
      <c r="I1160" t="s">
        <v>984</v>
      </c>
      <c r="J1160" t="s">
        <v>985</v>
      </c>
      <c r="K1160" t="s">
        <v>986</v>
      </c>
      <c r="L1160">
        <v>250</v>
      </c>
      <c r="N1160">
        <v>2000361892</v>
      </c>
      <c r="O1160" t="s">
        <v>2418</v>
      </c>
      <c r="P1160">
        <v>1</v>
      </c>
      <c r="Q1160" t="s">
        <v>2418</v>
      </c>
      <c r="R1160" s="2">
        <v>244688</v>
      </c>
      <c r="S1160" s="2">
        <v>244688</v>
      </c>
      <c r="T1160" t="s">
        <v>2419</v>
      </c>
      <c r="U1160">
        <v>23015189</v>
      </c>
      <c r="V1160" t="s">
        <v>132</v>
      </c>
      <c r="W1160">
        <v>5</v>
      </c>
      <c r="X1160">
        <v>5</v>
      </c>
      <c r="Y1160">
        <v>5</v>
      </c>
      <c r="Z1160">
        <v>5</v>
      </c>
      <c r="AA1160">
        <v>0</v>
      </c>
      <c r="AB1160">
        <v>0</v>
      </c>
      <c r="AC1160">
        <v>0</v>
      </c>
      <c r="AD1160">
        <v>0</v>
      </c>
      <c r="AE1160">
        <v>5</v>
      </c>
      <c r="AF1160">
        <v>5</v>
      </c>
      <c r="AI1160" t="s">
        <v>2365</v>
      </c>
      <c r="AJ1160" t="s">
        <v>989</v>
      </c>
      <c r="AK1160" t="s">
        <v>1039</v>
      </c>
      <c r="AL1160" t="s">
        <v>1008</v>
      </c>
      <c r="AM1160" t="s">
        <v>1009</v>
      </c>
      <c r="AN1160" t="s">
        <v>1022</v>
      </c>
      <c r="AO1160" t="s">
        <v>991</v>
      </c>
      <c r="AU1160" t="s">
        <v>2420</v>
      </c>
      <c r="AV1160" t="s">
        <v>765</v>
      </c>
      <c r="AW1160" t="s">
        <v>765</v>
      </c>
      <c r="AX1160" t="s">
        <v>990</v>
      </c>
      <c r="AY1160">
        <v>0</v>
      </c>
      <c r="AZ1160" t="s">
        <v>994</v>
      </c>
      <c r="BA1160">
        <v>31797759</v>
      </c>
      <c r="BD1160">
        <v>0</v>
      </c>
      <c r="BG1160">
        <v>1333314600</v>
      </c>
      <c r="BH1160" t="s">
        <v>995</v>
      </c>
      <c r="BI1160">
        <v>5</v>
      </c>
      <c r="BJ1160">
        <v>5</v>
      </c>
      <c r="BK1160">
        <v>1300</v>
      </c>
      <c r="BL1160" t="s">
        <v>996</v>
      </c>
    </row>
    <row r="1161" spans="3:64">
      <c r="C1161" s="2">
        <v>244688</v>
      </c>
      <c r="D1161" s="2">
        <v>244688</v>
      </c>
      <c r="F1161" t="s">
        <v>2360</v>
      </c>
      <c r="G1161" t="s">
        <v>2361</v>
      </c>
      <c r="H1161">
        <v>0</v>
      </c>
      <c r="I1161" t="s">
        <v>984</v>
      </c>
      <c r="J1161" t="s">
        <v>985</v>
      </c>
      <c r="K1161" t="s">
        <v>986</v>
      </c>
      <c r="L1161">
        <v>250</v>
      </c>
      <c r="N1161">
        <v>2000361892</v>
      </c>
      <c r="O1161" t="s">
        <v>2418</v>
      </c>
      <c r="P1161">
        <v>1</v>
      </c>
      <c r="Q1161" t="s">
        <v>2418</v>
      </c>
      <c r="R1161" s="2">
        <v>244688</v>
      </c>
      <c r="S1161" s="2">
        <v>244688</v>
      </c>
      <c r="T1161" t="s">
        <v>2419</v>
      </c>
      <c r="U1161">
        <v>23015265</v>
      </c>
      <c r="V1161" t="s">
        <v>181</v>
      </c>
      <c r="W1161">
        <v>5</v>
      </c>
      <c r="X1161">
        <v>5</v>
      </c>
      <c r="Y1161">
        <v>5</v>
      </c>
      <c r="Z1161">
        <v>5</v>
      </c>
      <c r="AA1161">
        <v>0</v>
      </c>
      <c r="AB1161">
        <v>0</v>
      </c>
      <c r="AC1161">
        <v>0</v>
      </c>
      <c r="AD1161">
        <v>0</v>
      </c>
      <c r="AE1161">
        <v>5</v>
      </c>
      <c r="AF1161">
        <v>5</v>
      </c>
      <c r="AI1161" t="s">
        <v>2365</v>
      </c>
      <c r="AJ1161" t="s">
        <v>989</v>
      </c>
      <c r="AK1161" t="s">
        <v>1039</v>
      </c>
      <c r="AL1161" t="s">
        <v>1008</v>
      </c>
      <c r="AM1161" t="s">
        <v>1009</v>
      </c>
      <c r="AN1161" t="s">
        <v>1022</v>
      </c>
      <c r="AO1161" t="s">
        <v>991</v>
      </c>
      <c r="AU1161" t="s">
        <v>2420</v>
      </c>
      <c r="AV1161" t="s">
        <v>765</v>
      </c>
      <c r="AW1161" t="s">
        <v>765</v>
      </c>
      <c r="AX1161" t="s">
        <v>990</v>
      </c>
      <c r="AY1161">
        <v>0</v>
      </c>
      <c r="AZ1161" t="s">
        <v>994</v>
      </c>
      <c r="BA1161">
        <v>31797759</v>
      </c>
      <c r="BD1161">
        <v>0</v>
      </c>
      <c r="BG1161">
        <v>1333314600</v>
      </c>
      <c r="BH1161" t="s">
        <v>995</v>
      </c>
      <c r="BI1161">
        <v>5</v>
      </c>
      <c r="BJ1161">
        <v>5</v>
      </c>
      <c r="BK1161">
        <v>1300</v>
      </c>
      <c r="BL1161" t="s">
        <v>996</v>
      </c>
    </row>
    <row r="1162" spans="3:64">
      <c r="C1162" s="2">
        <v>244688</v>
      </c>
      <c r="D1162" s="2">
        <v>244688</v>
      </c>
      <c r="F1162" t="s">
        <v>2360</v>
      </c>
      <c r="G1162" t="s">
        <v>2361</v>
      </c>
      <c r="H1162">
        <v>0</v>
      </c>
      <c r="I1162" t="s">
        <v>984</v>
      </c>
      <c r="J1162" t="s">
        <v>985</v>
      </c>
      <c r="K1162" t="s">
        <v>986</v>
      </c>
      <c r="L1162">
        <v>250</v>
      </c>
      <c r="N1162">
        <v>2000361892</v>
      </c>
      <c r="O1162" t="s">
        <v>2418</v>
      </c>
      <c r="P1162">
        <v>1</v>
      </c>
      <c r="Q1162" t="s">
        <v>2418</v>
      </c>
      <c r="R1162" s="2">
        <v>244688</v>
      </c>
      <c r="S1162" s="2">
        <v>244688</v>
      </c>
      <c r="T1162" t="s">
        <v>2419</v>
      </c>
      <c r="U1162">
        <v>23057676</v>
      </c>
      <c r="V1162" t="s">
        <v>205</v>
      </c>
      <c r="W1162">
        <v>6</v>
      </c>
      <c r="X1162">
        <v>6</v>
      </c>
      <c r="Y1162">
        <v>6</v>
      </c>
      <c r="Z1162">
        <v>6</v>
      </c>
      <c r="AA1162">
        <v>0</v>
      </c>
      <c r="AB1162">
        <v>0</v>
      </c>
      <c r="AC1162">
        <v>0</v>
      </c>
      <c r="AD1162">
        <v>0</v>
      </c>
      <c r="AE1162">
        <v>6</v>
      </c>
      <c r="AF1162">
        <v>6</v>
      </c>
      <c r="AI1162" t="s">
        <v>2365</v>
      </c>
      <c r="AJ1162" t="s">
        <v>989</v>
      </c>
      <c r="AK1162" t="s">
        <v>1039</v>
      </c>
      <c r="AL1162" t="s">
        <v>1008</v>
      </c>
      <c r="AM1162" t="s">
        <v>1009</v>
      </c>
      <c r="AN1162" t="s">
        <v>1022</v>
      </c>
      <c r="AO1162" t="s">
        <v>991</v>
      </c>
      <c r="AU1162" t="s">
        <v>2420</v>
      </c>
      <c r="AV1162" t="s">
        <v>765</v>
      </c>
      <c r="AW1162" t="s">
        <v>765</v>
      </c>
      <c r="AX1162" t="s">
        <v>990</v>
      </c>
      <c r="AY1162">
        <v>0</v>
      </c>
      <c r="AZ1162" t="s">
        <v>994</v>
      </c>
      <c r="BA1162">
        <v>31797759</v>
      </c>
      <c r="BD1162">
        <v>0</v>
      </c>
      <c r="BG1162">
        <v>1333314600</v>
      </c>
      <c r="BH1162" t="s">
        <v>995</v>
      </c>
      <c r="BI1162">
        <v>6</v>
      </c>
      <c r="BJ1162">
        <v>6</v>
      </c>
      <c r="BK1162">
        <v>1300</v>
      </c>
      <c r="BL1162" t="s">
        <v>996</v>
      </c>
    </row>
    <row r="1163" spans="3:64">
      <c r="C1163" s="2">
        <v>244688</v>
      </c>
      <c r="D1163" s="2">
        <v>244688</v>
      </c>
      <c r="F1163" t="s">
        <v>2360</v>
      </c>
      <c r="G1163" t="s">
        <v>2361</v>
      </c>
      <c r="H1163">
        <v>0</v>
      </c>
      <c r="I1163" t="s">
        <v>984</v>
      </c>
      <c r="J1163" t="s">
        <v>985</v>
      </c>
      <c r="K1163" t="s">
        <v>986</v>
      </c>
      <c r="L1163">
        <v>250</v>
      </c>
      <c r="N1163">
        <v>2000361892</v>
      </c>
      <c r="O1163" t="s">
        <v>2418</v>
      </c>
      <c r="P1163">
        <v>1</v>
      </c>
      <c r="Q1163" t="s">
        <v>2418</v>
      </c>
      <c r="R1163" s="2">
        <v>244688</v>
      </c>
      <c r="S1163" s="2">
        <v>244688</v>
      </c>
      <c r="T1163" t="s">
        <v>2419</v>
      </c>
      <c r="U1163">
        <v>23057698</v>
      </c>
      <c r="V1163" t="s">
        <v>271</v>
      </c>
      <c r="W1163">
        <v>15</v>
      </c>
      <c r="X1163">
        <v>15</v>
      </c>
      <c r="Y1163">
        <v>15</v>
      </c>
      <c r="Z1163">
        <v>15</v>
      </c>
      <c r="AA1163">
        <v>0</v>
      </c>
      <c r="AB1163">
        <v>0</v>
      </c>
      <c r="AC1163">
        <v>0</v>
      </c>
      <c r="AD1163">
        <v>0</v>
      </c>
      <c r="AE1163">
        <v>15</v>
      </c>
      <c r="AF1163">
        <v>15</v>
      </c>
      <c r="AI1163" t="s">
        <v>2365</v>
      </c>
      <c r="AJ1163" t="s">
        <v>989</v>
      </c>
      <c r="AK1163" t="s">
        <v>1039</v>
      </c>
      <c r="AL1163" t="s">
        <v>1008</v>
      </c>
      <c r="AM1163" t="s">
        <v>1009</v>
      </c>
      <c r="AN1163" t="s">
        <v>1022</v>
      </c>
      <c r="AO1163" t="s">
        <v>991</v>
      </c>
      <c r="AU1163" t="s">
        <v>2420</v>
      </c>
      <c r="AV1163" t="s">
        <v>765</v>
      </c>
      <c r="AW1163" t="s">
        <v>765</v>
      </c>
      <c r="AX1163" t="s">
        <v>990</v>
      </c>
      <c r="AY1163">
        <v>0</v>
      </c>
      <c r="AZ1163" t="s">
        <v>994</v>
      </c>
      <c r="BA1163">
        <v>31797759</v>
      </c>
      <c r="BD1163">
        <v>0</v>
      </c>
      <c r="BG1163">
        <v>1333314600</v>
      </c>
      <c r="BH1163" t="s">
        <v>995</v>
      </c>
      <c r="BI1163">
        <v>15</v>
      </c>
      <c r="BJ1163">
        <v>15</v>
      </c>
      <c r="BK1163">
        <v>1300</v>
      </c>
      <c r="BL1163" t="s">
        <v>996</v>
      </c>
    </row>
    <row r="1164" spans="3:64">
      <c r="C1164" s="2">
        <v>244688</v>
      </c>
      <c r="D1164" s="2">
        <v>244688</v>
      </c>
      <c r="F1164" t="s">
        <v>2360</v>
      </c>
      <c r="G1164" t="s">
        <v>2361</v>
      </c>
      <c r="H1164">
        <v>0</v>
      </c>
      <c r="I1164" t="s">
        <v>984</v>
      </c>
      <c r="J1164" t="s">
        <v>985</v>
      </c>
      <c r="K1164" t="s">
        <v>986</v>
      </c>
      <c r="L1164">
        <v>250</v>
      </c>
      <c r="N1164">
        <v>2000226699</v>
      </c>
      <c r="O1164" t="s">
        <v>2379</v>
      </c>
      <c r="P1164">
        <v>0</v>
      </c>
      <c r="Q1164" t="s">
        <v>2379</v>
      </c>
      <c r="R1164" s="2">
        <v>244688</v>
      </c>
      <c r="S1164" s="2">
        <v>244688</v>
      </c>
      <c r="T1164" t="s">
        <v>2421</v>
      </c>
      <c r="U1164">
        <v>23000181</v>
      </c>
      <c r="V1164" t="s">
        <v>38</v>
      </c>
      <c r="W1164">
        <v>6</v>
      </c>
      <c r="X1164">
        <v>6</v>
      </c>
      <c r="Y1164">
        <v>6</v>
      </c>
      <c r="Z1164">
        <v>6</v>
      </c>
      <c r="AA1164">
        <v>0</v>
      </c>
      <c r="AB1164">
        <v>0</v>
      </c>
      <c r="AC1164">
        <v>0</v>
      </c>
      <c r="AD1164">
        <v>0</v>
      </c>
      <c r="AE1164">
        <v>6</v>
      </c>
      <c r="AF1164">
        <v>6</v>
      </c>
      <c r="AI1164" t="s">
        <v>2365</v>
      </c>
      <c r="AJ1164" t="s">
        <v>989</v>
      </c>
      <c r="AK1164" t="s">
        <v>1007</v>
      </c>
      <c r="AL1164" t="s">
        <v>1008</v>
      </c>
      <c r="AM1164" t="s">
        <v>1009</v>
      </c>
      <c r="AN1164" t="s">
        <v>1022</v>
      </c>
      <c r="AO1164" t="s">
        <v>991</v>
      </c>
      <c r="AU1164" t="s">
        <v>2422</v>
      </c>
      <c r="AV1164" t="s">
        <v>765</v>
      </c>
      <c r="AW1164" t="s">
        <v>765</v>
      </c>
      <c r="AX1164" t="s">
        <v>990</v>
      </c>
      <c r="AY1164">
        <v>0</v>
      </c>
      <c r="AZ1164" t="s">
        <v>994</v>
      </c>
      <c r="BA1164">
        <v>31797968</v>
      </c>
      <c r="BD1164">
        <v>0</v>
      </c>
      <c r="BG1164">
        <v>1333314600</v>
      </c>
      <c r="BH1164" t="s">
        <v>995</v>
      </c>
      <c r="BI1164">
        <v>6</v>
      </c>
      <c r="BJ1164">
        <v>6</v>
      </c>
      <c r="BK1164">
        <v>1300</v>
      </c>
      <c r="BL1164" t="s">
        <v>996</v>
      </c>
    </row>
    <row r="1165" spans="3:64">
      <c r="C1165" s="2">
        <v>244688</v>
      </c>
      <c r="D1165" s="2">
        <v>244688</v>
      </c>
      <c r="F1165" t="s">
        <v>2360</v>
      </c>
      <c r="G1165" t="s">
        <v>2361</v>
      </c>
      <c r="H1165">
        <v>0</v>
      </c>
      <c r="I1165" t="s">
        <v>984</v>
      </c>
      <c r="J1165" t="s">
        <v>985</v>
      </c>
      <c r="K1165" t="s">
        <v>986</v>
      </c>
      <c r="L1165">
        <v>250</v>
      </c>
      <c r="N1165">
        <v>2000226699</v>
      </c>
      <c r="O1165" t="s">
        <v>2379</v>
      </c>
      <c r="P1165">
        <v>0</v>
      </c>
      <c r="Q1165" t="s">
        <v>2379</v>
      </c>
      <c r="R1165" s="2">
        <v>244688</v>
      </c>
      <c r="S1165" s="2">
        <v>244688</v>
      </c>
      <c r="T1165" t="s">
        <v>2421</v>
      </c>
      <c r="U1165">
        <v>23000193</v>
      </c>
      <c r="V1165" t="s">
        <v>110</v>
      </c>
      <c r="W1165">
        <v>2</v>
      </c>
      <c r="X1165">
        <v>2</v>
      </c>
      <c r="Y1165">
        <v>2</v>
      </c>
      <c r="Z1165">
        <v>2</v>
      </c>
      <c r="AA1165">
        <v>0</v>
      </c>
      <c r="AB1165">
        <v>0</v>
      </c>
      <c r="AC1165">
        <v>0</v>
      </c>
      <c r="AD1165">
        <v>0</v>
      </c>
      <c r="AE1165">
        <v>2</v>
      </c>
      <c r="AF1165">
        <v>2</v>
      </c>
      <c r="AI1165" t="s">
        <v>2365</v>
      </c>
      <c r="AJ1165" t="s">
        <v>989</v>
      </c>
      <c r="AK1165" t="s">
        <v>1007</v>
      </c>
      <c r="AL1165" t="s">
        <v>1008</v>
      </c>
      <c r="AM1165" t="s">
        <v>1009</v>
      </c>
      <c r="AN1165" t="s">
        <v>1022</v>
      </c>
      <c r="AO1165" t="s">
        <v>991</v>
      </c>
      <c r="AU1165" t="s">
        <v>2422</v>
      </c>
      <c r="AV1165" t="s">
        <v>765</v>
      </c>
      <c r="AW1165" t="s">
        <v>765</v>
      </c>
      <c r="AX1165" t="s">
        <v>990</v>
      </c>
      <c r="AY1165">
        <v>0</v>
      </c>
      <c r="AZ1165" t="s">
        <v>994</v>
      </c>
      <c r="BA1165">
        <v>31797968</v>
      </c>
      <c r="BD1165">
        <v>0</v>
      </c>
      <c r="BG1165">
        <v>1333314600</v>
      </c>
      <c r="BH1165" t="s">
        <v>995</v>
      </c>
      <c r="BI1165">
        <v>2</v>
      </c>
      <c r="BJ1165">
        <v>2</v>
      </c>
      <c r="BK1165">
        <v>1300</v>
      </c>
      <c r="BL1165" t="s">
        <v>996</v>
      </c>
    </row>
    <row r="1166" spans="3:64">
      <c r="C1166" s="2">
        <v>244688</v>
      </c>
      <c r="D1166" s="2">
        <v>244688</v>
      </c>
      <c r="F1166" t="s">
        <v>2360</v>
      </c>
      <c r="G1166" t="s">
        <v>2361</v>
      </c>
      <c r="H1166">
        <v>0</v>
      </c>
      <c r="I1166" t="s">
        <v>984</v>
      </c>
      <c r="J1166" t="s">
        <v>985</v>
      </c>
      <c r="K1166" t="s">
        <v>986</v>
      </c>
      <c r="L1166">
        <v>250</v>
      </c>
      <c r="N1166">
        <v>2000226699</v>
      </c>
      <c r="O1166" t="s">
        <v>2379</v>
      </c>
      <c r="P1166">
        <v>0</v>
      </c>
      <c r="Q1166" t="s">
        <v>2379</v>
      </c>
      <c r="R1166" s="2">
        <v>244688</v>
      </c>
      <c r="S1166" s="2">
        <v>244688</v>
      </c>
      <c r="T1166" t="s">
        <v>2421</v>
      </c>
      <c r="U1166">
        <v>23000187</v>
      </c>
      <c r="V1166" t="s">
        <v>102</v>
      </c>
      <c r="W1166">
        <v>2</v>
      </c>
      <c r="X1166">
        <v>2</v>
      </c>
      <c r="Y1166">
        <v>2</v>
      </c>
      <c r="Z1166">
        <v>2</v>
      </c>
      <c r="AA1166">
        <v>0</v>
      </c>
      <c r="AB1166">
        <v>0</v>
      </c>
      <c r="AC1166">
        <v>0</v>
      </c>
      <c r="AD1166">
        <v>0</v>
      </c>
      <c r="AE1166">
        <v>2</v>
      </c>
      <c r="AF1166">
        <v>2</v>
      </c>
      <c r="AI1166" t="s">
        <v>2365</v>
      </c>
      <c r="AJ1166" t="s">
        <v>989</v>
      </c>
      <c r="AK1166" t="s">
        <v>1007</v>
      </c>
      <c r="AL1166" t="s">
        <v>1008</v>
      </c>
      <c r="AM1166" t="s">
        <v>1009</v>
      </c>
      <c r="AN1166" t="s">
        <v>1022</v>
      </c>
      <c r="AO1166" t="s">
        <v>991</v>
      </c>
      <c r="AU1166" t="s">
        <v>2422</v>
      </c>
      <c r="AV1166" t="s">
        <v>765</v>
      </c>
      <c r="AW1166" t="s">
        <v>765</v>
      </c>
      <c r="AX1166" t="s">
        <v>990</v>
      </c>
      <c r="AY1166">
        <v>0</v>
      </c>
      <c r="AZ1166" t="s">
        <v>994</v>
      </c>
      <c r="BA1166">
        <v>31797968</v>
      </c>
      <c r="BD1166">
        <v>0</v>
      </c>
      <c r="BG1166">
        <v>1333314600</v>
      </c>
      <c r="BH1166" t="s">
        <v>995</v>
      </c>
      <c r="BI1166">
        <v>2</v>
      </c>
      <c r="BJ1166">
        <v>2</v>
      </c>
      <c r="BK1166">
        <v>1300</v>
      </c>
      <c r="BL1166" t="s">
        <v>996</v>
      </c>
    </row>
    <row r="1167" spans="3:64">
      <c r="C1167" s="2">
        <v>244688</v>
      </c>
      <c r="D1167" s="2">
        <v>244688</v>
      </c>
      <c r="F1167" t="s">
        <v>2360</v>
      </c>
      <c r="G1167" t="s">
        <v>2361</v>
      </c>
      <c r="H1167">
        <v>0</v>
      </c>
      <c r="I1167" t="s">
        <v>984</v>
      </c>
      <c r="J1167" t="s">
        <v>985</v>
      </c>
      <c r="K1167" t="s">
        <v>986</v>
      </c>
      <c r="L1167">
        <v>250</v>
      </c>
      <c r="N1167">
        <v>2000226699</v>
      </c>
      <c r="O1167" t="s">
        <v>2379</v>
      </c>
      <c r="P1167">
        <v>0</v>
      </c>
      <c r="Q1167" t="s">
        <v>2379</v>
      </c>
      <c r="R1167" s="2">
        <v>244688</v>
      </c>
      <c r="S1167" s="2">
        <v>244688</v>
      </c>
      <c r="T1167" t="s">
        <v>2421</v>
      </c>
      <c r="U1167">
        <v>23086970</v>
      </c>
      <c r="V1167" t="s">
        <v>191</v>
      </c>
      <c r="W1167">
        <v>3</v>
      </c>
      <c r="X1167">
        <v>3</v>
      </c>
      <c r="Y1167">
        <v>3</v>
      </c>
      <c r="Z1167">
        <v>3</v>
      </c>
      <c r="AA1167">
        <v>0</v>
      </c>
      <c r="AB1167">
        <v>0</v>
      </c>
      <c r="AC1167">
        <v>0</v>
      </c>
      <c r="AD1167">
        <v>0</v>
      </c>
      <c r="AE1167">
        <v>3</v>
      </c>
      <c r="AF1167">
        <v>3</v>
      </c>
      <c r="AI1167" t="s">
        <v>2365</v>
      </c>
      <c r="AJ1167" t="s">
        <v>989</v>
      </c>
      <c r="AK1167" t="s">
        <v>1039</v>
      </c>
      <c r="AL1167" t="s">
        <v>1008</v>
      </c>
      <c r="AM1167" t="s">
        <v>1009</v>
      </c>
      <c r="AN1167" t="s">
        <v>1022</v>
      </c>
      <c r="AO1167" t="s">
        <v>991</v>
      </c>
      <c r="AU1167" t="s">
        <v>2422</v>
      </c>
      <c r="AV1167" t="s">
        <v>765</v>
      </c>
      <c r="AW1167" t="s">
        <v>765</v>
      </c>
      <c r="AX1167" t="s">
        <v>990</v>
      </c>
      <c r="AY1167">
        <v>0</v>
      </c>
      <c r="AZ1167" t="s">
        <v>994</v>
      </c>
      <c r="BA1167">
        <v>31797968</v>
      </c>
      <c r="BD1167">
        <v>0</v>
      </c>
      <c r="BG1167">
        <v>1333314600</v>
      </c>
      <c r="BH1167" t="s">
        <v>995</v>
      </c>
      <c r="BI1167">
        <v>3</v>
      </c>
      <c r="BJ1167">
        <v>3</v>
      </c>
      <c r="BK1167">
        <v>1300</v>
      </c>
      <c r="BL1167" t="s">
        <v>996</v>
      </c>
    </row>
    <row r="1168" spans="3:64">
      <c r="C1168" s="2">
        <v>244688</v>
      </c>
      <c r="D1168" s="2">
        <v>244688</v>
      </c>
      <c r="F1168" t="s">
        <v>2360</v>
      </c>
      <c r="G1168" t="s">
        <v>2361</v>
      </c>
      <c r="H1168">
        <v>0</v>
      </c>
      <c r="I1168" t="s">
        <v>984</v>
      </c>
      <c r="J1168" t="s">
        <v>985</v>
      </c>
      <c r="K1168" t="s">
        <v>986</v>
      </c>
      <c r="L1168">
        <v>250</v>
      </c>
      <c r="N1168">
        <v>2000226699</v>
      </c>
      <c r="O1168" t="s">
        <v>2379</v>
      </c>
      <c r="P1168">
        <v>0</v>
      </c>
      <c r="Q1168" t="s">
        <v>2379</v>
      </c>
      <c r="R1168" s="2">
        <v>244688</v>
      </c>
      <c r="S1168" s="2">
        <v>244688</v>
      </c>
      <c r="T1168" t="s">
        <v>2421</v>
      </c>
      <c r="U1168">
        <v>23000189</v>
      </c>
      <c r="V1168" t="s">
        <v>46</v>
      </c>
      <c r="W1168">
        <v>2</v>
      </c>
      <c r="X1168">
        <v>2</v>
      </c>
      <c r="Y1168">
        <v>2</v>
      </c>
      <c r="Z1168">
        <v>2</v>
      </c>
      <c r="AA1168">
        <v>0</v>
      </c>
      <c r="AB1168">
        <v>0</v>
      </c>
      <c r="AC1168">
        <v>0</v>
      </c>
      <c r="AD1168">
        <v>0</v>
      </c>
      <c r="AE1168">
        <v>2</v>
      </c>
      <c r="AF1168">
        <v>2</v>
      </c>
      <c r="AI1168" t="s">
        <v>2365</v>
      </c>
      <c r="AJ1168" t="s">
        <v>989</v>
      </c>
      <c r="AK1168" t="s">
        <v>1007</v>
      </c>
      <c r="AL1168" t="s">
        <v>1008</v>
      </c>
      <c r="AM1168" t="s">
        <v>1009</v>
      </c>
      <c r="AN1168" t="s">
        <v>1022</v>
      </c>
      <c r="AO1168" t="s">
        <v>991</v>
      </c>
      <c r="AU1168" t="s">
        <v>2422</v>
      </c>
      <c r="AV1168" t="s">
        <v>765</v>
      </c>
      <c r="AW1168" t="s">
        <v>765</v>
      </c>
      <c r="AX1168" t="s">
        <v>990</v>
      </c>
      <c r="AY1168">
        <v>0</v>
      </c>
      <c r="AZ1168" t="s">
        <v>994</v>
      </c>
      <c r="BA1168">
        <v>31797968</v>
      </c>
      <c r="BD1168">
        <v>0</v>
      </c>
      <c r="BG1168">
        <v>1333314600</v>
      </c>
      <c r="BH1168" t="s">
        <v>995</v>
      </c>
      <c r="BI1168">
        <v>2</v>
      </c>
      <c r="BJ1168">
        <v>2</v>
      </c>
      <c r="BK1168">
        <v>1300</v>
      </c>
      <c r="BL1168" t="s">
        <v>996</v>
      </c>
    </row>
    <row r="1169" spans="3:64">
      <c r="C1169" s="2">
        <v>244688</v>
      </c>
      <c r="D1169" s="2">
        <v>244688</v>
      </c>
      <c r="F1169" t="s">
        <v>2360</v>
      </c>
      <c r="G1169" t="s">
        <v>2361</v>
      </c>
      <c r="H1169">
        <v>0</v>
      </c>
      <c r="I1169" t="s">
        <v>984</v>
      </c>
      <c r="J1169" t="s">
        <v>985</v>
      </c>
      <c r="K1169" t="s">
        <v>986</v>
      </c>
      <c r="L1169">
        <v>250</v>
      </c>
      <c r="N1169">
        <v>2000226699</v>
      </c>
      <c r="O1169" t="s">
        <v>2379</v>
      </c>
      <c r="P1169">
        <v>0</v>
      </c>
      <c r="Q1169" t="s">
        <v>2379</v>
      </c>
      <c r="R1169" s="2">
        <v>244688</v>
      </c>
      <c r="S1169" s="2">
        <v>244688</v>
      </c>
      <c r="T1169" t="s">
        <v>2421</v>
      </c>
      <c r="U1169">
        <v>23000194</v>
      </c>
      <c r="V1169" t="s">
        <v>29</v>
      </c>
      <c r="W1169">
        <v>2</v>
      </c>
      <c r="X1169">
        <v>2</v>
      </c>
      <c r="Y1169">
        <v>2</v>
      </c>
      <c r="Z1169">
        <v>2</v>
      </c>
      <c r="AA1169">
        <v>0</v>
      </c>
      <c r="AB1169">
        <v>0</v>
      </c>
      <c r="AC1169">
        <v>0</v>
      </c>
      <c r="AD1169">
        <v>0</v>
      </c>
      <c r="AE1169">
        <v>2</v>
      </c>
      <c r="AF1169">
        <v>2</v>
      </c>
      <c r="AI1169" t="s">
        <v>2365</v>
      </c>
      <c r="AJ1169" t="s">
        <v>989</v>
      </c>
      <c r="AK1169" t="s">
        <v>1007</v>
      </c>
      <c r="AL1169" t="s">
        <v>1008</v>
      </c>
      <c r="AM1169" t="s">
        <v>1009</v>
      </c>
      <c r="AN1169" t="s">
        <v>1022</v>
      </c>
      <c r="AO1169" t="s">
        <v>991</v>
      </c>
      <c r="AU1169" t="s">
        <v>2422</v>
      </c>
      <c r="AV1169" t="s">
        <v>765</v>
      </c>
      <c r="AW1169" t="s">
        <v>765</v>
      </c>
      <c r="AX1169" t="s">
        <v>990</v>
      </c>
      <c r="AY1169">
        <v>0</v>
      </c>
      <c r="AZ1169" t="s">
        <v>994</v>
      </c>
      <c r="BA1169">
        <v>31797968</v>
      </c>
      <c r="BD1169">
        <v>0</v>
      </c>
      <c r="BG1169">
        <v>1333314600</v>
      </c>
      <c r="BH1169" t="s">
        <v>995</v>
      </c>
      <c r="BI1169">
        <v>2</v>
      </c>
      <c r="BJ1169">
        <v>2</v>
      </c>
      <c r="BK1169">
        <v>1300</v>
      </c>
      <c r="BL1169" t="s">
        <v>996</v>
      </c>
    </row>
    <row r="1170" spans="3:64">
      <c r="C1170" s="2">
        <v>244688</v>
      </c>
      <c r="D1170" s="2">
        <v>244688</v>
      </c>
      <c r="F1170" t="s">
        <v>2360</v>
      </c>
      <c r="G1170" t="s">
        <v>2361</v>
      </c>
      <c r="H1170">
        <v>0</v>
      </c>
      <c r="I1170" t="s">
        <v>984</v>
      </c>
      <c r="J1170" t="s">
        <v>985</v>
      </c>
      <c r="K1170" t="s">
        <v>986</v>
      </c>
      <c r="L1170">
        <v>250</v>
      </c>
      <c r="N1170">
        <v>2000409667</v>
      </c>
      <c r="O1170" t="s">
        <v>2423</v>
      </c>
      <c r="P1170">
        <v>1</v>
      </c>
      <c r="Q1170" t="s">
        <v>2423</v>
      </c>
      <c r="R1170" s="2">
        <v>244688</v>
      </c>
      <c r="S1170" s="2">
        <v>244688</v>
      </c>
      <c r="T1170" t="s">
        <v>2424</v>
      </c>
      <c r="U1170">
        <v>23057673</v>
      </c>
      <c r="V1170" t="s">
        <v>152</v>
      </c>
      <c r="W1170">
        <v>9</v>
      </c>
      <c r="X1170">
        <v>9</v>
      </c>
      <c r="Y1170">
        <v>9</v>
      </c>
      <c r="Z1170">
        <v>9</v>
      </c>
      <c r="AA1170">
        <v>0</v>
      </c>
      <c r="AB1170">
        <v>0</v>
      </c>
      <c r="AC1170">
        <v>0</v>
      </c>
      <c r="AD1170">
        <v>0</v>
      </c>
      <c r="AE1170">
        <v>9</v>
      </c>
      <c r="AF1170">
        <v>9</v>
      </c>
      <c r="AI1170" t="s">
        <v>2365</v>
      </c>
      <c r="AJ1170" t="s">
        <v>989</v>
      </c>
      <c r="AK1170" t="s">
        <v>1039</v>
      </c>
      <c r="AL1170" t="s">
        <v>1008</v>
      </c>
      <c r="AM1170" t="s">
        <v>1009</v>
      </c>
      <c r="AN1170" t="s">
        <v>1034</v>
      </c>
      <c r="AO1170" t="s">
        <v>991</v>
      </c>
      <c r="AU1170" t="s">
        <v>2425</v>
      </c>
      <c r="AV1170" t="s">
        <v>765</v>
      </c>
      <c r="AW1170" t="s">
        <v>765</v>
      </c>
      <c r="AX1170" t="s">
        <v>990</v>
      </c>
      <c r="AY1170">
        <v>0</v>
      </c>
      <c r="AZ1170" t="s">
        <v>994</v>
      </c>
      <c r="BA1170">
        <v>31798123</v>
      </c>
      <c r="BD1170">
        <v>0</v>
      </c>
      <c r="BG1170">
        <v>1333314600</v>
      </c>
      <c r="BH1170" t="s">
        <v>995</v>
      </c>
      <c r="BI1170">
        <v>9</v>
      </c>
      <c r="BJ1170">
        <v>9</v>
      </c>
      <c r="BL1170" t="s">
        <v>996</v>
      </c>
    </row>
    <row r="1171" spans="3:64">
      <c r="C1171" s="2">
        <v>244688</v>
      </c>
      <c r="D1171" s="2">
        <v>244688</v>
      </c>
      <c r="F1171" t="s">
        <v>2360</v>
      </c>
      <c r="G1171" t="s">
        <v>2361</v>
      </c>
      <c r="H1171">
        <v>0</v>
      </c>
      <c r="I1171" t="s">
        <v>984</v>
      </c>
      <c r="J1171" t="s">
        <v>985</v>
      </c>
      <c r="K1171" t="s">
        <v>986</v>
      </c>
      <c r="L1171">
        <v>250</v>
      </c>
      <c r="N1171">
        <v>2000409667</v>
      </c>
      <c r="O1171" t="s">
        <v>2423</v>
      </c>
      <c r="P1171">
        <v>1</v>
      </c>
      <c r="Q1171" t="s">
        <v>2423</v>
      </c>
      <c r="R1171" s="2">
        <v>244688</v>
      </c>
      <c r="S1171" s="2">
        <v>244688</v>
      </c>
      <c r="T1171" t="s">
        <v>2424</v>
      </c>
      <c r="U1171">
        <v>23057677</v>
      </c>
      <c r="V1171" t="s">
        <v>243</v>
      </c>
      <c r="W1171">
        <v>21</v>
      </c>
      <c r="X1171">
        <v>21</v>
      </c>
      <c r="Y1171">
        <v>21</v>
      </c>
      <c r="Z1171">
        <v>21</v>
      </c>
      <c r="AA1171">
        <v>0</v>
      </c>
      <c r="AB1171">
        <v>0</v>
      </c>
      <c r="AC1171">
        <v>0</v>
      </c>
      <c r="AD1171">
        <v>0</v>
      </c>
      <c r="AE1171">
        <v>21</v>
      </c>
      <c r="AF1171">
        <v>21</v>
      </c>
      <c r="AI1171" t="s">
        <v>2365</v>
      </c>
      <c r="AJ1171" t="s">
        <v>989</v>
      </c>
      <c r="AK1171" t="s">
        <v>1039</v>
      </c>
      <c r="AL1171" t="s">
        <v>1008</v>
      </c>
      <c r="AM1171" t="s">
        <v>1009</v>
      </c>
      <c r="AN1171" t="s">
        <v>1034</v>
      </c>
      <c r="AO1171" t="s">
        <v>991</v>
      </c>
      <c r="AU1171" t="s">
        <v>2425</v>
      </c>
      <c r="AV1171" t="s">
        <v>765</v>
      </c>
      <c r="AW1171" t="s">
        <v>765</v>
      </c>
      <c r="AX1171" t="s">
        <v>990</v>
      </c>
      <c r="AY1171">
        <v>0</v>
      </c>
      <c r="AZ1171" t="s">
        <v>994</v>
      </c>
      <c r="BA1171">
        <v>31798123</v>
      </c>
      <c r="BD1171">
        <v>0</v>
      </c>
      <c r="BG1171">
        <v>1333314600</v>
      </c>
      <c r="BH1171" t="s">
        <v>995</v>
      </c>
      <c r="BI1171">
        <v>21</v>
      </c>
      <c r="BJ1171">
        <v>21</v>
      </c>
      <c r="BL1171" t="s">
        <v>996</v>
      </c>
    </row>
    <row r="1172" spans="3:64">
      <c r="C1172" s="2">
        <v>244688</v>
      </c>
      <c r="D1172" s="2">
        <v>244688</v>
      </c>
      <c r="F1172" t="s">
        <v>2360</v>
      </c>
      <c r="G1172" t="s">
        <v>2361</v>
      </c>
      <c r="H1172">
        <v>0</v>
      </c>
      <c r="I1172" t="s">
        <v>984</v>
      </c>
      <c r="J1172" t="s">
        <v>985</v>
      </c>
      <c r="K1172" t="s">
        <v>986</v>
      </c>
      <c r="L1172">
        <v>250</v>
      </c>
      <c r="N1172">
        <v>2000230299</v>
      </c>
      <c r="O1172" t="s">
        <v>2362</v>
      </c>
      <c r="P1172">
        <v>1</v>
      </c>
      <c r="Q1172" t="s">
        <v>2363</v>
      </c>
      <c r="R1172" s="2">
        <v>244688</v>
      </c>
      <c r="S1172" s="2">
        <v>244688</v>
      </c>
      <c r="T1172" t="s">
        <v>2426</v>
      </c>
      <c r="U1172">
        <v>23000186</v>
      </c>
      <c r="V1172" t="s">
        <v>69</v>
      </c>
      <c r="W1172">
        <v>50</v>
      </c>
      <c r="X1172">
        <v>50</v>
      </c>
      <c r="Y1172">
        <v>50</v>
      </c>
      <c r="Z1172">
        <v>50</v>
      </c>
      <c r="AA1172">
        <v>0</v>
      </c>
      <c r="AB1172">
        <v>0</v>
      </c>
      <c r="AC1172">
        <v>0</v>
      </c>
      <c r="AD1172">
        <v>0</v>
      </c>
      <c r="AE1172">
        <v>50</v>
      </c>
      <c r="AF1172">
        <v>50</v>
      </c>
      <c r="AI1172" t="s">
        <v>2365</v>
      </c>
      <c r="AJ1172" t="s">
        <v>989</v>
      </c>
      <c r="AK1172" t="s">
        <v>1007</v>
      </c>
      <c r="AL1172" t="s">
        <v>1008</v>
      </c>
      <c r="AM1172" t="s">
        <v>1009</v>
      </c>
      <c r="AN1172" t="s">
        <v>1022</v>
      </c>
      <c r="AO1172" t="s">
        <v>991</v>
      </c>
      <c r="AU1172" t="s">
        <v>2427</v>
      </c>
      <c r="AV1172" t="s">
        <v>765</v>
      </c>
      <c r="AW1172" t="s">
        <v>765</v>
      </c>
      <c r="AX1172" t="s">
        <v>990</v>
      </c>
      <c r="AY1172">
        <v>0</v>
      </c>
      <c r="AZ1172" t="s">
        <v>994</v>
      </c>
      <c r="BA1172">
        <v>31799438</v>
      </c>
      <c r="BD1172">
        <v>0</v>
      </c>
      <c r="BG1172">
        <v>1333314600</v>
      </c>
      <c r="BH1172" t="s">
        <v>995</v>
      </c>
      <c r="BI1172">
        <v>50</v>
      </c>
      <c r="BJ1172">
        <v>50</v>
      </c>
      <c r="BK1172">
        <v>1300</v>
      </c>
      <c r="BL1172" t="s">
        <v>996</v>
      </c>
    </row>
    <row r="1173" spans="3:64">
      <c r="C1173" s="2">
        <v>244688</v>
      </c>
      <c r="D1173" s="2">
        <v>244688</v>
      </c>
      <c r="F1173" t="s">
        <v>2360</v>
      </c>
      <c r="G1173" t="s">
        <v>2361</v>
      </c>
      <c r="H1173">
        <v>0</v>
      </c>
      <c r="I1173" t="s">
        <v>984</v>
      </c>
      <c r="J1173" t="s">
        <v>985</v>
      </c>
      <c r="K1173" t="s">
        <v>986</v>
      </c>
      <c r="L1173">
        <v>250</v>
      </c>
      <c r="N1173">
        <v>2000382648</v>
      </c>
      <c r="O1173" t="s">
        <v>2428</v>
      </c>
      <c r="P1173">
        <v>1</v>
      </c>
      <c r="Q1173" t="s">
        <v>2428</v>
      </c>
      <c r="R1173" s="2">
        <v>244688</v>
      </c>
      <c r="S1173" s="2">
        <v>244688</v>
      </c>
      <c r="T1173" t="s">
        <v>2429</v>
      </c>
      <c r="U1173">
        <v>23078867</v>
      </c>
      <c r="V1173" t="s">
        <v>173</v>
      </c>
      <c r="W1173">
        <v>200</v>
      </c>
      <c r="X1173">
        <v>200</v>
      </c>
      <c r="Y1173">
        <v>200</v>
      </c>
      <c r="Z1173">
        <v>200</v>
      </c>
      <c r="AA1173">
        <v>0</v>
      </c>
      <c r="AB1173">
        <v>0</v>
      </c>
      <c r="AC1173">
        <v>0</v>
      </c>
      <c r="AD1173">
        <v>0</v>
      </c>
      <c r="AE1173">
        <v>200</v>
      </c>
      <c r="AF1173">
        <v>200</v>
      </c>
      <c r="AI1173" t="s">
        <v>2365</v>
      </c>
      <c r="AJ1173" t="s">
        <v>989</v>
      </c>
      <c r="AK1173" t="s">
        <v>1039</v>
      </c>
      <c r="AL1173" t="s">
        <v>1008</v>
      </c>
      <c r="AM1173" t="s">
        <v>1009</v>
      </c>
      <c r="AN1173" t="s">
        <v>1034</v>
      </c>
      <c r="AO1173" t="s">
        <v>991</v>
      </c>
      <c r="AU1173" t="s">
        <v>2430</v>
      </c>
      <c r="AV1173" t="s">
        <v>765</v>
      </c>
      <c r="AW1173" t="s">
        <v>765</v>
      </c>
      <c r="AX1173" t="s">
        <v>990</v>
      </c>
      <c r="AY1173">
        <v>0</v>
      </c>
      <c r="AZ1173" t="s">
        <v>994</v>
      </c>
      <c r="BA1173">
        <v>31800775</v>
      </c>
      <c r="BD1173">
        <v>0</v>
      </c>
      <c r="BG1173">
        <v>1333314600</v>
      </c>
      <c r="BH1173" t="s">
        <v>995</v>
      </c>
      <c r="BI1173">
        <v>200</v>
      </c>
      <c r="BJ1173">
        <v>200</v>
      </c>
      <c r="BK1173">
        <v>1300</v>
      </c>
      <c r="BL1173" t="s">
        <v>996</v>
      </c>
    </row>
    <row r="1174" spans="3:64">
      <c r="C1174" s="2">
        <v>244688</v>
      </c>
      <c r="D1174" s="2">
        <v>244688</v>
      </c>
      <c r="F1174" t="s">
        <v>2360</v>
      </c>
      <c r="G1174" t="s">
        <v>2361</v>
      </c>
      <c r="H1174">
        <v>0</v>
      </c>
      <c r="I1174" t="s">
        <v>984</v>
      </c>
      <c r="J1174" t="s">
        <v>985</v>
      </c>
      <c r="K1174" t="s">
        <v>986</v>
      </c>
      <c r="L1174">
        <v>250</v>
      </c>
      <c r="N1174">
        <v>2000370090</v>
      </c>
      <c r="O1174" t="s">
        <v>2431</v>
      </c>
      <c r="P1174">
        <v>1</v>
      </c>
      <c r="Q1174" t="s">
        <v>2431</v>
      </c>
      <c r="R1174" s="2">
        <v>244688</v>
      </c>
      <c r="S1174" s="2">
        <v>244688</v>
      </c>
      <c r="T1174" t="s">
        <v>2432</v>
      </c>
      <c r="U1174">
        <v>23057698</v>
      </c>
      <c r="V1174" t="s">
        <v>271</v>
      </c>
      <c r="W1174">
        <v>20</v>
      </c>
      <c r="X1174">
        <v>20</v>
      </c>
      <c r="Y1174">
        <v>20</v>
      </c>
      <c r="Z1174">
        <v>20</v>
      </c>
      <c r="AA1174">
        <v>0</v>
      </c>
      <c r="AB1174">
        <v>0</v>
      </c>
      <c r="AC1174">
        <v>0</v>
      </c>
      <c r="AD1174">
        <v>0</v>
      </c>
      <c r="AE1174">
        <v>20</v>
      </c>
      <c r="AF1174">
        <v>20</v>
      </c>
      <c r="AI1174" t="s">
        <v>2365</v>
      </c>
      <c r="AJ1174" t="s">
        <v>989</v>
      </c>
      <c r="AK1174" t="s">
        <v>1039</v>
      </c>
      <c r="AL1174" t="s">
        <v>1008</v>
      </c>
      <c r="AM1174" t="s">
        <v>1009</v>
      </c>
      <c r="AN1174" t="s">
        <v>1034</v>
      </c>
      <c r="AO1174" t="s">
        <v>991</v>
      </c>
      <c r="AU1174" t="s">
        <v>2433</v>
      </c>
      <c r="AV1174" t="s">
        <v>765</v>
      </c>
      <c r="AW1174" t="s">
        <v>765</v>
      </c>
      <c r="AX1174" t="s">
        <v>990</v>
      </c>
      <c r="AY1174">
        <v>0</v>
      </c>
      <c r="AZ1174" t="s">
        <v>994</v>
      </c>
      <c r="BA1174">
        <v>31801670</v>
      </c>
      <c r="BD1174">
        <v>0</v>
      </c>
      <c r="BG1174">
        <v>1333314600</v>
      </c>
      <c r="BH1174" t="s">
        <v>995</v>
      </c>
      <c r="BI1174">
        <v>20</v>
      </c>
      <c r="BJ1174">
        <v>20</v>
      </c>
      <c r="BK1174">
        <v>1300</v>
      </c>
      <c r="BL1174" t="s">
        <v>996</v>
      </c>
    </row>
    <row r="1175" spans="3:64">
      <c r="C1175" s="2">
        <v>244688</v>
      </c>
      <c r="D1175" s="2">
        <v>244688</v>
      </c>
      <c r="F1175" t="s">
        <v>2360</v>
      </c>
      <c r="G1175" t="s">
        <v>2361</v>
      </c>
      <c r="H1175">
        <v>0</v>
      </c>
      <c r="I1175" t="s">
        <v>984</v>
      </c>
      <c r="J1175" t="s">
        <v>985</v>
      </c>
      <c r="K1175" t="s">
        <v>986</v>
      </c>
      <c r="L1175">
        <v>250</v>
      </c>
      <c r="N1175">
        <v>2000370090</v>
      </c>
      <c r="O1175" t="s">
        <v>2431</v>
      </c>
      <c r="P1175">
        <v>1</v>
      </c>
      <c r="Q1175" t="s">
        <v>2431</v>
      </c>
      <c r="R1175" s="2">
        <v>244688</v>
      </c>
      <c r="S1175" s="2">
        <v>244688</v>
      </c>
      <c r="T1175" t="s">
        <v>2432</v>
      </c>
      <c r="U1175">
        <v>23086969</v>
      </c>
      <c r="V1175" t="s">
        <v>189</v>
      </c>
      <c r="W1175">
        <v>12</v>
      </c>
      <c r="X1175">
        <v>12</v>
      </c>
      <c r="Y1175">
        <v>12</v>
      </c>
      <c r="Z1175">
        <v>12</v>
      </c>
      <c r="AA1175">
        <v>0</v>
      </c>
      <c r="AB1175">
        <v>0</v>
      </c>
      <c r="AC1175">
        <v>0</v>
      </c>
      <c r="AD1175">
        <v>0</v>
      </c>
      <c r="AE1175">
        <v>12</v>
      </c>
      <c r="AF1175">
        <v>12</v>
      </c>
      <c r="AI1175" t="s">
        <v>2365</v>
      </c>
      <c r="AJ1175" t="s">
        <v>989</v>
      </c>
      <c r="AK1175" t="s">
        <v>1039</v>
      </c>
      <c r="AL1175" t="s">
        <v>1008</v>
      </c>
      <c r="AM1175" t="s">
        <v>1009</v>
      </c>
      <c r="AN1175" t="s">
        <v>1034</v>
      </c>
      <c r="AO1175" t="s">
        <v>991</v>
      </c>
      <c r="AU1175" t="s">
        <v>2433</v>
      </c>
      <c r="AV1175" t="s">
        <v>765</v>
      </c>
      <c r="AW1175" t="s">
        <v>765</v>
      </c>
      <c r="AX1175" t="s">
        <v>990</v>
      </c>
      <c r="AY1175">
        <v>0</v>
      </c>
      <c r="AZ1175" t="s">
        <v>994</v>
      </c>
      <c r="BA1175">
        <v>31801670</v>
      </c>
      <c r="BD1175">
        <v>0</v>
      </c>
      <c r="BG1175">
        <v>1333314600</v>
      </c>
      <c r="BH1175" t="s">
        <v>995</v>
      </c>
      <c r="BI1175">
        <v>12</v>
      </c>
      <c r="BJ1175">
        <v>12</v>
      </c>
      <c r="BK1175">
        <v>1300</v>
      </c>
      <c r="BL1175" t="s">
        <v>996</v>
      </c>
    </row>
    <row r="1176" spans="3:64">
      <c r="C1176" s="2">
        <v>244688</v>
      </c>
      <c r="D1176" s="2">
        <v>244688</v>
      </c>
      <c r="F1176" t="s">
        <v>2360</v>
      </c>
      <c r="G1176" t="s">
        <v>2361</v>
      </c>
      <c r="H1176">
        <v>0</v>
      </c>
      <c r="I1176" t="s">
        <v>984</v>
      </c>
      <c r="J1176" t="s">
        <v>985</v>
      </c>
      <c r="K1176" t="s">
        <v>986</v>
      </c>
      <c r="L1176">
        <v>250</v>
      </c>
      <c r="N1176">
        <v>2000370090</v>
      </c>
      <c r="O1176" t="s">
        <v>2431</v>
      </c>
      <c r="P1176">
        <v>1</v>
      </c>
      <c r="Q1176" t="s">
        <v>2431</v>
      </c>
      <c r="R1176" s="2">
        <v>244688</v>
      </c>
      <c r="S1176" s="2">
        <v>244688</v>
      </c>
      <c r="T1176" t="s">
        <v>2432</v>
      </c>
      <c r="U1176">
        <v>23084674</v>
      </c>
      <c r="V1176" t="s">
        <v>19</v>
      </c>
      <c r="W1176">
        <v>5</v>
      </c>
      <c r="X1176">
        <v>2</v>
      </c>
      <c r="Y1176">
        <v>5</v>
      </c>
      <c r="Z1176">
        <v>2</v>
      </c>
      <c r="AA1176">
        <v>0</v>
      </c>
      <c r="AB1176">
        <v>0</v>
      </c>
      <c r="AC1176">
        <v>0</v>
      </c>
      <c r="AD1176">
        <v>0</v>
      </c>
      <c r="AE1176">
        <v>5</v>
      </c>
      <c r="AF1176">
        <v>2</v>
      </c>
      <c r="AI1176" t="s">
        <v>2365</v>
      </c>
      <c r="AJ1176" t="s">
        <v>989</v>
      </c>
      <c r="AK1176" t="s">
        <v>1007</v>
      </c>
      <c r="AL1176" t="s">
        <v>1484</v>
      </c>
      <c r="AM1176" t="s">
        <v>1009</v>
      </c>
      <c r="AN1176" t="s">
        <v>1034</v>
      </c>
      <c r="AO1176" t="s">
        <v>991</v>
      </c>
      <c r="AU1176" t="s">
        <v>2433</v>
      </c>
      <c r="AV1176" t="s">
        <v>914</v>
      </c>
      <c r="AW1176" t="s">
        <v>765</v>
      </c>
      <c r="AX1176" t="s">
        <v>990</v>
      </c>
      <c r="AY1176">
        <v>0</v>
      </c>
      <c r="AZ1176" t="s">
        <v>994</v>
      </c>
      <c r="BA1176">
        <v>31801670</v>
      </c>
      <c r="BD1176">
        <v>0</v>
      </c>
      <c r="BG1176">
        <v>1333314600</v>
      </c>
      <c r="BH1176" t="s">
        <v>995</v>
      </c>
      <c r="BI1176">
        <v>5</v>
      </c>
      <c r="BJ1176">
        <v>2</v>
      </c>
      <c r="BK1176">
        <v>1300</v>
      </c>
      <c r="BL1176" t="s">
        <v>996</v>
      </c>
    </row>
    <row r="1177" spans="3:64">
      <c r="C1177" s="2">
        <v>244688</v>
      </c>
      <c r="D1177" s="2">
        <v>244688</v>
      </c>
      <c r="F1177" t="s">
        <v>2360</v>
      </c>
      <c r="G1177" t="s">
        <v>2361</v>
      </c>
      <c r="H1177">
        <v>0</v>
      </c>
      <c r="I1177" t="s">
        <v>984</v>
      </c>
      <c r="J1177" t="s">
        <v>985</v>
      </c>
      <c r="K1177" t="s">
        <v>986</v>
      </c>
      <c r="L1177">
        <v>250</v>
      </c>
      <c r="N1177">
        <v>2000370090</v>
      </c>
      <c r="O1177" t="s">
        <v>2431</v>
      </c>
      <c r="P1177">
        <v>1</v>
      </c>
      <c r="Q1177" t="s">
        <v>2431</v>
      </c>
      <c r="R1177" s="2">
        <v>244688</v>
      </c>
      <c r="S1177" s="2">
        <v>244688</v>
      </c>
      <c r="T1177" t="s">
        <v>2432</v>
      </c>
      <c r="U1177">
        <v>23057676</v>
      </c>
      <c r="V1177" t="s">
        <v>205</v>
      </c>
      <c r="W1177">
        <v>12</v>
      </c>
      <c r="X1177">
        <v>12</v>
      </c>
      <c r="Y1177">
        <v>12</v>
      </c>
      <c r="Z1177">
        <v>12</v>
      </c>
      <c r="AA1177">
        <v>0</v>
      </c>
      <c r="AB1177">
        <v>0</v>
      </c>
      <c r="AC1177">
        <v>0</v>
      </c>
      <c r="AD1177">
        <v>0</v>
      </c>
      <c r="AE1177">
        <v>12</v>
      </c>
      <c r="AF1177">
        <v>12</v>
      </c>
      <c r="AI1177" t="s">
        <v>2365</v>
      </c>
      <c r="AJ1177" t="s">
        <v>989</v>
      </c>
      <c r="AK1177" t="s">
        <v>1039</v>
      </c>
      <c r="AL1177" t="s">
        <v>1008</v>
      </c>
      <c r="AM1177" t="s">
        <v>1009</v>
      </c>
      <c r="AN1177" t="s">
        <v>1034</v>
      </c>
      <c r="AO1177" t="s">
        <v>991</v>
      </c>
      <c r="AU1177" t="s">
        <v>2433</v>
      </c>
      <c r="AV1177" t="s">
        <v>765</v>
      </c>
      <c r="AW1177" t="s">
        <v>765</v>
      </c>
      <c r="AX1177" t="s">
        <v>990</v>
      </c>
      <c r="AY1177">
        <v>0</v>
      </c>
      <c r="AZ1177" t="s">
        <v>994</v>
      </c>
      <c r="BA1177">
        <v>31801670</v>
      </c>
      <c r="BD1177">
        <v>0</v>
      </c>
      <c r="BG1177">
        <v>1333314600</v>
      </c>
      <c r="BH1177" t="s">
        <v>995</v>
      </c>
      <c r="BI1177">
        <v>12</v>
      </c>
      <c r="BJ1177">
        <v>12</v>
      </c>
      <c r="BK1177">
        <v>1300</v>
      </c>
      <c r="BL1177" t="s">
        <v>996</v>
      </c>
    </row>
    <row r="1178" spans="3:64">
      <c r="C1178" s="2">
        <v>244688</v>
      </c>
      <c r="D1178" s="2">
        <v>244688</v>
      </c>
      <c r="F1178" t="s">
        <v>2360</v>
      </c>
      <c r="G1178" t="s">
        <v>2361</v>
      </c>
      <c r="H1178">
        <v>0</v>
      </c>
      <c r="I1178" t="s">
        <v>984</v>
      </c>
      <c r="J1178" t="s">
        <v>985</v>
      </c>
      <c r="K1178" t="s">
        <v>986</v>
      </c>
      <c r="L1178">
        <v>250</v>
      </c>
      <c r="N1178">
        <v>2000370090</v>
      </c>
      <c r="O1178" t="s">
        <v>2431</v>
      </c>
      <c r="P1178">
        <v>1</v>
      </c>
      <c r="Q1178" t="s">
        <v>2431</v>
      </c>
      <c r="R1178" s="2">
        <v>244688</v>
      </c>
      <c r="S1178" s="2">
        <v>244688</v>
      </c>
      <c r="T1178" t="s">
        <v>2432</v>
      </c>
      <c r="U1178">
        <v>23072463</v>
      </c>
      <c r="V1178" t="s">
        <v>76</v>
      </c>
      <c r="W1178">
        <v>5</v>
      </c>
      <c r="X1178">
        <v>5</v>
      </c>
      <c r="Y1178">
        <v>5</v>
      </c>
      <c r="Z1178">
        <v>5</v>
      </c>
      <c r="AA1178">
        <v>0</v>
      </c>
      <c r="AB1178">
        <v>0</v>
      </c>
      <c r="AC1178">
        <v>0</v>
      </c>
      <c r="AD1178">
        <v>0</v>
      </c>
      <c r="AE1178">
        <v>5</v>
      </c>
      <c r="AF1178">
        <v>5</v>
      </c>
      <c r="AI1178" t="s">
        <v>2365</v>
      </c>
      <c r="AJ1178" t="s">
        <v>989</v>
      </c>
      <c r="AK1178" t="s">
        <v>1007</v>
      </c>
      <c r="AL1178" t="s">
        <v>1008</v>
      </c>
      <c r="AM1178" t="s">
        <v>1009</v>
      </c>
      <c r="AN1178" t="s">
        <v>1034</v>
      </c>
      <c r="AO1178" t="s">
        <v>991</v>
      </c>
      <c r="AU1178" t="s">
        <v>2433</v>
      </c>
      <c r="AV1178" t="s">
        <v>765</v>
      </c>
      <c r="AW1178" t="s">
        <v>765</v>
      </c>
      <c r="AX1178" t="s">
        <v>990</v>
      </c>
      <c r="AY1178">
        <v>0</v>
      </c>
      <c r="AZ1178" t="s">
        <v>994</v>
      </c>
      <c r="BA1178">
        <v>31801670</v>
      </c>
      <c r="BD1178">
        <v>0</v>
      </c>
      <c r="BG1178">
        <v>1333314600</v>
      </c>
      <c r="BH1178" t="s">
        <v>995</v>
      </c>
      <c r="BI1178">
        <v>5</v>
      </c>
      <c r="BJ1178">
        <v>5</v>
      </c>
      <c r="BK1178">
        <v>1300</v>
      </c>
      <c r="BL1178" t="s">
        <v>996</v>
      </c>
    </row>
    <row r="1179" spans="3:64">
      <c r="C1179" s="2">
        <v>244688</v>
      </c>
      <c r="D1179" s="2">
        <v>244688</v>
      </c>
      <c r="F1179" t="s">
        <v>2360</v>
      </c>
      <c r="G1179" t="s">
        <v>2361</v>
      </c>
      <c r="H1179">
        <v>0</v>
      </c>
      <c r="I1179" t="s">
        <v>984</v>
      </c>
      <c r="J1179" t="s">
        <v>985</v>
      </c>
      <c r="K1179" t="s">
        <v>986</v>
      </c>
      <c r="L1179">
        <v>250</v>
      </c>
      <c r="N1179">
        <v>2000370090</v>
      </c>
      <c r="O1179" t="s">
        <v>2431</v>
      </c>
      <c r="P1179">
        <v>1</v>
      </c>
      <c r="Q1179" t="s">
        <v>2431</v>
      </c>
      <c r="R1179" s="2">
        <v>244688</v>
      </c>
      <c r="S1179" s="2">
        <v>244688</v>
      </c>
      <c r="T1179" t="s">
        <v>2432</v>
      </c>
      <c r="U1179">
        <v>23057688</v>
      </c>
      <c r="V1179" t="s">
        <v>61</v>
      </c>
      <c r="W1179">
        <v>20</v>
      </c>
      <c r="X1179">
        <v>20</v>
      </c>
      <c r="Y1179">
        <v>20</v>
      </c>
      <c r="Z1179">
        <v>20</v>
      </c>
      <c r="AA1179">
        <v>0</v>
      </c>
      <c r="AB1179">
        <v>0</v>
      </c>
      <c r="AC1179">
        <v>0</v>
      </c>
      <c r="AD1179">
        <v>0</v>
      </c>
      <c r="AE1179">
        <v>20</v>
      </c>
      <c r="AF1179">
        <v>20</v>
      </c>
      <c r="AI1179" t="s">
        <v>2365</v>
      </c>
      <c r="AJ1179" t="s">
        <v>989</v>
      </c>
      <c r="AK1179" t="s">
        <v>1007</v>
      </c>
      <c r="AL1179" t="s">
        <v>1008</v>
      </c>
      <c r="AM1179" t="s">
        <v>1009</v>
      </c>
      <c r="AN1179" t="s">
        <v>1034</v>
      </c>
      <c r="AO1179" t="s">
        <v>991</v>
      </c>
      <c r="AU1179" t="s">
        <v>2433</v>
      </c>
      <c r="AV1179" t="s">
        <v>765</v>
      </c>
      <c r="AW1179" t="s">
        <v>765</v>
      </c>
      <c r="AX1179" t="s">
        <v>990</v>
      </c>
      <c r="AY1179">
        <v>0</v>
      </c>
      <c r="AZ1179" t="s">
        <v>994</v>
      </c>
      <c r="BA1179">
        <v>31801670</v>
      </c>
      <c r="BD1179">
        <v>0</v>
      </c>
      <c r="BG1179">
        <v>1333314600</v>
      </c>
      <c r="BH1179" t="s">
        <v>995</v>
      </c>
      <c r="BI1179">
        <v>20</v>
      </c>
      <c r="BJ1179">
        <v>20</v>
      </c>
      <c r="BK1179">
        <v>1300</v>
      </c>
      <c r="BL1179" t="s">
        <v>996</v>
      </c>
    </row>
    <row r="1180" spans="3:64">
      <c r="C1180" s="2">
        <v>244688</v>
      </c>
      <c r="D1180" s="2">
        <v>244688</v>
      </c>
      <c r="F1180" t="s">
        <v>2360</v>
      </c>
      <c r="G1180" t="s">
        <v>2361</v>
      </c>
      <c r="H1180">
        <v>0</v>
      </c>
      <c r="I1180" t="s">
        <v>984</v>
      </c>
      <c r="J1180" t="s">
        <v>985</v>
      </c>
      <c r="K1180" t="s">
        <v>986</v>
      </c>
      <c r="L1180">
        <v>250</v>
      </c>
      <c r="N1180">
        <v>2000267074</v>
      </c>
      <c r="O1180" t="s">
        <v>2434</v>
      </c>
      <c r="P1180">
        <v>2</v>
      </c>
      <c r="Q1180" t="s">
        <v>2435</v>
      </c>
      <c r="R1180" s="2">
        <v>244688</v>
      </c>
      <c r="S1180" s="2">
        <v>244688</v>
      </c>
      <c r="T1180" t="s">
        <v>2436</v>
      </c>
      <c r="U1180">
        <v>23067920</v>
      </c>
      <c r="V1180" t="s">
        <v>16</v>
      </c>
      <c r="W1180">
        <v>2</v>
      </c>
      <c r="X1180">
        <v>2</v>
      </c>
      <c r="Y1180">
        <v>2</v>
      </c>
      <c r="Z1180">
        <v>2</v>
      </c>
      <c r="AA1180">
        <v>0</v>
      </c>
      <c r="AB1180">
        <v>0</v>
      </c>
      <c r="AC1180">
        <v>0</v>
      </c>
      <c r="AD1180">
        <v>0</v>
      </c>
      <c r="AE1180">
        <v>2</v>
      </c>
      <c r="AF1180">
        <v>2</v>
      </c>
      <c r="AI1180" t="s">
        <v>2365</v>
      </c>
      <c r="AJ1180" t="s">
        <v>989</v>
      </c>
      <c r="AN1180" t="s">
        <v>1022</v>
      </c>
      <c r="AO1180" t="s">
        <v>991</v>
      </c>
      <c r="AU1180" t="s">
        <v>2437</v>
      </c>
      <c r="AV1180" t="s">
        <v>899</v>
      </c>
      <c r="AW1180" t="s">
        <v>899</v>
      </c>
      <c r="AX1180" t="s">
        <v>990</v>
      </c>
      <c r="AY1180">
        <v>0</v>
      </c>
      <c r="AZ1180" t="s">
        <v>994</v>
      </c>
      <c r="BA1180">
        <v>31801767</v>
      </c>
      <c r="BD1180">
        <v>0</v>
      </c>
      <c r="BG1180">
        <v>1333314600</v>
      </c>
      <c r="BH1180" t="s">
        <v>995</v>
      </c>
      <c r="BI1180">
        <v>2</v>
      </c>
      <c r="BJ1180">
        <v>2</v>
      </c>
      <c r="BK1180">
        <v>1300</v>
      </c>
      <c r="BL1180" t="s">
        <v>996</v>
      </c>
    </row>
    <row r="1181" spans="3:64">
      <c r="C1181" s="2">
        <v>244688</v>
      </c>
      <c r="D1181" s="2">
        <v>244688</v>
      </c>
      <c r="F1181" t="s">
        <v>2360</v>
      </c>
      <c r="G1181" t="s">
        <v>2361</v>
      </c>
      <c r="H1181">
        <v>0</v>
      </c>
      <c r="I1181" t="s">
        <v>984</v>
      </c>
      <c r="J1181" t="s">
        <v>985</v>
      </c>
      <c r="K1181" t="s">
        <v>986</v>
      </c>
      <c r="L1181">
        <v>250</v>
      </c>
      <c r="N1181">
        <v>2000267074</v>
      </c>
      <c r="O1181" t="s">
        <v>2434</v>
      </c>
      <c r="P1181">
        <v>2</v>
      </c>
      <c r="Q1181" t="s">
        <v>2435</v>
      </c>
      <c r="R1181" s="2">
        <v>244688</v>
      </c>
      <c r="S1181" s="2">
        <v>244688</v>
      </c>
      <c r="T1181" t="s">
        <v>2436</v>
      </c>
      <c r="U1181">
        <v>23057700</v>
      </c>
      <c r="V1181" t="s">
        <v>187</v>
      </c>
      <c r="W1181">
        <v>5</v>
      </c>
      <c r="X1181">
        <v>5</v>
      </c>
      <c r="Y1181">
        <v>5</v>
      </c>
      <c r="Z1181">
        <v>5</v>
      </c>
      <c r="AA1181">
        <v>0</v>
      </c>
      <c r="AB1181">
        <v>0</v>
      </c>
      <c r="AC1181">
        <v>0</v>
      </c>
      <c r="AD1181">
        <v>0</v>
      </c>
      <c r="AE1181">
        <v>5</v>
      </c>
      <c r="AF1181">
        <v>5</v>
      </c>
      <c r="AI1181" t="s">
        <v>2365</v>
      </c>
      <c r="AJ1181" t="s">
        <v>989</v>
      </c>
      <c r="AK1181" t="s">
        <v>1039</v>
      </c>
      <c r="AL1181" t="s">
        <v>1008</v>
      </c>
      <c r="AM1181" t="s">
        <v>1009</v>
      </c>
      <c r="AN1181" t="s">
        <v>1022</v>
      </c>
      <c r="AO1181" t="s">
        <v>991</v>
      </c>
      <c r="AU1181" t="s">
        <v>2437</v>
      </c>
      <c r="AV1181" t="s">
        <v>765</v>
      </c>
      <c r="AW1181" t="s">
        <v>765</v>
      </c>
      <c r="AX1181" t="s">
        <v>990</v>
      </c>
      <c r="AY1181">
        <v>0</v>
      </c>
      <c r="AZ1181" t="s">
        <v>994</v>
      </c>
      <c r="BA1181">
        <v>31801767</v>
      </c>
      <c r="BD1181">
        <v>0</v>
      </c>
      <c r="BG1181">
        <v>1333314600</v>
      </c>
      <c r="BH1181" t="s">
        <v>995</v>
      </c>
      <c r="BI1181">
        <v>5</v>
      </c>
      <c r="BJ1181">
        <v>5</v>
      </c>
      <c r="BK1181">
        <v>1300</v>
      </c>
      <c r="BL1181" t="s">
        <v>996</v>
      </c>
    </row>
    <row r="1182" spans="3:64">
      <c r="C1182" s="2">
        <v>244688</v>
      </c>
      <c r="D1182" s="2">
        <v>244688</v>
      </c>
      <c r="F1182" t="s">
        <v>2360</v>
      </c>
      <c r="G1182" t="s">
        <v>2361</v>
      </c>
      <c r="H1182">
        <v>0</v>
      </c>
      <c r="I1182" t="s">
        <v>984</v>
      </c>
      <c r="J1182" t="s">
        <v>985</v>
      </c>
      <c r="K1182" t="s">
        <v>986</v>
      </c>
      <c r="L1182">
        <v>250</v>
      </c>
      <c r="N1182">
        <v>2000267074</v>
      </c>
      <c r="O1182" t="s">
        <v>2434</v>
      </c>
      <c r="P1182">
        <v>2</v>
      </c>
      <c r="Q1182" t="s">
        <v>2435</v>
      </c>
      <c r="R1182" s="2">
        <v>244688</v>
      </c>
      <c r="S1182" s="2">
        <v>244688</v>
      </c>
      <c r="T1182" t="s">
        <v>2436</v>
      </c>
      <c r="U1182">
        <v>23072463</v>
      </c>
      <c r="V1182" t="s">
        <v>76</v>
      </c>
      <c r="W1182">
        <v>5</v>
      </c>
      <c r="X1182">
        <v>5</v>
      </c>
      <c r="Y1182">
        <v>5</v>
      </c>
      <c r="Z1182">
        <v>5</v>
      </c>
      <c r="AA1182">
        <v>0</v>
      </c>
      <c r="AB1182">
        <v>0</v>
      </c>
      <c r="AC1182">
        <v>0</v>
      </c>
      <c r="AD1182">
        <v>0</v>
      </c>
      <c r="AE1182">
        <v>5</v>
      </c>
      <c r="AF1182">
        <v>5</v>
      </c>
      <c r="AI1182" t="s">
        <v>2365</v>
      </c>
      <c r="AJ1182" t="s">
        <v>989</v>
      </c>
      <c r="AK1182" t="s">
        <v>1007</v>
      </c>
      <c r="AL1182" t="s">
        <v>1008</v>
      </c>
      <c r="AM1182" t="s">
        <v>1009</v>
      </c>
      <c r="AN1182" t="s">
        <v>1022</v>
      </c>
      <c r="AO1182" t="s">
        <v>991</v>
      </c>
      <c r="AU1182" t="s">
        <v>2437</v>
      </c>
      <c r="AV1182" t="s">
        <v>765</v>
      </c>
      <c r="AW1182" t="s">
        <v>765</v>
      </c>
      <c r="AX1182" t="s">
        <v>990</v>
      </c>
      <c r="AY1182">
        <v>0</v>
      </c>
      <c r="AZ1182" t="s">
        <v>994</v>
      </c>
      <c r="BA1182">
        <v>31801767</v>
      </c>
      <c r="BD1182">
        <v>0</v>
      </c>
      <c r="BG1182">
        <v>1333314600</v>
      </c>
      <c r="BH1182" t="s">
        <v>995</v>
      </c>
      <c r="BI1182">
        <v>5</v>
      </c>
      <c r="BJ1182">
        <v>5</v>
      </c>
      <c r="BK1182">
        <v>1300</v>
      </c>
      <c r="BL1182" t="s">
        <v>996</v>
      </c>
    </row>
    <row r="1183" spans="3:64">
      <c r="C1183" s="2">
        <v>244688</v>
      </c>
      <c r="D1183" s="2">
        <v>244688</v>
      </c>
      <c r="F1183" t="s">
        <v>2360</v>
      </c>
      <c r="G1183" t="s">
        <v>2361</v>
      </c>
      <c r="H1183">
        <v>0</v>
      </c>
      <c r="I1183" t="s">
        <v>984</v>
      </c>
      <c r="J1183" t="s">
        <v>985</v>
      </c>
      <c r="K1183" t="s">
        <v>986</v>
      </c>
      <c r="L1183">
        <v>250</v>
      </c>
      <c r="N1183">
        <v>2000267074</v>
      </c>
      <c r="O1183" t="s">
        <v>2434</v>
      </c>
      <c r="P1183">
        <v>2</v>
      </c>
      <c r="Q1183" t="s">
        <v>2435</v>
      </c>
      <c r="R1183" s="2">
        <v>244688</v>
      </c>
      <c r="S1183" s="2">
        <v>244688</v>
      </c>
      <c r="T1183" t="s">
        <v>2436</v>
      </c>
      <c r="U1183">
        <v>23057673</v>
      </c>
      <c r="V1183" t="s">
        <v>152</v>
      </c>
      <c r="W1183">
        <v>9</v>
      </c>
      <c r="X1183">
        <v>9</v>
      </c>
      <c r="Y1183">
        <v>9</v>
      </c>
      <c r="Z1183">
        <v>9</v>
      </c>
      <c r="AA1183">
        <v>0</v>
      </c>
      <c r="AB1183">
        <v>0</v>
      </c>
      <c r="AC1183">
        <v>0</v>
      </c>
      <c r="AD1183">
        <v>0</v>
      </c>
      <c r="AE1183">
        <v>9</v>
      </c>
      <c r="AF1183">
        <v>9</v>
      </c>
      <c r="AI1183" t="s">
        <v>2365</v>
      </c>
      <c r="AJ1183" t="s">
        <v>989</v>
      </c>
      <c r="AK1183" t="s">
        <v>1039</v>
      </c>
      <c r="AL1183" t="s">
        <v>1008</v>
      </c>
      <c r="AM1183" t="s">
        <v>1009</v>
      </c>
      <c r="AN1183" t="s">
        <v>1022</v>
      </c>
      <c r="AO1183" t="s">
        <v>991</v>
      </c>
      <c r="AU1183" t="s">
        <v>2437</v>
      </c>
      <c r="AV1183" t="s">
        <v>765</v>
      </c>
      <c r="AW1183" t="s">
        <v>765</v>
      </c>
      <c r="AX1183" t="s">
        <v>990</v>
      </c>
      <c r="AY1183">
        <v>0</v>
      </c>
      <c r="AZ1183" t="s">
        <v>994</v>
      </c>
      <c r="BA1183">
        <v>31801767</v>
      </c>
      <c r="BD1183">
        <v>0</v>
      </c>
      <c r="BG1183">
        <v>1333314600</v>
      </c>
      <c r="BH1183" t="s">
        <v>995</v>
      </c>
      <c r="BI1183">
        <v>9</v>
      </c>
      <c r="BJ1183">
        <v>9</v>
      </c>
      <c r="BK1183">
        <v>1300</v>
      </c>
      <c r="BL1183" t="s">
        <v>996</v>
      </c>
    </row>
    <row r="1184" spans="3:64">
      <c r="C1184" s="2">
        <v>244688</v>
      </c>
      <c r="D1184" s="2">
        <v>244688</v>
      </c>
      <c r="F1184" t="s">
        <v>2360</v>
      </c>
      <c r="G1184" t="s">
        <v>2361</v>
      </c>
      <c r="H1184">
        <v>0</v>
      </c>
      <c r="I1184" t="s">
        <v>984</v>
      </c>
      <c r="J1184" t="s">
        <v>985</v>
      </c>
      <c r="K1184" t="s">
        <v>986</v>
      </c>
      <c r="L1184">
        <v>250</v>
      </c>
      <c r="N1184">
        <v>2000248693</v>
      </c>
      <c r="O1184" t="s">
        <v>2438</v>
      </c>
      <c r="P1184">
        <v>1</v>
      </c>
      <c r="Q1184" t="s">
        <v>2439</v>
      </c>
      <c r="R1184" s="2">
        <v>244688</v>
      </c>
      <c r="S1184" s="2">
        <v>244688</v>
      </c>
      <c r="T1184" t="s">
        <v>2440</v>
      </c>
      <c r="U1184">
        <v>23000187</v>
      </c>
      <c r="V1184" t="s">
        <v>102</v>
      </c>
      <c r="W1184">
        <v>20</v>
      </c>
      <c r="X1184">
        <v>20</v>
      </c>
      <c r="Y1184">
        <v>20</v>
      </c>
      <c r="Z1184">
        <v>20</v>
      </c>
      <c r="AA1184">
        <v>0</v>
      </c>
      <c r="AB1184">
        <v>0</v>
      </c>
      <c r="AC1184">
        <v>0</v>
      </c>
      <c r="AD1184">
        <v>0</v>
      </c>
      <c r="AE1184">
        <v>20</v>
      </c>
      <c r="AF1184">
        <v>20</v>
      </c>
      <c r="AI1184" t="s">
        <v>2365</v>
      </c>
      <c r="AJ1184" t="s">
        <v>989</v>
      </c>
      <c r="AK1184" t="s">
        <v>1007</v>
      </c>
      <c r="AL1184" t="s">
        <v>1008</v>
      </c>
      <c r="AM1184" t="s">
        <v>1009</v>
      </c>
      <c r="AN1184" t="s">
        <v>1022</v>
      </c>
      <c r="AO1184" t="s">
        <v>991</v>
      </c>
      <c r="AU1184" t="s">
        <v>2441</v>
      </c>
      <c r="AV1184" t="s">
        <v>765</v>
      </c>
      <c r="AW1184" t="s">
        <v>765</v>
      </c>
      <c r="AX1184" t="s">
        <v>990</v>
      </c>
      <c r="AY1184">
        <v>0</v>
      </c>
      <c r="AZ1184" t="s">
        <v>994</v>
      </c>
      <c r="BA1184">
        <v>31801871</v>
      </c>
      <c r="BD1184">
        <v>0</v>
      </c>
      <c r="BG1184">
        <v>1333314600</v>
      </c>
      <c r="BH1184" t="s">
        <v>995</v>
      </c>
      <c r="BI1184">
        <v>20</v>
      </c>
      <c r="BJ1184">
        <v>20</v>
      </c>
      <c r="BK1184">
        <v>1300</v>
      </c>
      <c r="BL1184" t="s">
        <v>996</v>
      </c>
    </row>
    <row r="1185" spans="3:64">
      <c r="C1185" s="2">
        <v>244688</v>
      </c>
      <c r="D1185" s="2">
        <v>244688</v>
      </c>
      <c r="F1185" t="s">
        <v>2442</v>
      </c>
      <c r="G1185" t="s">
        <v>2443</v>
      </c>
      <c r="H1185">
        <v>0</v>
      </c>
      <c r="I1185" t="s">
        <v>984</v>
      </c>
      <c r="J1185" t="s">
        <v>985</v>
      </c>
      <c r="K1185" t="s">
        <v>986</v>
      </c>
      <c r="L1185">
        <v>250</v>
      </c>
      <c r="N1185">
        <v>2000354397</v>
      </c>
      <c r="O1185" t="s">
        <v>2444</v>
      </c>
      <c r="P1185">
        <v>1</v>
      </c>
      <c r="Q1185" t="s">
        <v>2445</v>
      </c>
      <c r="R1185" s="2">
        <v>244688</v>
      </c>
      <c r="S1185" s="2">
        <v>244688</v>
      </c>
      <c r="T1185" t="s">
        <v>2446</v>
      </c>
      <c r="U1185">
        <v>23057700</v>
      </c>
      <c r="V1185" t="s">
        <v>187</v>
      </c>
      <c r="W1185">
        <v>5</v>
      </c>
      <c r="X1185">
        <v>5</v>
      </c>
      <c r="Y1185">
        <v>5</v>
      </c>
      <c r="Z1185">
        <v>5</v>
      </c>
      <c r="AA1185">
        <v>0</v>
      </c>
      <c r="AB1185">
        <v>0</v>
      </c>
      <c r="AC1185">
        <v>0</v>
      </c>
      <c r="AD1185">
        <v>0</v>
      </c>
      <c r="AE1185">
        <v>5</v>
      </c>
      <c r="AF1185">
        <v>5</v>
      </c>
      <c r="AI1185" t="s">
        <v>2447</v>
      </c>
      <c r="AJ1185" t="s">
        <v>989</v>
      </c>
      <c r="AK1185" t="s">
        <v>1039</v>
      </c>
      <c r="AL1185" t="s">
        <v>1008</v>
      </c>
      <c r="AM1185" t="s">
        <v>1009</v>
      </c>
      <c r="AN1185" t="s">
        <v>1022</v>
      </c>
      <c r="AO1185" t="s">
        <v>991</v>
      </c>
      <c r="AU1185" t="s">
        <v>2448</v>
      </c>
      <c r="AV1185" t="s">
        <v>765</v>
      </c>
      <c r="AW1185" t="s">
        <v>765</v>
      </c>
      <c r="AX1185" t="s">
        <v>990</v>
      </c>
      <c r="AY1185">
        <v>0</v>
      </c>
      <c r="AZ1185" t="s">
        <v>994</v>
      </c>
      <c r="BA1185">
        <v>31790579</v>
      </c>
      <c r="BD1185">
        <v>0</v>
      </c>
      <c r="BG1185">
        <v>1333314600</v>
      </c>
      <c r="BH1185" t="s">
        <v>995</v>
      </c>
      <c r="BI1185">
        <v>5</v>
      </c>
      <c r="BJ1185">
        <v>5</v>
      </c>
      <c r="BK1185">
        <v>1300</v>
      </c>
      <c r="BL1185" t="s">
        <v>996</v>
      </c>
    </row>
    <row r="1186" spans="3:64">
      <c r="C1186" s="2">
        <v>244688</v>
      </c>
      <c r="D1186" s="2">
        <v>244688</v>
      </c>
      <c r="F1186" t="s">
        <v>2442</v>
      </c>
      <c r="G1186" t="s">
        <v>2443</v>
      </c>
      <c r="H1186">
        <v>0</v>
      </c>
      <c r="I1186" t="s">
        <v>984</v>
      </c>
      <c r="J1186" t="s">
        <v>985</v>
      </c>
      <c r="K1186" t="s">
        <v>986</v>
      </c>
      <c r="L1186">
        <v>250</v>
      </c>
      <c r="N1186">
        <v>2000354397</v>
      </c>
      <c r="O1186" t="s">
        <v>2444</v>
      </c>
      <c r="P1186">
        <v>1</v>
      </c>
      <c r="Q1186" t="s">
        <v>2445</v>
      </c>
      <c r="R1186" s="2">
        <v>244688</v>
      </c>
      <c r="S1186" s="2">
        <v>244688</v>
      </c>
      <c r="T1186" t="s">
        <v>2446</v>
      </c>
      <c r="U1186">
        <v>23015189</v>
      </c>
      <c r="V1186" t="s">
        <v>132</v>
      </c>
      <c r="W1186">
        <v>5</v>
      </c>
      <c r="X1186">
        <v>5</v>
      </c>
      <c r="Y1186">
        <v>5</v>
      </c>
      <c r="Z1186">
        <v>5</v>
      </c>
      <c r="AA1186">
        <v>0</v>
      </c>
      <c r="AB1186">
        <v>0</v>
      </c>
      <c r="AC1186">
        <v>0</v>
      </c>
      <c r="AD1186">
        <v>0</v>
      </c>
      <c r="AE1186">
        <v>5</v>
      </c>
      <c r="AF1186">
        <v>5</v>
      </c>
      <c r="AI1186" t="s">
        <v>2447</v>
      </c>
      <c r="AJ1186" t="s">
        <v>989</v>
      </c>
      <c r="AK1186" t="s">
        <v>1039</v>
      </c>
      <c r="AL1186" t="s">
        <v>1008</v>
      </c>
      <c r="AM1186" t="s">
        <v>1009</v>
      </c>
      <c r="AN1186" t="s">
        <v>1022</v>
      </c>
      <c r="AO1186" t="s">
        <v>991</v>
      </c>
      <c r="AU1186" t="s">
        <v>2448</v>
      </c>
      <c r="AV1186" t="s">
        <v>765</v>
      </c>
      <c r="AW1186" t="s">
        <v>765</v>
      </c>
      <c r="AX1186" t="s">
        <v>990</v>
      </c>
      <c r="AY1186">
        <v>0</v>
      </c>
      <c r="AZ1186" t="s">
        <v>994</v>
      </c>
      <c r="BA1186">
        <v>31790579</v>
      </c>
      <c r="BD1186">
        <v>0</v>
      </c>
      <c r="BG1186">
        <v>1333314600</v>
      </c>
      <c r="BH1186" t="s">
        <v>995</v>
      </c>
      <c r="BI1186">
        <v>5</v>
      </c>
      <c r="BJ1186">
        <v>5</v>
      </c>
      <c r="BK1186">
        <v>1300</v>
      </c>
      <c r="BL1186" t="s">
        <v>996</v>
      </c>
    </row>
    <row r="1187" spans="3:64">
      <c r="C1187" s="2">
        <v>244688</v>
      </c>
      <c r="D1187" s="2">
        <v>244688</v>
      </c>
      <c r="F1187" t="s">
        <v>2442</v>
      </c>
      <c r="G1187" t="s">
        <v>2443</v>
      </c>
      <c r="H1187">
        <v>0</v>
      </c>
      <c r="I1187" t="s">
        <v>984</v>
      </c>
      <c r="J1187" t="s">
        <v>985</v>
      </c>
      <c r="K1187" t="s">
        <v>986</v>
      </c>
      <c r="L1187">
        <v>250</v>
      </c>
      <c r="N1187">
        <v>2000354397</v>
      </c>
      <c r="O1187" t="s">
        <v>2444</v>
      </c>
      <c r="P1187">
        <v>1</v>
      </c>
      <c r="Q1187" t="s">
        <v>2445</v>
      </c>
      <c r="R1187" s="2">
        <v>244688</v>
      </c>
      <c r="S1187" s="2">
        <v>244688</v>
      </c>
      <c r="T1187" t="s">
        <v>2446</v>
      </c>
      <c r="U1187">
        <v>23065143</v>
      </c>
      <c r="V1187" t="s">
        <v>245</v>
      </c>
      <c r="W1187">
        <v>5</v>
      </c>
      <c r="X1187">
        <v>5</v>
      </c>
      <c r="Y1187">
        <v>5</v>
      </c>
      <c r="Z1187">
        <v>5</v>
      </c>
      <c r="AA1187">
        <v>0</v>
      </c>
      <c r="AB1187">
        <v>0</v>
      </c>
      <c r="AC1187">
        <v>0</v>
      </c>
      <c r="AD1187">
        <v>0</v>
      </c>
      <c r="AE1187">
        <v>5</v>
      </c>
      <c r="AF1187">
        <v>5</v>
      </c>
      <c r="AI1187" t="s">
        <v>2447</v>
      </c>
      <c r="AJ1187" t="s">
        <v>989</v>
      </c>
      <c r="AK1187" t="s">
        <v>1039</v>
      </c>
      <c r="AL1187" t="s">
        <v>1008</v>
      </c>
      <c r="AM1187" t="s">
        <v>1009</v>
      </c>
      <c r="AN1187" t="s">
        <v>1022</v>
      </c>
      <c r="AO1187" t="s">
        <v>991</v>
      </c>
      <c r="AU1187" t="s">
        <v>2448</v>
      </c>
      <c r="AV1187" t="s">
        <v>765</v>
      </c>
      <c r="AW1187" t="s">
        <v>765</v>
      </c>
      <c r="AX1187" t="s">
        <v>990</v>
      </c>
      <c r="AY1187">
        <v>0</v>
      </c>
      <c r="AZ1187" t="s">
        <v>994</v>
      </c>
      <c r="BA1187">
        <v>31790579</v>
      </c>
      <c r="BD1187">
        <v>0</v>
      </c>
      <c r="BG1187">
        <v>1333314600</v>
      </c>
      <c r="BH1187" t="s">
        <v>995</v>
      </c>
      <c r="BI1187">
        <v>5</v>
      </c>
      <c r="BJ1187">
        <v>5</v>
      </c>
      <c r="BK1187">
        <v>1300</v>
      </c>
      <c r="BL1187" t="s">
        <v>996</v>
      </c>
    </row>
    <row r="1188" spans="3:64">
      <c r="C1188" s="2">
        <v>244688</v>
      </c>
      <c r="D1188" s="2">
        <v>244688</v>
      </c>
      <c r="F1188" t="s">
        <v>2442</v>
      </c>
      <c r="G1188" t="s">
        <v>2443</v>
      </c>
      <c r="H1188">
        <v>0</v>
      </c>
      <c r="I1188" t="s">
        <v>984</v>
      </c>
      <c r="J1188" t="s">
        <v>985</v>
      </c>
      <c r="K1188" t="s">
        <v>986</v>
      </c>
      <c r="L1188">
        <v>250</v>
      </c>
      <c r="N1188">
        <v>2000354397</v>
      </c>
      <c r="O1188" t="s">
        <v>2444</v>
      </c>
      <c r="P1188">
        <v>1</v>
      </c>
      <c r="Q1188" t="s">
        <v>2445</v>
      </c>
      <c r="R1188" s="2">
        <v>244688</v>
      </c>
      <c r="S1188" s="2">
        <v>244688</v>
      </c>
      <c r="T1188" t="s">
        <v>2446</v>
      </c>
      <c r="U1188">
        <v>23057698</v>
      </c>
      <c r="V1188" t="s">
        <v>271</v>
      </c>
      <c r="W1188">
        <v>10</v>
      </c>
      <c r="X1188">
        <v>10</v>
      </c>
      <c r="Y1188">
        <v>10</v>
      </c>
      <c r="Z1188">
        <v>10</v>
      </c>
      <c r="AA1188">
        <v>0</v>
      </c>
      <c r="AB1188">
        <v>0</v>
      </c>
      <c r="AC1188">
        <v>0</v>
      </c>
      <c r="AD1188">
        <v>0</v>
      </c>
      <c r="AE1188">
        <v>10</v>
      </c>
      <c r="AF1188">
        <v>10</v>
      </c>
      <c r="AI1188" t="s">
        <v>2447</v>
      </c>
      <c r="AJ1188" t="s">
        <v>989</v>
      </c>
      <c r="AK1188" t="s">
        <v>1039</v>
      </c>
      <c r="AL1188" t="s">
        <v>1008</v>
      </c>
      <c r="AM1188" t="s">
        <v>1009</v>
      </c>
      <c r="AN1188" t="s">
        <v>1022</v>
      </c>
      <c r="AO1188" t="s">
        <v>991</v>
      </c>
      <c r="AU1188" t="s">
        <v>2448</v>
      </c>
      <c r="AV1188" t="s">
        <v>765</v>
      </c>
      <c r="AW1188" t="s">
        <v>765</v>
      </c>
      <c r="AX1188" t="s">
        <v>990</v>
      </c>
      <c r="AY1188">
        <v>0</v>
      </c>
      <c r="AZ1188" t="s">
        <v>994</v>
      </c>
      <c r="BA1188">
        <v>31790579</v>
      </c>
      <c r="BD1188">
        <v>0</v>
      </c>
      <c r="BG1188">
        <v>1333314600</v>
      </c>
      <c r="BH1188" t="s">
        <v>995</v>
      </c>
      <c r="BI1188">
        <v>10</v>
      </c>
      <c r="BJ1188">
        <v>10</v>
      </c>
      <c r="BK1188">
        <v>1300</v>
      </c>
      <c r="BL1188" t="s">
        <v>996</v>
      </c>
    </row>
    <row r="1189" spans="3:64">
      <c r="C1189" s="2">
        <v>244688</v>
      </c>
      <c r="D1189" s="2">
        <v>244688</v>
      </c>
      <c r="F1189" t="s">
        <v>2442</v>
      </c>
      <c r="G1189" t="s">
        <v>2443</v>
      </c>
      <c r="H1189">
        <v>0</v>
      </c>
      <c r="I1189" t="s">
        <v>984</v>
      </c>
      <c r="J1189" t="s">
        <v>985</v>
      </c>
      <c r="K1189" t="s">
        <v>986</v>
      </c>
      <c r="L1189">
        <v>250</v>
      </c>
      <c r="N1189">
        <v>2000354397</v>
      </c>
      <c r="O1189" t="s">
        <v>2444</v>
      </c>
      <c r="P1189">
        <v>1</v>
      </c>
      <c r="Q1189" t="s">
        <v>2445</v>
      </c>
      <c r="R1189" s="2">
        <v>244688</v>
      </c>
      <c r="S1189" s="2">
        <v>244688</v>
      </c>
      <c r="T1189" t="s">
        <v>2446</v>
      </c>
      <c r="U1189">
        <v>23057672</v>
      </c>
      <c r="V1189" t="s">
        <v>136</v>
      </c>
      <c r="W1189">
        <v>5</v>
      </c>
      <c r="X1189">
        <v>5</v>
      </c>
      <c r="Y1189">
        <v>5</v>
      </c>
      <c r="Z1189">
        <v>5</v>
      </c>
      <c r="AA1189">
        <v>0</v>
      </c>
      <c r="AB1189">
        <v>0</v>
      </c>
      <c r="AC1189">
        <v>0</v>
      </c>
      <c r="AD1189">
        <v>0</v>
      </c>
      <c r="AE1189">
        <v>5</v>
      </c>
      <c r="AF1189">
        <v>5</v>
      </c>
      <c r="AI1189" t="s">
        <v>2447</v>
      </c>
      <c r="AJ1189" t="s">
        <v>989</v>
      </c>
      <c r="AK1189" t="s">
        <v>1039</v>
      </c>
      <c r="AL1189" t="s">
        <v>1008</v>
      </c>
      <c r="AM1189" t="s">
        <v>1009</v>
      </c>
      <c r="AN1189" t="s">
        <v>1022</v>
      </c>
      <c r="AO1189" t="s">
        <v>991</v>
      </c>
      <c r="AU1189" t="s">
        <v>2448</v>
      </c>
      <c r="AV1189" t="s">
        <v>765</v>
      </c>
      <c r="AW1189" t="s">
        <v>765</v>
      </c>
      <c r="AX1189" t="s">
        <v>990</v>
      </c>
      <c r="AY1189">
        <v>0</v>
      </c>
      <c r="AZ1189" t="s">
        <v>994</v>
      </c>
      <c r="BA1189">
        <v>31790579</v>
      </c>
      <c r="BD1189">
        <v>0</v>
      </c>
      <c r="BG1189">
        <v>1333314600</v>
      </c>
      <c r="BH1189" t="s">
        <v>995</v>
      </c>
      <c r="BI1189">
        <v>5</v>
      </c>
      <c r="BJ1189">
        <v>5</v>
      </c>
      <c r="BK1189">
        <v>1300</v>
      </c>
      <c r="BL1189" t="s">
        <v>996</v>
      </c>
    </row>
    <row r="1190" spans="3:64">
      <c r="C1190" s="2">
        <v>244688</v>
      </c>
      <c r="D1190" s="2">
        <v>244688</v>
      </c>
      <c r="F1190" t="s">
        <v>2442</v>
      </c>
      <c r="G1190" t="s">
        <v>2443</v>
      </c>
      <c r="H1190">
        <v>0</v>
      </c>
      <c r="I1190" t="s">
        <v>984</v>
      </c>
      <c r="J1190" t="s">
        <v>985</v>
      </c>
      <c r="K1190" t="s">
        <v>986</v>
      </c>
      <c r="L1190">
        <v>250</v>
      </c>
      <c r="N1190">
        <v>2000354397</v>
      </c>
      <c r="O1190" t="s">
        <v>2444</v>
      </c>
      <c r="P1190">
        <v>1</v>
      </c>
      <c r="Q1190" t="s">
        <v>2445</v>
      </c>
      <c r="R1190" s="2">
        <v>244688</v>
      </c>
      <c r="S1190" s="2">
        <v>244688</v>
      </c>
      <c r="T1190" t="s">
        <v>2446</v>
      </c>
      <c r="U1190">
        <v>23057677</v>
      </c>
      <c r="V1190" t="s">
        <v>243</v>
      </c>
      <c r="W1190">
        <v>7</v>
      </c>
      <c r="X1190">
        <v>7</v>
      </c>
      <c r="Y1190">
        <v>7</v>
      </c>
      <c r="Z1190">
        <v>7</v>
      </c>
      <c r="AA1190">
        <v>0</v>
      </c>
      <c r="AB1190">
        <v>0</v>
      </c>
      <c r="AC1190">
        <v>0</v>
      </c>
      <c r="AD1190">
        <v>0</v>
      </c>
      <c r="AE1190">
        <v>7</v>
      </c>
      <c r="AF1190">
        <v>7</v>
      </c>
      <c r="AI1190" t="s">
        <v>2447</v>
      </c>
      <c r="AJ1190" t="s">
        <v>989</v>
      </c>
      <c r="AK1190" t="s">
        <v>1039</v>
      </c>
      <c r="AL1190" t="s">
        <v>1008</v>
      </c>
      <c r="AM1190" t="s">
        <v>1009</v>
      </c>
      <c r="AN1190" t="s">
        <v>1022</v>
      </c>
      <c r="AO1190" t="s">
        <v>991</v>
      </c>
      <c r="AU1190" t="s">
        <v>2448</v>
      </c>
      <c r="AV1190" t="s">
        <v>765</v>
      </c>
      <c r="AW1190" t="s">
        <v>765</v>
      </c>
      <c r="AX1190" t="s">
        <v>990</v>
      </c>
      <c r="AY1190">
        <v>0</v>
      </c>
      <c r="AZ1190" t="s">
        <v>994</v>
      </c>
      <c r="BA1190">
        <v>31790579</v>
      </c>
      <c r="BD1190">
        <v>0</v>
      </c>
      <c r="BG1190">
        <v>1333314600</v>
      </c>
      <c r="BH1190" t="s">
        <v>995</v>
      </c>
      <c r="BI1190">
        <v>7</v>
      </c>
      <c r="BJ1190">
        <v>7</v>
      </c>
      <c r="BK1190">
        <v>1300</v>
      </c>
      <c r="BL1190" t="s">
        <v>996</v>
      </c>
    </row>
    <row r="1191" spans="3:64">
      <c r="C1191" s="2">
        <v>244688</v>
      </c>
      <c r="D1191" s="2">
        <v>244688</v>
      </c>
      <c r="F1191" t="s">
        <v>2442</v>
      </c>
      <c r="G1191" t="s">
        <v>2443</v>
      </c>
      <c r="H1191">
        <v>0</v>
      </c>
      <c r="I1191" t="s">
        <v>984</v>
      </c>
      <c r="J1191" t="s">
        <v>985</v>
      </c>
      <c r="K1191" t="s">
        <v>986</v>
      </c>
      <c r="L1191">
        <v>250</v>
      </c>
      <c r="N1191">
        <v>2000354397</v>
      </c>
      <c r="O1191" t="s">
        <v>2444</v>
      </c>
      <c r="P1191">
        <v>1</v>
      </c>
      <c r="Q1191" t="s">
        <v>2445</v>
      </c>
      <c r="R1191" s="2">
        <v>244688</v>
      </c>
      <c r="S1191" s="2">
        <v>244688</v>
      </c>
      <c r="T1191" t="s">
        <v>2446</v>
      </c>
      <c r="U1191">
        <v>23057674</v>
      </c>
      <c r="V1191" t="s">
        <v>223</v>
      </c>
      <c r="W1191">
        <v>5</v>
      </c>
      <c r="X1191">
        <v>5</v>
      </c>
      <c r="Y1191">
        <v>5</v>
      </c>
      <c r="Z1191">
        <v>5</v>
      </c>
      <c r="AA1191">
        <v>0</v>
      </c>
      <c r="AB1191">
        <v>0</v>
      </c>
      <c r="AC1191">
        <v>0</v>
      </c>
      <c r="AD1191">
        <v>0</v>
      </c>
      <c r="AE1191">
        <v>5</v>
      </c>
      <c r="AF1191">
        <v>5</v>
      </c>
      <c r="AI1191" t="s">
        <v>2447</v>
      </c>
      <c r="AJ1191" t="s">
        <v>989</v>
      </c>
      <c r="AK1191" t="s">
        <v>1039</v>
      </c>
      <c r="AL1191" t="s">
        <v>1008</v>
      </c>
      <c r="AM1191" t="s">
        <v>1009</v>
      </c>
      <c r="AN1191" t="s">
        <v>1022</v>
      </c>
      <c r="AO1191" t="s">
        <v>991</v>
      </c>
      <c r="AU1191" t="s">
        <v>2448</v>
      </c>
      <c r="AV1191" t="s">
        <v>765</v>
      </c>
      <c r="AW1191" t="s">
        <v>765</v>
      </c>
      <c r="AX1191" t="s">
        <v>990</v>
      </c>
      <c r="AY1191">
        <v>0</v>
      </c>
      <c r="AZ1191" t="s">
        <v>994</v>
      </c>
      <c r="BA1191">
        <v>31790579</v>
      </c>
      <c r="BD1191">
        <v>0</v>
      </c>
      <c r="BG1191">
        <v>1333314600</v>
      </c>
      <c r="BH1191" t="s">
        <v>995</v>
      </c>
      <c r="BI1191">
        <v>5</v>
      </c>
      <c r="BJ1191">
        <v>5</v>
      </c>
      <c r="BK1191">
        <v>1300</v>
      </c>
      <c r="BL1191" t="s">
        <v>996</v>
      </c>
    </row>
    <row r="1192" spans="3:64">
      <c r="C1192" s="2">
        <v>244688</v>
      </c>
      <c r="D1192" s="2">
        <v>244688</v>
      </c>
      <c r="F1192" t="s">
        <v>2442</v>
      </c>
      <c r="G1192" t="s">
        <v>2443</v>
      </c>
      <c r="H1192">
        <v>0</v>
      </c>
      <c r="I1192" t="s">
        <v>984</v>
      </c>
      <c r="J1192" t="s">
        <v>985</v>
      </c>
      <c r="K1192" t="s">
        <v>986</v>
      </c>
      <c r="L1192">
        <v>250</v>
      </c>
      <c r="N1192">
        <v>2000334802</v>
      </c>
      <c r="O1192" t="s">
        <v>2449</v>
      </c>
      <c r="P1192">
        <v>1</v>
      </c>
      <c r="Q1192" t="s">
        <v>2450</v>
      </c>
      <c r="R1192" s="2">
        <v>244688</v>
      </c>
      <c r="S1192" s="2">
        <v>244688</v>
      </c>
      <c r="T1192" t="s">
        <v>2451</v>
      </c>
      <c r="U1192">
        <v>23057673</v>
      </c>
      <c r="V1192" t="s">
        <v>152</v>
      </c>
      <c r="W1192">
        <v>18</v>
      </c>
      <c r="X1192">
        <v>18</v>
      </c>
      <c r="Y1192">
        <v>18</v>
      </c>
      <c r="Z1192">
        <v>18</v>
      </c>
      <c r="AA1192">
        <v>0</v>
      </c>
      <c r="AB1192">
        <v>0</v>
      </c>
      <c r="AC1192">
        <v>0</v>
      </c>
      <c r="AD1192">
        <v>0</v>
      </c>
      <c r="AE1192">
        <v>18</v>
      </c>
      <c r="AF1192">
        <v>18</v>
      </c>
      <c r="AI1192" t="s">
        <v>2447</v>
      </c>
      <c r="AJ1192" t="s">
        <v>989</v>
      </c>
      <c r="AK1192" t="s">
        <v>1039</v>
      </c>
      <c r="AL1192" t="s">
        <v>1008</v>
      </c>
      <c r="AM1192" t="s">
        <v>1009</v>
      </c>
      <c r="AN1192" t="s">
        <v>1034</v>
      </c>
      <c r="AO1192" t="s">
        <v>991</v>
      </c>
      <c r="AU1192" t="s">
        <v>2452</v>
      </c>
      <c r="AV1192" t="s">
        <v>765</v>
      </c>
      <c r="AW1192" t="s">
        <v>765</v>
      </c>
      <c r="AX1192" t="s">
        <v>990</v>
      </c>
      <c r="AY1192">
        <v>0</v>
      </c>
      <c r="AZ1192" t="s">
        <v>994</v>
      </c>
      <c r="BA1192">
        <v>31794748</v>
      </c>
      <c r="BD1192">
        <v>0</v>
      </c>
      <c r="BG1192">
        <v>1333314600</v>
      </c>
      <c r="BH1192" t="s">
        <v>995</v>
      </c>
      <c r="BI1192">
        <v>18</v>
      </c>
      <c r="BJ1192">
        <v>18</v>
      </c>
      <c r="BK1192">
        <v>1300</v>
      </c>
      <c r="BL1192" t="s">
        <v>996</v>
      </c>
    </row>
    <row r="1193" spans="3:64">
      <c r="C1193" s="2">
        <v>244688</v>
      </c>
      <c r="D1193" s="2">
        <v>244688</v>
      </c>
      <c r="F1193" t="s">
        <v>2442</v>
      </c>
      <c r="G1193" t="s">
        <v>2443</v>
      </c>
      <c r="H1193">
        <v>0</v>
      </c>
      <c r="I1193" t="s">
        <v>984</v>
      </c>
      <c r="J1193" t="s">
        <v>985</v>
      </c>
      <c r="K1193" t="s">
        <v>986</v>
      </c>
      <c r="L1193">
        <v>250</v>
      </c>
      <c r="N1193">
        <v>2000334802</v>
      </c>
      <c r="O1193" t="s">
        <v>2449</v>
      </c>
      <c r="P1193">
        <v>1</v>
      </c>
      <c r="Q1193" t="s">
        <v>2450</v>
      </c>
      <c r="R1193" s="2">
        <v>244688</v>
      </c>
      <c r="S1193" s="2">
        <v>244688</v>
      </c>
      <c r="T1193" t="s">
        <v>2451</v>
      </c>
      <c r="U1193">
        <v>23057690</v>
      </c>
      <c r="V1193" t="s">
        <v>65</v>
      </c>
      <c r="W1193">
        <v>5</v>
      </c>
      <c r="X1193">
        <v>5</v>
      </c>
      <c r="Y1193">
        <v>5</v>
      </c>
      <c r="Z1193">
        <v>5</v>
      </c>
      <c r="AA1193">
        <v>0</v>
      </c>
      <c r="AB1193">
        <v>0</v>
      </c>
      <c r="AC1193">
        <v>0</v>
      </c>
      <c r="AD1193">
        <v>0</v>
      </c>
      <c r="AE1193">
        <v>5</v>
      </c>
      <c r="AF1193">
        <v>5</v>
      </c>
      <c r="AI1193" t="s">
        <v>2447</v>
      </c>
      <c r="AJ1193" t="s">
        <v>989</v>
      </c>
      <c r="AK1193" t="s">
        <v>1007</v>
      </c>
      <c r="AL1193" t="s">
        <v>1008</v>
      </c>
      <c r="AM1193" t="s">
        <v>1009</v>
      </c>
      <c r="AN1193" t="s">
        <v>1034</v>
      </c>
      <c r="AO1193" t="s">
        <v>991</v>
      </c>
      <c r="AU1193" t="s">
        <v>2452</v>
      </c>
      <c r="AV1193" t="s">
        <v>765</v>
      </c>
      <c r="AW1193" t="s">
        <v>765</v>
      </c>
      <c r="AX1193" t="s">
        <v>990</v>
      </c>
      <c r="AY1193">
        <v>0</v>
      </c>
      <c r="AZ1193" t="s">
        <v>994</v>
      </c>
      <c r="BA1193">
        <v>31794748</v>
      </c>
      <c r="BD1193">
        <v>0</v>
      </c>
      <c r="BG1193">
        <v>1333314600</v>
      </c>
      <c r="BH1193" t="s">
        <v>995</v>
      </c>
      <c r="BI1193">
        <v>5</v>
      </c>
      <c r="BJ1193">
        <v>5</v>
      </c>
      <c r="BK1193">
        <v>1300</v>
      </c>
      <c r="BL1193" t="s">
        <v>996</v>
      </c>
    </row>
    <row r="1194" spans="3:64">
      <c r="C1194" s="2">
        <v>244688</v>
      </c>
      <c r="D1194" s="2">
        <v>244688</v>
      </c>
      <c r="F1194" t="s">
        <v>2442</v>
      </c>
      <c r="G1194" t="s">
        <v>2443</v>
      </c>
      <c r="H1194">
        <v>0</v>
      </c>
      <c r="I1194" t="s">
        <v>984</v>
      </c>
      <c r="J1194" t="s">
        <v>985</v>
      </c>
      <c r="K1194" t="s">
        <v>986</v>
      </c>
      <c r="L1194">
        <v>250</v>
      </c>
      <c r="N1194">
        <v>2000334802</v>
      </c>
      <c r="O1194" t="s">
        <v>2449</v>
      </c>
      <c r="P1194">
        <v>1</v>
      </c>
      <c r="Q1194" t="s">
        <v>2450</v>
      </c>
      <c r="R1194" s="2">
        <v>244688</v>
      </c>
      <c r="S1194" s="2">
        <v>244688</v>
      </c>
      <c r="T1194" t="s">
        <v>2451</v>
      </c>
      <c r="U1194">
        <v>23067920</v>
      </c>
      <c r="V1194" t="s">
        <v>16</v>
      </c>
      <c r="W1194">
        <v>10</v>
      </c>
      <c r="X1194">
        <v>10</v>
      </c>
      <c r="Y1194">
        <v>10</v>
      </c>
      <c r="Z1194">
        <v>10</v>
      </c>
      <c r="AA1194">
        <v>0</v>
      </c>
      <c r="AB1194">
        <v>0</v>
      </c>
      <c r="AC1194">
        <v>0</v>
      </c>
      <c r="AD1194">
        <v>0</v>
      </c>
      <c r="AE1194">
        <v>10</v>
      </c>
      <c r="AF1194">
        <v>10</v>
      </c>
      <c r="AI1194" t="s">
        <v>2447</v>
      </c>
      <c r="AJ1194" t="s">
        <v>989</v>
      </c>
      <c r="AN1194" t="s">
        <v>1034</v>
      </c>
      <c r="AO1194" t="s">
        <v>991</v>
      </c>
      <c r="AU1194" t="s">
        <v>2452</v>
      </c>
      <c r="AV1194" t="s">
        <v>899</v>
      </c>
      <c r="AW1194" t="s">
        <v>899</v>
      </c>
      <c r="AX1194" t="s">
        <v>990</v>
      </c>
      <c r="AY1194">
        <v>0</v>
      </c>
      <c r="AZ1194" t="s">
        <v>994</v>
      </c>
      <c r="BA1194">
        <v>31794748</v>
      </c>
      <c r="BD1194">
        <v>0</v>
      </c>
      <c r="BG1194">
        <v>1333314600</v>
      </c>
      <c r="BH1194" t="s">
        <v>995</v>
      </c>
      <c r="BI1194">
        <v>10</v>
      </c>
      <c r="BJ1194">
        <v>10</v>
      </c>
      <c r="BK1194">
        <v>1300</v>
      </c>
      <c r="BL1194" t="s">
        <v>996</v>
      </c>
    </row>
    <row r="1195" spans="3:64">
      <c r="C1195" s="2">
        <v>244688</v>
      </c>
      <c r="D1195" s="2">
        <v>244688</v>
      </c>
      <c r="F1195" t="s">
        <v>2442</v>
      </c>
      <c r="G1195" t="s">
        <v>2443</v>
      </c>
      <c r="H1195">
        <v>0</v>
      </c>
      <c r="I1195" t="s">
        <v>984</v>
      </c>
      <c r="J1195" t="s">
        <v>985</v>
      </c>
      <c r="K1195" t="s">
        <v>986</v>
      </c>
      <c r="L1195">
        <v>250</v>
      </c>
      <c r="N1195">
        <v>2000334802</v>
      </c>
      <c r="O1195" t="s">
        <v>2449</v>
      </c>
      <c r="P1195">
        <v>1</v>
      </c>
      <c r="Q1195" t="s">
        <v>2450</v>
      </c>
      <c r="R1195" s="2">
        <v>244688</v>
      </c>
      <c r="S1195" s="2">
        <v>244688</v>
      </c>
      <c r="T1195" t="s">
        <v>2451</v>
      </c>
      <c r="U1195">
        <v>23057691</v>
      </c>
      <c r="V1195" t="s">
        <v>611</v>
      </c>
      <c r="W1195">
        <v>5</v>
      </c>
      <c r="X1195">
        <v>5</v>
      </c>
      <c r="Y1195">
        <v>5</v>
      </c>
      <c r="Z1195">
        <v>5</v>
      </c>
      <c r="AA1195">
        <v>0</v>
      </c>
      <c r="AB1195">
        <v>0</v>
      </c>
      <c r="AC1195">
        <v>0</v>
      </c>
      <c r="AD1195">
        <v>0</v>
      </c>
      <c r="AE1195">
        <v>5</v>
      </c>
      <c r="AF1195">
        <v>5</v>
      </c>
      <c r="AI1195" t="s">
        <v>2447</v>
      </c>
      <c r="AJ1195" t="s">
        <v>989</v>
      </c>
      <c r="AK1195" t="s">
        <v>1007</v>
      </c>
      <c r="AL1195" t="s">
        <v>1008</v>
      </c>
      <c r="AM1195" t="s">
        <v>1009</v>
      </c>
      <c r="AN1195" t="s">
        <v>1034</v>
      </c>
      <c r="AO1195" t="s">
        <v>991</v>
      </c>
      <c r="AU1195" t="s">
        <v>2452</v>
      </c>
      <c r="AV1195" t="s">
        <v>765</v>
      </c>
      <c r="AW1195" t="s">
        <v>765</v>
      </c>
      <c r="AX1195" t="s">
        <v>990</v>
      </c>
      <c r="AY1195">
        <v>0</v>
      </c>
      <c r="AZ1195" t="s">
        <v>994</v>
      </c>
      <c r="BA1195">
        <v>31794748</v>
      </c>
      <c r="BD1195">
        <v>0</v>
      </c>
      <c r="BG1195">
        <v>1333314600</v>
      </c>
      <c r="BH1195" t="s">
        <v>995</v>
      </c>
      <c r="BI1195">
        <v>5</v>
      </c>
      <c r="BJ1195">
        <v>5</v>
      </c>
      <c r="BK1195">
        <v>1300</v>
      </c>
      <c r="BL1195" t="s">
        <v>996</v>
      </c>
    </row>
    <row r="1196" spans="3:64">
      <c r="C1196" s="2">
        <v>244688</v>
      </c>
      <c r="D1196" s="2">
        <v>244688</v>
      </c>
      <c r="F1196" t="s">
        <v>2442</v>
      </c>
      <c r="G1196" t="s">
        <v>2443</v>
      </c>
      <c r="H1196">
        <v>0</v>
      </c>
      <c r="I1196" t="s">
        <v>984</v>
      </c>
      <c r="J1196" t="s">
        <v>985</v>
      </c>
      <c r="K1196" t="s">
        <v>986</v>
      </c>
      <c r="L1196">
        <v>250</v>
      </c>
      <c r="N1196">
        <v>2000334802</v>
      </c>
      <c r="O1196" t="s">
        <v>2449</v>
      </c>
      <c r="P1196">
        <v>1</v>
      </c>
      <c r="Q1196" t="s">
        <v>2450</v>
      </c>
      <c r="R1196" s="2">
        <v>244688</v>
      </c>
      <c r="S1196" s="2">
        <v>244688</v>
      </c>
      <c r="T1196" t="s">
        <v>2451</v>
      </c>
      <c r="U1196">
        <v>23057677</v>
      </c>
      <c r="V1196" t="s">
        <v>243</v>
      </c>
      <c r="W1196">
        <v>21</v>
      </c>
      <c r="X1196">
        <v>21</v>
      </c>
      <c r="Y1196">
        <v>21</v>
      </c>
      <c r="Z1196">
        <v>21</v>
      </c>
      <c r="AA1196">
        <v>0</v>
      </c>
      <c r="AB1196">
        <v>0</v>
      </c>
      <c r="AC1196">
        <v>0</v>
      </c>
      <c r="AD1196">
        <v>0</v>
      </c>
      <c r="AE1196">
        <v>21</v>
      </c>
      <c r="AF1196">
        <v>21</v>
      </c>
      <c r="AI1196" t="s">
        <v>2447</v>
      </c>
      <c r="AJ1196" t="s">
        <v>989</v>
      </c>
      <c r="AK1196" t="s">
        <v>1039</v>
      </c>
      <c r="AL1196" t="s">
        <v>1008</v>
      </c>
      <c r="AM1196" t="s">
        <v>1009</v>
      </c>
      <c r="AN1196" t="s">
        <v>1034</v>
      </c>
      <c r="AO1196" t="s">
        <v>991</v>
      </c>
      <c r="AU1196" t="s">
        <v>2452</v>
      </c>
      <c r="AV1196" t="s">
        <v>765</v>
      </c>
      <c r="AW1196" t="s">
        <v>765</v>
      </c>
      <c r="AX1196" t="s">
        <v>990</v>
      </c>
      <c r="AY1196">
        <v>0</v>
      </c>
      <c r="AZ1196" t="s">
        <v>994</v>
      </c>
      <c r="BA1196">
        <v>31794748</v>
      </c>
      <c r="BD1196">
        <v>0</v>
      </c>
      <c r="BG1196">
        <v>1333314600</v>
      </c>
      <c r="BH1196" t="s">
        <v>995</v>
      </c>
      <c r="BI1196">
        <v>21</v>
      </c>
      <c r="BJ1196">
        <v>21</v>
      </c>
      <c r="BK1196">
        <v>1300</v>
      </c>
      <c r="BL1196" t="s">
        <v>996</v>
      </c>
    </row>
    <row r="1197" spans="3:64">
      <c r="C1197" s="2">
        <v>244688</v>
      </c>
      <c r="D1197" s="2">
        <v>244688</v>
      </c>
      <c r="F1197" t="s">
        <v>2442</v>
      </c>
      <c r="G1197" t="s">
        <v>2443</v>
      </c>
      <c r="H1197">
        <v>0</v>
      </c>
      <c r="I1197" t="s">
        <v>984</v>
      </c>
      <c r="J1197" t="s">
        <v>985</v>
      </c>
      <c r="K1197" t="s">
        <v>986</v>
      </c>
      <c r="L1197">
        <v>250</v>
      </c>
      <c r="N1197">
        <v>2000334802</v>
      </c>
      <c r="O1197" t="s">
        <v>2449</v>
      </c>
      <c r="P1197">
        <v>1</v>
      </c>
      <c r="Q1197" t="s">
        <v>2450</v>
      </c>
      <c r="R1197" s="2">
        <v>244688</v>
      </c>
      <c r="S1197" s="2">
        <v>244688</v>
      </c>
      <c r="T1197" t="s">
        <v>2451</v>
      </c>
      <c r="U1197">
        <v>23057674</v>
      </c>
      <c r="V1197" t="s">
        <v>223</v>
      </c>
      <c r="W1197">
        <v>15</v>
      </c>
      <c r="X1197">
        <v>15</v>
      </c>
      <c r="Y1197">
        <v>15</v>
      </c>
      <c r="Z1197">
        <v>15</v>
      </c>
      <c r="AA1197">
        <v>0</v>
      </c>
      <c r="AB1197">
        <v>0</v>
      </c>
      <c r="AC1197">
        <v>0</v>
      </c>
      <c r="AD1197">
        <v>0</v>
      </c>
      <c r="AE1197">
        <v>15</v>
      </c>
      <c r="AF1197">
        <v>15</v>
      </c>
      <c r="AI1197" t="s">
        <v>2447</v>
      </c>
      <c r="AJ1197" t="s">
        <v>989</v>
      </c>
      <c r="AK1197" t="s">
        <v>1039</v>
      </c>
      <c r="AL1197" t="s">
        <v>1008</v>
      </c>
      <c r="AM1197" t="s">
        <v>1009</v>
      </c>
      <c r="AN1197" t="s">
        <v>1034</v>
      </c>
      <c r="AO1197" t="s">
        <v>991</v>
      </c>
      <c r="AU1197" t="s">
        <v>2452</v>
      </c>
      <c r="AV1197" t="s">
        <v>765</v>
      </c>
      <c r="AW1197" t="s">
        <v>765</v>
      </c>
      <c r="AX1197" t="s">
        <v>990</v>
      </c>
      <c r="AY1197">
        <v>0</v>
      </c>
      <c r="AZ1197" t="s">
        <v>994</v>
      </c>
      <c r="BA1197">
        <v>31794748</v>
      </c>
      <c r="BD1197">
        <v>0</v>
      </c>
      <c r="BG1197">
        <v>1333314600</v>
      </c>
      <c r="BH1197" t="s">
        <v>995</v>
      </c>
      <c r="BI1197">
        <v>15</v>
      </c>
      <c r="BJ1197">
        <v>15</v>
      </c>
      <c r="BK1197">
        <v>1300</v>
      </c>
      <c r="BL1197" t="s">
        <v>996</v>
      </c>
    </row>
    <row r="1198" spans="3:64">
      <c r="C1198" s="2">
        <v>244688</v>
      </c>
      <c r="D1198" s="2">
        <v>244688</v>
      </c>
      <c r="F1198" t="s">
        <v>2442</v>
      </c>
      <c r="G1198" t="s">
        <v>2443</v>
      </c>
      <c r="H1198">
        <v>0</v>
      </c>
      <c r="I1198" t="s">
        <v>984</v>
      </c>
      <c r="J1198" t="s">
        <v>985</v>
      </c>
      <c r="K1198" t="s">
        <v>986</v>
      </c>
      <c r="L1198">
        <v>250</v>
      </c>
      <c r="N1198">
        <v>2000334802</v>
      </c>
      <c r="O1198" t="s">
        <v>2449</v>
      </c>
      <c r="P1198">
        <v>1</v>
      </c>
      <c r="Q1198" t="s">
        <v>2450</v>
      </c>
      <c r="R1198" s="2">
        <v>244688</v>
      </c>
      <c r="S1198" s="2">
        <v>244688</v>
      </c>
      <c r="T1198" t="s">
        <v>2451</v>
      </c>
      <c r="U1198">
        <v>23057685</v>
      </c>
      <c r="V1198" t="s">
        <v>104</v>
      </c>
      <c r="W1198">
        <v>10</v>
      </c>
      <c r="X1198">
        <v>10</v>
      </c>
      <c r="Y1198">
        <v>10</v>
      </c>
      <c r="Z1198">
        <v>10</v>
      </c>
      <c r="AA1198">
        <v>0</v>
      </c>
      <c r="AB1198">
        <v>0</v>
      </c>
      <c r="AC1198">
        <v>0</v>
      </c>
      <c r="AD1198">
        <v>0</v>
      </c>
      <c r="AE1198">
        <v>10</v>
      </c>
      <c r="AF1198">
        <v>10</v>
      </c>
      <c r="AI1198" t="s">
        <v>2447</v>
      </c>
      <c r="AJ1198" t="s">
        <v>989</v>
      </c>
      <c r="AK1198" t="s">
        <v>1007</v>
      </c>
      <c r="AL1198" t="s">
        <v>1008</v>
      </c>
      <c r="AM1198" t="s">
        <v>1009</v>
      </c>
      <c r="AN1198" t="s">
        <v>1034</v>
      </c>
      <c r="AO1198" t="s">
        <v>991</v>
      </c>
      <c r="AU1198" t="s">
        <v>2452</v>
      </c>
      <c r="AV1198" t="s">
        <v>765</v>
      </c>
      <c r="AW1198" t="s">
        <v>765</v>
      </c>
      <c r="AX1198" t="s">
        <v>990</v>
      </c>
      <c r="AY1198">
        <v>0</v>
      </c>
      <c r="AZ1198" t="s">
        <v>994</v>
      </c>
      <c r="BA1198">
        <v>31794748</v>
      </c>
      <c r="BD1198">
        <v>0</v>
      </c>
      <c r="BG1198">
        <v>1333314600</v>
      </c>
      <c r="BH1198" t="s">
        <v>995</v>
      </c>
      <c r="BI1198">
        <v>10</v>
      </c>
      <c r="BJ1198">
        <v>10</v>
      </c>
      <c r="BK1198">
        <v>1300</v>
      </c>
      <c r="BL1198" t="s">
        <v>996</v>
      </c>
    </row>
    <row r="1199" spans="3:64">
      <c r="C1199" s="2">
        <v>244688</v>
      </c>
      <c r="D1199" s="2">
        <v>244688</v>
      </c>
      <c r="F1199" t="s">
        <v>2442</v>
      </c>
      <c r="G1199" t="s">
        <v>2443</v>
      </c>
      <c r="H1199">
        <v>0</v>
      </c>
      <c r="I1199" t="s">
        <v>984</v>
      </c>
      <c r="J1199" t="s">
        <v>985</v>
      </c>
      <c r="K1199" t="s">
        <v>986</v>
      </c>
      <c r="L1199">
        <v>250</v>
      </c>
      <c r="N1199">
        <v>2000334802</v>
      </c>
      <c r="O1199" t="s">
        <v>2449</v>
      </c>
      <c r="P1199">
        <v>1</v>
      </c>
      <c r="Q1199" t="s">
        <v>2450</v>
      </c>
      <c r="R1199" s="2">
        <v>244688</v>
      </c>
      <c r="S1199" s="2">
        <v>244688</v>
      </c>
      <c r="T1199" t="s">
        <v>2451</v>
      </c>
      <c r="U1199">
        <v>23057698</v>
      </c>
      <c r="V1199" t="s">
        <v>271</v>
      </c>
      <c r="W1199">
        <v>10</v>
      </c>
      <c r="X1199">
        <v>10</v>
      </c>
      <c r="Y1199">
        <v>10</v>
      </c>
      <c r="Z1199">
        <v>10</v>
      </c>
      <c r="AA1199">
        <v>0</v>
      </c>
      <c r="AB1199">
        <v>0</v>
      </c>
      <c r="AC1199">
        <v>0</v>
      </c>
      <c r="AD1199">
        <v>0</v>
      </c>
      <c r="AE1199">
        <v>10</v>
      </c>
      <c r="AF1199">
        <v>10</v>
      </c>
      <c r="AI1199" t="s">
        <v>2447</v>
      </c>
      <c r="AJ1199" t="s">
        <v>989</v>
      </c>
      <c r="AK1199" t="s">
        <v>1039</v>
      </c>
      <c r="AL1199" t="s">
        <v>1008</v>
      </c>
      <c r="AM1199" t="s">
        <v>1009</v>
      </c>
      <c r="AN1199" t="s">
        <v>1034</v>
      </c>
      <c r="AO1199" t="s">
        <v>991</v>
      </c>
      <c r="AU1199" t="s">
        <v>2452</v>
      </c>
      <c r="AV1199" t="s">
        <v>765</v>
      </c>
      <c r="AW1199" t="s">
        <v>765</v>
      </c>
      <c r="AX1199" t="s">
        <v>990</v>
      </c>
      <c r="AY1199">
        <v>0</v>
      </c>
      <c r="AZ1199" t="s">
        <v>994</v>
      </c>
      <c r="BA1199">
        <v>31794748</v>
      </c>
      <c r="BD1199">
        <v>0</v>
      </c>
      <c r="BG1199">
        <v>1333314600</v>
      </c>
      <c r="BH1199" t="s">
        <v>995</v>
      </c>
      <c r="BI1199">
        <v>10</v>
      </c>
      <c r="BJ1199">
        <v>10</v>
      </c>
      <c r="BK1199">
        <v>1300</v>
      </c>
      <c r="BL1199" t="s">
        <v>996</v>
      </c>
    </row>
    <row r="1200" spans="3:64">
      <c r="C1200" s="2">
        <v>244688</v>
      </c>
      <c r="D1200" s="2">
        <v>244688</v>
      </c>
      <c r="F1200" t="s">
        <v>2442</v>
      </c>
      <c r="G1200" t="s">
        <v>2443</v>
      </c>
      <c r="H1200">
        <v>0</v>
      </c>
      <c r="I1200" t="s">
        <v>984</v>
      </c>
      <c r="J1200" t="s">
        <v>985</v>
      </c>
      <c r="K1200" t="s">
        <v>986</v>
      </c>
      <c r="L1200">
        <v>250</v>
      </c>
      <c r="N1200">
        <v>2000334802</v>
      </c>
      <c r="O1200" t="s">
        <v>2449</v>
      </c>
      <c r="P1200">
        <v>1</v>
      </c>
      <c r="Q1200" t="s">
        <v>2450</v>
      </c>
      <c r="R1200" s="2">
        <v>244688</v>
      </c>
      <c r="S1200" s="2">
        <v>244688</v>
      </c>
      <c r="T1200" t="s">
        <v>2451</v>
      </c>
      <c r="U1200">
        <v>23057672</v>
      </c>
      <c r="V1200" t="s">
        <v>136</v>
      </c>
      <c r="W1200">
        <v>10</v>
      </c>
      <c r="X1200">
        <v>10</v>
      </c>
      <c r="Y1200">
        <v>10</v>
      </c>
      <c r="Z1200">
        <v>10</v>
      </c>
      <c r="AA1200">
        <v>0</v>
      </c>
      <c r="AB1200">
        <v>0</v>
      </c>
      <c r="AC1200">
        <v>0</v>
      </c>
      <c r="AD1200">
        <v>0</v>
      </c>
      <c r="AE1200">
        <v>10</v>
      </c>
      <c r="AF1200">
        <v>10</v>
      </c>
      <c r="AI1200" t="s">
        <v>2447</v>
      </c>
      <c r="AJ1200" t="s">
        <v>989</v>
      </c>
      <c r="AK1200" t="s">
        <v>1039</v>
      </c>
      <c r="AL1200" t="s">
        <v>1008</v>
      </c>
      <c r="AM1200" t="s">
        <v>1009</v>
      </c>
      <c r="AN1200" t="s">
        <v>1034</v>
      </c>
      <c r="AO1200" t="s">
        <v>991</v>
      </c>
      <c r="AU1200" t="s">
        <v>2452</v>
      </c>
      <c r="AV1200" t="s">
        <v>765</v>
      </c>
      <c r="AW1200" t="s">
        <v>765</v>
      </c>
      <c r="AX1200" t="s">
        <v>990</v>
      </c>
      <c r="AY1200">
        <v>0</v>
      </c>
      <c r="AZ1200" t="s">
        <v>994</v>
      </c>
      <c r="BA1200">
        <v>31794748</v>
      </c>
      <c r="BD1200">
        <v>0</v>
      </c>
      <c r="BG1200">
        <v>1333314600</v>
      </c>
      <c r="BH1200" t="s">
        <v>995</v>
      </c>
      <c r="BI1200">
        <v>10</v>
      </c>
      <c r="BJ1200">
        <v>10</v>
      </c>
      <c r="BK1200">
        <v>1300</v>
      </c>
      <c r="BL1200" t="s">
        <v>996</v>
      </c>
    </row>
    <row r="1201" spans="3:66">
      <c r="C1201" s="2">
        <v>244688</v>
      </c>
      <c r="D1201" s="2">
        <v>244688</v>
      </c>
      <c r="F1201" t="s">
        <v>2442</v>
      </c>
      <c r="G1201" t="s">
        <v>2443</v>
      </c>
      <c r="H1201">
        <v>0</v>
      </c>
      <c r="I1201" t="s">
        <v>984</v>
      </c>
      <c r="J1201" t="s">
        <v>985</v>
      </c>
      <c r="K1201" t="s">
        <v>986</v>
      </c>
      <c r="L1201">
        <v>250</v>
      </c>
      <c r="N1201">
        <v>2000334802</v>
      </c>
      <c r="O1201" t="s">
        <v>2449</v>
      </c>
      <c r="P1201">
        <v>1</v>
      </c>
      <c r="Q1201" t="s">
        <v>2450</v>
      </c>
      <c r="R1201" s="2">
        <v>244688</v>
      </c>
      <c r="S1201" s="2">
        <v>244688</v>
      </c>
      <c r="T1201" t="s">
        <v>2451</v>
      </c>
      <c r="U1201">
        <v>23015390</v>
      </c>
      <c r="V1201" t="s">
        <v>564</v>
      </c>
      <c r="W1201">
        <v>10</v>
      </c>
      <c r="X1201">
        <v>10</v>
      </c>
      <c r="Y1201">
        <v>10</v>
      </c>
      <c r="Z1201">
        <v>10</v>
      </c>
      <c r="AA1201">
        <v>0</v>
      </c>
      <c r="AB1201">
        <v>0</v>
      </c>
      <c r="AC1201">
        <v>0</v>
      </c>
      <c r="AD1201">
        <v>0</v>
      </c>
      <c r="AE1201">
        <v>10</v>
      </c>
      <c r="AF1201">
        <v>10</v>
      </c>
      <c r="AI1201" t="s">
        <v>2447</v>
      </c>
      <c r="AJ1201" t="s">
        <v>989</v>
      </c>
      <c r="AK1201" t="s">
        <v>1007</v>
      </c>
      <c r="AL1201" t="s">
        <v>1008</v>
      </c>
      <c r="AM1201" t="s">
        <v>1009</v>
      </c>
      <c r="AN1201" t="s">
        <v>1034</v>
      </c>
      <c r="AO1201" t="s">
        <v>991</v>
      </c>
      <c r="AU1201" t="s">
        <v>2452</v>
      </c>
      <c r="AV1201" t="s">
        <v>765</v>
      </c>
      <c r="AW1201" t="s">
        <v>765</v>
      </c>
      <c r="AX1201" t="s">
        <v>990</v>
      </c>
      <c r="AY1201">
        <v>0</v>
      </c>
      <c r="AZ1201" t="s">
        <v>994</v>
      </c>
      <c r="BA1201">
        <v>31794748</v>
      </c>
      <c r="BD1201">
        <v>0</v>
      </c>
      <c r="BG1201">
        <v>1333314600</v>
      </c>
      <c r="BH1201" t="s">
        <v>995</v>
      </c>
      <c r="BI1201">
        <v>10</v>
      </c>
      <c r="BJ1201">
        <v>10</v>
      </c>
      <c r="BK1201">
        <v>1300</v>
      </c>
      <c r="BL1201" t="s">
        <v>996</v>
      </c>
    </row>
    <row r="1202" spans="3:66">
      <c r="C1202" s="2">
        <v>244688</v>
      </c>
      <c r="D1202" s="2">
        <v>244688</v>
      </c>
      <c r="F1202" t="s">
        <v>2442</v>
      </c>
      <c r="G1202" t="s">
        <v>2443</v>
      </c>
      <c r="H1202">
        <v>0</v>
      </c>
      <c r="I1202" t="s">
        <v>984</v>
      </c>
      <c r="J1202" t="s">
        <v>985</v>
      </c>
      <c r="K1202" t="s">
        <v>986</v>
      </c>
      <c r="L1202">
        <v>250</v>
      </c>
      <c r="N1202">
        <v>2000334802</v>
      </c>
      <c r="O1202" t="s">
        <v>2449</v>
      </c>
      <c r="P1202">
        <v>1</v>
      </c>
      <c r="Q1202" t="s">
        <v>2450</v>
      </c>
      <c r="R1202" s="2">
        <v>244688</v>
      </c>
      <c r="S1202" s="2">
        <v>244688</v>
      </c>
      <c r="T1202" t="s">
        <v>2451</v>
      </c>
      <c r="U1202">
        <v>23000189</v>
      </c>
      <c r="V1202" t="s">
        <v>46</v>
      </c>
      <c r="W1202">
        <v>10</v>
      </c>
      <c r="X1202">
        <v>10</v>
      </c>
      <c r="Y1202">
        <v>10</v>
      </c>
      <c r="Z1202">
        <v>10</v>
      </c>
      <c r="AA1202">
        <v>0</v>
      </c>
      <c r="AB1202">
        <v>0</v>
      </c>
      <c r="AC1202">
        <v>0</v>
      </c>
      <c r="AD1202">
        <v>0</v>
      </c>
      <c r="AE1202">
        <v>10</v>
      </c>
      <c r="AF1202">
        <v>10</v>
      </c>
      <c r="AI1202" t="s">
        <v>2447</v>
      </c>
      <c r="AJ1202" t="s">
        <v>989</v>
      </c>
      <c r="AK1202" t="s">
        <v>1007</v>
      </c>
      <c r="AL1202" t="s">
        <v>1008</v>
      </c>
      <c r="AM1202" t="s">
        <v>1009</v>
      </c>
      <c r="AN1202" t="s">
        <v>1034</v>
      </c>
      <c r="AO1202" t="s">
        <v>991</v>
      </c>
      <c r="AU1202" t="s">
        <v>2452</v>
      </c>
      <c r="AV1202" t="s">
        <v>765</v>
      </c>
      <c r="AW1202" t="s">
        <v>765</v>
      </c>
      <c r="AX1202" t="s">
        <v>990</v>
      </c>
      <c r="AY1202">
        <v>0</v>
      </c>
      <c r="AZ1202" t="s">
        <v>994</v>
      </c>
      <c r="BA1202">
        <v>31794748</v>
      </c>
      <c r="BD1202">
        <v>0</v>
      </c>
      <c r="BG1202">
        <v>1333314600</v>
      </c>
      <c r="BH1202" t="s">
        <v>995</v>
      </c>
      <c r="BI1202">
        <v>10</v>
      </c>
      <c r="BJ1202">
        <v>10</v>
      </c>
      <c r="BK1202">
        <v>1300</v>
      </c>
      <c r="BL1202" t="s">
        <v>996</v>
      </c>
    </row>
    <row r="1203" spans="3:66">
      <c r="C1203" s="2">
        <v>244688</v>
      </c>
      <c r="D1203" s="2">
        <v>244688</v>
      </c>
      <c r="F1203" t="s">
        <v>2442</v>
      </c>
      <c r="G1203" t="s">
        <v>2443</v>
      </c>
      <c r="H1203">
        <v>0</v>
      </c>
      <c r="I1203" t="s">
        <v>984</v>
      </c>
      <c r="J1203" t="s">
        <v>985</v>
      </c>
      <c r="K1203" t="s">
        <v>986</v>
      </c>
      <c r="L1203">
        <v>250</v>
      </c>
      <c r="N1203">
        <v>2000334802</v>
      </c>
      <c r="O1203" t="s">
        <v>2449</v>
      </c>
      <c r="P1203">
        <v>1</v>
      </c>
      <c r="Q1203" t="s">
        <v>2450</v>
      </c>
      <c r="R1203" s="2">
        <v>244688</v>
      </c>
      <c r="S1203" s="2">
        <v>244688</v>
      </c>
      <c r="T1203" t="s">
        <v>2451</v>
      </c>
      <c r="U1203">
        <v>23000188</v>
      </c>
      <c r="V1203" t="s">
        <v>94</v>
      </c>
      <c r="W1203">
        <v>10</v>
      </c>
      <c r="X1203">
        <v>10</v>
      </c>
      <c r="Y1203">
        <v>10</v>
      </c>
      <c r="Z1203">
        <v>10</v>
      </c>
      <c r="AA1203">
        <v>0</v>
      </c>
      <c r="AB1203">
        <v>0</v>
      </c>
      <c r="AC1203">
        <v>0</v>
      </c>
      <c r="AD1203">
        <v>0</v>
      </c>
      <c r="AE1203">
        <v>10</v>
      </c>
      <c r="AF1203">
        <v>10</v>
      </c>
      <c r="AI1203" t="s">
        <v>2447</v>
      </c>
      <c r="AJ1203" t="s">
        <v>989</v>
      </c>
      <c r="AK1203" t="s">
        <v>1007</v>
      </c>
      <c r="AL1203" t="s">
        <v>1008</v>
      </c>
      <c r="AM1203" t="s">
        <v>1009</v>
      </c>
      <c r="AN1203" t="s">
        <v>1034</v>
      </c>
      <c r="AO1203" t="s">
        <v>991</v>
      </c>
      <c r="AU1203" t="s">
        <v>2452</v>
      </c>
      <c r="AV1203" t="s">
        <v>765</v>
      </c>
      <c r="AW1203" t="s">
        <v>765</v>
      </c>
      <c r="AX1203" t="s">
        <v>990</v>
      </c>
      <c r="AY1203">
        <v>0</v>
      </c>
      <c r="AZ1203" t="s">
        <v>994</v>
      </c>
      <c r="BA1203">
        <v>31794748</v>
      </c>
      <c r="BD1203">
        <v>0</v>
      </c>
      <c r="BG1203">
        <v>1333314600</v>
      </c>
      <c r="BH1203" t="s">
        <v>995</v>
      </c>
      <c r="BI1203">
        <v>10</v>
      </c>
      <c r="BJ1203">
        <v>10</v>
      </c>
      <c r="BK1203">
        <v>1300</v>
      </c>
      <c r="BL1203" t="s">
        <v>996</v>
      </c>
    </row>
    <row r="1204" spans="3:66">
      <c r="C1204" s="2">
        <v>244688</v>
      </c>
      <c r="D1204" s="2">
        <v>244688</v>
      </c>
      <c r="F1204" t="s">
        <v>2442</v>
      </c>
      <c r="G1204" t="s">
        <v>2443</v>
      </c>
      <c r="H1204">
        <v>0</v>
      </c>
      <c r="I1204" t="s">
        <v>984</v>
      </c>
      <c r="J1204" t="s">
        <v>985</v>
      </c>
      <c r="K1204" t="s">
        <v>986</v>
      </c>
      <c r="L1204">
        <v>250</v>
      </c>
      <c r="N1204">
        <v>2000334802</v>
      </c>
      <c r="O1204" t="s">
        <v>2449</v>
      </c>
      <c r="P1204">
        <v>1</v>
      </c>
      <c r="Q1204" t="s">
        <v>2450</v>
      </c>
      <c r="R1204" s="2">
        <v>244688</v>
      </c>
      <c r="S1204" s="2">
        <v>244688</v>
      </c>
      <c r="T1204" t="s">
        <v>2451</v>
      </c>
      <c r="U1204">
        <v>23015189</v>
      </c>
      <c r="V1204" t="s">
        <v>132</v>
      </c>
      <c r="W1204">
        <v>20</v>
      </c>
      <c r="X1204">
        <v>20</v>
      </c>
      <c r="Y1204">
        <v>20</v>
      </c>
      <c r="Z1204">
        <v>20</v>
      </c>
      <c r="AA1204">
        <v>0</v>
      </c>
      <c r="AB1204">
        <v>0</v>
      </c>
      <c r="AC1204">
        <v>0</v>
      </c>
      <c r="AD1204">
        <v>0</v>
      </c>
      <c r="AE1204">
        <v>20</v>
      </c>
      <c r="AF1204">
        <v>20</v>
      </c>
      <c r="AI1204" t="s">
        <v>2447</v>
      </c>
      <c r="AJ1204" t="s">
        <v>989</v>
      </c>
      <c r="AK1204" t="s">
        <v>1039</v>
      </c>
      <c r="AL1204" t="s">
        <v>1008</v>
      </c>
      <c r="AM1204" t="s">
        <v>1009</v>
      </c>
      <c r="AN1204" t="s">
        <v>1034</v>
      </c>
      <c r="AO1204" t="s">
        <v>991</v>
      </c>
      <c r="AU1204" t="s">
        <v>2452</v>
      </c>
      <c r="AV1204" t="s">
        <v>765</v>
      </c>
      <c r="AW1204" t="s">
        <v>765</v>
      </c>
      <c r="AX1204" t="s">
        <v>990</v>
      </c>
      <c r="AY1204">
        <v>0</v>
      </c>
      <c r="AZ1204" t="s">
        <v>994</v>
      </c>
      <c r="BA1204">
        <v>31794748</v>
      </c>
      <c r="BD1204">
        <v>0</v>
      </c>
      <c r="BG1204">
        <v>1333314600</v>
      </c>
      <c r="BH1204" t="s">
        <v>995</v>
      </c>
      <c r="BI1204">
        <v>20</v>
      </c>
      <c r="BJ1204">
        <v>20</v>
      </c>
      <c r="BK1204">
        <v>1300</v>
      </c>
      <c r="BL1204" t="s">
        <v>996</v>
      </c>
    </row>
    <row r="1205" spans="3:66">
      <c r="C1205" s="2">
        <v>244688</v>
      </c>
      <c r="D1205" s="2">
        <v>244688</v>
      </c>
      <c r="F1205" t="s">
        <v>2442</v>
      </c>
      <c r="G1205" t="s">
        <v>2443</v>
      </c>
      <c r="H1205">
        <v>0</v>
      </c>
      <c r="I1205" t="s">
        <v>984</v>
      </c>
      <c r="J1205" t="s">
        <v>985</v>
      </c>
      <c r="K1205" t="s">
        <v>986</v>
      </c>
      <c r="L1205">
        <v>250</v>
      </c>
      <c r="N1205">
        <v>2000334802</v>
      </c>
      <c r="O1205" t="s">
        <v>2449</v>
      </c>
      <c r="P1205">
        <v>1</v>
      </c>
      <c r="Q1205" t="s">
        <v>2450</v>
      </c>
      <c r="R1205" s="2">
        <v>244688</v>
      </c>
      <c r="S1205" s="2">
        <v>244688</v>
      </c>
      <c r="T1205" t="s">
        <v>2451</v>
      </c>
      <c r="U1205">
        <v>23000191</v>
      </c>
      <c r="V1205" t="s">
        <v>44</v>
      </c>
      <c r="W1205">
        <v>10</v>
      </c>
      <c r="X1205">
        <v>10</v>
      </c>
      <c r="Y1205">
        <v>10</v>
      </c>
      <c r="Z1205">
        <v>10</v>
      </c>
      <c r="AA1205">
        <v>0</v>
      </c>
      <c r="AB1205">
        <v>0</v>
      </c>
      <c r="AC1205">
        <v>0</v>
      </c>
      <c r="AD1205">
        <v>0</v>
      </c>
      <c r="AE1205">
        <v>10</v>
      </c>
      <c r="AF1205">
        <v>10</v>
      </c>
      <c r="AI1205" t="s">
        <v>2447</v>
      </c>
      <c r="AJ1205" t="s">
        <v>989</v>
      </c>
      <c r="AK1205" t="s">
        <v>1007</v>
      </c>
      <c r="AL1205" t="s">
        <v>1008</v>
      </c>
      <c r="AM1205" t="s">
        <v>1009</v>
      </c>
      <c r="AN1205" t="s">
        <v>1034</v>
      </c>
      <c r="AO1205" t="s">
        <v>991</v>
      </c>
      <c r="AU1205" t="s">
        <v>2452</v>
      </c>
      <c r="AV1205" t="s">
        <v>765</v>
      </c>
      <c r="AW1205" t="s">
        <v>765</v>
      </c>
      <c r="AX1205" t="s">
        <v>990</v>
      </c>
      <c r="AY1205">
        <v>0</v>
      </c>
      <c r="AZ1205" t="s">
        <v>994</v>
      </c>
      <c r="BA1205">
        <v>31794748</v>
      </c>
      <c r="BD1205">
        <v>0</v>
      </c>
      <c r="BG1205">
        <v>1333314600</v>
      </c>
      <c r="BH1205" t="s">
        <v>995</v>
      </c>
      <c r="BI1205">
        <v>10</v>
      </c>
      <c r="BJ1205">
        <v>10</v>
      </c>
      <c r="BK1205">
        <v>1300</v>
      </c>
      <c r="BL1205" t="s">
        <v>996</v>
      </c>
    </row>
    <row r="1206" spans="3:66">
      <c r="C1206" s="2">
        <v>244688</v>
      </c>
      <c r="D1206" s="2">
        <v>244688</v>
      </c>
      <c r="F1206" t="s">
        <v>2442</v>
      </c>
      <c r="G1206" t="s">
        <v>2443</v>
      </c>
      <c r="H1206">
        <v>0</v>
      </c>
      <c r="I1206" t="s">
        <v>984</v>
      </c>
      <c r="J1206" t="s">
        <v>985</v>
      </c>
      <c r="K1206" t="s">
        <v>986</v>
      </c>
      <c r="L1206">
        <v>250</v>
      </c>
      <c r="N1206">
        <v>2000334802</v>
      </c>
      <c r="O1206" t="s">
        <v>2449</v>
      </c>
      <c r="P1206">
        <v>1</v>
      </c>
      <c r="Q1206" t="s">
        <v>2450</v>
      </c>
      <c r="R1206" s="2">
        <v>244688</v>
      </c>
      <c r="S1206" s="2">
        <v>244688</v>
      </c>
      <c r="T1206" t="s">
        <v>2451</v>
      </c>
      <c r="U1206">
        <v>23000190</v>
      </c>
      <c r="V1206" t="s">
        <v>125</v>
      </c>
      <c r="W1206">
        <v>6</v>
      </c>
      <c r="X1206">
        <v>6</v>
      </c>
      <c r="Y1206">
        <v>6</v>
      </c>
      <c r="Z1206">
        <v>6</v>
      </c>
      <c r="AA1206">
        <v>0</v>
      </c>
      <c r="AB1206">
        <v>0</v>
      </c>
      <c r="AC1206">
        <v>0</v>
      </c>
      <c r="AD1206">
        <v>0</v>
      </c>
      <c r="AE1206">
        <v>6</v>
      </c>
      <c r="AF1206">
        <v>6</v>
      </c>
      <c r="AI1206" t="s">
        <v>2447</v>
      </c>
      <c r="AJ1206" t="s">
        <v>989</v>
      </c>
      <c r="AK1206" t="s">
        <v>1007</v>
      </c>
      <c r="AL1206" t="s">
        <v>1008</v>
      </c>
      <c r="AM1206" t="s">
        <v>1009</v>
      </c>
      <c r="AN1206" t="s">
        <v>1034</v>
      </c>
      <c r="AO1206" t="s">
        <v>991</v>
      </c>
      <c r="AU1206" t="s">
        <v>2452</v>
      </c>
      <c r="AV1206" t="s">
        <v>765</v>
      </c>
      <c r="AW1206" t="s">
        <v>765</v>
      </c>
      <c r="AX1206" t="s">
        <v>990</v>
      </c>
      <c r="AY1206">
        <v>0</v>
      </c>
      <c r="AZ1206" t="s">
        <v>994</v>
      </c>
      <c r="BA1206">
        <v>31794748</v>
      </c>
      <c r="BD1206">
        <v>0</v>
      </c>
      <c r="BG1206">
        <v>1333314600</v>
      </c>
      <c r="BH1206" t="s">
        <v>995</v>
      </c>
      <c r="BI1206">
        <v>6</v>
      </c>
      <c r="BJ1206">
        <v>6</v>
      </c>
      <c r="BK1206">
        <v>1300</v>
      </c>
      <c r="BL1206" t="s">
        <v>996</v>
      </c>
    </row>
    <row r="1207" spans="3:66">
      <c r="C1207" s="2">
        <v>244688</v>
      </c>
      <c r="D1207" s="2">
        <v>244688</v>
      </c>
      <c r="F1207" t="s">
        <v>2442</v>
      </c>
      <c r="G1207" t="s">
        <v>2443</v>
      </c>
      <c r="H1207">
        <v>0</v>
      </c>
      <c r="I1207" t="s">
        <v>984</v>
      </c>
      <c r="J1207" t="s">
        <v>985</v>
      </c>
      <c r="K1207" t="s">
        <v>986</v>
      </c>
      <c r="L1207">
        <v>250</v>
      </c>
      <c r="N1207">
        <v>2000334802</v>
      </c>
      <c r="O1207" t="s">
        <v>2449</v>
      </c>
      <c r="P1207">
        <v>1</v>
      </c>
      <c r="Q1207" t="s">
        <v>2450</v>
      </c>
      <c r="R1207" s="2">
        <v>244688</v>
      </c>
      <c r="S1207" s="2">
        <v>244688</v>
      </c>
      <c r="T1207" t="s">
        <v>2451</v>
      </c>
      <c r="U1207">
        <v>23057700</v>
      </c>
      <c r="V1207" t="s">
        <v>187</v>
      </c>
      <c r="W1207">
        <v>5</v>
      </c>
      <c r="X1207">
        <v>5</v>
      </c>
      <c r="Y1207">
        <v>5</v>
      </c>
      <c r="Z1207">
        <v>5</v>
      </c>
      <c r="AA1207">
        <v>0</v>
      </c>
      <c r="AB1207">
        <v>0</v>
      </c>
      <c r="AC1207">
        <v>0</v>
      </c>
      <c r="AD1207">
        <v>0</v>
      </c>
      <c r="AE1207">
        <v>5</v>
      </c>
      <c r="AF1207">
        <v>5</v>
      </c>
      <c r="AI1207" t="s">
        <v>2447</v>
      </c>
      <c r="AJ1207" t="s">
        <v>989</v>
      </c>
      <c r="AK1207" t="s">
        <v>1039</v>
      </c>
      <c r="AL1207" t="s">
        <v>1008</v>
      </c>
      <c r="AM1207" t="s">
        <v>1009</v>
      </c>
      <c r="AN1207" t="s">
        <v>1034</v>
      </c>
      <c r="AO1207" t="s">
        <v>991</v>
      </c>
      <c r="AU1207" t="s">
        <v>2452</v>
      </c>
      <c r="AV1207" t="s">
        <v>765</v>
      </c>
      <c r="AW1207" t="s">
        <v>765</v>
      </c>
      <c r="AX1207" t="s">
        <v>990</v>
      </c>
      <c r="AY1207">
        <v>0</v>
      </c>
      <c r="AZ1207" t="s">
        <v>994</v>
      </c>
      <c r="BA1207">
        <v>31794748</v>
      </c>
      <c r="BD1207">
        <v>0</v>
      </c>
      <c r="BG1207">
        <v>1333314600</v>
      </c>
      <c r="BH1207" t="s">
        <v>995</v>
      </c>
      <c r="BI1207">
        <v>5</v>
      </c>
      <c r="BJ1207">
        <v>5</v>
      </c>
      <c r="BK1207">
        <v>1300</v>
      </c>
      <c r="BL1207" t="s">
        <v>996</v>
      </c>
    </row>
    <row r="1208" spans="3:66">
      <c r="C1208" s="2">
        <v>244688</v>
      </c>
      <c r="D1208" s="2">
        <v>244688</v>
      </c>
      <c r="F1208" t="s">
        <v>2442</v>
      </c>
      <c r="G1208" t="s">
        <v>2443</v>
      </c>
      <c r="H1208">
        <v>0</v>
      </c>
      <c r="I1208" t="s">
        <v>984</v>
      </c>
      <c r="J1208" t="s">
        <v>985</v>
      </c>
      <c r="K1208" t="s">
        <v>986</v>
      </c>
      <c r="L1208">
        <v>250</v>
      </c>
      <c r="N1208">
        <v>2000334802</v>
      </c>
      <c r="O1208" t="s">
        <v>2449</v>
      </c>
      <c r="P1208">
        <v>1</v>
      </c>
      <c r="Q1208" t="s">
        <v>2450</v>
      </c>
      <c r="R1208" s="2">
        <v>244688</v>
      </c>
      <c r="S1208" s="2">
        <v>244688</v>
      </c>
      <c r="T1208" t="s">
        <v>2451</v>
      </c>
      <c r="U1208">
        <v>23057689</v>
      </c>
      <c r="V1208" t="s">
        <v>56</v>
      </c>
      <c r="W1208">
        <v>10</v>
      </c>
      <c r="X1208">
        <v>10</v>
      </c>
      <c r="Y1208">
        <v>10</v>
      </c>
      <c r="Z1208">
        <v>10</v>
      </c>
      <c r="AA1208">
        <v>0</v>
      </c>
      <c r="AB1208">
        <v>0</v>
      </c>
      <c r="AC1208">
        <v>0</v>
      </c>
      <c r="AD1208">
        <v>0</v>
      </c>
      <c r="AE1208">
        <v>10</v>
      </c>
      <c r="AF1208">
        <v>10</v>
      </c>
      <c r="AI1208" t="s">
        <v>2447</v>
      </c>
      <c r="AJ1208" t="s">
        <v>989</v>
      </c>
      <c r="AK1208" t="s">
        <v>1007</v>
      </c>
      <c r="AL1208" t="s">
        <v>1008</v>
      </c>
      <c r="AM1208" t="s">
        <v>1009</v>
      </c>
      <c r="AN1208" t="s">
        <v>1034</v>
      </c>
      <c r="AO1208" t="s">
        <v>991</v>
      </c>
      <c r="AU1208" t="s">
        <v>2452</v>
      </c>
      <c r="AV1208" t="s">
        <v>765</v>
      </c>
      <c r="AW1208" t="s">
        <v>765</v>
      </c>
      <c r="AX1208" t="s">
        <v>990</v>
      </c>
      <c r="AY1208">
        <v>0</v>
      </c>
      <c r="AZ1208" t="s">
        <v>994</v>
      </c>
      <c r="BA1208">
        <v>31794748</v>
      </c>
      <c r="BD1208">
        <v>0</v>
      </c>
      <c r="BG1208">
        <v>1333314600</v>
      </c>
      <c r="BH1208" t="s">
        <v>995</v>
      </c>
      <c r="BI1208">
        <v>10</v>
      </c>
      <c r="BJ1208">
        <v>10</v>
      </c>
      <c r="BK1208">
        <v>1300</v>
      </c>
      <c r="BL1208" t="s">
        <v>996</v>
      </c>
    </row>
    <row r="1209" spans="3:66">
      <c r="C1209" s="2">
        <v>244688</v>
      </c>
      <c r="D1209" s="2">
        <v>244688</v>
      </c>
      <c r="F1209" t="s">
        <v>2453</v>
      </c>
      <c r="G1209" t="s">
        <v>2454</v>
      </c>
      <c r="H1209">
        <v>0</v>
      </c>
      <c r="I1209" t="s">
        <v>984</v>
      </c>
      <c r="J1209" t="s">
        <v>985</v>
      </c>
      <c r="K1209" t="s">
        <v>986</v>
      </c>
      <c r="L1209">
        <v>250</v>
      </c>
      <c r="N1209">
        <v>2000181438</v>
      </c>
      <c r="O1209" t="s">
        <v>2455</v>
      </c>
      <c r="P1209">
        <v>1</v>
      </c>
      <c r="Q1209" t="s">
        <v>2456</v>
      </c>
      <c r="R1209" s="2">
        <v>244688</v>
      </c>
      <c r="S1209" s="2">
        <v>244688</v>
      </c>
      <c r="T1209" t="s">
        <v>2457</v>
      </c>
      <c r="U1209">
        <v>23015177</v>
      </c>
      <c r="V1209" t="s">
        <v>148</v>
      </c>
      <c r="W1209">
        <v>400</v>
      </c>
      <c r="X1209">
        <v>400</v>
      </c>
      <c r="Y1209">
        <v>400</v>
      </c>
      <c r="Z1209">
        <v>400</v>
      </c>
      <c r="AA1209">
        <v>0</v>
      </c>
      <c r="AB1209">
        <v>0</v>
      </c>
      <c r="AC1209">
        <v>0</v>
      </c>
      <c r="AD1209">
        <v>0</v>
      </c>
      <c r="AE1209">
        <v>400</v>
      </c>
      <c r="AF1209">
        <v>400</v>
      </c>
      <c r="AI1209" t="s">
        <v>2458</v>
      </c>
      <c r="AJ1209" t="s">
        <v>989</v>
      </c>
      <c r="AK1209" t="s">
        <v>1039</v>
      </c>
      <c r="AL1209" t="s">
        <v>1008</v>
      </c>
      <c r="AM1209" t="s">
        <v>1009</v>
      </c>
      <c r="AN1209" t="s">
        <v>1022</v>
      </c>
      <c r="AO1209" t="s">
        <v>991</v>
      </c>
      <c r="AU1209" t="s">
        <v>2459</v>
      </c>
      <c r="AV1209" t="s">
        <v>765</v>
      </c>
      <c r="AW1209" t="s">
        <v>765</v>
      </c>
      <c r="AX1209" t="s">
        <v>990</v>
      </c>
      <c r="AY1209">
        <v>0</v>
      </c>
      <c r="AZ1209" t="s">
        <v>2460</v>
      </c>
      <c r="BA1209">
        <v>31798792</v>
      </c>
      <c r="BD1209">
        <v>0</v>
      </c>
      <c r="BG1209">
        <v>1333314600</v>
      </c>
      <c r="BH1209" t="s">
        <v>995</v>
      </c>
      <c r="BI1209">
        <v>400</v>
      </c>
      <c r="BJ1209">
        <v>400</v>
      </c>
      <c r="BK1209">
        <v>1300</v>
      </c>
      <c r="BL1209" t="s">
        <v>996</v>
      </c>
    </row>
    <row r="1210" spans="3:66">
      <c r="C1210" s="2">
        <v>244688</v>
      </c>
      <c r="D1210" s="2">
        <v>244688</v>
      </c>
      <c r="F1210" t="s">
        <v>2461</v>
      </c>
      <c r="G1210" t="s">
        <v>983</v>
      </c>
      <c r="H1210">
        <v>0</v>
      </c>
      <c r="I1210" t="s">
        <v>984</v>
      </c>
      <c r="J1210" t="s">
        <v>985</v>
      </c>
      <c r="K1210" t="s">
        <v>986</v>
      </c>
      <c r="L1210">
        <v>27</v>
      </c>
      <c r="N1210">
        <v>17</v>
      </c>
      <c r="O1210" t="s">
        <v>2462</v>
      </c>
      <c r="R1210" s="2">
        <v>244688</v>
      </c>
      <c r="S1210" s="2">
        <v>244688</v>
      </c>
      <c r="T1210">
        <v>8292073677</v>
      </c>
      <c r="U1210">
        <v>23026536</v>
      </c>
      <c r="V1210" t="s">
        <v>999</v>
      </c>
      <c r="W1210">
        <v>12000</v>
      </c>
      <c r="X1210">
        <v>12000</v>
      </c>
      <c r="Y1210">
        <v>12000</v>
      </c>
      <c r="Z1210">
        <v>12000</v>
      </c>
      <c r="AA1210">
        <v>0</v>
      </c>
      <c r="AB1210">
        <v>0</v>
      </c>
      <c r="AC1210">
        <v>0</v>
      </c>
      <c r="AD1210">
        <v>0</v>
      </c>
      <c r="AE1210">
        <v>12000</v>
      </c>
      <c r="AF1210">
        <v>12000</v>
      </c>
      <c r="AI1210" t="s">
        <v>2463</v>
      </c>
      <c r="AJ1210" t="s">
        <v>989</v>
      </c>
      <c r="AN1210" t="s">
        <v>2464</v>
      </c>
      <c r="AO1210" t="s">
        <v>991</v>
      </c>
      <c r="AV1210" t="s">
        <v>1001</v>
      </c>
      <c r="AW1210" t="s">
        <v>765</v>
      </c>
      <c r="AX1210" t="s">
        <v>993</v>
      </c>
      <c r="AY1210">
        <v>0</v>
      </c>
      <c r="AZ1210" t="s">
        <v>994</v>
      </c>
      <c r="BD1210">
        <v>0</v>
      </c>
      <c r="BG1210">
        <v>1333314600</v>
      </c>
      <c r="BH1210" t="s">
        <v>995</v>
      </c>
      <c r="BI1210">
        <v>12000</v>
      </c>
      <c r="BJ1210">
        <v>12000</v>
      </c>
      <c r="BK1210">
        <v>1300</v>
      </c>
      <c r="BL1210" t="s">
        <v>996</v>
      </c>
    </row>
    <row r="1211" spans="3:66">
      <c r="C1211" s="2">
        <v>244688</v>
      </c>
      <c r="D1211" s="2">
        <v>244688</v>
      </c>
      <c r="F1211" t="s">
        <v>1011</v>
      </c>
      <c r="G1211" t="s">
        <v>983</v>
      </c>
      <c r="H1211">
        <v>0</v>
      </c>
      <c r="I1211" t="s">
        <v>984</v>
      </c>
      <c r="J1211" t="s">
        <v>985</v>
      </c>
      <c r="K1211" t="s">
        <v>986</v>
      </c>
      <c r="L1211">
        <v>27</v>
      </c>
      <c r="N1211">
        <v>1376000000</v>
      </c>
      <c r="O1211" t="s">
        <v>2465</v>
      </c>
      <c r="P1211">
        <v>0</v>
      </c>
      <c r="Q1211" t="s">
        <v>2465</v>
      </c>
      <c r="R1211" s="2">
        <v>244688</v>
      </c>
      <c r="S1211" s="2">
        <v>244688</v>
      </c>
      <c r="T1211">
        <v>5412068237</v>
      </c>
      <c r="U1211">
        <v>23108943</v>
      </c>
      <c r="V1211" t="s">
        <v>2466</v>
      </c>
      <c r="W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I1211" t="s">
        <v>2467</v>
      </c>
      <c r="AJ1211" t="s">
        <v>989</v>
      </c>
      <c r="AN1211" t="s">
        <v>2468</v>
      </c>
      <c r="AO1211" t="s">
        <v>991</v>
      </c>
      <c r="AT1211" t="s">
        <v>2469</v>
      </c>
      <c r="AU1211" t="s">
        <v>2470</v>
      </c>
      <c r="AV1211" t="s">
        <v>765</v>
      </c>
      <c r="AW1211" t="s">
        <v>765</v>
      </c>
      <c r="AX1211" t="s">
        <v>990</v>
      </c>
      <c r="AY1211">
        <v>0</v>
      </c>
      <c r="AZ1211" t="s">
        <v>994</v>
      </c>
      <c r="BA1211">
        <v>5412068237</v>
      </c>
      <c r="BD1211">
        <v>0</v>
      </c>
      <c r="BF1211" t="s">
        <v>2471</v>
      </c>
      <c r="BG1211">
        <v>1333314600</v>
      </c>
      <c r="BH1211" t="s">
        <v>995</v>
      </c>
      <c r="BI1211">
        <v>0</v>
      </c>
      <c r="BL1211" t="s">
        <v>996</v>
      </c>
    </row>
    <row r="1212" spans="3:66">
      <c r="C1212" s="2">
        <v>244688</v>
      </c>
      <c r="D1212" s="2">
        <v>244688</v>
      </c>
      <c r="F1212" t="s">
        <v>1011</v>
      </c>
      <c r="G1212" t="s">
        <v>983</v>
      </c>
      <c r="H1212">
        <v>0</v>
      </c>
      <c r="I1212" t="s">
        <v>984</v>
      </c>
      <c r="J1212" t="s">
        <v>985</v>
      </c>
      <c r="K1212" t="s">
        <v>986</v>
      </c>
      <c r="L1212">
        <v>27</v>
      </c>
      <c r="N1212">
        <v>1376000000</v>
      </c>
      <c r="O1212" t="s">
        <v>2465</v>
      </c>
      <c r="P1212">
        <v>0</v>
      </c>
      <c r="Q1212" t="s">
        <v>2465</v>
      </c>
      <c r="R1212" s="2">
        <v>244688</v>
      </c>
      <c r="S1212" s="2">
        <v>244688</v>
      </c>
      <c r="T1212">
        <v>5412068237</v>
      </c>
      <c r="U1212">
        <v>23107572</v>
      </c>
      <c r="V1212" t="s">
        <v>2472</v>
      </c>
      <c r="X1212">
        <v>0</v>
      </c>
      <c r="Y1212">
        <v>214.28569999999999</v>
      </c>
      <c r="Z1212">
        <v>150</v>
      </c>
      <c r="AA1212">
        <v>-214.28569999999999</v>
      </c>
      <c r="AB1212">
        <v>-150</v>
      </c>
      <c r="AC1212">
        <v>0</v>
      </c>
      <c r="AD1212">
        <v>0</v>
      </c>
      <c r="AE1212">
        <v>214.28569999999999</v>
      </c>
      <c r="AF1212">
        <v>150</v>
      </c>
      <c r="AI1212" t="s">
        <v>2467</v>
      </c>
      <c r="AJ1212" t="s">
        <v>989</v>
      </c>
      <c r="AN1212" t="s">
        <v>2468</v>
      </c>
      <c r="AO1212" t="s">
        <v>991</v>
      </c>
      <c r="AT1212" t="s">
        <v>2469</v>
      </c>
      <c r="AU1212" t="s">
        <v>2470</v>
      </c>
      <c r="AV1212" t="s">
        <v>1010</v>
      </c>
      <c r="AW1212" t="s">
        <v>765</v>
      </c>
      <c r="AX1212" t="s">
        <v>990</v>
      </c>
      <c r="AY1212">
        <v>0</v>
      </c>
      <c r="AZ1212" t="s">
        <v>994</v>
      </c>
      <c r="BA1212">
        <v>5412068237</v>
      </c>
      <c r="BD1212">
        <v>0</v>
      </c>
      <c r="BF1212" t="s">
        <v>2471</v>
      </c>
      <c r="BG1212">
        <v>1333314600</v>
      </c>
      <c r="BH1212" t="s">
        <v>995</v>
      </c>
      <c r="BI1212">
        <v>214.28569999999999</v>
      </c>
      <c r="BJ1212">
        <v>0</v>
      </c>
      <c r="BL1212" t="s">
        <v>996</v>
      </c>
    </row>
    <row r="1213" spans="3:66">
      <c r="C1213" s="2">
        <v>244688</v>
      </c>
      <c r="D1213" s="2">
        <v>244688</v>
      </c>
      <c r="F1213" t="s">
        <v>1011</v>
      </c>
      <c r="G1213" t="s">
        <v>983</v>
      </c>
      <c r="H1213">
        <v>0</v>
      </c>
      <c r="I1213" t="s">
        <v>984</v>
      </c>
      <c r="J1213" t="s">
        <v>985</v>
      </c>
      <c r="K1213" t="s">
        <v>986</v>
      </c>
      <c r="L1213">
        <v>27</v>
      </c>
      <c r="N1213">
        <v>1353300300</v>
      </c>
      <c r="O1213" t="s">
        <v>2473</v>
      </c>
      <c r="P1213">
        <v>0</v>
      </c>
      <c r="Q1213" t="s">
        <v>2473</v>
      </c>
      <c r="R1213" s="2">
        <v>244688</v>
      </c>
      <c r="S1213" s="2">
        <v>244688</v>
      </c>
      <c r="T1213">
        <v>5412068238</v>
      </c>
      <c r="U1213">
        <v>23026394</v>
      </c>
      <c r="V1213" t="s">
        <v>875</v>
      </c>
      <c r="W1213">
        <v>0</v>
      </c>
      <c r="Y1213">
        <v>700</v>
      </c>
      <c r="Z1213">
        <v>700</v>
      </c>
      <c r="AA1213">
        <v>-700</v>
      </c>
      <c r="AB1213">
        <v>-700</v>
      </c>
      <c r="AC1213">
        <v>0</v>
      </c>
      <c r="AD1213">
        <v>0</v>
      </c>
      <c r="AE1213">
        <v>700</v>
      </c>
      <c r="AF1213">
        <v>700</v>
      </c>
      <c r="AG1213">
        <v>0</v>
      </c>
      <c r="AH1213">
        <v>0</v>
      </c>
      <c r="AI1213" t="s">
        <v>2467</v>
      </c>
      <c r="AJ1213" t="s">
        <v>989</v>
      </c>
      <c r="AK1213" t="s">
        <v>1007</v>
      </c>
      <c r="AL1213" t="s">
        <v>1008</v>
      </c>
      <c r="AM1213" t="s">
        <v>1009</v>
      </c>
      <c r="AN1213" t="s">
        <v>2474</v>
      </c>
      <c r="AO1213" t="s">
        <v>991</v>
      </c>
      <c r="AT1213" t="s">
        <v>2469</v>
      </c>
      <c r="AU1213" t="s">
        <v>2475</v>
      </c>
      <c r="AV1213" t="s">
        <v>765</v>
      </c>
      <c r="AW1213" t="s">
        <v>765</v>
      </c>
      <c r="AX1213" t="s">
        <v>990</v>
      </c>
      <c r="AY1213">
        <v>0</v>
      </c>
      <c r="AZ1213" t="s">
        <v>994</v>
      </c>
      <c r="BA1213">
        <v>5412068238</v>
      </c>
      <c r="BC1213">
        <v>5512067950</v>
      </c>
      <c r="BD1213">
        <v>0</v>
      </c>
      <c r="BF1213" t="s">
        <v>2476</v>
      </c>
      <c r="BG1213">
        <v>1333314600</v>
      </c>
      <c r="BH1213" t="s">
        <v>2477</v>
      </c>
      <c r="BI1213">
        <v>3500</v>
      </c>
      <c r="BK1213">
        <v>1300</v>
      </c>
      <c r="BL1213" t="s">
        <v>996</v>
      </c>
      <c r="BM1213" t="s">
        <v>994</v>
      </c>
      <c r="BN1213" t="s">
        <v>2478</v>
      </c>
    </row>
    <row r="1214" spans="3:66">
      <c r="C1214" s="2">
        <v>244688</v>
      </c>
      <c r="D1214" s="2">
        <v>244688</v>
      </c>
      <c r="F1214" t="s">
        <v>1011</v>
      </c>
      <c r="G1214" t="s">
        <v>983</v>
      </c>
      <c r="H1214">
        <v>0</v>
      </c>
      <c r="I1214" t="s">
        <v>984</v>
      </c>
      <c r="J1214" t="s">
        <v>985</v>
      </c>
      <c r="K1214" t="s">
        <v>986</v>
      </c>
      <c r="L1214">
        <v>27</v>
      </c>
      <c r="N1214">
        <v>1353300300</v>
      </c>
      <c r="O1214" t="s">
        <v>2473</v>
      </c>
      <c r="P1214">
        <v>0</v>
      </c>
      <c r="Q1214" t="s">
        <v>2473</v>
      </c>
      <c r="R1214" s="2">
        <v>244688</v>
      </c>
      <c r="S1214" s="2">
        <v>244688</v>
      </c>
      <c r="T1214">
        <v>5412068238</v>
      </c>
      <c r="U1214">
        <v>23029401</v>
      </c>
      <c r="V1214" t="s">
        <v>790</v>
      </c>
      <c r="W1214">
        <v>0</v>
      </c>
      <c r="Y1214">
        <v>300</v>
      </c>
      <c r="Z1214">
        <v>300</v>
      </c>
      <c r="AA1214">
        <v>-300</v>
      </c>
      <c r="AB1214">
        <v>-300</v>
      </c>
      <c r="AC1214">
        <v>0</v>
      </c>
      <c r="AD1214">
        <v>0</v>
      </c>
      <c r="AE1214">
        <v>300</v>
      </c>
      <c r="AF1214">
        <v>300</v>
      </c>
      <c r="AG1214">
        <v>0</v>
      </c>
      <c r="AH1214">
        <v>0</v>
      </c>
      <c r="AI1214" t="s">
        <v>2467</v>
      </c>
      <c r="AJ1214" t="s">
        <v>989</v>
      </c>
      <c r="AK1214" t="s">
        <v>1039</v>
      </c>
      <c r="AL1214" t="s">
        <v>1008</v>
      </c>
      <c r="AM1214" t="s">
        <v>1009</v>
      </c>
      <c r="AN1214" t="s">
        <v>2474</v>
      </c>
      <c r="AO1214" t="s">
        <v>991</v>
      </c>
      <c r="AT1214" t="s">
        <v>2469</v>
      </c>
      <c r="AU1214" t="s">
        <v>2475</v>
      </c>
      <c r="AV1214" t="s">
        <v>765</v>
      </c>
      <c r="AW1214" t="s">
        <v>765</v>
      </c>
      <c r="AX1214" t="s">
        <v>990</v>
      </c>
      <c r="AY1214">
        <v>0</v>
      </c>
      <c r="AZ1214" t="s">
        <v>994</v>
      </c>
      <c r="BA1214">
        <v>5412068238</v>
      </c>
      <c r="BC1214">
        <v>5512067950</v>
      </c>
      <c r="BD1214">
        <v>0</v>
      </c>
      <c r="BF1214" t="s">
        <v>2476</v>
      </c>
      <c r="BG1214">
        <v>1333314600</v>
      </c>
      <c r="BH1214" t="s">
        <v>2477</v>
      </c>
      <c r="BI1214">
        <v>300</v>
      </c>
      <c r="BK1214">
        <v>1300</v>
      </c>
      <c r="BL1214" t="s">
        <v>996</v>
      </c>
      <c r="BM1214" t="s">
        <v>994</v>
      </c>
      <c r="BN1214" t="s">
        <v>2478</v>
      </c>
    </row>
    <row r="1215" spans="3:66">
      <c r="C1215" s="2">
        <v>244688</v>
      </c>
      <c r="D1215" s="2">
        <v>244688</v>
      </c>
      <c r="F1215" t="s">
        <v>1011</v>
      </c>
      <c r="G1215" t="s">
        <v>983</v>
      </c>
      <c r="H1215">
        <v>0</v>
      </c>
      <c r="I1215" t="s">
        <v>984</v>
      </c>
      <c r="J1215" t="s">
        <v>985</v>
      </c>
      <c r="K1215" t="s">
        <v>986</v>
      </c>
      <c r="L1215">
        <v>27</v>
      </c>
      <c r="N1215">
        <v>1353300300</v>
      </c>
      <c r="O1215" t="s">
        <v>2473</v>
      </c>
      <c r="P1215">
        <v>0</v>
      </c>
      <c r="Q1215" t="s">
        <v>2473</v>
      </c>
      <c r="R1215" s="2">
        <v>244688</v>
      </c>
      <c r="S1215" s="2">
        <v>244688</v>
      </c>
      <c r="T1215">
        <v>5412068239</v>
      </c>
      <c r="U1215">
        <v>23026394</v>
      </c>
      <c r="V1215" t="s">
        <v>875</v>
      </c>
      <c r="W1215">
        <v>0</v>
      </c>
      <c r="Y1215">
        <v>100</v>
      </c>
      <c r="Z1215">
        <v>100</v>
      </c>
      <c r="AA1215">
        <v>-100</v>
      </c>
      <c r="AB1215">
        <v>-100</v>
      </c>
      <c r="AC1215">
        <v>0</v>
      </c>
      <c r="AD1215">
        <v>0</v>
      </c>
      <c r="AE1215">
        <v>100</v>
      </c>
      <c r="AF1215">
        <v>100</v>
      </c>
      <c r="AI1215" t="s">
        <v>2467</v>
      </c>
      <c r="AJ1215" t="s">
        <v>989</v>
      </c>
      <c r="AK1215" t="s">
        <v>1007</v>
      </c>
      <c r="AL1215" t="s">
        <v>1008</v>
      </c>
      <c r="AM1215" t="s">
        <v>1009</v>
      </c>
      <c r="AN1215" t="s">
        <v>2474</v>
      </c>
      <c r="AO1215" t="s">
        <v>991</v>
      </c>
      <c r="AT1215" t="s">
        <v>2469</v>
      </c>
      <c r="AU1215" t="s">
        <v>2470</v>
      </c>
      <c r="AV1215" t="s">
        <v>765</v>
      </c>
      <c r="AW1215" t="s">
        <v>765</v>
      </c>
      <c r="AX1215" t="s">
        <v>990</v>
      </c>
      <c r="AY1215">
        <v>0</v>
      </c>
      <c r="AZ1215" t="s">
        <v>994</v>
      </c>
      <c r="BA1215">
        <v>5412068239</v>
      </c>
      <c r="BC1215">
        <v>5512067951</v>
      </c>
      <c r="BD1215">
        <v>0</v>
      </c>
      <c r="BF1215" t="s">
        <v>2479</v>
      </c>
      <c r="BG1215">
        <v>1333314600</v>
      </c>
      <c r="BH1215" t="s">
        <v>2477</v>
      </c>
      <c r="BI1215">
        <v>100</v>
      </c>
      <c r="BK1215">
        <v>1300</v>
      </c>
      <c r="BL1215" t="s">
        <v>996</v>
      </c>
      <c r="BM1215" t="s">
        <v>994</v>
      </c>
      <c r="BN1215" t="s">
        <v>2478</v>
      </c>
    </row>
    <row r="1216" spans="3:66">
      <c r="C1216" s="2">
        <v>244688</v>
      </c>
      <c r="D1216" s="2">
        <v>244688</v>
      </c>
      <c r="F1216" t="s">
        <v>1011</v>
      </c>
      <c r="G1216" t="s">
        <v>983</v>
      </c>
      <c r="H1216">
        <v>0</v>
      </c>
      <c r="I1216" t="s">
        <v>984</v>
      </c>
      <c r="J1216" t="s">
        <v>985</v>
      </c>
      <c r="K1216" t="s">
        <v>986</v>
      </c>
      <c r="L1216">
        <v>27</v>
      </c>
      <c r="N1216">
        <v>1353300300</v>
      </c>
      <c r="O1216" t="s">
        <v>2473</v>
      </c>
      <c r="P1216">
        <v>0</v>
      </c>
      <c r="Q1216" t="s">
        <v>2473</v>
      </c>
      <c r="R1216" s="2">
        <v>244688</v>
      </c>
      <c r="S1216" s="2">
        <v>244688</v>
      </c>
      <c r="T1216">
        <v>5412068239</v>
      </c>
      <c r="U1216">
        <v>23029401</v>
      </c>
      <c r="V1216" t="s">
        <v>790</v>
      </c>
      <c r="W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I1216" t="s">
        <v>2467</v>
      </c>
      <c r="AJ1216" t="s">
        <v>989</v>
      </c>
      <c r="AK1216" t="s">
        <v>1039</v>
      </c>
      <c r="AL1216" t="s">
        <v>1008</v>
      </c>
      <c r="AM1216" t="s">
        <v>1009</v>
      </c>
      <c r="AN1216" t="s">
        <v>2474</v>
      </c>
      <c r="AO1216" t="s">
        <v>991</v>
      </c>
      <c r="AT1216" t="s">
        <v>2469</v>
      </c>
      <c r="AU1216" t="s">
        <v>2470</v>
      </c>
      <c r="AV1216" t="s">
        <v>765</v>
      </c>
      <c r="AW1216" t="s">
        <v>765</v>
      </c>
      <c r="AX1216" t="s">
        <v>990</v>
      </c>
      <c r="AY1216">
        <v>0</v>
      </c>
      <c r="AZ1216" t="s">
        <v>994</v>
      </c>
      <c r="BA1216">
        <v>5412068239</v>
      </c>
      <c r="BC1216">
        <v>5512067951</v>
      </c>
      <c r="BD1216">
        <v>0</v>
      </c>
      <c r="BF1216" t="s">
        <v>2479</v>
      </c>
      <c r="BG1216">
        <v>1333314600</v>
      </c>
      <c r="BH1216" t="s">
        <v>2477</v>
      </c>
      <c r="BI1216">
        <v>0</v>
      </c>
      <c r="BK1216">
        <v>1300</v>
      </c>
      <c r="BL1216" t="s">
        <v>996</v>
      </c>
      <c r="BM1216" t="s">
        <v>994</v>
      </c>
      <c r="BN1216" t="s">
        <v>2478</v>
      </c>
    </row>
    <row r="1217" spans="1:66">
      <c r="C1217" s="2">
        <v>244688</v>
      </c>
      <c r="D1217" s="2">
        <v>244688</v>
      </c>
      <c r="F1217" t="s">
        <v>2480</v>
      </c>
      <c r="G1217" t="s">
        <v>2481</v>
      </c>
      <c r="H1217">
        <v>0</v>
      </c>
      <c r="I1217" t="s">
        <v>984</v>
      </c>
      <c r="J1217" t="s">
        <v>985</v>
      </c>
      <c r="K1217" t="s">
        <v>986</v>
      </c>
      <c r="L1217">
        <v>250</v>
      </c>
      <c r="N1217">
        <v>2000255980</v>
      </c>
      <c r="O1217" t="s">
        <v>2482</v>
      </c>
      <c r="P1217">
        <v>1</v>
      </c>
      <c r="Q1217" t="s">
        <v>2483</v>
      </c>
      <c r="R1217" s="2">
        <v>244688</v>
      </c>
      <c r="S1217" s="2">
        <v>244688</v>
      </c>
      <c r="T1217">
        <v>6701250313</v>
      </c>
      <c r="U1217">
        <v>23068099</v>
      </c>
      <c r="V1217" t="s">
        <v>712</v>
      </c>
      <c r="W1217">
        <v>1</v>
      </c>
      <c r="X1217">
        <v>105</v>
      </c>
      <c r="Y1217">
        <v>1</v>
      </c>
      <c r="Z1217">
        <v>105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105</v>
      </c>
      <c r="AI1217" t="s">
        <v>2484</v>
      </c>
      <c r="AJ1217" t="s">
        <v>989</v>
      </c>
      <c r="AN1217" t="s">
        <v>2485</v>
      </c>
      <c r="AO1217" t="s">
        <v>991</v>
      </c>
      <c r="AU1217" t="s">
        <v>2486</v>
      </c>
      <c r="AV1217" t="s">
        <v>1001</v>
      </c>
      <c r="AW1217" t="s">
        <v>765</v>
      </c>
      <c r="AX1217" t="s">
        <v>990</v>
      </c>
      <c r="AY1217">
        <v>0</v>
      </c>
      <c r="AZ1217" t="s">
        <v>994</v>
      </c>
      <c r="BA1217">
        <v>31791583</v>
      </c>
      <c r="BD1217">
        <v>0</v>
      </c>
      <c r="BG1217">
        <v>1333314600</v>
      </c>
      <c r="BH1217" t="s">
        <v>995</v>
      </c>
      <c r="BI1217">
        <v>1</v>
      </c>
      <c r="BJ1217">
        <v>105</v>
      </c>
      <c r="BK1217">
        <v>1300</v>
      </c>
      <c r="BL1217" t="s">
        <v>996</v>
      </c>
    </row>
    <row r="1218" spans="1:66">
      <c r="C1218" s="2">
        <v>244688</v>
      </c>
      <c r="D1218" s="2">
        <v>244688</v>
      </c>
      <c r="F1218" t="s">
        <v>2480</v>
      </c>
      <c r="G1218" t="s">
        <v>2481</v>
      </c>
      <c r="H1218">
        <v>0</v>
      </c>
      <c r="I1218" t="s">
        <v>984</v>
      </c>
      <c r="J1218" t="s">
        <v>985</v>
      </c>
      <c r="K1218" t="s">
        <v>986</v>
      </c>
      <c r="L1218">
        <v>250</v>
      </c>
      <c r="N1218">
        <v>2000139487</v>
      </c>
      <c r="O1218" t="s">
        <v>2487</v>
      </c>
      <c r="P1218">
        <v>1</v>
      </c>
      <c r="Q1218" t="s">
        <v>2488</v>
      </c>
      <c r="R1218" s="2">
        <v>244688</v>
      </c>
      <c r="S1218" s="2">
        <v>244688</v>
      </c>
      <c r="T1218">
        <v>6701250357</v>
      </c>
      <c r="U1218">
        <v>23106505</v>
      </c>
      <c r="V1218" t="s">
        <v>726</v>
      </c>
      <c r="W1218">
        <v>3</v>
      </c>
      <c r="X1218">
        <v>360</v>
      </c>
      <c r="Y1218">
        <v>3</v>
      </c>
      <c r="Z1218">
        <v>360</v>
      </c>
      <c r="AA1218">
        <v>0</v>
      </c>
      <c r="AB1218">
        <v>0</v>
      </c>
      <c r="AC1218">
        <v>0</v>
      </c>
      <c r="AD1218">
        <v>0</v>
      </c>
      <c r="AE1218">
        <v>3</v>
      </c>
      <c r="AF1218">
        <v>360</v>
      </c>
      <c r="AI1218" t="s">
        <v>2484</v>
      </c>
      <c r="AJ1218" t="s">
        <v>989</v>
      </c>
      <c r="AN1218" t="s">
        <v>1022</v>
      </c>
      <c r="AO1218" t="s">
        <v>991</v>
      </c>
      <c r="AU1218" t="s">
        <v>2489</v>
      </c>
      <c r="AV1218" t="s">
        <v>1001</v>
      </c>
      <c r="AW1218" t="s">
        <v>765</v>
      </c>
      <c r="AX1218" t="s">
        <v>990</v>
      </c>
      <c r="AY1218">
        <v>0</v>
      </c>
      <c r="AZ1218" t="s">
        <v>994</v>
      </c>
      <c r="BA1218">
        <v>31794154</v>
      </c>
      <c r="BD1218">
        <v>0</v>
      </c>
      <c r="BG1218">
        <v>1333314600</v>
      </c>
      <c r="BH1218" t="s">
        <v>995</v>
      </c>
      <c r="BI1218">
        <v>3</v>
      </c>
      <c r="BJ1218">
        <v>360</v>
      </c>
      <c r="BK1218">
        <v>1300</v>
      </c>
      <c r="BL1218" t="s">
        <v>996</v>
      </c>
    </row>
    <row r="1219" spans="1:66">
      <c r="C1219" s="2">
        <v>244688</v>
      </c>
      <c r="D1219" s="2">
        <v>244688</v>
      </c>
      <c r="F1219" t="s">
        <v>2480</v>
      </c>
      <c r="G1219" t="s">
        <v>2481</v>
      </c>
      <c r="H1219">
        <v>0</v>
      </c>
      <c r="I1219" t="s">
        <v>984</v>
      </c>
      <c r="J1219" t="s">
        <v>985</v>
      </c>
      <c r="K1219" t="s">
        <v>986</v>
      </c>
      <c r="L1219">
        <v>250</v>
      </c>
      <c r="N1219">
        <v>2000107517</v>
      </c>
      <c r="O1219" t="s">
        <v>2490</v>
      </c>
      <c r="P1219">
        <v>1</v>
      </c>
      <c r="Q1219" t="s">
        <v>2490</v>
      </c>
      <c r="R1219" s="2">
        <v>244688</v>
      </c>
      <c r="S1219" s="2">
        <v>244688</v>
      </c>
      <c r="T1219">
        <v>6701250363</v>
      </c>
      <c r="U1219">
        <v>23068099</v>
      </c>
      <c r="V1219" t="s">
        <v>712</v>
      </c>
      <c r="W1219">
        <v>1</v>
      </c>
      <c r="X1219">
        <v>105</v>
      </c>
      <c r="Y1219">
        <v>1</v>
      </c>
      <c r="Z1219">
        <v>105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105</v>
      </c>
      <c r="AI1219" t="s">
        <v>2484</v>
      </c>
      <c r="AJ1219" t="s">
        <v>989</v>
      </c>
      <c r="AN1219" t="s">
        <v>1022</v>
      </c>
      <c r="AO1219" t="s">
        <v>991</v>
      </c>
      <c r="AU1219" t="s">
        <v>1366</v>
      </c>
      <c r="AV1219" t="s">
        <v>1001</v>
      </c>
      <c r="AW1219" t="s">
        <v>765</v>
      </c>
      <c r="AX1219" t="s">
        <v>990</v>
      </c>
      <c r="AY1219">
        <v>0</v>
      </c>
      <c r="AZ1219" t="s">
        <v>994</v>
      </c>
      <c r="BA1219">
        <v>31794318</v>
      </c>
      <c r="BD1219">
        <v>0</v>
      </c>
      <c r="BG1219">
        <v>1333314600</v>
      </c>
      <c r="BH1219" t="s">
        <v>995</v>
      </c>
      <c r="BI1219">
        <v>1</v>
      </c>
      <c r="BJ1219">
        <v>105</v>
      </c>
      <c r="BK1219">
        <v>1300</v>
      </c>
      <c r="BL1219" t="s">
        <v>996</v>
      </c>
    </row>
    <row r="1220" spans="1:66">
      <c r="C1220" s="2">
        <v>244688</v>
      </c>
      <c r="D1220" s="2">
        <v>244688</v>
      </c>
      <c r="F1220" t="s">
        <v>2480</v>
      </c>
      <c r="G1220" t="s">
        <v>2481</v>
      </c>
      <c r="H1220">
        <v>0</v>
      </c>
      <c r="I1220" t="s">
        <v>984</v>
      </c>
      <c r="J1220" t="s">
        <v>985</v>
      </c>
      <c r="K1220" t="s">
        <v>986</v>
      </c>
      <c r="L1220">
        <v>250</v>
      </c>
      <c r="N1220">
        <v>2000379355</v>
      </c>
      <c r="O1220" t="s">
        <v>2491</v>
      </c>
      <c r="P1220">
        <v>1</v>
      </c>
      <c r="Q1220" t="s">
        <v>2491</v>
      </c>
      <c r="R1220" s="2">
        <v>244688</v>
      </c>
      <c r="S1220" s="2">
        <v>244688</v>
      </c>
      <c r="T1220">
        <v>6701250397</v>
      </c>
      <c r="U1220">
        <v>23068099</v>
      </c>
      <c r="V1220" t="s">
        <v>712</v>
      </c>
      <c r="W1220">
        <v>1</v>
      </c>
      <c r="X1220">
        <v>105</v>
      </c>
      <c r="Y1220">
        <v>1</v>
      </c>
      <c r="Z1220">
        <v>105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105</v>
      </c>
      <c r="AI1220" t="s">
        <v>2484</v>
      </c>
      <c r="AJ1220" t="s">
        <v>989</v>
      </c>
      <c r="AN1220" t="s">
        <v>1034</v>
      </c>
      <c r="AO1220" t="s">
        <v>991</v>
      </c>
      <c r="AU1220" t="s">
        <v>2492</v>
      </c>
      <c r="AV1220" t="s">
        <v>1001</v>
      </c>
      <c r="AW1220" t="s">
        <v>765</v>
      </c>
      <c r="AX1220" t="s">
        <v>990</v>
      </c>
      <c r="AY1220">
        <v>0</v>
      </c>
      <c r="AZ1220" t="s">
        <v>994</v>
      </c>
      <c r="BA1220">
        <v>31800876</v>
      </c>
      <c r="BD1220">
        <v>0</v>
      </c>
      <c r="BG1220">
        <v>1333314600</v>
      </c>
      <c r="BH1220" t="s">
        <v>995</v>
      </c>
      <c r="BI1220">
        <v>1</v>
      </c>
      <c r="BJ1220">
        <v>105</v>
      </c>
      <c r="BK1220">
        <v>1300</v>
      </c>
      <c r="BL1220" t="s">
        <v>996</v>
      </c>
    </row>
    <row r="1221" spans="1:66">
      <c r="C1221" s="2">
        <v>244688</v>
      </c>
      <c r="D1221" s="2">
        <v>244688</v>
      </c>
      <c r="F1221" t="s">
        <v>2480</v>
      </c>
      <c r="G1221" t="s">
        <v>2481</v>
      </c>
      <c r="H1221">
        <v>0</v>
      </c>
      <c r="I1221" t="s">
        <v>984</v>
      </c>
      <c r="J1221" t="s">
        <v>985</v>
      </c>
      <c r="K1221" t="s">
        <v>986</v>
      </c>
      <c r="L1221">
        <v>250</v>
      </c>
      <c r="N1221">
        <v>2000341391</v>
      </c>
      <c r="O1221" t="s">
        <v>2493</v>
      </c>
      <c r="P1221">
        <v>1</v>
      </c>
      <c r="Q1221" t="s">
        <v>2494</v>
      </c>
      <c r="R1221" s="2">
        <v>244688</v>
      </c>
      <c r="S1221" s="2">
        <v>244688</v>
      </c>
      <c r="T1221">
        <v>6701250398</v>
      </c>
      <c r="U1221">
        <v>23068096</v>
      </c>
      <c r="V1221" t="s">
        <v>706</v>
      </c>
      <c r="W1221">
        <v>1</v>
      </c>
      <c r="X1221">
        <v>110</v>
      </c>
      <c r="Y1221">
        <v>1</v>
      </c>
      <c r="Z1221">
        <v>110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110</v>
      </c>
      <c r="AI1221" t="s">
        <v>2484</v>
      </c>
      <c r="AJ1221" t="s">
        <v>989</v>
      </c>
      <c r="AN1221" t="s">
        <v>1022</v>
      </c>
      <c r="AO1221" t="s">
        <v>991</v>
      </c>
      <c r="AU1221" t="s">
        <v>2495</v>
      </c>
      <c r="AV1221" t="s">
        <v>1001</v>
      </c>
      <c r="AW1221" t="s">
        <v>765</v>
      </c>
      <c r="AX1221" t="s">
        <v>990</v>
      </c>
      <c r="AY1221">
        <v>0</v>
      </c>
      <c r="AZ1221" t="s">
        <v>994</v>
      </c>
      <c r="BA1221">
        <v>31800913</v>
      </c>
      <c r="BD1221">
        <v>0</v>
      </c>
      <c r="BG1221">
        <v>1333314600</v>
      </c>
      <c r="BH1221" t="s">
        <v>995</v>
      </c>
      <c r="BI1221">
        <v>1</v>
      </c>
      <c r="BJ1221">
        <v>110</v>
      </c>
      <c r="BK1221">
        <v>1300</v>
      </c>
      <c r="BL1221" t="s">
        <v>996</v>
      </c>
    </row>
    <row r="1222" spans="1:66">
      <c r="C1222" s="2">
        <v>244688</v>
      </c>
      <c r="D1222" s="2">
        <v>244688</v>
      </c>
      <c r="F1222" t="s">
        <v>2496</v>
      </c>
      <c r="G1222" t="s">
        <v>2497</v>
      </c>
      <c r="H1222">
        <v>0</v>
      </c>
      <c r="I1222" t="s">
        <v>984</v>
      </c>
      <c r="J1222" t="s">
        <v>985</v>
      </c>
      <c r="K1222" t="s">
        <v>986</v>
      </c>
      <c r="L1222">
        <v>250</v>
      </c>
      <c r="N1222">
        <v>2000359201</v>
      </c>
      <c r="O1222" t="s">
        <v>2498</v>
      </c>
      <c r="P1222">
        <v>1</v>
      </c>
      <c r="Q1222" t="s">
        <v>2499</v>
      </c>
      <c r="R1222" s="2">
        <v>244688</v>
      </c>
      <c r="S1222" s="2">
        <v>244688</v>
      </c>
      <c r="T1222">
        <v>6702194364</v>
      </c>
      <c r="U1222">
        <v>23106505</v>
      </c>
      <c r="V1222" t="s">
        <v>726</v>
      </c>
      <c r="W1222">
        <v>3</v>
      </c>
      <c r="X1222">
        <v>360</v>
      </c>
      <c r="Y1222">
        <v>3</v>
      </c>
      <c r="Z1222">
        <v>360</v>
      </c>
      <c r="AA1222">
        <v>0</v>
      </c>
      <c r="AB1222">
        <v>0</v>
      </c>
      <c r="AC1222">
        <v>0</v>
      </c>
      <c r="AD1222">
        <v>0</v>
      </c>
      <c r="AE1222">
        <v>3</v>
      </c>
      <c r="AF1222">
        <v>360</v>
      </c>
      <c r="AI1222" t="s">
        <v>2500</v>
      </c>
      <c r="AJ1222" t="s">
        <v>989</v>
      </c>
      <c r="AN1222" t="s">
        <v>1034</v>
      </c>
      <c r="AO1222" t="s">
        <v>991</v>
      </c>
      <c r="AU1222" t="s">
        <v>2501</v>
      </c>
      <c r="AV1222" t="s">
        <v>1001</v>
      </c>
      <c r="AW1222" t="s">
        <v>765</v>
      </c>
      <c r="AX1222" t="s">
        <v>990</v>
      </c>
      <c r="AY1222">
        <v>0</v>
      </c>
      <c r="AZ1222" t="s">
        <v>994</v>
      </c>
      <c r="BA1222">
        <v>31784712</v>
      </c>
      <c r="BD1222">
        <v>0</v>
      </c>
      <c r="BG1222">
        <v>1333314600</v>
      </c>
      <c r="BH1222" t="s">
        <v>995</v>
      </c>
      <c r="BI1222">
        <v>3</v>
      </c>
      <c r="BJ1222">
        <v>360</v>
      </c>
      <c r="BK1222">
        <v>1300</v>
      </c>
      <c r="BL1222" t="s">
        <v>996</v>
      </c>
    </row>
    <row r="1223" spans="1:66">
      <c r="C1223" s="2">
        <v>244688</v>
      </c>
      <c r="D1223" s="2">
        <v>244688</v>
      </c>
      <c r="F1223" t="s">
        <v>2502</v>
      </c>
      <c r="G1223" t="s">
        <v>2503</v>
      </c>
      <c r="H1223">
        <v>0</v>
      </c>
      <c r="I1223" t="s">
        <v>984</v>
      </c>
      <c r="J1223" t="s">
        <v>985</v>
      </c>
      <c r="K1223" t="s">
        <v>986</v>
      </c>
      <c r="L1223">
        <v>250</v>
      </c>
      <c r="N1223">
        <v>2000186006</v>
      </c>
      <c r="O1223" t="s">
        <v>2504</v>
      </c>
      <c r="P1223">
        <v>1</v>
      </c>
      <c r="Q1223" t="s">
        <v>2505</v>
      </c>
      <c r="R1223" s="2">
        <v>244688</v>
      </c>
      <c r="S1223" s="2">
        <v>244688</v>
      </c>
      <c r="T1223" t="s">
        <v>2506</v>
      </c>
      <c r="U1223">
        <v>23015321</v>
      </c>
      <c r="V1223" t="s">
        <v>128</v>
      </c>
      <c r="W1223">
        <v>60</v>
      </c>
      <c r="X1223">
        <v>480</v>
      </c>
      <c r="Y1223">
        <v>60</v>
      </c>
      <c r="Z1223">
        <v>480</v>
      </c>
      <c r="AA1223">
        <v>0</v>
      </c>
      <c r="AB1223">
        <v>0</v>
      </c>
      <c r="AC1223">
        <v>0</v>
      </c>
      <c r="AD1223">
        <v>0</v>
      </c>
      <c r="AE1223">
        <v>60</v>
      </c>
      <c r="AF1223">
        <v>480</v>
      </c>
      <c r="AG1223">
        <v>52</v>
      </c>
      <c r="AH1223">
        <v>416</v>
      </c>
      <c r="AI1223" t="s">
        <v>2507</v>
      </c>
      <c r="AJ1223" t="s">
        <v>989</v>
      </c>
      <c r="AK1223" t="s">
        <v>1007</v>
      </c>
      <c r="AL1223" t="s">
        <v>1008</v>
      </c>
      <c r="AM1223" t="s">
        <v>1009</v>
      </c>
      <c r="AN1223" t="s">
        <v>1022</v>
      </c>
      <c r="AO1223" t="s">
        <v>991</v>
      </c>
      <c r="AU1223" t="s">
        <v>2508</v>
      </c>
      <c r="AV1223" t="s">
        <v>1086</v>
      </c>
      <c r="AW1223" t="s">
        <v>765</v>
      </c>
      <c r="AX1223" t="s">
        <v>990</v>
      </c>
      <c r="AY1223">
        <v>0</v>
      </c>
      <c r="AZ1223" t="s">
        <v>2460</v>
      </c>
      <c r="BA1223">
        <v>31801892</v>
      </c>
      <c r="BD1223">
        <v>0</v>
      </c>
      <c r="BF1223" t="s">
        <v>2509</v>
      </c>
      <c r="BG1223">
        <v>1333314600</v>
      </c>
      <c r="BH1223" t="s">
        <v>2510</v>
      </c>
      <c r="BI1223">
        <v>60</v>
      </c>
      <c r="BJ1223">
        <v>480</v>
      </c>
      <c r="BK1223">
        <v>1300</v>
      </c>
      <c r="BL1223" t="s">
        <v>996</v>
      </c>
      <c r="BM1223" t="s">
        <v>994</v>
      </c>
      <c r="BN1223" t="s">
        <v>2511</v>
      </c>
    </row>
    <row r="1224" spans="1:66">
      <c r="C1224" s="2">
        <v>244688</v>
      </c>
      <c r="D1224" s="2">
        <v>244688</v>
      </c>
      <c r="F1224" t="s">
        <v>2502</v>
      </c>
      <c r="G1224" t="s">
        <v>2503</v>
      </c>
      <c r="H1224">
        <v>0</v>
      </c>
      <c r="I1224" t="s">
        <v>984</v>
      </c>
      <c r="J1224" t="s">
        <v>985</v>
      </c>
      <c r="K1224" t="s">
        <v>986</v>
      </c>
      <c r="L1224">
        <v>250</v>
      </c>
      <c r="N1224">
        <v>2000186006</v>
      </c>
      <c r="O1224" t="s">
        <v>2504</v>
      </c>
      <c r="P1224">
        <v>1</v>
      </c>
      <c r="Q1224" t="s">
        <v>2505</v>
      </c>
      <c r="R1224" s="2">
        <v>244688</v>
      </c>
      <c r="S1224" s="2">
        <v>244688</v>
      </c>
      <c r="T1224" t="s">
        <v>2506</v>
      </c>
      <c r="U1224">
        <v>23000197</v>
      </c>
      <c r="V1224" t="s">
        <v>12</v>
      </c>
      <c r="W1224">
        <v>60</v>
      </c>
      <c r="X1224">
        <v>600</v>
      </c>
      <c r="Y1224">
        <v>60</v>
      </c>
      <c r="Z1224">
        <v>600</v>
      </c>
      <c r="AA1224">
        <v>0</v>
      </c>
      <c r="AB1224">
        <v>0</v>
      </c>
      <c r="AC1224">
        <v>0</v>
      </c>
      <c r="AD1224">
        <v>0</v>
      </c>
      <c r="AE1224">
        <v>60</v>
      </c>
      <c r="AF1224">
        <v>600</v>
      </c>
      <c r="AG1224">
        <v>52</v>
      </c>
      <c r="AH1224">
        <v>520</v>
      </c>
      <c r="AI1224" t="s">
        <v>2507</v>
      </c>
      <c r="AJ1224" t="s">
        <v>989</v>
      </c>
      <c r="AK1224" t="s">
        <v>1007</v>
      </c>
      <c r="AL1224" t="s">
        <v>1008</v>
      </c>
      <c r="AM1224" t="s">
        <v>1009</v>
      </c>
      <c r="AN1224" t="s">
        <v>1022</v>
      </c>
      <c r="AO1224" t="s">
        <v>991</v>
      </c>
      <c r="AU1224" t="s">
        <v>2508</v>
      </c>
      <c r="AV1224" t="s">
        <v>1010</v>
      </c>
      <c r="AW1224" t="s">
        <v>765</v>
      </c>
      <c r="AX1224" t="s">
        <v>990</v>
      </c>
      <c r="AY1224">
        <v>0</v>
      </c>
      <c r="AZ1224" t="s">
        <v>2460</v>
      </c>
      <c r="BA1224">
        <v>31801892</v>
      </c>
      <c r="BD1224">
        <v>0</v>
      </c>
      <c r="BF1224" t="s">
        <v>2509</v>
      </c>
      <c r="BG1224">
        <v>1333314600</v>
      </c>
      <c r="BH1224" t="s">
        <v>2510</v>
      </c>
      <c r="BI1224">
        <v>60</v>
      </c>
      <c r="BJ1224">
        <v>600</v>
      </c>
      <c r="BK1224">
        <v>1300</v>
      </c>
      <c r="BL1224" t="s">
        <v>996</v>
      </c>
      <c r="BM1224" t="s">
        <v>994</v>
      </c>
      <c r="BN1224" t="s">
        <v>2511</v>
      </c>
    </row>
    <row r="1225" spans="1:66">
      <c r="C1225" s="2">
        <v>244688</v>
      </c>
      <c r="D1225" s="2">
        <v>244688</v>
      </c>
      <c r="F1225" t="s">
        <v>2512</v>
      </c>
      <c r="G1225" t="s">
        <v>2513</v>
      </c>
      <c r="H1225">
        <v>0</v>
      </c>
      <c r="I1225" t="s">
        <v>984</v>
      </c>
      <c r="J1225" t="s">
        <v>985</v>
      </c>
      <c r="K1225" t="s">
        <v>986</v>
      </c>
      <c r="L1225">
        <v>250</v>
      </c>
      <c r="N1225">
        <v>2000227397</v>
      </c>
      <c r="O1225" t="s">
        <v>2514</v>
      </c>
      <c r="P1225">
        <v>0</v>
      </c>
      <c r="Q1225" t="s">
        <v>2514</v>
      </c>
      <c r="R1225" s="2">
        <v>244688</v>
      </c>
      <c r="S1225" s="2">
        <v>244688</v>
      </c>
      <c r="T1225" t="s">
        <v>2515</v>
      </c>
      <c r="U1225">
        <v>23106505</v>
      </c>
      <c r="V1225" t="s">
        <v>726</v>
      </c>
      <c r="W1225">
        <v>11</v>
      </c>
      <c r="X1225">
        <v>1320</v>
      </c>
      <c r="Y1225">
        <v>11</v>
      </c>
      <c r="Z1225">
        <v>1320</v>
      </c>
      <c r="AA1225">
        <v>0</v>
      </c>
      <c r="AB1225">
        <v>0</v>
      </c>
      <c r="AC1225">
        <v>0</v>
      </c>
      <c r="AD1225">
        <v>0</v>
      </c>
      <c r="AE1225">
        <v>11</v>
      </c>
      <c r="AF1225">
        <v>1320</v>
      </c>
      <c r="AI1225" t="s">
        <v>2516</v>
      </c>
      <c r="AJ1225" t="s">
        <v>989</v>
      </c>
      <c r="AN1225" t="s">
        <v>1022</v>
      </c>
      <c r="AO1225" t="s">
        <v>991</v>
      </c>
      <c r="AU1225" t="s">
        <v>2517</v>
      </c>
      <c r="AV1225" t="s">
        <v>1001</v>
      </c>
      <c r="AW1225" t="s">
        <v>765</v>
      </c>
      <c r="AX1225" t="s">
        <v>990</v>
      </c>
      <c r="AY1225">
        <v>0</v>
      </c>
      <c r="AZ1225" t="s">
        <v>2460</v>
      </c>
      <c r="BA1225">
        <v>31796862</v>
      </c>
      <c r="BD1225">
        <v>0</v>
      </c>
      <c r="BG1225">
        <v>1333314600</v>
      </c>
      <c r="BH1225" t="s">
        <v>995</v>
      </c>
      <c r="BI1225">
        <v>11</v>
      </c>
      <c r="BJ1225">
        <v>1320</v>
      </c>
      <c r="BK1225">
        <v>1300</v>
      </c>
      <c r="BL1225" t="s">
        <v>996</v>
      </c>
    </row>
    <row r="1226" spans="1:66">
      <c r="C1226" s="2">
        <v>244688</v>
      </c>
      <c r="D1226" s="2">
        <v>244688</v>
      </c>
      <c r="F1226" t="s">
        <v>2512</v>
      </c>
      <c r="G1226" t="s">
        <v>2513</v>
      </c>
      <c r="H1226">
        <v>0</v>
      </c>
      <c r="I1226" t="s">
        <v>984</v>
      </c>
      <c r="J1226" t="s">
        <v>985</v>
      </c>
      <c r="K1226" t="s">
        <v>986</v>
      </c>
      <c r="L1226">
        <v>250</v>
      </c>
      <c r="N1226">
        <v>2000227397</v>
      </c>
      <c r="O1226" t="s">
        <v>2514</v>
      </c>
      <c r="P1226">
        <v>0</v>
      </c>
      <c r="Q1226" t="s">
        <v>2514</v>
      </c>
      <c r="R1226" s="2">
        <v>244688</v>
      </c>
      <c r="S1226" s="2">
        <v>244688</v>
      </c>
      <c r="T1226" t="s">
        <v>2518</v>
      </c>
      <c r="U1226">
        <v>23106505</v>
      </c>
      <c r="V1226" t="s">
        <v>726</v>
      </c>
      <c r="W1226">
        <v>13</v>
      </c>
      <c r="X1226">
        <v>1560</v>
      </c>
      <c r="Y1226">
        <v>13</v>
      </c>
      <c r="Z1226">
        <v>1560</v>
      </c>
      <c r="AA1226">
        <v>0</v>
      </c>
      <c r="AB1226">
        <v>0</v>
      </c>
      <c r="AC1226">
        <v>0</v>
      </c>
      <c r="AD1226">
        <v>0</v>
      </c>
      <c r="AE1226">
        <v>13</v>
      </c>
      <c r="AF1226">
        <v>1560</v>
      </c>
      <c r="AI1226" t="s">
        <v>2516</v>
      </c>
      <c r="AJ1226" t="s">
        <v>989</v>
      </c>
      <c r="AN1226" t="s">
        <v>1022</v>
      </c>
      <c r="AO1226" t="s">
        <v>991</v>
      </c>
      <c r="AU1226" t="s">
        <v>2519</v>
      </c>
      <c r="AV1226" t="s">
        <v>1001</v>
      </c>
      <c r="AW1226" t="s">
        <v>765</v>
      </c>
      <c r="AX1226" t="s">
        <v>990</v>
      </c>
      <c r="AY1226">
        <v>0</v>
      </c>
      <c r="AZ1226" t="s">
        <v>2460</v>
      </c>
      <c r="BA1226">
        <v>31796895</v>
      </c>
      <c r="BD1226">
        <v>0</v>
      </c>
      <c r="BG1226">
        <v>1333314600</v>
      </c>
      <c r="BH1226" t="s">
        <v>995</v>
      </c>
      <c r="BI1226">
        <v>13</v>
      </c>
      <c r="BJ1226">
        <v>1560</v>
      </c>
      <c r="BK1226">
        <v>1300</v>
      </c>
      <c r="BL1226" t="s">
        <v>996</v>
      </c>
    </row>
    <row r="1227" spans="1:66">
      <c r="C1227" s="2">
        <v>244688</v>
      </c>
      <c r="D1227" s="2">
        <v>244688</v>
      </c>
      <c r="F1227" t="s">
        <v>2512</v>
      </c>
      <c r="G1227" t="s">
        <v>2513</v>
      </c>
      <c r="H1227">
        <v>0</v>
      </c>
      <c r="I1227" t="s">
        <v>984</v>
      </c>
      <c r="J1227" t="s">
        <v>985</v>
      </c>
      <c r="K1227" t="s">
        <v>986</v>
      </c>
      <c r="L1227">
        <v>250</v>
      </c>
      <c r="N1227">
        <v>2000227397</v>
      </c>
      <c r="O1227" t="s">
        <v>2514</v>
      </c>
      <c r="P1227">
        <v>0</v>
      </c>
      <c r="Q1227" t="s">
        <v>2514</v>
      </c>
      <c r="R1227" s="2">
        <v>244688</v>
      </c>
      <c r="S1227" s="2">
        <v>244688</v>
      </c>
      <c r="T1227" t="s">
        <v>2520</v>
      </c>
      <c r="U1227">
        <v>23106505</v>
      </c>
      <c r="V1227" t="s">
        <v>726</v>
      </c>
      <c r="W1227">
        <v>13</v>
      </c>
      <c r="X1227">
        <v>1560</v>
      </c>
      <c r="Y1227">
        <v>13</v>
      </c>
      <c r="Z1227">
        <v>1560</v>
      </c>
      <c r="AA1227">
        <v>0</v>
      </c>
      <c r="AB1227">
        <v>0</v>
      </c>
      <c r="AC1227">
        <v>0</v>
      </c>
      <c r="AD1227">
        <v>0</v>
      </c>
      <c r="AE1227">
        <v>13</v>
      </c>
      <c r="AF1227">
        <v>1560</v>
      </c>
      <c r="AI1227" t="s">
        <v>2516</v>
      </c>
      <c r="AJ1227" t="s">
        <v>989</v>
      </c>
      <c r="AN1227" t="s">
        <v>1022</v>
      </c>
      <c r="AO1227" t="s">
        <v>991</v>
      </c>
      <c r="AU1227" t="s">
        <v>2521</v>
      </c>
      <c r="AV1227" t="s">
        <v>1001</v>
      </c>
      <c r="AW1227" t="s">
        <v>765</v>
      </c>
      <c r="AX1227" t="s">
        <v>990</v>
      </c>
      <c r="AY1227">
        <v>0</v>
      </c>
      <c r="AZ1227" t="s">
        <v>2460</v>
      </c>
      <c r="BA1227">
        <v>31797167</v>
      </c>
      <c r="BD1227">
        <v>0</v>
      </c>
      <c r="BG1227">
        <v>1333314600</v>
      </c>
      <c r="BH1227" t="s">
        <v>995</v>
      </c>
      <c r="BI1227">
        <v>13</v>
      </c>
      <c r="BJ1227">
        <v>1560</v>
      </c>
      <c r="BK1227">
        <v>1300</v>
      </c>
      <c r="BL1227" t="s">
        <v>996</v>
      </c>
    </row>
    <row r="1228" spans="1:66">
      <c r="C1228" s="2">
        <v>244688</v>
      </c>
      <c r="D1228" s="2">
        <v>244688</v>
      </c>
      <c r="F1228" t="s">
        <v>2512</v>
      </c>
      <c r="G1228" t="s">
        <v>2513</v>
      </c>
      <c r="H1228">
        <v>0</v>
      </c>
      <c r="I1228" t="s">
        <v>984</v>
      </c>
      <c r="J1228" t="s">
        <v>985</v>
      </c>
      <c r="K1228" t="s">
        <v>986</v>
      </c>
      <c r="L1228">
        <v>250</v>
      </c>
      <c r="N1228">
        <v>2000227397</v>
      </c>
      <c r="O1228" t="s">
        <v>2514</v>
      </c>
      <c r="P1228">
        <v>0</v>
      </c>
      <c r="Q1228" t="s">
        <v>2514</v>
      </c>
      <c r="R1228" s="2">
        <v>244688</v>
      </c>
      <c r="S1228" s="2">
        <v>244688</v>
      </c>
      <c r="T1228" t="s">
        <v>2522</v>
      </c>
      <c r="U1228">
        <v>23106505</v>
      </c>
      <c r="V1228" t="s">
        <v>726</v>
      </c>
      <c r="W1228">
        <v>13</v>
      </c>
      <c r="X1228">
        <v>1560</v>
      </c>
      <c r="Y1228">
        <v>13</v>
      </c>
      <c r="Z1228">
        <v>1560</v>
      </c>
      <c r="AA1228">
        <v>0</v>
      </c>
      <c r="AB1228">
        <v>0</v>
      </c>
      <c r="AC1228">
        <v>0</v>
      </c>
      <c r="AD1228">
        <v>0</v>
      </c>
      <c r="AE1228">
        <v>13</v>
      </c>
      <c r="AF1228">
        <v>1560</v>
      </c>
      <c r="AI1228" t="s">
        <v>2516</v>
      </c>
      <c r="AJ1228" t="s">
        <v>989</v>
      </c>
      <c r="AN1228" t="s">
        <v>1022</v>
      </c>
      <c r="AO1228" t="s">
        <v>991</v>
      </c>
      <c r="AU1228" t="s">
        <v>2523</v>
      </c>
      <c r="AV1228" t="s">
        <v>1001</v>
      </c>
      <c r="AW1228" t="s">
        <v>765</v>
      </c>
      <c r="AX1228" t="s">
        <v>990</v>
      </c>
      <c r="AY1228">
        <v>0</v>
      </c>
      <c r="AZ1228" t="s">
        <v>2460</v>
      </c>
      <c r="BA1228">
        <v>31797201</v>
      </c>
      <c r="BD1228">
        <v>0</v>
      </c>
      <c r="BG1228">
        <v>1333314600</v>
      </c>
      <c r="BH1228" t="s">
        <v>995</v>
      </c>
      <c r="BI1228">
        <v>13</v>
      </c>
      <c r="BJ1228">
        <v>1560</v>
      </c>
      <c r="BK1228">
        <v>1300</v>
      </c>
      <c r="BL1228" t="s">
        <v>996</v>
      </c>
    </row>
    <row r="1229" spans="1:66">
      <c r="C1229" s="2">
        <v>244688</v>
      </c>
      <c r="D1229" s="2">
        <v>244688</v>
      </c>
      <c r="F1229" t="s">
        <v>2524</v>
      </c>
      <c r="G1229" t="s">
        <v>2525</v>
      </c>
      <c r="H1229">
        <v>0</v>
      </c>
      <c r="I1229" t="s">
        <v>984</v>
      </c>
      <c r="J1229" t="s">
        <v>985</v>
      </c>
      <c r="K1229" t="s">
        <v>986</v>
      </c>
      <c r="L1229">
        <v>250</v>
      </c>
      <c r="N1229">
        <v>2000357083</v>
      </c>
      <c r="O1229" t="s">
        <v>2526</v>
      </c>
      <c r="P1229">
        <v>2</v>
      </c>
      <c r="Q1229" t="s">
        <v>2527</v>
      </c>
      <c r="R1229" s="2">
        <v>244688</v>
      </c>
      <c r="S1229" s="2">
        <v>244688</v>
      </c>
      <c r="T1229" t="s">
        <v>2528</v>
      </c>
      <c r="U1229">
        <v>23078867</v>
      </c>
      <c r="V1229" t="s">
        <v>173</v>
      </c>
      <c r="W1229">
        <v>200</v>
      </c>
      <c r="X1229">
        <v>200</v>
      </c>
      <c r="Y1229">
        <v>200</v>
      </c>
      <c r="Z1229">
        <v>200</v>
      </c>
      <c r="AA1229">
        <v>0</v>
      </c>
      <c r="AB1229">
        <v>0</v>
      </c>
      <c r="AC1229">
        <v>0</v>
      </c>
      <c r="AD1229">
        <v>0</v>
      </c>
      <c r="AE1229">
        <v>200</v>
      </c>
      <c r="AF1229">
        <v>200</v>
      </c>
      <c r="AI1229" t="s">
        <v>2529</v>
      </c>
      <c r="AJ1229" t="s">
        <v>989</v>
      </c>
      <c r="AK1229" t="s">
        <v>1039</v>
      </c>
      <c r="AL1229" t="s">
        <v>1008</v>
      </c>
      <c r="AM1229" t="s">
        <v>1009</v>
      </c>
      <c r="AN1229" t="s">
        <v>1962</v>
      </c>
      <c r="AO1229" t="s">
        <v>991</v>
      </c>
      <c r="AU1229" t="s">
        <v>2530</v>
      </c>
      <c r="AV1229" t="s">
        <v>765</v>
      </c>
      <c r="AW1229" t="s">
        <v>765</v>
      </c>
      <c r="AX1229" t="s">
        <v>990</v>
      </c>
      <c r="AY1229">
        <v>0</v>
      </c>
      <c r="AZ1229" t="s">
        <v>2460</v>
      </c>
      <c r="BA1229">
        <v>31789077</v>
      </c>
      <c r="BD1229">
        <v>0</v>
      </c>
      <c r="BG1229">
        <v>1333314600</v>
      </c>
      <c r="BH1229" t="s">
        <v>995</v>
      </c>
      <c r="BI1229">
        <v>200</v>
      </c>
      <c r="BJ1229">
        <v>200</v>
      </c>
      <c r="BK1229">
        <v>1300</v>
      </c>
      <c r="BL1229" t="s">
        <v>996</v>
      </c>
    </row>
    <row r="1230" spans="1:66" ht="16.5">
      <c r="A1230" s="137"/>
      <c r="B1230" s="137"/>
      <c r="C1230" s="137"/>
      <c r="D1230" s="137"/>
      <c r="E1230" s="137"/>
      <c r="F1230" s="137"/>
      <c r="G1230" s="137"/>
      <c r="H1230" s="137"/>
      <c r="I1230" s="137"/>
      <c r="J1230" s="137"/>
      <c r="K1230" s="137"/>
      <c r="L1230" s="137"/>
      <c r="M1230" s="137"/>
      <c r="N1230" s="138"/>
      <c r="O1230" s="137"/>
      <c r="P1230" s="137"/>
      <c r="Q1230" s="137"/>
      <c r="R1230" s="137"/>
      <c r="S1230" s="137"/>
      <c r="T1230" s="138"/>
      <c r="U1230" s="137"/>
      <c r="V1230" s="137"/>
      <c r="W1230" s="137"/>
      <c r="X1230" s="137"/>
      <c r="Y1230" s="137"/>
      <c r="Z1230" s="137"/>
      <c r="AA1230" s="137"/>
      <c r="AB1230" s="137"/>
      <c r="AC1230" s="137"/>
      <c r="AD1230" s="137"/>
      <c r="AE1230" s="137"/>
      <c r="AF1230" s="137"/>
      <c r="AG1230" s="137"/>
      <c r="AH1230" s="137"/>
      <c r="AI1230" s="137"/>
      <c r="AJ1230" s="137"/>
      <c r="AK1230" s="137"/>
      <c r="AL1230" s="137"/>
      <c r="AM1230" s="137"/>
      <c r="AN1230" s="137"/>
      <c r="AO1230" s="137"/>
      <c r="AP1230" s="137"/>
      <c r="AQ1230" s="137"/>
      <c r="AR1230" s="137"/>
      <c r="AS1230" s="137"/>
      <c r="AT1230" s="137"/>
      <c r="AU1230" s="137"/>
      <c r="AV1230" s="137"/>
      <c r="AW1230" s="137"/>
      <c r="AX1230" s="137"/>
      <c r="AY1230" s="137"/>
      <c r="AZ1230" s="137"/>
      <c r="BA1230" s="137"/>
      <c r="BB1230" s="137"/>
      <c r="BC1230" s="137"/>
      <c r="BD1230" s="137"/>
      <c r="BE1230" s="137"/>
      <c r="BF1230" s="137"/>
      <c r="BG1230" s="138"/>
      <c r="BH1230" s="137"/>
      <c r="BI1230" s="137"/>
      <c r="BJ1230" s="137"/>
      <c r="BK1230" s="137"/>
      <c r="BL1230" s="137"/>
      <c r="BM1230" s="137"/>
      <c r="BN1230" s="137"/>
    </row>
    <row r="1231" spans="1:66" ht="16.5">
      <c r="A1231" s="137"/>
      <c r="B1231" s="137"/>
      <c r="C1231" s="137"/>
      <c r="D1231" s="137"/>
      <c r="E1231" s="137"/>
      <c r="F1231" s="137"/>
      <c r="G1231" s="137"/>
      <c r="H1231" s="137"/>
      <c r="I1231" s="137"/>
      <c r="J1231" s="137"/>
      <c r="K1231" s="137"/>
      <c r="L1231" s="137"/>
      <c r="M1231" s="137"/>
      <c r="N1231" s="138"/>
      <c r="O1231" s="137"/>
      <c r="P1231" s="137"/>
      <c r="Q1231" s="137"/>
      <c r="R1231" s="137"/>
      <c r="S1231" s="137"/>
      <c r="T1231" s="138"/>
      <c r="U1231" s="137"/>
      <c r="V1231" s="137"/>
      <c r="W1231" s="137"/>
      <c r="X1231" s="137"/>
      <c r="Y1231" s="137"/>
      <c r="Z1231" s="137"/>
      <c r="AA1231" s="137"/>
      <c r="AB1231" s="137"/>
      <c r="AC1231" s="137"/>
      <c r="AD1231" s="137"/>
      <c r="AE1231" s="137"/>
      <c r="AF1231" s="137"/>
      <c r="AG1231" s="137"/>
      <c r="AH1231" s="137"/>
      <c r="AI1231" s="137"/>
      <c r="AJ1231" s="137"/>
      <c r="AK1231" s="137"/>
      <c r="AL1231" s="137"/>
      <c r="AM1231" s="137"/>
      <c r="AN1231" s="137"/>
      <c r="AO1231" s="137"/>
      <c r="AP1231" s="137"/>
      <c r="AQ1231" s="137"/>
      <c r="AR1231" s="137"/>
      <c r="AS1231" s="137"/>
      <c r="AT1231" s="137"/>
      <c r="AU1231" s="137"/>
      <c r="AV1231" s="137"/>
      <c r="AW1231" s="137"/>
      <c r="AX1231" s="137"/>
      <c r="AY1231" s="137"/>
      <c r="AZ1231" s="137"/>
      <c r="BA1231" s="137"/>
      <c r="BB1231" s="137"/>
      <c r="BC1231" s="137"/>
      <c r="BD1231" s="137"/>
      <c r="BE1231" s="137"/>
      <c r="BF1231" s="137"/>
      <c r="BG1231" s="138"/>
      <c r="BH1231" s="137"/>
      <c r="BI1231" s="137"/>
      <c r="BJ1231" s="137"/>
      <c r="BK1231" s="137"/>
      <c r="BL1231" s="137"/>
      <c r="BM1231" s="137"/>
      <c r="BN1231" s="137"/>
    </row>
    <row r="1232" spans="1:66" ht="16.5">
      <c r="A1232" s="137"/>
      <c r="B1232" s="137"/>
      <c r="C1232" s="137"/>
      <c r="D1232" s="137"/>
      <c r="E1232" s="137"/>
      <c r="F1232" s="137"/>
      <c r="G1232" s="137"/>
      <c r="H1232" s="137"/>
      <c r="I1232" s="137"/>
      <c r="J1232" s="137"/>
      <c r="K1232" s="137"/>
      <c r="L1232" s="137"/>
      <c r="M1232" s="137"/>
      <c r="N1232" s="138"/>
      <c r="O1232" s="137"/>
      <c r="P1232" s="137"/>
      <c r="Q1232" s="137"/>
      <c r="R1232" s="137"/>
      <c r="S1232" s="137"/>
      <c r="T1232" s="138"/>
      <c r="U1232" s="137"/>
      <c r="V1232" s="137"/>
      <c r="W1232" s="137"/>
      <c r="X1232" s="137"/>
      <c r="Y1232" s="137"/>
      <c r="Z1232" s="137"/>
      <c r="AA1232" s="137"/>
      <c r="AB1232" s="137"/>
      <c r="AC1232" s="137"/>
      <c r="AD1232" s="137"/>
      <c r="AE1232" s="137"/>
      <c r="AF1232" s="137"/>
      <c r="AG1232" s="137"/>
      <c r="AH1232" s="137"/>
      <c r="AI1232" s="137"/>
      <c r="AJ1232" s="137"/>
      <c r="AK1232" s="137"/>
      <c r="AL1232" s="137"/>
      <c r="AM1232" s="137"/>
      <c r="AN1232" s="137"/>
      <c r="AO1232" s="137"/>
      <c r="AP1232" s="137"/>
      <c r="AQ1232" s="137"/>
      <c r="AR1232" s="137"/>
      <c r="AS1232" s="137"/>
      <c r="AT1232" s="137"/>
      <c r="AU1232" s="137"/>
      <c r="AV1232" s="137"/>
      <c r="AW1232" s="137"/>
      <c r="AX1232" s="137"/>
      <c r="AY1232" s="137"/>
      <c r="AZ1232" s="137"/>
      <c r="BA1232" s="137"/>
      <c r="BB1232" s="137"/>
      <c r="BC1232" s="137"/>
      <c r="BD1232" s="137"/>
      <c r="BE1232" s="137"/>
      <c r="BF1232" s="137"/>
      <c r="BG1232" s="138"/>
      <c r="BH1232" s="137"/>
      <c r="BI1232" s="137"/>
      <c r="BJ1232" s="137"/>
      <c r="BK1232" s="137"/>
      <c r="BL1232" s="137"/>
      <c r="BM1232" s="137"/>
      <c r="BN1232" s="137"/>
    </row>
    <row r="1233" spans="1:66" ht="16.5">
      <c r="A1233" s="137"/>
      <c r="B1233" s="137"/>
      <c r="C1233" s="137"/>
      <c r="D1233" s="137"/>
      <c r="E1233" s="137"/>
      <c r="F1233" s="137"/>
      <c r="G1233" s="137"/>
      <c r="H1233" s="137"/>
      <c r="I1233" s="137"/>
      <c r="J1233" s="137"/>
      <c r="K1233" s="137"/>
      <c r="L1233" s="137"/>
      <c r="M1233" s="137"/>
      <c r="N1233" s="138"/>
      <c r="O1233" s="137"/>
      <c r="P1233" s="137"/>
      <c r="Q1233" s="137"/>
      <c r="R1233" s="137"/>
      <c r="S1233" s="137"/>
      <c r="T1233" s="137"/>
      <c r="U1233" s="137"/>
      <c r="V1233" s="137"/>
      <c r="W1233" s="137"/>
      <c r="X1233" s="137"/>
      <c r="Y1233" s="137"/>
      <c r="Z1233" s="137"/>
      <c r="AA1233" s="137"/>
      <c r="AB1233" s="137"/>
      <c r="AC1233" s="137"/>
      <c r="AD1233" s="137"/>
      <c r="AE1233" s="137"/>
      <c r="AF1233" s="137"/>
      <c r="AG1233" s="137"/>
      <c r="AH1233" s="137"/>
      <c r="AI1233" s="137"/>
      <c r="AJ1233" s="137"/>
      <c r="AK1233" s="137"/>
      <c r="AL1233" s="137"/>
      <c r="AM1233" s="137"/>
      <c r="AN1233" s="137"/>
      <c r="AO1233" s="137"/>
      <c r="AP1233" s="137"/>
      <c r="AQ1233" s="137"/>
      <c r="AR1233" s="137"/>
      <c r="AS1233" s="137"/>
      <c r="AT1233" s="137"/>
      <c r="AU1233" s="137"/>
      <c r="AV1233" s="137"/>
      <c r="AW1233" s="137"/>
      <c r="AX1233" s="137"/>
      <c r="AY1233" s="137"/>
      <c r="AZ1233" s="137"/>
      <c r="BA1233" s="137"/>
      <c r="BB1233" s="137"/>
      <c r="BC1233" s="137"/>
      <c r="BD1233" s="137"/>
      <c r="BE1233" s="137"/>
      <c r="BF1233" s="137"/>
      <c r="BG1233" s="138"/>
      <c r="BH1233" s="137"/>
      <c r="BI1233" s="137"/>
      <c r="BJ1233" s="137"/>
      <c r="BK1233" s="137"/>
      <c r="BL1233" s="137"/>
      <c r="BM1233" s="137"/>
      <c r="BN1233" s="137"/>
    </row>
    <row r="1234" spans="1:66" ht="16.5">
      <c r="A1234" s="137"/>
      <c r="B1234" s="137"/>
      <c r="C1234" s="137"/>
      <c r="D1234" s="137"/>
      <c r="E1234" s="137"/>
      <c r="F1234" s="137"/>
      <c r="G1234" s="137"/>
      <c r="H1234" s="137"/>
      <c r="I1234" s="137"/>
      <c r="J1234" s="137"/>
      <c r="K1234" s="137"/>
      <c r="L1234" s="137"/>
      <c r="M1234" s="137"/>
      <c r="N1234" s="138"/>
      <c r="O1234" s="137"/>
      <c r="P1234" s="137"/>
      <c r="Q1234" s="137"/>
      <c r="R1234" s="137"/>
      <c r="S1234" s="137"/>
      <c r="T1234" s="137"/>
      <c r="U1234" s="137"/>
      <c r="V1234" s="137"/>
      <c r="W1234" s="137"/>
      <c r="X1234" s="137"/>
      <c r="Y1234" s="137"/>
      <c r="Z1234" s="137"/>
      <c r="AA1234" s="137"/>
      <c r="AB1234" s="137"/>
      <c r="AC1234" s="137"/>
      <c r="AD1234" s="137"/>
      <c r="AE1234" s="137"/>
      <c r="AF1234" s="137"/>
      <c r="AG1234" s="137"/>
      <c r="AH1234" s="137"/>
      <c r="AI1234" s="137"/>
      <c r="AJ1234" s="137"/>
      <c r="AK1234" s="137"/>
      <c r="AL1234" s="137"/>
      <c r="AM1234" s="137"/>
      <c r="AN1234" s="137"/>
      <c r="AO1234" s="137"/>
      <c r="AP1234" s="137"/>
      <c r="AQ1234" s="137"/>
      <c r="AR1234" s="137"/>
      <c r="AS1234" s="137"/>
      <c r="AT1234" s="137"/>
      <c r="AU1234" s="137"/>
      <c r="AV1234" s="137"/>
      <c r="AW1234" s="137"/>
      <c r="AX1234" s="137"/>
      <c r="AY1234" s="137"/>
      <c r="AZ1234" s="137"/>
      <c r="BA1234" s="137"/>
      <c r="BB1234" s="137"/>
      <c r="BC1234" s="137"/>
      <c r="BD1234" s="137"/>
      <c r="BE1234" s="137"/>
      <c r="BF1234" s="137"/>
      <c r="BG1234" s="138"/>
      <c r="BH1234" s="137"/>
      <c r="BI1234" s="137"/>
      <c r="BJ1234" s="137"/>
      <c r="BK1234" s="137"/>
      <c r="BL1234" s="137"/>
      <c r="BM1234" s="137"/>
      <c r="BN1234" s="137"/>
    </row>
    <row r="1235" spans="1:66" ht="16.5">
      <c r="A1235" s="137"/>
      <c r="B1235" s="137"/>
      <c r="C1235" s="137"/>
      <c r="D1235" s="137"/>
      <c r="E1235" s="137"/>
      <c r="F1235" s="137"/>
      <c r="G1235" s="137"/>
      <c r="H1235" s="137"/>
      <c r="I1235" s="137"/>
      <c r="J1235" s="137"/>
      <c r="K1235" s="137"/>
      <c r="L1235" s="137"/>
      <c r="M1235" s="137"/>
      <c r="N1235" s="138"/>
      <c r="O1235" s="137"/>
      <c r="P1235" s="137"/>
      <c r="Q1235" s="137"/>
      <c r="R1235" s="137"/>
      <c r="S1235" s="137"/>
      <c r="T1235" s="137"/>
      <c r="U1235" s="137"/>
      <c r="V1235" s="137"/>
      <c r="W1235" s="137"/>
      <c r="X1235" s="137"/>
      <c r="Y1235" s="137"/>
      <c r="Z1235" s="137"/>
      <c r="AA1235" s="137"/>
      <c r="AB1235" s="137"/>
      <c r="AC1235" s="137"/>
      <c r="AD1235" s="137"/>
      <c r="AE1235" s="137"/>
      <c r="AF1235" s="137"/>
      <c r="AG1235" s="137"/>
      <c r="AH1235" s="137"/>
      <c r="AI1235" s="137"/>
      <c r="AJ1235" s="137"/>
      <c r="AK1235" s="137"/>
      <c r="AL1235" s="137"/>
      <c r="AM1235" s="137"/>
      <c r="AN1235" s="137"/>
      <c r="AO1235" s="137"/>
      <c r="AP1235" s="137"/>
      <c r="AQ1235" s="137"/>
      <c r="AR1235" s="137"/>
      <c r="AS1235" s="137"/>
      <c r="AT1235" s="137"/>
      <c r="AU1235" s="137"/>
      <c r="AV1235" s="137"/>
      <c r="AW1235" s="137"/>
      <c r="AX1235" s="137"/>
      <c r="AY1235" s="137"/>
      <c r="AZ1235" s="137"/>
      <c r="BA1235" s="137"/>
      <c r="BB1235" s="137"/>
      <c r="BC1235" s="137"/>
      <c r="BD1235" s="137"/>
      <c r="BE1235" s="137"/>
      <c r="BF1235" s="137"/>
      <c r="BG1235" s="138"/>
      <c r="BH1235" s="137"/>
      <c r="BI1235" s="137"/>
      <c r="BJ1235" s="137"/>
      <c r="BK1235" s="137"/>
      <c r="BL1235" s="137"/>
      <c r="BM1235" s="137"/>
      <c r="BN1235" s="137"/>
    </row>
    <row r="1236" spans="1:66" ht="16.5">
      <c r="A1236" s="137"/>
      <c r="B1236" s="137"/>
      <c r="C1236" s="137"/>
      <c r="D1236" s="137"/>
      <c r="E1236" s="137"/>
      <c r="F1236" s="137"/>
      <c r="G1236" s="137"/>
      <c r="H1236" s="137"/>
      <c r="I1236" s="137"/>
      <c r="J1236" s="137"/>
      <c r="K1236" s="137"/>
      <c r="L1236" s="137"/>
      <c r="M1236" s="137"/>
      <c r="N1236" s="138"/>
      <c r="O1236" s="137"/>
      <c r="P1236" s="137"/>
      <c r="Q1236" s="137"/>
      <c r="R1236" s="137"/>
      <c r="S1236" s="137"/>
      <c r="T1236" s="137"/>
      <c r="U1236" s="137"/>
      <c r="V1236" s="137"/>
      <c r="W1236" s="137"/>
      <c r="X1236" s="137"/>
      <c r="Y1236" s="137"/>
      <c r="Z1236" s="137"/>
      <c r="AA1236" s="137"/>
      <c r="AB1236" s="137"/>
      <c r="AC1236" s="137"/>
      <c r="AD1236" s="137"/>
      <c r="AE1236" s="137"/>
      <c r="AF1236" s="137"/>
      <c r="AG1236" s="137"/>
      <c r="AH1236" s="137"/>
      <c r="AI1236" s="137"/>
      <c r="AJ1236" s="137"/>
      <c r="AK1236" s="137"/>
      <c r="AL1236" s="137"/>
      <c r="AM1236" s="137"/>
      <c r="AN1236" s="137"/>
      <c r="AO1236" s="137"/>
      <c r="AP1236" s="137"/>
      <c r="AQ1236" s="137"/>
      <c r="AR1236" s="137"/>
      <c r="AS1236" s="137"/>
      <c r="AT1236" s="137"/>
      <c r="AU1236" s="137"/>
      <c r="AV1236" s="137"/>
      <c r="AW1236" s="137"/>
      <c r="AX1236" s="137"/>
      <c r="AY1236" s="137"/>
      <c r="AZ1236" s="137"/>
      <c r="BA1236" s="137"/>
      <c r="BB1236" s="137"/>
      <c r="BC1236" s="137"/>
      <c r="BD1236" s="137"/>
      <c r="BE1236" s="137"/>
      <c r="BF1236" s="137"/>
      <c r="BG1236" s="138"/>
      <c r="BH1236" s="137"/>
      <c r="BI1236" s="137"/>
      <c r="BJ1236" s="137"/>
      <c r="BK1236" s="137"/>
      <c r="BL1236" s="137"/>
      <c r="BM1236" s="137"/>
      <c r="BN1236" s="137"/>
    </row>
    <row r="1237" spans="1:66" ht="16.5">
      <c r="A1237" s="137"/>
      <c r="B1237" s="137"/>
      <c r="C1237" s="137"/>
      <c r="D1237" s="137"/>
      <c r="E1237" s="137"/>
      <c r="F1237" s="137"/>
      <c r="G1237" s="137"/>
      <c r="H1237" s="137"/>
      <c r="I1237" s="137"/>
      <c r="J1237" s="137"/>
      <c r="K1237" s="137"/>
      <c r="L1237" s="137"/>
      <c r="M1237" s="137"/>
      <c r="N1237" s="138"/>
      <c r="O1237" s="137"/>
      <c r="P1237" s="137"/>
      <c r="Q1237" s="137"/>
      <c r="R1237" s="137"/>
      <c r="S1237" s="137"/>
      <c r="T1237" s="137"/>
      <c r="U1237" s="137"/>
      <c r="V1237" s="137"/>
      <c r="W1237" s="137"/>
      <c r="X1237" s="137"/>
      <c r="Y1237" s="137"/>
      <c r="Z1237" s="137"/>
      <c r="AA1237" s="137"/>
      <c r="AB1237" s="137"/>
      <c r="AC1237" s="137"/>
      <c r="AD1237" s="137"/>
      <c r="AE1237" s="137"/>
      <c r="AF1237" s="137"/>
      <c r="AG1237" s="137"/>
      <c r="AH1237" s="137"/>
      <c r="AI1237" s="137"/>
      <c r="AJ1237" s="137"/>
      <c r="AK1237" s="137"/>
      <c r="AL1237" s="137"/>
      <c r="AM1237" s="137"/>
      <c r="AN1237" s="137"/>
      <c r="AO1237" s="137"/>
      <c r="AP1237" s="137"/>
      <c r="AQ1237" s="137"/>
      <c r="AR1237" s="137"/>
      <c r="AS1237" s="137"/>
      <c r="AT1237" s="137"/>
      <c r="AU1237" s="137"/>
      <c r="AV1237" s="137"/>
      <c r="AW1237" s="137"/>
      <c r="AX1237" s="137"/>
      <c r="AY1237" s="137"/>
      <c r="AZ1237" s="137"/>
      <c r="BA1237" s="137"/>
      <c r="BB1237" s="137"/>
      <c r="BC1237" s="137"/>
      <c r="BD1237" s="137"/>
      <c r="BE1237" s="137"/>
      <c r="BF1237" s="137"/>
      <c r="BG1237" s="138"/>
      <c r="BH1237" s="137"/>
      <c r="BI1237" s="137"/>
      <c r="BJ1237" s="137"/>
      <c r="BK1237" s="137"/>
      <c r="BL1237" s="137"/>
      <c r="BM1237" s="137"/>
      <c r="BN1237" s="137"/>
    </row>
    <row r="1238" spans="1:66" ht="15">
      <c r="A1238" s="139"/>
      <c r="B1238" s="139"/>
      <c r="C1238" s="139"/>
      <c r="D1238" s="139"/>
      <c r="E1238" s="139"/>
      <c r="F1238" s="139"/>
      <c r="G1238" s="139"/>
      <c r="H1238" s="139"/>
      <c r="I1238" s="139"/>
      <c r="J1238" s="139"/>
      <c r="K1238" s="139"/>
      <c r="L1238" s="139"/>
      <c r="M1238" s="139"/>
      <c r="N1238" s="140"/>
      <c r="O1238" s="139"/>
      <c r="P1238" s="139"/>
      <c r="Q1238" s="139"/>
      <c r="R1238" s="139"/>
      <c r="S1238" s="139"/>
      <c r="T1238" s="139"/>
      <c r="U1238" s="139"/>
      <c r="V1238" s="139"/>
      <c r="W1238" s="139"/>
      <c r="X1238" s="139"/>
      <c r="Y1238" s="139"/>
      <c r="Z1238" s="139"/>
      <c r="AA1238" s="139"/>
      <c r="AB1238" s="139"/>
      <c r="AC1238" s="139"/>
      <c r="AD1238" s="139"/>
      <c r="AE1238" s="139"/>
      <c r="AF1238" s="139"/>
      <c r="AG1238" s="139"/>
      <c r="AH1238" s="139"/>
      <c r="AI1238" s="139"/>
      <c r="AJ1238" s="139"/>
      <c r="AK1238" s="139"/>
      <c r="AL1238" s="139"/>
      <c r="AM1238" s="139"/>
      <c r="AN1238" s="139"/>
      <c r="AO1238" s="139"/>
      <c r="AP1238" s="139"/>
      <c r="AQ1238" s="139"/>
      <c r="AR1238" s="139"/>
      <c r="AS1238" s="139"/>
      <c r="AT1238" s="139"/>
      <c r="AU1238" s="139"/>
      <c r="AV1238" s="139"/>
      <c r="AW1238" s="139"/>
      <c r="AX1238" s="139"/>
      <c r="AY1238" s="139"/>
      <c r="AZ1238" s="139"/>
      <c r="BA1238" s="139"/>
      <c r="BB1238" s="139"/>
      <c r="BC1238" s="139"/>
      <c r="BD1238" s="139"/>
      <c r="BE1238" s="139"/>
      <c r="BF1238" s="139"/>
      <c r="BG1238" s="140"/>
      <c r="BH1238" s="139"/>
      <c r="BI1238" s="139"/>
      <c r="BJ1238" s="139"/>
      <c r="BK1238" s="139"/>
      <c r="BL1238" s="139"/>
      <c r="BM1238" s="139"/>
      <c r="BN1238" s="139"/>
    </row>
    <row r="1239" spans="1:66" ht="15">
      <c r="A1239" s="139"/>
      <c r="B1239" s="139"/>
      <c r="C1239" s="139"/>
      <c r="D1239" s="139"/>
      <c r="E1239" s="139"/>
      <c r="F1239" s="139"/>
      <c r="G1239" s="139"/>
      <c r="H1239" s="139"/>
      <c r="I1239" s="139"/>
      <c r="J1239" s="139"/>
      <c r="K1239" s="139"/>
      <c r="L1239" s="139"/>
      <c r="M1239" s="139"/>
      <c r="N1239" s="140"/>
      <c r="O1239" s="139"/>
      <c r="P1239" s="139"/>
      <c r="Q1239" s="139"/>
      <c r="R1239" s="139"/>
      <c r="S1239" s="139"/>
      <c r="T1239" s="139"/>
      <c r="U1239" s="139"/>
      <c r="V1239" s="139"/>
      <c r="W1239" s="139"/>
      <c r="X1239" s="139"/>
      <c r="Y1239" s="139"/>
      <c r="Z1239" s="139"/>
      <c r="AA1239" s="139"/>
      <c r="AB1239" s="139"/>
      <c r="AC1239" s="139"/>
      <c r="AD1239" s="139"/>
      <c r="AE1239" s="139"/>
      <c r="AF1239" s="139"/>
      <c r="AG1239" s="139"/>
      <c r="AH1239" s="139"/>
      <c r="AI1239" s="139"/>
      <c r="AJ1239" s="139"/>
      <c r="AK1239" s="139"/>
      <c r="AL1239" s="139"/>
      <c r="AM1239" s="139"/>
      <c r="AN1239" s="139"/>
      <c r="AO1239" s="139"/>
      <c r="AP1239" s="139"/>
      <c r="AQ1239" s="139"/>
      <c r="AR1239" s="139"/>
      <c r="AS1239" s="139"/>
      <c r="AT1239" s="139"/>
      <c r="AU1239" s="139"/>
      <c r="AV1239" s="139"/>
      <c r="AW1239" s="139"/>
      <c r="AX1239" s="139"/>
      <c r="AY1239" s="139"/>
      <c r="AZ1239" s="139"/>
      <c r="BA1239" s="139"/>
      <c r="BB1239" s="139"/>
      <c r="BC1239" s="139"/>
      <c r="BD1239" s="139"/>
      <c r="BE1239" s="139"/>
      <c r="BF1239" s="139"/>
      <c r="BG1239" s="140"/>
      <c r="BH1239" s="139"/>
      <c r="BI1239" s="139"/>
      <c r="BJ1239" s="139"/>
      <c r="BK1239" s="139"/>
      <c r="BL1239" s="139"/>
      <c r="BM1239" s="139"/>
      <c r="BN1239" s="139"/>
    </row>
    <row r="1240" spans="1:66" ht="15">
      <c r="A1240" s="139"/>
      <c r="B1240" s="139"/>
      <c r="C1240" s="139"/>
      <c r="D1240" s="139"/>
      <c r="E1240" s="139"/>
      <c r="F1240" s="139"/>
      <c r="G1240" s="139"/>
      <c r="H1240" s="139"/>
      <c r="I1240" s="139"/>
      <c r="J1240" s="139"/>
      <c r="K1240" s="139"/>
      <c r="L1240" s="139"/>
      <c r="M1240" s="139"/>
      <c r="N1240" s="140"/>
      <c r="O1240" s="139"/>
      <c r="P1240" s="139"/>
      <c r="Q1240" s="139"/>
      <c r="R1240" s="139"/>
      <c r="S1240" s="139"/>
      <c r="T1240" s="139"/>
      <c r="U1240" s="139"/>
      <c r="V1240" s="139"/>
      <c r="W1240" s="139"/>
      <c r="X1240" s="139"/>
      <c r="Y1240" s="139"/>
      <c r="Z1240" s="139"/>
      <c r="AA1240" s="139"/>
      <c r="AB1240" s="139"/>
      <c r="AC1240" s="139"/>
      <c r="AD1240" s="139"/>
      <c r="AE1240" s="139"/>
      <c r="AF1240" s="139"/>
      <c r="AG1240" s="139"/>
      <c r="AH1240" s="139"/>
      <c r="AI1240" s="139"/>
      <c r="AJ1240" s="139"/>
      <c r="AK1240" s="139"/>
      <c r="AL1240" s="139"/>
      <c r="AM1240" s="139"/>
      <c r="AN1240" s="139"/>
      <c r="AO1240" s="139"/>
      <c r="AP1240" s="139"/>
      <c r="AQ1240" s="139"/>
      <c r="AR1240" s="139"/>
      <c r="AS1240" s="139"/>
      <c r="AT1240" s="139"/>
      <c r="AU1240" s="139"/>
      <c r="AV1240" s="139"/>
      <c r="AW1240" s="139"/>
      <c r="AX1240" s="139"/>
      <c r="AY1240" s="139"/>
      <c r="AZ1240" s="139"/>
      <c r="BA1240" s="139"/>
      <c r="BB1240" s="139"/>
      <c r="BC1240" s="139"/>
      <c r="BD1240" s="139"/>
      <c r="BE1240" s="139"/>
      <c r="BF1240" s="139"/>
      <c r="BG1240" s="140"/>
      <c r="BH1240" s="139"/>
      <c r="BI1240" s="139"/>
      <c r="BJ1240" s="139"/>
      <c r="BK1240" s="139"/>
      <c r="BL1240" s="139"/>
      <c r="BM1240" s="139"/>
      <c r="BN1240" s="139"/>
    </row>
    <row r="1241" spans="1:66" ht="15">
      <c r="A1241" s="139"/>
      <c r="B1241" s="139"/>
      <c r="C1241" s="139"/>
      <c r="D1241" s="139"/>
      <c r="E1241" s="139"/>
      <c r="F1241" s="139"/>
      <c r="G1241" s="139"/>
      <c r="H1241" s="139"/>
      <c r="I1241" s="139"/>
      <c r="J1241" s="139"/>
      <c r="K1241" s="139"/>
      <c r="L1241" s="139"/>
      <c r="M1241" s="139"/>
      <c r="N1241" s="140"/>
      <c r="O1241" s="139"/>
      <c r="P1241" s="139"/>
      <c r="Q1241" s="139"/>
      <c r="R1241" s="139"/>
      <c r="S1241" s="139"/>
      <c r="T1241" s="139"/>
      <c r="U1241" s="139"/>
      <c r="V1241" s="139"/>
      <c r="W1241" s="139"/>
      <c r="X1241" s="139"/>
      <c r="Y1241" s="139"/>
      <c r="Z1241" s="139"/>
      <c r="AA1241" s="139"/>
      <c r="AB1241" s="139"/>
      <c r="AC1241" s="139"/>
      <c r="AD1241" s="139"/>
      <c r="AE1241" s="139"/>
      <c r="AF1241" s="139"/>
      <c r="AG1241" s="139"/>
      <c r="AH1241" s="139"/>
      <c r="AI1241" s="139"/>
      <c r="AJ1241" s="139"/>
      <c r="AK1241" s="139"/>
      <c r="AL1241" s="139"/>
      <c r="AM1241" s="139"/>
      <c r="AN1241" s="139"/>
      <c r="AO1241" s="139"/>
      <c r="AP1241" s="139"/>
      <c r="AQ1241" s="139"/>
      <c r="AR1241" s="139"/>
      <c r="AS1241" s="139"/>
      <c r="AT1241" s="139"/>
      <c r="AU1241" s="139"/>
      <c r="AV1241" s="139"/>
      <c r="AW1241" s="139"/>
      <c r="AX1241" s="139"/>
      <c r="AY1241" s="139"/>
      <c r="AZ1241" s="139"/>
      <c r="BA1241" s="139"/>
      <c r="BB1241" s="139"/>
      <c r="BC1241" s="139"/>
      <c r="BD1241" s="139"/>
      <c r="BE1241" s="139"/>
      <c r="BF1241" s="139"/>
      <c r="BG1241" s="140"/>
      <c r="BH1241" s="139"/>
      <c r="BI1241" s="139"/>
      <c r="BJ1241" s="139"/>
      <c r="BK1241" s="139"/>
      <c r="BL1241" s="139"/>
      <c r="BM1241" s="139"/>
      <c r="BN1241" s="139"/>
    </row>
    <row r="1242" spans="1:66" ht="15">
      <c r="A1242" s="139"/>
      <c r="B1242" s="139"/>
      <c r="C1242" s="139"/>
      <c r="D1242" s="139"/>
      <c r="E1242" s="139"/>
      <c r="F1242" s="139"/>
      <c r="G1242" s="139"/>
      <c r="H1242" s="139"/>
      <c r="I1242" s="139"/>
      <c r="J1242" s="139"/>
      <c r="K1242" s="139"/>
      <c r="L1242" s="139"/>
      <c r="M1242" s="139"/>
      <c r="N1242" s="140"/>
      <c r="O1242" s="139"/>
      <c r="P1242" s="139"/>
      <c r="Q1242" s="139"/>
      <c r="R1242" s="139"/>
      <c r="S1242" s="139"/>
      <c r="T1242" s="139"/>
      <c r="U1242" s="139"/>
      <c r="V1242" s="139"/>
      <c r="W1242" s="139"/>
      <c r="X1242" s="139"/>
      <c r="Y1242" s="139"/>
      <c r="Z1242" s="139"/>
      <c r="AA1242" s="139"/>
      <c r="AB1242" s="139"/>
      <c r="AC1242" s="139"/>
      <c r="AD1242" s="139"/>
      <c r="AE1242" s="139"/>
      <c r="AF1242" s="139"/>
      <c r="AG1242" s="139"/>
      <c r="AH1242" s="139"/>
      <c r="AI1242" s="139"/>
      <c r="AJ1242" s="139"/>
      <c r="AK1242" s="139"/>
      <c r="AL1242" s="139"/>
      <c r="AM1242" s="139"/>
      <c r="AN1242" s="139"/>
      <c r="AO1242" s="139"/>
      <c r="AP1242" s="139"/>
      <c r="AQ1242" s="139"/>
      <c r="AR1242" s="139"/>
      <c r="AS1242" s="139"/>
      <c r="AT1242" s="139"/>
      <c r="AU1242" s="139"/>
      <c r="AV1242" s="139"/>
      <c r="AW1242" s="139"/>
      <c r="AX1242" s="139"/>
      <c r="AY1242" s="139"/>
      <c r="AZ1242" s="139"/>
      <c r="BA1242" s="139"/>
      <c r="BB1242" s="139"/>
      <c r="BC1242" s="139"/>
      <c r="BD1242" s="139"/>
      <c r="BE1242" s="139"/>
      <c r="BF1242" s="139"/>
      <c r="BG1242" s="140"/>
      <c r="BH1242" s="139"/>
      <c r="BI1242" s="139"/>
      <c r="BJ1242" s="139"/>
      <c r="BK1242" s="139"/>
      <c r="BL1242" s="139"/>
      <c r="BM1242" s="139"/>
      <c r="BN1242" s="139"/>
    </row>
    <row r="1243" spans="1:66" ht="15">
      <c r="A1243" s="139"/>
      <c r="B1243" s="139"/>
      <c r="C1243" s="139"/>
      <c r="D1243" s="139"/>
      <c r="E1243" s="139"/>
      <c r="F1243" s="139"/>
      <c r="G1243" s="139"/>
      <c r="H1243" s="139"/>
      <c r="I1243" s="139"/>
      <c r="J1243" s="139"/>
      <c r="K1243" s="139"/>
      <c r="L1243" s="139"/>
      <c r="M1243" s="139"/>
      <c r="N1243" s="140"/>
      <c r="O1243" s="139"/>
      <c r="P1243" s="139"/>
      <c r="Q1243" s="139"/>
      <c r="R1243" s="139"/>
      <c r="S1243" s="139"/>
      <c r="T1243" s="139"/>
      <c r="U1243" s="139"/>
      <c r="V1243" s="139"/>
      <c r="W1243" s="139"/>
      <c r="X1243" s="139"/>
      <c r="Y1243" s="139"/>
      <c r="Z1243" s="139"/>
      <c r="AA1243" s="139"/>
      <c r="AB1243" s="139"/>
      <c r="AC1243" s="139"/>
      <c r="AD1243" s="139"/>
      <c r="AE1243" s="139"/>
      <c r="AF1243" s="139"/>
      <c r="AG1243" s="139"/>
      <c r="AH1243" s="139"/>
      <c r="AI1243" s="139"/>
      <c r="AJ1243" s="139"/>
      <c r="AK1243" s="139"/>
      <c r="AL1243" s="139"/>
      <c r="AM1243" s="139"/>
      <c r="AN1243" s="139"/>
      <c r="AO1243" s="139"/>
      <c r="AP1243" s="139"/>
      <c r="AQ1243" s="139"/>
      <c r="AR1243" s="139"/>
      <c r="AS1243" s="139"/>
      <c r="AT1243" s="139"/>
      <c r="AU1243" s="139"/>
      <c r="AV1243" s="139"/>
      <c r="AW1243" s="139"/>
      <c r="AX1243" s="139"/>
      <c r="AY1243" s="139"/>
      <c r="AZ1243" s="139"/>
      <c r="BA1243" s="139"/>
      <c r="BB1243" s="139"/>
      <c r="BC1243" s="139"/>
      <c r="BD1243" s="139"/>
      <c r="BE1243" s="139"/>
      <c r="BF1243" s="139"/>
      <c r="BG1243" s="140"/>
      <c r="BH1243" s="139"/>
      <c r="BI1243" s="139"/>
      <c r="BJ1243" s="139"/>
      <c r="BK1243" s="139"/>
      <c r="BL1243" s="139"/>
      <c r="BM1243" s="139"/>
      <c r="BN1243" s="139"/>
    </row>
    <row r="1244" spans="1:66" ht="15">
      <c r="A1244" s="139"/>
      <c r="B1244" s="139"/>
      <c r="C1244" s="139"/>
      <c r="D1244" s="139"/>
      <c r="E1244" s="139"/>
      <c r="F1244" s="139"/>
      <c r="G1244" s="139"/>
      <c r="H1244" s="139"/>
      <c r="I1244" s="139"/>
      <c r="J1244" s="139"/>
      <c r="K1244" s="139"/>
      <c r="L1244" s="139"/>
      <c r="M1244" s="139"/>
      <c r="N1244" s="140"/>
      <c r="O1244" s="139"/>
      <c r="P1244" s="139"/>
      <c r="Q1244" s="139"/>
      <c r="R1244" s="139"/>
      <c r="S1244" s="139"/>
      <c r="T1244" s="139"/>
      <c r="U1244" s="139"/>
      <c r="V1244" s="139"/>
      <c r="W1244" s="139"/>
      <c r="X1244" s="139"/>
      <c r="Y1244" s="139"/>
      <c r="Z1244" s="139"/>
      <c r="AA1244" s="139"/>
      <c r="AB1244" s="139"/>
      <c r="AC1244" s="139"/>
      <c r="AD1244" s="139"/>
      <c r="AE1244" s="139"/>
      <c r="AF1244" s="139"/>
      <c r="AG1244" s="139"/>
      <c r="AH1244" s="139"/>
      <c r="AI1244" s="139"/>
      <c r="AJ1244" s="139"/>
      <c r="AK1244" s="139"/>
      <c r="AL1244" s="139"/>
      <c r="AM1244" s="139"/>
      <c r="AN1244" s="139"/>
      <c r="AO1244" s="139"/>
      <c r="AP1244" s="139"/>
      <c r="AQ1244" s="139"/>
      <c r="AR1244" s="139"/>
      <c r="AS1244" s="139"/>
      <c r="AT1244" s="139"/>
      <c r="AU1244" s="139"/>
      <c r="AV1244" s="139"/>
      <c r="AW1244" s="139"/>
      <c r="AX1244" s="139"/>
      <c r="AY1244" s="139"/>
      <c r="AZ1244" s="139"/>
      <c r="BA1244" s="139"/>
      <c r="BB1244" s="139"/>
      <c r="BC1244" s="139"/>
      <c r="BD1244" s="139"/>
      <c r="BE1244" s="139"/>
      <c r="BF1244" s="139"/>
      <c r="BG1244" s="140"/>
      <c r="BH1244" s="139"/>
      <c r="BI1244" s="139"/>
      <c r="BJ1244" s="139"/>
      <c r="BK1244" s="139"/>
      <c r="BL1244" s="139"/>
      <c r="BM1244" s="139"/>
      <c r="BN1244" s="139"/>
    </row>
    <row r="1245" spans="1:66" ht="15">
      <c r="A1245" s="139"/>
      <c r="B1245" s="139"/>
      <c r="C1245" s="139"/>
      <c r="D1245" s="139"/>
      <c r="E1245" s="139"/>
      <c r="F1245" s="139"/>
      <c r="G1245" s="139"/>
      <c r="H1245" s="139"/>
      <c r="I1245" s="139"/>
      <c r="J1245" s="139"/>
      <c r="K1245" s="139"/>
      <c r="L1245" s="139"/>
      <c r="M1245" s="139"/>
      <c r="N1245" s="140"/>
      <c r="O1245" s="139"/>
      <c r="P1245" s="139"/>
      <c r="Q1245" s="139"/>
      <c r="R1245" s="139"/>
      <c r="S1245" s="139"/>
      <c r="T1245" s="139"/>
      <c r="U1245" s="139"/>
      <c r="V1245" s="139"/>
      <c r="W1245" s="139"/>
      <c r="X1245" s="139"/>
      <c r="Y1245" s="139"/>
      <c r="Z1245" s="139"/>
      <c r="AA1245" s="139"/>
      <c r="AB1245" s="139"/>
      <c r="AC1245" s="139"/>
      <c r="AD1245" s="139"/>
      <c r="AE1245" s="139"/>
      <c r="AF1245" s="139"/>
      <c r="AG1245" s="139"/>
      <c r="AH1245" s="139"/>
      <c r="AI1245" s="139"/>
      <c r="AJ1245" s="139"/>
      <c r="AK1245" s="139"/>
      <c r="AL1245" s="139"/>
      <c r="AM1245" s="139"/>
      <c r="AN1245" s="139"/>
      <c r="AO1245" s="139"/>
      <c r="AP1245" s="139"/>
      <c r="AQ1245" s="139"/>
      <c r="AR1245" s="139"/>
      <c r="AS1245" s="139"/>
      <c r="AT1245" s="139"/>
      <c r="AU1245" s="139"/>
      <c r="AV1245" s="139"/>
      <c r="AW1245" s="139"/>
      <c r="AX1245" s="139"/>
      <c r="AY1245" s="139"/>
      <c r="AZ1245" s="139"/>
      <c r="BA1245" s="139"/>
      <c r="BB1245" s="139"/>
      <c r="BC1245" s="139"/>
      <c r="BD1245" s="139"/>
      <c r="BE1245" s="139"/>
      <c r="BF1245" s="139"/>
      <c r="BG1245" s="140"/>
      <c r="BH1245" s="139"/>
      <c r="BI1245" s="139"/>
      <c r="BJ1245" s="139"/>
      <c r="BK1245" s="139"/>
      <c r="BL1245" s="139"/>
      <c r="BM1245" s="139"/>
      <c r="BN1245" s="139"/>
    </row>
    <row r="1246" spans="1:66" ht="15">
      <c r="A1246" s="139"/>
      <c r="B1246" s="139"/>
      <c r="C1246" s="139"/>
      <c r="D1246" s="139"/>
      <c r="E1246" s="139"/>
      <c r="F1246" s="139"/>
      <c r="G1246" s="139"/>
      <c r="H1246" s="139"/>
      <c r="I1246" s="139"/>
      <c r="J1246" s="139"/>
      <c r="K1246" s="139"/>
      <c r="L1246" s="139"/>
      <c r="M1246" s="139"/>
      <c r="N1246" s="140"/>
      <c r="O1246" s="139"/>
      <c r="P1246" s="139"/>
      <c r="Q1246" s="139"/>
      <c r="R1246" s="139"/>
      <c r="S1246" s="139"/>
      <c r="T1246" s="139"/>
      <c r="U1246" s="139"/>
      <c r="V1246" s="139"/>
      <c r="W1246" s="139"/>
      <c r="X1246" s="139"/>
      <c r="Y1246" s="139"/>
      <c r="Z1246" s="139"/>
      <c r="AA1246" s="139"/>
      <c r="AB1246" s="139"/>
      <c r="AC1246" s="139"/>
      <c r="AD1246" s="139"/>
      <c r="AE1246" s="139"/>
      <c r="AF1246" s="139"/>
      <c r="AG1246" s="139"/>
      <c r="AH1246" s="139"/>
      <c r="AI1246" s="139"/>
      <c r="AJ1246" s="139"/>
      <c r="AK1246" s="139"/>
      <c r="AL1246" s="139"/>
      <c r="AM1246" s="139"/>
      <c r="AN1246" s="139"/>
      <c r="AO1246" s="139"/>
      <c r="AP1246" s="139"/>
      <c r="AQ1246" s="139"/>
      <c r="AR1246" s="139"/>
      <c r="AS1246" s="139"/>
      <c r="AT1246" s="139"/>
      <c r="AU1246" s="139"/>
      <c r="AV1246" s="139"/>
      <c r="AW1246" s="139"/>
      <c r="AX1246" s="139"/>
      <c r="AY1246" s="139"/>
      <c r="AZ1246" s="139"/>
      <c r="BA1246" s="139"/>
      <c r="BB1246" s="139"/>
      <c r="BC1246" s="139"/>
      <c r="BD1246" s="139"/>
      <c r="BE1246" s="139"/>
      <c r="BF1246" s="139"/>
      <c r="BG1246" s="140"/>
      <c r="BH1246" s="139"/>
      <c r="BI1246" s="139"/>
      <c r="BJ1246" s="139"/>
      <c r="BK1246" s="139"/>
      <c r="BL1246" s="139"/>
      <c r="BM1246" s="139"/>
      <c r="BN1246" s="139"/>
    </row>
    <row r="1247" spans="1:66" ht="15">
      <c r="A1247" s="139"/>
      <c r="B1247" s="139"/>
      <c r="C1247" s="139"/>
      <c r="D1247" s="139"/>
      <c r="E1247" s="139"/>
      <c r="F1247" s="139"/>
      <c r="G1247" s="139"/>
      <c r="H1247" s="139"/>
      <c r="I1247" s="139"/>
      <c r="J1247" s="139"/>
      <c r="K1247" s="139"/>
      <c r="L1247" s="139"/>
      <c r="M1247" s="139"/>
      <c r="N1247" s="140"/>
      <c r="O1247" s="139"/>
      <c r="P1247" s="139"/>
      <c r="Q1247" s="139"/>
      <c r="R1247" s="139"/>
      <c r="S1247" s="139"/>
      <c r="T1247" s="139"/>
      <c r="U1247" s="139"/>
      <c r="V1247" s="139"/>
      <c r="W1247" s="139"/>
      <c r="X1247" s="139"/>
      <c r="Y1247" s="139"/>
      <c r="Z1247" s="139"/>
      <c r="AA1247" s="139"/>
      <c r="AB1247" s="139"/>
      <c r="AC1247" s="139"/>
      <c r="AD1247" s="139"/>
      <c r="AE1247" s="139"/>
      <c r="AF1247" s="139"/>
      <c r="AG1247" s="139"/>
      <c r="AH1247" s="139"/>
      <c r="AI1247" s="139"/>
      <c r="AJ1247" s="139"/>
      <c r="AK1247" s="139"/>
      <c r="AL1247" s="139"/>
      <c r="AM1247" s="139"/>
      <c r="AN1247" s="139"/>
      <c r="AO1247" s="139"/>
      <c r="AP1247" s="139"/>
      <c r="AQ1247" s="139"/>
      <c r="AR1247" s="139"/>
      <c r="AS1247" s="139"/>
      <c r="AT1247" s="139"/>
      <c r="AU1247" s="139"/>
      <c r="AV1247" s="139"/>
      <c r="AW1247" s="139"/>
      <c r="AX1247" s="139"/>
      <c r="AY1247" s="139"/>
      <c r="AZ1247" s="139"/>
      <c r="BA1247" s="139"/>
      <c r="BB1247" s="139"/>
      <c r="BC1247" s="139"/>
      <c r="BD1247" s="139"/>
      <c r="BE1247" s="139"/>
      <c r="BF1247" s="139"/>
      <c r="BG1247" s="140"/>
      <c r="BH1247" s="139"/>
      <c r="BI1247" s="139"/>
      <c r="BJ1247" s="139"/>
      <c r="BK1247" s="139"/>
      <c r="BL1247" s="139"/>
      <c r="BM1247" s="139"/>
      <c r="BN1247" s="139"/>
    </row>
    <row r="1248" spans="1:66" ht="15">
      <c r="A1248" s="139"/>
      <c r="B1248" s="139"/>
      <c r="C1248" s="139"/>
      <c r="D1248" s="139"/>
      <c r="E1248" s="139"/>
      <c r="F1248" s="139"/>
      <c r="G1248" s="139"/>
      <c r="H1248" s="139"/>
      <c r="I1248" s="139"/>
      <c r="J1248" s="139"/>
      <c r="K1248" s="139"/>
      <c r="L1248" s="139"/>
      <c r="M1248" s="139"/>
      <c r="N1248" s="140"/>
      <c r="O1248" s="139"/>
      <c r="P1248" s="139"/>
      <c r="Q1248" s="139"/>
      <c r="R1248" s="139"/>
      <c r="S1248" s="139"/>
      <c r="T1248" s="139"/>
      <c r="U1248" s="139"/>
      <c r="V1248" s="139"/>
      <c r="W1248" s="139"/>
      <c r="X1248" s="139"/>
      <c r="Y1248" s="139"/>
      <c r="Z1248" s="139"/>
      <c r="AA1248" s="139"/>
      <c r="AB1248" s="139"/>
      <c r="AC1248" s="139"/>
      <c r="AD1248" s="139"/>
      <c r="AE1248" s="139"/>
      <c r="AF1248" s="139"/>
      <c r="AG1248" s="139"/>
      <c r="AH1248" s="139"/>
      <c r="AI1248" s="139"/>
      <c r="AJ1248" s="139"/>
      <c r="AK1248" s="139"/>
      <c r="AL1248" s="139"/>
      <c r="AM1248" s="139"/>
      <c r="AN1248" s="139"/>
      <c r="AO1248" s="139"/>
      <c r="AP1248" s="139"/>
      <c r="AQ1248" s="139"/>
      <c r="AR1248" s="139"/>
      <c r="AS1248" s="139"/>
      <c r="AT1248" s="139"/>
      <c r="AU1248" s="139"/>
      <c r="AV1248" s="139"/>
      <c r="AW1248" s="139"/>
      <c r="AX1248" s="139"/>
      <c r="AY1248" s="139"/>
      <c r="AZ1248" s="139"/>
      <c r="BA1248" s="139"/>
      <c r="BB1248" s="139"/>
      <c r="BC1248" s="139"/>
      <c r="BD1248" s="139"/>
      <c r="BE1248" s="139"/>
      <c r="BF1248" s="139"/>
      <c r="BG1248" s="140"/>
      <c r="BH1248" s="139"/>
      <c r="BI1248" s="139"/>
      <c r="BJ1248" s="139"/>
      <c r="BK1248" s="139"/>
      <c r="BL1248" s="139"/>
      <c r="BM1248" s="139"/>
      <c r="BN1248" s="139"/>
    </row>
    <row r="1249" spans="1:66" ht="15">
      <c r="A1249" s="139"/>
      <c r="B1249" s="139"/>
      <c r="C1249" s="139"/>
      <c r="D1249" s="139"/>
      <c r="E1249" s="139"/>
      <c r="F1249" s="139"/>
      <c r="G1249" s="139"/>
      <c r="H1249" s="139"/>
      <c r="I1249" s="139"/>
      <c r="J1249" s="139"/>
      <c r="K1249" s="139"/>
      <c r="L1249" s="139"/>
      <c r="M1249" s="139"/>
      <c r="N1249" s="140"/>
      <c r="O1249" s="139"/>
      <c r="P1249" s="139"/>
      <c r="Q1249" s="139"/>
      <c r="R1249" s="139"/>
      <c r="S1249" s="139"/>
      <c r="T1249" s="139"/>
      <c r="U1249" s="139"/>
      <c r="V1249" s="139"/>
      <c r="W1249" s="139"/>
      <c r="X1249" s="139"/>
      <c r="Y1249" s="139"/>
      <c r="Z1249" s="139"/>
      <c r="AA1249" s="139"/>
      <c r="AB1249" s="139"/>
      <c r="AC1249" s="139"/>
      <c r="AD1249" s="139"/>
      <c r="AE1249" s="139"/>
      <c r="AF1249" s="139"/>
      <c r="AG1249" s="139"/>
      <c r="AH1249" s="139"/>
      <c r="AI1249" s="139"/>
      <c r="AJ1249" s="139"/>
      <c r="AK1249" s="139"/>
      <c r="AL1249" s="139"/>
      <c r="AM1249" s="139"/>
      <c r="AN1249" s="139"/>
      <c r="AO1249" s="139"/>
      <c r="AP1249" s="139"/>
      <c r="AQ1249" s="139"/>
      <c r="AR1249" s="139"/>
      <c r="AS1249" s="139"/>
      <c r="AT1249" s="139"/>
      <c r="AU1249" s="139"/>
      <c r="AV1249" s="139"/>
      <c r="AW1249" s="139"/>
      <c r="AX1249" s="139"/>
      <c r="AY1249" s="139"/>
      <c r="AZ1249" s="139"/>
      <c r="BA1249" s="139"/>
      <c r="BB1249" s="139"/>
      <c r="BC1249" s="139"/>
      <c r="BD1249" s="139"/>
      <c r="BE1249" s="139"/>
      <c r="BF1249" s="139"/>
      <c r="BG1249" s="140"/>
      <c r="BH1249" s="139"/>
      <c r="BI1249" s="139"/>
      <c r="BJ1249" s="139"/>
      <c r="BK1249" s="139"/>
      <c r="BL1249" s="139"/>
      <c r="BM1249" s="139"/>
      <c r="BN1249" s="139"/>
    </row>
    <row r="1250" spans="1:66" ht="15">
      <c r="A1250" s="139"/>
      <c r="B1250" s="139"/>
      <c r="C1250" s="139"/>
      <c r="D1250" s="139"/>
      <c r="E1250" s="139"/>
      <c r="F1250" s="139"/>
      <c r="G1250" s="139"/>
      <c r="H1250" s="139"/>
      <c r="I1250" s="139"/>
      <c r="J1250" s="139"/>
      <c r="K1250" s="139"/>
      <c r="L1250" s="139"/>
      <c r="M1250" s="139"/>
      <c r="N1250" s="140"/>
      <c r="O1250" s="139"/>
      <c r="P1250" s="139"/>
      <c r="Q1250" s="139"/>
      <c r="R1250" s="139"/>
      <c r="S1250" s="139"/>
      <c r="T1250" s="139"/>
      <c r="U1250" s="139"/>
      <c r="V1250" s="139"/>
      <c r="W1250" s="139"/>
      <c r="X1250" s="139"/>
      <c r="Y1250" s="139"/>
      <c r="Z1250" s="139"/>
      <c r="AA1250" s="139"/>
      <c r="AB1250" s="139"/>
      <c r="AC1250" s="139"/>
      <c r="AD1250" s="139"/>
      <c r="AE1250" s="139"/>
      <c r="AF1250" s="139"/>
      <c r="AG1250" s="139"/>
      <c r="AH1250" s="139"/>
      <c r="AI1250" s="139"/>
      <c r="AJ1250" s="139"/>
      <c r="AK1250" s="139"/>
      <c r="AL1250" s="139"/>
      <c r="AM1250" s="139"/>
      <c r="AN1250" s="139"/>
      <c r="AO1250" s="139"/>
      <c r="AP1250" s="139"/>
      <c r="AQ1250" s="139"/>
      <c r="AR1250" s="139"/>
      <c r="AS1250" s="139"/>
      <c r="AT1250" s="139"/>
      <c r="AU1250" s="139"/>
      <c r="AV1250" s="139"/>
      <c r="AW1250" s="139"/>
      <c r="AX1250" s="139"/>
      <c r="AY1250" s="139"/>
      <c r="AZ1250" s="139"/>
      <c r="BA1250" s="139"/>
      <c r="BB1250" s="139"/>
      <c r="BC1250" s="139"/>
      <c r="BD1250" s="139"/>
      <c r="BE1250" s="139"/>
      <c r="BF1250" s="139"/>
      <c r="BG1250" s="140"/>
      <c r="BH1250" s="139"/>
      <c r="BI1250" s="139"/>
      <c r="BJ1250" s="139"/>
      <c r="BK1250" s="139"/>
      <c r="BL1250" s="139"/>
      <c r="BM1250" s="139"/>
      <c r="BN1250" s="139"/>
    </row>
    <row r="1251" spans="1:66" ht="15">
      <c r="A1251" s="139"/>
      <c r="B1251" s="139"/>
      <c r="C1251" s="139"/>
      <c r="D1251" s="139"/>
      <c r="E1251" s="139"/>
      <c r="F1251" s="139"/>
      <c r="G1251" s="139"/>
      <c r="H1251" s="139"/>
      <c r="I1251" s="139"/>
      <c r="J1251" s="139"/>
      <c r="K1251" s="139"/>
      <c r="L1251" s="139"/>
      <c r="M1251" s="139"/>
      <c r="N1251" s="140"/>
      <c r="O1251" s="139"/>
      <c r="P1251" s="139"/>
      <c r="Q1251" s="139"/>
      <c r="R1251" s="139"/>
      <c r="S1251" s="139"/>
      <c r="T1251" s="139"/>
      <c r="U1251" s="139"/>
      <c r="V1251" s="139"/>
      <c r="W1251" s="139"/>
      <c r="X1251" s="139"/>
      <c r="Y1251" s="139"/>
      <c r="Z1251" s="139"/>
      <c r="AA1251" s="139"/>
      <c r="AB1251" s="139"/>
      <c r="AC1251" s="139"/>
      <c r="AD1251" s="139"/>
      <c r="AE1251" s="139"/>
      <c r="AF1251" s="139"/>
      <c r="AG1251" s="139"/>
      <c r="AH1251" s="139"/>
      <c r="AI1251" s="139"/>
      <c r="AJ1251" s="139"/>
      <c r="AK1251" s="139"/>
      <c r="AL1251" s="139"/>
      <c r="AM1251" s="139"/>
      <c r="AN1251" s="139"/>
      <c r="AO1251" s="139"/>
      <c r="AP1251" s="139"/>
      <c r="AQ1251" s="139"/>
      <c r="AR1251" s="139"/>
      <c r="AS1251" s="139"/>
      <c r="AT1251" s="139"/>
      <c r="AU1251" s="139"/>
      <c r="AV1251" s="139"/>
      <c r="AW1251" s="139"/>
      <c r="AX1251" s="139"/>
      <c r="AY1251" s="139"/>
      <c r="AZ1251" s="139"/>
      <c r="BA1251" s="139"/>
      <c r="BB1251" s="139"/>
      <c r="BC1251" s="139"/>
      <c r="BD1251" s="139"/>
      <c r="BE1251" s="139"/>
      <c r="BF1251" s="139"/>
      <c r="BG1251" s="140"/>
      <c r="BH1251" s="139"/>
      <c r="BI1251" s="139"/>
      <c r="BJ1251" s="139"/>
      <c r="BK1251" s="139"/>
      <c r="BL1251" s="139"/>
      <c r="BM1251" s="139"/>
      <c r="BN1251" s="139"/>
    </row>
    <row r="1252" spans="1:66" ht="15">
      <c r="A1252" s="139"/>
      <c r="B1252" s="139"/>
      <c r="C1252" s="139"/>
      <c r="D1252" s="139"/>
      <c r="E1252" s="139"/>
      <c r="F1252" s="139"/>
      <c r="G1252" s="139"/>
      <c r="H1252" s="139"/>
      <c r="I1252" s="139"/>
      <c r="J1252" s="139"/>
      <c r="K1252" s="139"/>
      <c r="L1252" s="139"/>
      <c r="M1252" s="139"/>
      <c r="N1252" s="140"/>
      <c r="O1252" s="139"/>
      <c r="P1252" s="139"/>
      <c r="Q1252" s="139"/>
      <c r="R1252" s="139"/>
      <c r="S1252" s="139"/>
      <c r="T1252" s="139"/>
      <c r="U1252" s="139"/>
      <c r="V1252" s="139"/>
      <c r="W1252" s="139"/>
      <c r="X1252" s="139"/>
      <c r="Y1252" s="139"/>
      <c r="Z1252" s="139"/>
      <c r="AA1252" s="139"/>
      <c r="AB1252" s="139"/>
      <c r="AC1252" s="139"/>
      <c r="AD1252" s="139"/>
      <c r="AE1252" s="139"/>
      <c r="AF1252" s="139"/>
      <c r="AG1252" s="139"/>
      <c r="AH1252" s="139"/>
      <c r="AI1252" s="139"/>
      <c r="AJ1252" s="139"/>
      <c r="AK1252" s="139"/>
      <c r="AL1252" s="139"/>
      <c r="AM1252" s="139"/>
      <c r="AN1252" s="139"/>
      <c r="AO1252" s="139"/>
      <c r="AP1252" s="139"/>
      <c r="AQ1252" s="139"/>
      <c r="AR1252" s="139"/>
      <c r="AS1252" s="139"/>
      <c r="AT1252" s="139"/>
      <c r="AU1252" s="139"/>
      <c r="AV1252" s="139"/>
      <c r="AW1252" s="139"/>
      <c r="AX1252" s="139"/>
      <c r="AY1252" s="139"/>
      <c r="AZ1252" s="139"/>
      <c r="BA1252" s="139"/>
      <c r="BB1252" s="139"/>
      <c r="BC1252" s="139"/>
      <c r="BD1252" s="139"/>
      <c r="BE1252" s="139"/>
      <c r="BF1252" s="139"/>
      <c r="BG1252" s="140"/>
      <c r="BH1252" s="139"/>
      <c r="BI1252" s="139"/>
      <c r="BJ1252" s="139"/>
      <c r="BK1252" s="139"/>
      <c r="BL1252" s="139"/>
      <c r="BM1252" s="139"/>
      <c r="BN1252" s="139"/>
    </row>
    <row r="1253" spans="1:66" ht="15">
      <c r="A1253" s="139"/>
      <c r="B1253" s="139"/>
      <c r="C1253" s="139"/>
      <c r="D1253" s="139"/>
      <c r="E1253" s="139"/>
      <c r="F1253" s="139"/>
      <c r="G1253" s="139"/>
      <c r="H1253" s="139"/>
      <c r="I1253" s="139"/>
      <c r="J1253" s="139"/>
      <c r="K1253" s="139"/>
      <c r="L1253" s="139"/>
      <c r="M1253" s="139"/>
      <c r="N1253" s="140"/>
      <c r="O1253" s="139"/>
      <c r="P1253" s="139"/>
      <c r="Q1253" s="139"/>
      <c r="R1253" s="139"/>
      <c r="S1253" s="139"/>
      <c r="T1253" s="139"/>
      <c r="U1253" s="139"/>
      <c r="V1253" s="139"/>
      <c r="W1253" s="139"/>
      <c r="X1253" s="139"/>
      <c r="Y1253" s="139"/>
      <c r="Z1253" s="139"/>
      <c r="AA1253" s="139"/>
      <c r="AB1253" s="139"/>
      <c r="AC1253" s="139"/>
      <c r="AD1253" s="139"/>
      <c r="AE1253" s="139"/>
      <c r="AF1253" s="139"/>
      <c r="AG1253" s="139"/>
      <c r="AH1253" s="139"/>
      <c r="AI1253" s="139"/>
      <c r="AJ1253" s="139"/>
      <c r="AK1253" s="139"/>
      <c r="AL1253" s="139"/>
      <c r="AM1253" s="139"/>
      <c r="AN1253" s="139"/>
      <c r="AO1253" s="139"/>
      <c r="AP1253" s="139"/>
      <c r="AQ1253" s="139"/>
      <c r="AR1253" s="139"/>
      <c r="AS1253" s="139"/>
      <c r="AT1253" s="139"/>
      <c r="AU1253" s="139"/>
      <c r="AV1253" s="139"/>
      <c r="AW1253" s="139"/>
      <c r="AX1253" s="139"/>
      <c r="AY1253" s="139"/>
      <c r="AZ1253" s="139"/>
      <c r="BA1253" s="139"/>
      <c r="BB1253" s="139"/>
      <c r="BC1253" s="139"/>
      <c r="BD1253" s="139"/>
      <c r="BE1253" s="139"/>
      <c r="BF1253" s="139"/>
      <c r="BG1253" s="140"/>
      <c r="BH1253" s="139"/>
      <c r="BI1253" s="139"/>
      <c r="BJ1253" s="139"/>
      <c r="BK1253" s="139"/>
      <c r="BL1253" s="139"/>
      <c r="BM1253" s="139"/>
      <c r="BN1253" s="139"/>
    </row>
    <row r="1254" spans="1:66" ht="15">
      <c r="A1254" s="139"/>
      <c r="B1254" s="139"/>
      <c r="C1254" s="139"/>
      <c r="D1254" s="139"/>
      <c r="E1254" s="139"/>
      <c r="F1254" s="139"/>
      <c r="G1254" s="139"/>
      <c r="H1254" s="139"/>
      <c r="I1254" s="139"/>
      <c r="J1254" s="139"/>
      <c r="K1254" s="139"/>
      <c r="L1254" s="139"/>
      <c r="M1254" s="139"/>
      <c r="N1254" s="140"/>
      <c r="O1254" s="139"/>
      <c r="P1254" s="139"/>
      <c r="Q1254" s="139"/>
      <c r="R1254" s="139"/>
      <c r="S1254" s="139"/>
      <c r="T1254" s="139"/>
      <c r="U1254" s="139"/>
      <c r="V1254" s="139"/>
      <c r="W1254" s="139"/>
      <c r="X1254" s="139"/>
      <c r="Y1254" s="139"/>
      <c r="Z1254" s="139"/>
      <c r="AA1254" s="139"/>
      <c r="AB1254" s="139"/>
      <c r="AC1254" s="139"/>
      <c r="AD1254" s="139"/>
      <c r="AE1254" s="139"/>
      <c r="AF1254" s="139"/>
      <c r="AG1254" s="139"/>
      <c r="AH1254" s="139"/>
      <c r="AI1254" s="139"/>
      <c r="AJ1254" s="139"/>
      <c r="AK1254" s="139"/>
      <c r="AL1254" s="139"/>
      <c r="AM1254" s="139"/>
      <c r="AN1254" s="139"/>
      <c r="AO1254" s="139"/>
      <c r="AP1254" s="139"/>
      <c r="AQ1254" s="139"/>
      <c r="AR1254" s="139"/>
      <c r="AS1254" s="139"/>
      <c r="AT1254" s="139"/>
      <c r="AU1254" s="139"/>
      <c r="AV1254" s="139"/>
      <c r="AW1254" s="139"/>
      <c r="AX1254" s="139"/>
      <c r="AY1254" s="139"/>
      <c r="AZ1254" s="139"/>
      <c r="BA1254" s="139"/>
      <c r="BB1254" s="139"/>
      <c r="BC1254" s="139"/>
      <c r="BD1254" s="139"/>
      <c r="BE1254" s="139"/>
      <c r="BF1254" s="139"/>
      <c r="BG1254" s="140"/>
      <c r="BH1254" s="139"/>
      <c r="BI1254" s="139"/>
      <c r="BJ1254" s="139"/>
      <c r="BK1254" s="139"/>
      <c r="BL1254" s="139"/>
      <c r="BM1254" s="139"/>
      <c r="BN1254" s="139"/>
    </row>
    <row r="1255" spans="1:66" ht="15">
      <c r="A1255" s="139"/>
      <c r="B1255" s="139"/>
      <c r="C1255" s="139"/>
      <c r="D1255" s="139"/>
      <c r="E1255" s="139"/>
      <c r="F1255" s="139"/>
      <c r="G1255" s="139"/>
      <c r="H1255" s="139"/>
      <c r="I1255" s="139"/>
      <c r="J1255" s="139"/>
      <c r="K1255" s="139"/>
      <c r="L1255" s="139"/>
      <c r="M1255" s="139"/>
      <c r="N1255" s="140"/>
      <c r="O1255" s="139"/>
      <c r="P1255" s="139"/>
      <c r="Q1255" s="139"/>
      <c r="R1255" s="139"/>
      <c r="S1255" s="139"/>
      <c r="T1255" s="139"/>
      <c r="U1255" s="139"/>
      <c r="V1255" s="139"/>
      <c r="W1255" s="139"/>
      <c r="X1255" s="139"/>
      <c r="Y1255" s="139"/>
      <c r="Z1255" s="139"/>
      <c r="AA1255" s="139"/>
      <c r="AB1255" s="139"/>
      <c r="AC1255" s="139"/>
      <c r="AD1255" s="139"/>
      <c r="AE1255" s="139"/>
      <c r="AF1255" s="139"/>
      <c r="AG1255" s="139"/>
      <c r="AH1255" s="139"/>
      <c r="AI1255" s="139"/>
      <c r="AJ1255" s="139"/>
      <c r="AK1255" s="139"/>
      <c r="AL1255" s="139"/>
      <c r="AM1255" s="139"/>
      <c r="AN1255" s="139"/>
      <c r="AO1255" s="139"/>
      <c r="AP1255" s="139"/>
      <c r="AQ1255" s="139"/>
      <c r="AR1255" s="139"/>
      <c r="AS1255" s="139"/>
      <c r="AT1255" s="139"/>
      <c r="AU1255" s="139"/>
      <c r="AV1255" s="139"/>
      <c r="AW1255" s="139"/>
      <c r="AX1255" s="139"/>
      <c r="AY1255" s="139"/>
      <c r="AZ1255" s="139"/>
      <c r="BA1255" s="139"/>
      <c r="BB1255" s="139"/>
      <c r="BC1255" s="139"/>
      <c r="BD1255" s="139"/>
      <c r="BE1255" s="139"/>
      <c r="BF1255" s="139"/>
      <c r="BG1255" s="140"/>
      <c r="BH1255" s="139"/>
      <c r="BI1255" s="139"/>
      <c r="BJ1255" s="139"/>
      <c r="BK1255" s="139"/>
      <c r="BL1255" s="139"/>
      <c r="BM1255" s="139"/>
      <c r="BN1255" s="139"/>
    </row>
    <row r="1256" spans="1:66" ht="15">
      <c r="A1256" s="139"/>
      <c r="B1256" s="139"/>
      <c r="C1256" s="139"/>
      <c r="D1256" s="139"/>
      <c r="E1256" s="139"/>
      <c r="F1256" s="139"/>
      <c r="G1256" s="139"/>
      <c r="H1256" s="139"/>
      <c r="I1256" s="139"/>
      <c r="J1256" s="139"/>
      <c r="K1256" s="139"/>
      <c r="L1256" s="139"/>
      <c r="M1256" s="139"/>
      <c r="N1256" s="140"/>
      <c r="O1256" s="139"/>
      <c r="P1256" s="139"/>
      <c r="Q1256" s="139"/>
      <c r="R1256" s="139"/>
      <c r="S1256" s="139"/>
      <c r="T1256" s="139"/>
      <c r="U1256" s="139"/>
      <c r="V1256" s="139"/>
      <c r="W1256" s="139"/>
      <c r="X1256" s="139"/>
      <c r="Y1256" s="139"/>
      <c r="Z1256" s="139"/>
      <c r="AA1256" s="139"/>
      <c r="AB1256" s="139"/>
      <c r="AC1256" s="139"/>
      <c r="AD1256" s="139"/>
      <c r="AE1256" s="139"/>
      <c r="AF1256" s="139"/>
      <c r="AG1256" s="139"/>
      <c r="AH1256" s="139"/>
      <c r="AI1256" s="139"/>
      <c r="AJ1256" s="139"/>
      <c r="AK1256" s="139"/>
      <c r="AL1256" s="139"/>
      <c r="AM1256" s="139"/>
      <c r="AN1256" s="139"/>
      <c r="AO1256" s="139"/>
      <c r="AP1256" s="139"/>
      <c r="AQ1256" s="139"/>
      <c r="AR1256" s="139"/>
      <c r="AS1256" s="139"/>
      <c r="AT1256" s="139"/>
      <c r="AU1256" s="139"/>
      <c r="AV1256" s="139"/>
      <c r="AW1256" s="139"/>
      <c r="AX1256" s="139"/>
      <c r="AY1256" s="139"/>
      <c r="AZ1256" s="139"/>
      <c r="BA1256" s="139"/>
      <c r="BB1256" s="139"/>
      <c r="BC1256" s="139"/>
      <c r="BD1256" s="139"/>
      <c r="BE1256" s="139"/>
      <c r="BF1256" s="139"/>
      <c r="BG1256" s="140"/>
      <c r="BH1256" s="139"/>
      <c r="BI1256" s="139"/>
      <c r="BJ1256" s="139"/>
      <c r="BK1256" s="139"/>
      <c r="BL1256" s="139"/>
      <c r="BM1256" s="139"/>
      <c r="BN1256" s="139"/>
    </row>
    <row r="1257" spans="1:66" ht="15">
      <c r="A1257" s="139"/>
      <c r="B1257" s="139"/>
      <c r="C1257" s="139"/>
      <c r="D1257" s="139"/>
      <c r="E1257" s="139"/>
      <c r="F1257" s="139"/>
      <c r="G1257" s="139"/>
      <c r="H1257" s="139"/>
      <c r="I1257" s="139"/>
      <c r="J1257" s="139"/>
      <c r="K1257" s="139"/>
      <c r="L1257" s="139"/>
      <c r="M1257" s="139"/>
      <c r="N1257" s="140"/>
      <c r="O1257" s="139"/>
      <c r="P1257" s="139"/>
      <c r="Q1257" s="139"/>
      <c r="R1257" s="139"/>
      <c r="S1257" s="139"/>
      <c r="T1257" s="139"/>
      <c r="U1257" s="139"/>
      <c r="V1257" s="139"/>
      <c r="W1257" s="139"/>
      <c r="X1257" s="139"/>
      <c r="Y1257" s="139"/>
      <c r="Z1257" s="139"/>
      <c r="AA1257" s="139"/>
      <c r="AB1257" s="139"/>
      <c r="AC1257" s="139"/>
      <c r="AD1257" s="139"/>
      <c r="AE1257" s="139"/>
      <c r="AF1257" s="139"/>
      <c r="AG1257" s="139"/>
      <c r="AH1257" s="139"/>
      <c r="AI1257" s="139"/>
      <c r="AJ1257" s="139"/>
      <c r="AK1257" s="139"/>
      <c r="AL1257" s="139"/>
      <c r="AM1257" s="139"/>
      <c r="AN1257" s="139"/>
      <c r="AO1257" s="139"/>
      <c r="AP1257" s="139"/>
      <c r="AQ1257" s="139"/>
      <c r="AR1257" s="139"/>
      <c r="AS1257" s="139"/>
      <c r="AT1257" s="139"/>
      <c r="AU1257" s="139"/>
      <c r="AV1257" s="139"/>
      <c r="AW1257" s="139"/>
      <c r="AX1257" s="139"/>
      <c r="AY1257" s="139"/>
      <c r="AZ1257" s="139"/>
      <c r="BA1257" s="139"/>
      <c r="BB1257" s="139"/>
      <c r="BC1257" s="139"/>
      <c r="BD1257" s="139"/>
      <c r="BE1257" s="139"/>
      <c r="BF1257" s="139"/>
      <c r="BG1257" s="140"/>
      <c r="BH1257" s="139"/>
      <c r="BI1257" s="139"/>
      <c r="BJ1257" s="139"/>
      <c r="BK1257" s="139"/>
      <c r="BL1257" s="139"/>
      <c r="BM1257" s="139"/>
      <c r="BN1257" s="139"/>
    </row>
    <row r="1258" spans="1:66" ht="15">
      <c r="A1258" s="139"/>
      <c r="B1258" s="139"/>
      <c r="C1258" s="139"/>
      <c r="D1258" s="139"/>
      <c r="E1258" s="139"/>
      <c r="F1258" s="139"/>
      <c r="G1258" s="139"/>
      <c r="H1258" s="139"/>
      <c r="I1258" s="139"/>
      <c r="J1258" s="139"/>
      <c r="K1258" s="139"/>
      <c r="L1258" s="139"/>
      <c r="M1258" s="139"/>
      <c r="N1258" s="140"/>
      <c r="O1258" s="139"/>
      <c r="P1258" s="139"/>
      <c r="Q1258" s="139"/>
      <c r="R1258" s="139"/>
      <c r="S1258" s="139"/>
      <c r="T1258" s="139"/>
      <c r="U1258" s="139"/>
      <c r="V1258" s="139"/>
      <c r="W1258" s="139"/>
      <c r="X1258" s="139"/>
      <c r="Y1258" s="139"/>
      <c r="Z1258" s="139"/>
      <c r="AA1258" s="139"/>
      <c r="AB1258" s="139"/>
      <c r="AC1258" s="139"/>
      <c r="AD1258" s="139"/>
      <c r="AE1258" s="139"/>
      <c r="AF1258" s="139"/>
      <c r="AG1258" s="139"/>
      <c r="AH1258" s="139"/>
      <c r="AI1258" s="139"/>
      <c r="AJ1258" s="139"/>
      <c r="AK1258" s="139"/>
      <c r="AL1258" s="139"/>
      <c r="AM1258" s="139"/>
      <c r="AN1258" s="139"/>
      <c r="AO1258" s="139"/>
      <c r="AP1258" s="139"/>
      <c r="AQ1258" s="139"/>
      <c r="AR1258" s="139"/>
      <c r="AS1258" s="139"/>
      <c r="AT1258" s="139"/>
      <c r="AU1258" s="139"/>
      <c r="AV1258" s="139"/>
      <c r="AW1258" s="139"/>
      <c r="AX1258" s="139"/>
      <c r="AY1258" s="139"/>
      <c r="AZ1258" s="139"/>
      <c r="BA1258" s="139"/>
      <c r="BB1258" s="139"/>
      <c r="BC1258" s="139"/>
      <c r="BD1258" s="139"/>
      <c r="BE1258" s="139"/>
      <c r="BF1258" s="139"/>
      <c r="BG1258" s="140"/>
      <c r="BH1258" s="139"/>
      <c r="BI1258" s="139"/>
      <c r="BJ1258" s="139"/>
      <c r="BK1258" s="139"/>
      <c r="BL1258" s="139"/>
      <c r="BM1258" s="139"/>
      <c r="BN1258" s="139"/>
    </row>
    <row r="1259" spans="1:66" ht="15">
      <c r="A1259" s="139"/>
      <c r="B1259" s="139"/>
      <c r="C1259" s="139"/>
      <c r="D1259" s="139"/>
      <c r="E1259" s="139"/>
      <c r="F1259" s="139"/>
      <c r="G1259" s="139"/>
      <c r="H1259" s="139"/>
      <c r="I1259" s="139"/>
      <c r="J1259" s="139"/>
      <c r="K1259" s="139"/>
      <c r="L1259" s="139"/>
      <c r="M1259" s="139"/>
      <c r="N1259" s="140"/>
      <c r="O1259" s="139"/>
      <c r="P1259" s="139"/>
      <c r="Q1259" s="139"/>
      <c r="R1259" s="139"/>
      <c r="S1259" s="139"/>
      <c r="T1259" s="139"/>
      <c r="U1259" s="139"/>
      <c r="V1259" s="139"/>
      <c r="W1259" s="139"/>
      <c r="X1259" s="139"/>
      <c r="Y1259" s="139"/>
      <c r="Z1259" s="139"/>
      <c r="AA1259" s="139"/>
      <c r="AB1259" s="139"/>
      <c r="AC1259" s="139"/>
      <c r="AD1259" s="139"/>
      <c r="AE1259" s="139"/>
      <c r="AF1259" s="139"/>
      <c r="AG1259" s="139"/>
      <c r="AH1259" s="139"/>
      <c r="AI1259" s="139"/>
      <c r="AJ1259" s="139"/>
      <c r="AK1259" s="139"/>
      <c r="AL1259" s="139"/>
      <c r="AM1259" s="139"/>
      <c r="AN1259" s="139"/>
      <c r="AO1259" s="139"/>
      <c r="AP1259" s="139"/>
      <c r="AQ1259" s="139"/>
      <c r="AR1259" s="139"/>
      <c r="AS1259" s="139"/>
      <c r="AT1259" s="139"/>
      <c r="AU1259" s="139"/>
      <c r="AV1259" s="139"/>
      <c r="AW1259" s="139"/>
      <c r="AX1259" s="139"/>
      <c r="AY1259" s="139"/>
      <c r="AZ1259" s="139"/>
      <c r="BA1259" s="139"/>
      <c r="BB1259" s="139"/>
      <c r="BC1259" s="139"/>
      <c r="BD1259" s="139"/>
      <c r="BE1259" s="139"/>
      <c r="BF1259" s="139"/>
      <c r="BG1259" s="140"/>
      <c r="BH1259" s="139"/>
      <c r="BI1259" s="139"/>
      <c r="BJ1259" s="139"/>
      <c r="BK1259" s="139"/>
      <c r="BL1259" s="139"/>
      <c r="BM1259" s="139"/>
      <c r="BN1259" s="139"/>
    </row>
    <row r="1260" spans="1:66" ht="15">
      <c r="A1260" s="139"/>
      <c r="B1260" s="139"/>
      <c r="C1260" s="139"/>
      <c r="D1260" s="139"/>
      <c r="E1260" s="139"/>
      <c r="F1260" s="139"/>
      <c r="G1260" s="139"/>
      <c r="H1260" s="139"/>
      <c r="I1260" s="139"/>
      <c r="J1260" s="139"/>
      <c r="K1260" s="139"/>
      <c r="L1260" s="139"/>
      <c r="M1260" s="139"/>
      <c r="N1260" s="140"/>
      <c r="O1260" s="139"/>
      <c r="P1260" s="139"/>
      <c r="Q1260" s="139"/>
      <c r="R1260" s="139"/>
      <c r="S1260" s="139"/>
      <c r="T1260" s="139"/>
      <c r="U1260" s="139"/>
      <c r="V1260" s="139"/>
      <c r="W1260" s="139"/>
      <c r="X1260" s="139"/>
      <c r="Y1260" s="139"/>
      <c r="Z1260" s="139"/>
      <c r="AA1260" s="139"/>
      <c r="AB1260" s="139"/>
      <c r="AC1260" s="139"/>
      <c r="AD1260" s="139"/>
      <c r="AE1260" s="139"/>
      <c r="AF1260" s="139"/>
      <c r="AG1260" s="139"/>
      <c r="AH1260" s="139"/>
      <c r="AI1260" s="139"/>
      <c r="AJ1260" s="139"/>
      <c r="AK1260" s="139"/>
      <c r="AL1260" s="139"/>
      <c r="AM1260" s="139"/>
      <c r="AN1260" s="139"/>
      <c r="AO1260" s="139"/>
      <c r="AP1260" s="139"/>
      <c r="AQ1260" s="139"/>
      <c r="AR1260" s="139"/>
      <c r="AS1260" s="139"/>
      <c r="AT1260" s="139"/>
      <c r="AU1260" s="139"/>
      <c r="AV1260" s="139"/>
      <c r="AW1260" s="139"/>
      <c r="AX1260" s="139"/>
      <c r="AY1260" s="139"/>
      <c r="AZ1260" s="139"/>
      <c r="BA1260" s="139"/>
      <c r="BB1260" s="139"/>
      <c r="BC1260" s="139"/>
      <c r="BD1260" s="139"/>
      <c r="BE1260" s="139"/>
      <c r="BF1260" s="139"/>
      <c r="BG1260" s="140"/>
      <c r="BH1260" s="139"/>
      <c r="BI1260" s="139"/>
      <c r="BJ1260" s="139"/>
      <c r="BK1260" s="139"/>
      <c r="BL1260" s="139"/>
      <c r="BM1260" s="139"/>
      <c r="BN1260" s="139"/>
    </row>
    <row r="1261" spans="1:66" ht="15">
      <c r="A1261" s="139"/>
      <c r="B1261" s="139"/>
      <c r="C1261" s="139"/>
      <c r="D1261" s="139"/>
      <c r="E1261" s="139"/>
      <c r="F1261" s="139"/>
      <c r="G1261" s="139"/>
      <c r="H1261" s="139"/>
      <c r="I1261" s="139"/>
      <c r="J1261" s="139"/>
      <c r="K1261" s="139"/>
      <c r="L1261" s="139"/>
      <c r="M1261" s="139"/>
      <c r="N1261" s="140"/>
      <c r="O1261" s="139"/>
      <c r="P1261" s="139"/>
      <c r="Q1261" s="139"/>
      <c r="R1261" s="139"/>
      <c r="S1261" s="139"/>
      <c r="T1261" s="139"/>
      <c r="U1261" s="139"/>
      <c r="V1261" s="139"/>
      <c r="W1261" s="139"/>
      <c r="X1261" s="139"/>
      <c r="Y1261" s="139"/>
      <c r="Z1261" s="139"/>
      <c r="AA1261" s="139"/>
      <c r="AB1261" s="139"/>
      <c r="AC1261" s="139"/>
      <c r="AD1261" s="139"/>
      <c r="AE1261" s="139"/>
      <c r="AF1261" s="139"/>
      <c r="AG1261" s="139"/>
      <c r="AH1261" s="139"/>
      <c r="AI1261" s="139"/>
      <c r="AJ1261" s="139"/>
      <c r="AK1261" s="139"/>
      <c r="AL1261" s="139"/>
      <c r="AM1261" s="139"/>
      <c r="AN1261" s="139"/>
      <c r="AO1261" s="139"/>
      <c r="AP1261" s="139"/>
      <c r="AQ1261" s="139"/>
      <c r="AR1261" s="139"/>
      <c r="AS1261" s="139"/>
      <c r="AT1261" s="139"/>
      <c r="AU1261" s="139"/>
      <c r="AV1261" s="139"/>
      <c r="AW1261" s="139"/>
      <c r="AX1261" s="139"/>
      <c r="AY1261" s="139"/>
      <c r="AZ1261" s="139"/>
      <c r="BA1261" s="139"/>
      <c r="BB1261" s="139"/>
      <c r="BC1261" s="139"/>
      <c r="BD1261" s="139"/>
      <c r="BE1261" s="139"/>
      <c r="BF1261" s="139"/>
      <c r="BG1261" s="140"/>
      <c r="BH1261" s="139"/>
      <c r="BI1261" s="139"/>
      <c r="BJ1261" s="139"/>
      <c r="BK1261" s="139"/>
      <c r="BL1261" s="139"/>
      <c r="BM1261" s="139"/>
      <c r="BN1261" s="139"/>
    </row>
    <row r="1262" spans="1:66" ht="15">
      <c r="A1262" s="139"/>
      <c r="B1262" s="139"/>
      <c r="C1262" s="139"/>
      <c r="D1262" s="139"/>
      <c r="E1262" s="139"/>
      <c r="F1262" s="139"/>
      <c r="G1262" s="139"/>
      <c r="H1262" s="139"/>
      <c r="I1262" s="139"/>
      <c r="J1262" s="139"/>
      <c r="K1262" s="139"/>
      <c r="L1262" s="139"/>
      <c r="M1262" s="139"/>
      <c r="N1262" s="140"/>
      <c r="O1262" s="139"/>
      <c r="P1262" s="139"/>
      <c r="Q1262" s="139"/>
      <c r="R1262" s="139"/>
      <c r="S1262" s="139"/>
      <c r="T1262" s="139"/>
      <c r="U1262" s="139"/>
      <c r="V1262" s="139"/>
      <c r="W1262" s="139"/>
      <c r="X1262" s="139"/>
      <c r="Y1262" s="139"/>
      <c r="Z1262" s="139"/>
      <c r="AA1262" s="139"/>
      <c r="AB1262" s="139"/>
      <c r="AC1262" s="139"/>
      <c r="AD1262" s="139"/>
      <c r="AE1262" s="139"/>
      <c r="AF1262" s="139"/>
      <c r="AG1262" s="139"/>
      <c r="AH1262" s="139"/>
      <c r="AI1262" s="139"/>
      <c r="AJ1262" s="139"/>
      <c r="AK1262" s="139"/>
      <c r="AL1262" s="139"/>
      <c r="AM1262" s="139"/>
      <c r="AN1262" s="139"/>
      <c r="AO1262" s="139"/>
      <c r="AP1262" s="139"/>
      <c r="AQ1262" s="139"/>
      <c r="AR1262" s="139"/>
      <c r="AS1262" s="139"/>
      <c r="AT1262" s="139"/>
      <c r="AU1262" s="139"/>
      <c r="AV1262" s="139"/>
      <c r="AW1262" s="139"/>
      <c r="AX1262" s="139"/>
      <c r="AY1262" s="139"/>
      <c r="AZ1262" s="139"/>
      <c r="BA1262" s="139"/>
      <c r="BB1262" s="139"/>
      <c r="BC1262" s="139"/>
      <c r="BD1262" s="139"/>
      <c r="BE1262" s="139"/>
      <c r="BF1262" s="139"/>
      <c r="BG1262" s="140"/>
      <c r="BH1262" s="139"/>
      <c r="BI1262" s="139"/>
      <c r="BJ1262" s="139"/>
      <c r="BK1262" s="139"/>
      <c r="BL1262" s="139"/>
      <c r="BM1262" s="139"/>
      <c r="BN1262" s="139"/>
    </row>
    <row r="1263" spans="1:66" ht="15">
      <c r="A1263" s="139"/>
      <c r="B1263" s="139"/>
      <c r="C1263" s="139"/>
      <c r="D1263" s="139"/>
      <c r="E1263" s="139"/>
      <c r="F1263" s="139"/>
      <c r="G1263" s="139"/>
      <c r="H1263" s="139"/>
      <c r="I1263" s="139"/>
      <c r="J1263" s="139"/>
      <c r="K1263" s="139"/>
      <c r="L1263" s="139"/>
      <c r="M1263" s="139"/>
      <c r="N1263" s="140"/>
      <c r="O1263" s="139"/>
      <c r="P1263" s="139"/>
      <c r="Q1263" s="139"/>
      <c r="R1263" s="139"/>
      <c r="S1263" s="139"/>
      <c r="T1263" s="139"/>
      <c r="U1263" s="139"/>
      <c r="V1263" s="139"/>
      <c r="W1263" s="139"/>
      <c r="X1263" s="139"/>
      <c r="Y1263" s="139"/>
      <c r="Z1263" s="139"/>
      <c r="AA1263" s="139"/>
      <c r="AB1263" s="139"/>
      <c r="AC1263" s="139"/>
      <c r="AD1263" s="139"/>
      <c r="AE1263" s="139"/>
      <c r="AF1263" s="139"/>
      <c r="AG1263" s="139"/>
      <c r="AH1263" s="139"/>
      <c r="AI1263" s="139"/>
      <c r="AJ1263" s="139"/>
      <c r="AK1263" s="139"/>
      <c r="AL1263" s="139"/>
      <c r="AM1263" s="139"/>
      <c r="AN1263" s="139"/>
      <c r="AO1263" s="139"/>
      <c r="AP1263" s="139"/>
      <c r="AQ1263" s="139"/>
      <c r="AR1263" s="139"/>
      <c r="AS1263" s="139"/>
      <c r="AT1263" s="139"/>
      <c r="AU1263" s="139"/>
      <c r="AV1263" s="139"/>
      <c r="AW1263" s="139"/>
      <c r="AX1263" s="139"/>
      <c r="AY1263" s="139"/>
      <c r="AZ1263" s="139"/>
      <c r="BA1263" s="139"/>
      <c r="BB1263" s="139"/>
      <c r="BC1263" s="139"/>
      <c r="BD1263" s="139"/>
      <c r="BE1263" s="139"/>
      <c r="BF1263" s="139"/>
      <c r="BG1263" s="140"/>
      <c r="BH1263" s="139"/>
      <c r="BI1263" s="139"/>
      <c r="BJ1263" s="139"/>
      <c r="BK1263" s="139"/>
      <c r="BL1263" s="139"/>
      <c r="BM1263" s="139"/>
      <c r="BN1263" s="139"/>
    </row>
    <row r="1264" spans="1:66" ht="15">
      <c r="A1264" s="139"/>
      <c r="B1264" s="139"/>
      <c r="C1264" s="139"/>
      <c r="D1264" s="139"/>
      <c r="E1264" s="139"/>
      <c r="F1264" s="139"/>
      <c r="G1264" s="139"/>
      <c r="H1264" s="139"/>
      <c r="I1264" s="139"/>
      <c r="J1264" s="139"/>
      <c r="K1264" s="139"/>
      <c r="L1264" s="139"/>
      <c r="M1264" s="139"/>
      <c r="N1264" s="140"/>
      <c r="O1264" s="139"/>
      <c r="P1264" s="139"/>
      <c r="Q1264" s="139"/>
      <c r="R1264" s="139"/>
      <c r="S1264" s="139"/>
      <c r="T1264" s="139"/>
      <c r="U1264" s="139"/>
      <c r="V1264" s="139"/>
      <c r="W1264" s="139"/>
      <c r="X1264" s="139"/>
      <c r="Y1264" s="139"/>
      <c r="Z1264" s="139"/>
      <c r="AA1264" s="139"/>
      <c r="AB1264" s="139"/>
      <c r="AC1264" s="139"/>
      <c r="AD1264" s="139"/>
      <c r="AE1264" s="139"/>
      <c r="AF1264" s="139"/>
      <c r="AG1264" s="139"/>
      <c r="AH1264" s="139"/>
      <c r="AI1264" s="139"/>
      <c r="AJ1264" s="139"/>
      <c r="AK1264" s="139"/>
      <c r="AL1264" s="139"/>
      <c r="AM1264" s="139"/>
      <c r="AN1264" s="139"/>
      <c r="AO1264" s="139"/>
      <c r="AP1264" s="139"/>
      <c r="AQ1264" s="139"/>
      <c r="AR1264" s="139"/>
      <c r="AS1264" s="139"/>
      <c r="AT1264" s="139"/>
      <c r="AU1264" s="139"/>
      <c r="AV1264" s="139"/>
      <c r="AW1264" s="139"/>
      <c r="AX1264" s="139"/>
      <c r="AY1264" s="139"/>
      <c r="AZ1264" s="139"/>
      <c r="BA1264" s="139"/>
      <c r="BB1264" s="139"/>
      <c r="BC1264" s="139"/>
      <c r="BD1264" s="139"/>
      <c r="BE1264" s="139"/>
      <c r="BF1264" s="139"/>
      <c r="BG1264" s="140"/>
      <c r="BH1264" s="139"/>
      <c r="BI1264" s="139"/>
      <c r="BJ1264" s="139"/>
      <c r="BK1264" s="139"/>
      <c r="BL1264" s="139"/>
      <c r="BM1264" s="139"/>
      <c r="BN1264" s="139"/>
    </row>
    <row r="1265" spans="1:66" ht="15">
      <c r="A1265" s="139"/>
      <c r="B1265" s="139"/>
      <c r="C1265" s="139"/>
      <c r="D1265" s="139"/>
      <c r="E1265" s="139"/>
      <c r="F1265" s="139"/>
      <c r="G1265" s="139"/>
      <c r="H1265" s="139"/>
      <c r="I1265" s="139"/>
      <c r="J1265" s="139"/>
      <c r="K1265" s="139"/>
      <c r="L1265" s="139"/>
      <c r="M1265" s="139"/>
      <c r="N1265" s="140"/>
      <c r="O1265" s="139"/>
      <c r="P1265" s="139"/>
      <c r="Q1265" s="139"/>
      <c r="R1265" s="139"/>
      <c r="S1265" s="139"/>
      <c r="T1265" s="139"/>
      <c r="U1265" s="139"/>
      <c r="V1265" s="139"/>
      <c r="W1265" s="139"/>
      <c r="X1265" s="139"/>
      <c r="Y1265" s="139"/>
      <c r="Z1265" s="139"/>
      <c r="AA1265" s="139"/>
      <c r="AB1265" s="139"/>
      <c r="AC1265" s="139"/>
      <c r="AD1265" s="139"/>
      <c r="AE1265" s="139"/>
      <c r="AF1265" s="139"/>
      <c r="AG1265" s="139"/>
      <c r="AH1265" s="139"/>
      <c r="AI1265" s="139"/>
      <c r="AJ1265" s="139"/>
      <c r="AK1265" s="139"/>
      <c r="AL1265" s="139"/>
      <c r="AM1265" s="139"/>
      <c r="AN1265" s="139"/>
      <c r="AO1265" s="139"/>
      <c r="AP1265" s="139"/>
      <c r="AQ1265" s="139"/>
      <c r="AR1265" s="139"/>
      <c r="AS1265" s="139"/>
      <c r="AT1265" s="139"/>
      <c r="AU1265" s="139"/>
      <c r="AV1265" s="139"/>
      <c r="AW1265" s="139"/>
      <c r="AX1265" s="139"/>
      <c r="AY1265" s="139"/>
      <c r="AZ1265" s="139"/>
      <c r="BA1265" s="139"/>
      <c r="BB1265" s="139"/>
      <c r="BC1265" s="139"/>
      <c r="BD1265" s="139"/>
      <c r="BE1265" s="139"/>
      <c r="BF1265" s="139"/>
      <c r="BG1265" s="140"/>
      <c r="BH1265" s="139"/>
      <c r="BI1265" s="139"/>
      <c r="BJ1265" s="139"/>
      <c r="BK1265" s="139"/>
      <c r="BL1265" s="139"/>
      <c r="BM1265" s="139"/>
      <c r="BN1265" s="139"/>
    </row>
    <row r="1266" spans="1:66" ht="15">
      <c r="A1266" s="139"/>
      <c r="B1266" s="139"/>
      <c r="C1266" s="139"/>
      <c r="D1266" s="139"/>
      <c r="E1266" s="139"/>
      <c r="F1266" s="139"/>
      <c r="G1266" s="139"/>
      <c r="H1266" s="139"/>
      <c r="I1266" s="139"/>
      <c r="J1266" s="139"/>
      <c r="K1266" s="139"/>
      <c r="L1266" s="139"/>
      <c r="M1266" s="139"/>
      <c r="N1266" s="140"/>
      <c r="O1266" s="139"/>
      <c r="P1266" s="139"/>
      <c r="Q1266" s="139"/>
      <c r="R1266" s="139"/>
      <c r="S1266" s="139"/>
      <c r="T1266" s="139"/>
      <c r="U1266" s="139"/>
      <c r="V1266" s="139"/>
      <c r="W1266" s="139"/>
      <c r="X1266" s="139"/>
      <c r="Y1266" s="139"/>
      <c r="Z1266" s="139"/>
      <c r="AA1266" s="139"/>
      <c r="AB1266" s="139"/>
      <c r="AC1266" s="139"/>
      <c r="AD1266" s="139"/>
      <c r="AE1266" s="139"/>
      <c r="AF1266" s="139"/>
      <c r="AG1266" s="139"/>
      <c r="AH1266" s="139"/>
      <c r="AI1266" s="139"/>
      <c r="AJ1266" s="139"/>
      <c r="AK1266" s="139"/>
      <c r="AL1266" s="139"/>
      <c r="AM1266" s="139"/>
      <c r="AN1266" s="139"/>
      <c r="AO1266" s="139"/>
      <c r="AP1266" s="139"/>
      <c r="AQ1266" s="139"/>
      <c r="AR1266" s="139"/>
      <c r="AS1266" s="139"/>
      <c r="AT1266" s="139"/>
      <c r="AU1266" s="139"/>
      <c r="AV1266" s="139"/>
      <c r="AW1266" s="139"/>
      <c r="AX1266" s="139"/>
      <c r="AY1266" s="139"/>
      <c r="AZ1266" s="139"/>
      <c r="BA1266" s="139"/>
      <c r="BB1266" s="139"/>
      <c r="BC1266" s="139"/>
      <c r="BD1266" s="139"/>
      <c r="BE1266" s="139"/>
      <c r="BF1266" s="139"/>
      <c r="BG1266" s="140"/>
      <c r="BH1266" s="139"/>
      <c r="BI1266" s="139"/>
      <c r="BJ1266" s="139"/>
      <c r="BK1266" s="139"/>
      <c r="BL1266" s="139"/>
      <c r="BM1266" s="139"/>
      <c r="BN1266" s="139"/>
    </row>
    <row r="1267" spans="1:66" ht="15">
      <c r="A1267" s="139"/>
      <c r="B1267" s="139"/>
      <c r="C1267" s="139"/>
      <c r="D1267" s="139"/>
      <c r="E1267" s="139"/>
      <c r="F1267" s="139"/>
      <c r="G1267" s="139"/>
      <c r="H1267" s="139"/>
      <c r="I1267" s="139"/>
      <c r="J1267" s="139"/>
      <c r="K1267" s="139"/>
      <c r="L1267" s="139"/>
      <c r="M1267" s="139"/>
      <c r="N1267" s="140"/>
      <c r="O1267" s="139"/>
      <c r="P1267" s="139"/>
      <c r="Q1267" s="139"/>
      <c r="R1267" s="139"/>
      <c r="S1267" s="139"/>
      <c r="T1267" s="139"/>
      <c r="U1267" s="139"/>
      <c r="V1267" s="139"/>
      <c r="W1267" s="139"/>
      <c r="X1267" s="139"/>
      <c r="Y1267" s="139"/>
      <c r="Z1267" s="139"/>
      <c r="AA1267" s="139"/>
      <c r="AB1267" s="139"/>
      <c r="AC1267" s="139"/>
      <c r="AD1267" s="139"/>
      <c r="AE1267" s="139"/>
      <c r="AF1267" s="139"/>
      <c r="AG1267" s="139"/>
      <c r="AH1267" s="139"/>
      <c r="AI1267" s="139"/>
      <c r="AJ1267" s="139"/>
      <c r="AK1267" s="139"/>
      <c r="AL1267" s="139"/>
      <c r="AM1267" s="139"/>
      <c r="AN1267" s="139"/>
      <c r="AO1267" s="139"/>
      <c r="AP1267" s="139"/>
      <c r="AQ1267" s="139"/>
      <c r="AR1267" s="139"/>
      <c r="AS1267" s="139"/>
      <c r="AT1267" s="139"/>
      <c r="AU1267" s="139"/>
      <c r="AV1267" s="139"/>
      <c r="AW1267" s="139"/>
      <c r="AX1267" s="139"/>
      <c r="AY1267" s="139"/>
      <c r="AZ1267" s="139"/>
      <c r="BA1267" s="139"/>
      <c r="BB1267" s="139"/>
      <c r="BC1267" s="139"/>
      <c r="BD1267" s="139"/>
      <c r="BE1267" s="139"/>
      <c r="BF1267" s="139"/>
      <c r="BG1267" s="140"/>
      <c r="BH1267" s="139"/>
      <c r="BI1267" s="139"/>
      <c r="BJ1267" s="139"/>
      <c r="BK1267" s="139"/>
      <c r="BL1267" s="139"/>
      <c r="BM1267" s="139"/>
      <c r="BN1267" s="139"/>
    </row>
    <row r="1268" spans="1:66" ht="15">
      <c r="A1268" s="139"/>
      <c r="B1268" s="139"/>
      <c r="C1268" s="139"/>
      <c r="D1268" s="139"/>
      <c r="E1268" s="139"/>
      <c r="F1268" s="139"/>
      <c r="G1268" s="139"/>
      <c r="H1268" s="139"/>
      <c r="I1268" s="139"/>
      <c r="J1268" s="139"/>
      <c r="K1268" s="139"/>
      <c r="L1268" s="139"/>
      <c r="M1268" s="139"/>
      <c r="N1268" s="140"/>
      <c r="O1268" s="139"/>
      <c r="P1268" s="139"/>
      <c r="Q1268" s="139"/>
      <c r="R1268" s="139"/>
      <c r="S1268" s="139"/>
      <c r="T1268" s="139"/>
      <c r="U1268" s="139"/>
      <c r="V1268" s="139"/>
      <c r="W1268" s="139"/>
      <c r="X1268" s="139"/>
      <c r="Y1268" s="139"/>
      <c r="Z1268" s="139"/>
      <c r="AA1268" s="139"/>
      <c r="AB1268" s="139"/>
      <c r="AC1268" s="139"/>
      <c r="AD1268" s="139"/>
      <c r="AE1268" s="139"/>
      <c r="AF1268" s="139"/>
      <c r="AG1268" s="139"/>
      <c r="AH1268" s="139"/>
      <c r="AI1268" s="139"/>
      <c r="AJ1268" s="139"/>
      <c r="AK1268" s="139"/>
      <c r="AL1268" s="139"/>
      <c r="AM1268" s="139"/>
      <c r="AN1268" s="139"/>
      <c r="AO1268" s="139"/>
      <c r="AP1268" s="139"/>
      <c r="AQ1268" s="139"/>
      <c r="AR1268" s="139"/>
      <c r="AS1268" s="139"/>
      <c r="AT1268" s="139"/>
      <c r="AU1268" s="139"/>
      <c r="AV1268" s="139"/>
      <c r="AW1268" s="139"/>
      <c r="AX1268" s="139"/>
      <c r="AY1268" s="139"/>
      <c r="AZ1268" s="139"/>
      <c r="BA1268" s="139"/>
      <c r="BB1268" s="139"/>
      <c r="BC1268" s="139"/>
      <c r="BD1268" s="139"/>
      <c r="BE1268" s="139"/>
      <c r="BF1268" s="139"/>
      <c r="BG1268" s="140"/>
      <c r="BH1268" s="139"/>
      <c r="BI1268" s="139"/>
      <c r="BJ1268" s="139"/>
      <c r="BK1268" s="139"/>
      <c r="BL1268" s="139"/>
      <c r="BM1268" s="139"/>
      <c r="BN1268" s="139"/>
    </row>
    <row r="1269" spans="1:66" ht="15">
      <c r="A1269" s="139"/>
      <c r="B1269" s="139"/>
      <c r="C1269" s="139"/>
      <c r="D1269" s="139"/>
      <c r="E1269" s="139"/>
      <c r="F1269" s="139"/>
      <c r="G1269" s="139"/>
      <c r="H1269" s="139"/>
      <c r="I1269" s="139"/>
      <c r="J1269" s="139"/>
      <c r="K1269" s="139"/>
      <c r="L1269" s="139"/>
      <c r="M1269" s="139"/>
      <c r="N1269" s="140"/>
      <c r="O1269" s="139"/>
      <c r="P1269" s="139"/>
      <c r="Q1269" s="139"/>
      <c r="R1269" s="139"/>
      <c r="S1269" s="139"/>
      <c r="T1269" s="139"/>
      <c r="U1269" s="139"/>
      <c r="V1269" s="139"/>
      <c r="W1269" s="139"/>
      <c r="X1269" s="139"/>
      <c r="Y1269" s="139"/>
      <c r="Z1269" s="139"/>
      <c r="AA1269" s="139"/>
      <c r="AB1269" s="139"/>
      <c r="AC1269" s="139"/>
      <c r="AD1269" s="139"/>
      <c r="AE1269" s="139"/>
      <c r="AF1269" s="139"/>
      <c r="AG1269" s="139"/>
      <c r="AH1269" s="139"/>
      <c r="AI1269" s="139"/>
      <c r="AJ1269" s="139"/>
      <c r="AK1269" s="139"/>
      <c r="AL1269" s="139"/>
      <c r="AM1269" s="139"/>
      <c r="AN1269" s="139"/>
      <c r="AO1269" s="139"/>
      <c r="AP1269" s="139"/>
      <c r="AQ1269" s="139"/>
      <c r="AR1269" s="139"/>
      <c r="AS1269" s="139"/>
      <c r="AT1269" s="139"/>
      <c r="AU1269" s="139"/>
      <c r="AV1269" s="139"/>
      <c r="AW1269" s="139"/>
      <c r="AX1269" s="139"/>
      <c r="AY1269" s="139"/>
      <c r="AZ1269" s="139"/>
      <c r="BA1269" s="139"/>
      <c r="BB1269" s="139"/>
      <c r="BC1269" s="139"/>
      <c r="BD1269" s="139"/>
      <c r="BE1269" s="139"/>
      <c r="BF1269" s="139"/>
      <c r="BG1269" s="140"/>
      <c r="BH1269" s="139"/>
      <c r="BI1269" s="139"/>
      <c r="BJ1269" s="139"/>
      <c r="BK1269" s="139"/>
      <c r="BL1269" s="139"/>
      <c r="BM1269" s="139"/>
      <c r="BN1269" s="139"/>
    </row>
    <row r="1270" spans="1:66" ht="15">
      <c r="A1270" s="139"/>
      <c r="B1270" s="139"/>
      <c r="C1270" s="139"/>
      <c r="D1270" s="139"/>
      <c r="E1270" s="139"/>
      <c r="F1270" s="139"/>
      <c r="G1270" s="139"/>
      <c r="H1270" s="139"/>
      <c r="I1270" s="139"/>
      <c r="J1270" s="139"/>
      <c r="K1270" s="139"/>
      <c r="L1270" s="139"/>
      <c r="M1270" s="139"/>
      <c r="N1270" s="140"/>
      <c r="O1270" s="139"/>
      <c r="P1270" s="139"/>
      <c r="Q1270" s="139"/>
      <c r="R1270" s="139"/>
      <c r="S1270" s="139"/>
      <c r="T1270" s="139"/>
      <c r="U1270" s="139"/>
      <c r="V1270" s="139"/>
      <c r="W1270" s="139"/>
      <c r="X1270" s="139"/>
      <c r="Y1270" s="139"/>
      <c r="Z1270" s="139"/>
      <c r="AA1270" s="139"/>
      <c r="AB1270" s="139"/>
      <c r="AC1270" s="139"/>
      <c r="AD1270" s="139"/>
      <c r="AE1270" s="139"/>
      <c r="AF1270" s="139"/>
      <c r="AG1270" s="139"/>
      <c r="AH1270" s="139"/>
      <c r="AI1270" s="139"/>
      <c r="AJ1270" s="139"/>
      <c r="AK1270" s="139"/>
      <c r="AL1270" s="139"/>
      <c r="AM1270" s="139"/>
      <c r="AN1270" s="139"/>
      <c r="AO1270" s="139"/>
      <c r="AP1270" s="139"/>
      <c r="AQ1270" s="139"/>
      <c r="AR1270" s="139"/>
      <c r="AS1270" s="139"/>
      <c r="AT1270" s="139"/>
      <c r="AU1270" s="139"/>
      <c r="AV1270" s="139"/>
      <c r="AW1270" s="139"/>
      <c r="AX1270" s="139"/>
      <c r="AY1270" s="139"/>
      <c r="AZ1270" s="139"/>
      <c r="BA1270" s="139"/>
      <c r="BB1270" s="139"/>
      <c r="BC1270" s="139"/>
      <c r="BD1270" s="139"/>
      <c r="BE1270" s="139"/>
      <c r="BF1270" s="139"/>
      <c r="BG1270" s="140"/>
      <c r="BH1270" s="139"/>
      <c r="BI1270" s="139"/>
      <c r="BJ1270" s="139"/>
      <c r="BK1270" s="139"/>
      <c r="BL1270" s="139"/>
      <c r="BM1270" s="139"/>
      <c r="BN1270" s="139"/>
    </row>
    <row r="1271" spans="1:66" ht="15">
      <c r="A1271" s="139"/>
      <c r="B1271" s="139"/>
      <c r="C1271" s="139"/>
      <c r="D1271" s="139"/>
      <c r="E1271" s="139"/>
      <c r="F1271" s="139"/>
      <c r="G1271" s="139"/>
      <c r="H1271" s="139"/>
      <c r="I1271" s="139"/>
      <c r="J1271" s="139"/>
      <c r="K1271" s="139"/>
      <c r="L1271" s="139"/>
      <c r="M1271" s="139"/>
      <c r="N1271" s="140"/>
      <c r="O1271" s="139"/>
      <c r="P1271" s="139"/>
      <c r="Q1271" s="139"/>
      <c r="R1271" s="139"/>
      <c r="S1271" s="139"/>
      <c r="T1271" s="139"/>
      <c r="U1271" s="139"/>
      <c r="V1271" s="139"/>
      <c r="W1271" s="139"/>
      <c r="X1271" s="139"/>
      <c r="Y1271" s="139"/>
      <c r="Z1271" s="139"/>
      <c r="AA1271" s="139"/>
      <c r="AB1271" s="139"/>
      <c r="AC1271" s="139"/>
      <c r="AD1271" s="139"/>
      <c r="AE1271" s="139"/>
      <c r="AF1271" s="139"/>
      <c r="AG1271" s="139"/>
      <c r="AH1271" s="139"/>
      <c r="AI1271" s="139"/>
      <c r="AJ1271" s="139"/>
      <c r="AK1271" s="139"/>
      <c r="AL1271" s="139"/>
      <c r="AM1271" s="139"/>
      <c r="AN1271" s="139"/>
      <c r="AO1271" s="139"/>
      <c r="AP1271" s="139"/>
      <c r="AQ1271" s="139"/>
      <c r="AR1271" s="139"/>
      <c r="AS1271" s="139"/>
      <c r="AT1271" s="139"/>
      <c r="AU1271" s="139"/>
      <c r="AV1271" s="139"/>
      <c r="AW1271" s="139"/>
      <c r="AX1271" s="139"/>
      <c r="AY1271" s="139"/>
      <c r="AZ1271" s="139"/>
      <c r="BA1271" s="139"/>
      <c r="BB1271" s="139"/>
      <c r="BC1271" s="139"/>
      <c r="BD1271" s="139"/>
      <c r="BE1271" s="139"/>
      <c r="BF1271" s="139"/>
      <c r="BG1271" s="140"/>
      <c r="BH1271" s="139"/>
      <c r="BI1271" s="139"/>
      <c r="BJ1271" s="139"/>
      <c r="BK1271" s="139"/>
      <c r="BL1271" s="139"/>
      <c r="BM1271" s="139"/>
      <c r="BN1271" s="139"/>
    </row>
    <row r="1272" spans="1:66" ht="15">
      <c r="A1272" s="139"/>
      <c r="B1272" s="139"/>
      <c r="C1272" s="139"/>
      <c r="D1272" s="139"/>
      <c r="E1272" s="139"/>
      <c r="F1272" s="139"/>
      <c r="G1272" s="139"/>
      <c r="H1272" s="139"/>
      <c r="I1272" s="139"/>
      <c r="J1272" s="139"/>
      <c r="K1272" s="139"/>
      <c r="L1272" s="139"/>
      <c r="M1272" s="139"/>
      <c r="N1272" s="140"/>
      <c r="O1272" s="139"/>
      <c r="P1272" s="139"/>
      <c r="Q1272" s="139"/>
      <c r="R1272" s="139"/>
      <c r="S1272" s="139"/>
      <c r="T1272" s="139"/>
      <c r="U1272" s="139"/>
      <c r="V1272" s="139"/>
      <c r="W1272" s="139"/>
      <c r="X1272" s="139"/>
      <c r="Y1272" s="139"/>
      <c r="Z1272" s="139"/>
      <c r="AA1272" s="139"/>
      <c r="AB1272" s="139"/>
      <c r="AC1272" s="139"/>
      <c r="AD1272" s="139"/>
      <c r="AE1272" s="139"/>
      <c r="AF1272" s="139"/>
      <c r="AG1272" s="139"/>
      <c r="AH1272" s="139"/>
      <c r="AI1272" s="139"/>
      <c r="AJ1272" s="139"/>
      <c r="AK1272" s="139"/>
      <c r="AL1272" s="139"/>
      <c r="AM1272" s="139"/>
      <c r="AN1272" s="139"/>
      <c r="AO1272" s="139"/>
      <c r="AP1272" s="139"/>
      <c r="AQ1272" s="139"/>
      <c r="AR1272" s="139"/>
      <c r="AS1272" s="139"/>
      <c r="AT1272" s="139"/>
      <c r="AU1272" s="139"/>
      <c r="AV1272" s="139"/>
      <c r="AW1272" s="139"/>
      <c r="AX1272" s="139"/>
      <c r="AY1272" s="139"/>
      <c r="AZ1272" s="139"/>
      <c r="BA1272" s="139"/>
      <c r="BB1272" s="139"/>
      <c r="BC1272" s="139"/>
      <c r="BD1272" s="139"/>
      <c r="BE1272" s="139"/>
      <c r="BF1272" s="139"/>
      <c r="BG1272" s="140"/>
      <c r="BH1272" s="139"/>
      <c r="BI1272" s="139"/>
      <c r="BJ1272" s="139"/>
      <c r="BK1272" s="139"/>
      <c r="BL1272" s="139"/>
      <c r="BM1272" s="139"/>
      <c r="BN1272" s="139"/>
    </row>
    <row r="1273" spans="1:66" ht="15">
      <c r="A1273" s="139"/>
      <c r="B1273" s="139"/>
      <c r="C1273" s="139"/>
      <c r="D1273" s="139"/>
      <c r="E1273" s="139"/>
      <c r="F1273" s="139"/>
      <c r="G1273" s="139"/>
      <c r="H1273" s="139"/>
      <c r="I1273" s="139"/>
      <c r="J1273" s="139"/>
      <c r="K1273" s="139"/>
      <c r="L1273" s="139"/>
      <c r="M1273" s="139"/>
      <c r="N1273" s="140"/>
      <c r="O1273" s="139"/>
      <c r="P1273" s="139"/>
      <c r="Q1273" s="139"/>
      <c r="R1273" s="139"/>
      <c r="S1273" s="139"/>
      <c r="T1273" s="139"/>
      <c r="U1273" s="139"/>
      <c r="V1273" s="139"/>
      <c r="W1273" s="139"/>
      <c r="X1273" s="139"/>
      <c r="Y1273" s="139"/>
      <c r="Z1273" s="139"/>
      <c r="AA1273" s="139"/>
      <c r="AB1273" s="139"/>
      <c r="AC1273" s="139"/>
      <c r="AD1273" s="139"/>
      <c r="AE1273" s="139"/>
      <c r="AF1273" s="139"/>
      <c r="AG1273" s="139"/>
      <c r="AH1273" s="139"/>
      <c r="AI1273" s="139"/>
      <c r="AJ1273" s="139"/>
      <c r="AK1273" s="139"/>
      <c r="AL1273" s="139"/>
      <c r="AM1273" s="139"/>
      <c r="AN1273" s="139"/>
      <c r="AO1273" s="139"/>
      <c r="AP1273" s="139"/>
      <c r="AQ1273" s="139"/>
      <c r="AR1273" s="139"/>
      <c r="AS1273" s="139"/>
      <c r="AT1273" s="139"/>
      <c r="AU1273" s="139"/>
      <c r="AV1273" s="139"/>
      <c r="AW1273" s="139"/>
      <c r="AX1273" s="139"/>
      <c r="AY1273" s="139"/>
      <c r="AZ1273" s="139"/>
      <c r="BA1273" s="139"/>
      <c r="BB1273" s="139"/>
      <c r="BC1273" s="139"/>
      <c r="BD1273" s="139"/>
      <c r="BE1273" s="139"/>
      <c r="BF1273" s="139"/>
      <c r="BG1273" s="140"/>
      <c r="BH1273" s="139"/>
      <c r="BI1273" s="139"/>
      <c r="BJ1273" s="139"/>
      <c r="BK1273" s="139"/>
      <c r="BL1273" s="139"/>
      <c r="BM1273" s="139"/>
      <c r="BN1273" s="139"/>
    </row>
    <row r="1274" spans="1:66" ht="15">
      <c r="A1274" s="139"/>
      <c r="B1274" s="139"/>
      <c r="C1274" s="139"/>
      <c r="D1274" s="139"/>
      <c r="E1274" s="139"/>
      <c r="F1274" s="139"/>
      <c r="G1274" s="139"/>
      <c r="H1274" s="139"/>
      <c r="I1274" s="139"/>
      <c r="J1274" s="139"/>
      <c r="K1274" s="139"/>
      <c r="L1274" s="139"/>
      <c r="M1274" s="139"/>
      <c r="N1274" s="140"/>
      <c r="O1274" s="139"/>
      <c r="P1274" s="139"/>
      <c r="Q1274" s="139"/>
      <c r="R1274" s="139"/>
      <c r="S1274" s="139"/>
      <c r="T1274" s="139"/>
      <c r="U1274" s="139"/>
      <c r="V1274" s="139"/>
      <c r="W1274" s="139"/>
      <c r="X1274" s="139"/>
      <c r="Y1274" s="139"/>
      <c r="Z1274" s="139"/>
      <c r="AA1274" s="139"/>
      <c r="AB1274" s="139"/>
      <c r="AC1274" s="139"/>
      <c r="AD1274" s="139"/>
      <c r="AE1274" s="139"/>
      <c r="AF1274" s="139"/>
      <c r="AG1274" s="139"/>
      <c r="AH1274" s="139"/>
      <c r="AI1274" s="139"/>
      <c r="AJ1274" s="139"/>
      <c r="AK1274" s="139"/>
      <c r="AL1274" s="139"/>
      <c r="AM1274" s="139"/>
      <c r="AN1274" s="139"/>
      <c r="AO1274" s="139"/>
      <c r="AP1274" s="139"/>
      <c r="AQ1274" s="139"/>
      <c r="AR1274" s="139"/>
      <c r="AS1274" s="139"/>
      <c r="AT1274" s="139"/>
      <c r="AU1274" s="139"/>
      <c r="AV1274" s="139"/>
      <c r="AW1274" s="139"/>
      <c r="AX1274" s="139"/>
      <c r="AY1274" s="139"/>
      <c r="AZ1274" s="139"/>
      <c r="BA1274" s="139"/>
      <c r="BB1274" s="139"/>
      <c r="BC1274" s="139"/>
      <c r="BD1274" s="139"/>
      <c r="BE1274" s="139"/>
      <c r="BF1274" s="139"/>
      <c r="BG1274" s="140"/>
      <c r="BH1274" s="139"/>
      <c r="BI1274" s="139"/>
      <c r="BJ1274" s="139"/>
      <c r="BK1274" s="139"/>
      <c r="BL1274" s="139"/>
      <c r="BM1274" s="139"/>
      <c r="BN1274" s="139"/>
    </row>
    <row r="1275" spans="1:66" ht="15">
      <c r="A1275" s="139"/>
      <c r="B1275" s="139"/>
      <c r="C1275" s="139"/>
      <c r="D1275" s="139"/>
      <c r="E1275" s="139"/>
      <c r="F1275" s="139"/>
      <c r="G1275" s="139"/>
      <c r="H1275" s="139"/>
      <c r="I1275" s="139"/>
      <c r="J1275" s="139"/>
      <c r="K1275" s="139"/>
      <c r="L1275" s="139"/>
      <c r="M1275" s="139"/>
      <c r="N1275" s="140"/>
      <c r="O1275" s="139"/>
      <c r="P1275" s="139"/>
      <c r="Q1275" s="139"/>
      <c r="R1275" s="139"/>
      <c r="S1275" s="139"/>
      <c r="T1275" s="139"/>
      <c r="U1275" s="139"/>
      <c r="V1275" s="139"/>
      <c r="W1275" s="139"/>
      <c r="X1275" s="139"/>
      <c r="Y1275" s="139"/>
      <c r="Z1275" s="139"/>
      <c r="AA1275" s="139"/>
      <c r="AB1275" s="139"/>
      <c r="AC1275" s="139"/>
      <c r="AD1275" s="139"/>
      <c r="AE1275" s="139"/>
      <c r="AF1275" s="139"/>
      <c r="AG1275" s="139"/>
      <c r="AH1275" s="139"/>
      <c r="AI1275" s="139"/>
      <c r="AJ1275" s="139"/>
      <c r="AK1275" s="139"/>
      <c r="AL1275" s="139"/>
      <c r="AM1275" s="139"/>
      <c r="AN1275" s="139"/>
      <c r="AO1275" s="139"/>
      <c r="AP1275" s="139"/>
      <c r="AQ1275" s="139"/>
      <c r="AR1275" s="139"/>
      <c r="AS1275" s="139"/>
      <c r="AT1275" s="139"/>
      <c r="AU1275" s="139"/>
      <c r="AV1275" s="139"/>
      <c r="AW1275" s="139"/>
      <c r="AX1275" s="139"/>
      <c r="AY1275" s="139"/>
      <c r="AZ1275" s="139"/>
      <c r="BA1275" s="139"/>
      <c r="BB1275" s="139"/>
      <c r="BC1275" s="139"/>
      <c r="BD1275" s="139"/>
      <c r="BE1275" s="139"/>
      <c r="BF1275" s="139"/>
      <c r="BG1275" s="140"/>
      <c r="BH1275" s="139"/>
      <c r="BI1275" s="139"/>
      <c r="BJ1275" s="139"/>
      <c r="BK1275" s="139"/>
      <c r="BL1275" s="139"/>
      <c r="BM1275" s="139"/>
      <c r="BN1275" s="139"/>
    </row>
    <row r="1276" spans="1:66" ht="15">
      <c r="A1276" s="139"/>
      <c r="B1276" s="139"/>
      <c r="C1276" s="139"/>
      <c r="D1276" s="139"/>
      <c r="E1276" s="139"/>
      <c r="F1276" s="139"/>
      <c r="G1276" s="139"/>
      <c r="H1276" s="139"/>
      <c r="I1276" s="139"/>
      <c r="J1276" s="139"/>
      <c r="K1276" s="139"/>
      <c r="L1276" s="139"/>
      <c r="M1276" s="139"/>
      <c r="N1276" s="140"/>
      <c r="O1276" s="139"/>
      <c r="P1276" s="139"/>
      <c r="Q1276" s="139"/>
      <c r="R1276" s="139"/>
      <c r="S1276" s="139"/>
      <c r="T1276" s="139"/>
      <c r="U1276" s="139"/>
      <c r="V1276" s="139"/>
      <c r="W1276" s="139"/>
      <c r="X1276" s="139"/>
      <c r="Y1276" s="139"/>
      <c r="Z1276" s="139"/>
      <c r="AA1276" s="139"/>
      <c r="AB1276" s="139"/>
      <c r="AC1276" s="139"/>
      <c r="AD1276" s="139"/>
      <c r="AE1276" s="139"/>
      <c r="AF1276" s="139"/>
      <c r="AG1276" s="139"/>
      <c r="AH1276" s="139"/>
      <c r="AI1276" s="139"/>
      <c r="AJ1276" s="139"/>
      <c r="AK1276" s="139"/>
      <c r="AL1276" s="139"/>
      <c r="AM1276" s="139"/>
      <c r="AN1276" s="139"/>
      <c r="AO1276" s="139"/>
      <c r="AP1276" s="139"/>
      <c r="AQ1276" s="139"/>
      <c r="AR1276" s="139"/>
      <c r="AS1276" s="139"/>
      <c r="AT1276" s="139"/>
      <c r="AU1276" s="139"/>
      <c r="AV1276" s="139"/>
      <c r="AW1276" s="139"/>
      <c r="AX1276" s="139"/>
      <c r="AY1276" s="139"/>
      <c r="AZ1276" s="139"/>
      <c r="BA1276" s="139"/>
      <c r="BB1276" s="139"/>
      <c r="BC1276" s="139"/>
      <c r="BD1276" s="139"/>
      <c r="BE1276" s="139"/>
      <c r="BF1276" s="139"/>
      <c r="BG1276" s="140"/>
      <c r="BH1276" s="139"/>
      <c r="BI1276" s="139"/>
      <c r="BJ1276" s="139"/>
      <c r="BK1276" s="139"/>
      <c r="BL1276" s="139"/>
      <c r="BM1276" s="139"/>
      <c r="BN1276" s="139"/>
    </row>
    <row r="1277" spans="1:66" ht="15">
      <c r="A1277" s="139"/>
      <c r="B1277" s="139"/>
      <c r="C1277" s="139"/>
      <c r="D1277" s="139"/>
      <c r="E1277" s="139"/>
      <c r="F1277" s="139"/>
      <c r="G1277" s="139"/>
      <c r="H1277" s="139"/>
      <c r="I1277" s="139"/>
      <c r="J1277" s="139"/>
      <c r="K1277" s="139"/>
      <c r="L1277" s="139"/>
      <c r="M1277" s="139"/>
      <c r="N1277" s="140"/>
      <c r="O1277" s="139"/>
      <c r="P1277" s="139"/>
      <c r="Q1277" s="139"/>
      <c r="R1277" s="139"/>
      <c r="S1277" s="139"/>
      <c r="T1277" s="139"/>
      <c r="U1277" s="139"/>
      <c r="V1277" s="139"/>
      <c r="W1277" s="139"/>
      <c r="X1277" s="139"/>
      <c r="Y1277" s="139"/>
      <c r="Z1277" s="139"/>
      <c r="AA1277" s="139"/>
      <c r="AB1277" s="139"/>
      <c r="AC1277" s="139"/>
      <c r="AD1277" s="139"/>
      <c r="AE1277" s="139"/>
      <c r="AF1277" s="139"/>
      <c r="AG1277" s="139"/>
      <c r="AH1277" s="139"/>
      <c r="AI1277" s="139"/>
      <c r="AJ1277" s="139"/>
      <c r="AK1277" s="139"/>
      <c r="AL1277" s="139"/>
      <c r="AM1277" s="139"/>
      <c r="AN1277" s="139"/>
      <c r="AO1277" s="139"/>
      <c r="AP1277" s="139"/>
      <c r="AQ1277" s="139"/>
      <c r="AR1277" s="139"/>
      <c r="AS1277" s="139"/>
      <c r="AT1277" s="139"/>
      <c r="AU1277" s="139"/>
      <c r="AV1277" s="139"/>
      <c r="AW1277" s="139"/>
      <c r="AX1277" s="139"/>
      <c r="AY1277" s="139"/>
      <c r="AZ1277" s="139"/>
      <c r="BA1277" s="139"/>
      <c r="BB1277" s="139"/>
      <c r="BC1277" s="139"/>
      <c r="BD1277" s="139"/>
      <c r="BE1277" s="139"/>
      <c r="BF1277" s="139"/>
      <c r="BG1277" s="140"/>
      <c r="BH1277" s="139"/>
      <c r="BI1277" s="139"/>
      <c r="BJ1277" s="139"/>
      <c r="BK1277" s="139"/>
      <c r="BL1277" s="139"/>
      <c r="BM1277" s="139"/>
      <c r="BN1277" s="139"/>
    </row>
    <row r="1278" spans="1:66" ht="15">
      <c r="A1278" s="139"/>
      <c r="B1278" s="139"/>
      <c r="C1278" s="139"/>
      <c r="D1278" s="139"/>
      <c r="E1278" s="139"/>
      <c r="F1278" s="139"/>
      <c r="G1278" s="139"/>
      <c r="H1278" s="139"/>
      <c r="I1278" s="139"/>
      <c r="J1278" s="139"/>
      <c r="K1278" s="139"/>
      <c r="L1278" s="139"/>
      <c r="M1278" s="139"/>
      <c r="N1278" s="140"/>
      <c r="O1278" s="139"/>
      <c r="P1278" s="139"/>
      <c r="Q1278" s="139"/>
      <c r="R1278" s="139"/>
      <c r="S1278" s="139"/>
      <c r="T1278" s="139"/>
      <c r="U1278" s="139"/>
      <c r="V1278" s="139"/>
      <c r="W1278" s="139"/>
      <c r="X1278" s="139"/>
      <c r="Y1278" s="139"/>
      <c r="Z1278" s="139"/>
      <c r="AA1278" s="139"/>
      <c r="AB1278" s="139"/>
      <c r="AC1278" s="139"/>
      <c r="AD1278" s="139"/>
      <c r="AE1278" s="139"/>
      <c r="AF1278" s="139"/>
      <c r="AG1278" s="139"/>
      <c r="AH1278" s="139"/>
      <c r="AI1278" s="139"/>
      <c r="AJ1278" s="139"/>
      <c r="AK1278" s="139"/>
      <c r="AL1278" s="139"/>
      <c r="AM1278" s="139"/>
      <c r="AN1278" s="139"/>
      <c r="AO1278" s="139"/>
      <c r="AP1278" s="139"/>
      <c r="AQ1278" s="139"/>
      <c r="AR1278" s="139"/>
      <c r="AS1278" s="139"/>
      <c r="AT1278" s="139"/>
      <c r="AU1278" s="139"/>
      <c r="AV1278" s="139"/>
      <c r="AW1278" s="139"/>
      <c r="AX1278" s="139"/>
      <c r="AY1278" s="139"/>
      <c r="AZ1278" s="139"/>
      <c r="BA1278" s="139"/>
      <c r="BB1278" s="139"/>
      <c r="BC1278" s="139"/>
      <c r="BD1278" s="139"/>
      <c r="BE1278" s="139"/>
      <c r="BF1278" s="139"/>
      <c r="BG1278" s="140"/>
      <c r="BH1278" s="139"/>
      <c r="BI1278" s="139"/>
      <c r="BJ1278" s="139"/>
      <c r="BK1278" s="139"/>
      <c r="BL1278" s="139"/>
      <c r="BM1278" s="139"/>
      <c r="BN1278" s="139"/>
    </row>
    <row r="1279" spans="1:66" ht="15">
      <c r="A1279" s="139"/>
      <c r="B1279" s="139"/>
      <c r="C1279" s="139"/>
      <c r="D1279" s="139"/>
      <c r="E1279" s="139"/>
      <c r="F1279" s="139"/>
      <c r="G1279" s="139"/>
      <c r="H1279" s="139"/>
      <c r="I1279" s="139"/>
      <c r="J1279" s="139"/>
      <c r="K1279" s="139"/>
      <c r="L1279" s="139"/>
      <c r="M1279" s="139"/>
      <c r="N1279" s="140"/>
      <c r="O1279" s="139"/>
      <c r="P1279" s="139"/>
      <c r="Q1279" s="139"/>
      <c r="R1279" s="139"/>
      <c r="S1279" s="139"/>
      <c r="T1279" s="139"/>
      <c r="U1279" s="139"/>
      <c r="V1279" s="139"/>
      <c r="W1279" s="139"/>
      <c r="X1279" s="139"/>
      <c r="Y1279" s="139"/>
      <c r="Z1279" s="139"/>
      <c r="AA1279" s="139"/>
      <c r="AB1279" s="139"/>
      <c r="AC1279" s="139"/>
      <c r="AD1279" s="139"/>
      <c r="AE1279" s="139"/>
      <c r="AF1279" s="139"/>
      <c r="AG1279" s="139"/>
      <c r="AH1279" s="139"/>
      <c r="AI1279" s="139"/>
      <c r="AJ1279" s="139"/>
      <c r="AK1279" s="139"/>
      <c r="AL1279" s="139"/>
      <c r="AM1279" s="139"/>
      <c r="AN1279" s="139"/>
      <c r="AO1279" s="139"/>
      <c r="AP1279" s="139"/>
      <c r="AQ1279" s="139"/>
      <c r="AR1279" s="139"/>
      <c r="AS1279" s="139"/>
      <c r="AT1279" s="139"/>
      <c r="AU1279" s="139"/>
      <c r="AV1279" s="139"/>
      <c r="AW1279" s="139"/>
      <c r="AX1279" s="139"/>
      <c r="AY1279" s="139"/>
      <c r="AZ1279" s="139"/>
      <c r="BA1279" s="139"/>
      <c r="BB1279" s="139"/>
      <c r="BC1279" s="139"/>
      <c r="BD1279" s="139"/>
      <c r="BE1279" s="139"/>
      <c r="BF1279" s="139"/>
      <c r="BG1279" s="140"/>
      <c r="BH1279" s="139"/>
      <c r="BI1279" s="139"/>
      <c r="BJ1279" s="139"/>
      <c r="BK1279" s="139"/>
      <c r="BL1279" s="139"/>
      <c r="BM1279" s="139"/>
      <c r="BN1279" s="139"/>
    </row>
    <row r="1280" spans="1:66" ht="15">
      <c r="A1280" s="139"/>
      <c r="B1280" s="139"/>
      <c r="C1280" s="139"/>
      <c r="D1280" s="139"/>
      <c r="E1280" s="139"/>
      <c r="F1280" s="139"/>
      <c r="G1280" s="139"/>
      <c r="H1280" s="139"/>
      <c r="I1280" s="139"/>
      <c r="J1280" s="139"/>
      <c r="K1280" s="139"/>
      <c r="L1280" s="139"/>
      <c r="M1280" s="139"/>
      <c r="N1280" s="140"/>
      <c r="O1280" s="139"/>
      <c r="P1280" s="139"/>
      <c r="Q1280" s="139"/>
      <c r="R1280" s="139"/>
      <c r="S1280" s="139"/>
      <c r="T1280" s="139"/>
      <c r="U1280" s="139"/>
      <c r="V1280" s="139"/>
      <c r="W1280" s="139"/>
      <c r="X1280" s="139"/>
      <c r="Y1280" s="139"/>
      <c r="Z1280" s="139"/>
      <c r="AA1280" s="139"/>
      <c r="AB1280" s="139"/>
      <c r="AC1280" s="139"/>
      <c r="AD1280" s="139"/>
      <c r="AE1280" s="139"/>
      <c r="AF1280" s="139"/>
      <c r="AG1280" s="139"/>
      <c r="AH1280" s="139"/>
      <c r="AI1280" s="139"/>
      <c r="AJ1280" s="139"/>
      <c r="AK1280" s="139"/>
      <c r="AL1280" s="139"/>
      <c r="AM1280" s="139"/>
      <c r="AN1280" s="139"/>
      <c r="AO1280" s="139"/>
      <c r="AP1280" s="139"/>
      <c r="AQ1280" s="139"/>
      <c r="AR1280" s="139"/>
      <c r="AS1280" s="139"/>
      <c r="AT1280" s="139"/>
      <c r="AU1280" s="139"/>
      <c r="AV1280" s="139"/>
      <c r="AW1280" s="139"/>
      <c r="AX1280" s="139"/>
      <c r="AY1280" s="139"/>
      <c r="AZ1280" s="139"/>
      <c r="BA1280" s="139"/>
      <c r="BB1280" s="139"/>
      <c r="BC1280" s="139"/>
      <c r="BD1280" s="139"/>
      <c r="BE1280" s="139"/>
      <c r="BF1280" s="139"/>
      <c r="BG1280" s="140"/>
      <c r="BH1280" s="139"/>
      <c r="BI1280" s="139"/>
      <c r="BJ1280" s="139"/>
      <c r="BK1280" s="139"/>
      <c r="BL1280" s="139"/>
      <c r="BM1280" s="139"/>
      <c r="BN1280" s="139"/>
    </row>
    <row r="1281" spans="1:66" ht="15">
      <c r="A1281" s="139"/>
      <c r="B1281" s="139"/>
      <c r="C1281" s="139"/>
      <c r="D1281" s="139"/>
      <c r="E1281" s="139"/>
      <c r="F1281" s="139"/>
      <c r="G1281" s="139"/>
      <c r="H1281" s="139"/>
      <c r="I1281" s="139"/>
      <c r="J1281" s="139"/>
      <c r="K1281" s="139"/>
      <c r="L1281" s="139"/>
      <c r="M1281" s="139"/>
      <c r="N1281" s="140"/>
      <c r="O1281" s="139"/>
      <c r="P1281" s="139"/>
      <c r="Q1281" s="139"/>
      <c r="R1281" s="139"/>
      <c r="S1281" s="139"/>
      <c r="T1281" s="139"/>
      <c r="U1281" s="139"/>
      <c r="V1281" s="139"/>
      <c r="W1281" s="139"/>
      <c r="X1281" s="139"/>
      <c r="Y1281" s="139"/>
      <c r="Z1281" s="139"/>
      <c r="AA1281" s="139"/>
      <c r="AB1281" s="139"/>
      <c r="AC1281" s="139"/>
      <c r="AD1281" s="139"/>
      <c r="AE1281" s="139"/>
      <c r="AF1281" s="139"/>
      <c r="AG1281" s="139"/>
      <c r="AH1281" s="139"/>
      <c r="AI1281" s="139"/>
      <c r="AJ1281" s="139"/>
      <c r="AK1281" s="139"/>
      <c r="AL1281" s="139"/>
      <c r="AM1281" s="139"/>
      <c r="AN1281" s="139"/>
      <c r="AO1281" s="139"/>
      <c r="AP1281" s="139"/>
      <c r="AQ1281" s="139"/>
      <c r="AR1281" s="139"/>
      <c r="AS1281" s="139"/>
      <c r="AT1281" s="139"/>
      <c r="AU1281" s="139"/>
      <c r="AV1281" s="139"/>
      <c r="AW1281" s="139"/>
      <c r="AX1281" s="139"/>
      <c r="AY1281" s="139"/>
      <c r="AZ1281" s="139"/>
      <c r="BA1281" s="139"/>
      <c r="BB1281" s="139"/>
      <c r="BC1281" s="139"/>
      <c r="BD1281" s="139"/>
      <c r="BE1281" s="139"/>
      <c r="BF1281" s="139"/>
      <c r="BG1281" s="140"/>
      <c r="BH1281" s="139"/>
      <c r="BI1281" s="139"/>
      <c r="BJ1281" s="139"/>
      <c r="BK1281" s="139"/>
      <c r="BL1281" s="139"/>
      <c r="BM1281" s="139"/>
      <c r="BN1281" s="139"/>
    </row>
    <row r="1282" spans="1:66" ht="15">
      <c r="A1282" s="139"/>
      <c r="B1282" s="139"/>
      <c r="C1282" s="139"/>
      <c r="D1282" s="139"/>
      <c r="E1282" s="139"/>
      <c r="F1282" s="139"/>
      <c r="G1282" s="139"/>
      <c r="H1282" s="139"/>
      <c r="I1282" s="139"/>
      <c r="J1282" s="139"/>
      <c r="K1282" s="139"/>
      <c r="L1282" s="139"/>
      <c r="M1282" s="139"/>
      <c r="N1282" s="140"/>
      <c r="O1282" s="139"/>
      <c r="P1282" s="139"/>
      <c r="Q1282" s="139"/>
      <c r="R1282" s="139"/>
      <c r="S1282" s="139"/>
      <c r="T1282" s="139"/>
      <c r="U1282" s="139"/>
      <c r="V1282" s="139"/>
      <c r="W1282" s="139"/>
      <c r="X1282" s="139"/>
      <c r="Y1282" s="139"/>
      <c r="Z1282" s="139"/>
      <c r="AA1282" s="139"/>
      <c r="AB1282" s="139"/>
      <c r="AC1282" s="139"/>
      <c r="AD1282" s="139"/>
      <c r="AE1282" s="139"/>
      <c r="AF1282" s="139"/>
      <c r="AG1282" s="139"/>
      <c r="AH1282" s="139"/>
      <c r="AI1282" s="139"/>
      <c r="AJ1282" s="139"/>
      <c r="AK1282" s="139"/>
      <c r="AL1282" s="139"/>
      <c r="AM1282" s="139"/>
      <c r="AN1282" s="139"/>
      <c r="AO1282" s="139"/>
      <c r="AP1282" s="139"/>
      <c r="AQ1282" s="139"/>
      <c r="AR1282" s="139"/>
      <c r="AS1282" s="139"/>
      <c r="AT1282" s="139"/>
      <c r="AU1282" s="139"/>
      <c r="AV1282" s="139"/>
      <c r="AW1282" s="139"/>
      <c r="AX1282" s="139"/>
      <c r="AY1282" s="139"/>
      <c r="AZ1282" s="139"/>
      <c r="BA1282" s="139"/>
      <c r="BB1282" s="139"/>
      <c r="BC1282" s="139"/>
      <c r="BD1282" s="139"/>
      <c r="BE1282" s="139"/>
      <c r="BF1282" s="139"/>
      <c r="BG1282" s="140"/>
      <c r="BH1282" s="139"/>
      <c r="BI1282" s="139"/>
      <c r="BJ1282" s="139"/>
      <c r="BK1282" s="139"/>
      <c r="BL1282" s="139"/>
      <c r="BM1282" s="139"/>
      <c r="BN1282" s="139"/>
    </row>
    <row r="1283" spans="1:66" ht="15">
      <c r="A1283" s="139"/>
      <c r="B1283" s="139"/>
      <c r="C1283" s="139"/>
      <c r="D1283" s="139"/>
      <c r="E1283" s="139"/>
      <c r="F1283" s="139"/>
      <c r="G1283" s="139"/>
      <c r="H1283" s="139"/>
      <c r="I1283" s="139"/>
      <c r="J1283" s="139"/>
      <c r="K1283" s="139"/>
      <c r="L1283" s="139"/>
      <c r="M1283" s="139"/>
      <c r="N1283" s="140"/>
      <c r="O1283" s="139"/>
      <c r="P1283" s="139"/>
      <c r="Q1283" s="139"/>
      <c r="R1283" s="139"/>
      <c r="S1283" s="139"/>
      <c r="T1283" s="139"/>
      <c r="U1283" s="139"/>
      <c r="V1283" s="139"/>
      <c r="W1283" s="139"/>
      <c r="X1283" s="139"/>
      <c r="Y1283" s="139"/>
      <c r="Z1283" s="139"/>
      <c r="AA1283" s="139"/>
      <c r="AB1283" s="139"/>
      <c r="AC1283" s="139"/>
      <c r="AD1283" s="139"/>
      <c r="AE1283" s="139"/>
      <c r="AF1283" s="139"/>
      <c r="AG1283" s="139"/>
      <c r="AH1283" s="139"/>
      <c r="AI1283" s="139"/>
      <c r="AJ1283" s="139"/>
      <c r="AK1283" s="139"/>
      <c r="AL1283" s="139"/>
      <c r="AM1283" s="139"/>
      <c r="AN1283" s="139"/>
      <c r="AO1283" s="139"/>
      <c r="AP1283" s="139"/>
      <c r="AQ1283" s="139"/>
      <c r="AR1283" s="139"/>
      <c r="AS1283" s="139"/>
      <c r="AT1283" s="139"/>
      <c r="AU1283" s="139"/>
      <c r="AV1283" s="139"/>
      <c r="AW1283" s="139"/>
      <c r="AX1283" s="139"/>
      <c r="AY1283" s="139"/>
      <c r="AZ1283" s="139"/>
      <c r="BA1283" s="139"/>
      <c r="BB1283" s="139"/>
      <c r="BC1283" s="139"/>
      <c r="BD1283" s="139"/>
      <c r="BE1283" s="139"/>
      <c r="BF1283" s="139"/>
      <c r="BG1283" s="140"/>
      <c r="BH1283" s="139"/>
      <c r="BI1283" s="139"/>
      <c r="BJ1283" s="139"/>
      <c r="BK1283" s="139"/>
      <c r="BL1283" s="139"/>
      <c r="BM1283" s="139"/>
      <c r="BN1283" s="139"/>
    </row>
    <row r="1284" spans="1:66" ht="15">
      <c r="A1284" s="139"/>
      <c r="B1284" s="139"/>
      <c r="C1284" s="139"/>
      <c r="D1284" s="139"/>
      <c r="E1284" s="139"/>
      <c r="F1284" s="139"/>
      <c r="G1284" s="139"/>
      <c r="H1284" s="139"/>
      <c r="I1284" s="139"/>
      <c r="J1284" s="139"/>
      <c r="K1284" s="139"/>
      <c r="L1284" s="139"/>
      <c r="M1284" s="139"/>
      <c r="N1284" s="140"/>
      <c r="O1284" s="139"/>
      <c r="P1284" s="139"/>
      <c r="Q1284" s="139"/>
      <c r="R1284" s="139"/>
      <c r="S1284" s="139"/>
      <c r="T1284" s="139"/>
      <c r="U1284" s="139"/>
      <c r="V1284" s="139"/>
      <c r="W1284" s="139"/>
      <c r="X1284" s="139"/>
      <c r="Y1284" s="139"/>
      <c r="Z1284" s="139"/>
      <c r="AA1284" s="139"/>
      <c r="AB1284" s="139"/>
      <c r="AC1284" s="139"/>
      <c r="AD1284" s="139"/>
      <c r="AE1284" s="139"/>
      <c r="AF1284" s="139"/>
      <c r="AG1284" s="139"/>
      <c r="AH1284" s="139"/>
      <c r="AI1284" s="139"/>
      <c r="AJ1284" s="139"/>
      <c r="AK1284" s="139"/>
      <c r="AL1284" s="139"/>
      <c r="AM1284" s="139"/>
      <c r="AN1284" s="139"/>
      <c r="AO1284" s="139"/>
      <c r="AP1284" s="139"/>
      <c r="AQ1284" s="139"/>
      <c r="AR1284" s="139"/>
      <c r="AS1284" s="139"/>
      <c r="AT1284" s="139"/>
      <c r="AU1284" s="139"/>
      <c r="AV1284" s="139"/>
      <c r="AW1284" s="139"/>
      <c r="AX1284" s="139"/>
      <c r="AY1284" s="139"/>
      <c r="AZ1284" s="139"/>
      <c r="BA1284" s="139"/>
      <c r="BB1284" s="139"/>
      <c r="BC1284" s="139"/>
      <c r="BD1284" s="139"/>
      <c r="BE1284" s="139"/>
      <c r="BF1284" s="139"/>
      <c r="BG1284" s="140"/>
      <c r="BH1284" s="139"/>
      <c r="BI1284" s="139"/>
      <c r="BJ1284" s="139"/>
      <c r="BK1284" s="139"/>
      <c r="BL1284" s="139"/>
      <c r="BM1284" s="139"/>
      <c r="BN1284" s="139"/>
    </row>
    <row r="1285" spans="1:66" ht="15">
      <c r="A1285" s="139"/>
      <c r="B1285" s="139"/>
      <c r="C1285" s="139"/>
      <c r="D1285" s="139"/>
      <c r="E1285" s="139"/>
      <c r="F1285" s="139"/>
      <c r="G1285" s="139"/>
      <c r="H1285" s="139"/>
      <c r="I1285" s="139"/>
      <c r="J1285" s="139"/>
      <c r="K1285" s="139"/>
      <c r="L1285" s="139"/>
      <c r="M1285" s="139"/>
      <c r="N1285" s="140"/>
      <c r="O1285" s="139"/>
      <c r="P1285" s="139"/>
      <c r="Q1285" s="139"/>
      <c r="R1285" s="139"/>
      <c r="S1285" s="139"/>
      <c r="T1285" s="139"/>
      <c r="U1285" s="139"/>
      <c r="V1285" s="139"/>
      <c r="W1285" s="139"/>
      <c r="X1285" s="139"/>
      <c r="Y1285" s="139"/>
      <c r="Z1285" s="139"/>
      <c r="AA1285" s="139"/>
      <c r="AB1285" s="139"/>
      <c r="AC1285" s="139"/>
      <c r="AD1285" s="139"/>
      <c r="AE1285" s="139"/>
      <c r="AF1285" s="139"/>
      <c r="AG1285" s="139"/>
      <c r="AH1285" s="139"/>
      <c r="AI1285" s="139"/>
      <c r="AJ1285" s="139"/>
      <c r="AK1285" s="139"/>
      <c r="AL1285" s="139"/>
      <c r="AM1285" s="139"/>
      <c r="AN1285" s="139"/>
      <c r="AO1285" s="139"/>
      <c r="AP1285" s="139"/>
      <c r="AQ1285" s="139"/>
      <c r="AR1285" s="139"/>
      <c r="AS1285" s="139"/>
      <c r="AT1285" s="139"/>
      <c r="AU1285" s="139"/>
      <c r="AV1285" s="139"/>
      <c r="AW1285" s="139"/>
      <c r="AX1285" s="139"/>
      <c r="AY1285" s="139"/>
      <c r="AZ1285" s="139"/>
      <c r="BA1285" s="139"/>
      <c r="BB1285" s="139"/>
      <c r="BC1285" s="139"/>
      <c r="BD1285" s="139"/>
      <c r="BE1285" s="139"/>
      <c r="BF1285" s="139"/>
      <c r="BG1285" s="140"/>
      <c r="BH1285" s="139"/>
      <c r="BI1285" s="139"/>
      <c r="BJ1285" s="139"/>
      <c r="BK1285" s="139"/>
      <c r="BL1285" s="139"/>
      <c r="BM1285" s="139"/>
      <c r="BN1285" s="139"/>
    </row>
    <row r="1286" spans="1:66" ht="15">
      <c r="A1286" s="139"/>
      <c r="B1286" s="139"/>
      <c r="C1286" s="139"/>
      <c r="D1286" s="139"/>
      <c r="E1286" s="139"/>
      <c r="F1286" s="139"/>
      <c r="G1286" s="139"/>
      <c r="H1286" s="139"/>
      <c r="I1286" s="139"/>
      <c r="J1286" s="139"/>
      <c r="K1286" s="139"/>
      <c r="L1286" s="139"/>
      <c r="M1286" s="139"/>
      <c r="N1286" s="140"/>
      <c r="O1286" s="139"/>
      <c r="P1286" s="139"/>
      <c r="Q1286" s="139"/>
      <c r="R1286" s="139"/>
      <c r="S1286" s="139"/>
      <c r="T1286" s="139"/>
      <c r="U1286" s="139"/>
      <c r="V1286" s="139"/>
      <c r="W1286" s="139"/>
      <c r="X1286" s="139"/>
      <c r="Y1286" s="139"/>
      <c r="Z1286" s="139"/>
      <c r="AA1286" s="139"/>
      <c r="AB1286" s="139"/>
      <c r="AC1286" s="139"/>
      <c r="AD1286" s="139"/>
      <c r="AE1286" s="139"/>
      <c r="AF1286" s="139"/>
      <c r="AG1286" s="139"/>
      <c r="AH1286" s="139"/>
      <c r="AI1286" s="139"/>
      <c r="AJ1286" s="139"/>
      <c r="AK1286" s="139"/>
      <c r="AL1286" s="139"/>
      <c r="AM1286" s="139"/>
      <c r="AN1286" s="139"/>
      <c r="AO1286" s="139"/>
      <c r="AP1286" s="139"/>
      <c r="AQ1286" s="139"/>
      <c r="AR1286" s="139"/>
      <c r="AS1286" s="139"/>
      <c r="AT1286" s="139"/>
      <c r="AU1286" s="139"/>
      <c r="AV1286" s="139"/>
      <c r="AW1286" s="139"/>
      <c r="AX1286" s="139"/>
      <c r="AY1286" s="139"/>
      <c r="AZ1286" s="139"/>
      <c r="BA1286" s="139"/>
      <c r="BB1286" s="139"/>
      <c r="BC1286" s="139"/>
      <c r="BD1286" s="139"/>
      <c r="BE1286" s="139"/>
      <c r="BF1286" s="139"/>
      <c r="BG1286" s="140"/>
      <c r="BH1286" s="139"/>
      <c r="BI1286" s="139"/>
      <c r="BJ1286" s="139"/>
      <c r="BK1286" s="139"/>
      <c r="BL1286" s="139"/>
      <c r="BM1286" s="139"/>
      <c r="BN1286" s="139"/>
    </row>
    <row r="1287" spans="1:66" ht="15">
      <c r="A1287" s="139"/>
      <c r="B1287" s="139"/>
      <c r="C1287" s="139"/>
      <c r="D1287" s="139"/>
      <c r="E1287" s="139"/>
      <c r="F1287" s="139"/>
      <c r="G1287" s="139"/>
      <c r="H1287" s="139"/>
      <c r="I1287" s="139"/>
      <c r="J1287" s="139"/>
      <c r="K1287" s="139"/>
      <c r="L1287" s="139"/>
      <c r="M1287" s="139"/>
      <c r="N1287" s="140"/>
      <c r="O1287" s="139"/>
      <c r="P1287" s="139"/>
      <c r="Q1287" s="139"/>
      <c r="R1287" s="139"/>
      <c r="S1287" s="139"/>
      <c r="T1287" s="139"/>
      <c r="U1287" s="139"/>
      <c r="V1287" s="139"/>
      <c r="W1287" s="139"/>
      <c r="X1287" s="139"/>
      <c r="Y1287" s="139"/>
      <c r="Z1287" s="139"/>
      <c r="AA1287" s="139"/>
      <c r="AB1287" s="139"/>
      <c r="AC1287" s="139"/>
      <c r="AD1287" s="139"/>
      <c r="AE1287" s="139"/>
      <c r="AF1287" s="139"/>
      <c r="AG1287" s="139"/>
      <c r="AH1287" s="139"/>
      <c r="AI1287" s="139"/>
      <c r="AJ1287" s="139"/>
      <c r="AK1287" s="139"/>
      <c r="AL1287" s="139"/>
      <c r="AM1287" s="139"/>
      <c r="AN1287" s="139"/>
      <c r="AO1287" s="139"/>
      <c r="AP1287" s="139"/>
      <c r="AQ1287" s="139"/>
      <c r="AR1287" s="139"/>
      <c r="AS1287" s="139"/>
      <c r="AT1287" s="139"/>
      <c r="AU1287" s="139"/>
      <c r="AV1287" s="139"/>
      <c r="AW1287" s="139"/>
      <c r="AX1287" s="139"/>
      <c r="AY1287" s="139"/>
      <c r="AZ1287" s="139"/>
      <c r="BA1287" s="139"/>
      <c r="BB1287" s="139"/>
      <c r="BC1287" s="139"/>
      <c r="BD1287" s="139"/>
      <c r="BE1287" s="139"/>
      <c r="BF1287" s="139"/>
      <c r="BG1287" s="140"/>
      <c r="BH1287" s="139"/>
      <c r="BI1287" s="139"/>
      <c r="BJ1287" s="139"/>
      <c r="BK1287" s="139"/>
      <c r="BL1287" s="139"/>
      <c r="BM1287" s="139"/>
      <c r="BN1287" s="139"/>
    </row>
    <row r="1288" spans="1:66" ht="15">
      <c r="A1288" s="139"/>
      <c r="B1288" s="139"/>
      <c r="C1288" s="139"/>
      <c r="D1288" s="139"/>
      <c r="E1288" s="139"/>
      <c r="F1288" s="139"/>
      <c r="G1288" s="139"/>
      <c r="H1288" s="139"/>
      <c r="I1288" s="139"/>
      <c r="J1288" s="139"/>
      <c r="K1288" s="139"/>
      <c r="L1288" s="139"/>
      <c r="M1288" s="139"/>
      <c r="N1288" s="140"/>
      <c r="O1288" s="139"/>
      <c r="P1288" s="139"/>
      <c r="Q1288" s="139"/>
      <c r="R1288" s="139"/>
      <c r="S1288" s="139"/>
      <c r="T1288" s="139"/>
      <c r="U1288" s="139"/>
      <c r="V1288" s="139"/>
      <c r="W1288" s="139"/>
      <c r="X1288" s="139"/>
      <c r="Y1288" s="139"/>
      <c r="Z1288" s="139"/>
      <c r="AA1288" s="139"/>
      <c r="AB1288" s="139"/>
      <c r="AC1288" s="139"/>
      <c r="AD1288" s="139"/>
      <c r="AE1288" s="139"/>
      <c r="AF1288" s="139"/>
      <c r="AG1288" s="139"/>
      <c r="AH1288" s="139"/>
      <c r="AI1288" s="139"/>
      <c r="AJ1288" s="139"/>
      <c r="AK1288" s="139"/>
      <c r="AL1288" s="139"/>
      <c r="AM1288" s="139"/>
      <c r="AN1288" s="139"/>
      <c r="AO1288" s="139"/>
      <c r="AP1288" s="139"/>
      <c r="AQ1288" s="139"/>
      <c r="AR1288" s="139"/>
      <c r="AS1288" s="139"/>
      <c r="AT1288" s="139"/>
      <c r="AU1288" s="139"/>
      <c r="AV1288" s="139"/>
      <c r="AW1288" s="139"/>
      <c r="AX1288" s="139"/>
      <c r="AY1288" s="139"/>
      <c r="AZ1288" s="139"/>
      <c r="BA1288" s="139"/>
      <c r="BB1288" s="139"/>
      <c r="BC1288" s="139"/>
      <c r="BD1288" s="139"/>
      <c r="BE1288" s="139"/>
      <c r="BF1288" s="139"/>
      <c r="BG1288" s="140"/>
      <c r="BH1288" s="139"/>
      <c r="BI1288" s="139"/>
      <c r="BJ1288" s="139"/>
      <c r="BK1288" s="139"/>
      <c r="BL1288" s="139"/>
      <c r="BM1288" s="139"/>
      <c r="BN1288" s="139"/>
    </row>
    <row r="1289" spans="1:66" ht="15">
      <c r="A1289" s="139"/>
      <c r="B1289" s="139"/>
      <c r="C1289" s="139"/>
      <c r="D1289" s="139"/>
      <c r="E1289" s="139"/>
      <c r="F1289" s="139"/>
      <c r="G1289" s="139"/>
      <c r="H1289" s="139"/>
      <c r="I1289" s="139"/>
      <c r="J1289" s="139"/>
      <c r="K1289" s="139"/>
      <c r="L1289" s="139"/>
      <c r="M1289" s="139"/>
      <c r="N1289" s="140"/>
      <c r="O1289" s="139"/>
      <c r="P1289" s="139"/>
      <c r="Q1289" s="139"/>
      <c r="R1289" s="139"/>
      <c r="S1289" s="139"/>
      <c r="T1289" s="139"/>
      <c r="U1289" s="139"/>
      <c r="V1289" s="139"/>
      <c r="W1289" s="139"/>
      <c r="X1289" s="139"/>
      <c r="Y1289" s="139"/>
      <c r="Z1289" s="139"/>
      <c r="AA1289" s="139"/>
      <c r="AB1289" s="139"/>
      <c r="AC1289" s="139"/>
      <c r="AD1289" s="139"/>
      <c r="AE1289" s="139"/>
      <c r="AF1289" s="139"/>
      <c r="AG1289" s="139"/>
      <c r="AH1289" s="139"/>
      <c r="AI1289" s="139"/>
      <c r="AJ1289" s="139"/>
      <c r="AK1289" s="139"/>
      <c r="AL1289" s="139"/>
      <c r="AM1289" s="139"/>
      <c r="AN1289" s="139"/>
      <c r="AO1289" s="139"/>
      <c r="AP1289" s="139"/>
      <c r="AQ1289" s="139"/>
      <c r="AR1289" s="139"/>
      <c r="AS1289" s="139"/>
      <c r="AT1289" s="139"/>
      <c r="AU1289" s="139"/>
      <c r="AV1289" s="139"/>
      <c r="AW1289" s="139"/>
      <c r="AX1289" s="139"/>
      <c r="AY1289" s="139"/>
      <c r="AZ1289" s="139"/>
      <c r="BA1289" s="139"/>
      <c r="BB1289" s="139"/>
      <c r="BC1289" s="139"/>
      <c r="BD1289" s="139"/>
      <c r="BE1289" s="139"/>
      <c r="BF1289" s="139"/>
      <c r="BG1289" s="140"/>
      <c r="BH1289" s="139"/>
      <c r="BI1289" s="139"/>
      <c r="BJ1289" s="139"/>
      <c r="BK1289" s="139"/>
      <c r="BL1289" s="139"/>
      <c r="BM1289" s="139"/>
      <c r="BN1289" s="139"/>
    </row>
    <row r="1290" spans="1:66" ht="15">
      <c r="A1290" s="139"/>
      <c r="B1290" s="139"/>
      <c r="C1290" s="139"/>
      <c r="D1290" s="139"/>
      <c r="E1290" s="139"/>
      <c r="F1290" s="139"/>
      <c r="G1290" s="139"/>
      <c r="H1290" s="139"/>
      <c r="I1290" s="139"/>
      <c r="J1290" s="139"/>
      <c r="K1290" s="139"/>
      <c r="L1290" s="139"/>
      <c r="M1290" s="139"/>
      <c r="N1290" s="140"/>
      <c r="O1290" s="139"/>
      <c r="P1290" s="139"/>
      <c r="Q1290" s="139"/>
      <c r="R1290" s="139"/>
      <c r="S1290" s="139"/>
      <c r="T1290" s="139"/>
      <c r="U1290" s="139"/>
      <c r="V1290" s="139"/>
      <c r="W1290" s="139"/>
      <c r="X1290" s="139"/>
      <c r="Y1290" s="139"/>
      <c r="Z1290" s="139"/>
      <c r="AA1290" s="139"/>
      <c r="AB1290" s="139"/>
      <c r="AC1290" s="139"/>
      <c r="AD1290" s="139"/>
      <c r="AE1290" s="139"/>
      <c r="AF1290" s="139"/>
      <c r="AG1290" s="139"/>
      <c r="AH1290" s="139"/>
      <c r="AI1290" s="139"/>
      <c r="AJ1290" s="139"/>
      <c r="AK1290" s="139"/>
      <c r="AL1290" s="139"/>
      <c r="AM1290" s="139"/>
      <c r="AN1290" s="139"/>
      <c r="AO1290" s="139"/>
      <c r="AP1290" s="139"/>
      <c r="AQ1290" s="139"/>
      <c r="AR1290" s="139"/>
      <c r="AS1290" s="139"/>
      <c r="AT1290" s="139"/>
      <c r="AU1290" s="139"/>
      <c r="AV1290" s="139"/>
      <c r="AW1290" s="139"/>
      <c r="AX1290" s="139"/>
      <c r="AY1290" s="139"/>
      <c r="AZ1290" s="139"/>
      <c r="BA1290" s="139"/>
      <c r="BB1290" s="139"/>
      <c r="BC1290" s="139"/>
      <c r="BD1290" s="139"/>
      <c r="BE1290" s="139"/>
      <c r="BF1290" s="139"/>
      <c r="BG1290" s="140"/>
      <c r="BH1290" s="139"/>
      <c r="BI1290" s="139"/>
      <c r="BJ1290" s="139"/>
      <c r="BK1290" s="139"/>
      <c r="BL1290" s="139"/>
      <c r="BM1290" s="139"/>
      <c r="BN1290" s="139"/>
    </row>
    <row r="1291" spans="1:66" ht="15">
      <c r="A1291" s="139"/>
      <c r="B1291" s="139"/>
      <c r="C1291" s="139"/>
      <c r="D1291" s="139"/>
      <c r="E1291" s="139"/>
      <c r="F1291" s="139"/>
      <c r="G1291" s="139"/>
      <c r="H1291" s="139"/>
      <c r="I1291" s="139"/>
      <c r="J1291" s="139"/>
      <c r="K1291" s="139"/>
      <c r="L1291" s="139"/>
      <c r="M1291" s="139"/>
      <c r="N1291" s="140"/>
      <c r="O1291" s="139"/>
      <c r="P1291" s="139"/>
      <c r="Q1291" s="139"/>
      <c r="R1291" s="139"/>
      <c r="S1291" s="139"/>
      <c r="T1291" s="139"/>
      <c r="U1291" s="139"/>
      <c r="V1291" s="139"/>
      <c r="W1291" s="139"/>
      <c r="X1291" s="139"/>
      <c r="Y1291" s="139"/>
      <c r="Z1291" s="139"/>
      <c r="AA1291" s="139"/>
      <c r="AB1291" s="139"/>
      <c r="AC1291" s="139"/>
      <c r="AD1291" s="139"/>
      <c r="AE1291" s="139"/>
      <c r="AF1291" s="139"/>
      <c r="AG1291" s="139"/>
      <c r="AH1291" s="139"/>
      <c r="AI1291" s="139"/>
      <c r="AJ1291" s="139"/>
      <c r="AK1291" s="139"/>
      <c r="AL1291" s="139"/>
      <c r="AM1291" s="139"/>
      <c r="AN1291" s="139"/>
      <c r="AO1291" s="139"/>
      <c r="AP1291" s="139"/>
      <c r="AQ1291" s="139"/>
      <c r="AR1291" s="139"/>
      <c r="AS1291" s="139"/>
      <c r="AT1291" s="139"/>
      <c r="AU1291" s="139"/>
      <c r="AV1291" s="139"/>
      <c r="AW1291" s="139"/>
      <c r="AX1291" s="139"/>
      <c r="AY1291" s="139"/>
      <c r="AZ1291" s="139"/>
      <c r="BA1291" s="139"/>
      <c r="BB1291" s="139"/>
      <c r="BC1291" s="139"/>
      <c r="BD1291" s="139"/>
      <c r="BE1291" s="139"/>
      <c r="BF1291" s="139"/>
      <c r="BG1291" s="140"/>
      <c r="BH1291" s="139"/>
      <c r="BI1291" s="139"/>
      <c r="BJ1291" s="139"/>
      <c r="BK1291" s="139"/>
      <c r="BL1291" s="139"/>
      <c r="BM1291" s="139"/>
      <c r="BN1291" s="139"/>
    </row>
    <row r="1292" spans="1:66" ht="15">
      <c r="A1292" s="139"/>
      <c r="B1292" s="139"/>
      <c r="C1292" s="139"/>
      <c r="D1292" s="139"/>
      <c r="E1292" s="139"/>
      <c r="F1292" s="139"/>
      <c r="G1292" s="139"/>
      <c r="H1292" s="139"/>
      <c r="I1292" s="139"/>
      <c r="J1292" s="139"/>
      <c r="K1292" s="139"/>
      <c r="L1292" s="139"/>
      <c r="M1292" s="139"/>
      <c r="N1292" s="140"/>
      <c r="O1292" s="139"/>
      <c r="P1292" s="139"/>
      <c r="Q1292" s="139"/>
      <c r="R1292" s="139"/>
      <c r="S1292" s="139"/>
      <c r="T1292" s="139"/>
      <c r="U1292" s="139"/>
      <c r="V1292" s="139"/>
      <c r="W1292" s="139"/>
      <c r="X1292" s="139"/>
      <c r="Y1292" s="139"/>
      <c r="Z1292" s="139"/>
      <c r="AA1292" s="139"/>
      <c r="AB1292" s="139"/>
      <c r="AC1292" s="139"/>
      <c r="AD1292" s="139"/>
      <c r="AE1292" s="139"/>
      <c r="AF1292" s="139"/>
      <c r="AG1292" s="139"/>
      <c r="AH1292" s="139"/>
      <c r="AI1292" s="139"/>
      <c r="AJ1292" s="139"/>
      <c r="AK1292" s="139"/>
      <c r="AL1292" s="139"/>
      <c r="AM1292" s="139"/>
      <c r="AN1292" s="139"/>
      <c r="AO1292" s="139"/>
      <c r="AP1292" s="139"/>
      <c r="AQ1292" s="139"/>
      <c r="AR1292" s="139"/>
      <c r="AS1292" s="139"/>
      <c r="AT1292" s="139"/>
      <c r="AU1292" s="139"/>
      <c r="AV1292" s="139"/>
      <c r="AW1292" s="139"/>
      <c r="AX1292" s="139"/>
      <c r="AY1292" s="139"/>
      <c r="AZ1292" s="139"/>
      <c r="BA1292" s="139"/>
      <c r="BB1292" s="139"/>
      <c r="BC1292" s="139"/>
      <c r="BD1292" s="139"/>
      <c r="BE1292" s="139"/>
      <c r="BF1292" s="139"/>
      <c r="BG1292" s="140"/>
      <c r="BH1292" s="139"/>
      <c r="BI1292" s="139"/>
      <c r="BJ1292" s="139"/>
      <c r="BK1292" s="139"/>
      <c r="BL1292" s="139"/>
      <c r="BM1292" s="139"/>
      <c r="BN1292" s="139"/>
    </row>
    <row r="1293" spans="1:66" ht="15">
      <c r="A1293" s="139"/>
      <c r="B1293" s="139"/>
      <c r="C1293" s="139"/>
      <c r="D1293" s="139"/>
      <c r="E1293" s="139"/>
      <c r="F1293" s="139"/>
      <c r="G1293" s="139"/>
      <c r="H1293" s="139"/>
      <c r="I1293" s="139"/>
      <c r="J1293" s="139"/>
      <c r="K1293" s="139"/>
      <c r="L1293" s="139"/>
      <c r="M1293" s="139"/>
      <c r="N1293" s="140"/>
      <c r="O1293" s="139"/>
      <c r="P1293" s="139"/>
      <c r="Q1293" s="139"/>
      <c r="R1293" s="139"/>
      <c r="S1293" s="139"/>
      <c r="T1293" s="139"/>
      <c r="U1293" s="139"/>
      <c r="V1293" s="139"/>
      <c r="W1293" s="139"/>
      <c r="X1293" s="139"/>
      <c r="Y1293" s="139"/>
      <c r="Z1293" s="139"/>
      <c r="AA1293" s="139"/>
      <c r="AB1293" s="139"/>
      <c r="AC1293" s="139"/>
      <c r="AD1293" s="139"/>
      <c r="AE1293" s="139"/>
      <c r="AF1293" s="139"/>
      <c r="AG1293" s="139"/>
      <c r="AH1293" s="139"/>
      <c r="AI1293" s="139"/>
      <c r="AJ1293" s="139"/>
      <c r="AK1293" s="139"/>
      <c r="AL1293" s="139"/>
      <c r="AM1293" s="139"/>
      <c r="AN1293" s="139"/>
      <c r="AO1293" s="139"/>
      <c r="AP1293" s="139"/>
      <c r="AQ1293" s="139"/>
      <c r="AR1293" s="139"/>
      <c r="AS1293" s="139"/>
      <c r="AT1293" s="139"/>
      <c r="AU1293" s="139"/>
      <c r="AV1293" s="139"/>
      <c r="AW1293" s="139"/>
      <c r="AX1293" s="139"/>
      <c r="AY1293" s="139"/>
      <c r="AZ1293" s="139"/>
      <c r="BA1293" s="139"/>
      <c r="BB1293" s="139"/>
      <c r="BC1293" s="139"/>
      <c r="BD1293" s="139"/>
      <c r="BE1293" s="139"/>
      <c r="BF1293" s="139"/>
      <c r="BG1293" s="140"/>
      <c r="BH1293" s="139"/>
      <c r="BI1293" s="139"/>
      <c r="BJ1293" s="139"/>
      <c r="BK1293" s="139"/>
      <c r="BL1293" s="139"/>
      <c r="BM1293" s="139"/>
      <c r="BN1293" s="139"/>
    </row>
    <row r="1294" spans="1:66" ht="15">
      <c r="A1294" s="139"/>
      <c r="B1294" s="139"/>
      <c r="C1294" s="139"/>
      <c r="D1294" s="139"/>
      <c r="E1294" s="139"/>
      <c r="F1294" s="139"/>
      <c r="G1294" s="139"/>
      <c r="H1294" s="139"/>
      <c r="I1294" s="139"/>
      <c r="J1294" s="139"/>
      <c r="K1294" s="139"/>
      <c r="L1294" s="139"/>
      <c r="M1294" s="139"/>
      <c r="N1294" s="140"/>
      <c r="O1294" s="139"/>
      <c r="P1294" s="139"/>
      <c r="Q1294" s="139"/>
      <c r="R1294" s="139"/>
      <c r="S1294" s="139"/>
      <c r="T1294" s="139"/>
      <c r="U1294" s="139"/>
      <c r="V1294" s="139"/>
      <c r="W1294" s="139"/>
      <c r="X1294" s="139"/>
      <c r="Y1294" s="139"/>
      <c r="Z1294" s="139"/>
      <c r="AA1294" s="139"/>
      <c r="AB1294" s="139"/>
      <c r="AC1294" s="139"/>
      <c r="AD1294" s="139"/>
      <c r="AE1294" s="139"/>
      <c r="AF1294" s="139"/>
      <c r="AG1294" s="139"/>
      <c r="AH1294" s="139"/>
      <c r="AI1294" s="139"/>
      <c r="AJ1294" s="139"/>
      <c r="AK1294" s="139"/>
      <c r="AL1294" s="139"/>
      <c r="AM1294" s="139"/>
      <c r="AN1294" s="139"/>
      <c r="AO1294" s="139"/>
      <c r="AP1294" s="139"/>
      <c r="AQ1294" s="139"/>
      <c r="AR1294" s="139"/>
      <c r="AS1294" s="139"/>
      <c r="AT1294" s="139"/>
      <c r="AU1294" s="139"/>
      <c r="AV1294" s="139"/>
      <c r="AW1294" s="139"/>
      <c r="AX1294" s="139"/>
      <c r="AY1294" s="139"/>
      <c r="AZ1294" s="139"/>
      <c r="BA1294" s="139"/>
      <c r="BB1294" s="139"/>
      <c r="BC1294" s="139"/>
      <c r="BD1294" s="139"/>
      <c r="BE1294" s="139"/>
      <c r="BF1294" s="139"/>
      <c r="BG1294" s="140"/>
      <c r="BH1294" s="139"/>
      <c r="BI1294" s="139"/>
      <c r="BJ1294" s="139"/>
      <c r="BK1294" s="139"/>
      <c r="BL1294" s="139"/>
      <c r="BM1294" s="139"/>
      <c r="BN1294" s="139"/>
    </row>
    <row r="1295" spans="1:66" ht="15">
      <c r="A1295" s="139"/>
      <c r="B1295" s="139"/>
      <c r="C1295" s="139"/>
      <c r="D1295" s="139"/>
      <c r="E1295" s="139"/>
      <c r="F1295" s="139"/>
      <c r="G1295" s="139"/>
      <c r="H1295" s="139"/>
      <c r="I1295" s="139"/>
      <c r="J1295" s="139"/>
      <c r="K1295" s="139"/>
      <c r="L1295" s="139"/>
      <c r="M1295" s="139"/>
      <c r="N1295" s="140"/>
      <c r="O1295" s="139"/>
      <c r="P1295" s="139"/>
      <c r="Q1295" s="139"/>
      <c r="R1295" s="139"/>
      <c r="S1295" s="139"/>
      <c r="T1295" s="139"/>
      <c r="U1295" s="139"/>
      <c r="V1295" s="139"/>
      <c r="W1295" s="139"/>
      <c r="X1295" s="139"/>
      <c r="Y1295" s="139"/>
      <c r="Z1295" s="139"/>
      <c r="AA1295" s="139"/>
      <c r="AB1295" s="139"/>
      <c r="AC1295" s="139"/>
      <c r="AD1295" s="139"/>
      <c r="AE1295" s="139"/>
      <c r="AF1295" s="139"/>
      <c r="AG1295" s="139"/>
      <c r="AH1295" s="139"/>
      <c r="AI1295" s="139"/>
      <c r="AJ1295" s="139"/>
      <c r="AK1295" s="139"/>
      <c r="AL1295" s="139"/>
      <c r="AM1295" s="139"/>
      <c r="AN1295" s="139"/>
      <c r="AO1295" s="139"/>
      <c r="AP1295" s="139"/>
      <c r="AQ1295" s="139"/>
      <c r="AR1295" s="139"/>
      <c r="AS1295" s="139"/>
      <c r="AT1295" s="139"/>
      <c r="AU1295" s="139"/>
      <c r="AV1295" s="139"/>
      <c r="AW1295" s="139"/>
      <c r="AX1295" s="139"/>
      <c r="AY1295" s="139"/>
      <c r="AZ1295" s="139"/>
      <c r="BA1295" s="139"/>
      <c r="BB1295" s="139"/>
      <c r="BC1295" s="139"/>
      <c r="BD1295" s="139"/>
      <c r="BE1295" s="139"/>
      <c r="BF1295" s="139"/>
      <c r="BG1295" s="140"/>
      <c r="BH1295" s="139"/>
      <c r="BI1295" s="139"/>
      <c r="BJ1295" s="139"/>
      <c r="BK1295" s="139"/>
      <c r="BL1295" s="139"/>
      <c r="BM1295" s="139"/>
      <c r="BN1295" s="139"/>
    </row>
    <row r="1296" spans="1:66" ht="15">
      <c r="A1296" s="139"/>
      <c r="B1296" s="139"/>
      <c r="C1296" s="139"/>
      <c r="D1296" s="139"/>
      <c r="E1296" s="139"/>
      <c r="F1296" s="139"/>
      <c r="G1296" s="139"/>
      <c r="H1296" s="139"/>
      <c r="I1296" s="139"/>
      <c r="J1296" s="139"/>
      <c r="K1296" s="139"/>
      <c r="L1296" s="139"/>
      <c r="M1296" s="139"/>
      <c r="N1296" s="140"/>
      <c r="O1296" s="139"/>
      <c r="P1296" s="139"/>
      <c r="Q1296" s="139"/>
      <c r="R1296" s="139"/>
      <c r="S1296" s="139"/>
      <c r="T1296" s="139"/>
      <c r="U1296" s="139"/>
      <c r="V1296" s="139"/>
      <c r="W1296" s="139"/>
      <c r="X1296" s="139"/>
      <c r="Y1296" s="139"/>
      <c r="Z1296" s="139"/>
      <c r="AA1296" s="139"/>
      <c r="AB1296" s="139"/>
      <c r="AC1296" s="139"/>
      <c r="AD1296" s="139"/>
      <c r="AE1296" s="139"/>
      <c r="AF1296" s="139"/>
      <c r="AG1296" s="139"/>
      <c r="AH1296" s="139"/>
      <c r="AI1296" s="139"/>
      <c r="AJ1296" s="139"/>
      <c r="AK1296" s="139"/>
      <c r="AL1296" s="139"/>
      <c r="AM1296" s="139"/>
      <c r="AN1296" s="139"/>
      <c r="AO1296" s="139"/>
      <c r="AP1296" s="139"/>
      <c r="AQ1296" s="139"/>
      <c r="AR1296" s="139"/>
      <c r="AS1296" s="139"/>
      <c r="AT1296" s="139"/>
      <c r="AU1296" s="139"/>
      <c r="AV1296" s="139"/>
      <c r="AW1296" s="139"/>
      <c r="AX1296" s="139"/>
      <c r="AY1296" s="139"/>
      <c r="AZ1296" s="139"/>
      <c r="BA1296" s="139"/>
      <c r="BB1296" s="139"/>
      <c r="BC1296" s="139"/>
      <c r="BD1296" s="139"/>
      <c r="BE1296" s="139"/>
      <c r="BF1296" s="139"/>
      <c r="BG1296" s="140"/>
      <c r="BH1296" s="139"/>
      <c r="BI1296" s="139"/>
      <c r="BJ1296" s="139"/>
      <c r="BK1296" s="139"/>
      <c r="BL1296" s="139"/>
      <c r="BM1296" s="139"/>
      <c r="BN1296" s="139"/>
    </row>
    <row r="1297" spans="1:66" ht="15">
      <c r="A1297" s="139"/>
      <c r="B1297" s="139"/>
      <c r="C1297" s="139"/>
      <c r="D1297" s="139"/>
      <c r="E1297" s="139"/>
      <c r="F1297" s="139"/>
      <c r="G1297" s="139"/>
      <c r="H1297" s="139"/>
      <c r="I1297" s="139"/>
      <c r="J1297" s="139"/>
      <c r="K1297" s="139"/>
      <c r="L1297" s="139"/>
      <c r="M1297" s="139"/>
      <c r="N1297" s="140"/>
      <c r="O1297" s="139"/>
      <c r="P1297" s="139"/>
      <c r="Q1297" s="139"/>
      <c r="R1297" s="139"/>
      <c r="S1297" s="139"/>
      <c r="T1297" s="139"/>
      <c r="U1297" s="139"/>
      <c r="V1297" s="139"/>
      <c r="W1297" s="139"/>
      <c r="X1297" s="139"/>
      <c r="Y1297" s="139"/>
      <c r="Z1297" s="139"/>
      <c r="AA1297" s="139"/>
      <c r="AB1297" s="139"/>
      <c r="AC1297" s="139"/>
      <c r="AD1297" s="139"/>
      <c r="AE1297" s="139"/>
      <c r="AF1297" s="139"/>
      <c r="AG1297" s="139"/>
      <c r="AH1297" s="139"/>
      <c r="AI1297" s="139"/>
      <c r="AJ1297" s="139"/>
      <c r="AK1297" s="139"/>
      <c r="AL1297" s="139"/>
      <c r="AM1297" s="139"/>
      <c r="AN1297" s="139"/>
      <c r="AO1297" s="139"/>
      <c r="AP1297" s="139"/>
      <c r="AQ1297" s="139"/>
      <c r="AR1297" s="139"/>
      <c r="AS1297" s="139"/>
      <c r="AT1297" s="139"/>
      <c r="AU1297" s="139"/>
      <c r="AV1297" s="139"/>
      <c r="AW1297" s="139"/>
      <c r="AX1297" s="139"/>
      <c r="AY1297" s="139"/>
      <c r="AZ1297" s="139"/>
      <c r="BA1297" s="139"/>
      <c r="BB1297" s="139"/>
      <c r="BC1297" s="139"/>
      <c r="BD1297" s="139"/>
      <c r="BE1297" s="139"/>
      <c r="BF1297" s="139"/>
      <c r="BG1297" s="140"/>
      <c r="BH1297" s="139"/>
      <c r="BI1297" s="139"/>
      <c r="BJ1297" s="139"/>
      <c r="BK1297" s="139"/>
      <c r="BL1297" s="139"/>
      <c r="BM1297" s="139"/>
      <c r="BN1297" s="139"/>
    </row>
    <row r="1298" spans="1:66" ht="15">
      <c r="A1298" s="139"/>
      <c r="B1298" s="139"/>
      <c r="C1298" s="139"/>
      <c r="D1298" s="139"/>
      <c r="E1298" s="139"/>
      <c r="F1298" s="139"/>
      <c r="G1298" s="139"/>
      <c r="H1298" s="139"/>
      <c r="I1298" s="139"/>
      <c r="J1298" s="139"/>
      <c r="K1298" s="139"/>
      <c r="L1298" s="139"/>
      <c r="M1298" s="139"/>
      <c r="N1298" s="140"/>
      <c r="O1298" s="139"/>
      <c r="P1298" s="139"/>
      <c r="Q1298" s="139"/>
      <c r="R1298" s="139"/>
      <c r="S1298" s="139"/>
      <c r="T1298" s="139"/>
      <c r="U1298" s="139"/>
      <c r="V1298" s="139"/>
      <c r="W1298" s="139"/>
      <c r="X1298" s="139"/>
      <c r="Y1298" s="139"/>
      <c r="Z1298" s="139"/>
      <c r="AA1298" s="139"/>
      <c r="AB1298" s="139"/>
      <c r="AC1298" s="139"/>
      <c r="AD1298" s="139"/>
      <c r="AE1298" s="139"/>
      <c r="AF1298" s="139"/>
      <c r="AG1298" s="139"/>
      <c r="AH1298" s="139"/>
      <c r="AI1298" s="139"/>
      <c r="AJ1298" s="139"/>
      <c r="AK1298" s="139"/>
      <c r="AL1298" s="139"/>
      <c r="AM1298" s="139"/>
      <c r="AN1298" s="139"/>
      <c r="AO1298" s="139"/>
      <c r="AP1298" s="139"/>
      <c r="AQ1298" s="139"/>
      <c r="AR1298" s="139"/>
      <c r="AS1298" s="139"/>
      <c r="AT1298" s="139"/>
      <c r="AU1298" s="139"/>
      <c r="AV1298" s="139"/>
      <c r="AW1298" s="139"/>
      <c r="AX1298" s="139"/>
      <c r="AY1298" s="139"/>
      <c r="AZ1298" s="139"/>
      <c r="BA1298" s="139"/>
      <c r="BB1298" s="139"/>
      <c r="BC1298" s="139"/>
      <c r="BD1298" s="139"/>
      <c r="BE1298" s="139"/>
      <c r="BF1298" s="139"/>
      <c r="BG1298" s="140"/>
      <c r="BH1298" s="139"/>
      <c r="BI1298" s="139"/>
      <c r="BJ1298" s="139"/>
      <c r="BK1298" s="139"/>
      <c r="BL1298" s="139"/>
      <c r="BM1298" s="139"/>
      <c r="BN1298" s="139"/>
    </row>
    <row r="1299" spans="1:66" ht="15">
      <c r="A1299" s="139"/>
      <c r="B1299" s="139"/>
      <c r="C1299" s="139"/>
      <c r="D1299" s="139"/>
      <c r="E1299" s="139"/>
      <c r="F1299" s="139"/>
      <c r="G1299" s="139"/>
      <c r="H1299" s="139"/>
      <c r="I1299" s="139"/>
      <c r="J1299" s="139"/>
      <c r="K1299" s="139"/>
      <c r="L1299" s="139"/>
      <c r="M1299" s="139"/>
      <c r="N1299" s="140"/>
      <c r="O1299" s="139"/>
      <c r="P1299" s="139"/>
      <c r="Q1299" s="139"/>
      <c r="R1299" s="139"/>
      <c r="S1299" s="139"/>
      <c r="T1299" s="139"/>
      <c r="U1299" s="139"/>
      <c r="V1299" s="139"/>
      <c r="W1299" s="139"/>
      <c r="X1299" s="139"/>
      <c r="Y1299" s="139"/>
      <c r="Z1299" s="139"/>
      <c r="AA1299" s="139"/>
      <c r="AB1299" s="139"/>
      <c r="AC1299" s="139"/>
      <c r="AD1299" s="139"/>
      <c r="AE1299" s="139"/>
      <c r="AF1299" s="139"/>
      <c r="AG1299" s="139"/>
      <c r="AH1299" s="139"/>
      <c r="AI1299" s="139"/>
      <c r="AJ1299" s="139"/>
      <c r="AK1299" s="139"/>
      <c r="AL1299" s="139"/>
      <c r="AM1299" s="139"/>
      <c r="AN1299" s="139"/>
      <c r="AO1299" s="139"/>
      <c r="AP1299" s="139"/>
      <c r="AQ1299" s="139"/>
      <c r="AR1299" s="139"/>
      <c r="AS1299" s="139"/>
      <c r="AT1299" s="139"/>
      <c r="AU1299" s="139"/>
      <c r="AV1299" s="139"/>
      <c r="AW1299" s="139"/>
      <c r="AX1299" s="139"/>
      <c r="AY1299" s="139"/>
      <c r="AZ1299" s="139"/>
      <c r="BA1299" s="139"/>
      <c r="BB1299" s="139"/>
      <c r="BC1299" s="139"/>
      <c r="BD1299" s="139"/>
      <c r="BE1299" s="139"/>
      <c r="BF1299" s="139"/>
      <c r="BG1299" s="140"/>
      <c r="BH1299" s="139"/>
      <c r="BI1299" s="139"/>
      <c r="BJ1299" s="139"/>
      <c r="BK1299" s="139"/>
      <c r="BL1299" s="139"/>
      <c r="BM1299" s="139"/>
      <c r="BN1299" s="139"/>
    </row>
    <row r="1300" spans="1:66" ht="15">
      <c r="A1300" s="139"/>
      <c r="B1300" s="139"/>
      <c r="C1300" s="139"/>
      <c r="D1300" s="139"/>
      <c r="E1300" s="139"/>
      <c r="F1300" s="139"/>
      <c r="G1300" s="139"/>
      <c r="H1300" s="139"/>
      <c r="I1300" s="139"/>
      <c r="J1300" s="139"/>
      <c r="K1300" s="139"/>
      <c r="L1300" s="139"/>
      <c r="M1300" s="139"/>
      <c r="N1300" s="140"/>
      <c r="O1300" s="139"/>
      <c r="P1300" s="139"/>
      <c r="Q1300" s="139"/>
      <c r="R1300" s="139"/>
      <c r="S1300" s="139"/>
      <c r="T1300" s="139"/>
      <c r="U1300" s="139"/>
      <c r="V1300" s="139"/>
      <c r="W1300" s="139"/>
      <c r="X1300" s="139"/>
      <c r="Y1300" s="139"/>
      <c r="Z1300" s="139"/>
      <c r="AA1300" s="139"/>
      <c r="AB1300" s="139"/>
      <c r="AC1300" s="139"/>
      <c r="AD1300" s="139"/>
      <c r="AE1300" s="139"/>
      <c r="AF1300" s="139"/>
      <c r="AG1300" s="139"/>
      <c r="AH1300" s="139"/>
      <c r="AI1300" s="139"/>
      <c r="AJ1300" s="139"/>
      <c r="AK1300" s="139"/>
      <c r="AL1300" s="139"/>
      <c r="AM1300" s="139"/>
      <c r="AN1300" s="139"/>
      <c r="AO1300" s="139"/>
      <c r="AP1300" s="139"/>
      <c r="AQ1300" s="139"/>
      <c r="AR1300" s="139"/>
      <c r="AS1300" s="139"/>
      <c r="AT1300" s="139"/>
      <c r="AU1300" s="139"/>
      <c r="AV1300" s="139"/>
      <c r="AW1300" s="139"/>
      <c r="AX1300" s="139"/>
      <c r="AY1300" s="139"/>
      <c r="AZ1300" s="139"/>
      <c r="BA1300" s="139"/>
      <c r="BB1300" s="139"/>
      <c r="BC1300" s="139"/>
      <c r="BD1300" s="139"/>
      <c r="BE1300" s="139"/>
      <c r="BF1300" s="139"/>
      <c r="BG1300" s="140"/>
      <c r="BH1300" s="139"/>
      <c r="BI1300" s="139"/>
      <c r="BJ1300" s="139"/>
      <c r="BK1300" s="139"/>
      <c r="BL1300" s="139"/>
      <c r="BM1300" s="139"/>
      <c r="BN1300" s="139"/>
    </row>
    <row r="1301" spans="1:66" ht="15">
      <c r="A1301" s="139"/>
      <c r="B1301" s="139"/>
      <c r="C1301" s="139"/>
      <c r="D1301" s="139"/>
      <c r="E1301" s="139"/>
      <c r="F1301" s="139"/>
      <c r="G1301" s="139"/>
      <c r="H1301" s="139"/>
      <c r="I1301" s="139"/>
      <c r="J1301" s="139"/>
      <c r="K1301" s="139"/>
      <c r="L1301" s="139"/>
      <c r="M1301" s="139"/>
      <c r="N1301" s="140"/>
      <c r="O1301" s="139"/>
      <c r="P1301" s="139"/>
      <c r="Q1301" s="139"/>
      <c r="R1301" s="139"/>
      <c r="S1301" s="139"/>
      <c r="T1301" s="139"/>
      <c r="U1301" s="139"/>
      <c r="V1301" s="139"/>
      <c r="W1301" s="139"/>
      <c r="X1301" s="139"/>
      <c r="Y1301" s="139"/>
      <c r="Z1301" s="139"/>
      <c r="AA1301" s="139"/>
      <c r="AB1301" s="139"/>
      <c r="AC1301" s="139"/>
      <c r="AD1301" s="139"/>
      <c r="AE1301" s="139"/>
      <c r="AF1301" s="139"/>
      <c r="AG1301" s="139"/>
      <c r="AH1301" s="139"/>
      <c r="AI1301" s="139"/>
      <c r="AJ1301" s="139"/>
      <c r="AK1301" s="139"/>
      <c r="AL1301" s="139"/>
      <c r="AM1301" s="139"/>
      <c r="AN1301" s="139"/>
      <c r="AO1301" s="139"/>
      <c r="AP1301" s="139"/>
      <c r="AQ1301" s="139"/>
      <c r="AR1301" s="139"/>
      <c r="AS1301" s="139"/>
      <c r="AT1301" s="139"/>
      <c r="AU1301" s="139"/>
      <c r="AV1301" s="139"/>
      <c r="AW1301" s="139"/>
      <c r="AX1301" s="139"/>
      <c r="AY1301" s="139"/>
      <c r="AZ1301" s="139"/>
      <c r="BA1301" s="139"/>
      <c r="BB1301" s="139"/>
      <c r="BC1301" s="139"/>
      <c r="BD1301" s="139"/>
      <c r="BE1301" s="139"/>
      <c r="BF1301" s="139"/>
      <c r="BG1301" s="140"/>
      <c r="BH1301" s="139"/>
      <c r="BI1301" s="139"/>
      <c r="BJ1301" s="139"/>
      <c r="BK1301" s="139"/>
      <c r="BL1301" s="139"/>
      <c r="BM1301" s="139"/>
      <c r="BN1301" s="139"/>
    </row>
    <row r="1302" spans="1:66" ht="15">
      <c r="A1302" s="139"/>
      <c r="B1302" s="139"/>
      <c r="C1302" s="139"/>
      <c r="D1302" s="139"/>
      <c r="E1302" s="139"/>
      <c r="F1302" s="139"/>
      <c r="G1302" s="139"/>
      <c r="H1302" s="139"/>
      <c r="I1302" s="139"/>
      <c r="J1302" s="139"/>
      <c r="K1302" s="139"/>
      <c r="L1302" s="139"/>
      <c r="M1302" s="139"/>
      <c r="N1302" s="140"/>
      <c r="O1302" s="139"/>
      <c r="P1302" s="139"/>
      <c r="Q1302" s="139"/>
      <c r="R1302" s="139"/>
      <c r="S1302" s="139"/>
      <c r="T1302" s="139"/>
      <c r="U1302" s="139"/>
      <c r="V1302" s="139"/>
      <c r="W1302" s="139"/>
      <c r="X1302" s="139"/>
      <c r="Y1302" s="139"/>
      <c r="Z1302" s="139"/>
      <c r="AA1302" s="139"/>
      <c r="AB1302" s="139"/>
      <c r="AC1302" s="139"/>
      <c r="AD1302" s="139"/>
      <c r="AE1302" s="139"/>
      <c r="AF1302" s="139"/>
      <c r="AG1302" s="139"/>
      <c r="AH1302" s="139"/>
      <c r="AI1302" s="139"/>
      <c r="AJ1302" s="139"/>
      <c r="AK1302" s="139"/>
      <c r="AL1302" s="139"/>
      <c r="AM1302" s="139"/>
      <c r="AN1302" s="139"/>
      <c r="AO1302" s="139"/>
      <c r="AP1302" s="139"/>
      <c r="AQ1302" s="139"/>
      <c r="AR1302" s="139"/>
      <c r="AS1302" s="139"/>
      <c r="AT1302" s="139"/>
      <c r="AU1302" s="139"/>
      <c r="AV1302" s="139"/>
      <c r="AW1302" s="139"/>
      <c r="AX1302" s="139"/>
      <c r="AY1302" s="139"/>
      <c r="AZ1302" s="139"/>
      <c r="BA1302" s="139"/>
      <c r="BB1302" s="139"/>
      <c r="BC1302" s="139"/>
      <c r="BD1302" s="139"/>
      <c r="BE1302" s="139"/>
      <c r="BF1302" s="139"/>
      <c r="BG1302" s="140"/>
      <c r="BH1302" s="139"/>
      <c r="BI1302" s="139"/>
      <c r="BJ1302" s="139"/>
      <c r="BK1302" s="139"/>
      <c r="BL1302" s="139"/>
      <c r="BM1302" s="139"/>
      <c r="BN1302" s="139"/>
    </row>
    <row r="1303" spans="1:66" ht="15">
      <c r="A1303" s="139"/>
      <c r="B1303" s="139"/>
      <c r="C1303" s="139"/>
      <c r="D1303" s="139"/>
      <c r="E1303" s="139"/>
      <c r="F1303" s="139"/>
      <c r="G1303" s="139"/>
      <c r="H1303" s="139"/>
      <c r="I1303" s="139"/>
      <c r="J1303" s="139"/>
      <c r="K1303" s="139"/>
      <c r="L1303" s="139"/>
      <c r="M1303" s="139"/>
      <c r="N1303" s="140"/>
      <c r="O1303" s="139"/>
      <c r="P1303" s="139"/>
      <c r="Q1303" s="139"/>
      <c r="R1303" s="139"/>
      <c r="S1303" s="139"/>
      <c r="T1303" s="139"/>
      <c r="U1303" s="139"/>
      <c r="V1303" s="139"/>
      <c r="W1303" s="139"/>
      <c r="X1303" s="139"/>
      <c r="Y1303" s="139"/>
      <c r="Z1303" s="139"/>
      <c r="AA1303" s="139"/>
      <c r="AB1303" s="139"/>
      <c r="AC1303" s="139"/>
      <c r="AD1303" s="139"/>
      <c r="AE1303" s="139"/>
      <c r="AF1303" s="139"/>
      <c r="AG1303" s="139"/>
      <c r="AH1303" s="139"/>
      <c r="AI1303" s="139"/>
      <c r="AJ1303" s="139"/>
      <c r="AK1303" s="139"/>
      <c r="AL1303" s="139"/>
      <c r="AM1303" s="139"/>
      <c r="AN1303" s="139"/>
      <c r="AO1303" s="139"/>
      <c r="AP1303" s="139"/>
      <c r="AQ1303" s="139"/>
      <c r="AR1303" s="139"/>
      <c r="AS1303" s="139"/>
      <c r="AT1303" s="139"/>
      <c r="AU1303" s="139"/>
      <c r="AV1303" s="139"/>
      <c r="AW1303" s="139"/>
      <c r="AX1303" s="139"/>
      <c r="AY1303" s="139"/>
      <c r="AZ1303" s="139"/>
      <c r="BA1303" s="139"/>
      <c r="BB1303" s="139"/>
      <c r="BC1303" s="139"/>
      <c r="BD1303" s="139"/>
      <c r="BE1303" s="139"/>
      <c r="BF1303" s="139"/>
      <c r="BG1303" s="140"/>
      <c r="BH1303" s="139"/>
      <c r="BI1303" s="139"/>
      <c r="BJ1303" s="139"/>
      <c r="BK1303" s="139"/>
      <c r="BL1303" s="139"/>
      <c r="BM1303" s="139"/>
      <c r="BN1303" s="139"/>
    </row>
    <row r="1304" spans="1:66" ht="15">
      <c r="A1304" s="139"/>
      <c r="B1304" s="139"/>
      <c r="C1304" s="139"/>
      <c r="D1304" s="139"/>
      <c r="E1304" s="139"/>
      <c r="F1304" s="139"/>
      <c r="G1304" s="139"/>
      <c r="H1304" s="139"/>
      <c r="I1304" s="139"/>
      <c r="J1304" s="139"/>
      <c r="K1304" s="139"/>
      <c r="L1304" s="139"/>
      <c r="M1304" s="139"/>
      <c r="N1304" s="140"/>
      <c r="O1304" s="139"/>
      <c r="P1304" s="139"/>
      <c r="Q1304" s="139"/>
      <c r="R1304" s="139"/>
      <c r="S1304" s="139"/>
      <c r="T1304" s="139"/>
      <c r="U1304" s="139"/>
      <c r="V1304" s="139"/>
      <c r="W1304" s="139"/>
      <c r="X1304" s="139"/>
      <c r="Y1304" s="139"/>
      <c r="Z1304" s="139"/>
      <c r="AA1304" s="139"/>
      <c r="AB1304" s="139"/>
      <c r="AC1304" s="139"/>
      <c r="AD1304" s="139"/>
      <c r="AE1304" s="139"/>
      <c r="AF1304" s="139"/>
      <c r="AG1304" s="139"/>
      <c r="AH1304" s="139"/>
      <c r="AI1304" s="139"/>
      <c r="AJ1304" s="139"/>
      <c r="AK1304" s="139"/>
      <c r="AL1304" s="139"/>
      <c r="AM1304" s="139"/>
      <c r="AN1304" s="139"/>
      <c r="AO1304" s="139"/>
      <c r="AP1304" s="139"/>
      <c r="AQ1304" s="139"/>
      <c r="AR1304" s="139"/>
      <c r="AS1304" s="139"/>
      <c r="AT1304" s="139"/>
      <c r="AU1304" s="139"/>
      <c r="AV1304" s="139"/>
      <c r="AW1304" s="139"/>
      <c r="AX1304" s="139"/>
      <c r="AY1304" s="139"/>
      <c r="AZ1304" s="139"/>
      <c r="BA1304" s="139"/>
      <c r="BB1304" s="139"/>
      <c r="BC1304" s="139"/>
      <c r="BD1304" s="139"/>
      <c r="BE1304" s="139"/>
      <c r="BF1304" s="139"/>
      <c r="BG1304" s="140"/>
      <c r="BH1304" s="139"/>
      <c r="BI1304" s="139"/>
      <c r="BJ1304" s="139"/>
      <c r="BK1304" s="139"/>
      <c r="BL1304" s="139"/>
      <c r="BM1304" s="139"/>
      <c r="BN1304" s="139"/>
    </row>
    <row r="1305" spans="1:66" ht="15">
      <c r="A1305" s="139"/>
      <c r="B1305" s="139"/>
      <c r="C1305" s="139"/>
      <c r="D1305" s="139"/>
      <c r="E1305" s="139"/>
      <c r="F1305" s="139"/>
      <c r="G1305" s="139"/>
      <c r="H1305" s="139"/>
      <c r="I1305" s="139"/>
      <c r="J1305" s="139"/>
      <c r="K1305" s="139"/>
      <c r="L1305" s="139"/>
      <c r="M1305" s="139"/>
      <c r="N1305" s="140"/>
      <c r="O1305" s="139"/>
      <c r="P1305" s="139"/>
      <c r="Q1305" s="139"/>
      <c r="R1305" s="139"/>
      <c r="S1305" s="139"/>
      <c r="T1305" s="139"/>
      <c r="U1305" s="139"/>
      <c r="V1305" s="139"/>
      <c r="W1305" s="139"/>
      <c r="X1305" s="139"/>
      <c r="Y1305" s="139"/>
      <c r="Z1305" s="139"/>
      <c r="AA1305" s="139"/>
      <c r="AB1305" s="139"/>
      <c r="AC1305" s="139"/>
      <c r="AD1305" s="139"/>
      <c r="AE1305" s="139"/>
      <c r="AF1305" s="139"/>
      <c r="AG1305" s="139"/>
      <c r="AH1305" s="139"/>
      <c r="AI1305" s="139"/>
      <c r="AJ1305" s="139"/>
      <c r="AK1305" s="139"/>
      <c r="AL1305" s="139"/>
      <c r="AM1305" s="139"/>
      <c r="AN1305" s="139"/>
      <c r="AO1305" s="139"/>
      <c r="AP1305" s="139"/>
      <c r="AQ1305" s="139"/>
      <c r="AR1305" s="139"/>
      <c r="AS1305" s="139"/>
      <c r="AT1305" s="139"/>
      <c r="AU1305" s="139"/>
      <c r="AV1305" s="139"/>
      <c r="AW1305" s="139"/>
      <c r="AX1305" s="139"/>
      <c r="AY1305" s="139"/>
      <c r="AZ1305" s="139"/>
      <c r="BA1305" s="139"/>
      <c r="BB1305" s="139"/>
      <c r="BC1305" s="139"/>
      <c r="BD1305" s="139"/>
      <c r="BE1305" s="139"/>
      <c r="BF1305" s="139"/>
      <c r="BG1305" s="140"/>
      <c r="BH1305" s="139"/>
      <c r="BI1305" s="139"/>
      <c r="BJ1305" s="139"/>
      <c r="BK1305" s="139"/>
      <c r="BL1305" s="139"/>
      <c r="BM1305" s="139"/>
      <c r="BN1305" s="139"/>
    </row>
    <row r="1306" spans="1:66" ht="15">
      <c r="A1306" s="139"/>
      <c r="B1306" s="139"/>
      <c r="C1306" s="139"/>
      <c r="D1306" s="139"/>
      <c r="E1306" s="139"/>
      <c r="F1306" s="139"/>
      <c r="G1306" s="139"/>
      <c r="H1306" s="139"/>
      <c r="I1306" s="139"/>
      <c r="J1306" s="139"/>
      <c r="K1306" s="139"/>
      <c r="L1306" s="139"/>
      <c r="M1306" s="139"/>
      <c r="N1306" s="140"/>
      <c r="O1306" s="139"/>
      <c r="P1306" s="139"/>
      <c r="Q1306" s="139"/>
      <c r="R1306" s="139"/>
      <c r="S1306" s="139"/>
      <c r="T1306" s="139"/>
      <c r="U1306" s="139"/>
      <c r="V1306" s="139"/>
      <c r="W1306" s="139"/>
      <c r="X1306" s="139"/>
      <c r="Y1306" s="139"/>
      <c r="Z1306" s="139"/>
      <c r="AA1306" s="139"/>
      <c r="AB1306" s="139"/>
      <c r="AC1306" s="139"/>
      <c r="AD1306" s="139"/>
      <c r="AE1306" s="139"/>
      <c r="AF1306" s="139"/>
      <c r="AG1306" s="139"/>
      <c r="AH1306" s="139"/>
      <c r="AI1306" s="139"/>
      <c r="AJ1306" s="139"/>
      <c r="AK1306" s="139"/>
      <c r="AL1306" s="139"/>
      <c r="AM1306" s="139"/>
      <c r="AN1306" s="139"/>
      <c r="AO1306" s="139"/>
      <c r="AP1306" s="139"/>
      <c r="AQ1306" s="139"/>
      <c r="AR1306" s="139"/>
      <c r="AS1306" s="139"/>
      <c r="AT1306" s="139"/>
      <c r="AU1306" s="139"/>
      <c r="AV1306" s="139"/>
      <c r="AW1306" s="139"/>
      <c r="AX1306" s="139"/>
      <c r="AY1306" s="139"/>
      <c r="AZ1306" s="139"/>
      <c r="BA1306" s="139"/>
      <c r="BB1306" s="139"/>
      <c r="BC1306" s="139"/>
      <c r="BD1306" s="139"/>
      <c r="BE1306" s="139"/>
      <c r="BF1306" s="139"/>
      <c r="BG1306" s="140"/>
      <c r="BH1306" s="139"/>
      <c r="BI1306" s="139"/>
      <c r="BJ1306" s="139"/>
      <c r="BK1306" s="139"/>
      <c r="BL1306" s="139"/>
      <c r="BM1306" s="139"/>
      <c r="BN1306" s="139"/>
    </row>
    <row r="1307" spans="1:66" ht="15">
      <c r="A1307" s="139"/>
      <c r="B1307" s="139"/>
      <c r="C1307" s="139"/>
      <c r="D1307" s="139"/>
      <c r="E1307" s="139"/>
      <c r="F1307" s="139"/>
      <c r="G1307" s="139"/>
      <c r="H1307" s="139"/>
      <c r="I1307" s="139"/>
      <c r="J1307" s="139"/>
      <c r="K1307" s="139"/>
      <c r="L1307" s="139"/>
      <c r="M1307" s="139"/>
      <c r="N1307" s="140"/>
      <c r="O1307" s="139"/>
      <c r="P1307" s="139"/>
      <c r="Q1307" s="139"/>
      <c r="R1307" s="139"/>
      <c r="S1307" s="139"/>
      <c r="T1307" s="139"/>
      <c r="U1307" s="139"/>
      <c r="V1307" s="139"/>
      <c r="W1307" s="139"/>
      <c r="X1307" s="139"/>
      <c r="Y1307" s="139"/>
      <c r="Z1307" s="139"/>
      <c r="AA1307" s="139"/>
      <c r="AB1307" s="139"/>
      <c r="AC1307" s="139"/>
      <c r="AD1307" s="139"/>
      <c r="AE1307" s="139"/>
      <c r="AF1307" s="139"/>
      <c r="AG1307" s="139"/>
      <c r="AH1307" s="139"/>
      <c r="AI1307" s="139"/>
      <c r="AJ1307" s="139"/>
      <c r="AK1307" s="139"/>
      <c r="AL1307" s="139"/>
      <c r="AM1307" s="139"/>
      <c r="AN1307" s="139"/>
      <c r="AO1307" s="139"/>
      <c r="AP1307" s="139"/>
      <c r="AQ1307" s="139"/>
      <c r="AR1307" s="139"/>
      <c r="AS1307" s="139"/>
      <c r="AT1307" s="139"/>
      <c r="AU1307" s="139"/>
      <c r="AV1307" s="139"/>
      <c r="AW1307" s="139"/>
      <c r="AX1307" s="139"/>
      <c r="AY1307" s="139"/>
      <c r="AZ1307" s="139"/>
      <c r="BA1307" s="139"/>
      <c r="BB1307" s="139"/>
      <c r="BC1307" s="139"/>
      <c r="BD1307" s="139"/>
      <c r="BE1307" s="139"/>
      <c r="BF1307" s="139"/>
      <c r="BG1307" s="140"/>
      <c r="BH1307" s="139"/>
      <c r="BI1307" s="139"/>
      <c r="BJ1307" s="139"/>
      <c r="BK1307" s="139"/>
      <c r="BL1307" s="139"/>
      <c r="BM1307" s="139"/>
      <c r="BN1307" s="139"/>
    </row>
    <row r="1308" spans="1:66" ht="15">
      <c r="A1308" s="139"/>
      <c r="B1308" s="139"/>
      <c r="C1308" s="139"/>
      <c r="D1308" s="139"/>
      <c r="E1308" s="139"/>
      <c r="F1308" s="139"/>
      <c r="G1308" s="139"/>
      <c r="H1308" s="139"/>
      <c r="I1308" s="139"/>
      <c r="J1308" s="139"/>
      <c r="K1308" s="139"/>
      <c r="L1308" s="139"/>
      <c r="M1308" s="139"/>
      <c r="N1308" s="140"/>
      <c r="O1308" s="139"/>
      <c r="P1308" s="139"/>
      <c r="Q1308" s="139"/>
      <c r="R1308" s="139"/>
      <c r="S1308" s="139"/>
      <c r="T1308" s="139"/>
      <c r="U1308" s="139"/>
      <c r="V1308" s="139"/>
      <c r="W1308" s="139"/>
      <c r="X1308" s="139"/>
      <c r="Y1308" s="139"/>
      <c r="Z1308" s="139"/>
      <c r="AA1308" s="139"/>
      <c r="AB1308" s="139"/>
      <c r="AC1308" s="139"/>
      <c r="AD1308" s="139"/>
      <c r="AE1308" s="139"/>
      <c r="AF1308" s="139"/>
      <c r="AG1308" s="139"/>
      <c r="AH1308" s="139"/>
      <c r="AI1308" s="139"/>
      <c r="AJ1308" s="139"/>
      <c r="AK1308" s="139"/>
      <c r="AL1308" s="139"/>
      <c r="AM1308" s="139"/>
      <c r="AN1308" s="139"/>
      <c r="AO1308" s="139"/>
      <c r="AP1308" s="139"/>
      <c r="AQ1308" s="139"/>
      <c r="AR1308" s="139"/>
      <c r="AS1308" s="139"/>
      <c r="AT1308" s="139"/>
      <c r="AU1308" s="139"/>
      <c r="AV1308" s="139"/>
      <c r="AW1308" s="139"/>
      <c r="AX1308" s="139"/>
      <c r="AY1308" s="139"/>
      <c r="AZ1308" s="139"/>
      <c r="BA1308" s="139"/>
      <c r="BB1308" s="139"/>
      <c r="BC1308" s="139"/>
      <c r="BD1308" s="139"/>
      <c r="BE1308" s="139"/>
      <c r="BF1308" s="139"/>
      <c r="BG1308" s="140"/>
      <c r="BH1308" s="139"/>
      <c r="BI1308" s="139"/>
      <c r="BJ1308" s="139"/>
      <c r="BK1308" s="139"/>
      <c r="BL1308" s="139"/>
      <c r="BM1308" s="139"/>
      <c r="BN1308" s="139"/>
    </row>
    <row r="1309" spans="1:66" ht="15">
      <c r="A1309" s="139"/>
      <c r="B1309" s="139"/>
      <c r="C1309" s="139"/>
      <c r="D1309" s="139"/>
      <c r="E1309" s="139"/>
      <c r="F1309" s="139"/>
      <c r="G1309" s="139"/>
      <c r="H1309" s="139"/>
      <c r="I1309" s="139"/>
      <c r="J1309" s="139"/>
      <c r="K1309" s="139"/>
      <c r="L1309" s="139"/>
      <c r="M1309" s="139"/>
      <c r="N1309" s="140"/>
      <c r="O1309" s="139"/>
      <c r="P1309" s="139"/>
      <c r="Q1309" s="139"/>
      <c r="R1309" s="139"/>
      <c r="S1309" s="139"/>
      <c r="T1309" s="139"/>
      <c r="U1309" s="139"/>
      <c r="V1309" s="139"/>
      <c r="W1309" s="139"/>
      <c r="X1309" s="139"/>
      <c r="Y1309" s="139"/>
      <c r="Z1309" s="139"/>
      <c r="AA1309" s="139"/>
      <c r="AB1309" s="139"/>
      <c r="AC1309" s="139"/>
      <c r="AD1309" s="139"/>
      <c r="AE1309" s="139"/>
      <c r="AF1309" s="139"/>
      <c r="AG1309" s="139"/>
      <c r="AH1309" s="139"/>
      <c r="AI1309" s="139"/>
      <c r="AJ1309" s="139"/>
      <c r="AK1309" s="139"/>
      <c r="AL1309" s="139"/>
      <c r="AM1309" s="139"/>
      <c r="AN1309" s="139"/>
      <c r="AO1309" s="139"/>
      <c r="AP1309" s="139"/>
      <c r="AQ1309" s="139"/>
      <c r="AR1309" s="139"/>
      <c r="AS1309" s="139"/>
      <c r="AT1309" s="139"/>
      <c r="AU1309" s="139"/>
      <c r="AV1309" s="139"/>
      <c r="AW1309" s="139"/>
      <c r="AX1309" s="139"/>
      <c r="AY1309" s="139"/>
      <c r="AZ1309" s="139"/>
      <c r="BA1309" s="139"/>
      <c r="BB1309" s="139"/>
      <c r="BC1309" s="139"/>
      <c r="BD1309" s="139"/>
      <c r="BE1309" s="139"/>
      <c r="BF1309" s="139"/>
      <c r="BG1309" s="140"/>
      <c r="BH1309" s="139"/>
      <c r="BI1309" s="139"/>
      <c r="BJ1309" s="139"/>
      <c r="BK1309" s="139"/>
      <c r="BL1309" s="139"/>
      <c r="BM1309" s="139"/>
      <c r="BN1309" s="139"/>
    </row>
    <row r="1310" spans="1:66" ht="15">
      <c r="A1310" s="139"/>
      <c r="B1310" s="139"/>
      <c r="C1310" s="139"/>
      <c r="D1310" s="139"/>
      <c r="E1310" s="139"/>
      <c r="F1310" s="139"/>
      <c r="G1310" s="139"/>
      <c r="H1310" s="139"/>
      <c r="I1310" s="139"/>
      <c r="J1310" s="139"/>
      <c r="K1310" s="139"/>
      <c r="L1310" s="139"/>
      <c r="M1310" s="139"/>
      <c r="N1310" s="140"/>
      <c r="O1310" s="139"/>
      <c r="P1310" s="139"/>
      <c r="Q1310" s="139"/>
      <c r="R1310" s="139"/>
      <c r="S1310" s="139"/>
      <c r="T1310" s="139"/>
      <c r="U1310" s="139"/>
      <c r="V1310" s="139"/>
      <c r="W1310" s="139"/>
      <c r="X1310" s="139"/>
      <c r="Y1310" s="139"/>
      <c r="Z1310" s="139"/>
      <c r="AA1310" s="139"/>
      <c r="AB1310" s="139"/>
      <c r="AC1310" s="139"/>
      <c r="AD1310" s="139"/>
      <c r="AE1310" s="139"/>
      <c r="AF1310" s="139"/>
      <c r="AG1310" s="139"/>
      <c r="AH1310" s="139"/>
      <c r="AI1310" s="139"/>
      <c r="AJ1310" s="139"/>
      <c r="AK1310" s="139"/>
      <c r="AL1310" s="139"/>
      <c r="AM1310" s="139"/>
      <c r="AN1310" s="139"/>
      <c r="AO1310" s="139"/>
      <c r="AP1310" s="139"/>
      <c r="AQ1310" s="139"/>
      <c r="AR1310" s="139"/>
      <c r="AS1310" s="139"/>
      <c r="AT1310" s="139"/>
      <c r="AU1310" s="139"/>
      <c r="AV1310" s="139"/>
      <c r="AW1310" s="139"/>
      <c r="AX1310" s="139"/>
      <c r="AY1310" s="139"/>
      <c r="AZ1310" s="139"/>
      <c r="BA1310" s="139"/>
      <c r="BB1310" s="139"/>
      <c r="BC1310" s="139"/>
      <c r="BD1310" s="139"/>
      <c r="BE1310" s="139"/>
      <c r="BF1310" s="139"/>
      <c r="BG1310" s="140"/>
      <c r="BH1310" s="139"/>
      <c r="BI1310" s="139"/>
      <c r="BJ1310" s="139"/>
      <c r="BK1310" s="139"/>
      <c r="BL1310" s="139"/>
      <c r="BM1310" s="139"/>
      <c r="BN1310" s="139"/>
    </row>
    <row r="1311" spans="1:66" ht="15">
      <c r="A1311" s="139"/>
      <c r="B1311" s="139"/>
      <c r="C1311" s="139"/>
      <c r="D1311" s="139"/>
      <c r="E1311" s="139"/>
      <c r="F1311" s="139"/>
      <c r="G1311" s="139"/>
      <c r="H1311" s="139"/>
      <c r="I1311" s="139"/>
      <c r="J1311" s="139"/>
      <c r="K1311" s="139"/>
      <c r="L1311" s="139"/>
      <c r="M1311" s="139"/>
      <c r="N1311" s="140"/>
      <c r="O1311" s="139"/>
      <c r="P1311" s="139"/>
      <c r="Q1311" s="139"/>
      <c r="R1311" s="139"/>
      <c r="S1311" s="139"/>
      <c r="T1311" s="139"/>
      <c r="U1311" s="139"/>
      <c r="V1311" s="139"/>
      <c r="W1311" s="139"/>
      <c r="X1311" s="139"/>
      <c r="Y1311" s="139"/>
      <c r="Z1311" s="139"/>
      <c r="AA1311" s="139"/>
      <c r="AB1311" s="139"/>
      <c r="AC1311" s="139"/>
      <c r="AD1311" s="139"/>
      <c r="AE1311" s="139"/>
      <c r="AF1311" s="139"/>
      <c r="AG1311" s="139"/>
      <c r="AH1311" s="139"/>
      <c r="AI1311" s="139"/>
      <c r="AJ1311" s="139"/>
      <c r="AK1311" s="139"/>
      <c r="AL1311" s="139"/>
      <c r="AM1311" s="139"/>
      <c r="AN1311" s="139"/>
      <c r="AO1311" s="139"/>
      <c r="AP1311" s="139"/>
      <c r="AQ1311" s="139"/>
      <c r="AR1311" s="139"/>
      <c r="AS1311" s="139"/>
      <c r="AT1311" s="139"/>
      <c r="AU1311" s="139"/>
      <c r="AV1311" s="139"/>
      <c r="AW1311" s="139"/>
      <c r="AX1311" s="139"/>
      <c r="AY1311" s="139"/>
      <c r="AZ1311" s="139"/>
      <c r="BA1311" s="139"/>
      <c r="BB1311" s="139"/>
      <c r="BC1311" s="139"/>
      <c r="BD1311" s="139"/>
      <c r="BE1311" s="139"/>
      <c r="BF1311" s="139"/>
      <c r="BG1311" s="140"/>
      <c r="BH1311" s="139"/>
      <c r="BI1311" s="139"/>
      <c r="BJ1311" s="139"/>
      <c r="BK1311" s="139"/>
      <c r="BL1311" s="139"/>
      <c r="BM1311" s="139"/>
      <c r="BN1311" s="139"/>
    </row>
    <row r="1312" spans="1:66" ht="15">
      <c r="A1312" s="139"/>
      <c r="B1312" s="139"/>
      <c r="C1312" s="139"/>
      <c r="D1312" s="139"/>
      <c r="E1312" s="139"/>
      <c r="F1312" s="139"/>
      <c r="G1312" s="139"/>
      <c r="H1312" s="139"/>
      <c r="I1312" s="139"/>
      <c r="J1312" s="139"/>
      <c r="K1312" s="139"/>
      <c r="L1312" s="139"/>
      <c r="M1312" s="139"/>
      <c r="N1312" s="140"/>
      <c r="O1312" s="139"/>
      <c r="P1312" s="139"/>
      <c r="Q1312" s="139"/>
      <c r="R1312" s="139"/>
      <c r="S1312" s="139"/>
      <c r="T1312" s="139"/>
      <c r="U1312" s="139"/>
      <c r="V1312" s="139"/>
      <c r="W1312" s="139"/>
      <c r="X1312" s="139"/>
      <c r="Y1312" s="139"/>
      <c r="Z1312" s="139"/>
      <c r="AA1312" s="139"/>
      <c r="AB1312" s="139"/>
      <c r="AC1312" s="139"/>
      <c r="AD1312" s="139"/>
      <c r="AE1312" s="139"/>
      <c r="AF1312" s="139"/>
      <c r="AG1312" s="139"/>
      <c r="AH1312" s="139"/>
      <c r="AI1312" s="139"/>
      <c r="AJ1312" s="139"/>
      <c r="AK1312" s="139"/>
      <c r="AL1312" s="139"/>
      <c r="AM1312" s="139"/>
      <c r="AN1312" s="139"/>
      <c r="AO1312" s="139"/>
      <c r="AP1312" s="139"/>
      <c r="AQ1312" s="139"/>
      <c r="AR1312" s="139"/>
      <c r="AS1312" s="139"/>
      <c r="AT1312" s="139"/>
      <c r="AU1312" s="139"/>
      <c r="AV1312" s="139"/>
      <c r="AW1312" s="139"/>
      <c r="AX1312" s="139"/>
      <c r="AY1312" s="139"/>
      <c r="AZ1312" s="139"/>
      <c r="BA1312" s="139"/>
      <c r="BB1312" s="139"/>
      <c r="BC1312" s="139"/>
      <c r="BD1312" s="139"/>
      <c r="BE1312" s="139"/>
      <c r="BF1312" s="139"/>
      <c r="BG1312" s="140"/>
      <c r="BH1312" s="139"/>
      <c r="BI1312" s="139"/>
      <c r="BJ1312" s="139"/>
      <c r="BK1312" s="139"/>
      <c r="BL1312" s="139"/>
      <c r="BM1312" s="139"/>
      <c r="BN1312" s="139"/>
    </row>
    <row r="1313" spans="1:66" ht="15">
      <c r="A1313" s="139"/>
      <c r="B1313" s="139"/>
      <c r="C1313" s="139"/>
      <c r="D1313" s="139"/>
      <c r="E1313" s="139"/>
      <c r="F1313" s="139"/>
      <c r="G1313" s="139"/>
      <c r="H1313" s="139"/>
      <c r="I1313" s="139"/>
      <c r="J1313" s="139"/>
      <c r="K1313" s="139"/>
      <c r="L1313" s="139"/>
      <c r="M1313" s="139"/>
      <c r="N1313" s="140"/>
      <c r="O1313" s="139"/>
      <c r="P1313" s="139"/>
      <c r="Q1313" s="139"/>
      <c r="R1313" s="139"/>
      <c r="S1313" s="139"/>
      <c r="T1313" s="139"/>
      <c r="U1313" s="139"/>
      <c r="V1313" s="139"/>
      <c r="W1313" s="139"/>
      <c r="X1313" s="139"/>
      <c r="Y1313" s="139"/>
      <c r="Z1313" s="139"/>
      <c r="AA1313" s="139"/>
      <c r="AB1313" s="139"/>
      <c r="AC1313" s="139"/>
      <c r="AD1313" s="139"/>
      <c r="AE1313" s="139"/>
      <c r="AF1313" s="139"/>
      <c r="AG1313" s="139"/>
      <c r="AH1313" s="139"/>
      <c r="AI1313" s="139"/>
      <c r="AJ1313" s="139"/>
      <c r="AK1313" s="139"/>
      <c r="AL1313" s="139"/>
      <c r="AM1313" s="139"/>
      <c r="AN1313" s="139"/>
      <c r="AO1313" s="139"/>
      <c r="AP1313" s="139"/>
      <c r="AQ1313" s="139"/>
      <c r="AR1313" s="139"/>
      <c r="AS1313" s="139"/>
      <c r="AT1313" s="139"/>
      <c r="AU1313" s="139"/>
      <c r="AV1313" s="139"/>
      <c r="AW1313" s="139"/>
      <c r="AX1313" s="139"/>
      <c r="AY1313" s="139"/>
      <c r="AZ1313" s="139"/>
      <c r="BA1313" s="139"/>
      <c r="BB1313" s="139"/>
      <c r="BC1313" s="139"/>
      <c r="BD1313" s="139"/>
      <c r="BE1313" s="139"/>
      <c r="BF1313" s="139"/>
      <c r="BG1313" s="140"/>
      <c r="BH1313" s="139"/>
      <c r="BI1313" s="139"/>
      <c r="BJ1313" s="139"/>
      <c r="BK1313" s="139"/>
      <c r="BL1313" s="139"/>
      <c r="BM1313" s="139"/>
      <c r="BN1313" s="139"/>
    </row>
    <row r="1314" spans="1:66" ht="15">
      <c r="A1314" s="139"/>
      <c r="B1314" s="139"/>
      <c r="C1314" s="139"/>
      <c r="D1314" s="139"/>
      <c r="E1314" s="139"/>
      <c r="F1314" s="139"/>
      <c r="G1314" s="139"/>
      <c r="H1314" s="139"/>
      <c r="I1314" s="139"/>
      <c r="J1314" s="139"/>
      <c r="K1314" s="139"/>
      <c r="L1314" s="139"/>
      <c r="M1314" s="139"/>
      <c r="N1314" s="140"/>
      <c r="O1314" s="139"/>
      <c r="P1314" s="139"/>
      <c r="Q1314" s="139"/>
      <c r="R1314" s="139"/>
      <c r="S1314" s="139"/>
      <c r="T1314" s="139"/>
      <c r="U1314" s="139"/>
      <c r="V1314" s="139"/>
      <c r="W1314" s="139"/>
      <c r="X1314" s="139"/>
      <c r="Y1314" s="139"/>
      <c r="Z1314" s="139"/>
      <c r="AA1314" s="139"/>
      <c r="AB1314" s="139"/>
      <c r="AC1314" s="139"/>
      <c r="AD1314" s="139"/>
      <c r="AE1314" s="139"/>
      <c r="AF1314" s="139"/>
      <c r="AG1314" s="139"/>
      <c r="AH1314" s="139"/>
      <c r="AI1314" s="139"/>
      <c r="AJ1314" s="139"/>
      <c r="AK1314" s="139"/>
      <c r="AL1314" s="139"/>
      <c r="AM1314" s="139"/>
      <c r="AN1314" s="139"/>
      <c r="AO1314" s="139"/>
      <c r="AP1314" s="139"/>
      <c r="AQ1314" s="139"/>
      <c r="AR1314" s="139"/>
      <c r="AS1314" s="139"/>
      <c r="AT1314" s="139"/>
      <c r="AU1314" s="139"/>
      <c r="AV1314" s="139"/>
      <c r="AW1314" s="139"/>
      <c r="AX1314" s="139"/>
      <c r="AY1314" s="139"/>
      <c r="AZ1314" s="139"/>
      <c r="BA1314" s="139"/>
      <c r="BB1314" s="139"/>
      <c r="BC1314" s="139"/>
      <c r="BD1314" s="139"/>
      <c r="BE1314" s="139"/>
      <c r="BF1314" s="139"/>
      <c r="BG1314" s="140"/>
      <c r="BH1314" s="139"/>
      <c r="BI1314" s="139"/>
      <c r="BJ1314" s="139"/>
      <c r="BK1314" s="139"/>
      <c r="BL1314" s="139"/>
      <c r="BM1314" s="139"/>
      <c r="BN1314" s="139"/>
    </row>
    <row r="1315" spans="1:66" ht="15">
      <c r="A1315" s="139"/>
      <c r="B1315" s="139"/>
      <c r="C1315" s="139"/>
      <c r="D1315" s="139"/>
      <c r="E1315" s="139"/>
      <c r="F1315" s="139"/>
      <c r="G1315" s="139"/>
      <c r="H1315" s="139"/>
      <c r="I1315" s="139"/>
      <c r="J1315" s="139"/>
      <c r="K1315" s="139"/>
      <c r="L1315" s="139"/>
      <c r="M1315" s="139"/>
      <c r="N1315" s="140"/>
      <c r="O1315" s="139"/>
      <c r="P1315" s="139"/>
      <c r="Q1315" s="139"/>
      <c r="R1315" s="139"/>
      <c r="S1315" s="139"/>
      <c r="T1315" s="139"/>
      <c r="U1315" s="139"/>
      <c r="V1315" s="139"/>
      <c r="W1315" s="139"/>
      <c r="X1315" s="139"/>
      <c r="Y1315" s="139"/>
      <c r="Z1315" s="139"/>
      <c r="AA1315" s="139"/>
      <c r="AB1315" s="139"/>
      <c r="AC1315" s="139"/>
      <c r="AD1315" s="139"/>
      <c r="AE1315" s="139"/>
      <c r="AF1315" s="139"/>
      <c r="AG1315" s="139"/>
      <c r="AH1315" s="139"/>
      <c r="AI1315" s="139"/>
      <c r="AJ1315" s="139"/>
      <c r="AK1315" s="139"/>
      <c r="AL1315" s="139"/>
      <c r="AM1315" s="139"/>
      <c r="AN1315" s="139"/>
      <c r="AO1315" s="139"/>
      <c r="AP1315" s="139"/>
      <c r="AQ1315" s="139"/>
      <c r="AR1315" s="139"/>
      <c r="AS1315" s="139"/>
      <c r="AT1315" s="139"/>
      <c r="AU1315" s="139"/>
      <c r="AV1315" s="139"/>
      <c r="AW1315" s="139"/>
      <c r="AX1315" s="139"/>
      <c r="AY1315" s="139"/>
      <c r="AZ1315" s="139"/>
      <c r="BA1315" s="139"/>
      <c r="BB1315" s="139"/>
      <c r="BC1315" s="139"/>
      <c r="BD1315" s="139"/>
      <c r="BE1315" s="139"/>
      <c r="BF1315" s="139"/>
      <c r="BG1315" s="140"/>
      <c r="BH1315" s="139"/>
      <c r="BI1315" s="139"/>
      <c r="BJ1315" s="139"/>
      <c r="BK1315" s="139"/>
      <c r="BL1315" s="139"/>
      <c r="BM1315" s="139"/>
      <c r="BN1315" s="139"/>
    </row>
    <row r="1316" spans="1:66" ht="15">
      <c r="A1316" s="139"/>
      <c r="B1316" s="139"/>
      <c r="C1316" s="139"/>
      <c r="D1316" s="139"/>
      <c r="E1316" s="139"/>
      <c r="F1316" s="139"/>
      <c r="G1316" s="139"/>
      <c r="H1316" s="139"/>
      <c r="I1316" s="139"/>
      <c r="J1316" s="139"/>
      <c r="K1316" s="139"/>
      <c r="L1316" s="139"/>
      <c r="M1316" s="139"/>
      <c r="N1316" s="140"/>
      <c r="O1316" s="139"/>
      <c r="P1316" s="139"/>
      <c r="Q1316" s="139"/>
      <c r="R1316" s="139"/>
      <c r="S1316" s="139"/>
      <c r="T1316" s="139"/>
      <c r="U1316" s="139"/>
      <c r="V1316" s="139"/>
      <c r="W1316" s="139"/>
      <c r="X1316" s="139"/>
      <c r="Y1316" s="139"/>
      <c r="Z1316" s="139"/>
      <c r="AA1316" s="139"/>
      <c r="AB1316" s="139"/>
      <c r="AC1316" s="139"/>
      <c r="AD1316" s="139"/>
      <c r="AE1316" s="139"/>
      <c r="AF1316" s="139"/>
      <c r="AG1316" s="139"/>
      <c r="AH1316" s="139"/>
      <c r="AI1316" s="139"/>
      <c r="AJ1316" s="139"/>
      <c r="AK1316" s="139"/>
      <c r="AL1316" s="139"/>
      <c r="AM1316" s="139"/>
      <c r="AN1316" s="139"/>
      <c r="AO1316" s="139"/>
      <c r="AP1316" s="139"/>
      <c r="AQ1316" s="139"/>
      <c r="AR1316" s="139"/>
      <c r="AS1316" s="139"/>
      <c r="AT1316" s="139"/>
      <c r="AU1316" s="139"/>
      <c r="AV1316" s="139"/>
      <c r="AW1316" s="139"/>
      <c r="AX1316" s="139"/>
      <c r="AY1316" s="139"/>
      <c r="AZ1316" s="139"/>
      <c r="BA1316" s="139"/>
      <c r="BB1316" s="139"/>
      <c r="BC1316" s="139"/>
      <c r="BD1316" s="139"/>
      <c r="BE1316" s="139"/>
      <c r="BF1316" s="139"/>
      <c r="BG1316" s="140"/>
      <c r="BH1316" s="139"/>
      <c r="BI1316" s="139"/>
      <c r="BJ1316" s="139"/>
      <c r="BK1316" s="139"/>
      <c r="BL1316" s="139"/>
      <c r="BM1316" s="139"/>
      <c r="BN1316" s="139"/>
    </row>
    <row r="1317" spans="1:66" ht="15">
      <c r="A1317" s="139"/>
      <c r="B1317" s="139"/>
      <c r="C1317" s="139"/>
      <c r="D1317" s="139"/>
      <c r="E1317" s="139"/>
      <c r="F1317" s="139"/>
      <c r="G1317" s="139"/>
      <c r="H1317" s="139"/>
      <c r="I1317" s="139"/>
      <c r="J1317" s="139"/>
      <c r="K1317" s="139"/>
      <c r="L1317" s="139"/>
      <c r="M1317" s="139"/>
      <c r="N1317" s="140"/>
      <c r="O1317" s="139"/>
      <c r="P1317" s="139"/>
      <c r="Q1317" s="139"/>
      <c r="R1317" s="139"/>
      <c r="S1317" s="139"/>
      <c r="T1317" s="139"/>
      <c r="U1317" s="139"/>
      <c r="V1317" s="139"/>
      <c r="W1317" s="139"/>
      <c r="X1317" s="139"/>
      <c r="Y1317" s="139"/>
      <c r="Z1317" s="139"/>
      <c r="AA1317" s="139"/>
      <c r="AB1317" s="139"/>
      <c r="AC1317" s="139"/>
      <c r="AD1317" s="139"/>
      <c r="AE1317" s="139"/>
      <c r="AF1317" s="139"/>
      <c r="AG1317" s="139"/>
      <c r="AH1317" s="139"/>
      <c r="AI1317" s="139"/>
      <c r="AJ1317" s="139"/>
      <c r="AK1317" s="139"/>
      <c r="AL1317" s="139"/>
      <c r="AM1317" s="139"/>
      <c r="AN1317" s="139"/>
      <c r="AO1317" s="139"/>
      <c r="AP1317" s="139"/>
      <c r="AQ1317" s="139"/>
      <c r="AR1317" s="139"/>
      <c r="AS1317" s="139"/>
      <c r="AT1317" s="139"/>
      <c r="AU1317" s="139"/>
      <c r="AV1317" s="139"/>
      <c r="AW1317" s="139"/>
      <c r="AX1317" s="139"/>
      <c r="AY1317" s="139"/>
      <c r="AZ1317" s="139"/>
      <c r="BA1317" s="139"/>
      <c r="BB1317" s="139"/>
      <c r="BC1317" s="139"/>
      <c r="BD1317" s="139"/>
      <c r="BE1317" s="139"/>
      <c r="BF1317" s="139"/>
      <c r="BG1317" s="140"/>
      <c r="BH1317" s="139"/>
      <c r="BI1317" s="139"/>
      <c r="BJ1317" s="139"/>
      <c r="BK1317" s="139"/>
      <c r="BL1317" s="139"/>
      <c r="BM1317" s="139"/>
      <c r="BN1317" s="139"/>
    </row>
    <row r="1318" spans="1:66" ht="15">
      <c r="A1318" s="139"/>
      <c r="B1318" s="139"/>
      <c r="C1318" s="139"/>
      <c r="D1318" s="139"/>
      <c r="E1318" s="139"/>
      <c r="F1318" s="139"/>
      <c r="G1318" s="139"/>
      <c r="H1318" s="139"/>
      <c r="I1318" s="139"/>
      <c r="J1318" s="139"/>
      <c r="K1318" s="139"/>
      <c r="L1318" s="139"/>
      <c r="M1318" s="139"/>
      <c r="N1318" s="140"/>
      <c r="O1318" s="139"/>
      <c r="P1318" s="139"/>
      <c r="Q1318" s="139"/>
      <c r="R1318" s="139"/>
      <c r="S1318" s="139"/>
      <c r="T1318" s="139"/>
      <c r="U1318" s="139"/>
      <c r="V1318" s="139"/>
      <c r="W1318" s="139"/>
      <c r="X1318" s="139"/>
      <c r="Y1318" s="139"/>
      <c r="Z1318" s="139"/>
      <c r="AA1318" s="139"/>
      <c r="AB1318" s="139"/>
      <c r="AC1318" s="139"/>
      <c r="AD1318" s="139"/>
      <c r="AE1318" s="139"/>
      <c r="AF1318" s="139"/>
      <c r="AG1318" s="139"/>
      <c r="AH1318" s="139"/>
      <c r="AI1318" s="139"/>
      <c r="AJ1318" s="139"/>
      <c r="AK1318" s="139"/>
      <c r="AL1318" s="139"/>
      <c r="AM1318" s="139"/>
      <c r="AN1318" s="139"/>
      <c r="AO1318" s="139"/>
      <c r="AP1318" s="139"/>
      <c r="AQ1318" s="139"/>
      <c r="AR1318" s="139"/>
      <c r="AS1318" s="139"/>
      <c r="AT1318" s="139"/>
      <c r="AU1318" s="139"/>
      <c r="AV1318" s="139"/>
      <c r="AW1318" s="139"/>
      <c r="AX1318" s="139"/>
      <c r="AY1318" s="139"/>
      <c r="AZ1318" s="139"/>
      <c r="BA1318" s="139"/>
      <c r="BB1318" s="139"/>
      <c r="BC1318" s="139"/>
      <c r="BD1318" s="139"/>
      <c r="BE1318" s="139"/>
      <c r="BF1318" s="139"/>
      <c r="BG1318" s="140"/>
      <c r="BH1318" s="139"/>
      <c r="BI1318" s="139"/>
      <c r="BJ1318" s="139"/>
      <c r="BK1318" s="139"/>
      <c r="BL1318" s="139"/>
      <c r="BM1318" s="139"/>
      <c r="BN1318" s="139"/>
    </row>
    <row r="1319" spans="1:66" ht="15">
      <c r="A1319" s="139"/>
      <c r="B1319" s="139"/>
      <c r="C1319" s="139"/>
      <c r="D1319" s="139"/>
      <c r="E1319" s="139"/>
      <c r="F1319" s="139"/>
      <c r="G1319" s="139"/>
      <c r="H1319" s="139"/>
      <c r="I1319" s="139"/>
      <c r="J1319" s="139"/>
      <c r="K1319" s="139"/>
      <c r="L1319" s="139"/>
      <c r="M1319" s="139"/>
      <c r="N1319" s="140"/>
      <c r="O1319" s="139"/>
      <c r="P1319" s="139"/>
      <c r="Q1319" s="139"/>
      <c r="R1319" s="139"/>
      <c r="S1319" s="139"/>
      <c r="T1319" s="139"/>
      <c r="U1319" s="139"/>
      <c r="V1319" s="139"/>
      <c r="W1319" s="139"/>
      <c r="X1319" s="139"/>
      <c r="Y1319" s="139"/>
      <c r="Z1319" s="139"/>
      <c r="AA1319" s="139"/>
      <c r="AB1319" s="139"/>
      <c r="AC1319" s="139"/>
      <c r="AD1319" s="139"/>
      <c r="AE1319" s="139"/>
      <c r="AF1319" s="139"/>
      <c r="AG1319" s="139"/>
      <c r="AH1319" s="139"/>
      <c r="AI1319" s="139"/>
      <c r="AJ1319" s="139"/>
      <c r="AK1319" s="139"/>
      <c r="AL1319" s="139"/>
      <c r="AM1319" s="139"/>
      <c r="AN1319" s="139"/>
      <c r="AO1319" s="139"/>
      <c r="AP1319" s="139"/>
      <c r="AQ1319" s="139"/>
      <c r="AR1319" s="139"/>
      <c r="AS1319" s="139"/>
      <c r="AT1319" s="139"/>
      <c r="AU1319" s="139"/>
      <c r="AV1319" s="139"/>
      <c r="AW1319" s="139"/>
      <c r="AX1319" s="139"/>
      <c r="AY1319" s="139"/>
      <c r="AZ1319" s="139"/>
      <c r="BA1319" s="139"/>
      <c r="BB1319" s="139"/>
      <c r="BC1319" s="139"/>
      <c r="BD1319" s="139"/>
      <c r="BE1319" s="139"/>
      <c r="BF1319" s="139"/>
      <c r="BG1319" s="140"/>
      <c r="BH1319" s="139"/>
      <c r="BI1319" s="139"/>
      <c r="BJ1319" s="139"/>
      <c r="BK1319" s="139"/>
      <c r="BL1319" s="139"/>
      <c r="BM1319" s="139"/>
      <c r="BN1319" s="139"/>
    </row>
    <row r="1320" spans="1:66" ht="15">
      <c r="A1320" s="139"/>
      <c r="B1320" s="139"/>
      <c r="C1320" s="139"/>
      <c r="D1320" s="139"/>
      <c r="E1320" s="139"/>
      <c r="F1320" s="139"/>
      <c r="G1320" s="139"/>
      <c r="H1320" s="139"/>
      <c r="I1320" s="139"/>
      <c r="J1320" s="139"/>
      <c r="K1320" s="139"/>
      <c r="L1320" s="139"/>
      <c r="M1320" s="139"/>
      <c r="N1320" s="140"/>
      <c r="O1320" s="139"/>
      <c r="P1320" s="139"/>
      <c r="Q1320" s="139"/>
      <c r="R1320" s="139"/>
      <c r="S1320" s="139"/>
      <c r="T1320" s="139"/>
      <c r="U1320" s="139"/>
      <c r="V1320" s="139"/>
      <c r="W1320" s="139"/>
      <c r="X1320" s="139"/>
      <c r="Y1320" s="139"/>
      <c r="Z1320" s="139"/>
      <c r="AA1320" s="139"/>
      <c r="AB1320" s="139"/>
      <c r="AC1320" s="139"/>
      <c r="AD1320" s="139"/>
      <c r="AE1320" s="139"/>
      <c r="AF1320" s="139"/>
      <c r="AG1320" s="139"/>
      <c r="AH1320" s="139"/>
      <c r="AI1320" s="139"/>
      <c r="AJ1320" s="139"/>
      <c r="AK1320" s="139"/>
      <c r="AL1320" s="139"/>
      <c r="AM1320" s="139"/>
      <c r="AN1320" s="139"/>
      <c r="AO1320" s="139"/>
      <c r="AP1320" s="139"/>
      <c r="AQ1320" s="139"/>
      <c r="AR1320" s="139"/>
      <c r="AS1320" s="139"/>
      <c r="AT1320" s="139"/>
      <c r="AU1320" s="139"/>
      <c r="AV1320" s="139"/>
      <c r="AW1320" s="139"/>
      <c r="AX1320" s="139"/>
      <c r="AY1320" s="139"/>
      <c r="AZ1320" s="139"/>
      <c r="BA1320" s="139"/>
      <c r="BB1320" s="139"/>
      <c r="BC1320" s="139"/>
      <c r="BD1320" s="139"/>
      <c r="BE1320" s="139"/>
      <c r="BF1320" s="139"/>
      <c r="BG1320" s="140"/>
      <c r="BH1320" s="139"/>
      <c r="BI1320" s="139"/>
      <c r="BJ1320" s="139"/>
      <c r="BK1320" s="139"/>
      <c r="BL1320" s="139"/>
      <c r="BM1320" s="139"/>
      <c r="BN1320" s="139"/>
    </row>
    <row r="1321" spans="1:66" ht="15">
      <c r="A1321" s="139"/>
      <c r="B1321" s="139"/>
      <c r="C1321" s="139"/>
      <c r="D1321" s="139"/>
      <c r="E1321" s="139"/>
      <c r="F1321" s="139"/>
      <c r="G1321" s="139"/>
      <c r="H1321" s="139"/>
      <c r="I1321" s="139"/>
      <c r="J1321" s="139"/>
      <c r="K1321" s="139"/>
      <c r="L1321" s="139"/>
      <c r="M1321" s="139"/>
      <c r="N1321" s="140"/>
      <c r="O1321" s="139"/>
      <c r="P1321" s="139"/>
      <c r="Q1321" s="139"/>
      <c r="R1321" s="139"/>
      <c r="S1321" s="139"/>
      <c r="T1321" s="139"/>
      <c r="U1321" s="139"/>
      <c r="V1321" s="139"/>
      <c r="W1321" s="139"/>
      <c r="X1321" s="139"/>
      <c r="Y1321" s="139"/>
      <c r="Z1321" s="139"/>
      <c r="AA1321" s="139"/>
      <c r="AB1321" s="139"/>
      <c r="AC1321" s="139"/>
      <c r="AD1321" s="139"/>
      <c r="AE1321" s="139"/>
      <c r="AF1321" s="139"/>
      <c r="AG1321" s="139"/>
      <c r="AH1321" s="139"/>
      <c r="AI1321" s="139"/>
      <c r="AJ1321" s="139"/>
      <c r="AK1321" s="139"/>
      <c r="AL1321" s="139"/>
      <c r="AM1321" s="139"/>
      <c r="AN1321" s="139"/>
      <c r="AO1321" s="139"/>
      <c r="AP1321" s="139"/>
      <c r="AQ1321" s="139"/>
      <c r="AR1321" s="139"/>
      <c r="AS1321" s="139"/>
      <c r="AT1321" s="139"/>
      <c r="AU1321" s="139"/>
      <c r="AV1321" s="139"/>
      <c r="AW1321" s="139"/>
      <c r="AX1321" s="139"/>
      <c r="AY1321" s="139"/>
      <c r="AZ1321" s="139"/>
      <c r="BA1321" s="139"/>
      <c r="BB1321" s="139"/>
      <c r="BC1321" s="139"/>
      <c r="BD1321" s="139"/>
      <c r="BE1321" s="139"/>
      <c r="BF1321" s="139"/>
      <c r="BG1321" s="140"/>
      <c r="BH1321" s="139"/>
      <c r="BI1321" s="139"/>
      <c r="BJ1321" s="139"/>
      <c r="BK1321" s="139"/>
      <c r="BL1321" s="139"/>
      <c r="BM1321" s="139"/>
      <c r="BN1321" s="139"/>
    </row>
    <row r="1322" spans="1:66" ht="15">
      <c r="A1322" s="139"/>
      <c r="B1322" s="139"/>
      <c r="C1322" s="139"/>
      <c r="D1322" s="139"/>
      <c r="E1322" s="139"/>
      <c r="F1322" s="139"/>
      <c r="G1322" s="139"/>
      <c r="H1322" s="139"/>
      <c r="I1322" s="139"/>
      <c r="J1322" s="139"/>
      <c r="K1322" s="139"/>
      <c r="L1322" s="139"/>
      <c r="M1322" s="139"/>
      <c r="N1322" s="140"/>
      <c r="O1322" s="139"/>
      <c r="P1322" s="139"/>
      <c r="Q1322" s="139"/>
      <c r="R1322" s="139"/>
      <c r="S1322" s="139"/>
      <c r="T1322" s="139"/>
      <c r="U1322" s="139"/>
      <c r="V1322" s="139"/>
      <c r="W1322" s="139"/>
      <c r="X1322" s="139"/>
      <c r="Y1322" s="139"/>
      <c r="Z1322" s="139"/>
      <c r="AA1322" s="139"/>
      <c r="AB1322" s="139"/>
      <c r="AC1322" s="139"/>
      <c r="AD1322" s="139"/>
      <c r="AE1322" s="139"/>
      <c r="AF1322" s="139"/>
      <c r="AG1322" s="139"/>
      <c r="AH1322" s="139"/>
      <c r="AI1322" s="139"/>
      <c r="AJ1322" s="139"/>
      <c r="AK1322" s="139"/>
      <c r="AL1322" s="139"/>
      <c r="AM1322" s="139"/>
      <c r="AN1322" s="139"/>
      <c r="AO1322" s="139"/>
      <c r="AP1322" s="139"/>
      <c r="AQ1322" s="139"/>
      <c r="AR1322" s="139"/>
      <c r="AS1322" s="139"/>
      <c r="AT1322" s="139"/>
      <c r="AU1322" s="139"/>
      <c r="AV1322" s="139"/>
      <c r="AW1322" s="139"/>
      <c r="AX1322" s="139"/>
      <c r="AY1322" s="139"/>
      <c r="AZ1322" s="139"/>
      <c r="BA1322" s="139"/>
      <c r="BB1322" s="139"/>
      <c r="BC1322" s="139"/>
      <c r="BD1322" s="139"/>
      <c r="BE1322" s="139"/>
      <c r="BF1322" s="139"/>
      <c r="BG1322" s="140"/>
      <c r="BH1322" s="139"/>
      <c r="BI1322" s="139"/>
      <c r="BJ1322" s="139"/>
      <c r="BK1322" s="139"/>
      <c r="BL1322" s="139"/>
      <c r="BM1322" s="139"/>
      <c r="BN1322" s="139"/>
    </row>
    <row r="1323" spans="1:66" ht="15">
      <c r="A1323" s="139"/>
      <c r="B1323" s="139"/>
      <c r="C1323" s="139"/>
      <c r="D1323" s="139"/>
      <c r="E1323" s="139"/>
      <c r="F1323" s="139"/>
      <c r="G1323" s="139"/>
      <c r="H1323" s="139"/>
      <c r="I1323" s="139"/>
      <c r="J1323" s="139"/>
      <c r="K1323" s="139"/>
      <c r="L1323" s="139"/>
      <c r="M1323" s="139"/>
      <c r="N1323" s="140"/>
      <c r="O1323" s="139"/>
      <c r="P1323" s="139"/>
      <c r="Q1323" s="139"/>
      <c r="R1323" s="139"/>
      <c r="S1323" s="139"/>
      <c r="T1323" s="139"/>
      <c r="U1323" s="139"/>
      <c r="V1323" s="139"/>
      <c r="W1323" s="139"/>
      <c r="X1323" s="139"/>
      <c r="Y1323" s="139"/>
      <c r="Z1323" s="139"/>
      <c r="AA1323" s="139"/>
      <c r="AB1323" s="139"/>
      <c r="AC1323" s="139"/>
      <c r="AD1323" s="139"/>
      <c r="AE1323" s="139"/>
      <c r="AF1323" s="139"/>
      <c r="AG1323" s="139"/>
      <c r="AH1323" s="139"/>
      <c r="AI1323" s="139"/>
      <c r="AJ1323" s="139"/>
      <c r="AK1323" s="139"/>
      <c r="AL1323" s="139"/>
      <c r="AM1323" s="139"/>
      <c r="AN1323" s="139"/>
      <c r="AO1323" s="139"/>
      <c r="AP1323" s="139"/>
      <c r="AQ1323" s="139"/>
      <c r="AR1323" s="139"/>
      <c r="AS1323" s="139"/>
      <c r="AT1323" s="139"/>
      <c r="AU1323" s="139"/>
      <c r="AV1323" s="139"/>
      <c r="AW1323" s="139"/>
      <c r="AX1323" s="139"/>
      <c r="AY1323" s="139"/>
      <c r="AZ1323" s="139"/>
      <c r="BA1323" s="139"/>
      <c r="BB1323" s="139"/>
      <c r="BC1323" s="139"/>
      <c r="BD1323" s="139"/>
      <c r="BE1323" s="139"/>
      <c r="BF1323" s="139"/>
      <c r="BG1323" s="140"/>
      <c r="BH1323" s="139"/>
      <c r="BI1323" s="139"/>
      <c r="BJ1323" s="139"/>
      <c r="BK1323" s="139"/>
      <c r="BL1323" s="139"/>
      <c r="BM1323" s="139"/>
      <c r="BN1323" s="139"/>
    </row>
    <row r="1324" spans="1:66" ht="15">
      <c r="A1324" s="139"/>
      <c r="B1324" s="139"/>
      <c r="C1324" s="139"/>
      <c r="D1324" s="139"/>
      <c r="E1324" s="139"/>
      <c r="F1324" s="139"/>
      <c r="G1324" s="139"/>
      <c r="H1324" s="139"/>
      <c r="I1324" s="139"/>
      <c r="J1324" s="139"/>
      <c r="K1324" s="139"/>
      <c r="L1324" s="139"/>
      <c r="M1324" s="139"/>
      <c r="N1324" s="140"/>
      <c r="O1324" s="139"/>
      <c r="P1324" s="139"/>
      <c r="Q1324" s="139"/>
      <c r="R1324" s="139"/>
      <c r="S1324" s="139"/>
      <c r="T1324" s="139"/>
      <c r="U1324" s="139"/>
      <c r="V1324" s="139"/>
      <c r="W1324" s="139"/>
      <c r="X1324" s="139"/>
      <c r="Y1324" s="139"/>
      <c r="Z1324" s="139"/>
      <c r="AA1324" s="139"/>
      <c r="AB1324" s="139"/>
      <c r="AC1324" s="139"/>
      <c r="AD1324" s="139"/>
      <c r="AE1324" s="139"/>
      <c r="AF1324" s="139"/>
      <c r="AG1324" s="139"/>
      <c r="AH1324" s="139"/>
      <c r="AI1324" s="139"/>
      <c r="AJ1324" s="139"/>
      <c r="AK1324" s="139"/>
      <c r="AL1324" s="139"/>
      <c r="AM1324" s="139"/>
      <c r="AN1324" s="139"/>
      <c r="AO1324" s="139"/>
      <c r="AP1324" s="139"/>
      <c r="AQ1324" s="139"/>
      <c r="AR1324" s="139"/>
      <c r="AS1324" s="139"/>
      <c r="AT1324" s="139"/>
      <c r="AU1324" s="139"/>
      <c r="AV1324" s="139"/>
      <c r="AW1324" s="139"/>
      <c r="AX1324" s="139"/>
      <c r="AY1324" s="139"/>
      <c r="AZ1324" s="139"/>
      <c r="BA1324" s="139"/>
      <c r="BB1324" s="139"/>
      <c r="BC1324" s="139"/>
      <c r="BD1324" s="139"/>
      <c r="BE1324" s="139"/>
      <c r="BF1324" s="139"/>
      <c r="BG1324" s="140"/>
      <c r="BH1324" s="139"/>
      <c r="BI1324" s="139"/>
      <c r="BJ1324" s="139"/>
      <c r="BK1324" s="139"/>
      <c r="BL1324" s="139"/>
      <c r="BM1324" s="139"/>
      <c r="BN1324" s="139"/>
    </row>
    <row r="1325" spans="1:66" ht="15">
      <c r="A1325" s="139"/>
      <c r="B1325" s="139"/>
      <c r="C1325" s="139"/>
      <c r="D1325" s="139"/>
      <c r="E1325" s="139"/>
      <c r="F1325" s="139"/>
      <c r="G1325" s="139"/>
      <c r="H1325" s="139"/>
      <c r="I1325" s="139"/>
      <c r="J1325" s="139"/>
      <c r="K1325" s="139"/>
      <c r="L1325" s="139"/>
      <c r="M1325" s="139"/>
      <c r="N1325" s="140"/>
      <c r="O1325" s="139"/>
      <c r="P1325" s="139"/>
      <c r="Q1325" s="139"/>
      <c r="R1325" s="139"/>
      <c r="S1325" s="139"/>
      <c r="T1325" s="139"/>
      <c r="U1325" s="139"/>
      <c r="V1325" s="139"/>
      <c r="W1325" s="139"/>
      <c r="X1325" s="139"/>
      <c r="Y1325" s="139"/>
      <c r="Z1325" s="139"/>
      <c r="AA1325" s="139"/>
      <c r="AB1325" s="139"/>
      <c r="AC1325" s="139"/>
      <c r="AD1325" s="139"/>
      <c r="AE1325" s="139"/>
      <c r="AF1325" s="139"/>
      <c r="AG1325" s="139"/>
      <c r="AH1325" s="139"/>
      <c r="AI1325" s="139"/>
      <c r="AJ1325" s="139"/>
      <c r="AK1325" s="139"/>
      <c r="AL1325" s="139"/>
      <c r="AM1325" s="139"/>
      <c r="AN1325" s="139"/>
      <c r="AO1325" s="139"/>
      <c r="AP1325" s="139"/>
      <c r="AQ1325" s="139"/>
      <c r="AR1325" s="139"/>
      <c r="AS1325" s="139"/>
      <c r="AT1325" s="139"/>
      <c r="AU1325" s="139"/>
      <c r="AV1325" s="139"/>
      <c r="AW1325" s="139"/>
      <c r="AX1325" s="139"/>
      <c r="AY1325" s="139"/>
      <c r="AZ1325" s="139"/>
      <c r="BA1325" s="139"/>
      <c r="BB1325" s="139"/>
      <c r="BC1325" s="139"/>
      <c r="BD1325" s="139"/>
      <c r="BE1325" s="139"/>
      <c r="BF1325" s="139"/>
      <c r="BG1325" s="140"/>
      <c r="BH1325" s="139"/>
      <c r="BI1325" s="139"/>
      <c r="BJ1325" s="139"/>
      <c r="BK1325" s="139"/>
      <c r="BL1325" s="139"/>
      <c r="BM1325" s="139"/>
      <c r="BN1325" s="139"/>
    </row>
    <row r="1326" spans="1:66" ht="15">
      <c r="A1326" s="139"/>
      <c r="B1326" s="139"/>
      <c r="C1326" s="139"/>
      <c r="D1326" s="139"/>
      <c r="E1326" s="139"/>
      <c r="F1326" s="139"/>
      <c r="G1326" s="139"/>
      <c r="H1326" s="139"/>
      <c r="I1326" s="139"/>
      <c r="J1326" s="139"/>
      <c r="K1326" s="139"/>
      <c r="L1326" s="139"/>
      <c r="M1326" s="139"/>
      <c r="N1326" s="140"/>
      <c r="O1326" s="139"/>
      <c r="P1326" s="139"/>
      <c r="Q1326" s="139"/>
      <c r="R1326" s="139"/>
      <c r="S1326" s="139"/>
      <c r="T1326" s="139"/>
      <c r="U1326" s="139"/>
      <c r="V1326" s="139"/>
      <c r="W1326" s="139"/>
      <c r="X1326" s="139"/>
      <c r="Y1326" s="139"/>
      <c r="Z1326" s="139"/>
      <c r="AA1326" s="139"/>
      <c r="AB1326" s="139"/>
      <c r="AC1326" s="139"/>
      <c r="AD1326" s="139"/>
      <c r="AE1326" s="139"/>
      <c r="AF1326" s="139"/>
      <c r="AG1326" s="139"/>
      <c r="AH1326" s="139"/>
      <c r="AI1326" s="139"/>
      <c r="AJ1326" s="139"/>
      <c r="AK1326" s="139"/>
      <c r="AL1326" s="139"/>
      <c r="AM1326" s="139"/>
      <c r="AN1326" s="139"/>
      <c r="AO1326" s="139"/>
      <c r="AP1326" s="139"/>
      <c r="AQ1326" s="139"/>
      <c r="AR1326" s="139"/>
      <c r="AS1326" s="139"/>
      <c r="AT1326" s="139"/>
      <c r="AU1326" s="139"/>
      <c r="AV1326" s="139"/>
      <c r="AW1326" s="139"/>
      <c r="AX1326" s="139"/>
      <c r="AY1326" s="139"/>
      <c r="AZ1326" s="139"/>
      <c r="BA1326" s="139"/>
      <c r="BB1326" s="139"/>
      <c r="BC1326" s="139"/>
      <c r="BD1326" s="139"/>
      <c r="BE1326" s="139"/>
      <c r="BF1326" s="139"/>
      <c r="BG1326" s="140"/>
      <c r="BH1326" s="139"/>
      <c r="BI1326" s="139"/>
      <c r="BJ1326" s="139"/>
      <c r="BK1326" s="139"/>
      <c r="BL1326" s="139"/>
      <c r="BM1326" s="139"/>
      <c r="BN1326" s="139"/>
    </row>
    <row r="1327" spans="1:66" ht="15">
      <c r="A1327" s="139"/>
      <c r="B1327" s="139"/>
      <c r="C1327" s="139"/>
      <c r="D1327" s="139"/>
      <c r="E1327" s="139"/>
      <c r="F1327" s="139"/>
      <c r="G1327" s="139"/>
      <c r="H1327" s="139"/>
      <c r="I1327" s="139"/>
      <c r="J1327" s="139"/>
      <c r="K1327" s="139"/>
      <c r="L1327" s="139"/>
      <c r="M1327" s="139"/>
      <c r="N1327" s="140"/>
      <c r="O1327" s="139"/>
      <c r="P1327" s="139"/>
      <c r="Q1327" s="139"/>
      <c r="R1327" s="139"/>
      <c r="S1327" s="139"/>
      <c r="T1327" s="139"/>
      <c r="U1327" s="139"/>
      <c r="V1327" s="139"/>
      <c r="W1327" s="139"/>
      <c r="X1327" s="139"/>
      <c r="Y1327" s="139"/>
      <c r="Z1327" s="139"/>
      <c r="AA1327" s="139"/>
      <c r="AB1327" s="139"/>
      <c r="AC1327" s="139"/>
      <c r="AD1327" s="139"/>
      <c r="AE1327" s="139"/>
      <c r="AF1327" s="139"/>
      <c r="AG1327" s="139"/>
      <c r="AH1327" s="139"/>
      <c r="AI1327" s="139"/>
      <c r="AJ1327" s="139"/>
      <c r="AK1327" s="139"/>
      <c r="AL1327" s="139"/>
      <c r="AM1327" s="139"/>
      <c r="AN1327" s="139"/>
      <c r="AO1327" s="139"/>
      <c r="AP1327" s="139"/>
      <c r="AQ1327" s="139"/>
      <c r="AR1327" s="139"/>
      <c r="AS1327" s="139"/>
      <c r="AT1327" s="139"/>
      <c r="AU1327" s="139"/>
      <c r="AV1327" s="139"/>
      <c r="AW1327" s="139"/>
      <c r="AX1327" s="139"/>
      <c r="AY1327" s="139"/>
      <c r="AZ1327" s="139"/>
      <c r="BA1327" s="139"/>
      <c r="BB1327" s="139"/>
      <c r="BC1327" s="139"/>
      <c r="BD1327" s="139"/>
      <c r="BE1327" s="139"/>
      <c r="BF1327" s="139"/>
      <c r="BG1327" s="140"/>
      <c r="BH1327" s="139"/>
      <c r="BI1327" s="139"/>
      <c r="BJ1327" s="139"/>
      <c r="BK1327" s="139"/>
      <c r="BL1327" s="139"/>
      <c r="BM1327" s="139"/>
      <c r="BN1327" s="139"/>
    </row>
    <row r="1328" spans="1:66" ht="15">
      <c r="A1328" s="139"/>
      <c r="B1328" s="139"/>
      <c r="C1328" s="139"/>
      <c r="D1328" s="139"/>
      <c r="E1328" s="139"/>
      <c r="F1328" s="139"/>
      <c r="G1328" s="139"/>
      <c r="H1328" s="139"/>
      <c r="I1328" s="139"/>
      <c r="J1328" s="139"/>
      <c r="K1328" s="139"/>
      <c r="L1328" s="139"/>
      <c r="M1328" s="139"/>
      <c r="N1328" s="140"/>
      <c r="O1328" s="139"/>
      <c r="P1328" s="139"/>
      <c r="Q1328" s="139"/>
      <c r="R1328" s="139"/>
      <c r="S1328" s="139"/>
      <c r="T1328" s="139"/>
      <c r="U1328" s="139"/>
      <c r="V1328" s="139"/>
      <c r="W1328" s="139"/>
      <c r="X1328" s="139"/>
      <c r="Y1328" s="139"/>
      <c r="Z1328" s="139"/>
      <c r="AA1328" s="139"/>
      <c r="AB1328" s="139"/>
      <c r="AC1328" s="139"/>
      <c r="AD1328" s="139"/>
      <c r="AE1328" s="139"/>
      <c r="AF1328" s="139"/>
      <c r="AG1328" s="139"/>
      <c r="AH1328" s="139"/>
      <c r="AI1328" s="139"/>
      <c r="AJ1328" s="139"/>
      <c r="AK1328" s="139"/>
      <c r="AL1328" s="139"/>
      <c r="AM1328" s="139"/>
      <c r="AN1328" s="139"/>
      <c r="AO1328" s="139"/>
      <c r="AP1328" s="139"/>
      <c r="AQ1328" s="139"/>
      <c r="AR1328" s="139"/>
      <c r="AS1328" s="139"/>
      <c r="AT1328" s="139"/>
      <c r="AU1328" s="139"/>
      <c r="AV1328" s="139"/>
      <c r="AW1328" s="139"/>
      <c r="AX1328" s="139"/>
      <c r="AY1328" s="139"/>
      <c r="AZ1328" s="139"/>
      <c r="BA1328" s="139"/>
      <c r="BB1328" s="139"/>
      <c r="BC1328" s="139"/>
      <c r="BD1328" s="139"/>
      <c r="BE1328" s="139"/>
      <c r="BF1328" s="139"/>
      <c r="BG1328" s="140"/>
      <c r="BH1328" s="139"/>
      <c r="BI1328" s="139"/>
      <c r="BJ1328" s="139"/>
      <c r="BK1328" s="139"/>
      <c r="BL1328" s="139"/>
      <c r="BM1328" s="139"/>
      <c r="BN1328" s="139"/>
    </row>
    <row r="1329" spans="1:66" ht="15">
      <c r="A1329" s="139"/>
      <c r="B1329" s="139"/>
      <c r="C1329" s="139"/>
      <c r="D1329" s="139"/>
      <c r="E1329" s="139"/>
      <c r="F1329" s="139"/>
      <c r="G1329" s="139"/>
      <c r="H1329" s="139"/>
      <c r="I1329" s="139"/>
      <c r="J1329" s="139"/>
      <c r="K1329" s="139"/>
      <c r="L1329" s="139"/>
      <c r="M1329" s="139"/>
      <c r="N1329" s="140"/>
      <c r="O1329" s="139"/>
      <c r="P1329" s="139"/>
      <c r="Q1329" s="139"/>
      <c r="R1329" s="139"/>
      <c r="S1329" s="139"/>
      <c r="T1329" s="139"/>
      <c r="U1329" s="139"/>
      <c r="V1329" s="139"/>
      <c r="W1329" s="139"/>
      <c r="X1329" s="139"/>
      <c r="Y1329" s="139"/>
      <c r="Z1329" s="139"/>
      <c r="AA1329" s="139"/>
      <c r="AB1329" s="139"/>
      <c r="AC1329" s="139"/>
      <c r="AD1329" s="139"/>
      <c r="AE1329" s="139"/>
      <c r="AF1329" s="139"/>
      <c r="AG1329" s="139"/>
      <c r="AH1329" s="139"/>
      <c r="AI1329" s="139"/>
      <c r="AJ1329" s="139"/>
      <c r="AK1329" s="139"/>
      <c r="AL1329" s="139"/>
      <c r="AM1329" s="139"/>
      <c r="AN1329" s="139"/>
      <c r="AO1329" s="139"/>
      <c r="AP1329" s="139"/>
      <c r="AQ1329" s="139"/>
      <c r="AR1329" s="139"/>
      <c r="AS1329" s="139"/>
      <c r="AT1329" s="139"/>
      <c r="AU1329" s="139"/>
      <c r="AV1329" s="139"/>
      <c r="AW1329" s="139"/>
      <c r="AX1329" s="139"/>
      <c r="AY1329" s="139"/>
      <c r="AZ1329" s="139"/>
      <c r="BA1329" s="139"/>
      <c r="BB1329" s="139"/>
      <c r="BC1329" s="139"/>
      <c r="BD1329" s="139"/>
      <c r="BE1329" s="139"/>
      <c r="BF1329" s="139"/>
      <c r="BG1329" s="140"/>
      <c r="BH1329" s="139"/>
      <c r="BI1329" s="139"/>
      <c r="BJ1329" s="139"/>
      <c r="BK1329" s="139"/>
      <c r="BL1329" s="139"/>
      <c r="BM1329" s="139"/>
      <c r="BN1329" s="139"/>
    </row>
    <row r="1330" spans="1:66" ht="15">
      <c r="A1330" s="139"/>
      <c r="B1330" s="139"/>
      <c r="C1330" s="139"/>
      <c r="D1330" s="139"/>
      <c r="E1330" s="139"/>
      <c r="F1330" s="139"/>
      <c r="G1330" s="139"/>
      <c r="H1330" s="139"/>
      <c r="I1330" s="139"/>
      <c r="J1330" s="139"/>
      <c r="K1330" s="139"/>
      <c r="L1330" s="139"/>
      <c r="M1330" s="139"/>
      <c r="N1330" s="140"/>
      <c r="O1330" s="139"/>
      <c r="P1330" s="139"/>
      <c r="Q1330" s="139"/>
      <c r="R1330" s="139"/>
      <c r="S1330" s="139"/>
      <c r="T1330" s="139"/>
      <c r="U1330" s="139"/>
      <c r="V1330" s="139"/>
      <c r="W1330" s="139"/>
      <c r="X1330" s="139"/>
      <c r="Y1330" s="139"/>
      <c r="Z1330" s="139"/>
      <c r="AA1330" s="139"/>
      <c r="AB1330" s="139"/>
      <c r="AC1330" s="139"/>
      <c r="AD1330" s="139"/>
      <c r="AE1330" s="139"/>
      <c r="AF1330" s="139"/>
      <c r="AG1330" s="139"/>
      <c r="AH1330" s="139"/>
      <c r="AI1330" s="139"/>
      <c r="AJ1330" s="139"/>
      <c r="AK1330" s="139"/>
      <c r="AL1330" s="139"/>
      <c r="AM1330" s="139"/>
      <c r="AN1330" s="139"/>
      <c r="AO1330" s="139"/>
      <c r="AP1330" s="139"/>
      <c r="AQ1330" s="139"/>
      <c r="AR1330" s="139"/>
      <c r="AS1330" s="139"/>
      <c r="AT1330" s="139"/>
      <c r="AU1330" s="139"/>
      <c r="AV1330" s="139"/>
      <c r="AW1330" s="139"/>
      <c r="AX1330" s="139"/>
      <c r="AY1330" s="139"/>
      <c r="AZ1330" s="139"/>
      <c r="BA1330" s="139"/>
      <c r="BB1330" s="139"/>
      <c r="BC1330" s="139"/>
      <c r="BD1330" s="139"/>
      <c r="BE1330" s="139"/>
      <c r="BF1330" s="139"/>
      <c r="BG1330" s="140"/>
      <c r="BH1330" s="139"/>
      <c r="BI1330" s="139"/>
      <c r="BJ1330" s="139"/>
      <c r="BK1330" s="139"/>
      <c r="BL1330" s="139"/>
      <c r="BM1330" s="139"/>
      <c r="BN1330" s="139"/>
    </row>
    <row r="1331" spans="1:66" ht="15">
      <c r="A1331" s="139"/>
      <c r="B1331" s="139"/>
      <c r="C1331" s="139"/>
      <c r="D1331" s="139"/>
      <c r="E1331" s="139"/>
      <c r="F1331" s="139"/>
      <c r="G1331" s="139"/>
      <c r="H1331" s="139"/>
      <c r="I1331" s="139"/>
      <c r="J1331" s="139"/>
      <c r="K1331" s="139"/>
      <c r="L1331" s="139"/>
      <c r="M1331" s="139"/>
      <c r="N1331" s="140"/>
      <c r="O1331" s="139"/>
      <c r="P1331" s="139"/>
      <c r="Q1331" s="139"/>
      <c r="R1331" s="139"/>
      <c r="S1331" s="139"/>
      <c r="T1331" s="139"/>
      <c r="U1331" s="139"/>
      <c r="V1331" s="139"/>
      <c r="W1331" s="139"/>
      <c r="X1331" s="139"/>
      <c r="Y1331" s="139"/>
      <c r="Z1331" s="139"/>
      <c r="AA1331" s="139"/>
      <c r="AB1331" s="139"/>
      <c r="AC1331" s="139"/>
      <c r="AD1331" s="139"/>
      <c r="AE1331" s="139"/>
      <c r="AF1331" s="139"/>
      <c r="AG1331" s="139"/>
      <c r="AH1331" s="139"/>
      <c r="AI1331" s="139"/>
      <c r="AJ1331" s="139"/>
      <c r="AK1331" s="139"/>
      <c r="AL1331" s="139"/>
      <c r="AM1331" s="139"/>
      <c r="AN1331" s="139"/>
      <c r="AO1331" s="139"/>
      <c r="AP1331" s="139"/>
      <c r="AQ1331" s="139"/>
      <c r="AR1331" s="139"/>
      <c r="AS1331" s="139"/>
      <c r="AT1331" s="139"/>
      <c r="AU1331" s="139"/>
      <c r="AV1331" s="139"/>
      <c r="AW1331" s="139"/>
      <c r="AX1331" s="139"/>
      <c r="AY1331" s="139"/>
      <c r="AZ1331" s="139"/>
      <c r="BA1331" s="139"/>
      <c r="BB1331" s="139"/>
      <c r="BC1331" s="139"/>
      <c r="BD1331" s="139"/>
      <c r="BE1331" s="139"/>
      <c r="BF1331" s="139"/>
      <c r="BG1331" s="140"/>
      <c r="BH1331" s="139"/>
      <c r="BI1331" s="139"/>
      <c r="BJ1331" s="139"/>
      <c r="BK1331" s="139"/>
      <c r="BL1331" s="139"/>
      <c r="BM1331" s="139"/>
      <c r="BN1331" s="139"/>
    </row>
    <row r="1332" spans="1:66" ht="15">
      <c r="A1332" s="139"/>
      <c r="B1332" s="139"/>
      <c r="C1332" s="139"/>
      <c r="D1332" s="139"/>
      <c r="E1332" s="139"/>
      <c r="F1332" s="139"/>
      <c r="G1332" s="139"/>
      <c r="H1332" s="139"/>
      <c r="I1332" s="139"/>
      <c r="J1332" s="139"/>
      <c r="K1332" s="139"/>
      <c r="L1332" s="139"/>
      <c r="M1332" s="139"/>
      <c r="N1332" s="140"/>
      <c r="O1332" s="139"/>
      <c r="P1332" s="139"/>
      <c r="Q1332" s="139"/>
      <c r="R1332" s="139"/>
      <c r="S1332" s="139"/>
      <c r="T1332" s="139"/>
      <c r="U1332" s="139"/>
      <c r="V1332" s="139"/>
      <c r="W1332" s="139"/>
      <c r="X1332" s="139"/>
      <c r="Y1332" s="139"/>
      <c r="Z1332" s="139"/>
      <c r="AA1332" s="139"/>
      <c r="AB1332" s="139"/>
      <c r="AC1332" s="139"/>
      <c r="AD1332" s="139"/>
      <c r="AE1332" s="139"/>
      <c r="AF1332" s="139"/>
      <c r="AG1332" s="139"/>
      <c r="AH1332" s="139"/>
      <c r="AI1332" s="139"/>
      <c r="AJ1332" s="139"/>
      <c r="AK1332" s="139"/>
      <c r="AL1332" s="139"/>
      <c r="AM1332" s="139"/>
      <c r="AN1332" s="139"/>
      <c r="AO1332" s="139"/>
      <c r="AP1332" s="139"/>
      <c r="AQ1332" s="139"/>
      <c r="AR1332" s="139"/>
      <c r="AS1332" s="139"/>
      <c r="AT1332" s="139"/>
      <c r="AU1332" s="139"/>
      <c r="AV1332" s="139"/>
      <c r="AW1332" s="139"/>
      <c r="AX1332" s="139"/>
      <c r="AY1332" s="139"/>
      <c r="AZ1332" s="139"/>
      <c r="BA1332" s="139"/>
      <c r="BB1332" s="139"/>
      <c r="BC1332" s="139"/>
      <c r="BD1332" s="139"/>
      <c r="BE1332" s="139"/>
      <c r="BF1332" s="139"/>
      <c r="BG1332" s="140"/>
      <c r="BH1332" s="139"/>
      <c r="BI1332" s="139"/>
      <c r="BJ1332" s="139"/>
      <c r="BK1332" s="139"/>
      <c r="BL1332" s="139"/>
      <c r="BM1332" s="139"/>
      <c r="BN1332" s="139"/>
    </row>
    <row r="1333" spans="1:66" ht="15">
      <c r="A1333" s="139"/>
      <c r="B1333" s="139"/>
      <c r="C1333" s="139"/>
      <c r="D1333" s="139"/>
      <c r="E1333" s="139"/>
      <c r="F1333" s="139"/>
      <c r="G1333" s="139"/>
      <c r="H1333" s="139"/>
      <c r="I1333" s="139"/>
      <c r="J1333" s="139"/>
      <c r="K1333" s="139"/>
      <c r="L1333" s="139"/>
      <c r="M1333" s="139"/>
      <c r="N1333" s="140"/>
      <c r="O1333" s="139"/>
      <c r="P1333" s="139"/>
      <c r="Q1333" s="139"/>
      <c r="R1333" s="139"/>
      <c r="S1333" s="139"/>
      <c r="T1333" s="139"/>
      <c r="U1333" s="139"/>
      <c r="V1333" s="139"/>
      <c r="W1333" s="139"/>
      <c r="X1333" s="139"/>
      <c r="Y1333" s="139"/>
      <c r="Z1333" s="139"/>
      <c r="AA1333" s="139"/>
      <c r="AB1333" s="139"/>
      <c r="AC1333" s="139"/>
      <c r="AD1333" s="139"/>
      <c r="AE1333" s="139"/>
      <c r="AF1333" s="139"/>
      <c r="AG1333" s="139"/>
      <c r="AH1333" s="139"/>
      <c r="AI1333" s="139"/>
      <c r="AJ1333" s="139"/>
      <c r="AK1333" s="139"/>
      <c r="AL1333" s="139"/>
      <c r="AM1333" s="139"/>
      <c r="AN1333" s="139"/>
      <c r="AO1333" s="139"/>
      <c r="AP1333" s="139"/>
      <c r="AQ1333" s="139"/>
      <c r="AR1333" s="139"/>
      <c r="AS1333" s="139"/>
      <c r="AT1333" s="139"/>
      <c r="AU1333" s="139"/>
      <c r="AV1333" s="139"/>
      <c r="AW1333" s="139"/>
      <c r="AX1333" s="139"/>
      <c r="AY1333" s="139"/>
      <c r="AZ1333" s="139"/>
      <c r="BA1333" s="139"/>
      <c r="BB1333" s="139"/>
      <c r="BC1333" s="139"/>
      <c r="BD1333" s="139"/>
      <c r="BE1333" s="139"/>
      <c r="BF1333" s="139"/>
      <c r="BG1333" s="140"/>
      <c r="BH1333" s="139"/>
      <c r="BI1333" s="139"/>
      <c r="BJ1333" s="139"/>
      <c r="BK1333" s="139"/>
      <c r="BL1333" s="139"/>
      <c r="BM1333" s="139"/>
      <c r="BN1333" s="139"/>
    </row>
    <row r="1334" spans="1:66" ht="15">
      <c r="A1334" s="139"/>
      <c r="B1334" s="139"/>
      <c r="C1334" s="139"/>
      <c r="D1334" s="139"/>
      <c r="E1334" s="139"/>
      <c r="F1334" s="139"/>
      <c r="G1334" s="139"/>
      <c r="H1334" s="139"/>
      <c r="I1334" s="139"/>
      <c r="J1334" s="139"/>
      <c r="K1334" s="139"/>
      <c r="L1334" s="139"/>
      <c r="M1334" s="139"/>
      <c r="N1334" s="140"/>
      <c r="O1334" s="139"/>
      <c r="P1334" s="139"/>
      <c r="Q1334" s="139"/>
      <c r="R1334" s="139"/>
      <c r="S1334" s="139"/>
      <c r="T1334" s="139"/>
      <c r="U1334" s="139"/>
      <c r="V1334" s="139"/>
      <c r="W1334" s="139"/>
      <c r="X1334" s="139"/>
      <c r="Y1334" s="139"/>
      <c r="Z1334" s="139"/>
      <c r="AA1334" s="139"/>
      <c r="AB1334" s="139"/>
      <c r="AC1334" s="139"/>
      <c r="AD1334" s="139"/>
      <c r="AE1334" s="139"/>
      <c r="AF1334" s="139"/>
      <c r="AG1334" s="139"/>
      <c r="AH1334" s="139"/>
      <c r="AI1334" s="139"/>
      <c r="AJ1334" s="139"/>
      <c r="AK1334" s="139"/>
      <c r="AL1334" s="139"/>
      <c r="AM1334" s="139"/>
      <c r="AN1334" s="139"/>
      <c r="AO1334" s="139"/>
      <c r="AP1334" s="139"/>
      <c r="AQ1334" s="139"/>
      <c r="AR1334" s="139"/>
      <c r="AS1334" s="139"/>
      <c r="AT1334" s="139"/>
      <c r="AU1334" s="139"/>
      <c r="AV1334" s="139"/>
      <c r="AW1334" s="139"/>
      <c r="AX1334" s="139"/>
      <c r="AY1334" s="139"/>
      <c r="AZ1334" s="139"/>
      <c r="BA1334" s="139"/>
      <c r="BB1334" s="139"/>
      <c r="BC1334" s="139"/>
      <c r="BD1334" s="139"/>
      <c r="BE1334" s="139"/>
      <c r="BF1334" s="139"/>
      <c r="BG1334" s="140"/>
      <c r="BH1334" s="139"/>
      <c r="BI1334" s="139"/>
      <c r="BJ1334" s="139"/>
      <c r="BK1334" s="139"/>
      <c r="BL1334" s="139"/>
      <c r="BM1334" s="139"/>
      <c r="BN1334" s="139"/>
    </row>
    <row r="1335" spans="1:66" ht="15">
      <c r="A1335" s="139"/>
      <c r="B1335" s="139"/>
      <c r="C1335" s="139"/>
      <c r="D1335" s="139"/>
      <c r="E1335" s="139"/>
      <c r="F1335" s="139"/>
      <c r="G1335" s="139"/>
      <c r="H1335" s="139"/>
      <c r="I1335" s="139"/>
      <c r="J1335" s="139"/>
      <c r="K1335" s="139"/>
      <c r="L1335" s="139"/>
      <c r="M1335" s="139"/>
      <c r="N1335" s="140"/>
      <c r="O1335" s="139"/>
      <c r="P1335" s="139"/>
      <c r="Q1335" s="139"/>
      <c r="R1335" s="139"/>
      <c r="S1335" s="139"/>
      <c r="T1335" s="139"/>
      <c r="U1335" s="139"/>
      <c r="V1335" s="139"/>
      <c r="W1335" s="139"/>
      <c r="X1335" s="139"/>
      <c r="Y1335" s="139"/>
      <c r="Z1335" s="139"/>
      <c r="AA1335" s="139"/>
      <c r="AB1335" s="139"/>
      <c r="AC1335" s="139"/>
      <c r="AD1335" s="139"/>
      <c r="AE1335" s="139"/>
      <c r="AF1335" s="139"/>
      <c r="AG1335" s="139"/>
      <c r="AH1335" s="139"/>
      <c r="AI1335" s="139"/>
      <c r="AJ1335" s="139"/>
      <c r="AK1335" s="139"/>
      <c r="AL1335" s="139"/>
      <c r="AM1335" s="139"/>
      <c r="AN1335" s="139"/>
      <c r="AO1335" s="139"/>
      <c r="AP1335" s="139"/>
      <c r="AQ1335" s="139"/>
      <c r="AR1335" s="139"/>
      <c r="AS1335" s="139"/>
      <c r="AT1335" s="139"/>
      <c r="AU1335" s="139"/>
      <c r="AV1335" s="139"/>
      <c r="AW1335" s="139"/>
      <c r="AX1335" s="139"/>
      <c r="AY1335" s="139"/>
      <c r="AZ1335" s="139"/>
      <c r="BA1335" s="139"/>
      <c r="BB1335" s="139"/>
      <c r="BC1335" s="139"/>
      <c r="BD1335" s="139"/>
      <c r="BE1335" s="139"/>
      <c r="BF1335" s="139"/>
      <c r="BG1335" s="140"/>
      <c r="BH1335" s="139"/>
      <c r="BI1335" s="139"/>
      <c r="BJ1335" s="139"/>
      <c r="BK1335" s="139"/>
      <c r="BL1335" s="139"/>
      <c r="BM1335" s="139"/>
      <c r="BN1335" s="139"/>
    </row>
    <row r="1336" spans="1:66" ht="15">
      <c r="A1336" s="139"/>
      <c r="B1336" s="139"/>
      <c r="C1336" s="139"/>
      <c r="D1336" s="139"/>
      <c r="E1336" s="139"/>
      <c r="F1336" s="139"/>
      <c r="G1336" s="139"/>
      <c r="H1336" s="139"/>
      <c r="I1336" s="139"/>
      <c r="J1336" s="139"/>
      <c r="K1336" s="139"/>
      <c r="L1336" s="139"/>
      <c r="M1336" s="139"/>
      <c r="N1336" s="140"/>
      <c r="O1336" s="139"/>
      <c r="P1336" s="139"/>
      <c r="Q1336" s="139"/>
      <c r="R1336" s="139"/>
      <c r="S1336" s="139"/>
      <c r="T1336" s="139"/>
      <c r="U1336" s="139"/>
      <c r="V1336" s="139"/>
      <c r="W1336" s="139"/>
      <c r="X1336" s="139"/>
      <c r="Y1336" s="139"/>
      <c r="Z1336" s="139"/>
      <c r="AA1336" s="139"/>
      <c r="AB1336" s="139"/>
      <c r="AC1336" s="139"/>
      <c r="AD1336" s="139"/>
      <c r="AE1336" s="139"/>
      <c r="AF1336" s="139"/>
      <c r="AG1336" s="139"/>
      <c r="AH1336" s="139"/>
      <c r="AI1336" s="139"/>
      <c r="AJ1336" s="139"/>
      <c r="AK1336" s="139"/>
      <c r="AL1336" s="139"/>
      <c r="AM1336" s="139"/>
      <c r="AN1336" s="139"/>
      <c r="AO1336" s="139"/>
      <c r="AP1336" s="139"/>
      <c r="AQ1336" s="139"/>
      <c r="AR1336" s="139"/>
      <c r="AS1336" s="139"/>
      <c r="AT1336" s="139"/>
      <c r="AU1336" s="139"/>
      <c r="AV1336" s="139"/>
      <c r="AW1336" s="139"/>
      <c r="AX1336" s="139"/>
      <c r="AY1336" s="139"/>
      <c r="AZ1336" s="139"/>
      <c r="BA1336" s="139"/>
      <c r="BB1336" s="139"/>
      <c r="BC1336" s="139"/>
      <c r="BD1336" s="139"/>
      <c r="BE1336" s="139"/>
      <c r="BF1336" s="139"/>
      <c r="BG1336" s="140"/>
      <c r="BH1336" s="139"/>
      <c r="BI1336" s="139"/>
      <c r="BJ1336" s="139"/>
      <c r="BK1336" s="139"/>
      <c r="BL1336" s="139"/>
      <c r="BM1336" s="139"/>
      <c r="BN1336" s="139"/>
    </row>
    <row r="1337" spans="1:66" ht="15">
      <c r="A1337" s="139"/>
      <c r="B1337" s="139"/>
      <c r="C1337" s="139"/>
      <c r="D1337" s="139"/>
      <c r="E1337" s="139"/>
      <c r="F1337" s="139"/>
      <c r="G1337" s="139"/>
      <c r="H1337" s="139"/>
      <c r="I1337" s="139"/>
      <c r="J1337" s="139"/>
      <c r="K1337" s="139"/>
      <c r="L1337" s="139"/>
      <c r="M1337" s="139"/>
      <c r="N1337" s="140"/>
      <c r="O1337" s="139"/>
      <c r="P1337" s="139"/>
      <c r="Q1337" s="139"/>
      <c r="R1337" s="139"/>
      <c r="S1337" s="139"/>
      <c r="T1337" s="139"/>
      <c r="U1337" s="139"/>
      <c r="V1337" s="139"/>
      <c r="W1337" s="139"/>
      <c r="X1337" s="139"/>
      <c r="Y1337" s="139"/>
      <c r="Z1337" s="139"/>
      <c r="AA1337" s="139"/>
      <c r="AB1337" s="139"/>
      <c r="AC1337" s="139"/>
      <c r="AD1337" s="139"/>
      <c r="AE1337" s="139"/>
      <c r="AF1337" s="139"/>
      <c r="AG1337" s="139"/>
      <c r="AH1337" s="139"/>
      <c r="AI1337" s="139"/>
      <c r="AJ1337" s="139"/>
      <c r="AK1337" s="139"/>
      <c r="AL1337" s="139"/>
      <c r="AM1337" s="139"/>
      <c r="AN1337" s="139"/>
      <c r="AO1337" s="139"/>
      <c r="AP1337" s="139"/>
      <c r="AQ1337" s="139"/>
      <c r="AR1337" s="139"/>
      <c r="AS1337" s="139"/>
      <c r="AT1337" s="139"/>
      <c r="AU1337" s="139"/>
      <c r="AV1337" s="139"/>
      <c r="AW1337" s="139"/>
      <c r="AX1337" s="139"/>
      <c r="AY1337" s="139"/>
      <c r="AZ1337" s="139"/>
      <c r="BA1337" s="139"/>
      <c r="BB1337" s="139"/>
      <c r="BC1337" s="139"/>
      <c r="BD1337" s="139"/>
      <c r="BE1337" s="139"/>
      <c r="BF1337" s="139"/>
      <c r="BG1337" s="140"/>
      <c r="BH1337" s="139"/>
      <c r="BI1337" s="139"/>
      <c r="BJ1337" s="139"/>
      <c r="BK1337" s="139"/>
      <c r="BL1337" s="139"/>
      <c r="BM1337" s="139"/>
      <c r="BN1337" s="139"/>
    </row>
    <row r="1338" spans="1:66" ht="15">
      <c r="A1338" s="139"/>
      <c r="B1338" s="139"/>
      <c r="C1338" s="139"/>
      <c r="D1338" s="139"/>
      <c r="E1338" s="139"/>
      <c r="F1338" s="139"/>
      <c r="G1338" s="139"/>
      <c r="H1338" s="139"/>
      <c r="I1338" s="139"/>
      <c r="J1338" s="139"/>
      <c r="K1338" s="139"/>
      <c r="L1338" s="139"/>
      <c r="M1338" s="139"/>
      <c r="N1338" s="140"/>
      <c r="O1338" s="139"/>
      <c r="P1338" s="139"/>
      <c r="Q1338" s="139"/>
      <c r="R1338" s="139"/>
      <c r="S1338" s="139"/>
      <c r="T1338" s="139"/>
      <c r="U1338" s="139"/>
      <c r="V1338" s="139"/>
      <c r="W1338" s="139"/>
      <c r="X1338" s="139"/>
      <c r="Y1338" s="139"/>
      <c r="Z1338" s="139"/>
      <c r="AA1338" s="139"/>
      <c r="AB1338" s="139"/>
      <c r="AC1338" s="139"/>
      <c r="AD1338" s="139"/>
      <c r="AE1338" s="139"/>
      <c r="AF1338" s="139"/>
      <c r="AG1338" s="139"/>
      <c r="AH1338" s="139"/>
      <c r="AI1338" s="139"/>
      <c r="AJ1338" s="139"/>
      <c r="AK1338" s="139"/>
      <c r="AL1338" s="139"/>
      <c r="AM1338" s="139"/>
      <c r="AN1338" s="139"/>
      <c r="AO1338" s="139"/>
      <c r="AP1338" s="139"/>
      <c r="AQ1338" s="139"/>
      <c r="AR1338" s="139"/>
      <c r="AS1338" s="139"/>
      <c r="AT1338" s="139"/>
      <c r="AU1338" s="139"/>
      <c r="AV1338" s="139"/>
      <c r="AW1338" s="139"/>
      <c r="AX1338" s="139"/>
      <c r="AY1338" s="139"/>
      <c r="AZ1338" s="139"/>
      <c r="BA1338" s="139"/>
      <c r="BB1338" s="139"/>
      <c r="BC1338" s="139"/>
      <c r="BD1338" s="139"/>
      <c r="BE1338" s="139"/>
      <c r="BF1338" s="139"/>
      <c r="BG1338" s="140"/>
      <c r="BH1338" s="139"/>
      <c r="BI1338" s="139"/>
      <c r="BJ1338" s="139"/>
      <c r="BK1338" s="139"/>
      <c r="BL1338" s="139"/>
      <c r="BM1338" s="139"/>
      <c r="BN1338" s="139"/>
    </row>
    <row r="1339" spans="1:66" ht="15">
      <c r="A1339" s="139"/>
      <c r="B1339" s="139"/>
      <c r="C1339" s="139"/>
      <c r="D1339" s="139"/>
      <c r="E1339" s="139"/>
      <c r="F1339" s="139"/>
      <c r="G1339" s="139"/>
      <c r="H1339" s="139"/>
      <c r="I1339" s="139"/>
      <c r="J1339" s="139"/>
      <c r="K1339" s="139"/>
      <c r="L1339" s="139"/>
      <c r="M1339" s="139"/>
      <c r="N1339" s="140"/>
      <c r="O1339" s="139"/>
      <c r="P1339" s="139"/>
      <c r="Q1339" s="139"/>
      <c r="R1339" s="139"/>
      <c r="S1339" s="139"/>
      <c r="T1339" s="139"/>
      <c r="U1339" s="139"/>
      <c r="V1339" s="139"/>
      <c r="W1339" s="139"/>
      <c r="X1339" s="139"/>
      <c r="Y1339" s="139"/>
      <c r="Z1339" s="139"/>
      <c r="AA1339" s="139"/>
      <c r="AB1339" s="139"/>
      <c r="AC1339" s="139"/>
      <c r="AD1339" s="139"/>
      <c r="AE1339" s="139"/>
      <c r="AF1339" s="139"/>
      <c r="AG1339" s="139"/>
      <c r="AH1339" s="139"/>
      <c r="AI1339" s="139"/>
      <c r="AJ1339" s="139"/>
      <c r="AK1339" s="139"/>
      <c r="AL1339" s="139"/>
      <c r="AM1339" s="139"/>
      <c r="AN1339" s="139"/>
      <c r="AO1339" s="139"/>
      <c r="AP1339" s="139"/>
      <c r="AQ1339" s="139"/>
      <c r="AR1339" s="139"/>
      <c r="AS1339" s="139"/>
      <c r="AT1339" s="139"/>
      <c r="AU1339" s="139"/>
      <c r="AV1339" s="139"/>
      <c r="AW1339" s="139"/>
      <c r="AX1339" s="139"/>
      <c r="AY1339" s="139"/>
      <c r="AZ1339" s="139"/>
      <c r="BA1339" s="139"/>
      <c r="BB1339" s="139"/>
      <c r="BC1339" s="139"/>
      <c r="BD1339" s="139"/>
      <c r="BE1339" s="139"/>
      <c r="BF1339" s="139"/>
      <c r="BG1339" s="140"/>
      <c r="BH1339" s="139"/>
      <c r="BI1339" s="139"/>
      <c r="BJ1339" s="139"/>
      <c r="BK1339" s="139"/>
      <c r="BL1339" s="139"/>
      <c r="BM1339" s="139"/>
      <c r="BN1339" s="139"/>
    </row>
    <row r="1340" spans="1:66" ht="15">
      <c r="A1340" s="139"/>
      <c r="B1340" s="139"/>
      <c r="C1340" s="139"/>
      <c r="D1340" s="139"/>
      <c r="E1340" s="139"/>
      <c r="F1340" s="139"/>
      <c r="G1340" s="139"/>
      <c r="H1340" s="139"/>
      <c r="I1340" s="139"/>
      <c r="J1340" s="139"/>
      <c r="K1340" s="139"/>
      <c r="L1340" s="139"/>
      <c r="M1340" s="139"/>
      <c r="N1340" s="140"/>
      <c r="O1340" s="139"/>
      <c r="P1340" s="139"/>
      <c r="Q1340" s="139"/>
      <c r="R1340" s="139"/>
      <c r="S1340" s="139"/>
      <c r="T1340" s="139"/>
      <c r="U1340" s="139"/>
      <c r="V1340" s="139"/>
      <c r="W1340" s="139"/>
      <c r="X1340" s="139"/>
      <c r="Y1340" s="139"/>
      <c r="Z1340" s="139"/>
      <c r="AA1340" s="139"/>
      <c r="AB1340" s="139"/>
      <c r="AC1340" s="139"/>
      <c r="AD1340" s="139"/>
      <c r="AE1340" s="139"/>
      <c r="AF1340" s="139"/>
      <c r="AG1340" s="139"/>
      <c r="AH1340" s="139"/>
      <c r="AI1340" s="139"/>
      <c r="AJ1340" s="139"/>
      <c r="AK1340" s="139"/>
      <c r="AL1340" s="139"/>
      <c r="AM1340" s="139"/>
      <c r="AN1340" s="139"/>
      <c r="AO1340" s="139"/>
      <c r="AP1340" s="139"/>
      <c r="AQ1340" s="139"/>
      <c r="AR1340" s="139"/>
      <c r="AS1340" s="139"/>
      <c r="AT1340" s="139"/>
      <c r="AU1340" s="139"/>
      <c r="AV1340" s="139"/>
      <c r="AW1340" s="139"/>
      <c r="AX1340" s="139"/>
      <c r="AY1340" s="139"/>
      <c r="AZ1340" s="139"/>
      <c r="BA1340" s="139"/>
      <c r="BB1340" s="139"/>
      <c r="BC1340" s="139"/>
      <c r="BD1340" s="139"/>
      <c r="BE1340" s="139"/>
      <c r="BF1340" s="139"/>
      <c r="BG1340" s="140"/>
      <c r="BH1340" s="139"/>
      <c r="BI1340" s="139"/>
      <c r="BJ1340" s="139"/>
      <c r="BK1340" s="139"/>
      <c r="BL1340" s="139"/>
      <c r="BM1340" s="139"/>
      <c r="BN1340" s="139"/>
    </row>
    <row r="1341" spans="1:66" ht="15">
      <c r="A1341" s="139"/>
      <c r="B1341" s="139"/>
      <c r="C1341" s="139"/>
      <c r="D1341" s="139"/>
      <c r="E1341" s="139"/>
      <c r="F1341" s="139"/>
      <c r="G1341" s="139"/>
      <c r="H1341" s="139"/>
      <c r="I1341" s="139"/>
      <c r="J1341" s="139"/>
      <c r="K1341" s="139"/>
      <c r="L1341" s="139"/>
      <c r="M1341" s="139"/>
      <c r="N1341" s="140"/>
      <c r="O1341" s="139"/>
      <c r="P1341" s="139"/>
      <c r="Q1341" s="139"/>
      <c r="R1341" s="139"/>
      <c r="S1341" s="139"/>
      <c r="T1341" s="139"/>
      <c r="U1341" s="139"/>
      <c r="V1341" s="139"/>
      <c r="W1341" s="139"/>
      <c r="X1341" s="139"/>
      <c r="Y1341" s="139"/>
      <c r="Z1341" s="139"/>
      <c r="AA1341" s="139"/>
      <c r="AB1341" s="139"/>
      <c r="AC1341" s="139"/>
      <c r="AD1341" s="139"/>
      <c r="AE1341" s="139"/>
      <c r="AF1341" s="139"/>
      <c r="AG1341" s="139"/>
      <c r="AH1341" s="139"/>
      <c r="AI1341" s="139"/>
      <c r="AJ1341" s="139"/>
      <c r="AK1341" s="139"/>
      <c r="AL1341" s="139"/>
      <c r="AM1341" s="139"/>
      <c r="AN1341" s="139"/>
      <c r="AO1341" s="139"/>
      <c r="AP1341" s="139"/>
      <c r="AQ1341" s="139"/>
      <c r="AR1341" s="139"/>
      <c r="AS1341" s="139"/>
      <c r="AT1341" s="139"/>
      <c r="AU1341" s="139"/>
      <c r="AV1341" s="139"/>
      <c r="AW1341" s="139"/>
      <c r="AX1341" s="139"/>
      <c r="AY1341" s="139"/>
      <c r="AZ1341" s="139"/>
      <c r="BA1341" s="139"/>
      <c r="BB1341" s="139"/>
      <c r="BC1341" s="139"/>
      <c r="BD1341" s="139"/>
      <c r="BE1341" s="139"/>
      <c r="BF1341" s="139"/>
      <c r="BG1341" s="140"/>
      <c r="BH1341" s="139"/>
      <c r="BI1341" s="139"/>
      <c r="BJ1341" s="139"/>
      <c r="BK1341" s="139"/>
      <c r="BL1341" s="139"/>
      <c r="BM1341" s="139"/>
      <c r="BN1341" s="139"/>
    </row>
    <row r="1342" spans="1:66" ht="15">
      <c r="A1342" s="139"/>
      <c r="B1342" s="139"/>
      <c r="C1342" s="139"/>
      <c r="D1342" s="139"/>
      <c r="E1342" s="139"/>
      <c r="F1342" s="139"/>
      <c r="G1342" s="139"/>
      <c r="H1342" s="139"/>
      <c r="I1342" s="139"/>
      <c r="J1342" s="139"/>
      <c r="K1342" s="139"/>
      <c r="L1342" s="139"/>
      <c r="M1342" s="139"/>
      <c r="N1342" s="140"/>
      <c r="O1342" s="139"/>
      <c r="P1342" s="139"/>
      <c r="Q1342" s="139"/>
      <c r="R1342" s="139"/>
      <c r="S1342" s="139"/>
      <c r="T1342" s="139"/>
      <c r="U1342" s="139"/>
      <c r="V1342" s="139"/>
      <c r="W1342" s="139"/>
      <c r="X1342" s="139"/>
      <c r="Y1342" s="139"/>
      <c r="Z1342" s="139"/>
      <c r="AA1342" s="139"/>
      <c r="AB1342" s="139"/>
      <c r="AC1342" s="139"/>
      <c r="AD1342" s="139"/>
      <c r="AE1342" s="139"/>
      <c r="AF1342" s="139"/>
      <c r="AG1342" s="139"/>
      <c r="AH1342" s="139"/>
      <c r="AI1342" s="139"/>
      <c r="AJ1342" s="139"/>
      <c r="AK1342" s="139"/>
      <c r="AL1342" s="139"/>
      <c r="AM1342" s="139"/>
      <c r="AN1342" s="139"/>
      <c r="AO1342" s="139"/>
      <c r="AP1342" s="139"/>
      <c r="AQ1342" s="139"/>
      <c r="AR1342" s="139"/>
      <c r="AS1342" s="139"/>
      <c r="AT1342" s="139"/>
      <c r="AU1342" s="139"/>
      <c r="AV1342" s="139"/>
      <c r="AW1342" s="139"/>
      <c r="AX1342" s="139"/>
      <c r="AY1342" s="139"/>
      <c r="AZ1342" s="139"/>
      <c r="BA1342" s="139"/>
      <c r="BB1342" s="139"/>
      <c r="BC1342" s="139"/>
      <c r="BD1342" s="139"/>
      <c r="BE1342" s="139"/>
      <c r="BF1342" s="139"/>
      <c r="BG1342" s="140"/>
      <c r="BH1342" s="139"/>
      <c r="BI1342" s="139"/>
      <c r="BJ1342" s="139"/>
      <c r="BK1342" s="139"/>
      <c r="BL1342" s="139"/>
      <c r="BM1342" s="139"/>
      <c r="BN1342" s="139"/>
    </row>
    <row r="1343" spans="1:66" ht="15">
      <c r="A1343" s="139"/>
      <c r="B1343" s="139"/>
      <c r="C1343" s="139"/>
      <c r="D1343" s="139"/>
      <c r="E1343" s="139"/>
      <c r="F1343" s="139"/>
      <c r="G1343" s="139"/>
      <c r="H1343" s="139"/>
      <c r="I1343" s="139"/>
      <c r="J1343" s="139"/>
      <c r="K1343" s="139"/>
      <c r="L1343" s="139"/>
      <c r="M1343" s="139"/>
      <c r="N1343" s="140"/>
      <c r="O1343" s="139"/>
      <c r="P1343" s="139"/>
      <c r="Q1343" s="139"/>
      <c r="R1343" s="139"/>
      <c r="S1343" s="139"/>
      <c r="T1343" s="139"/>
      <c r="U1343" s="139"/>
      <c r="V1343" s="139"/>
      <c r="W1343" s="139"/>
      <c r="X1343" s="139"/>
      <c r="Y1343" s="139"/>
      <c r="Z1343" s="139"/>
      <c r="AA1343" s="139"/>
      <c r="AB1343" s="139"/>
      <c r="AC1343" s="139"/>
      <c r="AD1343" s="139"/>
      <c r="AE1343" s="139"/>
      <c r="AF1343" s="139"/>
      <c r="AG1343" s="139"/>
      <c r="AH1343" s="139"/>
      <c r="AI1343" s="139"/>
      <c r="AJ1343" s="139"/>
      <c r="AK1343" s="139"/>
      <c r="AL1343" s="139"/>
      <c r="AM1343" s="139"/>
      <c r="AN1343" s="139"/>
      <c r="AO1343" s="139"/>
      <c r="AP1343" s="139"/>
      <c r="AQ1343" s="139"/>
      <c r="AR1343" s="139"/>
      <c r="AS1343" s="139"/>
      <c r="AT1343" s="139"/>
      <c r="AU1343" s="139"/>
      <c r="AV1343" s="139"/>
      <c r="AW1343" s="139"/>
      <c r="AX1343" s="139"/>
      <c r="AY1343" s="139"/>
      <c r="AZ1343" s="139"/>
      <c r="BA1343" s="139"/>
      <c r="BB1343" s="139"/>
      <c r="BC1343" s="139"/>
      <c r="BD1343" s="139"/>
      <c r="BE1343" s="139"/>
      <c r="BF1343" s="139"/>
      <c r="BG1343" s="140"/>
      <c r="BH1343" s="139"/>
      <c r="BI1343" s="139"/>
      <c r="BJ1343" s="139"/>
      <c r="BK1343" s="139"/>
      <c r="BL1343" s="139"/>
      <c r="BM1343" s="139"/>
      <c r="BN1343" s="139"/>
    </row>
    <row r="1344" spans="1:66" ht="15">
      <c r="A1344" s="139"/>
      <c r="B1344" s="139"/>
      <c r="C1344" s="139"/>
      <c r="D1344" s="139"/>
      <c r="E1344" s="139"/>
      <c r="F1344" s="139"/>
      <c r="G1344" s="139"/>
      <c r="H1344" s="139"/>
      <c r="I1344" s="139"/>
      <c r="J1344" s="139"/>
      <c r="K1344" s="139"/>
      <c r="L1344" s="139"/>
      <c r="M1344" s="139"/>
      <c r="N1344" s="140"/>
      <c r="O1344" s="139"/>
      <c r="P1344" s="139"/>
      <c r="Q1344" s="139"/>
      <c r="R1344" s="139"/>
      <c r="S1344" s="139"/>
      <c r="T1344" s="139"/>
      <c r="U1344" s="139"/>
      <c r="V1344" s="139"/>
      <c r="W1344" s="139"/>
      <c r="X1344" s="139"/>
      <c r="Y1344" s="139"/>
      <c r="Z1344" s="139"/>
      <c r="AA1344" s="139"/>
      <c r="AB1344" s="139"/>
      <c r="AC1344" s="139"/>
      <c r="AD1344" s="139"/>
      <c r="AE1344" s="139"/>
      <c r="AF1344" s="139"/>
      <c r="AG1344" s="139"/>
      <c r="AH1344" s="139"/>
      <c r="AI1344" s="139"/>
      <c r="AJ1344" s="139"/>
      <c r="AK1344" s="139"/>
      <c r="AL1344" s="139"/>
      <c r="AM1344" s="139"/>
      <c r="AN1344" s="139"/>
      <c r="AO1344" s="139"/>
      <c r="AP1344" s="139"/>
      <c r="AQ1344" s="139"/>
      <c r="AR1344" s="139"/>
      <c r="AS1344" s="139"/>
      <c r="AT1344" s="139"/>
      <c r="AU1344" s="139"/>
      <c r="AV1344" s="139"/>
      <c r="AW1344" s="139"/>
      <c r="AX1344" s="139"/>
      <c r="AY1344" s="139"/>
      <c r="AZ1344" s="139"/>
      <c r="BA1344" s="139"/>
      <c r="BB1344" s="139"/>
      <c r="BC1344" s="139"/>
      <c r="BD1344" s="139"/>
      <c r="BE1344" s="139"/>
      <c r="BF1344" s="139"/>
      <c r="BG1344" s="140"/>
      <c r="BH1344" s="139"/>
      <c r="BI1344" s="139"/>
      <c r="BJ1344" s="139"/>
      <c r="BK1344" s="139"/>
      <c r="BL1344" s="139"/>
      <c r="BM1344" s="139"/>
      <c r="BN1344" s="139"/>
    </row>
    <row r="1345" spans="1:66" ht="15">
      <c r="A1345" s="139"/>
      <c r="B1345" s="139"/>
      <c r="C1345" s="139"/>
      <c r="D1345" s="139"/>
      <c r="E1345" s="139"/>
      <c r="F1345" s="139"/>
      <c r="G1345" s="139"/>
      <c r="H1345" s="139"/>
      <c r="I1345" s="139"/>
      <c r="J1345" s="139"/>
      <c r="K1345" s="139"/>
      <c r="L1345" s="139"/>
      <c r="M1345" s="139"/>
      <c r="N1345" s="140"/>
      <c r="O1345" s="139"/>
      <c r="P1345" s="139"/>
      <c r="Q1345" s="139"/>
      <c r="R1345" s="139"/>
      <c r="S1345" s="139"/>
      <c r="T1345" s="139"/>
      <c r="U1345" s="139"/>
      <c r="V1345" s="139"/>
      <c r="W1345" s="139"/>
      <c r="X1345" s="139"/>
      <c r="Y1345" s="139"/>
      <c r="Z1345" s="139"/>
      <c r="AA1345" s="139"/>
      <c r="AB1345" s="139"/>
      <c r="AC1345" s="139"/>
      <c r="AD1345" s="139"/>
      <c r="AE1345" s="139"/>
      <c r="AF1345" s="139"/>
      <c r="AG1345" s="139"/>
      <c r="AH1345" s="139"/>
      <c r="AI1345" s="139"/>
      <c r="AJ1345" s="139"/>
      <c r="AK1345" s="139"/>
      <c r="AL1345" s="139"/>
      <c r="AM1345" s="139"/>
      <c r="AN1345" s="139"/>
      <c r="AO1345" s="139"/>
      <c r="AP1345" s="139"/>
      <c r="AQ1345" s="139"/>
      <c r="AR1345" s="139"/>
      <c r="AS1345" s="139"/>
      <c r="AT1345" s="139"/>
      <c r="AU1345" s="139"/>
      <c r="AV1345" s="139"/>
      <c r="AW1345" s="139"/>
      <c r="AX1345" s="139"/>
      <c r="AY1345" s="139"/>
      <c r="AZ1345" s="139"/>
      <c r="BA1345" s="139"/>
      <c r="BB1345" s="139"/>
      <c r="BC1345" s="139"/>
      <c r="BD1345" s="139"/>
      <c r="BE1345" s="139"/>
      <c r="BF1345" s="139"/>
      <c r="BG1345" s="140"/>
      <c r="BH1345" s="139"/>
      <c r="BI1345" s="139"/>
      <c r="BJ1345" s="139"/>
      <c r="BK1345" s="139"/>
      <c r="BL1345" s="139"/>
      <c r="BM1345" s="139"/>
      <c r="BN1345" s="139"/>
    </row>
    <row r="1346" spans="1:66" ht="15">
      <c r="A1346" s="139"/>
      <c r="B1346" s="139"/>
      <c r="C1346" s="139"/>
      <c r="D1346" s="139"/>
      <c r="E1346" s="139"/>
      <c r="F1346" s="139"/>
      <c r="G1346" s="139"/>
      <c r="H1346" s="139"/>
      <c r="I1346" s="139"/>
      <c r="J1346" s="139"/>
      <c r="K1346" s="139"/>
      <c r="L1346" s="139"/>
      <c r="M1346" s="139"/>
      <c r="N1346" s="140"/>
      <c r="O1346" s="139"/>
      <c r="P1346" s="139"/>
      <c r="Q1346" s="139"/>
      <c r="R1346" s="139"/>
      <c r="S1346" s="139"/>
      <c r="T1346" s="139"/>
      <c r="U1346" s="139"/>
      <c r="V1346" s="139"/>
      <c r="W1346" s="139"/>
      <c r="X1346" s="139"/>
      <c r="Y1346" s="139"/>
      <c r="Z1346" s="139"/>
      <c r="AA1346" s="139"/>
      <c r="AB1346" s="139"/>
      <c r="AC1346" s="139"/>
      <c r="AD1346" s="139"/>
      <c r="AE1346" s="139"/>
      <c r="AF1346" s="139"/>
      <c r="AG1346" s="139"/>
      <c r="AH1346" s="139"/>
      <c r="AI1346" s="139"/>
      <c r="AJ1346" s="139"/>
      <c r="AK1346" s="139"/>
      <c r="AL1346" s="139"/>
      <c r="AM1346" s="139"/>
      <c r="AN1346" s="139"/>
      <c r="AO1346" s="139"/>
      <c r="AP1346" s="139"/>
      <c r="AQ1346" s="139"/>
      <c r="AR1346" s="139"/>
      <c r="AS1346" s="139"/>
      <c r="AT1346" s="139"/>
      <c r="AU1346" s="139"/>
      <c r="AV1346" s="139"/>
      <c r="AW1346" s="139"/>
      <c r="AX1346" s="139"/>
      <c r="AY1346" s="139"/>
      <c r="AZ1346" s="139"/>
      <c r="BA1346" s="139"/>
      <c r="BB1346" s="139"/>
      <c r="BC1346" s="139"/>
      <c r="BD1346" s="139"/>
      <c r="BE1346" s="139"/>
      <c r="BF1346" s="139"/>
      <c r="BG1346" s="140"/>
      <c r="BH1346" s="139"/>
      <c r="BI1346" s="139"/>
      <c r="BJ1346" s="139"/>
      <c r="BK1346" s="139"/>
      <c r="BL1346" s="139"/>
      <c r="BM1346" s="139"/>
      <c r="BN1346" s="139"/>
    </row>
    <row r="1347" spans="1:66" ht="15">
      <c r="A1347" s="139"/>
      <c r="B1347" s="139"/>
      <c r="C1347" s="139"/>
      <c r="D1347" s="139"/>
      <c r="E1347" s="139"/>
      <c r="F1347" s="139"/>
      <c r="G1347" s="139"/>
      <c r="H1347" s="139"/>
      <c r="I1347" s="139"/>
      <c r="J1347" s="139"/>
      <c r="K1347" s="139"/>
      <c r="L1347" s="139"/>
      <c r="M1347" s="139"/>
      <c r="N1347" s="140"/>
      <c r="O1347" s="139"/>
      <c r="P1347" s="139"/>
      <c r="Q1347" s="139"/>
      <c r="R1347" s="139"/>
      <c r="S1347" s="139"/>
      <c r="T1347" s="139"/>
      <c r="U1347" s="139"/>
      <c r="V1347" s="139"/>
      <c r="W1347" s="139"/>
      <c r="X1347" s="139"/>
      <c r="Y1347" s="139"/>
      <c r="Z1347" s="139"/>
      <c r="AA1347" s="139"/>
      <c r="AB1347" s="139"/>
      <c r="AC1347" s="139"/>
      <c r="AD1347" s="139"/>
      <c r="AE1347" s="139"/>
      <c r="AF1347" s="139"/>
      <c r="AG1347" s="139"/>
      <c r="AH1347" s="139"/>
      <c r="AI1347" s="139"/>
      <c r="AJ1347" s="139"/>
      <c r="AK1347" s="139"/>
      <c r="AL1347" s="139"/>
      <c r="AM1347" s="139"/>
      <c r="AN1347" s="139"/>
      <c r="AO1347" s="139"/>
      <c r="AP1347" s="139"/>
      <c r="AQ1347" s="139"/>
      <c r="AR1347" s="139"/>
      <c r="AS1347" s="139"/>
      <c r="AT1347" s="139"/>
      <c r="AU1347" s="139"/>
      <c r="AV1347" s="139"/>
      <c r="AW1347" s="139"/>
      <c r="AX1347" s="139"/>
      <c r="AY1347" s="139"/>
      <c r="AZ1347" s="139"/>
      <c r="BA1347" s="139"/>
      <c r="BB1347" s="139"/>
      <c r="BC1347" s="139"/>
      <c r="BD1347" s="139"/>
      <c r="BE1347" s="139"/>
      <c r="BF1347" s="139"/>
      <c r="BG1347" s="140"/>
      <c r="BH1347" s="139"/>
      <c r="BI1347" s="139"/>
      <c r="BJ1347" s="139"/>
      <c r="BK1347" s="139"/>
      <c r="BL1347" s="139"/>
      <c r="BM1347" s="139"/>
      <c r="BN1347" s="139"/>
    </row>
    <row r="1348" spans="1:66" ht="15">
      <c r="A1348" s="139"/>
      <c r="B1348" s="139"/>
      <c r="C1348" s="139"/>
      <c r="D1348" s="139"/>
      <c r="E1348" s="139"/>
      <c r="F1348" s="139"/>
      <c r="G1348" s="139"/>
      <c r="H1348" s="139"/>
      <c r="I1348" s="139"/>
      <c r="J1348" s="139"/>
      <c r="K1348" s="139"/>
      <c r="L1348" s="139"/>
      <c r="M1348" s="139"/>
      <c r="N1348" s="140"/>
      <c r="O1348" s="139"/>
      <c r="P1348" s="139"/>
      <c r="Q1348" s="139"/>
      <c r="R1348" s="139"/>
      <c r="S1348" s="139"/>
      <c r="T1348" s="139"/>
      <c r="U1348" s="139"/>
      <c r="V1348" s="139"/>
      <c r="W1348" s="139"/>
      <c r="X1348" s="139"/>
      <c r="Y1348" s="139"/>
      <c r="Z1348" s="139"/>
      <c r="AA1348" s="139"/>
      <c r="AB1348" s="139"/>
      <c r="AC1348" s="139"/>
      <c r="AD1348" s="139"/>
      <c r="AE1348" s="139"/>
      <c r="AF1348" s="139"/>
      <c r="AG1348" s="139"/>
      <c r="AH1348" s="139"/>
      <c r="AI1348" s="139"/>
      <c r="AJ1348" s="139"/>
      <c r="AK1348" s="139"/>
      <c r="AL1348" s="139"/>
      <c r="AM1348" s="139"/>
      <c r="AN1348" s="139"/>
      <c r="AO1348" s="139"/>
      <c r="AP1348" s="139"/>
      <c r="AQ1348" s="139"/>
      <c r="AR1348" s="139"/>
      <c r="AS1348" s="139"/>
      <c r="AT1348" s="139"/>
      <c r="AU1348" s="139"/>
      <c r="AV1348" s="139"/>
      <c r="AW1348" s="139"/>
      <c r="AX1348" s="139"/>
      <c r="AY1348" s="139"/>
      <c r="AZ1348" s="139"/>
      <c r="BA1348" s="139"/>
      <c r="BB1348" s="139"/>
      <c r="BC1348" s="139"/>
      <c r="BD1348" s="139"/>
      <c r="BE1348" s="139"/>
      <c r="BF1348" s="139"/>
      <c r="BG1348" s="140"/>
      <c r="BH1348" s="139"/>
      <c r="BI1348" s="139"/>
      <c r="BJ1348" s="139"/>
      <c r="BK1348" s="139"/>
      <c r="BL1348" s="139"/>
      <c r="BM1348" s="139"/>
      <c r="BN1348" s="139"/>
    </row>
    <row r="1349" spans="1:66" ht="15">
      <c r="A1349" s="139"/>
      <c r="B1349" s="139"/>
      <c r="C1349" s="139"/>
      <c r="D1349" s="139"/>
      <c r="E1349" s="139"/>
      <c r="F1349" s="139"/>
      <c r="G1349" s="139"/>
      <c r="H1349" s="139"/>
      <c r="I1349" s="139"/>
      <c r="J1349" s="139"/>
      <c r="K1349" s="139"/>
      <c r="L1349" s="139"/>
      <c r="M1349" s="139"/>
      <c r="N1349" s="140"/>
      <c r="O1349" s="139"/>
      <c r="P1349" s="139"/>
      <c r="Q1349" s="139"/>
      <c r="R1349" s="139"/>
      <c r="S1349" s="139"/>
      <c r="T1349" s="139"/>
      <c r="U1349" s="139"/>
      <c r="V1349" s="139"/>
      <c r="W1349" s="139"/>
      <c r="X1349" s="139"/>
      <c r="Y1349" s="139"/>
      <c r="Z1349" s="139"/>
      <c r="AA1349" s="139"/>
      <c r="AB1349" s="139"/>
      <c r="AC1349" s="139"/>
      <c r="AD1349" s="139"/>
      <c r="AE1349" s="139"/>
      <c r="AF1349" s="139"/>
      <c r="AG1349" s="139"/>
      <c r="AH1349" s="139"/>
      <c r="AI1349" s="139"/>
      <c r="AJ1349" s="139"/>
      <c r="AK1349" s="139"/>
      <c r="AL1349" s="139"/>
      <c r="AM1349" s="139"/>
      <c r="AN1349" s="139"/>
      <c r="AO1349" s="139"/>
      <c r="AP1349" s="139"/>
      <c r="AQ1349" s="139"/>
      <c r="AR1349" s="139"/>
      <c r="AS1349" s="139"/>
      <c r="AT1349" s="139"/>
      <c r="AU1349" s="139"/>
      <c r="AV1349" s="139"/>
      <c r="AW1349" s="139"/>
      <c r="AX1349" s="139"/>
      <c r="AY1349" s="139"/>
      <c r="AZ1349" s="139"/>
      <c r="BA1349" s="139"/>
      <c r="BB1349" s="139"/>
      <c r="BC1349" s="139"/>
      <c r="BD1349" s="139"/>
      <c r="BE1349" s="139"/>
      <c r="BF1349" s="139"/>
      <c r="BG1349" s="140"/>
      <c r="BH1349" s="139"/>
      <c r="BI1349" s="139"/>
      <c r="BJ1349" s="139"/>
      <c r="BK1349" s="139"/>
      <c r="BL1349" s="139"/>
      <c r="BM1349" s="139"/>
      <c r="BN1349" s="139"/>
    </row>
    <row r="1350" spans="1:66" ht="15">
      <c r="A1350" s="139"/>
      <c r="B1350" s="139"/>
      <c r="C1350" s="139"/>
      <c r="D1350" s="139"/>
      <c r="E1350" s="139"/>
      <c r="F1350" s="139"/>
      <c r="G1350" s="139"/>
      <c r="H1350" s="139"/>
      <c r="I1350" s="139"/>
      <c r="J1350" s="139"/>
      <c r="K1350" s="139"/>
      <c r="L1350" s="139"/>
      <c r="M1350" s="139"/>
      <c r="N1350" s="140"/>
      <c r="O1350" s="139"/>
      <c r="P1350" s="139"/>
      <c r="Q1350" s="139"/>
      <c r="R1350" s="139"/>
      <c r="S1350" s="139"/>
      <c r="T1350" s="139"/>
      <c r="U1350" s="139"/>
      <c r="V1350" s="139"/>
      <c r="W1350" s="139"/>
      <c r="X1350" s="139"/>
      <c r="Y1350" s="139"/>
      <c r="Z1350" s="139"/>
      <c r="AA1350" s="139"/>
      <c r="AB1350" s="139"/>
      <c r="AC1350" s="139"/>
      <c r="AD1350" s="139"/>
      <c r="AE1350" s="139"/>
      <c r="AF1350" s="139"/>
      <c r="AG1350" s="139"/>
      <c r="AH1350" s="139"/>
      <c r="AI1350" s="139"/>
      <c r="AJ1350" s="139"/>
      <c r="AK1350" s="139"/>
      <c r="AL1350" s="139"/>
      <c r="AM1350" s="139"/>
      <c r="AN1350" s="139"/>
      <c r="AO1350" s="139"/>
      <c r="AP1350" s="139"/>
      <c r="AQ1350" s="139"/>
      <c r="AR1350" s="139"/>
      <c r="AS1350" s="139"/>
      <c r="AT1350" s="139"/>
      <c r="AU1350" s="139"/>
      <c r="AV1350" s="139"/>
      <c r="AW1350" s="139"/>
      <c r="AX1350" s="139"/>
      <c r="AY1350" s="139"/>
      <c r="AZ1350" s="139"/>
      <c r="BA1350" s="139"/>
      <c r="BB1350" s="139"/>
      <c r="BC1350" s="139"/>
      <c r="BD1350" s="139"/>
      <c r="BE1350" s="139"/>
      <c r="BF1350" s="139"/>
      <c r="BG1350" s="140"/>
      <c r="BH1350" s="139"/>
      <c r="BI1350" s="139"/>
      <c r="BJ1350" s="139"/>
      <c r="BK1350" s="139"/>
      <c r="BL1350" s="139"/>
      <c r="BM1350" s="139"/>
      <c r="BN1350" s="139"/>
    </row>
    <row r="1351" spans="1:66" ht="15">
      <c r="A1351" s="139"/>
      <c r="B1351" s="139"/>
      <c r="C1351" s="139"/>
      <c r="D1351" s="139"/>
      <c r="E1351" s="139"/>
      <c r="F1351" s="139"/>
      <c r="G1351" s="139"/>
      <c r="H1351" s="139"/>
      <c r="I1351" s="139"/>
      <c r="J1351" s="139"/>
      <c r="K1351" s="139"/>
      <c r="L1351" s="139"/>
      <c r="M1351" s="139"/>
      <c r="N1351" s="140"/>
      <c r="O1351" s="139"/>
      <c r="P1351" s="139"/>
      <c r="Q1351" s="139"/>
      <c r="R1351" s="139"/>
      <c r="S1351" s="139"/>
      <c r="T1351" s="139"/>
      <c r="U1351" s="139"/>
      <c r="V1351" s="139"/>
      <c r="W1351" s="139"/>
      <c r="X1351" s="139"/>
      <c r="Y1351" s="139"/>
      <c r="Z1351" s="139"/>
      <c r="AA1351" s="139"/>
      <c r="AB1351" s="139"/>
      <c r="AC1351" s="139"/>
      <c r="AD1351" s="139"/>
      <c r="AE1351" s="139"/>
      <c r="AF1351" s="139"/>
      <c r="AG1351" s="139"/>
      <c r="AH1351" s="139"/>
      <c r="AI1351" s="139"/>
      <c r="AJ1351" s="139"/>
      <c r="AK1351" s="139"/>
      <c r="AL1351" s="139"/>
      <c r="AM1351" s="139"/>
      <c r="AN1351" s="139"/>
      <c r="AO1351" s="139"/>
      <c r="AP1351" s="139"/>
      <c r="AQ1351" s="139"/>
      <c r="AR1351" s="139"/>
      <c r="AS1351" s="139"/>
      <c r="AT1351" s="139"/>
      <c r="AU1351" s="139"/>
      <c r="AV1351" s="139"/>
      <c r="AW1351" s="139"/>
      <c r="AX1351" s="139"/>
      <c r="AY1351" s="139"/>
      <c r="AZ1351" s="139"/>
      <c r="BA1351" s="139"/>
      <c r="BB1351" s="139"/>
      <c r="BC1351" s="139"/>
      <c r="BD1351" s="139"/>
      <c r="BE1351" s="139"/>
      <c r="BF1351" s="139"/>
      <c r="BG1351" s="140"/>
      <c r="BH1351" s="139"/>
      <c r="BI1351" s="139"/>
      <c r="BJ1351" s="139"/>
      <c r="BK1351" s="139"/>
      <c r="BL1351" s="139"/>
      <c r="BM1351" s="139"/>
      <c r="BN1351" s="139"/>
    </row>
    <row r="1352" spans="1:66" ht="15">
      <c r="A1352" s="139"/>
      <c r="B1352" s="139"/>
      <c r="C1352" s="139"/>
      <c r="D1352" s="139"/>
      <c r="E1352" s="139"/>
      <c r="F1352" s="139"/>
      <c r="G1352" s="139"/>
      <c r="H1352" s="139"/>
      <c r="I1352" s="139"/>
      <c r="J1352" s="139"/>
      <c r="K1352" s="139"/>
      <c r="L1352" s="139"/>
      <c r="M1352" s="139"/>
      <c r="N1352" s="140"/>
      <c r="O1352" s="139"/>
      <c r="P1352" s="139"/>
      <c r="Q1352" s="139"/>
      <c r="R1352" s="139"/>
      <c r="S1352" s="139"/>
      <c r="T1352" s="139"/>
      <c r="U1352" s="139"/>
      <c r="V1352" s="139"/>
      <c r="W1352" s="139"/>
      <c r="X1352" s="139"/>
      <c r="Y1352" s="139"/>
      <c r="Z1352" s="139"/>
      <c r="AA1352" s="139"/>
      <c r="AB1352" s="139"/>
      <c r="AC1352" s="139"/>
      <c r="AD1352" s="139"/>
      <c r="AE1352" s="139"/>
      <c r="AF1352" s="139"/>
      <c r="AG1352" s="139"/>
      <c r="AH1352" s="139"/>
      <c r="AI1352" s="139"/>
      <c r="AJ1352" s="139"/>
      <c r="AK1352" s="139"/>
      <c r="AL1352" s="139"/>
      <c r="AM1352" s="139"/>
      <c r="AN1352" s="139"/>
      <c r="AO1352" s="139"/>
      <c r="AP1352" s="139"/>
      <c r="AQ1352" s="139"/>
      <c r="AR1352" s="139"/>
      <c r="AS1352" s="139"/>
      <c r="AT1352" s="139"/>
      <c r="AU1352" s="139"/>
      <c r="AV1352" s="139"/>
      <c r="AW1352" s="139"/>
      <c r="AX1352" s="139"/>
      <c r="AY1352" s="139"/>
      <c r="AZ1352" s="139"/>
      <c r="BA1352" s="139"/>
      <c r="BB1352" s="139"/>
      <c r="BC1352" s="139"/>
      <c r="BD1352" s="139"/>
      <c r="BE1352" s="139"/>
      <c r="BF1352" s="139"/>
      <c r="BG1352" s="140"/>
      <c r="BH1352" s="139"/>
      <c r="BI1352" s="139"/>
      <c r="BJ1352" s="139"/>
      <c r="BK1352" s="139"/>
      <c r="BL1352" s="139"/>
      <c r="BM1352" s="139"/>
      <c r="BN1352" s="139"/>
    </row>
    <row r="1353" spans="1:66" ht="15">
      <c r="A1353" s="139"/>
      <c r="B1353" s="139"/>
      <c r="C1353" s="139"/>
      <c r="D1353" s="139"/>
      <c r="E1353" s="139"/>
      <c r="F1353" s="139"/>
      <c r="G1353" s="139"/>
      <c r="H1353" s="139"/>
      <c r="I1353" s="139"/>
      <c r="J1353" s="139"/>
      <c r="K1353" s="139"/>
      <c r="L1353" s="139"/>
      <c r="M1353" s="139"/>
      <c r="N1353" s="140"/>
      <c r="O1353" s="139"/>
      <c r="P1353" s="139"/>
      <c r="Q1353" s="139"/>
      <c r="R1353" s="139"/>
      <c r="S1353" s="139"/>
      <c r="T1353" s="139"/>
      <c r="U1353" s="139"/>
      <c r="V1353" s="139"/>
      <c r="W1353" s="139"/>
      <c r="X1353" s="139"/>
      <c r="Y1353" s="139"/>
      <c r="Z1353" s="139"/>
      <c r="AA1353" s="139"/>
      <c r="AB1353" s="139"/>
      <c r="AC1353" s="139"/>
      <c r="AD1353" s="139"/>
      <c r="AE1353" s="139"/>
      <c r="AF1353" s="139"/>
      <c r="AG1353" s="139"/>
      <c r="AH1353" s="139"/>
      <c r="AI1353" s="139"/>
      <c r="AJ1353" s="139"/>
      <c r="AK1353" s="139"/>
      <c r="AL1353" s="139"/>
      <c r="AM1353" s="139"/>
      <c r="AN1353" s="139"/>
      <c r="AO1353" s="139"/>
      <c r="AP1353" s="139"/>
      <c r="AQ1353" s="139"/>
      <c r="AR1353" s="139"/>
      <c r="AS1353" s="139"/>
      <c r="AT1353" s="139"/>
      <c r="AU1353" s="139"/>
      <c r="AV1353" s="139"/>
      <c r="AW1353" s="139"/>
      <c r="AX1353" s="139"/>
      <c r="AY1353" s="139"/>
      <c r="AZ1353" s="139"/>
      <c r="BA1353" s="139"/>
      <c r="BB1353" s="139"/>
      <c r="BC1353" s="139"/>
      <c r="BD1353" s="139"/>
      <c r="BE1353" s="139"/>
      <c r="BF1353" s="139"/>
      <c r="BG1353" s="140"/>
      <c r="BH1353" s="139"/>
      <c r="BI1353" s="139"/>
      <c r="BJ1353" s="139"/>
      <c r="BK1353" s="139"/>
      <c r="BL1353" s="139"/>
      <c r="BM1353" s="139"/>
      <c r="BN1353" s="139"/>
    </row>
    <row r="1354" spans="1:66" ht="15">
      <c r="A1354" s="139"/>
      <c r="B1354" s="139"/>
      <c r="C1354" s="139"/>
      <c r="D1354" s="139"/>
      <c r="E1354" s="139"/>
      <c r="F1354" s="139"/>
      <c r="G1354" s="139"/>
      <c r="H1354" s="139"/>
      <c r="I1354" s="139"/>
      <c r="J1354" s="139"/>
      <c r="K1354" s="139"/>
      <c r="L1354" s="139"/>
      <c r="M1354" s="139"/>
      <c r="N1354" s="140"/>
      <c r="O1354" s="139"/>
      <c r="P1354" s="139"/>
      <c r="Q1354" s="139"/>
      <c r="R1354" s="139"/>
      <c r="S1354" s="139"/>
      <c r="T1354" s="139"/>
      <c r="U1354" s="139"/>
      <c r="V1354" s="139"/>
      <c r="W1354" s="139"/>
      <c r="X1354" s="139"/>
      <c r="Y1354" s="139"/>
      <c r="Z1354" s="139"/>
      <c r="AA1354" s="139"/>
      <c r="AB1354" s="139"/>
      <c r="AC1354" s="139"/>
      <c r="AD1354" s="139"/>
      <c r="AE1354" s="139"/>
      <c r="AF1354" s="139"/>
      <c r="AG1354" s="139"/>
      <c r="AH1354" s="139"/>
      <c r="AI1354" s="139"/>
      <c r="AJ1354" s="139"/>
      <c r="AK1354" s="139"/>
      <c r="AL1354" s="139"/>
      <c r="AM1354" s="139"/>
      <c r="AN1354" s="139"/>
      <c r="AO1354" s="139"/>
      <c r="AP1354" s="139"/>
      <c r="AQ1354" s="139"/>
      <c r="AR1354" s="139"/>
      <c r="AS1354" s="139"/>
      <c r="AT1354" s="139"/>
      <c r="AU1354" s="139"/>
      <c r="AV1354" s="139"/>
      <c r="AW1354" s="139"/>
      <c r="AX1354" s="139"/>
      <c r="AY1354" s="139"/>
      <c r="AZ1354" s="139"/>
      <c r="BA1354" s="139"/>
      <c r="BB1354" s="139"/>
      <c r="BC1354" s="139"/>
      <c r="BD1354" s="139"/>
      <c r="BE1354" s="139"/>
      <c r="BF1354" s="139"/>
      <c r="BG1354" s="140"/>
      <c r="BH1354" s="139"/>
      <c r="BI1354" s="139"/>
      <c r="BJ1354" s="139"/>
      <c r="BK1354" s="139"/>
      <c r="BL1354" s="139"/>
      <c r="BM1354" s="139"/>
      <c r="BN1354" s="139"/>
    </row>
    <row r="1355" spans="1:66" ht="15">
      <c r="A1355" s="139"/>
      <c r="B1355" s="139"/>
      <c r="C1355" s="139"/>
      <c r="D1355" s="139"/>
      <c r="E1355" s="139"/>
      <c r="F1355" s="139"/>
      <c r="G1355" s="139"/>
      <c r="H1355" s="139"/>
      <c r="I1355" s="139"/>
      <c r="J1355" s="139"/>
      <c r="K1355" s="139"/>
      <c r="L1355" s="139"/>
      <c r="M1355" s="139"/>
      <c r="N1355" s="140"/>
      <c r="O1355" s="139"/>
      <c r="P1355" s="139"/>
      <c r="Q1355" s="139"/>
      <c r="R1355" s="139"/>
      <c r="S1355" s="139"/>
      <c r="T1355" s="139"/>
      <c r="U1355" s="139"/>
      <c r="V1355" s="139"/>
      <c r="W1355" s="139"/>
      <c r="X1355" s="139"/>
      <c r="Y1355" s="139"/>
      <c r="Z1355" s="139"/>
      <c r="AA1355" s="139"/>
      <c r="AB1355" s="139"/>
      <c r="AC1355" s="139"/>
      <c r="AD1355" s="139"/>
      <c r="AE1355" s="139"/>
      <c r="AF1355" s="139"/>
      <c r="AG1355" s="139"/>
      <c r="AH1355" s="139"/>
      <c r="AI1355" s="139"/>
      <c r="AJ1355" s="139"/>
      <c r="AK1355" s="139"/>
      <c r="AL1355" s="139"/>
      <c r="AM1355" s="139"/>
      <c r="AN1355" s="139"/>
      <c r="AO1355" s="139"/>
      <c r="AP1355" s="139"/>
      <c r="AQ1355" s="139"/>
      <c r="AR1355" s="139"/>
      <c r="AS1355" s="139"/>
      <c r="AT1355" s="139"/>
      <c r="AU1355" s="139"/>
      <c r="AV1355" s="139"/>
      <c r="AW1355" s="139"/>
      <c r="AX1355" s="139"/>
      <c r="AY1355" s="139"/>
      <c r="AZ1355" s="139"/>
      <c r="BA1355" s="139"/>
      <c r="BB1355" s="139"/>
      <c r="BC1355" s="139"/>
      <c r="BD1355" s="139"/>
      <c r="BE1355" s="139"/>
      <c r="BF1355" s="139"/>
      <c r="BG1355" s="140"/>
      <c r="BH1355" s="139"/>
      <c r="BI1355" s="139"/>
      <c r="BJ1355" s="139"/>
      <c r="BK1355" s="139"/>
      <c r="BL1355" s="139"/>
      <c r="BM1355" s="139"/>
      <c r="BN1355" s="139"/>
    </row>
    <row r="1356" spans="1:66" ht="15">
      <c r="A1356" s="139"/>
      <c r="B1356" s="139"/>
      <c r="C1356" s="139"/>
      <c r="D1356" s="139"/>
      <c r="E1356" s="139"/>
      <c r="F1356" s="139"/>
      <c r="G1356" s="139"/>
      <c r="H1356" s="139"/>
      <c r="I1356" s="139"/>
      <c r="J1356" s="139"/>
      <c r="K1356" s="139"/>
      <c r="L1356" s="139"/>
      <c r="M1356" s="139"/>
      <c r="N1356" s="140"/>
      <c r="O1356" s="139"/>
      <c r="P1356" s="139"/>
      <c r="Q1356" s="139"/>
      <c r="R1356" s="139"/>
      <c r="S1356" s="139"/>
      <c r="T1356" s="139"/>
      <c r="U1356" s="139"/>
      <c r="V1356" s="139"/>
      <c r="W1356" s="139"/>
      <c r="X1356" s="139"/>
      <c r="Y1356" s="139"/>
      <c r="Z1356" s="139"/>
      <c r="AA1356" s="139"/>
      <c r="AB1356" s="139"/>
      <c r="AC1356" s="139"/>
      <c r="AD1356" s="139"/>
      <c r="AE1356" s="139"/>
      <c r="AF1356" s="139"/>
      <c r="AG1356" s="139"/>
      <c r="AH1356" s="139"/>
      <c r="AI1356" s="139"/>
      <c r="AJ1356" s="139"/>
      <c r="AK1356" s="139"/>
      <c r="AL1356" s="139"/>
      <c r="AM1356" s="139"/>
      <c r="AN1356" s="139"/>
      <c r="AO1356" s="139"/>
      <c r="AP1356" s="139"/>
      <c r="AQ1356" s="139"/>
      <c r="AR1356" s="139"/>
      <c r="AS1356" s="139"/>
      <c r="AT1356" s="139"/>
      <c r="AU1356" s="139"/>
      <c r="AV1356" s="139"/>
      <c r="AW1356" s="139"/>
      <c r="AX1356" s="139"/>
      <c r="AY1356" s="139"/>
      <c r="AZ1356" s="139"/>
      <c r="BA1356" s="139"/>
      <c r="BB1356" s="139"/>
      <c r="BC1356" s="139"/>
      <c r="BD1356" s="139"/>
      <c r="BE1356" s="139"/>
      <c r="BF1356" s="139"/>
      <c r="BG1356" s="140"/>
      <c r="BH1356" s="139"/>
      <c r="BI1356" s="139"/>
      <c r="BJ1356" s="139"/>
      <c r="BK1356" s="139"/>
      <c r="BL1356" s="139"/>
      <c r="BM1356" s="139"/>
      <c r="BN1356" s="139"/>
    </row>
    <row r="1357" spans="1:66" ht="15">
      <c r="A1357" s="139"/>
      <c r="B1357" s="139"/>
      <c r="C1357" s="139"/>
      <c r="D1357" s="139"/>
      <c r="E1357" s="139"/>
      <c r="F1357" s="139"/>
      <c r="G1357" s="139"/>
      <c r="H1357" s="139"/>
      <c r="I1357" s="139"/>
      <c r="J1357" s="139"/>
      <c r="K1357" s="139"/>
      <c r="L1357" s="139"/>
      <c r="M1357" s="139"/>
      <c r="N1357" s="140"/>
      <c r="O1357" s="139"/>
      <c r="P1357" s="139"/>
      <c r="Q1357" s="139"/>
      <c r="R1357" s="139"/>
      <c r="S1357" s="139"/>
      <c r="T1357" s="139"/>
      <c r="U1357" s="139"/>
      <c r="V1357" s="139"/>
      <c r="W1357" s="139"/>
      <c r="X1357" s="139"/>
      <c r="Y1357" s="139"/>
      <c r="Z1357" s="139"/>
      <c r="AA1357" s="139"/>
      <c r="AB1357" s="139"/>
      <c r="AC1357" s="139"/>
      <c r="AD1357" s="139"/>
      <c r="AE1357" s="139"/>
      <c r="AF1357" s="139"/>
      <c r="AG1357" s="139"/>
      <c r="AH1357" s="139"/>
      <c r="AI1357" s="139"/>
      <c r="AJ1357" s="139"/>
      <c r="AK1357" s="139"/>
      <c r="AL1357" s="139"/>
      <c r="AM1357" s="139"/>
      <c r="AN1357" s="139"/>
      <c r="AO1357" s="139"/>
      <c r="AP1357" s="139"/>
      <c r="AQ1357" s="139"/>
      <c r="AR1357" s="139"/>
      <c r="AS1357" s="139"/>
      <c r="AT1357" s="139"/>
      <c r="AU1357" s="139"/>
      <c r="AV1357" s="139"/>
      <c r="AW1357" s="139"/>
      <c r="AX1357" s="139"/>
      <c r="AY1357" s="139"/>
      <c r="AZ1357" s="139"/>
      <c r="BA1357" s="139"/>
      <c r="BB1357" s="139"/>
      <c r="BC1357" s="139"/>
      <c r="BD1357" s="139"/>
      <c r="BE1357" s="139"/>
      <c r="BF1357" s="139"/>
      <c r="BG1357" s="140"/>
      <c r="BH1357" s="139"/>
      <c r="BI1357" s="139"/>
      <c r="BJ1357" s="139"/>
      <c r="BK1357" s="139"/>
      <c r="BL1357" s="139"/>
      <c r="BM1357" s="139"/>
      <c r="BN1357" s="139"/>
    </row>
    <row r="1358" spans="1:66" ht="15">
      <c r="A1358" s="139"/>
      <c r="B1358" s="139"/>
      <c r="C1358" s="139"/>
      <c r="D1358" s="139"/>
      <c r="E1358" s="139"/>
      <c r="F1358" s="139"/>
      <c r="G1358" s="139"/>
      <c r="H1358" s="139"/>
      <c r="I1358" s="139"/>
      <c r="J1358" s="139"/>
      <c r="K1358" s="139"/>
      <c r="L1358" s="139"/>
      <c r="M1358" s="139"/>
      <c r="N1358" s="140"/>
      <c r="O1358" s="139"/>
      <c r="P1358" s="139"/>
      <c r="Q1358" s="139"/>
      <c r="R1358" s="139"/>
      <c r="S1358" s="139"/>
      <c r="T1358" s="139"/>
      <c r="U1358" s="139"/>
      <c r="V1358" s="139"/>
      <c r="W1358" s="139"/>
      <c r="X1358" s="139"/>
      <c r="Y1358" s="139"/>
      <c r="Z1358" s="139"/>
      <c r="AA1358" s="139"/>
      <c r="AB1358" s="139"/>
      <c r="AC1358" s="139"/>
      <c r="AD1358" s="139"/>
      <c r="AE1358" s="139"/>
      <c r="AF1358" s="139"/>
      <c r="AG1358" s="139"/>
      <c r="AH1358" s="139"/>
      <c r="AI1358" s="139"/>
      <c r="AJ1358" s="139"/>
      <c r="AK1358" s="139"/>
      <c r="AL1358" s="139"/>
      <c r="AM1358" s="139"/>
      <c r="AN1358" s="139"/>
      <c r="AO1358" s="139"/>
      <c r="AP1358" s="139"/>
      <c r="AQ1358" s="139"/>
      <c r="AR1358" s="139"/>
      <c r="AS1358" s="139"/>
      <c r="AT1358" s="139"/>
      <c r="AU1358" s="139"/>
      <c r="AV1358" s="139"/>
      <c r="AW1358" s="139"/>
      <c r="AX1358" s="139"/>
      <c r="AY1358" s="139"/>
      <c r="AZ1358" s="139"/>
      <c r="BA1358" s="139"/>
      <c r="BB1358" s="139"/>
      <c r="BC1358" s="139"/>
      <c r="BD1358" s="139"/>
      <c r="BE1358" s="139"/>
      <c r="BF1358" s="139"/>
      <c r="BG1358" s="140"/>
      <c r="BH1358" s="139"/>
      <c r="BI1358" s="139"/>
      <c r="BJ1358" s="139"/>
      <c r="BK1358" s="139"/>
      <c r="BL1358" s="139"/>
      <c r="BM1358" s="139"/>
      <c r="BN1358" s="139"/>
    </row>
    <row r="1359" spans="1:66" ht="15">
      <c r="A1359" s="139"/>
      <c r="B1359" s="139"/>
      <c r="C1359" s="139"/>
      <c r="D1359" s="139"/>
      <c r="E1359" s="139"/>
      <c r="F1359" s="139"/>
      <c r="G1359" s="139"/>
      <c r="H1359" s="139"/>
      <c r="I1359" s="139"/>
      <c r="J1359" s="139"/>
      <c r="K1359" s="139"/>
      <c r="L1359" s="139"/>
      <c r="M1359" s="139"/>
      <c r="N1359" s="140"/>
      <c r="O1359" s="139"/>
      <c r="P1359" s="139"/>
      <c r="Q1359" s="139"/>
      <c r="R1359" s="139"/>
      <c r="S1359" s="139"/>
      <c r="T1359" s="139"/>
      <c r="U1359" s="139"/>
      <c r="V1359" s="139"/>
      <c r="W1359" s="139"/>
      <c r="X1359" s="139"/>
      <c r="Y1359" s="139"/>
      <c r="Z1359" s="139"/>
      <c r="AA1359" s="139"/>
      <c r="AB1359" s="139"/>
      <c r="AC1359" s="139"/>
      <c r="AD1359" s="139"/>
      <c r="AE1359" s="139"/>
      <c r="AF1359" s="139"/>
      <c r="AG1359" s="139"/>
      <c r="AH1359" s="139"/>
      <c r="AI1359" s="139"/>
      <c r="AJ1359" s="139"/>
      <c r="AK1359" s="139"/>
      <c r="AL1359" s="139"/>
      <c r="AM1359" s="139"/>
      <c r="AN1359" s="139"/>
      <c r="AO1359" s="139"/>
      <c r="AP1359" s="139"/>
      <c r="AQ1359" s="139"/>
      <c r="AR1359" s="139"/>
      <c r="AS1359" s="139"/>
      <c r="AT1359" s="139"/>
      <c r="AU1359" s="139"/>
      <c r="AV1359" s="139"/>
      <c r="AW1359" s="139"/>
      <c r="AX1359" s="139"/>
      <c r="AY1359" s="139"/>
      <c r="AZ1359" s="139"/>
      <c r="BA1359" s="139"/>
      <c r="BB1359" s="139"/>
      <c r="BC1359" s="139"/>
      <c r="BD1359" s="139"/>
      <c r="BE1359" s="139"/>
      <c r="BF1359" s="139"/>
      <c r="BG1359" s="140"/>
      <c r="BH1359" s="139"/>
      <c r="BI1359" s="139"/>
      <c r="BJ1359" s="139"/>
      <c r="BK1359" s="139"/>
      <c r="BL1359" s="139"/>
      <c r="BM1359" s="139"/>
      <c r="BN1359" s="139"/>
    </row>
    <row r="1360" spans="1:66" ht="15">
      <c r="A1360" s="139"/>
      <c r="B1360" s="139"/>
      <c r="C1360" s="139"/>
      <c r="D1360" s="139"/>
      <c r="E1360" s="139"/>
      <c r="F1360" s="139"/>
      <c r="G1360" s="139"/>
      <c r="H1360" s="139"/>
      <c r="I1360" s="139"/>
      <c r="J1360" s="139"/>
      <c r="K1360" s="139"/>
      <c r="L1360" s="139"/>
      <c r="M1360" s="139"/>
      <c r="N1360" s="140"/>
      <c r="O1360" s="139"/>
      <c r="P1360" s="139"/>
      <c r="Q1360" s="139"/>
      <c r="R1360" s="139"/>
      <c r="S1360" s="139"/>
      <c r="T1360" s="139"/>
      <c r="U1360" s="139"/>
      <c r="V1360" s="139"/>
      <c r="W1360" s="139"/>
      <c r="X1360" s="139"/>
      <c r="Y1360" s="139"/>
      <c r="Z1360" s="139"/>
      <c r="AA1360" s="139"/>
      <c r="AB1360" s="139"/>
      <c r="AC1360" s="139"/>
      <c r="AD1360" s="139"/>
      <c r="AE1360" s="139"/>
      <c r="AF1360" s="139"/>
      <c r="AG1360" s="139"/>
      <c r="AH1360" s="139"/>
      <c r="AI1360" s="139"/>
      <c r="AJ1360" s="139"/>
      <c r="AK1360" s="139"/>
      <c r="AL1360" s="139"/>
      <c r="AM1360" s="139"/>
      <c r="AN1360" s="139"/>
      <c r="AO1360" s="139"/>
      <c r="AP1360" s="139"/>
      <c r="AQ1360" s="139"/>
      <c r="AR1360" s="139"/>
      <c r="AS1360" s="139"/>
      <c r="AT1360" s="139"/>
      <c r="AU1360" s="139"/>
      <c r="AV1360" s="139"/>
      <c r="AW1360" s="139"/>
      <c r="AX1360" s="139"/>
      <c r="AY1360" s="139"/>
      <c r="AZ1360" s="139"/>
      <c r="BA1360" s="139"/>
      <c r="BB1360" s="139"/>
      <c r="BC1360" s="139"/>
      <c r="BD1360" s="139"/>
      <c r="BE1360" s="139"/>
      <c r="BF1360" s="139"/>
      <c r="BG1360" s="140"/>
      <c r="BH1360" s="139"/>
      <c r="BI1360" s="139"/>
      <c r="BJ1360" s="139"/>
      <c r="BK1360" s="139"/>
      <c r="BL1360" s="139"/>
      <c r="BM1360" s="139"/>
      <c r="BN1360" s="139"/>
    </row>
    <row r="1361" spans="1:66" ht="15">
      <c r="A1361" s="139"/>
      <c r="B1361" s="139"/>
      <c r="C1361" s="139"/>
      <c r="D1361" s="139"/>
      <c r="E1361" s="139"/>
      <c r="F1361" s="139"/>
      <c r="G1361" s="139"/>
      <c r="H1361" s="139"/>
      <c r="I1361" s="139"/>
      <c r="J1361" s="139"/>
      <c r="K1361" s="139"/>
      <c r="L1361" s="139"/>
      <c r="M1361" s="139"/>
      <c r="N1361" s="140"/>
      <c r="O1361" s="139"/>
      <c r="P1361" s="139"/>
      <c r="Q1361" s="139"/>
      <c r="R1361" s="139"/>
      <c r="S1361" s="139"/>
      <c r="T1361" s="139"/>
      <c r="U1361" s="139"/>
      <c r="V1361" s="139"/>
      <c r="W1361" s="139"/>
      <c r="X1361" s="139"/>
      <c r="Y1361" s="139"/>
      <c r="Z1361" s="139"/>
      <c r="AA1361" s="139"/>
      <c r="AB1361" s="139"/>
      <c r="AC1361" s="139"/>
      <c r="AD1361" s="139"/>
      <c r="AE1361" s="139"/>
      <c r="AF1361" s="139"/>
      <c r="AG1361" s="139"/>
      <c r="AH1361" s="139"/>
      <c r="AI1361" s="139"/>
      <c r="AJ1361" s="139"/>
      <c r="AK1361" s="139"/>
      <c r="AL1361" s="139"/>
      <c r="AM1361" s="139"/>
      <c r="AN1361" s="139"/>
      <c r="AO1361" s="139"/>
      <c r="AP1361" s="139"/>
      <c r="AQ1361" s="139"/>
      <c r="AR1361" s="139"/>
      <c r="AS1361" s="139"/>
      <c r="AT1361" s="139"/>
      <c r="AU1361" s="139"/>
      <c r="AV1361" s="139"/>
      <c r="AW1361" s="139"/>
      <c r="AX1361" s="139"/>
      <c r="AY1361" s="139"/>
      <c r="AZ1361" s="139"/>
      <c r="BA1361" s="139"/>
      <c r="BB1361" s="139"/>
      <c r="BC1361" s="139"/>
      <c r="BD1361" s="139"/>
      <c r="BE1361" s="139"/>
      <c r="BF1361" s="139"/>
      <c r="BG1361" s="140"/>
      <c r="BH1361" s="139"/>
      <c r="BI1361" s="139"/>
      <c r="BJ1361" s="139"/>
      <c r="BK1361" s="139"/>
      <c r="BL1361" s="139"/>
      <c r="BM1361" s="139"/>
      <c r="BN1361" s="139"/>
    </row>
    <row r="1362" spans="1:66" ht="15">
      <c r="A1362" s="139"/>
      <c r="B1362" s="139"/>
      <c r="C1362" s="139"/>
      <c r="D1362" s="139"/>
      <c r="E1362" s="139"/>
      <c r="F1362" s="139"/>
      <c r="G1362" s="139"/>
      <c r="H1362" s="139"/>
      <c r="I1362" s="139"/>
      <c r="J1362" s="139"/>
      <c r="K1362" s="139"/>
      <c r="L1362" s="139"/>
      <c r="M1362" s="139"/>
      <c r="N1362" s="140"/>
      <c r="O1362" s="139"/>
      <c r="P1362" s="139"/>
      <c r="Q1362" s="139"/>
      <c r="R1362" s="139"/>
      <c r="S1362" s="139"/>
      <c r="T1362" s="139"/>
      <c r="U1362" s="139"/>
      <c r="V1362" s="139"/>
      <c r="W1362" s="139"/>
      <c r="X1362" s="139"/>
      <c r="Y1362" s="139"/>
      <c r="Z1362" s="139"/>
      <c r="AA1362" s="139"/>
      <c r="AB1362" s="139"/>
      <c r="AC1362" s="139"/>
      <c r="AD1362" s="139"/>
      <c r="AE1362" s="139"/>
      <c r="AF1362" s="139"/>
      <c r="AG1362" s="139"/>
      <c r="AH1362" s="139"/>
      <c r="AI1362" s="139"/>
      <c r="AJ1362" s="139"/>
      <c r="AK1362" s="139"/>
      <c r="AL1362" s="139"/>
      <c r="AM1362" s="139"/>
      <c r="AN1362" s="139"/>
      <c r="AO1362" s="139"/>
      <c r="AP1362" s="139"/>
      <c r="AQ1362" s="139"/>
      <c r="AR1362" s="139"/>
      <c r="AS1362" s="139"/>
      <c r="AT1362" s="139"/>
      <c r="AU1362" s="139"/>
      <c r="AV1362" s="139"/>
      <c r="AW1362" s="139"/>
      <c r="AX1362" s="139"/>
      <c r="AY1362" s="139"/>
      <c r="AZ1362" s="139"/>
      <c r="BA1362" s="139"/>
      <c r="BB1362" s="139"/>
      <c r="BC1362" s="139"/>
      <c r="BD1362" s="139"/>
      <c r="BE1362" s="139"/>
      <c r="BF1362" s="139"/>
      <c r="BG1362" s="140"/>
      <c r="BH1362" s="139"/>
      <c r="BI1362" s="139"/>
      <c r="BJ1362" s="139"/>
      <c r="BK1362" s="139"/>
      <c r="BL1362" s="139"/>
      <c r="BM1362" s="139"/>
      <c r="BN1362" s="139"/>
    </row>
    <row r="1363" spans="1:66" ht="15">
      <c r="A1363" s="139"/>
      <c r="B1363" s="139"/>
      <c r="C1363" s="139"/>
      <c r="D1363" s="139"/>
      <c r="E1363" s="139"/>
      <c r="F1363" s="139"/>
      <c r="G1363" s="139"/>
      <c r="H1363" s="139"/>
      <c r="I1363" s="139"/>
      <c r="J1363" s="139"/>
      <c r="K1363" s="139"/>
      <c r="L1363" s="139"/>
      <c r="M1363" s="139"/>
      <c r="N1363" s="140"/>
      <c r="O1363" s="139"/>
      <c r="P1363" s="139"/>
      <c r="Q1363" s="139"/>
      <c r="R1363" s="139"/>
      <c r="S1363" s="139"/>
      <c r="T1363" s="139"/>
      <c r="U1363" s="139"/>
      <c r="V1363" s="139"/>
      <c r="W1363" s="139"/>
      <c r="X1363" s="139"/>
      <c r="Y1363" s="139"/>
      <c r="Z1363" s="139"/>
      <c r="AA1363" s="139"/>
      <c r="AB1363" s="139"/>
      <c r="AC1363" s="139"/>
      <c r="AD1363" s="139"/>
      <c r="AE1363" s="139"/>
      <c r="AF1363" s="139"/>
      <c r="AG1363" s="139"/>
      <c r="AH1363" s="139"/>
      <c r="AI1363" s="139"/>
      <c r="AJ1363" s="139"/>
      <c r="AK1363" s="139"/>
      <c r="AL1363" s="139"/>
      <c r="AM1363" s="139"/>
      <c r="AN1363" s="139"/>
      <c r="AO1363" s="139"/>
      <c r="AP1363" s="139"/>
      <c r="AQ1363" s="139"/>
      <c r="AR1363" s="139"/>
      <c r="AS1363" s="139"/>
      <c r="AT1363" s="139"/>
      <c r="AU1363" s="139"/>
      <c r="AV1363" s="139"/>
      <c r="AW1363" s="139"/>
      <c r="AX1363" s="139"/>
      <c r="AY1363" s="139"/>
      <c r="AZ1363" s="139"/>
      <c r="BA1363" s="139"/>
      <c r="BB1363" s="139"/>
      <c r="BC1363" s="139"/>
      <c r="BD1363" s="139"/>
      <c r="BE1363" s="139"/>
      <c r="BF1363" s="139"/>
      <c r="BG1363" s="140"/>
      <c r="BH1363" s="139"/>
      <c r="BI1363" s="139"/>
      <c r="BJ1363" s="139"/>
      <c r="BK1363" s="139"/>
      <c r="BL1363" s="139"/>
      <c r="BM1363" s="139"/>
      <c r="BN1363" s="139"/>
    </row>
    <row r="1364" spans="1:66" ht="15">
      <c r="A1364" s="139"/>
      <c r="B1364" s="139"/>
      <c r="C1364" s="139"/>
      <c r="D1364" s="139"/>
      <c r="E1364" s="139"/>
      <c r="F1364" s="139"/>
      <c r="G1364" s="139"/>
      <c r="H1364" s="139"/>
      <c r="I1364" s="139"/>
      <c r="J1364" s="139"/>
      <c r="K1364" s="139"/>
      <c r="L1364" s="139"/>
      <c r="M1364" s="139"/>
      <c r="N1364" s="140"/>
      <c r="O1364" s="139"/>
      <c r="P1364" s="139"/>
      <c r="Q1364" s="139"/>
      <c r="R1364" s="139"/>
      <c r="S1364" s="139"/>
      <c r="T1364" s="139"/>
      <c r="U1364" s="139"/>
      <c r="V1364" s="139"/>
      <c r="W1364" s="139"/>
      <c r="X1364" s="139"/>
      <c r="Y1364" s="139"/>
      <c r="Z1364" s="139"/>
      <c r="AA1364" s="139"/>
      <c r="AB1364" s="139"/>
      <c r="AC1364" s="139"/>
      <c r="AD1364" s="139"/>
      <c r="AE1364" s="139"/>
      <c r="AF1364" s="139"/>
      <c r="AG1364" s="139"/>
      <c r="AH1364" s="139"/>
      <c r="AI1364" s="139"/>
      <c r="AJ1364" s="139"/>
      <c r="AK1364" s="139"/>
      <c r="AL1364" s="139"/>
      <c r="AM1364" s="139"/>
      <c r="AN1364" s="139"/>
      <c r="AO1364" s="139"/>
      <c r="AP1364" s="139"/>
      <c r="AQ1364" s="139"/>
      <c r="AR1364" s="139"/>
      <c r="AS1364" s="139"/>
      <c r="AT1364" s="139"/>
      <c r="AU1364" s="139"/>
      <c r="AV1364" s="139"/>
      <c r="AW1364" s="139"/>
      <c r="AX1364" s="139"/>
      <c r="AY1364" s="139"/>
      <c r="AZ1364" s="139"/>
      <c r="BA1364" s="139"/>
      <c r="BB1364" s="139"/>
      <c r="BC1364" s="139"/>
      <c r="BD1364" s="139"/>
      <c r="BE1364" s="139"/>
      <c r="BF1364" s="139"/>
      <c r="BG1364" s="140"/>
      <c r="BH1364" s="139"/>
      <c r="BI1364" s="139"/>
      <c r="BJ1364" s="139"/>
      <c r="BK1364" s="139"/>
      <c r="BL1364" s="139"/>
      <c r="BM1364" s="139"/>
      <c r="BN1364" s="139"/>
    </row>
    <row r="1365" spans="1:66" ht="15">
      <c r="A1365" s="139"/>
      <c r="B1365" s="139"/>
      <c r="C1365" s="139"/>
      <c r="D1365" s="139"/>
      <c r="E1365" s="139"/>
      <c r="F1365" s="139"/>
      <c r="G1365" s="139"/>
      <c r="H1365" s="139"/>
      <c r="I1365" s="139"/>
      <c r="J1365" s="139"/>
      <c r="K1365" s="139"/>
      <c r="L1365" s="139"/>
      <c r="M1365" s="139"/>
      <c r="N1365" s="140"/>
      <c r="O1365" s="139"/>
      <c r="P1365" s="139"/>
      <c r="Q1365" s="139"/>
      <c r="R1365" s="139"/>
      <c r="S1365" s="139"/>
      <c r="T1365" s="139"/>
      <c r="U1365" s="139"/>
      <c r="V1365" s="139"/>
      <c r="W1365" s="139"/>
      <c r="X1365" s="139"/>
      <c r="Y1365" s="139"/>
      <c r="Z1365" s="139"/>
      <c r="AA1365" s="139"/>
      <c r="AB1365" s="139"/>
      <c r="AC1365" s="139"/>
      <c r="AD1365" s="139"/>
      <c r="AE1365" s="139"/>
      <c r="AF1365" s="139"/>
      <c r="AG1365" s="139"/>
      <c r="AH1365" s="139"/>
      <c r="AI1365" s="139"/>
      <c r="AJ1365" s="139"/>
      <c r="AK1365" s="139"/>
      <c r="AL1365" s="139"/>
      <c r="AM1365" s="139"/>
      <c r="AN1365" s="139"/>
      <c r="AO1365" s="139"/>
      <c r="AP1365" s="139"/>
      <c r="AQ1365" s="139"/>
      <c r="AR1365" s="139"/>
      <c r="AS1365" s="139"/>
      <c r="AT1365" s="139"/>
      <c r="AU1365" s="139"/>
      <c r="AV1365" s="139"/>
      <c r="AW1365" s="139"/>
      <c r="AX1365" s="139"/>
      <c r="AY1365" s="139"/>
      <c r="AZ1365" s="139"/>
      <c r="BA1365" s="139"/>
      <c r="BB1365" s="139"/>
      <c r="BC1365" s="139"/>
      <c r="BD1365" s="139"/>
      <c r="BE1365" s="139"/>
      <c r="BF1365" s="139"/>
      <c r="BG1365" s="140"/>
      <c r="BH1365" s="139"/>
      <c r="BI1365" s="139"/>
      <c r="BJ1365" s="139"/>
      <c r="BK1365" s="139"/>
      <c r="BL1365" s="139"/>
      <c r="BM1365" s="139"/>
      <c r="BN1365" s="139"/>
    </row>
    <row r="1366" spans="1:66" ht="15">
      <c r="A1366" s="139"/>
      <c r="B1366" s="139"/>
      <c r="C1366" s="139"/>
      <c r="D1366" s="139"/>
      <c r="E1366" s="139"/>
      <c r="F1366" s="139"/>
      <c r="G1366" s="139"/>
      <c r="H1366" s="139"/>
      <c r="I1366" s="139"/>
      <c r="J1366" s="139"/>
      <c r="K1366" s="139"/>
      <c r="L1366" s="139"/>
      <c r="M1366" s="139"/>
      <c r="N1366" s="140"/>
      <c r="O1366" s="139"/>
      <c r="P1366" s="139"/>
      <c r="Q1366" s="139"/>
      <c r="R1366" s="139"/>
      <c r="S1366" s="139"/>
      <c r="T1366" s="139"/>
      <c r="U1366" s="139"/>
      <c r="V1366" s="139"/>
      <c r="W1366" s="139"/>
      <c r="X1366" s="139"/>
      <c r="Y1366" s="139"/>
      <c r="Z1366" s="139"/>
      <c r="AA1366" s="139"/>
      <c r="AB1366" s="139"/>
      <c r="AC1366" s="139"/>
      <c r="AD1366" s="139"/>
      <c r="AE1366" s="139"/>
      <c r="AF1366" s="139"/>
      <c r="AG1366" s="139"/>
      <c r="AH1366" s="139"/>
      <c r="AI1366" s="139"/>
      <c r="AJ1366" s="139"/>
      <c r="AK1366" s="139"/>
      <c r="AL1366" s="139"/>
      <c r="AM1366" s="139"/>
      <c r="AN1366" s="139"/>
      <c r="AO1366" s="139"/>
      <c r="AP1366" s="139"/>
      <c r="AQ1366" s="139"/>
      <c r="AR1366" s="139"/>
      <c r="AS1366" s="139"/>
      <c r="AT1366" s="139"/>
      <c r="AU1366" s="139"/>
      <c r="AV1366" s="139"/>
      <c r="AW1366" s="139"/>
      <c r="AX1366" s="139"/>
      <c r="AY1366" s="139"/>
      <c r="AZ1366" s="139"/>
      <c r="BA1366" s="139"/>
      <c r="BB1366" s="139"/>
      <c r="BC1366" s="139"/>
      <c r="BD1366" s="139"/>
      <c r="BE1366" s="139"/>
      <c r="BF1366" s="139"/>
      <c r="BG1366" s="140"/>
      <c r="BH1366" s="139"/>
      <c r="BI1366" s="139"/>
      <c r="BJ1366" s="139"/>
      <c r="BK1366" s="139"/>
      <c r="BL1366" s="139"/>
      <c r="BM1366" s="139"/>
      <c r="BN1366" s="139"/>
    </row>
    <row r="1367" spans="1:66" ht="15">
      <c r="A1367" s="139"/>
      <c r="B1367" s="139"/>
      <c r="C1367" s="139"/>
      <c r="D1367" s="139"/>
      <c r="E1367" s="139"/>
      <c r="F1367" s="139"/>
      <c r="G1367" s="139"/>
      <c r="H1367" s="139"/>
      <c r="I1367" s="139"/>
      <c r="J1367" s="139"/>
      <c r="K1367" s="139"/>
      <c r="L1367" s="139"/>
      <c r="M1367" s="139"/>
      <c r="N1367" s="140"/>
      <c r="O1367" s="139"/>
      <c r="P1367" s="139"/>
      <c r="Q1367" s="139"/>
      <c r="R1367" s="139"/>
      <c r="S1367" s="139"/>
      <c r="T1367" s="139"/>
      <c r="U1367" s="139"/>
      <c r="V1367" s="139"/>
      <c r="W1367" s="139"/>
      <c r="X1367" s="139"/>
      <c r="Y1367" s="139"/>
      <c r="Z1367" s="139"/>
      <c r="AA1367" s="139"/>
      <c r="AB1367" s="139"/>
      <c r="AC1367" s="139"/>
      <c r="AD1367" s="139"/>
      <c r="AE1367" s="139"/>
      <c r="AF1367" s="139"/>
      <c r="AG1367" s="139"/>
      <c r="AH1367" s="139"/>
      <c r="AI1367" s="139"/>
      <c r="AJ1367" s="139"/>
      <c r="AK1367" s="139"/>
      <c r="AL1367" s="139"/>
      <c r="AM1367" s="139"/>
      <c r="AN1367" s="139"/>
      <c r="AO1367" s="139"/>
      <c r="AP1367" s="139"/>
      <c r="AQ1367" s="139"/>
      <c r="AR1367" s="139"/>
      <c r="AS1367" s="139"/>
      <c r="AT1367" s="139"/>
      <c r="AU1367" s="139"/>
      <c r="AV1367" s="139"/>
      <c r="AW1367" s="139"/>
      <c r="AX1367" s="139"/>
      <c r="AY1367" s="139"/>
      <c r="AZ1367" s="139"/>
      <c r="BA1367" s="139"/>
      <c r="BB1367" s="139"/>
      <c r="BC1367" s="139"/>
      <c r="BD1367" s="139"/>
      <c r="BE1367" s="139"/>
      <c r="BF1367" s="139"/>
      <c r="BG1367" s="140"/>
      <c r="BH1367" s="139"/>
      <c r="BI1367" s="139"/>
      <c r="BJ1367" s="139"/>
      <c r="BK1367" s="139"/>
      <c r="BL1367" s="139"/>
      <c r="BM1367" s="139"/>
      <c r="BN1367" s="139"/>
    </row>
    <row r="1368" spans="1:66" ht="15">
      <c r="A1368" s="139"/>
      <c r="B1368" s="139"/>
      <c r="C1368" s="139"/>
      <c r="D1368" s="139"/>
      <c r="E1368" s="139"/>
      <c r="F1368" s="139"/>
      <c r="G1368" s="139"/>
      <c r="H1368" s="139"/>
      <c r="I1368" s="139"/>
      <c r="J1368" s="139"/>
      <c r="K1368" s="139"/>
      <c r="L1368" s="139"/>
      <c r="M1368" s="139"/>
      <c r="N1368" s="140"/>
      <c r="O1368" s="139"/>
      <c r="P1368" s="139"/>
      <c r="Q1368" s="139"/>
      <c r="R1368" s="139"/>
      <c r="S1368" s="139"/>
      <c r="T1368" s="139"/>
      <c r="U1368" s="139"/>
      <c r="V1368" s="139"/>
      <c r="W1368" s="139"/>
      <c r="X1368" s="139"/>
      <c r="Y1368" s="139"/>
      <c r="Z1368" s="139"/>
      <c r="AA1368" s="139"/>
      <c r="AB1368" s="139"/>
      <c r="AC1368" s="139"/>
      <c r="AD1368" s="139"/>
      <c r="AE1368" s="139"/>
      <c r="AF1368" s="139"/>
      <c r="AG1368" s="139"/>
      <c r="AH1368" s="139"/>
      <c r="AI1368" s="139"/>
      <c r="AJ1368" s="139"/>
      <c r="AK1368" s="139"/>
      <c r="AL1368" s="139"/>
      <c r="AM1368" s="139"/>
      <c r="AN1368" s="139"/>
      <c r="AO1368" s="139"/>
      <c r="AP1368" s="139"/>
      <c r="AQ1368" s="139"/>
      <c r="AR1368" s="139"/>
      <c r="AS1368" s="139"/>
      <c r="AT1368" s="139"/>
      <c r="AU1368" s="139"/>
      <c r="AV1368" s="139"/>
      <c r="AW1368" s="139"/>
      <c r="AX1368" s="139"/>
      <c r="AY1368" s="139"/>
      <c r="AZ1368" s="139"/>
      <c r="BA1368" s="139"/>
      <c r="BB1368" s="139"/>
      <c r="BC1368" s="139"/>
      <c r="BD1368" s="139"/>
      <c r="BE1368" s="139"/>
      <c r="BF1368" s="139"/>
      <c r="BG1368" s="140"/>
      <c r="BH1368" s="139"/>
      <c r="BI1368" s="139"/>
      <c r="BJ1368" s="139"/>
      <c r="BK1368" s="139"/>
      <c r="BL1368" s="139"/>
      <c r="BM1368" s="139"/>
      <c r="BN1368" s="139"/>
    </row>
    <row r="1369" spans="1:66" ht="15">
      <c r="A1369" s="139"/>
      <c r="B1369" s="139"/>
      <c r="C1369" s="139"/>
      <c r="D1369" s="139"/>
      <c r="E1369" s="139"/>
      <c r="F1369" s="139"/>
      <c r="G1369" s="139"/>
      <c r="H1369" s="139"/>
      <c r="I1369" s="139"/>
      <c r="J1369" s="139"/>
      <c r="K1369" s="139"/>
      <c r="L1369" s="139"/>
      <c r="M1369" s="139"/>
      <c r="N1369" s="140"/>
      <c r="O1369" s="139"/>
      <c r="P1369" s="139"/>
      <c r="Q1369" s="139"/>
      <c r="R1369" s="139"/>
      <c r="S1369" s="139"/>
      <c r="T1369" s="139"/>
      <c r="U1369" s="139"/>
      <c r="V1369" s="139"/>
      <c r="W1369" s="139"/>
      <c r="X1369" s="139"/>
      <c r="Y1369" s="139"/>
      <c r="Z1369" s="139"/>
      <c r="AA1369" s="139"/>
      <c r="AB1369" s="139"/>
      <c r="AC1369" s="139"/>
      <c r="AD1369" s="139"/>
      <c r="AE1369" s="139"/>
      <c r="AF1369" s="139"/>
      <c r="AG1369" s="139"/>
      <c r="AH1369" s="139"/>
      <c r="AI1369" s="139"/>
      <c r="AJ1369" s="139"/>
      <c r="AK1369" s="139"/>
      <c r="AL1369" s="139"/>
      <c r="AM1369" s="139"/>
      <c r="AN1369" s="139"/>
      <c r="AO1369" s="139"/>
      <c r="AP1369" s="139"/>
      <c r="AQ1369" s="139"/>
      <c r="AR1369" s="139"/>
      <c r="AS1369" s="139"/>
      <c r="AT1369" s="139"/>
      <c r="AU1369" s="139"/>
      <c r="AV1369" s="139"/>
      <c r="AW1369" s="139"/>
      <c r="AX1369" s="139"/>
      <c r="AY1369" s="139"/>
      <c r="AZ1369" s="139"/>
      <c r="BA1369" s="139"/>
      <c r="BB1369" s="139"/>
      <c r="BC1369" s="139"/>
      <c r="BD1369" s="139"/>
      <c r="BE1369" s="139"/>
      <c r="BF1369" s="139"/>
      <c r="BG1369" s="140"/>
      <c r="BH1369" s="139"/>
      <c r="BI1369" s="139"/>
      <c r="BJ1369" s="139"/>
      <c r="BK1369" s="139"/>
      <c r="BL1369" s="139"/>
      <c r="BM1369" s="139"/>
      <c r="BN1369" s="139"/>
    </row>
    <row r="1370" spans="1:66" ht="15">
      <c r="A1370" s="139"/>
      <c r="B1370" s="139"/>
      <c r="C1370" s="139"/>
      <c r="D1370" s="139"/>
      <c r="E1370" s="139"/>
      <c r="F1370" s="139"/>
      <c r="G1370" s="139"/>
      <c r="H1370" s="139"/>
      <c r="I1370" s="139"/>
      <c r="J1370" s="139"/>
      <c r="K1370" s="139"/>
      <c r="L1370" s="139"/>
      <c r="M1370" s="139"/>
      <c r="N1370" s="140"/>
      <c r="O1370" s="139"/>
      <c r="P1370" s="139"/>
      <c r="Q1370" s="139"/>
      <c r="R1370" s="139"/>
      <c r="S1370" s="139"/>
      <c r="T1370" s="139"/>
      <c r="U1370" s="139"/>
      <c r="V1370" s="139"/>
      <c r="W1370" s="139"/>
      <c r="X1370" s="139"/>
      <c r="Y1370" s="139"/>
      <c r="Z1370" s="139"/>
      <c r="AA1370" s="139"/>
      <c r="AB1370" s="139"/>
      <c r="AC1370" s="139"/>
      <c r="AD1370" s="139"/>
      <c r="AE1370" s="139"/>
      <c r="AF1370" s="139"/>
      <c r="AG1370" s="139"/>
      <c r="AH1370" s="139"/>
      <c r="AI1370" s="139"/>
      <c r="AJ1370" s="139"/>
      <c r="AK1370" s="139"/>
      <c r="AL1370" s="139"/>
      <c r="AM1370" s="139"/>
      <c r="AN1370" s="139"/>
      <c r="AO1370" s="139"/>
      <c r="AP1370" s="139"/>
      <c r="AQ1370" s="139"/>
      <c r="AR1370" s="139"/>
      <c r="AS1370" s="139"/>
      <c r="AT1370" s="139"/>
      <c r="AU1370" s="139"/>
      <c r="AV1370" s="139"/>
      <c r="AW1370" s="139"/>
      <c r="AX1370" s="139"/>
      <c r="AY1370" s="139"/>
      <c r="AZ1370" s="139"/>
      <c r="BA1370" s="139"/>
      <c r="BB1370" s="139"/>
      <c r="BC1370" s="139"/>
      <c r="BD1370" s="139"/>
      <c r="BE1370" s="139"/>
      <c r="BF1370" s="139"/>
      <c r="BG1370" s="140"/>
      <c r="BH1370" s="139"/>
      <c r="BI1370" s="139"/>
      <c r="BJ1370" s="139"/>
      <c r="BK1370" s="139"/>
      <c r="BL1370" s="139"/>
      <c r="BM1370" s="139"/>
      <c r="BN1370" s="139"/>
    </row>
    <row r="1371" spans="1:66" ht="15">
      <c r="A1371" s="139"/>
      <c r="B1371" s="139"/>
      <c r="C1371" s="139"/>
      <c r="D1371" s="139"/>
      <c r="E1371" s="139"/>
      <c r="F1371" s="139"/>
      <c r="G1371" s="139"/>
      <c r="H1371" s="139"/>
      <c r="I1371" s="139"/>
      <c r="J1371" s="139"/>
      <c r="K1371" s="139"/>
      <c r="L1371" s="139"/>
      <c r="M1371" s="139"/>
      <c r="N1371" s="140"/>
      <c r="O1371" s="139"/>
      <c r="P1371" s="139"/>
      <c r="Q1371" s="139"/>
      <c r="R1371" s="139"/>
      <c r="S1371" s="139"/>
      <c r="T1371" s="139"/>
      <c r="U1371" s="139"/>
      <c r="V1371" s="139"/>
      <c r="W1371" s="139"/>
      <c r="X1371" s="139"/>
      <c r="Y1371" s="139"/>
      <c r="Z1371" s="139"/>
      <c r="AA1371" s="139"/>
      <c r="AB1371" s="139"/>
      <c r="AC1371" s="139"/>
      <c r="AD1371" s="139"/>
      <c r="AE1371" s="139"/>
      <c r="AF1371" s="139"/>
      <c r="AG1371" s="139"/>
      <c r="AH1371" s="139"/>
      <c r="AI1371" s="139"/>
      <c r="AJ1371" s="139"/>
      <c r="AK1371" s="139"/>
      <c r="AL1371" s="139"/>
      <c r="AM1371" s="139"/>
      <c r="AN1371" s="139"/>
      <c r="AO1371" s="139"/>
      <c r="AP1371" s="139"/>
      <c r="AQ1371" s="139"/>
      <c r="AR1371" s="139"/>
      <c r="AS1371" s="139"/>
      <c r="AT1371" s="139"/>
      <c r="AU1371" s="139"/>
      <c r="AV1371" s="139"/>
      <c r="AW1371" s="139"/>
      <c r="AX1371" s="139"/>
      <c r="AY1371" s="139"/>
      <c r="AZ1371" s="139"/>
      <c r="BA1371" s="139"/>
      <c r="BB1371" s="139"/>
      <c r="BC1371" s="139"/>
      <c r="BD1371" s="139"/>
      <c r="BE1371" s="139"/>
      <c r="BF1371" s="139"/>
      <c r="BG1371" s="140"/>
      <c r="BH1371" s="139"/>
      <c r="BI1371" s="139"/>
      <c r="BJ1371" s="139"/>
      <c r="BK1371" s="139"/>
      <c r="BL1371" s="139"/>
      <c r="BM1371" s="139"/>
      <c r="BN1371" s="139"/>
    </row>
    <row r="1372" spans="1:66" ht="15">
      <c r="A1372" s="139"/>
      <c r="B1372" s="139"/>
      <c r="C1372" s="139"/>
      <c r="D1372" s="139"/>
      <c r="E1372" s="139"/>
      <c r="F1372" s="139"/>
      <c r="G1372" s="139"/>
      <c r="H1372" s="139"/>
      <c r="I1372" s="139"/>
      <c r="J1372" s="139"/>
      <c r="K1372" s="139"/>
      <c r="L1372" s="139"/>
      <c r="M1372" s="139"/>
      <c r="N1372" s="140"/>
      <c r="O1372" s="139"/>
      <c r="P1372" s="139"/>
      <c r="Q1372" s="139"/>
      <c r="R1372" s="139"/>
      <c r="S1372" s="139"/>
      <c r="T1372" s="139"/>
      <c r="U1372" s="139"/>
      <c r="V1372" s="139"/>
      <c r="W1372" s="139"/>
      <c r="X1372" s="139"/>
      <c r="Y1372" s="139"/>
      <c r="Z1372" s="139"/>
      <c r="AA1372" s="139"/>
      <c r="AB1372" s="139"/>
      <c r="AC1372" s="139"/>
      <c r="AD1372" s="139"/>
      <c r="AE1372" s="139"/>
      <c r="AF1372" s="139"/>
      <c r="AG1372" s="139"/>
      <c r="AH1372" s="139"/>
      <c r="AI1372" s="139"/>
      <c r="AJ1372" s="139"/>
      <c r="AK1372" s="139"/>
      <c r="AL1372" s="139"/>
      <c r="AM1372" s="139"/>
      <c r="AN1372" s="139"/>
      <c r="AO1372" s="139"/>
      <c r="AP1372" s="139"/>
      <c r="AQ1372" s="139"/>
      <c r="AR1372" s="139"/>
      <c r="AS1372" s="139"/>
      <c r="AT1372" s="139"/>
      <c r="AU1372" s="139"/>
      <c r="AV1372" s="139"/>
      <c r="AW1372" s="139"/>
      <c r="AX1372" s="139"/>
      <c r="AY1372" s="139"/>
      <c r="AZ1372" s="139"/>
      <c r="BA1372" s="139"/>
      <c r="BB1372" s="139"/>
      <c r="BC1372" s="139"/>
      <c r="BD1372" s="139"/>
      <c r="BE1372" s="139"/>
      <c r="BF1372" s="139"/>
      <c r="BG1372" s="140"/>
      <c r="BH1372" s="139"/>
      <c r="BI1372" s="139"/>
      <c r="BJ1372" s="139"/>
      <c r="BK1372" s="139"/>
      <c r="BL1372" s="139"/>
      <c r="BM1372" s="139"/>
      <c r="BN1372" s="139"/>
    </row>
    <row r="1373" spans="1:66" ht="15">
      <c r="A1373" s="139"/>
      <c r="B1373" s="139"/>
      <c r="C1373" s="139"/>
      <c r="D1373" s="139"/>
      <c r="E1373" s="139"/>
      <c r="F1373" s="139"/>
      <c r="G1373" s="139"/>
      <c r="H1373" s="139"/>
      <c r="I1373" s="139"/>
      <c r="J1373" s="139"/>
      <c r="K1373" s="139"/>
      <c r="L1373" s="139"/>
      <c r="M1373" s="139"/>
      <c r="N1373" s="140"/>
      <c r="O1373" s="139"/>
      <c r="P1373" s="139"/>
      <c r="Q1373" s="139"/>
      <c r="R1373" s="139"/>
      <c r="S1373" s="139"/>
      <c r="T1373" s="139"/>
      <c r="U1373" s="139"/>
      <c r="V1373" s="139"/>
      <c r="W1373" s="139"/>
      <c r="X1373" s="139"/>
      <c r="Y1373" s="139"/>
      <c r="Z1373" s="139"/>
      <c r="AA1373" s="139"/>
      <c r="AB1373" s="139"/>
      <c r="AC1373" s="139"/>
      <c r="AD1373" s="139"/>
      <c r="AE1373" s="139"/>
      <c r="AF1373" s="139"/>
      <c r="AG1373" s="139"/>
      <c r="AH1373" s="139"/>
      <c r="AI1373" s="139"/>
      <c r="AJ1373" s="139"/>
      <c r="AK1373" s="139"/>
      <c r="AL1373" s="139"/>
      <c r="AM1373" s="139"/>
      <c r="AN1373" s="139"/>
      <c r="AO1373" s="139"/>
      <c r="AP1373" s="139"/>
      <c r="AQ1373" s="139"/>
      <c r="AR1373" s="139"/>
      <c r="AS1373" s="139"/>
      <c r="AT1373" s="139"/>
      <c r="AU1373" s="139"/>
      <c r="AV1373" s="139"/>
      <c r="AW1373" s="139"/>
      <c r="AX1373" s="139"/>
      <c r="AY1373" s="139"/>
      <c r="AZ1373" s="139"/>
      <c r="BA1373" s="139"/>
      <c r="BB1373" s="139"/>
      <c r="BC1373" s="139"/>
      <c r="BD1373" s="139"/>
      <c r="BE1373" s="139"/>
      <c r="BF1373" s="139"/>
      <c r="BG1373" s="140"/>
      <c r="BH1373" s="139"/>
      <c r="BI1373" s="139"/>
      <c r="BJ1373" s="139"/>
      <c r="BK1373" s="139"/>
      <c r="BL1373" s="139"/>
      <c r="BM1373" s="139"/>
      <c r="BN1373" s="139"/>
    </row>
    <row r="1374" spans="1:66" ht="15">
      <c r="A1374" s="139"/>
      <c r="B1374" s="139"/>
      <c r="C1374" s="139"/>
      <c r="D1374" s="139"/>
      <c r="E1374" s="139"/>
      <c r="F1374" s="139"/>
      <c r="G1374" s="139"/>
      <c r="H1374" s="139"/>
      <c r="I1374" s="139"/>
      <c r="J1374" s="139"/>
      <c r="K1374" s="139"/>
      <c r="L1374" s="139"/>
      <c r="M1374" s="139"/>
      <c r="N1374" s="140"/>
      <c r="O1374" s="139"/>
      <c r="P1374" s="139"/>
      <c r="Q1374" s="139"/>
      <c r="R1374" s="139"/>
      <c r="S1374" s="139"/>
      <c r="T1374" s="139"/>
      <c r="U1374" s="139"/>
      <c r="V1374" s="139"/>
      <c r="W1374" s="139"/>
      <c r="X1374" s="139"/>
      <c r="Y1374" s="139"/>
      <c r="Z1374" s="139"/>
      <c r="AA1374" s="139"/>
      <c r="AB1374" s="139"/>
      <c r="AC1374" s="139"/>
      <c r="AD1374" s="139"/>
      <c r="AE1374" s="139"/>
      <c r="AF1374" s="139"/>
      <c r="AG1374" s="139"/>
      <c r="AH1374" s="139"/>
      <c r="AI1374" s="139"/>
      <c r="AJ1374" s="139"/>
      <c r="AK1374" s="139"/>
      <c r="AL1374" s="139"/>
      <c r="AM1374" s="139"/>
      <c r="AN1374" s="139"/>
      <c r="AO1374" s="139"/>
      <c r="AP1374" s="139"/>
      <c r="AQ1374" s="139"/>
      <c r="AR1374" s="139"/>
      <c r="AS1374" s="139"/>
      <c r="AT1374" s="139"/>
      <c r="AU1374" s="139"/>
      <c r="AV1374" s="139"/>
      <c r="AW1374" s="139"/>
      <c r="AX1374" s="139"/>
      <c r="AY1374" s="139"/>
      <c r="AZ1374" s="139"/>
      <c r="BA1374" s="139"/>
      <c r="BB1374" s="139"/>
      <c r="BC1374" s="139"/>
      <c r="BD1374" s="139"/>
      <c r="BE1374" s="139"/>
      <c r="BF1374" s="139"/>
      <c r="BG1374" s="140"/>
      <c r="BH1374" s="139"/>
      <c r="BI1374" s="139"/>
      <c r="BJ1374" s="139"/>
      <c r="BK1374" s="139"/>
      <c r="BL1374" s="139"/>
      <c r="BM1374" s="139"/>
      <c r="BN1374" s="139"/>
    </row>
    <row r="1375" spans="1:66" ht="15">
      <c r="A1375" s="139"/>
      <c r="B1375" s="139"/>
      <c r="C1375" s="139"/>
      <c r="D1375" s="139"/>
      <c r="E1375" s="139"/>
      <c r="F1375" s="139"/>
      <c r="G1375" s="139"/>
      <c r="H1375" s="139"/>
      <c r="I1375" s="139"/>
      <c r="J1375" s="139"/>
      <c r="K1375" s="139"/>
      <c r="L1375" s="139"/>
      <c r="M1375" s="139"/>
      <c r="N1375" s="140"/>
      <c r="O1375" s="139"/>
      <c r="P1375" s="139"/>
      <c r="Q1375" s="139"/>
      <c r="R1375" s="139"/>
      <c r="S1375" s="139"/>
      <c r="T1375" s="139"/>
      <c r="U1375" s="139"/>
      <c r="V1375" s="139"/>
      <c r="W1375" s="139"/>
      <c r="X1375" s="139"/>
      <c r="Y1375" s="139"/>
      <c r="Z1375" s="139"/>
      <c r="AA1375" s="139"/>
      <c r="AB1375" s="139"/>
      <c r="AC1375" s="139"/>
      <c r="AD1375" s="139"/>
      <c r="AE1375" s="139"/>
      <c r="AF1375" s="139"/>
      <c r="AG1375" s="139"/>
      <c r="AH1375" s="139"/>
      <c r="AI1375" s="139"/>
      <c r="AJ1375" s="139"/>
      <c r="AK1375" s="139"/>
      <c r="AL1375" s="139"/>
      <c r="AM1375" s="139"/>
      <c r="AN1375" s="139"/>
      <c r="AO1375" s="139"/>
      <c r="AP1375" s="139"/>
      <c r="AQ1375" s="139"/>
      <c r="AR1375" s="139"/>
      <c r="AS1375" s="139"/>
      <c r="AT1375" s="139"/>
      <c r="AU1375" s="139"/>
      <c r="AV1375" s="139"/>
      <c r="AW1375" s="139"/>
      <c r="AX1375" s="139"/>
      <c r="AY1375" s="139"/>
      <c r="AZ1375" s="139"/>
      <c r="BA1375" s="139"/>
      <c r="BB1375" s="139"/>
      <c r="BC1375" s="139"/>
      <c r="BD1375" s="139"/>
      <c r="BE1375" s="139"/>
      <c r="BF1375" s="139"/>
      <c r="BG1375" s="140"/>
      <c r="BH1375" s="139"/>
      <c r="BI1375" s="139"/>
      <c r="BJ1375" s="139"/>
      <c r="BK1375" s="139"/>
      <c r="BL1375" s="139"/>
      <c r="BM1375" s="139"/>
      <c r="BN1375" s="139"/>
    </row>
    <row r="1376" spans="1:66" ht="15">
      <c r="A1376" s="139"/>
      <c r="B1376" s="139"/>
      <c r="C1376" s="139"/>
      <c r="D1376" s="139"/>
      <c r="E1376" s="139"/>
      <c r="F1376" s="139"/>
      <c r="G1376" s="139"/>
      <c r="H1376" s="139"/>
      <c r="I1376" s="139"/>
      <c r="J1376" s="139"/>
      <c r="K1376" s="139"/>
      <c r="L1376" s="139"/>
      <c r="M1376" s="139"/>
      <c r="N1376" s="140"/>
      <c r="O1376" s="139"/>
      <c r="P1376" s="139"/>
      <c r="Q1376" s="139"/>
      <c r="R1376" s="139"/>
      <c r="S1376" s="139"/>
      <c r="T1376" s="139"/>
      <c r="U1376" s="139"/>
      <c r="V1376" s="139"/>
      <c r="W1376" s="139"/>
      <c r="X1376" s="139"/>
      <c r="Y1376" s="139"/>
      <c r="Z1376" s="139"/>
      <c r="AA1376" s="139"/>
      <c r="AB1376" s="139"/>
      <c r="AC1376" s="139"/>
      <c r="AD1376" s="139"/>
      <c r="AE1376" s="139"/>
      <c r="AF1376" s="139"/>
      <c r="AG1376" s="139"/>
      <c r="AH1376" s="139"/>
      <c r="AI1376" s="139"/>
      <c r="AJ1376" s="139"/>
      <c r="AK1376" s="139"/>
      <c r="AL1376" s="139"/>
      <c r="AM1376" s="139"/>
      <c r="AN1376" s="139"/>
      <c r="AO1376" s="139"/>
      <c r="AP1376" s="139"/>
      <c r="AQ1376" s="139"/>
      <c r="AR1376" s="139"/>
      <c r="AS1376" s="139"/>
      <c r="AT1376" s="139"/>
      <c r="AU1376" s="139"/>
      <c r="AV1376" s="139"/>
      <c r="AW1376" s="139"/>
      <c r="AX1376" s="139"/>
      <c r="AY1376" s="139"/>
      <c r="AZ1376" s="139"/>
      <c r="BA1376" s="139"/>
      <c r="BB1376" s="139"/>
      <c r="BC1376" s="139"/>
      <c r="BD1376" s="139"/>
      <c r="BE1376" s="139"/>
      <c r="BF1376" s="139"/>
      <c r="BG1376" s="140"/>
      <c r="BH1376" s="139"/>
      <c r="BI1376" s="139"/>
      <c r="BJ1376" s="139"/>
      <c r="BK1376" s="139"/>
      <c r="BL1376" s="139"/>
      <c r="BM1376" s="139"/>
      <c r="BN1376" s="139"/>
    </row>
    <row r="1377" spans="1:66" ht="15">
      <c r="A1377" s="139"/>
      <c r="B1377" s="139"/>
      <c r="C1377" s="139"/>
      <c r="D1377" s="139"/>
      <c r="E1377" s="139"/>
      <c r="F1377" s="139"/>
      <c r="G1377" s="139"/>
      <c r="H1377" s="139"/>
      <c r="I1377" s="139"/>
      <c r="J1377" s="139"/>
      <c r="K1377" s="139"/>
      <c r="L1377" s="139"/>
      <c r="M1377" s="139"/>
      <c r="N1377" s="140"/>
      <c r="O1377" s="139"/>
      <c r="P1377" s="139"/>
      <c r="Q1377" s="139"/>
      <c r="R1377" s="139"/>
      <c r="S1377" s="139"/>
      <c r="T1377" s="139"/>
      <c r="U1377" s="139"/>
      <c r="V1377" s="139"/>
      <c r="W1377" s="139"/>
      <c r="X1377" s="139"/>
      <c r="Y1377" s="139"/>
      <c r="Z1377" s="139"/>
      <c r="AA1377" s="139"/>
      <c r="AB1377" s="139"/>
      <c r="AC1377" s="139"/>
      <c r="AD1377" s="139"/>
      <c r="AE1377" s="139"/>
      <c r="AF1377" s="139"/>
      <c r="AG1377" s="139"/>
      <c r="AH1377" s="139"/>
      <c r="AI1377" s="139"/>
      <c r="AJ1377" s="139"/>
      <c r="AK1377" s="139"/>
      <c r="AL1377" s="139"/>
      <c r="AM1377" s="139"/>
      <c r="AN1377" s="139"/>
      <c r="AO1377" s="139"/>
      <c r="AP1377" s="139"/>
      <c r="AQ1377" s="139"/>
      <c r="AR1377" s="139"/>
      <c r="AS1377" s="139"/>
      <c r="AT1377" s="139"/>
      <c r="AU1377" s="139"/>
      <c r="AV1377" s="139"/>
      <c r="AW1377" s="139"/>
      <c r="AX1377" s="139"/>
      <c r="AY1377" s="139"/>
      <c r="AZ1377" s="139"/>
      <c r="BA1377" s="139"/>
      <c r="BB1377" s="139"/>
      <c r="BC1377" s="139"/>
      <c r="BD1377" s="139"/>
      <c r="BE1377" s="139"/>
      <c r="BF1377" s="139"/>
      <c r="BG1377" s="140"/>
      <c r="BH1377" s="139"/>
      <c r="BI1377" s="139"/>
      <c r="BJ1377" s="139"/>
      <c r="BK1377" s="139"/>
      <c r="BL1377" s="139"/>
      <c r="BM1377" s="139"/>
      <c r="BN1377" s="139"/>
    </row>
    <row r="1378" spans="1:66" ht="15">
      <c r="A1378" s="139"/>
      <c r="B1378" s="139"/>
      <c r="C1378" s="139"/>
      <c r="D1378" s="139"/>
      <c r="E1378" s="139"/>
      <c r="F1378" s="139"/>
      <c r="G1378" s="139"/>
      <c r="H1378" s="139"/>
      <c r="I1378" s="139"/>
      <c r="J1378" s="139"/>
      <c r="K1378" s="139"/>
      <c r="L1378" s="139"/>
      <c r="M1378" s="139"/>
      <c r="N1378" s="140"/>
      <c r="O1378" s="139"/>
      <c r="P1378" s="139"/>
      <c r="Q1378" s="139"/>
      <c r="R1378" s="139"/>
      <c r="S1378" s="139"/>
      <c r="T1378" s="139"/>
      <c r="U1378" s="139"/>
      <c r="V1378" s="139"/>
      <c r="W1378" s="139"/>
      <c r="X1378" s="139"/>
      <c r="Y1378" s="139"/>
      <c r="Z1378" s="139"/>
      <c r="AA1378" s="139"/>
      <c r="AB1378" s="139"/>
      <c r="AC1378" s="139"/>
      <c r="AD1378" s="139"/>
      <c r="AE1378" s="139"/>
      <c r="AF1378" s="139"/>
      <c r="AG1378" s="139"/>
      <c r="AH1378" s="139"/>
      <c r="AI1378" s="139"/>
      <c r="AJ1378" s="139"/>
      <c r="AK1378" s="139"/>
      <c r="AL1378" s="139"/>
      <c r="AM1378" s="139"/>
      <c r="AN1378" s="139"/>
      <c r="AO1378" s="139"/>
      <c r="AP1378" s="139"/>
      <c r="AQ1378" s="139"/>
      <c r="AR1378" s="139"/>
      <c r="AS1378" s="139"/>
      <c r="AT1378" s="139"/>
      <c r="AU1378" s="139"/>
      <c r="AV1378" s="139"/>
      <c r="AW1378" s="139"/>
      <c r="AX1378" s="139"/>
      <c r="AY1378" s="139"/>
      <c r="AZ1378" s="139"/>
      <c r="BA1378" s="139"/>
      <c r="BB1378" s="139"/>
      <c r="BC1378" s="139"/>
      <c r="BD1378" s="139"/>
      <c r="BE1378" s="139"/>
      <c r="BF1378" s="139"/>
      <c r="BG1378" s="140"/>
      <c r="BH1378" s="139"/>
      <c r="BI1378" s="139"/>
      <c r="BJ1378" s="139"/>
      <c r="BK1378" s="139"/>
      <c r="BL1378" s="139"/>
      <c r="BM1378" s="139"/>
      <c r="BN1378" s="139"/>
    </row>
    <row r="1379" spans="1:66" ht="15">
      <c r="A1379" s="139"/>
      <c r="B1379" s="139"/>
      <c r="C1379" s="139"/>
      <c r="D1379" s="139"/>
      <c r="E1379" s="139"/>
      <c r="F1379" s="139"/>
      <c r="G1379" s="139"/>
      <c r="H1379" s="139"/>
      <c r="I1379" s="139"/>
      <c r="J1379" s="139"/>
      <c r="K1379" s="139"/>
      <c r="L1379" s="139"/>
      <c r="M1379" s="139"/>
      <c r="N1379" s="140"/>
      <c r="O1379" s="139"/>
      <c r="P1379" s="139"/>
      <c r="Q1379" s="139"/>
      <c r="R1379" s="139"/>
      <c r="S1379" s="139"/>
      <c r="T1379" s="139"/>
      <c r="U1379" s="139"/>
      <c r="V1379" s="139"/>
      <c r="W1379" s="139"/>
      <c r="X1379" s="139"/>
      <c r="Y1379" s="139"/>
      <c r="Z1379" s="139"/>
      <c r="AA1379" s="139"/>
      <c r="AB1379" s="139"/>
      <c r="AC1379" s="139"/>
      <c r="AD1379" s="139"/>
      <c r="AE1379" s="139"/>
      <c r="AF1379" s="139"/>
      <c r="AG1379" s="139"/>
      <c r="AH1379" s="139"/>
      <c r="AI1379" s="139"/>
      <c r="AJ1379" s="139"/>
      <c r="AK1379" s="139"/>
      <c r="AL1379" s="139"/>
      <c r="AM1379" s="139"/>
      <c r="AN1379" s="139"/>
      <c r="AO1379" s="139"/>
      <c r="AP1379" s="139"/>
      <c r="AQ1379" s="139"/>
      <c r="AR1379" s="139"/>
      <c r="AS1379" s="139"/>
      <c r="AT1379" s="139"/>
      <c r="AU1379" s="139"/>
      <c r="AV1379" s="139"/>
      <c r="AW1379" s="139"/>
      <c r="AX1379" s="139"/>
      <c r="AY1379" s="139"/>
      <c r="AZ1379" s="139"/>
      <c r="BA1379" s="139"/>
      <c r="BB1379" s="139"/>
      <c r="BC1379" s="139"/>
      <c r="BD1379" s="139"/>
      <c r="BE1379" s="139"/>
      <c r="BF1379" s="139"/>
      <c r="BG1379" s="140"/>
      <c r="BH1379" s="139"/>
      <c r="BI1379" s="139"/>
      <c r="BJ1379" s="139"/>
      <c r="BK1379" s="139"/>
      <c r="BL1379" s="139"/>
      <c r="BM1379" s="139"/>
      <c r="BN1379" s="139"/>
    </row>
    <row r="1380" spans="1:66" ht="15">
      <c r="A1380" s="139"/>
      <c r="B1380" s="139"/>
      <c r="C1380" s="139"/>
      <c r="D1380" s="139"/>
      <c r="E1380" s="139"/>
      <c r="F1380" s="139"/>
      <c r="G1380" s="139"/>
      <c r="H1380" s="139"/>
      <c r="I1380" s="139"/>
      <c r="J1380" s="139"/>
      <c r="K1380" s="139"/>
      <c r="L1380" s="139"/>
      <c r="M1380" s="139"/>
      <c r="N1380" s="140"/>
      <c r="O1380" s="139"/>
      <c r="P1380" s="139"/>
      <c r="Q1380" s="139"/>
      <c r="R1380" s="139"/>
      <c r="S1380" s="139"/>
      <c r="T1380" s="139"/>
      <c r="U1380" s="139"/>
      <c r="V1380" s="139"/>
      <c r="W1380" s="139"/>
      <c r="X1380" s="139"/>
      <c r="Y1380" s="139"/>
      <c r="Z1380" s="139"/>
      <c r="AA1380" s="139"/>
      <c r="AB1380" s="139"/>
      <c r="AC1380" s="139"/>
      <c r="AD1380" s="139"/>
      <c r="AE1380" s="139"/>
      <c r="AF1380" s="139"/>
      <c r="AG1380" s="139"/>
      <c r="AH1380" s="139"/>
      <c r="AI1380" s="139"/>
      <c r="AJ1380" s="139"/>
      <c r="AK1380" s="139"/>
      <c r="AL1380" s="139"/>
      <c r="AM1380" s="139"/>
      <c r="AN1380" s="139"/>
      <c r="AO1380" s="139"/>
      <c r="AP1380" s="139"/>
      <c r="AQ1380" s="139"/>
      <c r="AR1380" s="139"/>
      <c r="AS1380" s="139"/>
      <c r="AT1380" s="139"/>
      <c r="AU1380" s="139"/>
      <c r="AV1380" s="139"/>
      <c r="AW1380" s="139"/>
      <c r="AX1380" s="139"/>
      <c r="AY1380" s="139"/>
      <c r="AZ1380" s="139"/>
      <c r="BA1380" s="139"/>
      <c r="BB1380" s="139"/>
      <c r="BC1380" s="139"/>
      <c r="BD1380" s="139"/>
      <c r="BE1380" s="139"/>
      <c r="BF1380" s="139"/>
      <c r="BG1380" s="140"/>
      <c r="BH1380" s="139"/>
      <c r="BI1380" s="139"/>
      <c r="BJ1380" s="139"/>
      <c r="BK1380" s="139"/>
      <c r="BL1380" s="139"/>
      <c r="BM1380" s="139"/>
      <c r="BN1380" s="139"/>
    </row>
    <row r="1381" spans="1:66" ht="15">
      <c r="A1381" s="139"/>
      <c r="B1381" s="139"/>
      <c r="C1381" s="139"/>
      <c r="D1381" s="139"/>
      <c r="E1381" s="139"/>
      <c r="F1381" s="139"/>
      <c r="G1381" s="139"/>
      <c r="H1381" s="139"/>
      <c r="I1381" s="139"/>
      <c r="J1381" s="139"/>
      <c r="K1381" s="139"/>
      <c r="L1381" s="139"/>
      <c r="M1381" s="139"/>
      <c r="N1381" s="140"/>
      <c r="O1381" s="139"/>
      <c r="P1381" s="139"/>
      <c r="Q1381" s="139"/>
      <c r="R1381" s="139"/>
      <c r="S1381" s="139"/>
      <c r="T1381" s="139"/>
      <c r="U1381" s="139"/>
      <c r="V1381" s="139"/>
      <c r="W1381" s="139"/>
      <c r="X1381" s="139"/>
      <c r="Y1381" s="139"/>
      <c r="Z1381" s="139"/>
      <c r="AA1381" s="139"/>
      <c r="AB1381" s="139"/>
      <c r="AC1381" s="139"/>
      <c r="AD1381" s="139"/>
      <c r="AE1381" s="139"/>
      <c r="AF1381" s="139"/>
      <c r="AG1381" s="139"/>
      <c r="AH1381" s="139"/>
      <c r="AI1381" s="139"/>
      <c r="AJ1381" s="139"/>
      <c r="AK1381" s="139"/>
      <c r="AL1381" s="139"/>
      <c r="AM1381" s="139"/>
      <c r="AN1381" s="139"/>
      <c r="AO1381" s="139"/>
      <c r="AP1381" s="139"/>
      <c r="AQ1381" s="139"/>
      <c r="AR1381" s="139"/>
      <c r="AS1381" s="139"/>
      <c r="AT1381" s="139"/>
      <c r="AU1381" s="139"/>
      <c r="AV1381" s="139"/>
      <c r="AW1381" s="139"/>
      <c r="AX1381" s="139"/>
      <c r="AY1381" s="139"/>
      <c r="AZ1381" s="139"/>
      <c r="BA1381" s="139"/>
      <c r="BB1381" s="139"/>
      <c r="BC1381" s="139"/>
      <c r="BD1381" s="139"/>
      <c r="BE1381" s="139"/>
      <c r="BF1381" s="139"/>
      <c r="BG1381" s="140"/>
      <c r="BH1381" s="139"/>
      <c r="BI1381" s="139"/>
      <c r="BJ1381" s="139"/>
      <c r="BK1381" s="139"/>
      <c r="BL1381" s="139"/>
      <c r="BM1381" s="139"/>
      <c r="BN1381" s="139"/>
    </row>
    <row r="1382" spans="1:66" ht="15">
      <c r="A1382" s="139"/>
      <c r="B1382" s="139"/>
      <c r="C1382" s="139"/>
      <c r="D1382" s="139"/>
      <c r="E1382" s="139"/>
      <c r="F1382" s="139"/>
      <c r="G1382" s="139"/>
      <c r="H1382" s="139"/>
      <c r="I1382" s="139"/>
      <c r="J1382" s="139"/>
      <c r="K1382" s="139"/>
      <c r="L1382" s="139"/>
      <c r="M1382" s="139"/>
      <c r="N1382" s="140"/>
      <c r="O1382" s="139"/>
      <c r="P1382" s="139"/>
      <c r="Q1382" s="139"/>
      <c r="R1382" s="139"/>
      <c r="S1382" s="139"/>
      <c r="T1382" s="139"/>
      <c r="U1382" s="139"/>
      <c r="V1382" s="139"/>
      <c r="W1382" s="139"/>
      <c r="X1382" s="139"/>
      <c r="Y1382" s="139"/>
      <c r="Z1382" s="139"/>
      <c r="AA1382" s="139"/>
      <c r="AB1382" s="139"/>
      <c r="AC1382" s="139"/>
      <c r="AD1382" s="139"/>
      <c r="AE1382" s="139"/>
      <c r="AF1382" s="139"/>
      <c r="AG1382" s="139"/>
      <c r="AH1382" s="139"/>
      <c r="AI1382" s="139"/>
      <c r="AJ1382" s="139"/>
      <c r="AK1382" s="139"/>
      <c r="AL1382" s="139"/>
      <c r="AM1382" s="139"/>
      <c r="AN1382" s="139"/>
      <c r="AO1382" s="139"/>
      <c r="AP1382" s="139"/>
      <c r="AQ1382" s="139"/>
      <c r="AR1382" s="139"/>
      <c r="AS1382" s="139"/>
      <c r="AT1382" s="139"/>
      <c r="AU1382" s="139"/>
      <c r="AV1382" s="139"/>
      <c r="AW1382" s="139"/>
      <c r="AX1382" s="139"/>
      <c r="AY1382" s="139"/>
      <c r="AZ1382" s="139"/>
      <c r="BA1382" s="139"/>
      <c r="BB1382" s="139"/>
      <c r="BC1382" s="139"/>
      <c r="BD1382" s="139"/>
      <c r="BE1382" s="139"/>
      <c r="BF1382" s="139"/>
      <c r="BG1382" s="140"/>
      <c r="BH1382" s="139"/>
      <c r="BI1382" s="139"/>
      <c r="BJ1382" s="139"/>
      <c r="BK1382" s="139"/>
      <c r="BL1382" s="139"/>
      <c r="BM1382" s="139"/>
      <c r="BN1382" s="139"/>
    </row>
    <row r="1383" spans="1:66" ht="15">
      <c r="A1383" s="139"/>
      <c r="B1383" s="139"/>
      <c r="C1383" s="139"/>
      <c r="D1383" s="139"/>
      <c r="E1383" s="139"/>
      <c r="F1383" s="139"/>
      <c r="G1383" s="139"/>
      <c r="H1383" s="139"/>
      <c r="I1383" s="139"/>
      <c r="J1383" s="139"/>
      <c r="K1383" s="139"/>
      <c r="L1383" s="139"/>
      <c r="M1383" s="139"/>
      <c r="N1383" s="140"/>
      <c r="O1383" s="139"/>
      <c r="P1383" s="139"/>
      <c r="Q1383" s="139"/>
      <c r="R1383" s="139"/>
      <c r="S1383" s="139"/>
      <c r="T1383" s="139"/>
      <c r="U1383" s="139"/>
      <c r="V1383" s="139"/>
      <c r="W1383" s="139"/>
      <c r="X1383" s="139"/>
      <c r="Y1383" s="139"/>
      <c r="Z1383" s="139"/>
      <c r="AA1383" s="139"/>
      <c r="AB1383" s="139"/>
      <c r="AC1383" s="139"/>
      <c r="AD1383" s="139"/>
      <c r="AE1383" s="139"/>
      <c r="AF1383" s="139"/>
      <c r="AG1383" s="139"/>
      <c r="AH1383" s="139"/>
      <c r="AI1383" s="139"/>
      <c r="AJ1383" s="139"/>
      <c r="AK1383" s="139"/>
      <c r="AL1383" s="139"/>
      <c r="AM1383" s="139"/>
      <c r="AN1383" s="139"/>
      <c r="AO1383" s="139"/>
      <c r="AP1383" s="139"/>
      <c r="AQ1383" s="139"/>
      <c r="AR1383" s="139"/>
      <c r="AS1383" s="139"/>
      <c r="AT1383" s="139"/>
      <c r="AU1383" s="139"/>
      <c r="AV1383" s="139"/>
      <c r="AW1383" s="139"/>
      <c r="AX1383" s="139"/>
      <c r="AY1383" s="139"/>
      <c r="AZ1383" s="139"/>
      <c r="BA1383" s="139"/>
      <c r="BB1383" s="139"/>
      <c r="BC1383" s="139"/>
      <c r="BD1383" s="139"/>
      <c r="BE1383" s="139"/>
      <c r="BF1383" s="139"/>
      <c r="BG1383" s="140"/>
      <c r="BH1383" s="139"/>
      <c r="BI1383" s="139"/>
      <c r="BJ1383" s="139"/>
      <c r="BK1383" s="139"/>
      <c r="BL1383" s="139"/>
      <c r="BM1383" s="139"/>
      <c r="BN1383" s="139"/>
    </row>
    <row r="1384" spans="1:66" ht="15">
      <c r="A1384" s="139"/>
      <c r="B1384" s="139"/>
      <c r="C1384" s="139"/>
      <c r="D1384" s="139"/>
      <c r="E1384" s="139"/>
      <c r="F1384" s="139"/>
      <c r="G1384" s="139"/>
      <c r="H1384" s="139"/>
      <c r="I1384" s="139"/>
      <c r="J1384" s="139"/>
      <c r="K1384" s="139"/>
      <c r="L1384" s="139"/>
      <c r="M1384" s="139"/>
      <c r="N1384" s="139"/>
      <c r="O1384" s="139"/>
      <c r="P1384" s="139"/>
      <c r="Q1384" s="139"/>
      <c r="R1384" s="139"/>
      <c r="S1384" s="139"/>
      <c r="T1384" s="140"/>
      <c r="U1384" s="139"/>
      <c r="V1384" s="139"/>
      <c r="W1384" s="139"/>
      <c r="X1384" s="139"/>
      <c r="Y1384" s="139"/>
      <c r="Z1384" s="139"/>
      <c r="AA1384" s="139"/>
      <c r="AB1384" s="139"/>
      <c r="AC1384" s="139"/>
      <c r="AD1384" s="139"/>
      <c r="AE1384" s="139"/>
      <c r="AF1384" s="139"/>
      <c r="AG1384" s="139"/>
      <c r="AH1384" s="139"/>
      <c r="AI1384" s="139"/>
      <c r="AJ1384" s="139"/>
      <c r="AK1384" s="139"/>
      <c r="AL1384" s="139"/>
      <c r="AM1384" s="139"/>
      <c r="AN1384" s="139"/>
      <c r="AO1384" s="139"/>
      <c r="AP1384" s="139"/>
      <c r="AQ1384" s="139"/>
      <c r="AR1384" s="139"/>
      <c r="AS1384" s="139"/>
      <c r="AT1384" s="139"/>
      <c r="AU1384" s="139"/>
      <c r="AV1384" s="139"/>
      <c r="AW1384" s="139"/>
      <c r="AX1384" s="139"/>
      <c r="AY1384" s="139"/>
      <c r="AZ1384" s="139"/>
      <c r="BA1384" s="139"/>
      <c r="BB1384" s="139"/>
      <c r="BC1384" s="139"/>
      <c r="BD1384" s="139"/>
      <c r="BE1384" s="139"/>
      <c r="BF1384" s="139"/>
      <c r="BG1384" s="140"/>
      <c r="BH1384" s="139"/>
      <c r="BI1384" s="139"/>
      <c r="BJ1384" s="139"/>
      <c r="BK1384" s="139"/>
      <c r="BL1384" s="139"/>
      <c r="BM1384" s="139"/>
      <c r="BN1384" s="139"/>
    </row>
    <row r="1385" spans="1:66" ht="15">
      <c r="A1385" s="139"/>
      <c r="B1385" s="139"/>
      <c r="C1385" s="139"/>
      <c r="D1385" s="139"/>
      <c r="E1385" s="139"/>
      <c r="F1385" s="139"/>
      <c r="G1385" s="139"/>
      <c r="H1385" s="139"/>
      <c r="I1385" s="139"/>
      <c r="J1385" s="139"/>
      <c r="K1385" s="139"/>
      <c r="L1385" s="139"/>
      <c r="M1385" s="139"/>
      <c r="N1385" s="140"/>
      <c r="O1385" s="139"/>
      <c r="P1385" s="139"/>
      <c r="Q1385" s="139"/>
      <c r="R1385" s="139"/>
      <c r="S1385" s="139"/>
      <c r="T1385" s="140"/>
      <c r="U1385" s="139"/>
      <c r="V1385" s="139"/>
      <c r="W1385" s="139"/>
      <c r="X1385" s="139"/>
      <c r="Y1385" s="139"/>
      <c r="Z1385" s="139"/>
      <c r="AA1385" s="139"/>
      <c r="AB1385" s="139"/>
      <c r="AC1385" s="139"/>
      <c r="AD1385" s="139"/>
      <c r="AE1385" s="139"/>
      <c r="AF1385" s="139"/>
      <c r="AG1385" s="139"/>
      <c r="AH1385" s="139"/>
      <c r="AI1385" s="139"/>
      <c r="AJ1385" s="139"/>
      <c r="AK1385" s="139"/>
      <c r="AL1385" s="139"/>
      <c r="AM1385" s="139"/>
      <c r="AN1385" s="139"/>
      <c r="AO1385" s="139"/>
      <c r="AP1385" s="139"/>
      <c r="AQ1385" s="139"/>
      <c r="AR1385" s="139"/>
      <c r="AS1385" s="139"/>
      <c r="AT1385" s="139"/>
      <c r="AU1385" s="139"/>
      <c r="AV1385" s="139"/>
      <c r="AW1385" s="139"/>
      <c r="AX1385" s="139"/>
      <c r="AY1385" s="139"/>
      <c r="AZ1385" s="139"/>
      <c r="BA1385" s="140"/>
      <c r="BB1385" s="139"/>
      <c r="BC1385" s="140"/>
      <c r="BD1385" s="139"/>
      <c r="BE1385" s="139"/>
      <c r="BF1385" s="139"/>
      <c r="BG1385" s="140"/>
      <c r="BH1385" s="139"/>
      <c r="BI1385" s="139"/>
      <c r="BJ1385" s="139"/>
      <c r="BK1385" s="139"/>
      <c r="BL1385" s="139"/>
      <c r="BM1385" s="139"/>
      <c r="BN1385" s="139"/>
    </row>
    <row r="1386" spans="1:66" ht="15">
      <c r="A1386" s="139"/>
      <c r="B1386" s="139"/>
      <c r="C1386" s="139"/>
      <c r="D1386" s="139"/>
      <c r="E1386" s="139"/>
      <c r="F1386" s="139"/>
      <c r="G1386" s="139"/>
      <c r="H1386" s="139"/>
      <c r="I1386" s="139"/>
      <c r="J1386" s="139"/>
      <c r="K1386" s="139"/>
      <c r="L1386" s="139"/>
      <c r="M1386" s="139"/>
      <c r="N1386" s="140"/>
      <c r="O1386" s="139"/>
      <c r="P1386" s="139"/>
      <c r="Q1386" s="139"/>
      <c r="R1386" s="139"/>
      <c r="S1386" s="139"/>
      <c r="T1386" s="140"/>
      <c r="U1386" s="139"/>
      <c r="V1386" s="139"/>
      <c r="W1386" s="139"/>
      <c r="X1386" s="139"/>
      <c r="Y1386" s="139"/>
      <c r="Z1386" s="139"/>
      <c r="AA1386" s="139"/>
      <c r="AB1386" s="139"/>
      <c r="AC1386" s="139"/>
      <c r="AD1386" s="139"/>
      <c r="AE1386" s="139"/>
      <c r="AF1386" s="139"/>
      <c r="AG1386" s="139"/>
      <c r="AH1386" s="139"/>
      <c r="AI1386" s="139"/>
      <c r="AJ1386" s="139"/>
      <c r="AK1386" s="139"/>
      <c r="AL1386" s="139"/>
      <c r="AM1386" s="139"/>
      <c r="AN1386" s="139"/>
      <c r="AO1386" s="139"/>
      <c r="AP1386" s="139"/>
      <c r="AQ1386" s="139"/>
      <c r="AR1386" s="139"/>
      <c r="AS1386" s="139"/>
      <c r="AT1386" s="139"/>
      <c r="AU1386" s="139"/>
      <c r="AV1386" s="139"/>
      <c r="AW1386" s="139"/>
      <c r="AX1386" s="139"/>
      <c r="AY1386" s="139"/>
      <c r="AZ1386" s="139"/>
      <c r="BA1386" s="140"/>
      <c r="BB1386" s="139"/>
      <c r="BC1386" s="140"/>
      <c r="BD1386" s="139"/>
      <c r="BE1386" s="139"/>
      <c r="BF1386" s="139"/>
      <c r="BG1386" s="140"/>
      <c r="BH1386" s="139"/>
      <c r="BI1386" s="139"/>
      <c r="BJ1386" s="139"/>
      <c r="BK1386" s="139"/>
      <c r="BL1386" s="139"/>
      <c r="BM1386" s="139"/>
      <c r="BN1386" s="139"/>
    </row>
    <row r="1387" spans="1:66" ht="15">
      <c r="A1387" s="139"/>
      <c r="B1387" s="139"/>
      <c r="C1387" s="139"/>
      <c r="D1387" s="139"/>
      <c r="E1387" s="139"/>
      <c r="F1387" s="139"/>
      <c r="G1387" s="139"/>
      <c r="H1387" s="139"/>
      <c r="I1387" s="139"/>
      <c r="J1387" s="139"/>
      <c r="K1387" s="139"/>
      <c r="L1387" s="139"/>
      <c r="M1387" s="139"/>
      <c r="N1387" s="140"/>
      <c r="O1387" s="139"/>
      <c r="P1387" s="139"/>
      <c r="Q1387" s="139"/>
      <c r="R1387" s="139"/>
      <c r="S1387" s="139"/>
      <c r="T1387" s="140"/>
      <c r="U1387" s="139"/>
      <c r="V1387" s="139"/>
      <c r="W1387" s="139"/>
      <c r="X1387" s="139"/>
      <c r="Y1387" s="139"/>
      <c r="Z1387" s="139"/>
      <c r="AA1387" s="139"/>
      <c r="AB1387" s="139"/>
      <c r="AC1387" s="139"/>
      <c r="AD1387" s="139"/>
      <c r="AE1387" s="139"/>
      <c r="AF1387" s="139"/>
      <c r="AG1387" s="139"/>
      <c r="AH1387" s="139"/>
      <c r="AI1387" s="139"/>
      <c r="AJ1387" s="139"/>
      <c r="AK1387" s="139"/>
      <c r="AL1387" s="139"/>
      <c r="AM1387" s="139"/>
      <c r="AN1387" s="139"/>
      <c r="AO1387" s="139"/>
      <c r="AP1387" s="139"/>
      <c r="AQ1387" s="139"/>
      <c r="AR1387" s="139"/>
      <c r="AS1387" s="139"/>
      <c r="AT1387" s="139"/>
      <c r="AU1387" s="139"/>
      <c r="AV1387" s="139"/>
      <c r="AW1387" s="139"/>
      <c r="AX1387" s="139"/>
      <c r="AY1387" s="139"/>
      <c r="AZ1387" s="139"/>
      <c r="BA1387" s="140"/>
      <c r="BB1387" s="139"/>
      <c r="BC1387" s="140"/>
      <c r="BD1387" s="139"/>
      <c r="BE1387" s="139"/>
      <c r="BF1387" s="139"/>
      <c r="BG1387" s="140"/>
      <c r="BH1387" s="139"/>
      <c r="BI1387" s="139"/>
      <c r="BJ1387" s="139"/>
      <c r="BK1387" s="139"/>
      <c r="BL1387" s="139"/>
      <c r="BM1387" s="139"/>
      <c r="BN1387" s="139"/>
    </row>
    <row r="1388" spans="1:66" ht="15">
      <c r="A1388" s="139"/>
      <c r="B1388" s="139"/>
      <c r="C1388" s="139"/>
      <c r="D1388" s="139"/>
      <c r="E1388" s="139"/>
      <c r="F1388" s="139"/>
      <c r="G1388" s="139"/>
      <c r="H1388" s="139"/>
      <c r="I1388" s="139"/>
      <c r="J1388" s="139"/>
      <c r="K1388" s="139"/>
      <c r="L1388" s="139"/>
      <c r="M1388" s="139"/>
      <c r="N1388" s="140"/>
      <c r="O1388" s="139"/>
      <c r="P1388" s="139"/>
      <c r="Q1388" s="139"/>
      <c r="R1388" s="139"/>
      <c r="S1388" s="139"/>
      <c r="T1388" s="140"/>
      <c r="U1388" s="139"/>
      <c r="V1388" s="139"/>
      <c r="W1388" s="139"/>
      <c r="X1388" s="139"/>
      <c r="Y1388" s="139"/>
      <c r="Z1388" s="139"/>
      <c r="AA1388" s="139"/>
      <c r="AB1388" s="139"/>
      <c r="AC1388" s="139"/>
      <c r="AD1388" s="139"/>
      <c r="AE1388" s="139"/>
      <c r="AF1388" s="139"/>
      <c r="AG1388" s="139"/>
      <c r="AH1388" s="139"/>
      <c r="AI1388" s="139"/>
      <c r="AJ1388" s="139"/>
      <c r="AK1388" s="139"/>
      <c r="AL1388" s="139"/>
      <c r="AM1388" s="139"/>
      <c r="AN1388" s="139"/>
      <c r="AO1388" s="139"/>
      <c r="AP1388" s="139"/>
      <c r="AQ1388" s="139"/>
      <c r="AR1388" s="139"/>
      <c r="AS1388" s="139"/>
      <c r="AT1388" s="139"/>
      <c r="AU1388" s="139"/>
      <c r="AV1388" s="139"/>
      <c r="AW1388" s="139"/>
      <c r="AX1388" s="139"/>
      <c r="AY1388" s="139"/>
      <c r="AZ1388" s="139"/>
      <c r="BA1388" s="140"/>
      <c r="BB1388" s="139"/>
      <c r="BC1388" s="140"/>
      <c r="BD1388" s="139"/>
      <c r="BE1388" s="139"/>
      <c r="BF1388" s="139"/>
      <c r="BG1388" s="140"/>
      <c r="BH1388" s="139"/>
      <c r="BI1388" s="139"/>
      <c r="BJ1388" s="139"/>
      <c r="BK1388" s="139"/>
      <c r="BL1388" s="139"/>
      <c r="BM1388" s="139"/>
      <c r="BN1388" s="139"/>
    </row>
    <row r="1389" spans="1:66" ht="15">
      <c r="A1389" s="139"/>
      <c r="B1389" s="139"/>
      <c r="C1389" s="139"/>
      <c r="D1389" s="139"/>
      <c r="E1389" s="139"/>
      <c r="F1389" s="139"/>
      <c r="G1389" s="139"/>
      <c r="H1389" s="139"/>
      <c r="I1389" s="139"/>
      <c r="J1389" s="139"/>
      <c r="K1389" s="139"/>
      <c r="L1389" s="139"/>
      <c r="M1389" s="139"/>
      <c r="N1389" s="140"/>
      <c r="O1389" s="139"/>
      <c r="P1389" s="139"/>
      <c r="Q1389" s="139"/>
      <c r="R1389" s="139"/>
      <c r="S1389" s="139"/>
      <c r="T1389" s="140"/>
      <c r="U1389" s="139"/>
      <c r="V1389" s="139"/>
      <c r="W1389" s="139"/>
      <c r="X1389" s="139"/>
      <c r="Y1389" s="139"/>
      <c r="Z1389" s="139"/>
      <c r="AA1389" s="139"/>
      <c r="AB1389" s="139"/>
      <c r="AC1389" s="139"/>
      <c r="AD1389" s="139"/>
      <c r="AE1389" s="139"/>
      <c r="AF1389" s="139"/>
      <c r="AG1389" s="139"/>
      <c r="AH1389" s="139"/>
      <c r="AI1389" s="139"/>
      <c r="AJ1389" s="139"/>
      <c r="AK1389" s="139"/>
      <c r="AL1389" s="139"/>
      <c r="AM1389" s="139"/>
      <c r="AN1389" s="139"/>
      <c r="AO1389" s="139"/>
      <c r="AP1389" s="139"/>
      <c r="AQ1389" s="139"/>
      <c r="AR1389" s="139"/>
      <c r="AS1389" s="139"/>
      <c r="AT1389" s="139"/>
      <c r="AU1389" s="139"/>
      <c r="AV1389" s="139"/>
      <c r="AW1389" s="139"/>
      <c r="AX1389" s="139"/>
      <c r="AY1389" s="139"/>
      <c r="AZ1389" s="139"/>
      <c r="BA1389" s="139"/>
      <c r="BB1389" s="139"/>
      <c r="BC1389" s="139"/>
      <c r="BD1389" s="139"/>
      <c r="BE1389" s="139"/>
      <c r="BF1389" s="139"/>
      <c r="BG1389" s="140"/>
      <c r="BH1389" s="139"/>
      <c r="BI1389" s="139"/>
      <c r="BJ1389" s="139"/>
      <c r="BK1389" s="139"/>
      <c r="BL1389" s="139"/>
      <c r="BM1389" s="139"/>
      <c r="BN1389" s="139"/>
    </row>
    <row r="1390" spans="1:66" ht="15">
      <c r="A1390" s="139"/>
      <c r="B1390" s="139"/>
      <c r="C1390" s="139"/>
      <c r="D1390" s="139"/>
      <c r="E1390" s="139"/>
      <c r="F1390" s="139"/>
      <c r="G1390" s="139"/>
      <c r="H1390" s="139"/>
      <c r="I1390" s="139"/>
      <c r="J1390" s="139"/>
      <c r="K1390" s="139"/>
      <c r="L1390" s="139"/>
      <c r="M1390" s="139"/>
      <c r="N1390" s="140"/>
      <c r="O1390" s="139"/>
      <c r="P1390" s="139"/>
      <c r="Q1390" s="139"/>
      <c r="R1390" s="139"/>
      <c r="S1390" s="139"/>
      <c r="T1390" s="140"/>
      <c r="U1390" s="139"/>
      <c r="V1390" s="139"/>
      <c r="W1390" s="139"/>
      <c r="X1390" s="139"/>
      <c r="Y1390" s="139"/>
      <c r="Z1390" s="139"/>
      <c r="AA1390" s="139"/>
      <c r="AB1390" s="139"/>
      <c r="AC1390" s="139"/>
      <c r="AD1390" s="139"/>
      <c r="AE1390" s="139"/>
      <c r="AF1390" s="139"/>
      <c r="AG1390" s="139"/>
      <c r="AH1390" s="139"/>
      <c r="AI1390" s="139"/>
      <c r="AJ1390" s="139"/>
      <c r="AK1390" s="139"/>
      <c r="AL1390" s="139"/>
      <c r="AM1390" s="139"/>
      <c r="AN1390" s="139"/>
      <c r="AO1390" s="139"/>
      <c r="AP1390" s="139"/>
      <c r="AQ1390" s="139"/>
      <c r="AR1390" s="139"/>
      <c r="AS1390" s="139"/>
      <c r="AT1390" s="139"/>
      <c r="AU1390" s="139"/>
      <c r="AV1390" s="139"/>
      <c r="AW1390" s="139"/>
      <c r="AX1390" s="139"/>
      <c r="AY1390" s="139"/>
      <c r="AZ1390" s="139"/>
      <c r="BA1390" s="139"/>
      <c r="BB1390" s="139"/>
      <c r="BC1390" s="139"/>
      <c r="BD1390" s="139"/>
      <c r="BE1390" s="139"/>
      <c r="BF1390" s="139"/>
      <c r="BG1390" s="140"/>
      <c r="BH1390" s="139"/>
      <c r="BI1390" s="139"/>
      <c r="BJ1390" s="139"/>
      <c r="BK1390" s="139"/>
      <c r="BL1390" s="139"/>
      <c r="BM1390" s="139"/>
      <c r="BN1390" s="139"/>
    </row>
    <row r="1391" spans="1:66" ht="15">
      <c r="A1391" s="139"/>
      <c r="B1391" s="139"/>
      <c r="C1391" s="139"/>
      <c r="D1391" s="139"/>
      <c r="E1391" s="139"/>
      <c r="F1391" s="139"/>
      <c r="G1391" s="139"/>
      <c r="H1391" s="139"/>
      <c r="I1391" s="139"/>
      <c r="J1391" s="139"/>
      <c r="K1391" s="139"/>
      <c r="L1391" s="139"/>
      <c r="M1391" s="139"/>
      <c r="N1391" s="140"/>
      <c r="O1391" s="139"/>
      <c r="P1391" s="139"/>
      <c r="Q1391" s="139"/>
      <c r="R1391" s="139"/>
      <c r="S1391" s="139"/>
      <c r="T1391" s="140"/>
      <c r="U1391" s="139"/>
      <c r="V1391" s="139"/>
      <c r="W1391" s="139"/>
      <c r="X1391" s="139"/>
      <c r="Y1391" s="139"/>
      <c r="Z1391" s="139"/>
      <c r="AA1391" s="139"/>
      <c r="AB1391" s="139"/>
      <c r="AC1391" s="139"/>
      <c r="AD1391" s="139"/>
      <c r="AE1391" s="139"/>
      <c r="AF1391" s="139"/>
      <c r="AG1391" s="139"/>
      <c r="AH1391" s="139"/>
      <c r="AI1391" s="139"/>
      <c r="AJ1391" s="139"/>
      <c r="AK1391" s="139"/>
      <c r="AL1391" s="139"/>
      <c r="AM1391" s="139"/>
      <c r="AN1391" s="139"/>
      <c r="AO1391" s="139"/>
      <c r="AP1391" s="139"/>
      <c r="AQ1391" s="139"/>
      <c r="AR1391" s="139"/>
      <c r="AS1391" s="139"/>
      <c r="AT1391" s="139"/>
      <c r="AU1391" s="139"/>
      <c r="AV1391" s="139"/>
      <c r="AW1391" s="139"/>
      <c r="AX1391" s="139"/>
      <c r="AY1391" s="139"/>
      <c r="AZ1391" s="139"/>
      <c r="BA1391" s="139"/>
      <c r="BB1391" s="139"/>
      <c r="BC1391" s="139"/>
      <c r="BD1391" s="139"/>
      <c r="BE1391" s="139"/>
      <c r="BF1391" s="139"/>
      <c r="BG1391" s="140"/>
      <c r="BH1391" s="139"/>
      <c r="BI1391" s="139"/>
      <c r="BJ1391" s="139"/>
      <c r="BK1391" s="139"/>
      <c r="BL1391" s="139"/>
      <c r="BM1391" s="139"/>
      <c r="BN1391" s="139"/>
    </row>
    <row r="1392" spans="1:66" ht="15">
      <c r="A1392" s="139"/>
      <c r="B1392" s="139"/>
      <c r="C1392" s="139"/>
      <c r="D1392" s="139"/>
      <c r="E1392" s="139"/>
      <c r="F1392" s="139"/>
      <c r="G1392" s="139"/>
      <c r="H1392" s="139"/>
      <c r="I1392" s="139"/>
      <c r="J1392" s="139"/>
      <c r="K1392" s="139"/>
      <c r="L1392" s="139"/>
      <c r="M1392" s="139"/>
      <c r="N1392" s="140"/>
      <c r="O1392" s="139"/>
      <c r="P1392" s="139"/>
      <c r="Q1392" s="139"/>
      <c r="R1392" s="139"/>
      <c r="S1392" s="139"/>
      <c r="T1392" s="140"/>
      <c r="U1392" s="139"/>
      <c r="V1392" s="139"/>
      <c r="W1392" s="139"/>
      <c r="X1392" s="139"/>
      <c r="Y1392" s="139"/>
      <c r="Z1392" s="139"/>
      <c r="AA1392" s="139"/>
      <c r="AB1392" s="139"/>
      <c r="AC1392" s="139"/>
      <c r="AD1392" s="139"/>
      <c r="AE1392" s="139"/>
      <c r="AF1392" s="139"/>
      <c r="AG1392" s="139"/>
      <c r="AH1392" s="139"/>
      <c r="AI1392" s="139"/>
      <c r="AJ1392" s="139"/>
      <c r="AK1392" s="139"/>
      <c r="AL1392" s="139"/>
      <c r="AM1392" s="139"/>
      <c r="AN1392" s="139"/>
      <c r="AO1392" s="139"/>
      <c r="AP1392" s="139"/>
      <c r="AQ1392" s="139"/>
      <c r="AR1392" s="139"/>
      <c r="AS1392" s="139"/>
      <c r="AT1392" s="139"/>
      <c r="AU1392" s="139"/>
      <c r="AV1392" s="139"/>
      <c r="AW1392" s="139"/>
      <c r="AX1392" s="139"/>
      <c r="AY1392" s="139"/>
      <c r="AZ1392" s="139"/>
      <c r="BA1392" s="139"/>
      <c r="BB1392" s="139"/>
      <c r="BC1392" s="139"/>
      <c r="BD1392" s="139"/>
      <c r="BE1392" s="139"/>
      <c r="BF1392" s="139"/>
      <c r="BG1392" s="140"/>
      <c r="BH1392" s="139"/>
      <c r="BI1392" s="139"/>
      <c r="BJ1392" s="139"/>
      <c r="BK1392" s="139"/>
      <c r="BL1392" s="139"/>
      <c r="BM1392" s="139"/>
      <c r="BN1392" s="139"/>
    </row>
    <row r="1393" spans="1:66" ht="15">
      <c r="A1393" s="139"/>
      <c r="B1393" s="139"/>
      <c r="C1393" s="139"/>
      <c r="D1393" s="139"/>
      <c r="E1393" s="139"/>
      <c r="F1393" s="139"/>
      <c r="G1393" s="139"/>
      <c r="H1393" s="139"/>
      <c r="I1393" s="139"/>
      <c r="J1393" s="139"/>
      <c r="K1393" s="139"/>
      <c r="L1393" s="139"/>
      <c r="M1393" s="139"/>
      <c r="N1393" s="140"/>
      <c r="O1393" s="139"/>
      <c r="P1393" s="139"/>
      <c r="Q1393" s="139"/>
      <c r="R1393" s="139"/>
      <c r="S1393" s="139"/>
      <c r="T1393" s="140"/>
      <c r="U1393" s="139"/>
      <c r="V1393" s="139"/>
      <c r="W1393" s="139"/>
      <c r="X1393" s="139"/>
      <c r="Y1393" s="139"/>
      <c r="Z1393" s="139"/>
      <c r="AA1393" s="139"/>
      <c r="AB1393" s="139"/>
      <c r="AC1393" s="139"/>
      <c r="AD1393" s="139"/>
      <c r="AE1393" s="139"/>
      <c r="AF1393" s="139"/>
      <c r="AG1393" s="139"/>
      <c r="AH1393" s="139"/>
      <c r="AI1393" s="139"/>
      <c r="AJ1393" s="139"/>
      <c r="AK1393" s="139"/>
      <c r="AL1393" s="139"/>
      <c r="AM1393" s="139"/>
      <c r="AN1393" s="139"/>
      <c r="AO1393" s="139"/>
      <c r="AP1393" s="139"/>
      <c r="AQ1393" s="139"/>
      <c r="AR1393" s="139"/>
      <c r="AS1393" s="139"/>
      <c r="AT1393" s="139"/>
      <c r="AU1393" s="139"/>
      <c r="AV1393" s="139"/>
      <c r="AW1393" s="139"/>
      <c r="AX1393" s="139"/>
      <c r="AY1393" s="139"/>
      <c r="AZ1393" s="139"/>
      <c r="BA1393" s="139"/>
      <c r="BB1393" s="139"/>
      <c r="BC1393" s="139"/>
      <c r="BD1393" s="139"/>
      <c r="BE1393" s="139"/>
      <c r="BF1393" s="139"/>
      <c r="BG1393" s="140"/>
      <c r="BH1393" s="139"/>
      <c r="BI1393" s="139"/>
      <c r="BJ1393" s="139"/>
      <c r="BK1393" s="139"/>
      <c r="BL1393" s="139"/>
      <c r="BM1393" s="139"/>
      <c r="BN1393" s="139"/>
    </row>
    <row r="1394" spans="1:66" ht="15">
      <c r="A1394" s="139"/>
      <c r="B1394" s="139"/>
      <c r="C1394" s="139"/>
      <c r="D1394" s="139"/>
      <c r="E1394" s="139"/>
      <c r="F1394" s="139"/>
      <c r="G1394" s="139"/>
      <c r="H1394" s="139"/>
      <c r="I1394" s="139"/>
      <c r="J1394" s="139"/>
      <c r="K1394" s="139"/>
      <c r="L1394" s="139"/>
      <c r="M1394" s="139"/>
      <c r="N1394" s="140"/>
      <c r="O1394" s="139"/>
      <c r="P1394" s="139"/>
      <c r="Q1394" s="139"/>
      <c r="R1394" s="139"/>
      <c r="S1394" s="139"/>
      <c r="T1394" s="140"/>
      <c r="U1394" s="139"/>
      <c r="V1394" s="139"/>
      <c r="W1394" s="139"/>
      <c r="X1394" s="139"/>
      <c r="Y1394" s="139"/>
      <c r="Z1394" s="139"/>
      <c r="AA1394" s="139"/>
      <c r="AB1394" s="139"/>
      <c r="AC1394" s="139"/>
      <c r="AD1394" s="139"/>
      <c r="AE1394" s="139"/>
      <c r="AF1394" s="139"/>
      <c r="AG1394" s="139"/>
      <c r="AH1394" s="139"/>
      <c r="AI1394" s="139"/>
      <c r="AJ1394" s="139"/>
      <c r="AK1394" s="139"/>
      <c r="AL1394" s="139"/>
      <c r="AM1394" s="139"/>
      <c r="AN1394" s="139"/>
      <c r="AO1394" s="139"/>
      <c r="AP1394" s="139"/>
      <c r="AQ1394" s="139"/>
      <c r="AR1394" s="139"/>
      <c r="AS1394" s="139"/>
      <c r="AT1394" s="139"/>
      <c r="AU1394" s="139"/>
      <c r="AV1394" s="139"/>
      <c r="AW1394" s="139"/>
      <c r="AX1394" s="139"/>
      <c r="AY1394" s="139"/>
      <c r="AZ1394" s="139"/>
      <c r="BA1394" s="139"/>
      <c r="BB1394" s="139"/>
      <c r="BC1394" s="139"/>
      <c r="BD1394" s="139"/>
      <c r="BE1394" s="139"/>
      <c r="BF1394" s="139"/>
      <c r="BG1394" s="140"/>
      <c r="BH1394" s="139"/>
      <c r="BI1394" s="139"/>
      <c r="BJ1394" s="139"/>
      <c r="BK1394" s="139"/>
      <c r="BL1394" s="139"/>
      <c r="BM1394" s="139"/>
      <c r="BN1394" s="139"/>
    </row>
    <row r="1395" spans="1:66" ht="15">
      <c r="A1395" s="139"/>
      <c r="B1395" s="139"/>
      <c r="C1395" s="139"/>
      <c r="D1395" s="139"/>
      <c r="E1395" s="139"/>
      <c r="F1395" s="139"/>
      <c r="G1395" s="139"/>
      <c r="H1395" s="139"/>
      <c r="I1395" s="139"/>
      <c r="J1395" s="139"/>
      <c r="K1395" s="139"/>
      <c r="L1395" s="139"/>
      <c r="M1395" s="139"/>
      <c r="N1395" s="140"/>
      <c r="O1395" s="139"/>
      <c r="P1395" s="139"/>
      <c r="Q1395" s="139"/>
      <c r="R1395" s="139"/>
      <c r="S1395" s="139"/>
      <c r="T1395" s="140"/>
      <c r="U1395" s="139"/>
      <c r="V1395" s="139"/>
      <c r="W1395" s="139"/>
      <c r="X1395" s="139"/>
      <c r="Y1395" s="139"/>
      <c r="Z1395" s="139"/>
      <c r="AA1395" s="139"/>
      <c r="AB1395" s="139"/>
      <c r="AC1395" s="139"/>
      <c r="AD1395" s="139"/>
      <c r="AE1395" s="139"/>
      <c r="AF1395" s="139"/>
      <c r="AG1395" s="139"/>
      <c r="AH1395" s="139"/>
      <c r="AI1395" s="139"/>
      <c r="AJ1395" s="139"/>
      <c r="AK1395" s="139"/>
      <c r="AL1395" s="139"/>
      <c r="AM1395" s="139"/>
      <c r="AN1395" s="139"/>
      <c r="AO1395" s="139"/>
      <c r="AP1395" s="139"/>
      <c r="AQ1395" s="139"/>
      <c r="AR1395" s="139"/>
      <c r="AS1395" s="139"/>
      <c r="AT1395" s="139"/>
      <c r="AU1395" s="139"/>
      <c r="AV1395" s="139"/>
      <c r="AW1395" s="139"/>
      <c r="AX1395" s="139"/>
      <c r="AY1395" s="139"/>
      <c r="AZ1395" s="139"/>
      <c r="BA1395" s="139"/>
      <c r="BB1395" s="139"/>
      <c r="BC1395" s="139"/>
      <c r="BD1395" s="139"/>
      <c r="BE1395" s="139"/>
      <c r="BF1395" s="139"/>
      <c r="BG1395" s="140"/>
      <c r="BH1395" s="139"/>
      <c r="BI1395" s="139"/>
      <c r="BJ1395" s="139"/>
      <c r="BK1395" s="139"/>
      <c r="BL1395" s="139"/>
      <c r="BM1395" s="139"/>
      <c r="BN1395" s="139"/>
    </row>
    <row r="1396" spans="1:66" ht="15">
      <c r="A1396" s="139"/>
      <c r="B1396" s="139"/>
      <c r="C1396" s="139"/>
      <c r="D1396" s="139"/>
      <c r="E1396" s="139"/>
      <c r="F1396" s="139"/>
      <c r="G1396" s="139"/>
      <c r="H1396" s="139"/>
      <c r="I1396" s="139"/>
      <c r="J1396" s="139"/>
      <c r="K1396" s="139"/>
      <c r="L1396" s="139"/>
      <c r="M1396" s="139"/>
      <c r="N1396" s="140"/>
      <c r="O1396" s="139"/>
      <c r="P1396" s="139"/>
      <c r="Q1396" s="139"/>
      <c r="R1396" s="139"/>
      <c r="S1396" s="139"/>
      <c r="T1396" s="140"/>
      <c r="U1396" s="139"/>
      <c r="V1396" s="139"/>
      <c r="W1396" s="139"/>
      <c r="X1396" s="139"/>
      <c r="Y1396" s="139"/>
      <c r="Z1396" s="139"/>
      <c r="AA1396" s="139"/>
      <c r="AB1396" s="139"/>
      <c r="AC1396" s="139"/>
      <c r="AD1396" s="139"/>
      <c r="AE1396" s="139"/>
      <c r="AF1396" s="139"/>
      <c r="AG1396" s="139"/>
      <c r="AH1396" s="139"/>
      <c r="AI1396" s="139"/>
      <c r="AJ1396" s="139"/>
      <c r="AK1396" s="139"/>
      <c r="AL1396" s="139"/>
      <c r="AM1396" s="139"/>
      <c r="AN1396" s="139"/>
      <c r="AO1396" s="139"/>
      <c r="AP1396" s="139"/>
      <c r="AQ1396" s="139"/>
      <c r="AR1396" s="139"/>
      <c r="AS1396" s="139"/>
      <c r="AT1396" s="139"/>
      <c r="AU1396" s="139"/>
      <c r="AV1396" s="139"/>
      <c r="AW1396" s="139"/>
      <c r="AX1396" s="139"/>
      <c r="AY1396" s="139"/>
      <c r="AZ1396" s="139"/>
      <c r="BA1396" s="139"/>
      <c r="BB1396" s="139"/>
      <c r="BC1396" s="139"/>
      <c r="BD1396" s="139"/>
      <c r="BE1396" s="139"/>
      <c r="BF1396" s="139"/>
      <c r="BG1396" s="140"/>
      <c r="BH1396" s="139"/>
      <c r="BI1396" s="139"/>
      <c r="BJ1396" s="139"/>
      <c r="BK1396" s="139"/>
      <c r="BL1396" s="139"/>
      <c r="BM1396" s="139"/>
      <c r="BN1396" s="139"/>
    </row>
    <row r="1397" spans="1:66" ht="15">
      <c r="A1397" s="139"/>
      <c r="B1397" s="139"/>
      <c r="C1397" s="139"/>
      <c r="D1397" s="139"/>
      <c r="E1397" s="139"/>
      <c r="F1397" s="139"/>
      <c r="G1397" s="139"/>
      <c r="H1397" s="139"/>
      <c r="I1397" s="139"/>
      <c r="J1397" s="139"/>
      <c r="K1397" s="139"/>
      <c r="L1397" s="139"/>
      <c r="M1397" s="139"/>
      <c r="N1397" s="140"/>
      <c r="O1397" s="139"/>
      <c r="P1397" s="139"/>
      <c r="Q1397" s="139"/>
      <c r="R1397" s="139"/>
      <c r="S1397" s="139"/>
      <c r="T1397" s="140"/>
      <c r="U1397" s="139"/>
      <c r="V1397" s="139"/>
      <c r="W1397" s="139"/>
      <c r="X1397" s="139"/>
      <c r="Y1397" s="139"/>
      <c r="Z1397" s="139"/>
      <c r="AA1397" s="139"/>
      <c r="AB1397" s="139"/>
      <c r="AC1397" s="139"/>
      <c r="AD1397" s="139"/>
      <c r="AE1397" s="139"/>
      <c r="AF1397" s="139"/>
      <c r="AG1397" s="139"/>
      <c r="AH1397" s="139"/>
      <c r="AI1397" s="139"/>
      <c r="AJ1397" s="139"/>
      <c r="AK1397" s="139"/>
      <c r="AL1397" s="139"/>
      <c r="AM1397" s="139"/>
      <c r="AN1397" s="139"/>
      <c r="AO1397" s="139"/>
      <c r="AP1397" s="139"/>
      <c r="AQ1397" s="139"/>
      <c r="AR1397" s="139"/>
      <c r="AS1397" s="139"/>
      <c r="AT1397" s="139"/>
      <c r="AU1397" s="139"/>
      <c r="AV1397" s="139"/>
      <c r="AW1397" s="139"/>
      <c r="AX1397" s="139"/>
      <c r="AY1397" s="139"/>
      <c r="AZ1397" s="139"/>
      <c r="BA1397" s="139"/>
      <c r="BB1397" s="139"/>
      <c r="BC1397" s="139"/>
      <c r="BD1397" s="139"/>
      <c r="BE1397" s="139"/>
      <c r="BF1397" s="139"/>
      <c r="BG1397" s="140"/>
      <c r="BH1397" s="139"/>
      <c r="BI1397" s="139"/>
      <c r="BJ1397" s="139"/>
      <c r="BK1397" s="139"/>
      <c r="BL1397" s="139"/>
      <c r="BM1397" s="139"/>
      <c r="BN1397" s="139"/>
    </row>
    <row r="1398" spans="1:66" ht="15">
      <c r="A1398" s="139"/>
      <c r="B1398" s="139"/>
      <c r="C1398" s="139"/>
      <c r="D1398" s="139"/>
      <c r="E1398" s="139"/>
      <c r="F1398" s="139"/>
      <c r="G1398" s="139"/>
      <c r="H1398" s="139"/>
      <c r="I1398" s="139"/>
      <c r="J1398" s="139"/>
      <c r="K1398" s="139"/>
      <c r="L1398" s="139"/>
      <c r="M1398" s="139"/>
      <c r="N1398" s="140"/>
      <c r="O1398" s="139"/>
      <c r="P1398" s="139"/>
      <c r="Q1398" s="139"/>
      <c r="R1398" s="139"/>
      <c r="S1398" s="139"/>
      <c r="T1398" s="139"/>
      <c r="U1398" s="139"/>
      <c r="V1398" s="139"/>
      <c r="W1398" s="139"/>
      <c r="X1398" s="139"/>
      <c r="Y1398" s="139"/>
      <c r="Z1398" s="139"/>
      <c r="AA1398" s="139"/>
      <c r="AB1398" s="139"/>
      <c r="AC1398" s="139"/>
      <c r="AD1398" s="139"/>
      <c r="AE1398" s="139"/>
      <c r="AF1398" s="139"/>
      <c r="AG1398" s="139"/>
      <c r="AH1398" s="139"/>
      <c r="AI1398" s="139"/>
      <c r="AJ1398" s="139"/>
      <c r="AK1398" s="139"/>
      <c r="AL1398" s="139"/>
      <c r="AM1398" s="139"/>
      <c r="AN1398" s="139"/>
      <c r="AO1398" s="139"/>
      <c r="AP1398" s="139"/>
      <c r="AQ1398" s="139"/>
      <c r="AR1398" s="139"/>
      <c r="AS1398" s="139"/>
      <c r="AT1398" s="139"/>
      <c r="AU1398" s="139"/>
      <c r="AV1398" s="139"/>
      <c r="AW1398" s="139"/>
      <c r="AX1398" s="139"/>
      <c r="AY1398" s="139"/>
      <c r="AZ1398" s="139"/>
      <c r="BA1398" s="139"/>
      <c r="BB1398" s="139"/>
      <c r="BC1398" s="139"/>
      <c r="BD1398" s="139"/>
      <c r="BE1398" s="139"/>
      <c r="BF1398" s="139"/>
      <c r="BG1398" s="140"/>
      <c r="BH1398" s="139"/>
      <c r="BI1398" s="139"/>
      <c r="BJ1398" s="139"/>
      <c r="BK1398" s="139"/>
      <c r="BL1398" s="139"/>
      <c r="BM1398" s="139"/>
      <c r="BN1398" s="139"/>
    </row>
    <row r="1399" spans="1:66" ht="15">
      <c r="A1399" s="139"/>
      <c r="B1399" s="139"/>
      <c r="C1399" s="139"/>
      <c r="D1399" s="139"/>
      <c r="E1399" s="139"/>
      <c r="F1399" s="139"/>
      <c r="G1399" s="139"/>
      <c r="H1399" s="139"/>
      <c r="I1399" s="139"/>
      <c r="J1399" s="139"/>
      <c r="K1399" s="139"/>
      <c r="L1399" s="139"/>
      <c r="M1399" s="139"/>
      <c r="N1399" s="140"/>
      <c r="O1399" s="139"/>
      <c r="P1399" s="139"/>
      <c r="Q1399" s="139"/>
      <c r="R1399" s="139"/>
      <c r="S1399" s="139"/>
      <c r="T1399" s="139"/>
      <c r="U1399" s="139"/>
      <c r="V1399" s="139"/>
      <c r="W1399" s="139"/>
      <c r="X1399" s="139"/>
      <c r="Y1399" s="139"/>
      <c r="Z1399" s="139"/>
      <c r="AA1399" s="139"/>
      <c r="AB1399" s="139"/>
      <c r="AC1399" s="139"/>
      <c r="AD1399" s="139"/>
      <c r="AE1399" s="139"/>
      <c r="AF1399" s="139"/>
      <c r="AG1399" s="139"/>
      <c r="AH1399" s="139"/>
      <c r="AI1399" s="139"/>
      <c r="AJ1399" s="139"/>
      <c r="AK1399" s="139"/>
      <c r="AL1399" s="139"/>
      <c r="AM1399" s="139"/>
      <c r="AN1399" s="139"/>
      <c r="AO1399" s="139"/>
      <c r="AP1399" s="139"/>
      <c r="AQ1399" s="139"/>
      <c r="AR1399" s="139"/>
      <c r="AS1399" s="139"/>
      <c r="AT1399" s="139"/>
      <c r="AU1399" s="139"/>
      <c r="AV1399" s="139"/>
      <c r="AW1399" s="139"/>
      <c r="AX1399" s="139"/>
      <c r="AY1399" s="139"/>
      <c r="AZ1399" s="139"/>
      <c r="BA1399" s="139"/>
      <c r="BB1399" s="139"/>
      <c r="BC1399" s="139"/>
      <c r="BD1399" s="139"/>
      <c r="BE1399" s="139"/>
      <c r="BF1399" s="139"/>
      <c r="BG1399" s="140"/>
      <c r="BH1399" s="139"/>
      <c r="BI1399" s="139"/>
      <c r="BJ1399" s="139"/>
      <c r="BK1399" s="139"/>
      <c r="BL1399" s="139"/>
      <c r="BM1399" s="139"/>
      <c r="BN1399" s="139"/>
    </row>
    <row r="1400" spans="1:66" ht="15">
      <c r="A1400" s="139"/>
      <c r="B1400" s="139"/>
      <c r="C1400" s="139"/>
      <c r="D1400" s="139"/>
      <c r="E1400" s="139"/>
      <c r="F1400" s="139"/>
      <c r="G1400" s="139"/>
      <c r="H1400" s="139"/>
      <c r="I1400" s="139"/>
      <c r="J1400" s="139"/>
      <c r="K1400" s="139"/>
      <c r="L1400" s="139"/>
      <c r="M1400" s="139"/>
      <c r="N1400" s="140"/>
      <c r="O1400" s="139"/>
      <c r="P1400" s="139"/>
      <c r="Q1400" s="139"/>
      <c r="R1400" s="139"/>
      <c r="S1400" s="139"/>
      <c r="T1400" s="139"/>
      <c r="U1400" s="139"/>
      <c r="V1400" s="139"/>
      <c r="W1400" s="139"/>
      <c r="X1400" s="139"/>
      <c r="Y1400" s="139"/>
      <c r="Z1400" s="139"/>
      <c r="AA1400" s="139"/>
      <c r="AB1400" s="139"/>
      <c r="AC1400" s="139"/>
      <c r="AD1400" s="139"/>
      <c r="AE1400" s="139"/>
      <c r="AF1400" s="139"/>
      <c r="AG1400" s="139"/>
      <c r="AH1400" s="139"/>
      <c r="AI1400" s="139"/>
      <c r="AJ1400" s="139"/>
      <c r="AK1400" s="139"/>
      <c r="AL1400" s="139"/>
      <c r="AM1400" s="139"/>
      <c r="AN1400" s="139"/>
      <c r="AO1400" s="139"/>
      <c r="AP1400" s="139"/>
      <c r="AQ1400" s="139"/>
      <c r="AR1400" s="139"/>
      <c r="AS1400" s="139"/>
      <c r="AT1400" s="139"/>
      <c r="AU1400" s="139"/>
      <c r="AV1400" s="139"/>
      <c r="AW1400" s="139"/>
      <c r="AX1400" s="139"/>
      <c r="AY1400" s="139"/>
      <c r="AZ1400" s="139"/>
      <c r="BA1400" s="139"/>
      <c r="BB1400" s="139"/>
      <c r="BC1400" s="139"/>
      <c r="BD1400" s="139"/>
      <c r="BE1400" s="139"/>
      <c r="BF1400" s="139"/>
      <c r="BG1400" s="140"/>
      <c r="BH1400" s="139"/>
      <c r="BI1400" s="139"/>
      <c r="BJ1400" s="139"/>
      <c r="BK1400" s="139"/>
      <c r="BL1400" s="139"/>
      <c r="BM1400" s="139"/>
      <c r="BN1400" s="139"/>
    </row>
    <row r="1401" spans="1:66" ht="15">
      <c r="A1401" s="139"/>
      <c r="B1401" s="139"/>
      <c r="C1401" s="139"/>
      <c r="D1401" s="139"/>
      <c r="E1401" s="139"/>
      <c r="F1401" s="139"/>
      <c r="G1401" s="139"/>
      <c r="H1401" s="139"/>
      <c r="I1401" s="139"/>
      <c r="J1401" s="139"/>
      <c r="K1401" s="139"/>
      <c r="L1401" s="139"/>
      <c r="M1401" s="139"/>
      <c r="N1401" s="140"/>
      <c r="O1401" s="139"/>
      <c r="P1401" s="139"/>
      <c r="Q1401" s="139"/>
      <c r="R1401" s="139"/>
      <c r="S1401" s="139"/>
      <c r="T1401" s="139"/>
      <c r="U1401" s="139"/>
      <c r="V1401" s="139"/>
      <c r="W1401" s="139"/>
      <c r="X1401" s="139"/>
      <c r="Y1401" s="139"/>
      <c r="Z1401" s="139"/>
      <c r="AA1401" s="139"/>
      <c r="AB1401" s="139"/>
      <c r="AC1401" s="139"/>
      <c r="AD1401" s="139"/>
      <c r="AE1401" s="139"/>
      <c r="AF1401" s="139"/>
      <c r="AG1401" s="139"/>
      <c r="AH1401" s="139"/>
      <c r="AI1401" s="139"/>
      <c r="AJ1401" s="139"/>
      <c r="AK1401" s="139"/>
      <c r="AL1401" s="139"/>
      <c r="AM1401" s="139"/>
      <c r="AN1401" s="139"/>
      <c r="AO1401" s="139"/>
      <c r="AP1401" s="139"/>
      <c r="AQ1401" s="139"/>
      <c r="AR1401" s="139"/>
      <c r="AS1401" s="139"/>
      <c r="AT1401" s="139"/>
      <c r="AU1401" s="139"/>
      <c r="AV1401" s="139"/>
      <c r="AW1401" s="139"/>
      <c r="AX1401" s="139"/>
      <c r="AY1401" s="139"/>
      <c r="AZ1401" s="139"/>
      <c r="BA1401" s="139"/>
      <c r="BB1401" s="139"/>
      <c r="BC1401" s="139"/>
      <c r="BD1401" s="139"/>
      <c r="BE1401" s="139"/>
      <c r="BF1401" s="139"/>
      <c r="BG1401" s="140"/>
      <c r="BH1401" s="139"/>
      <c r="BI1401" s="139"/>
      <c r="BJ1401" s="139"/>
      <c r="BK1401" s="139"/>
      <c r="BL1401" s="139"/>
      <c r="BM1401" s="139"/>
      <c r="BN1401" s="139"/>
    </row>
    <row r="1402" spans="1:66" ht="15">
      <c r="A1402" s="139"/>
      <c r="B1402" s="139"/>
      <c r="C1402" s="139"/>
      <c r="D1402" s="139"/>
      <c r="E1402" s="139"/>
      <c r="F1402" s="139"/>
      <c r="G1402" s="139"/>
      <c r="H1402" s="139"/>
      <c r="I1402" s="139"/>
      <c r="J1402" s="139"/>
      <c r="K1402" s="139"/>
      <c r="L1402" s="139"/>
      <c r="M1402" s="139"/>
      <c r="N1402" s="140"/>
      <c r="O1402" s="139"/>
      <c r="P1402" s="139"/>
      <c r="Q1402" s="139"/>
      <c r="R1402" s="139"/>
      <c r="S1402" s="139"/>
      <c r="T1402" s="139"/>
      <c r="U1402" s="139"/>
      <c r="V1402" s="139"/>
      <c r="W1402" s="139"/>
      <c r="X1402" s="139"/>
      <c r="Y1402" s="139"/>
      <c r="Z1402" s="139"/>
      <c r="AA1402" s="139"/>
      <c r="AB1402" s="139"/>
      <c r="AC1402" s="139"/>
      <c r="AD1402" s="139"/>
      <c r="AE1402" s="139"/>
      <c r="AF1402" s="139"/>
      <c r="AG1402" s="139"/>
      <c r="AH1402" s="139"/>
      <c r="AI1402" s="139"/>
      <c r="AJ1402" s="139"/>
      <c r="AK1402" s="139"/>
      <c r="AL1402" s="139"/>
      <c r="AM1402" s="139"/>
      <c r="AN1402" s="139"/>
      <c r="AO1402" s="139"/>
      <c r="AP1402" s="139"/>
      <c r="AQ1402" s="139"/>
      <c r="AR1402" s="139"/>
      <c r="AS1402" s="139"/>
      <c r="AT1402" s="139"/>
      <c r="AU1402" s="139"/>
      <c r="AV1402" s="139"/>
      <c r="AW1402" s="139"/>
      <c r="AX1402" s="139"/>
      <c r="AY1402" s="139"/>
      <c r="AZ1402" s="139"/>
      <c r="BA1402" s="139"/>
      <c r="BB1402" s="139"/>
      <c r="BC1402" s="139"/>
      <c r="BD1402" s="139"/>
      <c r="BE1402" s="139"/>
      <c r="BF1402" s="139"/>
      <c r="BG1402" s="140"/>
      <c r="BH1402" s="139"/>
      <c r="BI1402" s="139"/>
      <c r="BJ1402" s="139"/>
      <c r="BK1402" s="139"/>
      <c r="BL1402" s="139"/>
      <c r="BM1402" s="139"/>
      <c r="BN1402" s="1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4D5C-D4AD-4637-BE1C-31E4DCB86FC1}">
  <dimension ref="A1:BN1302"/>
  <sheetViews>
    <sheetView workbookViewId="0">
      <selection activeCell="G18" sqref="A1:BN115"/>
    </sheetView>
  </sheetViews>
  <sheetFormatPr defaultRowHeight="14.25"/>
  <cols>
    <col min="3" max="3" width="12.875" customWidth="1"/>
  </cols>
  <sheetData>
    <row r="1" spans="1:66" ht="15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</row>
    <row r="2" spans="1:66" ht="15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0"/>
    </row>
    <row r="3" spans="1:66" ht="15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1"/>
      <c r="BB3" s="160"/>
      <c r="BC3" s="160"/>
      <c r="BD3" s="160"/>
      <c r="BE3" s="160"/>
      <c r="BF3" s="160"/>
      <c r="BG3" s="161"/>
      <c r="BH3" s="160"/>
      <c r="BI3" s="160"/>
      <c r="BJ3" s="160"/>
      <c r="BK3" s="160"/>
      <c r="BL3" s="160"/>
      <c r="BM3" s="160"/>
      <c r="BN3" s="160"/>
    </row>
    <row r="4" spans="1:66" ht="15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1"/>
      <c r="BB4" s="160"/>
      <c r="BC4" s="160"/>
      <c r="BD4" s="160"/>
      <c r="BE4" s="160"/>
      <c r="BF4" s="160"/>
      <c r="BG4" s="161"/>
      <c r="BH4" s="160"/>
      <c r="BI4" s="160"/>
      <c r="BJ4" s="160"/>
      <c r="BK4" s="160"/>
      <c r="BL4" s="160"/>
      <c r="BM4" s="160"/>
      <c r="BN4" s="160"/>
    </row>
    <row r="5" spans="1:66" ht="15">
      <c r="A5" s="160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1"/>
      <c r="BB5" s="160"/>
      <c r="BC5" s="160"/>
      <c r="BD5" s="160"/>
      <c r="BE5" s="160"/>
      <c r="BF5" s="160"/>
      <c r="BG5" s="161"/>
      <c r="BH5" s="160"/>
      <c r="BI5" s="160"/>
      <c r="BJ5" s="160"/>
      <c r="BK5" s="160"/>
      <c r="BL5" s="160"/>
      <c r="BM5" s="160"/>
      <c r="BN5" s="160"/>
    </row>
    <row r="6" spans="1:66" ht="15">
      <c r="A6" s="160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1"/>
      <c r="BB6" s="160"/>
      <c r="BC6" s="160"/>
      <c r="BD6" s="160"/>
      <c r="BE6" s="160"/>
      <c r="BF6" s="160"/>
      <c r="BG6" s="161"/>
      <c r="BH6" s="160"/>
      <c r="BI6" s="160"/>
      <c r="BJ6" s="160"/>
      <c r="BK6" s="160"/>
      <c r="BL6" s="160"/>
      <c r="BM6" s="160"/>
      <c r="BN6" s="160"/>
    </row>
    <row r="7" spans="1:66" ht="15">
      <c r="A7" s="160"/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1"/>
      <c r="BB7" s="160"/>
      <c r="BC7" s="160"/>
      <c r="BD7" s="160"/>
      <c r="BE7" s="160"/>
      <c r="BF7" s="160"/>
      <c r="BG7" s="161"/>
      <c r="BH7" s="160"/>
      <c r="BI7" s="160"/>
      <c r="BJ7" s="160"/>
      <c r="BK7" s="160"/>
      <c r="BL7" s="160"/>
      <c r="BM7" s="160"/>
      <c r="BN7" s="160"/>
    </row>
    <row r="8" spans="1:66" ht="15">
      <c r="A8" s="160"/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1"/>
      <c r="BB8" s="160"/>
      <c r="BC8" s="160"/>
      <c r="BD8" s="160"/>
      <c r="BE8" s="160"/>
      <c r="BF8" s="160"/>
      <c r="BG8" s="161"/>
      <c r="BH8" s="160"/>
      <c r="BI8" s="160"/>
      <c r="BJ8" s="160"/>
      <c r="BK8" s="160"/>
      <c r="BL8" s="160"/>
      <c r="BM8" s="160"/>
      <c r="BN8" s="160"/>
    </row>
    <row r="9" spans="1:66" ht="15">
      <c r="A9" s="160"/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1"/>
      <c r="BB9" s="160"/>
      <c r="BC9" s="160"/>
      <c r="BD9" s="160"/>
      <c r="BE9" s="160"/>
      <c r="BF9" s="160"/>
      <c r="BG9" s="161"/>
      <c r="BH9" s="160"/>
      <c r="BI9" s="160"/>
      <c r="BJ9" s="160"/>
      <c r="BK9" s="160"/>
      <c r="BL9" s="160"/>
      <c r="BM9" s="160"/>
      <c r="BN9" s="160"/>
    </row>
    <row r="10" spans="1:66" ht="15">
      <c r="A10" s="160"/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1"/>
      <c r="BB10" s="160"/>
      <c r="BC10" s="160"/>
      <c r="BD10" s="160"/>
      <c r="BE10" s="160"/>
      <c r="BF10" s="160"/>
      <c r="BG10" s="161"/>
      <c r="BH10" s="160"/>
      <c r="BI10" s="160"/>
      <c r="BJ10" s="160"/>
      <c r="BK10" s="160"/>
      <c r="BL10" s="160"/>
      <c r="BM10" s="160"/>
      <c r="BN10" s="160"/>
    </row>
    <row r="11" spans="1:66" ht="15">
      <c r="A11" s="160"/>
      <c r="B11" s="160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1"/>
      <c r="BB11" s="160"/>
      <c r="BC11" s="160"/>
      <c r="BD11" s="160"/>
      <c r="BE11" s="160"/>
      <c r="BF11" s="160"/>
      <c r="BG11" s="161"/>
      <c r="BH11" s="160"/>
      <c r="BI11" s="160"/>
      <c r="BJ11" s="160"/>
      <c r="BK11" s="160"/>
      <c r="BL11" s="160"/>
      <c r="BM11" s="160"/>
      <c r="BN11" s="160"/>
    </row>
    <row r="12" spans="1:66" ht="15">
      <c r="A12" s="160"/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1"/>
      <c r="BB12" s="160"/>
      <c r="BC12" s="160"/>
      <c r="BD12" s="160"/>
      <c r="BE12" s="160"/>
      <c r="BF12" s="160"/>
      <c r="BG12" s="161"/>
      <c r="BH12" s="160"/>
      <c r="BI12" s="160"/>
      <c r="BJ12" s="160"/>
      <c r="BK12" s="160"/>
      <c r="BL12" s="160"/>
      <c r="BM12" s="160"/>
      <c r="BN12" s="160"/>
    </row>
    <row r="13" spans="1:66" ht="15">
      <c r="A13" s="160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1"/>
      <c r="BB13" s="160"/>
      <c r="BC13" s="160"/>
      <c r="BD13" s="160"/>
      <c r="BE13" s="160"/>
      <c r="BF13" s="160"/>
      <c r="BG13" s="161"/>
      <c r="BH13" s="160"/>
      <c r="BI13" s="160"/>
      <c r="BJ13" s="160"/>
      <c r="BK13" s="160"/>
      <c r="BL13" s="160"/>
      <c r="BM13" s="160"/>
      <c r="BN13" s="160"/>
    </row>
    <row r="14" spans="1:66" ht="15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1"/>
      <c r="BB14" s="160"/>
      <c r="BC14" s="160"/>
      <c r="BD14" s="160"/>
      <c r="BE14" s="160"/>
      <c r="BF14" s="160"/>
      <c r="BG14" s="161"/>
      <c r="BH14" s="160"/>
      <c r="BI14" s="160"/>
      <c r="BJ14" s="160"/>
      <c r="BK14" s="160"/>
      <c r="BL14" s="160"/>
      <c r="BM14" s="160"/>
      <c r="BN14" s="160"/>
    </row>
    <row r="15" spans="1:66" ht="15">
      <c r="A15" s="160"/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1"/>
      <c r="BB15" s="160"/>
      <c r="BC15" s="160"/>
      <c r="BD15" s="160"/>
      <c r="BE15" s="160"/>
      <c r="BF15" s="160"/>
      <c r="BG15" s="161"/>
      <c r="BH15" s="160"/>
      <c r="BI15" s="160"/>
      <c r="BJ15" s="160"/>
      <c r="BK15" s="160"/>
      <c r="BL15" s="160"/>
      <c r="BM15" s="160"/>
      <c r="BN15" s="160"/>
    </row>
    <row r="16" spans="1:66" ht="15">
      <c r="A16" s="160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1"/>
      <c r="BB16" s="160"/>
      <c r="BC16" s="160"/>
      <c r="BD16" s="160"/>
      <c r="BE16" s="160"/>
      <c r="BF16" s="160"/>
      <c r="BG16" s="161"/>
      <c r="BH16" s="160"/>
      <c r="BI16" s="160"/>
      <c r="BJ16" s="160"/>
      <c r="BK16" s="160"/>
      <c r="BL16" s="160"/>
      <c r="BM16" s="160"/>
      <c r="BN16" s="160"/>
    </row>
    <row r="17" spans="1:66" ht="15">
      <c r="A17" s="160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1"/>
      <c r="BB17" s="160"/>
      <c r="BC17" s="160"/>
      <c r="BD17" s="160"/>
      <c r="BE17" s="160"/>
      <c r="BF17" s="160"/>
      <c r="BG17" s="161"/>
      <c r="BH17" s="160"/>
      <c r="BI17" s="160"/>
      <c r="BJ17" s="160"/>
      <c r="BK17" s="160"/>
      <c r="BL17" s="160"/>
      <c r="BM17" s="160"/>
      <c r="BN17" s="160"/>
    </row>
    <row r="18" spans="1:66" ht="15">
      <c r="A18" s="160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1"/>
      <c r="BB18" s="160"/>
      <c r="BC18" s="160"/>
      <c r="BD18" s="160"/>
      <c r="BE18" s="160"/>
      <c r="BF18" s="160"/>
      <c r="BG18" s="161"/>
      <c r="BH18" s="160"/>
      <c r="BI18" s="160"/>
      <c r="BJ18" s="160"/>
      <c r="BK18" s="160"/>
      <c r="BL18" s="160"/>
      <c r="BM18" s="160"/>
      <c r="BN18" s="160"/>
    </row>
    <row r="19" spans="1:66" ht="15">
      <c r="A19" s="160"/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1"/>
      <c r="BB19" s="160"/>
      <c r="BC19" s="160"/>
      <c r="BD19" s="160"/>
      <c r="BE19" s="160"/>
      <c r="BF19" s="160"/>
      <c r="BG19" s="161"/>
      <c r="BH19" s="160"/>
      <c r="BI19" s="160"/>
      <c r="BJ19" s="160"/>
      <c r="BK19" s="160"/>
      <c r="BL19" s="160"/>
      <c r="BM19" s="160"/>
      <c r="BN19" s="160"/>
    </row>
    <row r="20" spans="1:66" ht="15">
      <c r="A20" s="160"/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1"/>
      <c r="BB20" s="160"/>
      <c r="BC20" s="160"/>
      <c r="BD20" s="160"/>
      <c r="BE20" s="160"/>
      <c r="BF20" s="160"/>
      <c r="BG20" s="161"/>
      <c r="BH20" s="160"/>
      <c r="BI20" s="160"/>
      <c r="BJ20" s="160"/>
      <c r="BK20" s="160"/>
      <c r="BL20" s="160"/>
      <c r="BM20" s="160"/>
      <c r="BN20" s="160"/>
    </row>
    <row r="21" spans="1:66" ht="15">
      <c r="A21" s="160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1"/>
      <c r="BB21" s="160"/>
      <c r="BC21" s="160"/>
      <c r="BD21" s="160"/>
      <c r="BE21" s="160"/>
      <c r="BF21" s="160"/>
      <c r="BG21" s="161"/>
      <c r="BH21" s="160"/>
      <c r="BI21" s="160"/>
      <c r="BJ21" s="160"/>
      <c r="BK21" s="160"/>
      <c r="BL21" s="160"/>
      <c r="BM21" s="160"/>
      <c r="BN21" s="160"/>
    </row>
    <row r="22" spans="1:66" ht="15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1"/>
      <c r="BB22" s="160"/>
      <c r="BC22" s="160"/>
      <c r="BD22" s="160"/>
      <c r="BE22" s="160"/>
      <c r="BF22" s="160"/>
      <c r="BG22" s="161"/>
      <c r="BH22" s="160"/>
      <c r="BI22" s="160"/>
      <c r="BJ22" s="160"/>
      <c r="BK22" s="160"/>
      <c r="BL22" s="160"/>
      <c r="BM22" s="160"/>
      <c r="BN22" s="160"/>
    </row>
    <row r="23" spans="1:66" ht="15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1"/>
      <c r="BB23" s="160"/>
      <c r="BC23" s="160"/>
      <c r="BD23" s="160"/>
      <c r="BE23" s="160"/>
      <c r="BF23" s="160"/>
      <c r="BG23" s="161"/>
      <c r="BH23" s="160"/>
      <c r="BI23" s="160"/>
      <c r="BJ23" s="160"/>
      <c r="BK23" s="160"/>
      <c r="BL23" s="160"/>
      <c r="BM23" s="160"/>
      <c r="BN23" s="160"/>
    </row>
    <row r="24" spans="1:66" ht="15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1"/>
      <c r="BB24" s="160"/>
      <c r="BC24" s="160"/>
      <c r="BD24" s="160"/>
      <c r="BE24" s="160"/>
      <c r="BF24" s="160"/>
      <c r="BG24" s="161"/>
      <c r="BH24" s="160"/>
      <c r="BI24" s="160"/>
      <c r="BJ24" s="160"/>
      <c r="BK24" s="160"/>
      <c r="BL24" s="160"/>
      <c r="BM24" s="160"/>
      <c r="BN24" s="160"/>
    </row>
    <row r="25" spans="1:66" ht="15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1"/>
      <c r="BB25" s="160"/>
      <c r="BC25" s="160"/>
      <c r="BD25" s="160"/>
      <c r="BE25" s="160"/>
      <c r="BF25" s="160"/>
      <c r="BG25" s="161"/>
      <c r="BH25" s="160"/>
      <c r="BI25" s="160"/>
      <c r="BJ25" s="160"/>
      <c r="BK25" s="160"/>
      <c r="BL25" s="160"/>
      <c r="BM25" s="160"/>
      <c r="BN25" s="160"/>
    </row>
    <row r="26" spans="1:66" ht="15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1"/>
      <c r="BB26" s="160"/>
      <c r="BC26" s="160"/>
      <c r="BD26" s="160"/>
      <c r="BE26" s="160"/>
      <c r="BF26" s="160"/>
      <c r="BG26" s="161"/>
      <c r="BH26" s="160"/>
      <c r="BI26" s="160"/>
      <c r="BJ26" s="160"/>
      <c r="BK26" s="160"/>
      <c r="BL26" s="160"/>
      <c r="BM26" s="160"/>
      <c r="BN26" s="160"/>
    </row>
    <row r="27" spans="1:66" ht="1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1"/>
      <c r="BB27" s="160"/>
      <c r="BC27" s="160"/>
      <c r="BD27" s="160"/>
      <c r="BE27" s="160"/>
      <c r="BF27" s="160"/>
      <c r="BG27" s="161"/>
      <c r="BH27" s="160"/>
      <c r="BI27" s="160"/>
      <c r="BJ27" s="160"/>
      <c r="BK27" s="160"/>
      <c r="BL27" s="160"/>
      <c r="BM27" s="160"/>
      <c r="BN27" s="160"/>
    </row>
    <row r="28" spans="1:66" ht="15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1"/>
      <c r="BB28" s="160"/>
      <c r="BC28" s="160"/>
      <c r="BD28" s="160"/>
      <c r="BE28" s="160"/>
      <c r="BF28" s="160"/>
      <c r="BG28" s="161"/>
      <c r="BH28" s="160"/>
      <c r="BI28" s="160"/>
      <c r="BJ28" s="160"/>
      <c r="BK28" s="160"/>
      <c r="BL28" s="160"/>
      <c r="BM28" s="160"/>
      <c r="BN28" s="160"/>
    </row>
    <row r="29" spans="1:66" ht="15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1"/>
      <c r="BB29" s="160"/>
      <c r="BC29" s="160"/>
      <c r="BD29" s="160"/>
      <c r="BE29" s="160"/>
      <c r="BF29" s="160"/>
      <c r="BG29" s="161"/>
      <c r="BH29" s="160"/>
      <c r="BI29" s="160"/>
      <c r="BJ29" s="160"/>
      <c r="BK29" s="160"/>
      <c r="BL29" s="160"/>
      <c r="BM29" s="160"/>
      <c r="BN29" s="160"/>
    </row>
    <row r="30" spans="1:66" ht="15">
      <c r="A30" s="160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1"/>
      <c r="BB30" s="160"/>
      <c r="BC30" s="160"/>
      <c r="BD30" s="160"/>
      <c r="BE30" s="160"/>
      <c r="BF30" s="160"/>
      <c r="BG30" s="161"/>
      <c r="BH30" s="160"/>
      <c r="BI30" s="160"/>
      <c r="BJ30" s="160"/>
      <c r="BK30" s="160"/>
      <c r="BL30" s="160"/>
      <c r="BM30" s="160"/>
      <c r="BN30" s="160"/>
    </row>
    <row r="31" spans="1:66" ht="15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1"/>
      <c r="BB31" s="160"/>
      <c r="BC31" s="160"/>
      <c r="BD31" s="160"/>
      <c r="BE31" s="160"/>
      <c r="BF31" s="160"/>
      <c r="BG31" s="161"/>
      <c r="BH31" s="160"/>
      <c r="BI31" s="160"/>
      <c r="BJ31" s="160"/>
      <c r="BK31" s="160"/>
      <c r="BL31" s="160"/>
      <c r="BM31" s="160"/>
      <c r="BN31" s="160"/>
    </row>
    <row r="32" spans="1:66" ht="15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1"/>
      <c r="BB32" s="160"/>
      <c r="BC32" s="160"/>
      <c r="BD32" s="160"/>
      <c r="BE32" s="160"/>
      <c r="BF32" s="160"/>
      <c r="BG32" s="161"/>
      <c r="BH32" s="160"/>
      <c r="BI32" s="160"/>
      <c r="BJ32" s="160"/>
      <c r="BK32" s="160"/>
      <c r="BL32" s="160"/>
      <c r="BM32" s="160"/>
      <c r="BN32" s="160"/>
    </row>
    <row r="33" spans="1:66" ht="15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1"/>
      <c r="BB33" s="160"/>
      <c r="BC33" s="160"/>
      <c r="BD33" s="160"/>
      <c r="BE33" s="160"/>
      <c r="BF33" s="160"/>
      <c r="BG33" s="161"/>
      <c r="BH33" s="160"/>
      <c r="BI33" s="160"/>
      <c r="BJ33" s="160"/>
      <c r="BK33" s="160"/>
      <c r="BL33" s="160"/>
      <c r="BM33" s="160"/>
      <c r="BN33" s="160"/>
    </row>
    <row r="34" spans="1:66" ht="15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1"/>
      <c r="BB34" s="160"/>
      <c r="BC34" s="160"/>
      <c r="BD34" s="160"/>
      <c r="BE34" s="160"/>
      <c r="BF34" s="160"/>
      <c r="BG34" s="161"/>
      <c r="BH34" s="160"/>
      <c r="BI34" s="160"/>
      <c r="BJ34" s="160"/>
      <c r="BK34" s="160"/>
      <c r="BL34" s="160"/>
      <c r="BM34" s="160"/>
      <c r="BN34" s="160"/>
    </row>
    <row r="35" spans="1:66" ht="15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1"/>
      <c r="BB35" s="160"/>
      <c r="BC35" s="160"/>
      <c r="BD35" s="160"/>
      <c r="BE35" s="160"/>
      <c r="BF35" s="160"/>
      <c r="BG35" s="161"/>
      <c r="BH35" s="160"/>
      <c r="BI35" s="160"/>
      <c r="BJ35" s="160"/>
      <c r="BK35" s="160"/>
      <c r="BL35" s="160"/>
      <c r="BM35" s="160"/>
      <c r="BN35" s="160"/>
    </row>
    <row r="36" spans="1:66" ht="15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1"/>
      <c r="BB36" s="160"/>
      <c r="BC36" s="160"/>
      <c r="BD36" s="160"/>
      <c r="BE36" s="160"/>
      <c r="BF36" s="160"/>
      <c r="BG36" s="161"/>
      <c r="BH36" s="160"/>
      <c r="BI36" s="160"/>
      <c r="BJ36" s="160"/>
      <c r="BK36" s="160"/>
      <c r="BL36" s="160"/>
      <c r="BM36" s="160"/>
      <c r="BN36" s="160"/>
    </row>
    <row r="37" spans="1:66" ht="15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1"/>
      <c r="BB37" s="160"/>
      <c r="BC37" s="160"/>
      <c r="BD37" s="160"/>
      <c r="BE37" s="160"/>
      <c r="BF37" s="160"/>
      <c r="BG37" s="161"/>
      <c r="BH37" s="160"/>
      <c r="BI37" s="160"/>
      <c r="BJ37" s="160"/>
      <c r="BK37" s="160"/>
      <c r="BL37" s="160"/>
      <c r="BM37" s="160"/>
      <c r="BN37" s="160"/>
    </row>
    <row r="38" spans="1:66" ht="15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1"/>
      <c r="BB38" s="160"/>
      <c r="BC38" s="160"/>
      <c r="BD38" s="160"/>
      <c r="BE38" s="160"/>
      <c r="BF38" s="160"/>
      <c r="BG38" s="161"/>
      <c r="BH38" s="160"/>
      <c r="BI38" s="160"/>
      <c r="BJ38" s="160"/>
      <c r="BK38" s="160"/>
      <c r="BL38" s="160"/>
      <c r="BM38" s="160"/>
      <c r="BN38" s="160"/>
    </row>
    <row r="39" spans="1:66" ht="15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1"/>
      <c r="BB39" s="160"/>
      <c r="BC39" s="160"/>
      <c r="BD39" s="160"/>
      <c r="BE39" s="160"/>
      <c r="BF39" s="160"/>
      <c r="BG39" s="161"/>
      <c r="BH39" s="160"/>
      <c r="BI39" s="160"/>
      <c r="BJ39" s="160"/>
      <c r="BK39" s="160"/>
      <c r="BL39" s="160"/>
      <c r="BM39" s="160"/>
      <c r="BN39" s="160"/>
    </row>
    <row r="40" spans="1:66" ht="15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1"/>
      <c r="BB40" s="160"/>
      <c r="BC40" s="160"/>
      <c r="BD40" s="160"/>
      <c r="BE40" s="160"/>
      <c r="BF40" s="160"/>
      <c r="BG40" s="161"/>
      <c r="BH40" s="160"/>
      <c r="BI40" s="160"/>
      <c r="BJ40" s="160"/>
      <c r="BK40" s="160"/>
      <c r="BL40" s="160"/>
      <c r="BM40" s="160"/>
      <c r="BN40" s="160"/>
    </row>
    <row r="41" spans="1:66" ht="15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1"/>
      <c r="BB41" s="160"/>
      <c r="BC41" s="160"/>
      <c r="BD41" s="160"/>
      <c r="BE41" s="160"/>
      <c r="BF41" s="160"/>
      <c r="BG41" s="161"/>
      <c r="BH41" s="160"/>
      <c r="BI41" s="160"/>
      <c r="BJ41" s="160"/>
      <c r="BK41" s="160"/>
      <c r="BL41" s="160"/>
      <c r="BM41" s="160"/>
      <c r="BN41" s="160"/>
    </row>
    <row r="42" spans="1:66" ht="15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1"/>
      <c r="BB42" s="160"/>
      <c r="BC42" s="160"/>
      <c r="BD42" s="160"/>
      <c r="BE42" s="160"/>
      <c r="BF42" s="160"/>
      <c r="BG42" s="161"/>
      <c r="BH42" s="160"/>
      <c r="BI42" s="160"/>
      <c r="BJ42" s="160"/>
      <c r="BK42" s="160"/>
      <c r="BL42" s="160"/>
      <c r="BM42" s="160"/>
      <c r="BN42" s="160"/>
    </row>
    <row r="43" spans="1:66" ht="15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1"/>
      <c r="BB43" s="160"/>
      <c r="BC43" s="160"/>
      <c r="BD43" s="160"/>
      <c r="BE43" s="160"/>
      <c r="BF43" s="160"/>
      <c r="BG43" s="161"/>
      <c r="BH43" s="160"/>
      <c r="BI43" s="160"/>
      <c r="BJ43" s="160"/>
      <c r="BK43" s="160"/>
      <c r="BL43" s="160"/>
      <c r="BM43" s="160"/>
      <c r="BN43" s="160"/>
    </row>
    <row r="44" spans="1:66" ht="15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60"/>
      <c r="AZ44" s="160"/>
      <c r="BA44" s="161"/>
      <c r="BB44" s="160"/>
      <c r="BC44" s="160"/>
      <c r="BD44" s="160"/>
      <c r="BE44" s="160"/>
      <c r="BF44" s="160"/>
      <c r="BG44" s="161"/>
      <c r="BH44" s="160"/>
      <c r="BI44" s="160"/>
      <c r="BJ44" s="160"/>
      <c r="BK44" s="160"/>
      <c r="BL44" s="160"/>
      <c r="BM44" s="160"/>
      <c r="BN44" s="160"/>
    </row>
    <row r="45" spans="1:66" ht="15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1"/>
      <c r="BB45" s="160"/>
      <c r="BC45" s="160"/>
      <c r="BD45" s="160"/>
      <c r="BE45" s="160"/>
      <c r="BF45" s="160"/>
      <c r="BG45" s="161"/>
      <c r="BH45" s="160"/>
      <c r="BI45" s="160"/>
      <c r="BJ45" s="160"/>
      <c r="BK45" s="160"/>
      <c r="BL45" s="160"/>
      <c r="BM45" s="160"/>
      <c r="BN45" s="160"/>
    </row>
    <row r="46" spans="1:66" ht="15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1"/>
      <c r="BB46" s="160"/>
      <c r="BC46" s="160"/>
      <c r="BD46" s="160"/>
      <c r="BE46" s="160"/>
      <c r="BF46" s="160"/>
      <c r="BG46" s="161"/>
      <c r="BH46" s="160"/>
      <c r="BI46" s="160"/>
      <c r="BJ46" s="160"/>
      <c r="BK46" s="160"/>
      <c r="BL46" s="160"/>
      <c r="BM46" s="160"/>
      <c r="BN46" s="160"/>
    </row>
    <row r="47" spans="1:66" ht="15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1"/>
      <c r="BB47" s="160"/>
      <c r="BC47" s="160"/>
      <c r="BD47" s="160"/>
      <c r="BE47" s="160"/>
      <c r="BF47" s="160"/>
      <c r="BG47" s="161"/>
      <c r="BH47" s="160"/>
      <c r="BI47" s="160"/>
      <c r="BJ47" s="160"/>
      <c r="BK47" s="160"/>
      <c r="BL47" s="160"/>
      <c r="BM47" s="160"/>
      <c r="BN47" s="160"/>
    </row>
    <row r="48" spans="1:66" ht="15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1"/>
      <c r="BB48" s="160"/>
      <c r="BC48" s="160"/>
      <c r="BD48" s="160"/>
      <c r="BE48" s="160"/>
      <c r="BF48" s="160"/>
      <c r="BG48" s="161"/>
      <c r="BH48" s="160"/>
      <c r="BI48" s="160"/>
      <c r="BJ48" s="160"/>
      <c r="BK48" s="160"/>
      <c r="BL48" s="160"/>
      <c r="BM48" s="160"/>
      <c r="BN48" s="160"/>
    </row>
    <row r="49" spans="1:66" ht="15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1"/>
      <c r="BB49" s="160"/>
      <c r="BC49" s="160"/>
      <c r="BD49" s="160"/>
      <c r="BE49" s="160"/>
      <c r="BF49" s="160"/>
      <c r="BG49" s="161"/>
      <c r="BH49" s="160"/>
      <c r="BI49" s="160"/>
      <c r="BJ49" s="160"/>
      <c r="BK49" s="160"/>
      <c r="BL49" s="160"/>
      <c r="BM49" s="160"/>
      <c r="BN49" s="160"/>
    </row>
    <row r="50" spans="1:66" ht="15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1"/>
      <c r="BB50" s="160"/>
      <c r="BC50" s="160"/>
      <c r="BD50" s="160"/>
      <c r="BE50" s="160"/>
      <c r="BF50" s="160"/>
      <c r="BG50" s="161"/>
      <c r="BH50" s="160"/>
      <c r="BI50" s="160"/>
      <c r="BJ50" s="160"/>
      <c r="BK50" s="160"/>
      <c r="BL50" s="160"/>
      <c r="BM50" s="160"/>
      <c r="BN50" s="160"/>
    </row>
    <row r="51" spans="1:66" ht="15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1"/>
      <c r="BB51" s="160"/>
      <c r="BC51" s="160"/>
      <c r="BD51" s="160"/>
      <c r="BE51" s="160"/>
      <c r="BF51" s="160"/>
      <c r="BG51" s="161"/>
      <c r="BH51" s="160"/>
      <c r="BI51" s="160"/>
      <c r="BJ51" s="160"/>
      <c r="BK51" s="160"/>
      <c r="BL51" s="160"/>
      <c r="BM51" s="160"/>
      <c r="BN51" s="160"/>
    </row>
    <row r="52" spans="1:66" ht="15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1"/>
      <c r="BB52" s="160"/>
      <c r="BC52" s="160"/>
      <c r="BD52" s="160"/>
      <c r="BE52" s="160"/>
      <c r="BF52" s="160"/>
      <c r="BG52" s="161"/>
      <c r="BH52" s="160"/>
      <c r="BI52" s="160"/>
      <c r="BJ52" s="160"/>
      <c r="BK52" s="160"/>
      <c r="BL52" s="160"/>
      <c r="BM52" s="160"/>
      <c r="BN52" s="160"/>
    </row>
    <row r="53" spans="1:66" ht="15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1"/>
      <c r="BB53" s="160"/>
      <c r="BC53" s="160"/>
      <c r="BD53" s="160"/>
      <c r="BE53" s="160"/>
      <c r="BF53" s="160"/>
      <c r="BG53" s="161"/>
      <c r="BH53" s="160"/>
      <c r="BI53" s="160"/>
      <c r="BJ53" s="160"/>
      <c r="BK53" s="160"/>
      <c r="BL53" s="160"/>
      <c r="BM53" s="160"/>
      <c r="BN53" s="160"/>
    </row>
    <row r="54" spans="1:66" ht="15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0"/>
      <c r="AX54" s="160"/>
      <c r="AY54" s="160"/>
      <c r="AZ54" s="160"/>
      <c r="BA54" s="161"/>
      <c r="BB54" s="160"/>
      <c r="BC54" s="160"/>
      <c r="BD54" s="160"/>
      <c r="BE54" s="160"/>
      <c r="BF54" s="160"/>
      <c r="BG54" s="161"/>
      <c r="BH54" s="160"/>
      <c r="BI54" s="160"/>
      <c r="BJ54" s="160"/>
      <c r="BK54" s="160"/>
      <c r="BL54" s="160"/>
      <c r="BM54" s="160"/>
      <c r="BN54" s="160"/>
    </row>
    <row r="55" spans="1:66" ht="15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1"/>
      <c r="BB55" s="160"/>
      <c r="BC55" s="160"/>
      <c r="BD55" s="160"/>
      <c r="BE55" s="160"/>
      <c r="BF55" s="160"/>
      <c r="BG55" s="161"/>
      <c r="BH55" s="160"/>
      <c r="BI55" s="160"/>
      <c r="BJ55" s="160"/>
      <c r="BK55" s="160"/>
      <c r="BL55" s="160"/>
      <c r="BM55" s="160"/>
      <c r="BN55" s="160"/>
    </row>
    <row r="56" spans="1:66" ht="15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1"/>
      <c r="BB56" s="160"/>
      <c r="BC56" s="160"/>
      <c r="BD56" s="160"/>
      <c r="BE56" s="160"/>
      <c r="BF56" s="160"/>
      <c r="BG56" s="161"/>
      <c r="BH56" s="160"/>
      <c r="BI56" s="160"/>
      <c r="BJ56" s="160"/>
      <c r="BK56" s="160"/>
      <c r="BL56" s="160"/>
      <c r="BM56" s="160"/>
      <c r="BN56" s="160"/>
    </row>
    <row r="57" spans="1:66" ht="15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1"/>
      <c r="BB57" s="160"/>
      <c r="BC57" s="160"/>
      <c r="BD57" s="160"/>
      <c r="BE57" s="160"/>
      <c r="BF57" s="160"/>
      <c r="BG57" s="161"/>
      <c r="BH57" s="160"/>
      <c r="BI57" s="160"/>
      <c r="BJ57" s="160"/>
      <c r="BK57" s="160"/>
      <c r="BL57" s="160"/>
      <c r="BM57" s="160"/>
      <c r="BN57" s="160"/>
    </row>
    <row r="58" spans="1:66" ht="15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1"/>
      <c r="BB58" s="160"/>
      <c r="BC58" s="160"/>
      <c r="BD58" s="160"/>
      <c r="BE58" s="160"/>
      <c r="BF58" s="160"/>
      <c r="BG58" s="161"/>
      <c r="BH58" s="160"/>
      <c r="BI58" s="160"/>
      <c r="BJ58" s="160"/>
      <c r="BK58" s="160"/>
      <c r="BL58" s="160"/>
      <c r="BM58" s="160"/>
      <c r="BN58" s="160"/>
    </row>
    <row r="59" spans="1:66" ht="15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1"/>
      <c r="BB59" s="160"/>
      <c r="BC59" s="160"/>
      <c r="BD59" s="160"/>
      <c r="BE59" s="160"/>
      <c r="BF59" s="160"/>
      <c r="BG59" s="161"/>
      <c r="BH59" s="160"/>
      <c r="BI59" s="160"/>
      <c r="BJ59" s="160"/>
      <c r="BK59" s="160"/>
      <c r="BL59" s="160"/>
      <c r="BM59" s="160"/>
      <c r="BN59" s="160"/>
    </row>
    <row r="60" spans="1:66" ht="15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1"/>
      <c r="BB60" s="160"/>
      <c r="BC60" s="160"/>
      <c r="BD60" s="160"/>
      <c r="BE60" s="160"/>
      <c r="BF60" s="160"/>
      <c r="BG60" s="161"/>
      <c r="BH60" s="160"/>
      <c r="BI60" s="160"/>
      <c r="BJ60" s="160"/>
      <c r="BK60" s="160"/>
      <c r="BL60" s="160"/>
      <c r="BM60" s="160"/>
      <c r="BN60" s="160"/>
    </row>
    <row r="61" spans="1:66" ht="15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1"/>
      <c r="BB61" s="160"/>
      <c r="BC61" s="160"/>
      <c r="BD61" s="160"/>
      <c r="BE61" s="160"/>
      <c r="BF61" s="160"/>
      <c r="BG61" s="161"/>
      <c r="BH61" s="160"/>
      <c r="BI61" s="160"/>
      <c r="BJ61" s="160"/>
      <c r="BK61" s="160"/>
      <c r="BL61" s="160"/>
      <c r="BM61" s="160"/>
      <c r="BN61" s="160"/>
    </row>
    <row r="62" spans="1:66" ht="15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1"/>
      <c r="BB62" s="160"/>
      <c r="BC62" s="160"/>
      <c r="BD62" s="160"/>
      <c r="BE62" s="160"/>
      <c r="BF62" s="160"/>
      <c r="BG62" s="161"/>
      <c r="BH62" s="160"/>
      <c r="BI62" s="160"/>
      <c r="BJ62" s="160"/>
      <c r="BK62" s="160"/>
      <c r="BL62" s="160"/>
      <c r="BM62" s="160"/>
      <c r="BN62" s="160"/>
    </row>
    <row r="63" spans="1:66" ht="15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1"/>
      <c r="BB63" s="160"/>
      <c r="BC63" s="160"/>
      <c r="BD63" s="160"/>
      <c r="BE63" s="160"/>
      <c r="BF63" s="160"/>
      <c r="BG63" s="161"/>
      <c r="BH63" s="160"/>
      <c r="BI63" s="160"/>
      <c r="BJ63" s="160"/>
      <c r="BK63" s="160"/>
      <c r="BL63" s="160"/>
      <c r="BM63" s="160"/>
      <c r="BN63" s="160"/>
    </row>
    <row r="64" spans="1:66" ht="15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1"/>
      <c r="BB64" s="160"/>
      <c r="BC64" s="160"/>
      <c r="BD64" s="160"/>
      <c r="BE64" s="160"/>
      <c r="BF64" s="160"/>
      <c r="BG64" s="161"/>
      <c r="BH64" s="160"/>
      <c r="BI64" s="160"/>
      <c r="BJ64" s="160"/>
      <c r="BK64" s="160"/>
      <c r="BL64" s="160"/>
      <c r="BM64" s="160"/>
      <c r="BN64" s="160"/>
    </row>
    <row r="65" spans="1:66" ht="15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1"/>
      <c r="BB65" s="160"/>
      <c r="BC65" s="160"/>
      <c r="BD65" s="160"/>
      <c r="BE65" s="160"/>
      <c r="BF65" s="160"/>
      <c r="BG65" s="161"/>
      <c r="BH65" s="160"/>
      <c r="BI65" s="160"/>
      <c r="BJ65" s="160"/>
      <c r="BK65" s="160"/>
      <c r="BL65" s="160"/>
      <c r="BM65" s="160"/>
      <c r="BN65" s="160"/>
    </row>
    <row r="66" spans="1:66" ht="15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1"/>
      <c r="BB66" s="160"/>
      <c r="BC66" s="160"/>
      <c r="BD66" s="160"/>
      <c r="BE66" s="160"/>
      <c r="BF66" s="160"/>
      <c r="BG66" s="161"/>
      <c r="BH66" s="160"/>
      <c r="BI66" s="160"/>
      <c r="BJ66" s="160"/>
      <c r="BK66" s="160"/>
      <c r="BL66" s="160"/>
      <c r="BM66" s="160"/>
      <c r="BN66" s="160"/>
    </row>
    <row r="67" spans="1:66" ht="15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1"/>
      <c r="BB67" s="160"/>
      <c r="BC67" s="160"/>
      <c r="BD67" s="160"/>
      <c r="BE67" s="160"/>
      <c r="BF67" s="160"/>
      <c r="BG67" s="161"/>
      <c r="BH67" s="160"/>
      <c r="BI67" s="160"/>
      <c r="BJ67" s="160"/>
      <c r="BK67" s="160"/>
      <c r="BL67" s="160"/>
      <c r="BM67" s="160"/>
      <c r="BN67" s="160"/>
    </row>
    <row r="68" spans="1:66" ht="15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1"/>
      <c r="BB68" s="160"/>
      <c r="BC68" s="160"/>
      <c r="BD68" s="160"/>
      <c r="BE68" s="160"/>
      <c r="BF68" s="160"/>
      <c r="BG68" s="161"/>
      <c r="BH68" s="160"/>
      <c r="BI68" s="160"/>
      <c r="BJ68" s="160"/>
      <c r="BK68" s="160"/>
      <c r="BL68" s="160"/>
      <c r="BM68" s="160"/>
      <c r="BN68" s="160"/>
    </row>
    <row r="69" spans="1:66" ht="15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1"/>
      <c r="BB69" s="160"/>
      <c r="BC69" s="160"/>
      <c r="BD69" s="160"/>
      <c r="BE69" s="160"/>
      <c r="BF69" s="160"/>
      <c r="BG69" s="161"/>
      <c r="BH69" s="160"/>
      <c r="BI69" s="160"/>
      <c r="BJ69" s="160"/>
      <c r="BK69" s="160"/>
      <c r="BL69" s="160"/>
      <c r="BM69" s="160"/>
      <c r="BN69" s="160"/>
    </row>
    <row r="70" spans="1:66" ht="15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1"/>
      <c r="BB70" s="160"/>
      <c r="BC70" s="160"/>
      <c r="BD70" s="160"/>
      <c r="BE70" s="160"/>
      <c r="BF70" s="160"/>
      <c r="BG70" s="161"/>
      <c r="BH70" s="160"/>
      <c r="BI70" s="160"/>
      <c r="BJ70" s="160"/>
      <c r="BK70" s="160"/>
      <c r="BL70" s="160"/>
      <c r="BM70" s="160"/>
      <c r="BN70" s="160"/>
    </row>
    <row r="71" spans="1:66" ht="15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1"/>
      <c r="BB71" s="160"/>
      <c r="BC71" s="160"/>
      <c r="BD71" s="160"/>
      <c r="BE71" s="160"/>
      <c r="BF71" s="160"/>
      <c r="BG71" s="161"/>
      <c r="BH71" s="160"/>
      <c r="BI71" s="160"/>
      <c r="BJ71" s="160"/>
      <c r="BK71" s="160"/>
      <c r="BL71" s="160"/>
      <c r="BM71" s="160"/>
      <c r="BN71" s="160"/>
    </row>
    <row r="72" spans="1:66" ht="15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1"/>
      <c r="BB72" s="160"/>
      <c r="BC72" s="160"/>
      <c r="BD72" s="160"/>
      <c r="BE72" s="160"/>
      <c r="BF72" s="160"/>
      <c r="BG72" s="161"/>
      <c r="BH72" s="160"/>
      <c r="BI72" s="160"/>
      <c r="BJ72" s="160"/>
      <c r="BK72" s="160"/>
      <c r="BL72" s="160"/>
      <c r="BM72" s="160"/>
      <c r="BN72" s="160"/>
    </row>
    <row r="73" spans="1:66" ht="15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1"/>
      <c r="BB73" s="160"/>
      <c r="BC73" s="160"/>
      <c r="BD73" s="160"/>
      <c r="BE73" s="160"/>
      <c r="BF73" s="160"/>
      <c r="BG73" s="161"/>
      <c r="BH73" s="160"/>
      <c r="BI73" s="160"/>
      <c r="BJ73" s="160"/>
      <c r="BK73" s="160"/>
      <c r="BL73" s="160"/>
      <c r="BM73" s="160"/>
      <c r="BN73" s="160"/>
    </row>
    <row r="74" spans="1:66" ht="15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0"/>
      <c r="AO74" s="160"/>
      <c r="AP74" s="160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1"/>
      <c r="BB74" s="160"/>
      <c r="BC74" s="160"/>
      <c r="BD74" s="160"/>
      <c r="BE74" s="160"/>
      <c r="BF74" s="160"/>
      <c r="BG74" s="161"/>
      <c r="BH74" s="160"/>
      <c r="BI74" s="160"/>
      <c r="BJ74" s="160"/>
      <c r="BK74" s="160"/>
      <c r="BL74" s="160"/>
      <c r="BM74" s="160"/>
      <c r="BN74" s="160"/>
    </row>
    <row r="75" spans="1:66" ht="15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1"/>
      <c r="BB75" s="160"/>
      <c r="BC75" s="160"/>
      <c r="BD75" s="160"/>
      <c r="BE75" s="160"/>
      <c r="BF75" s="160"/>
      <c r="BG75" s="161"/>
      <c r="BH75" s="160"/>
      <c r="BI75" s="160"/>
      <c r="BJ75" s="160"/>
      <c r="BK75" s="160"/>
      <c r="BL75" s="160"/>
      <c r="BM75" s="160"/>
      <c r="BN75" s="160"/>
    </row>
    <row r="76" spans="1:66" ht="15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1"/>
      <c r="BB76" s="160"/>
      <c r="BC76" s="160"/>
      <c r="BD76" s="160"/>
      <c r="BE76" s="160"/>
      <c r="BF76" s="160"/>
      <c r="BG76" s="161"/>
      <c r="BH76" s="160"/>
      <c r="BI76" s="160"/>
      <c r="BJ76" s="160"/>
      <c r="BK76" s="160"/>
      <c r="BL76" s="160"/>
      <c r="BM76" s="160"/>
      <c r="BN76" s="160"/>
    </row>
    <row r="77" spans="1:66" ht="15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1"/>
      <c r="BB77" s="160"/>
      <c r="BC77" s="160"/>
      <c r="BD77" s="160"/>
      <c r="BE77" s="160"/>
      <c r="BF77" s="160"/>
      <c r="BG77" s="161"/>
      <c r="BH77" s="160"/>
      <c r="BI77" s="160"/>
      <c r="BJ77" s="160"/>
      <c r="BK77" s="160"/>
      <c r="BL77" s="160"/>
      <c r="BM77" s="160"/>
      <c r="BN77" s="160"/>
    </row>
    <row r="78" spans="1:66" ht="15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60"/>
      <c r="AS78" s="160"/>
      <c r="AT78" s="160"/>
      <c r="AU78" s="160"/>
      <c r="AV78" s="160"/>
      <c r="AW78" s="160"/>
      <c r="AX78" s="160"/>
      <c r="AY78" s="160"/>
      <c r="AZ78" s="160"/>
      <c r="BA78" s="161"/>
      <c r="BB78" s="160"/>
      <c r="BC78" s="160"/>
      <c r="BD78" s="160"/>
      <c r="BE78" s="160"/>
      <c r="BF78" s="160"/>
      <c r="BG78" s="161"/>
      <c r="BH78" s="160"/>
      <c r="BI78" s="160"/>
      <c r="BJ78" s="160"/>
      <c r="BK78" s="160"/>
      <c r="BL78" s="160"/>
      <c r="BM78" s="160"/>
      <c r="BN78" s="160"/>
    </row>
    <row r="79" spans="1:66" ht="15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/>
      <c r="AX79" s="160"/>
      <c r="AY79" s="160"/>
      <c r="AZ79" s="160"/>
      <c r="BA79" s="161"/>
      <c r="BB79" s="160"/>
      <c r="BC79" s="160"/>
      <c r="BD79" s="160"/>
      <c r="BE79" s="160"/>
      <c r="BF79" s="160"/>
      <c r="BG79" s="161"/>
      <c r="BH79" s="160"/>
      <c r="BI79" s="160"/>
      <c r="BJ79" s="160"/>
      <c r="BK79" s="160"/>
      <c r="BL79" s="160"/>
      <c r="BM79" s="160"/>
      <c r="BN79" s="160"/>
    </row>
    <row r="80" spans="1:66" ht="15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1"/>
      <c r="BB80" s="160"/>
      <c r="BC80" s="160"/>
      <c r="BD80" s="160"/>
      <c r="BE80" s="160"/>
      <c r="BF80" s="160"/>
      <c r="BG80" s="161"/>
      <c r="BH80" s="160"/>
      <c r="BI80" s="160"/>
      <c r="BJ80" s="160"/>
      <c r="BK80" s="160"/>
      <c r="BL80" s="160"/>
      <c r="BM80" s="160"/>
      <c r="BN80" s="160"/>
    </row>
    <row r="81" spans="1:66" ht="15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60"/>
      <c r="AZ81" s="160"/>
      <c r="BA81" s="161"/>
      <c r="BB81" s="160"/>
      <c r="BC81" s="160"/>
      <c r="BD81" s="160"/>
      <c r="BE81" s="160"/>
      <c r="BF81" s="160"/>
      <c r="BG81" s="161"/>
      <c r="BH81" s="160"/>
      <c r="BI81" s="160"/>
      <c r="BJ81" s="160"/>
      <c r="BK81" s="160"/>
      <c r="BL81" s="160"/>
      <c r="BM81" s="160"/>
      <c r="BN81" s="160"/>
    </row>
    <row r="82" spans="1:66" ht="15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1"/>
      <c r="BB82" s="160"/>
      <c r="BC82" s="160"/>
      <c r="BD82" s="160"/>
      <c r="BE82" s="160"/>
      <c r="BF82" s="160"/>
      <c r="BG82" s="161"/>
      <c r="BH82" s="160"/>
      <c r="BI82" s="160"/>
      <c r="BJ82" s="160"/>
      <c r="BK82" s="160"/>
      <c r="BL82" s="160"/>
      <c r="BM82" s="160"/>
      <c r="BN82" s="160"/>
    </row>
    <row r="83" spans="1:66" ht="15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1"/>
      <c r="BB83" s="160"/>
      <c r="BC83" s="160"/>
      <c r="BD83" s="160"/>
      <c r="BE83" s="160"/>
      <c r="BF83" s="160"/>
      <c r="BG83" s="161"/>
      <c r="BH83" s="160"/>
      <c r="BI83" s="160"/>
      <c r="BJ83" s="160"/>
      <c r="BK83" s="160"/>
      <c r="BL83" s="160"/>
      <c r="BM83" s="160"/>
      <c r="BN83" s="160"/>
    </row>
    <row r="84" spans="1:66" ht="15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1"/>
      <c r="BB84" s="160"/>
      <c r="BC84" s="160"/>
      <c r="BD84" s="160"/>
      <c r="BE84" s="160"/>
      <c r="BF84" s="160"/>
      <c r="BG84" s="161"/>
      <c r="BH84" s="160"/>
      <c r="BI84" s="160"/>
      <c r="BJ84" s="160"/>
      <c r="BK84" s="160"/>
      <c r="BL84" s="160"/>
      <c r="BM84" s="160"/>
      <c r="BN84" s="160"/>
    </row>
    <row r="85" spans="1:66" ht="15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1"/>
      <c r="BB85" s="160"/>
      <c r="BC85" s="160"/>
      <c r="BD85" s="160"/>
      <c r="BE85" s="160"/>
      <c r="BF85" s="160"/>
      <c r="BG85" s="161"/>
      <c r="BH85" s="160"/>
      <c r="BI85" s="160"/>
      <c r="BJ85" s="160"/>
      <c r="BK85" s="160"/>
      <c r="BL85" s="160"/>
      <c r="BM85" s="160"/>
      <c r="BN85" s="160"/>
    </row>
    <row r="86" spans="1:66" ht="15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1"/>
      <c r="BB86" s="160"/>
      <c r="BC86" s="160"/>
      <c r="BD86" s="160"/>
      <c r="BE86" s="160"/>
      <c r="BF86" s="160"/>
      <c r="BG86" s="161"/>
      <c r="BH86" s="160"/>
      <c r="BI86" s="160"/>
      <c r="BJ86" s="160"/>
      <c r="BK86" s="160"/>
      <c r="BL86" s="160"/>
      <c r="BM86" s="160"/>
      <c r="BN86" s="160"/>
    </row>
    <row r="87" spans="1:66" ht="15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0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1"/>
      <c r="BB87" s="160"/>
      <c r="BC87" s="160"/>
      <c r="BD87" s="160"/>
      <c r="BE87" s="160"/>
      <c r="BF87" s="160"/>
      <c r="BG87" s="161"/>
      <c r="BH87" s="160"/>
      <c r="BI87" s="160"/>
      <c r="BJ87" s="160"/>
      <c r="BK87" s="160"/>
      <c r="BL87" s="160"/>
      <c r="BM87" s="160"/>
      <c r="BN87" s="160"/>
    </row>
    <row r="88" spans="1:66" ht="15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0"/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  <c r="BE88" s="160"/>
      <c r="BF88" s="160"/>
      <c r="BG88" s="161"/>
      <c r="BH88" s="160"/>
      <c r="BI88" s="160"/>
      <c r="BJ88" s="160"/>
      <c r="BK88" s="160"/>
      <c r="BL88" s="160"/>
      <c r="BM88" s="160"/>
      <c r="BN88" s="160"/>
    </row>
    <row r="89" spans="1:66" ht="15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  <c r="AM89" s="160"/>
      <c r="AN89" s="160"/>
      <c r="AO89" s="160"/>
      <c r="AP89" s="160"/>
      <c r="AQ89" s="160"/>
      <c r="AR89" s="160"/>
      <c r="AS89" s="160"/>
      <c r="AT89" s="160"/>
      <c r="AU89" s="160"/>
      <c r="AV89" s="160"/>
      <c r="AW89" s="160"/>
      <c r="AX89" s="160"/>
      <c r="AY89" s="160"/>
      <c r="AZ89" s="160"/>
      <c r="BA89" s="160"/>
      <c r="BB89" s="160"/>
      <c r="BC89" s="160"/>
      <c r="BD89" s="160"/>
      <c r="BE89" s="160"/>
      <c r="BF89" s="160"/>
      <c r="BG89" s="161"/>
      <c r="BH89" s="160"/>
      <c r="BI89" s="160"/>
      <c r="BJ89" s="160"/>
      <c r="BK89" s="160"/>
      <c r="BL89" s="160"/>
      <c r="BM89" s="160"/>
      <c r="BN89" s="160"/>
    </row>
    <row r="90" spans="1:66" ht="15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  <c r="AM90" s="160"/>
      <c r="AN90" s="160"/>
      <c r="AO90" s="160"/>
      <c r="AP90" s="160"/>
      <c r="AQ90" s="160"/>
      <c r="AR90" s="160"/>
      <c r="AS90" s="160"/>
      <c r="AT90" s="160"/>
      <c r="AU90" s="160"/>
      <c r="AV90" s="160"/>
      <c r="AW90" s="160"/>
      <c r="AX90" s="160"/>
      <c r="AY90" s="160"/>
      <c r="AZ90" s="160"/>
      <c r="BA90" s="160"/>
      <c r="BB90" s="160"/>
      <c r="BC90" s="160"/>
      <c r="BD90" s="160"/>
      <c r="BE90" s="160"/>
      <c r="BF90" s="160"/>
      <c r="BG90" s="161"/>
      <c r="BH90" s="160"/>
      <c r="BI90" s="160"/>
      <c r="BJ90" s="160"/>
      <c r="BK90" s="160"/>
      <c r="BL90" s="160"/>
      <c r="BM90" s="160"/>
      <c r="BN90" s="160"/>
    </row>
    <row r="91" spans="1:66" ht="15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0"/>
      <c r="BA91" s="160"/>
      <c r="BB91" s="160"/>
      <c r="BC91" s="160"/>
      <c r="BD91" s="160"/>
      <c r="BE91" s="160"/>
      <c r="BF91" s="160"/>
      <c r="BG91" s="161"/>
      <c r="BH91" s="160"/>
      <c r="BI91" s="160"/>
      <c r="BJ91" s="160"/>
      <c r="BK91" s="160"/>
      <c r="BL91" s="160"/>
      <c r="BM91" s="160"/>
      <c r="BN91" s="160"/>
    </row>
    <row r="92" spans="1:66" ht="15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60"/>
      <c r="BB92" s="160"/>
      <c r="BC92" s="160"/>
      <c r="BD92" s="160"/>
      <c r="BE92" s="160"/>
      <c r="BF92" s="160"/>
      <c r="BG92" s="161"/>
      <c r="BH92" s="160"/>
      <c r="BI92" s="160"/>
      <c r="BJ92" s="160"/>
      <c r="BK92" s="160"/>
      <c r="BL92" s="160"/>
      <c r="BM92" s="160"/>
      <c r="BN92" s="160"/>
    </row>
    <row r="93" spans="1:66" ht="15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60"/>
      <c r="BD93" s="160"/>
      <c r="BE93" s="160"/>
      <c r="BF93" s="160"/>
      <c r="BG93" s="161"/>
      <c r="BH93" s="160"/>
      <c r="BI93" s="160"/>
      <c r="BJ93" s="160"/>
      <c r="BK93" s="160"/>
      <c r="BL93" s="160"/>
      <c r="BM93" s="160"/>
      <c r="BN93" s="160"/>
    </row>
    <row r="94" spans="1:66" ht="15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  <c r="AM94" s="160"/>
      <c r="AN94" s="160"/>
      <c r="AO94" s="160"/>
      <c r="AP94" s="160"/>
      <c r="AQ94" s="160"/>
      <c r="AR94" s="160"/>
      <c r="AS94" s="160"/>
      <c r="AT94" s="160"/>
      <c r="AU94" s="160"/>
      <c r="AV94" s="160"/>
      <c r="AW94" s="160"/>
      <c r="AX94" s="160"/>
      <c r="AY94" s="160"/>
      <c r="AZ94" s="160"/>
      <c r="BA94" s="160"/>
      <c r="BB94" s="160"/>
      <c r="BC94" s="160"/>
      <c r="BD94" s="160"/>
      <c r="BE94" s="160"/>
      <c r="BF94" s="160"/>
      <c r="BG94" s="161"/>
      <c r="BH94" s="160"/>
      <c r="BI94" s="160"/>
      <c r="BJ94" s="160"/>
      <c r="BK94" s="160"/>
      <c r="BL94" s="160"/>
      <c r="BM94" s="160"/>
      <c r="BN94" s="160"/>
    </row>
    <row r="95" spans="1:66" ht="15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  <c r="AM95" s="160"/>
      <c r="AN95" s="160"/>
      <c r="AO95" s="160"/>
      <c r="AP95" s="160"/>
      <c r="AQ95" s="160"/>
      <c r="AR95" s="160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  <c r="BE95" s="160"/>
      <c r="BF95" s="160"/>
      <c r="BG95" s="161"/>
      <c r="BH95" s="160"/>
      <c r="BI95" s="160"/>
      <c r="BJ95" s="160"/>
      <c r="BK95" s="160"/>
      <c r="BL95" s="160"/>
      <c r="BM95" s="160"/>
      <c r="BN95" s="160"/>
    </row>
    <row r="96" spans="1:66" ht="15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  <c r="AM96" s="160"/>
      <c r="AN96" s="160"/>
      <c r="AO96" s="160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/>
      <c r="AZ96" s="160"/>
      <c r="BA96" s="160"/>
      <c r="BB96" s="160"/>
      <c r="BC96" s="160"/>
      <c r="BD96" s="160"/>
      <c r="BE96" s="160"/>
      <c r="BF96" s="160"/>
      <c r="BG96" s="161"/>
      <c r="BH96" s="160"/>
      <c r="BI96" s="160"/>
      <c r="BJ96" s="160"/>
      <c r="BK96" s="160"/>
      <c r="BL96" s="160"/>
      <c r="BM96" s="160"/>
      <c r="BN96" s="160"/>
    </row>
    <row r="97" spans="1:66" ht="15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1"/>
      <c r="BH97" s="160"/>
      <c r="BI97" s="160"/>
      <c r="BJ97" s="160"/>
      <c r="BK97" s="160"/>
      <c r="BL97" s="160"/>
      <c r="BM97" s="160"/>
      <c r="BN97" s="160"/>
    </row>
    <row r="98" spans="1:66" ht="15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  <c r="AM98" s="160"/>
      <c r="AN98" s="160"/>
      <c r="AO98" s="160"/>
      <c r="AP98" s="160"/>
      <c r="AQ98" s="160"/>
      <c r="AR98" s="160"/>
      <c r="AS98" s="160"/>
      <c r="AT98" s="160"/>
      <c r="AU98" s="160"/>
      <c r="AV98" s="160"/>
      <c r="AW98" s="160"/>
      <c r="AX98" s="160"/>
      <c r="AY98" s="160"/>
      <c r="AZ98" s="160"/>
      <c r="BA98" s="160"/>
      <c r="BB98" s="160"/>
      <c r="BC98" s="160"/>
      <c r="BD98" s="160"/>
      <c r="BE98" s="160"/>
      <c r="BF98" s="160"/>
      <c r="BG98" s="161"/>
      <c r="BH98" s="160"/>
      <c r="BI98" s="160"/>
      <c r="BJ98" s="160"/>
      <c r="BK98" s="160"/>
      <c r="BL98" s="160"/>
      <c r="BM98" s="160"/>
      <c r="BN98" s="160"/>
    </row>
    <row r="99" spans="1:66" ht="15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  <c r="AM99" s="160"/>
      <c r="AN99" s="160"/>
      <c r="AO99" s="160"/>
      <c r="AP99" s="160"/>
      <c r="AQ99" s="160"/>
      <c r="AR99" s="160"/>
      <c r="AS99" s="160"/>
      <c r="AT99" s="160"/>
      <c r="AU99" s="160"/>
      <c r="AV99" s="160"/>
      <c r="AW99" s="160"/>
      <c r="AX99" s="160"/>
      <c r="AY99" s="160"/>
      <c r="AZ99" s="160"/>
      <c r="BA99" s="160"/>
      <c r="BB99" s="160"/>
      <c r="BC99" s="160"/>
      <c r="BD99" s="160"/>
      <c r="BE99" s="160"/>
      <c r="BF99" s="160"/>
      <c r="BG99" s="161"/>
      <c r="BH99" s="160"/>
      <c r="BI99" s="160"/>
      <c r="BJ99" s="160"/>
      <c r="BK99" s="160"/>
      <c r="BL99" s="160"/>
      <c r="BM99" s="160"/>
      <c r="BN99" s="160"/>
    </row>
    <row r="100" spans="1:66" ht="15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  <c r="AQ100" s="160"/>
      <c r="AR100" s="160"/>
      <c r="AS100" s="160"/>
      <c r="AT100" s="160"/>
      <c r="AU100" s="160"/>
      <c r="AV100" s="160"/>
      <c r="AW100" s="160"/>
      <c r="AX100" s="160"/>
      <c r="AY100" s="160"/>
      <c r="AZ100" s="160"/>
      <c r="BA100" s="160"/>
      <c r="BB100" s="160"/>
      <c r="BC100" s="160"/>
      <c r="BD100" s="160"/>
      <c r="BE100" s="160"/>
      <c r="BF100" s="160"/>
      <c r="BG100" s="161"/>
      <c r="BH100" s="160"/>
      <c r="BI100" s="160"/>
      <c r="BJ100" s="160"/>
      <c r="BK100" s="160"/>
      <c r="BL100" s="160"/>
      <c r="BM100" s="160"/>
      <c r="BN100" s="160"/>
    </row>
    <row r="101" spans="1:66" ht="15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  <c r="AM101" s="160"/>
      <c r="AN101" s="160"/>
      <c r="AO101" s="160"/>
      <c r="AP101" s="160"/>
      <c r="AQ101" s="160"/>
      <c r="AR101" s="160"/>
      <c r="AS101" s="160"/>
      <c r="AT101" s="160"/>
      <c r="AU101" s="160"/>
      <c r="AV101" s="160"/>
      <c r="AW101" s="160"/>
      <c r="AX101" s="160"/>
      <c r="AY101" s="160"/>
      <c r="AZ101" s="160"/>
      <c r="BA101" s="160"/>
      <c r="BB101" s="160"/>
      <c r="BC101" s="160"/>
      <c r="BD101" s="160"/>
      <c r="BE101" s="160"/>
      <c r="BF101" s="160"/>
      <c r="BG101" s="161"/>
      <c r="BH101" s="160"/>
      <c r="BI101" s="160"/>
      <c r="BJ101" s="160"/>
      <c r="BK101" s="160"/>
      <c r="BL101" s="160"/>
      <c r="BM101" s="160"/>
      <c r="BN101" s="160"/>
    </row>
    <row r="102" spans="1:66" ht="15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  <c r="AN102" s="160"/>
      <c r="AO102" s="160"/>
      <c r="AP102" s="160"/>
      <c r="AQ102" s="160"/>
      <c r="AR102" s="160"/>
      <c r="AS102" s="160"/>
      <c r="AT102" s="160"/>
      <c r="AU102" s="160"/>
      <c r="AV102" s="160"/>
      <c r="AW102" s="160"/>
      <c r="AX102" s="160"/>
      <c r="AY102" s="160"/>
      <c r="AZ102" s="160"/>
      <c r="BA102" s="160"/>
      <c r="BB102" s="160"/>
      <c r="BC102" s="160"/>
      <c r="BD102" s="160"/>
      <c r="BE102" s="160"/>
      <c r="BF102" s="160"/>
      <c r="BG102" s="161"/>
      <c r="BH102" s="160"/>
      <c r="BI102" s="160"/>
      <c r="BJ102" s="160"/>
      <c r="BK102" s="160"/>
      <c r="BL102" s="160"/>
      <c r="BM102" s="160"/>
      <c r="BN102" s="160"/>
    </row>
    <row r="103" spans="1:66" ht="15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  <c r="BD103" s="160"/>
      <c r="BE103" s="160"/>
      <c r="BF103" s="160"/>
      <c r="BG103" s="161"/>
      <c r="BH103" s="160"/>
      <c r="BI103" s="160"/>
      <c r="BJ103" s="160"/>
      <c r="BK103" s="160"/>
      <c r="BL103" s="160"/>
      <c r="BM103" s="160"/>
      <c r="BN103" s="160"/>
    </row>
    <row r="104" spans="1:66" ht="15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0"/>
      <c r="AO104" s="160"/>
      <c r="AP104" s="160"/>
      <c r="AQ104" s="160"/>
      <c r="AR104" s="160"/>
      <c r="AS104" s="160"/>
      <c r="AT104" s="160"/>
      <c r="AU104" s="160"/>
      <c r="AV104" s="160"/>
      <c r="AW104" s="160"/>
      <c r="AX104" s="160"/>
      <c r="AY104" s="160"/>
      <c r="AZ104" s="160"/>
      <c r="BA104" s="160"/>
      <c r="BB104" s="160"/>
      <c r="BC104" s="160"/>
      <c r="BD104" s="160"/>
      <c r="BE104" s="160"/>
      <c r="BF104" s="160"/>
      <c r="BG104" s="161"/>
      <c r="BH104" s="160"/>
      <c r="BI104" s="160"/>
      <c r="BJ104" s="160"/>
      <c r="BK104" s="160"/>
      <c r="BL104" s="160"/>
      <c r="BM104" s="160"/>
      <c r="BN104" s="160"/>
    </row>
    <row r="105" spans="1:66" ht="15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160"/>
      <c r="AU105" s="160"/>
      <c r="AV105" s="160"/>
      <c r="AW105" s="160"/>
      <c r="AX105" s="160"/>
      <c r="AY105" s="160"/>
      <c r="AZ105" s="160"/>
      <c r="BA105" s="160"/>
      <c r="BB105" s="160"/>
      <c r="BC105" s="160"/>
      <c r="BD105" s="160"/>
      <c r="BE105" s="160"/>
      <c r="BF105" s="160"/>
      <c r="BG105" s="161"/>
      <c r="BH105" s="160"/>
      <c r="BI105" s="160"/>
      <c r="BJ105" s="160"/>
      <c r="BK105" s="160"/>
      <c r="BL105" s="160"/>
      <c r="BM105" s="160"/>
      <c r="BN105" s="160"/>
    </row>
    <row r="106" spans="1:66" ht="15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160"/>
      <c r="AU106" s="160"/>
      <c r="AV106" s="160"/>
      <c r="AW106" s="160"/>
      <c r="AX106" s="160"/>
      <c r="AY106" s="160"/>
      <c r="AZ106" s="160"/>
      <c r="BA106" s="160"/>
      <c r="BB106" s="160"/>
      <c r="BC106" s="160"/>
      <c r="BD106" s="160"/>
      <c r="BE106" s="160"/>
      <c r="BF106" s="160"/>
      <c r="BG106" s="161"/>
      <c r="BH106" s="160"/>
      <c r="BI106" s="160"/>
      <c r="BJ106" s="160"/>
      <c r="BK106" s="160"/>
      <c r="BL106" s="160"/>
      <c r="BM106" s="160"/>
      <c r="BN106" s="160"/>
    </row>
    <row r="107" spans="1:66" ht="15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0"/>
      <c r="AS107" s="160"/>
      <c r="AT107" s="160"/>
      <c r="AU107" s="160"/>
      <c r="AV107" s="160"/>
      <c r="AW107" s="160"/>
      <c r="AX107" s="160"/>
      <c r="AY107" s="160"/>
      <c r="AZ107" s="160"/>
      <c r="BA107" s="160"/>
      <c r="BB107" s="160"/>
      <c r="BC107" s="160"/>
      <c r="BD107" s="160"/>
      <c r="BE107" s="160"/>
      <c r="BF107" s="160"/>
      <c r="BG107" s="161"/>
      <c r="BH107" s="160"/>
      <c r="BI107" s="160"/>
      <c r="BJ107" s="160"/>
      <c r="BK107" s="160"/>
      <c r="BL107" s="160"/>
      <c r="BM107" s="160"/>
      <c r="BN107" s="160"/>
    </row>
    <row r="108" spans="1:66" ht="15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60"/>
      <c r="AX108" s="160"/>
      <c r="AY108" s="160"/>
      <c r="AZ108" s="160"/>
      <c r="BA108" s="160"/>
      <c r="BB108" s="160"/>
      <c r="BC108" s="160"/>
      <c r="BD108" s="160"/>
      <c r="BE108" s="160"/>
      <c r="BF108" s="160"/>
      <c r="BG108" s="161"/>
      <c r="BH108" s="160"/>
      <c r="BI108" s="160"/>
      <c r="BJ108" s="160"/>
      <c r="BK108" s="160"/>
      <c r="BL108" s="160"/>
      <c r="BM108" s="160"/>
      <c r="BN108" s="160"/>
    </row>
    <row r="109" spans="1:66" ht="15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  <c r="AM109" s="160"/>
      <c r="AN109" s="160"/>
      <c r="AO109" s="160"/>
      <c r="AP109" s="160"/>
      <c r="AQ109" s="160"/>
      <c r="AR109" s="160"/>
      <c r="AS109" s="160"/>
      <c r="AT109" s="160"/>
      <c r="AU109" s="160"/>
      <c r="AV109" s="160"/>
      <c r="AW109" s="160"/>
      <c r="AX109" s="160"/>
      <c r="AY109" s="160"/>
      <c r="AZ109" s="160"/>
      <c r="BA109" s="160"/>
      <c r="BB109" s="160"/>
      <c r="BC109" s="160"/>
      <c r="BD109" s="160"/>
      <c r="BE109" s="160"/>
      <c r="BF109" s="160"/>
      <c r="BG109" s="161"/>
      <c r="BH109" s="160"/>
      <c r="BI109" s="160"/>
      <c r="BJ109" s="160"/>
      <c r="BK109" s="160"/>
      <c r="BL109" s="160"/>
      <c r="BM109" s="160"/>
      <c r="BN109" s="160"/>
    </row>
    <row r="110" spans="1:66" ht="15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/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  <c r="BB110" s="160"/>
      <c r="BC110" s="160"/>
      <c r="BD110" s="160"/>
      <c r="BE110" s="160"/>
      <c r="BF110" s="160"/>
      <c r="BG110" s="161"/>
      <c r="BH110" s="160"/>
      <c r="BI110" s="160"/>
      <c r="BJ110" s="160"/>
      <c r="BK110" s="160"/>
      <c r="BL110" s="160"/>
      <c r="BM110" s="160"/>
      <c r="BN110" s="160"/>
    </row>
    <row r="111" spans="1:66" ht="15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0"/>
      <c r="AO111" s="160"/>
      <c r="AP111" s="160"/>
      <c r="AQ111" s="160"/>
      <c r="AR111" s="160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  <c r="BD111" s="160"/>
      <c r="BE111" s="160"/>
      <c r="BF111" s="160"/>
      <c r="BG111" s="161"/>
      <c r="BH111" s="160"/>
      <c r="BI111" s="160"/>
      <c r="BJ111" s="160"/>
      <c r="BK111" s="160"/>
      <c r="BL111" s="160"/>
      <c r="BM111" s="160"/>
      <c r="BN111" s="160"/>
    </row>
    <row r="112" spans="1:66" ht="15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  <c r="AM112" s="160"/>
      <c r="AN112" s="160"/>
      <c r="AO112" s="160"/>
      <c r="AP112" s="160"/>
      <c r="AQ112" s="160"/>
      <c r="AR112" s="160"/>
      <c r="AS112" s="160"/>
      <c r="AT112" s="160"/>
      <c r="AU112" s="160"/>
      <c r="AV112" s="160"/>
      <c r="AW112" s="160"/>
      <c r="AX112" s="160"/>
      <c r="AY112" s="160"/>
      <c r="AZ112" s="160"/>
      <c r="BA112" s="160"/>
      <c r="BB112" s="160"/>
      <c r="BC112" s="160"/>
      <c r="BD112" s="160"/>
      <c r="BE112" s="160"/>
      <c r="BF112" s="160"/>
      <c r="BG112" s="161"/>
      <c r="BH112" s="160"/>
      <c r="BI112" s="160"/>
      <c r="BJ112" s="160"/>
      <c r="BK112" s="160"/>
      <c r="BL112" s="160"/>
      <c r="BM112" s="160"/>
      <c r="BN112" s="160"/>
    </row>
    <row r="113" spans="1:66" ht="15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  <c r="AM113" s="160"/>
      <c r="AN113" s="160"/>
      <c r="AO113" s="160"/>
      <c r="AP113" s="160"/>
      <c r="AQ113" s="160"/>
      <c r="AR113" s="160"/>
      <c r="AS113" s="160"/>
      <c r="AT113" s="160"/>
      <c r="AU113" s="160"/>
      <c r="AV113" s="160"/>
      <c r="AW113" s="160"/>
      <c r="AX113" s="160"/>
      <c r="AY113" s="160"/>
      <c r="AZ113" s="160"/>
      <c r="BA113" s="160"/>
      <c r="BB113" s="160"/>
      <c r="BC113" s="160"/>
      <c r="BD113" s="160"/>
      <c r="BE113" s="160"/>
      <c r="BF113" s="160"/>
      <c r="BG113" s="161"/>
      <c r="BH113" s="160"/>
      <c r="BI113" s="160"/>
      <c r="BJ113" s="160"/>
      <c r="BK113" s="160"/>
      <c r="BL113" s="160"/>
      <c r="BM113" s="160"/>
      <c r="BN113" s="160"/>
    </row>
    <row r="114" spans="1:66" ht="15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  <c r="AM114" s="160"/>
      <c r="AN114" s="160"/>
      <c r="AO114" s="160"/>
      <c r="AP114" s="160"/>
      <c r="AQ114" s="160"/>
      <c r="AR114" s="160"/>
      <c r="AS114" s="160"/>
      <c r="AT114" s="160"/>
      <c r="AU114" s="160"/>
      <c r="AV114" s="160"/>
      <c r="AW114" s="160"/>
      <c r="AX114" s="160"/>
      <c r="AY114" s="160"/>
      <c r="AZ114" s="160"/>
      <c r="BA114" s="160"/>
      <c r="BB114" s="160"/>
      <c r="BC114" s="160"/>
      <c r="BD114" s="160"/>
      <c r="BE114" s="160"/>
      <c r="BF114" s="160"/>
      <c r="BG114" s="161"/>
      <c r="BH114" s="160"/>
      <c r="BI114" s="160"/>
      <c r="BJ114" s="160"/>
      <c r="BK114" s="160"/>
      <c r="BL114" s="160"/>
      <c r="BM114" s="160"/>
      <c r="BN114" s="160"/>
    </row>
    <row r="115" spans="1:66" ht="1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/>
      <c r="AT115" s="160"/>
      <c r="AU115" s="160"/>
      <c r="AV115" s="160"/>
      <c r="AW115" s="160"/>
      <c r="AX115" s="160"/>
      <c r="AY115" s="160"/>
      <c r="AZ115" s="160"/>
      <c r="BA115" s="160"/>
      <c r="BB115" s="160"/>
      <c r="BC115" s="160"/>
      <c r="BD115" s="160"/>
      <c r="BE115" s="160"/>
      <c r="BF115" s="160"/>
      <c r="BG115" s="161"/>
      <c r="BH115" s="160"/>
      <c r="BI115" s="160"/>
      <c r="BJ115" s="160"/>
      <c r="BK115" s="160"/>
      <c r="BL115" s="160"/>
      <c r="BM115" s="160"/>
      <c r="BN115" s="160"/>
    </row>
    <row r="116" spans="1:66" ht="15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9"/>
      <c r="AF116" s="139"/>
      <c r="AG116" s="139"/>
      <c r="AH116" s="139"/>
      <c r="AI116" s="139"/>
      <c r="AJ116" s="139"/>
      <c r="AK116" s="139"/>
      <c r="AL116" s="139"/>
      <c r="AM116" s="139"/>
      <c r="AN116" s="139"/>
      <c r="AO116" s="139"/>
      <c r="AP116" s="139"/>
      <c r="AQ116" s="139"/>
      <c r="AR116" s="139"/>
      <c r="AS116" s="139"/>
      <c r="AT116" s="139"/>
      <c r="AU116" s="139"/>
      <c r="AV116" s="139"/>
      <c r="AW116" s="139"/>
      <c r="AX116" s="139"/>
      <c r="AY116" s="139"/>
      <c r="AZ116" s="139"/>
      <c r="BA116" s="140"/>
      <c r="BB116" s="139"/>
      <c r="BC116" s="139"/>
      <c r="BD116" s="139"/>
      <c r="BE116" s="139"/>
      <c r="BF116" s="139"/>
      <c r="BG116" s="140"/>
      <c r="BH116" s="139"/>
      <c r="BI116" s="139"/>
      <c r="BJ116" s="139"/>
      <c r="BK116" s="139"/>
      <c r="BL116" s="139"/>
      <c r="BM116" s="139"/>
      <c r="BN116" s="139"/>
    </row>
    <row r="117" spans="1:66" ht="15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40"/>
      <c r="BB117" s="139"/>
      <c r="BC117" s="139"/>
      <c r="BD117" s="139"/>
      <c r="BE117" s="139"/>
      <c r="BF117" s="139"/>
      <c r="BG117" s="140"/>
      <c r="BH117" s="139"/>
      <c r="BI117" s="139"/>
      <c r="BJ117" s="139"/>
      <c r="BK117" s="139"/>
      <c r="BL117" s="139"/>
      <c r="BM117" s="139"/>
      <c r="BN117" s="139"/>
    </row>
    <row r="118" spans="1:66" ht="15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  <c r="AF118" s="139"/>
      <c r="AG118" s="139"/>
      <c r="AH118" s="139"/>
      <c r="AI118" s="139"/>
      <c r="AJ118" s="139"/>
      <c r="AK118" s="139"/>
      <c r="AL118" s="139"/>
      <c r="AM118" s="139"/>
      <c r="AN118" s="139"/>
      <c r="AO118" s="139"/>
      <c r="AP118" s="139"/>
      <c r="AQ118" s="139"/>
      <c r="AR118" s="139"/>
      <c r="AS118" s="139"/>
      <c r="AT118" s="139"/>
      <c r="AU118" s="139"/>
      <c r="AV118" s="139"/>
      <c r="AW118" s="139"/>
      <c r="AX118" s="139"/>
      <c r="AY118" s="139"/>
      <c r="AZ118" s="139"/>
      <c r="BA118" s="140"/>
      <c r="BB118" s="139"/>
      <c r="BC118" s="139"/>
      <c r="BD118" s="139"/>
      <c r="BE118" s="139"/>
      <c r="BF118" s="139"/>
      <c r="BG118" s="140"/>
      <c r="BH118" s="139"/>
      <c r="BI118" s="139"/>
      <c r="BJ118" s="139"/>
      <c r="BK118" s="139"/>
      <c r="BL118" s="139"/>
      <c r="BM118" s="139"/>
      <c r="BN118" s="139"/>
    </row>
    <row r="119" spans="1:66" ht="15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  <c r="AH119" s="139"/>
      <c r="AI119" s="139"/>
      <c r="AJ119" s="139"/>
      <c r="AK119" s="139"/>
      <c r="AL119" s="139"/>
      <c r="AM119" s="139"/>
      <c r="AN119" s="139"/>
      <c r="AO119" s="139"/>
      <c r="AP119" s="139"/>
      <c r="AQ119" s="139"/>
      <c r="AR119" s="139"/>
      <c r="AS119" s="139"/>
      <c r="AT119" s="139"/>
      <c r="AU119" s="139"/>
      <c r="AV119" s="139"/>
      <c r="AW119" s="139"/>
      <c r="AX119" s="139"/>
      <c r="AY119" s="139"/>
      <c r="AZ119" s="139"/>
      <c r="BA119" s="140"/>
      <c r="BB119" s="139"/>
      <c r="BC119" s="139"/>
      <c r="BD119" s="139"/>
      <c r="BE119" s="139"/>
      <c r="BF119" s="139"/>
      <c r="BG119" s="140"/>
      <c r="BH119" s="139"/>
      <c r="BI119" s="139"/>
      <c r="BJ119" s="139"/>
      <c r="BK119" s="139"/>
      <c r="BL119" s="139"/>
      <c r="BM119" s="139"/>
      <c r="BN119" s="139"/>
    </row>
    <row r="120" spans="1:66" ht="15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  <c r="AK120" s="139"/>
      <c r="AL120" s="139"/>
      <c r="AM120" s="139"/>
      <c r="AN120" s="139"/>
      <c r="AO120" s="139"/>
      <c r="AP120" s="139"/>
      <c r="AQ120" s="139"/>
      <c r="AR120" s="139"/>
      <c r="AS120" s="139"/>
      <c r="AT120" s="139"/>
      <c r="AU120" s="139"/>
      <c r="AV120" s="139"/>
      <c r="AW120" s="139"/>
      <c r="AX120" s="139"/>
      <c r="AY120" s="139"/>
      <c r="AZ120" s="139"/>
      <c r="BA120" s="140"/>
      <c r="BB120" s="139"/>
      <c r="BC120" s="139"/>
      <c r="BD120" s="139"/>
      <c r="BE120" s="139"/>
      <c r="BF120" s="139"/>
      <c r="BG120" s="140"/>
      <c r="BH120" s="139"/>
      <c r="BI120" s="139"/>
      <c r="BJ120" s="139"/>
      <c r="BK120" s="139"/>
      <c r="BL120" s="139"/>
      <c r="BM120" s="139"/>
      <c r="BN120" s="139"/>
    </row>
    <row r="121" spans="1:66" ht="15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39"/>
      <c r="AB121" s="139"/>
      <c r="AC121" s="139"/>
      <c r="AD121" s="139"/>
      <c r="AE121" s="139"/>
      <c r="AF121" s="139"/>
      <c r="AG121" s="139"/>
      <c r="AH121" s="139"/>
      <c r="AI121" s="139"/>
      <c r="AJ121" s="139"/>
      <c r="AK121" s="139"/>
      <c r="AL121" s="139"/>
      <c r="AM121" s="139"/>
      <c r="AN121" s="139"/>
      <c r="AO121" s="139"/>
      <c r="AP121" s="139"/>
      <c r="AQ121" s="139"/>
      <c r="AR121" s="139"/>
      <c r="AS121" s="139"/>
      <c r="AT121" s="139"/>
      <c r="AU121" s="139"/>
      <c r="AV121" s="139"/>
      <c r="AW121" s="139"/>
      <c r="AX121" s="139"/>
      <c r="AY121" s="139"/>
      <c r="AZ121" s="139"/>
      <c r="BA121" s="140"/>
      <c r="BB121" s="139"/>
      <c r="BC121" s="139"/>
      <c r="BD121" s="139"/>
      <c r="BE121" s="139"/>
      <c r="BF121" s="139"/>
      <c r="BG121" s="140"/>
      <c r="BH121" s="139"/>
      <c r="BI121" s="139"/>
      <c r="BJ121" s="139"/>
      <c r="BK121" s="139"/>
      <c r="BL121" s="139"/>
      <c r="BM121" s="139"/>
      <c r="BN121" s="139"/>
    </row>
    <row r="122" spans="1:66" ht="15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9"/>
      <c r="AM122" s="139"/>
      <c r="AN122" s="139"/>
      <c r="AO122" s="139"/>
      <c r="AP122" s="139"/>
      <c r="AQ122" s="139"/>
      <c r="AR122" s="139"/>
      <c r="AS122" s="139"/>
      <c r="AT122" s="139"/>
      <c r="AU122" s="139"/>
      <c r="AV122" s="139"/>
      <c r="AW122" s="139"/>
      <c r="AX122" s="139"/>
      <c r="AY122" s="139"/>
      <c r="AZ122" s="139"/>
      <c r="BA122" s="140"/>
      <c r="BB122" s="139"/>
      <c r="BC122" s="139"/>
      <c r="BD122" s="139"/>
      <c r="BE122" s="139"/>
      <c r="BF122" s="139"/>
      <c r="BG122" s="140"/>
      <c r="BH122" s="139"/>
      <c r="BI122" s="139"/>
      <c r="BJ122" s="139"/>
      <c r="BK122" s="139"/>
      <c r="BL122" s="139"/>
      <c r="BM122" s="139"/>
      <c r="BN122" s="139"/>
    </row>
    <row r="123" spans="1:66" ht="15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  <c r="AC123" s="139"/>
      <c r="AD123" s="139"/>
      <c r="AE123" s="139"/>
      <c r="AF123" s="139"/>
      <c r="AG123" s="139"/>
      <c r="AH123" s="139"/>
      <c r="AI123" s="139"/>
      <c r="AJ123" s="139"/>
      <c r="AK123" s="139"/>
      <c r="AL123" s="139"/>
      <c r="AM123" s="139"/>
      <c r="AN123" s="139"/>
      <c r="AO123" s="139"/>
      <c r="AP123" s="139"/>
      <c r="AQ123" s="139"/>
      <c r="AR123" s="139"/>
      <c r="AS123" s="139"/>
      <c r="AT123" s="139"/>
      <c r="AU123" s="139"/>
      <c r="AV123" s="139"/>
      <c r="AW123" s="139"/>
      <c r="AX123" s="139"/>
      <c r="AY123" s="139"/>
      <c r="AZ123" s="139"/>
      <c r="BA123" s="140"/>
      <c r="BB123" s="139"/>
      <c r="BC123" s="139"/>
      <c r="BD123" s="139"/>
      <c r="BE123" s="139"/>
      <c r="BF123" s="139"/>
      <c r="BG123" s="140"/>
      <c r="BH123" s="139"/>
      <c r="BI123" s="139"/>
      <c r="BJ123" s="139"/>
      <c r="BK123" s="139"/>
      <c r="BL123" s="139"/>
      <c r="BM123" s="139"/>
      <c r="BN123" s="139"/>
    </row>
    <row r="124" spans="1:66" ht="15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  <c r="AG124" s="139"/>
      <c r="AH124" s="139"/>
      <c r="AI124" s="139"/>
      <c r="AJ124" s="139"/>
      <c r="AK124" s="139"/>
      <c r="AL124" s="139"/>
      <c r="AM124" s="139"/>
      <c r="AN124" s="139"/>
      <c r="AO124" s="139"/>
      <c r="AP124" s="139"/>
      <c r="AQ124" s="139"/>
      <c r="AR124" s="139"/>
      <c r="AS124" s="139"/>
      <c r="AT124" s="139"/>
      <c r="AU124" s="139"/>
      <c r="AV124" s="139"/>
      <c r="AW124" s="139"/>
      <c r="AX124" s="139"/>
      <c r="AY124" s="139"/>
      <c r="AZ124" s="139"/>
      <c r="BA124" s="140"/>
      <c r="BB124" s="139"/>
      <c r="BC124" s="139"/>
      <c r="BD124" s="139"/>
      <c r="BE124" s="139"/>
      <c r="BF124" s="139"/>
      <c r="BG124" s="140"/>
      <c r="BH124" s="139"/>
      <c r="BI124" s="139"/>
      <c r="BJ124" s="139"/>
      <c r="BK124" s="139"/>
      <c r="BL124" s="139"/>
      <c r="BM124" s="139"/>
      <c r="BN124" s="139"/>
    </row>
    <row r="125" spans="1:66" ht="15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39"/>
      <c r="AB125" s="139"/>
      <c r="AC125" s="139"/>
      <c r="AD125" s="139"/>
      <c r="AE125" s="139"/>
      <c r="AF125" s="139"/>
      <c r="AG125" s="139"/>
      <c r="AH125" s="139"/>
      <c r="AI125" s="139"/>
      <c r="AJ125" s="139"/>
      <c r="AK125" s="139"/>
      <c r="AL125" s="139"/>
      <c r="AM125" s="139"/>
      <c r="AN125" s="139"/>
      <c r="AO125" s="139"/>
      <c r="AP125" s="139"/>
      <c r="AQ125" s="139"/>
      <c r="AR125" s="139"/>
      <c r="AS125" s="139"/>
      <c r="AT125" s="139"/>
      <c r="AU125" s="139"/>
      <c r="AV125" s="139"/>
      <c r="AW125" s="139"/>
      <c r="AX125" s="139"/>
      <c r="AY125" s="139"/>
      <c r="AZ125" s="139"/>
      <c r="BA125" s="140"/>
      <c r="BB125" s="139"/>
      <c r="BC125" s="139"/>
      <c r="BD125" s="139"/>
      <c r="BE125" s="139"/>
      <c r="BF125" s="139"/>
      <c r="BG125" s="140"/>
      <c r="BH125" s="139"/>
      <c r="BI125" s="139"/>
      <c r="BJ125" s="139"/>
      <c r="BK125" s="139"/>
      <c r="BL125" s="139"/>
      <c r="BM125" s="139"/>
      <c r="BN125" s="139"/>
    </row>
    <row r="126" spans="1:66" ht="15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  <c r="AZ126" s="139"/>
      <c r="BA126" s="140"/>
      <c r="BB126" s="139"/>
      <c r="BC126" s="139"/>
      <c r="BD126" s="139"/>
      <c r="BE126" s="139"/>
      <c r="BF126" s="139"/>
      <c r="BG126" s="140"/>
      <c r="BH126" s="139"/>
      <c r="BI126" s="139"/>
      <c r="BJ126" s="139"/>
      <c r="BK126" s="139"/>
      <c r="BL126" s="139"/>
      <c r="BM126" s="139"/>
      <c r="BN126" s="139"/>
    </row>
    <row r="127" spans="1:66" ht="15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40"/>
      <c r="BB127" s="139"/>
      <c r="BC127" s="139"/>
      <c r="BD127" s="139"/>
      <c r="BE127" s="139"/>
      <c r="BF127" s="139"/>
      <c r="BG127" s="140"/>
      <c r="BH127" s="139"/>
      <c r="BI127" s="139"/>
      <c r="BJ127" s="139"/>
      <c r="BK127" s="139"/>
      <c r="BL127" s="139"/>
      <c r="BM127" s="139"/>
      <c r="BN127" s="139"/>
    </row>
    <row r="128" spans="1:66" ht="15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  <c r="AW128" s="139"/>
      <c r="AX128" s="139"/>
      <c r="AY128" s="139"/>
      <c r="AZ128" s="139"/>
      <c r="BA128" s="140"/>
      <c r="BB128" s="139"/>
      <c r="BC128" s="139"/>
      <c r="BD128" s="139"/>
      <c r="BE128" s="139"/>
      <c r="BF128" s="139"/>
      <c r="BG128" s="140"/>
      <c r="BH128" s="139"/>
      <c r="BI128" s="139"/>
      <c r="BJ128" s="139"/>
      <c r="BK128" s="139"/>
      <c r="BL128" s="139"/>
      <c r="BM128" s="139"/>
      <c r="BN128" s="139"/>
    </row>
    <row r="129" spans="1:66" ht="15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  <c r="AB129" s="139"/>
      <c r="AC129" s="139"/>
      <c r="AD129" s="139"/>
      <c r="AE129" s="139"/>
      <c r="AF129" s="139"/>
      <c r="AG129" s="139"/>
      <c r="AH129" s="139"/>
      <c r="AI129" s="139"/>
      <c r="AJ129" s="139"/>
      <c r="AK129" s="139"/>
      <c r="AL129" s="139"/>
      <c r="AM129" s="139"/>
      <c r="AN129" s="139"/>
      <c r="AO129" s="139"/>
      <c r="AP129" s="139"/>
      <c r="AQ129" s="139"/>
      <c r="AR129" s="139"/>
      <c r="AS129" s="139"/>
      <c r="AT129" s="139"/>
      <c r="AU129" s="139"/>
      <c r="AV129" s="139"/>
      <c r="AW129" s="139"/>
      <c r="AX129" s="139"/>
      <c r="AY129" s="139"/>
      <c r="AZ129" s="139"/>
      <c r="BA129" s="140"/>
      <c r="BB129" s="139"/>
      <c r="BC129" s="139"/>
      <c r="BD129" s="139"/>
      <c r="BE129" s="139"/>
      <c r="BF129" s="139"/>
      <c r="BG129" s="140"/>
      <c r="BH129" s="139"/>
      <c r="BI129" s="139"/>
      <c r="BJ129" s="139"/>
      <c r="BK129" s="139"/>
      <c r="BL129" s="139"/>
      <c r="BM129" s="139"/>
      <c r="BN129" s="139"/>
    </row>
    <row r="130" spans="1:66" ht="15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  <c r="AF130" s="139"/>
      <c r="AG130" s="139"/>
      <c r="AH130" s="139"/>
      <c r="AI130" s="139"/>
      <c r="AJ130" s="139"/>
      <c r="AK130" s="139"/>
      <c r="AL130" s="139"/>
      <c r="AM130" s="139"/>
      <c r="AN130" s="139"/>
      <c r="AO130" s="139"/>
      <c r="AP130" s="139"/>
      <c r="AQ130" s="139"/>
      <c r="AR130" s="139"/>
      <c r="AS130" s="139"/>
      <c r="AT130" s="139"/>
      <c r="AU130" s="139"/>
      <c r="AV130" s="139"/>
      <c r="AW130" s="139"/>
      <c r="AX130" s="139"/>
      <c r="AY130" s="139"/>
      <c r="AZ130" s="139"/>
      <c r="BA130" s="140"/>
      <c r="BB130" s="139"/>
      <c r="BC130" s="139"/>
      <c r="BD130" s="139"/>
      <c r="BE130" s="139"/>
      <c r="BF130" s="139"/>
      <c r="BG130" s="140"/>
      <c r="BH130" s="139"/>
      <c r="BI130" s="139"/>
      <c r="BJ130" s="139"/>
      <c r="BK130" s="139"/>
      <c r="BL130" s="139"/>
      <c r="BM130" s="139"/>
      <c r="BN130" s="139"/>
    </row>
    <row r="131" spans="1:66" ht="15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  <c r="AK131" s="139"/>
      <c r="AL131" s="139"/>
      <c r="AM131" s="139"/>
      <c r="AN131" s="139"/>
      <c r="AO131" s="139"/>
      <c r="AP131" s="139"/>
      <c r="AQ131" s="139"/>
      <c r="AR131" s="139"/>
      <c r="AS131" s="139"/>
      <c r="AT131" s="139"/>
      <c r="AU131" s="139"/>
      <c r="AV131" s="139"/>
      <c r="AW131" s="139"/>
      <c r="AX131" s="139"/>
      <c r="AY131" s="139"/>
      <c r="AZ131" s="139"/>
      <c r="BA131" s="140"/>
      <c r="BB131" s="139"/>
      <c r="BC131" s="139"/>
      <c r="BD131" s="139"/>
      <c r="BE131" s="139"/>
      <c r="BF131" s="139"/>
      <c r="BG131" s="140"/>
      <c r="BH131" s="139"/>
      <c r="BI131" s="139"/>
      <c r="BJ131" s="139"/>
      <c r="BK131" s="139"/>
      <c r="BL131" s="139"/>
      <c r="BM131" s="139"/>
      <c r="BN131" s="139"/>
    </row>
    <row r="132" spans="1:66" ht="15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/>
      <c r="AM132" s="139"/>
      <c r="AN132" s="139"/>
      <c r="AO132" s="139"/>
      <c r="AP132" s="139"/>
      <c r="AQ132" s="139"/>
      <c r="AR132" s="139"/>
      <c r="AS132" s="139"/>
      <c r="AT132" s="139"/>
      <c r="AU132" s="139"/>
      <c r="AV132" s="139"/>
      <c r="AW132" s="139"/>
      <c r="AX132" s="139"/>
      <c r="AY132" s="139"/>
      <c r="AZ132" s="139"/>
      <c r="BA132" s="140"/>
      <c r="BB132" s="139"/>
      <c r="BC132" s="139"/>
      <c r="BD132" s="139"/>
      <c r="BE132" s="139"/>
      <c r="BF132" s="139"/>
      <c r="BG132" s="140"/>
      <c r="BH132" s="139"/>
      <c r="BI132" s="139"/>
      <c r="BJ132" s="139"/>
      <c r="BK132" s="139"/>
      <c r="BL132" s="139"/>
      <c r="BM132" s="139"/>
      <c r="BN132" s="139"/>
    </row>
    <row r="133" spans="1:66" ht="15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39"/>
      <c r="AG133" s="139"/>
      <c r="AH133" s="139"/>
      <c r="AI133" s="139"/>
      <c r="AJ133" s="139"/>
      <c r="AK133" s="139"/>
      <c r="AL133" s="139"/>
      <c r="AM133" s="139"/>
      <c r="AN133" s="139"/>
      <c r="AO133" s="139"/>
      <c r="AP133" s="139"/>
      <c r="AQ133" s="139"/>
      <c r="AR133" s="139"/>
      <c r="AS133" s="139"/>
      <c r="AT133" s="139"/>
      <c r="AU133" s="139"/>
      <c r="AV133" s="139"/>
      <c r="AW133" s="139"/>
      <c r="AX133" s="139"/>
      <c r="AY133" s="139"/>
      <c r="AZ133" s="139"/>
      <c r="BA133" s="140"/>
      <c r="BB133" s="139"/>
      <c r="BC133" s="139"/>
      <c r="BD133" s="139"/>
      <c r="BE133" s="139"/>
      <c r="BF133" s="139"/>
      <c r="BG133" s="140"/>
      <c r="BH133" s="139"/>
      <c r="BI133" s="139"/>
      <c r="BJ133" s="139"/>
      <c r="BK133" s="139"/>
      <c r="BL133" s="139"/>
      <c r="BM133" s="139"/>
      <c r="BN133" s="139"/>
    </row>
    <row r="134" spans="1:66" ht="15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  <c r="AM134" s="139"/>
      <c r="AN134" s="139"/>
      <c r="AO134" s="139"/>
      <c r="AP134" s="139"/>
      <c r="AQ134" s="139"/>
      <c r="AR134" s="139"/>
      <c r="AS134" s="139"/>
      <c r="AT134" s="139"/>
      <c r="AU134" s="139"/>
      <c r="AV134" s="139"/>
      <c r="AW134" s="139"/>
      <c r="AX134" s="139"/>
      <c r="AY134" s="139"/>
      <c r="AZ134" s="139"/>
      <c r="BA134" s="140"/>
      <c r="BB134" s="139"/>
      <c r="BC134" s="139"/>
      <c r="BD134" s="139"/>
      <c r="BE134" s="139"/>
      <c r="BF134" s="139"/>
      <c r="BG134" s="140"/>
      <c r="BH134" s="139"/>
      <c r="BI134" s="139"/>
      <c r="BJ134" s="139"/>
      <c r="BK134" s="139"/>
      <c r="BL134" s="139"/>
      <c r="BM134" s="139"/>
      <c r="BN134" s="139"/>
    </row>
    <row r="135" spans="1:66" ht="15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39"/>
      <c r="AG135" s="139"/>
      <c r="AH135" s="139"/>
      <c r="AI135" s="139"/>
      <c r="AJ135" s="139"/>
      <c r="AK135" s="139"/>
      <c r="AL135" s="139"/>
      <c r="AM135" s="139"/>
      <c r="AN135" s="139"/>
      <c r="AO135" s="139"/>
      <c r="AP135" s="139"/>
      <c r="AQ135" s="139"/>
      <c r="AR135" s="139"/>
      <c r="AS135" s="139"/>
      <c r="AT135" s="139"/>
      <c r="AU135" s="139"/>
      <c r="AV135" s="139"/>
      <c r="AW135" s="139"/>
      <c r="AX135" s="139"/>
      <c r="AY135" s="139"/>
      <c r="AZ135" s="139"/>
      <c r="BA135" s="140"/>
      <c r="BB135" s="139"/>
      <c r="BC135" s="139"/>
      <c r="BD135" s="139"/>
      <c r="BE135" s="139"/>
      <c r="BF135" s="139"/>
      <c r="BG135" s="140"/>
      <c r="BH135" s="139"/>
      <c r="BI135" s="139"/>
      <c r="BJ135" s="139"/>
      <c r="BK135" s="139"/>
      <c r="BL135" s="139"/>
      <c r="BM135" s="139"/>
      <c r="BN135" s="139"/>
    </row>
    <row r="136" spans="1:66" ht="15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9"/>
      <c r="AM136" s="139"/>
      <c r="AN136" s="139"/>
      <c r="AO136" s="139"/>
      <c r="AP136" s="139"/>
      <c r="AQ136" s="139"/>
      <c r="AR136" s="139"/>
      <c r="AS136" s="139"/>
      <c r="AT136" s="139"/>
      <c r="AU136" s="139"/>
      <c r="AV136" s="139"/>
      <c r="AW136" s="139"/>
      <c r="AX136" s="139"/>
      <c r="AY136" s="139"/>
      <c r="AZ136" s="139"/>
      <c r="BA136" s="140"/>
      <c r="BB136" s="139"/>
      <c r="BC136" s="139"/>
      <c r="BD136" s="139"/>
      <c r="BE136" s="139"/>
      <c r="BF136" s="139"/>
      <c r="BG136" s="140"/>
      <c r="BH136" s="139"/>
      <c r="BI136" s="139"/>
      <c r="BJ136" s="139"/>
      <c r="BK136" s="139"/>
      <c r="BL136" s="139"/>
      <c r="BM136" s="139"/>
      <c r="BN136" s="139"/>
    </row>
    <row r="137" spans="1:66" ht="15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  <c r="AF137" s="139"/>
      <c r="AG137" s="139"/>
      <c r="AH137" s="139"/>
      <c r="AI137" s="139"/>
      <c r="AJ137" s="139"/>
      <c r="AK137" s="139"/>
      <c r="AL137" s="139"/>
      <c r="AM137" s="139"/>
      <c r="AN137" s="139"/>
      <c r="AO137" s="139"/>
      <c r="AP137" s="139"/>
      <c r="AQ137" s="139"/>
      <c r="AR137" s="139"/>
      <c r="AS137" s="139"/>
      <c r="AT137" s="139"/>
      <c r="AU137" s="139"/>
      <c r="AV137" s="139"/>
      <c r="AW137" s="139"/>
      <c r="AX137" s="139"/>
      <c r="AY137" s="139"/>
      <c r="AZ137" s="139"/>
      <c r="BA137" s="140"/>
      <c r="BB137" s="139"/>
      <c r="BC137" s="139"/>
      <c r="BD137" s="139"/>
      <c r="BE137" s="139"/>
      <c r="BF137" s="139"/>
      <c r="BG137" s="140"/>
      <c r="BH137" s="139"/>
      <c r="BI137" s="139"/>
      <c r="BJ137" s="139"/>
      <c r="BK137" s="139"/>
      <c r="BL137" s="139"/>
      <c r="BM137" s="139"/>
      <c r="BN137" s="139"/>
    </row>
    <row r="138" spans="1:66" ht="15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  <c r="AK138" s="139"/>
      <c r="AL138" s="139"/>
      <c r="AM138" s="139"/>
      <c r="AN138" s="139"/>
      <c r="AO138" s="139"/>
      <c r="AP138" s="139"/>
      <c r="AQ138" s="139"/>
      <c r="AR138" s="139"/>
      <c r="AS138" s="139"/>
      <c r="AT138" s="139"/>
      <c r="AU138" s="139"/>
      <c r="AV138" s="139"/>
      <c r="AW138" s="139"/>
      <c r="AX138" s="139"/>
      <c r="AY138" s="139"/>
      <c r="AZ138" s="139"/>
      <c r="BA138" s="140"/>
      <c r="BB138" s="139"/>
      <c r="BC138" s="139"/>
      <c r="BD138" s="139"/>
      <c r="BE138" s="139"/>
      <c r="BF138" s="139"/>
      <c r="BG138" s="140"/>
      <c r="BH138" s="139"/>
      <c r="BI138" s="139"/>
      <c r="BJ138" s="139"/>
      <c r="BK138" s="139"/>
      <c r="BL138" s="139"/>
      <c r="BM138" s="139"/>
      <c r="BN138" s="139"/>
    </row>
    <row r="139" spans="1:66" ht="15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  <c r="AB139" s="139"/>
      <c r="AC139" s="139"/>
      <c r="AD139" s="139"/>
      <c r="AE139" s="139"/>
      <c r="AF139" s="139"/>
      <c r="AG139" s="139"/>
      <c r="AH139" s="139"/>
      <c r="AI139" s="139"/>
      <c r="AJ139" s="139"/>
      <c r="AK139" s="139"/>
      <c r="AL139" s="139"/>
      <c r="AM139" s="139"/>
      <c r="AN139" s="139"/>
      <c r="AO139" s="139"/>
      <c r="AP139" s="139"/>
      <c r="AQ139" s="139"/>
      <c r="AR139" s="139"/>
      <c r="AS139" s="139"/>
      <c r="AT139" s="139"/>
      <c r="AU139" s="139"/>
      <c r="AV139" s="139"/>
      <c r="AW139" s="139"/>
      <c r="AX139" s="139"/>
      <c r="AY139" s="139"/>
      <c r="AZ139" s="139"/>
      <c r="BA139" s="140"/>
      <c r="BB139" s="139"/>
      <c r="BC139" s="139"/>
      <c r="BD139" s="139"/>
      <c r="BE139" s="139"/>
      <c r="BF139" s="139"/>
      <c r="BG139" s="140"/>
      <c r="BH139" s="139"/>
      <c r="BI139" s="139"/>
      <c r="BJ139" s="139"/>
      <c r="BK139" s="139"/>
      <c r="BL139" s="139"/>
      <c r="BM139" s="139"/>
      <c r="BN139" s="139"/>
    </row>
    <row r="140" spans="1:66" ht="15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39"/>
      <c r="AQ140" s="139"/>
      <c r="AR140" s="139"/>
      <c r="AS140" s="139"/>
      <c r="AT140" s="139"/>
      <c r="AU140" s="139"/>
      <c r="AV140" s="139"/>
      <c r="AW140" s="139"/>
      <c r="AX140" s="139"/>
      <c r="AY140" s="139"/>
      <c r="AZ140" s="139"/>
      <c r="BA140" s="140"/>
      <c r="BB140" s="139"/>
      <c r="BC140" s="139"/>
      <c r="BD140" s="139"/>
      <c r="BE140" s="139"/>
      <c r="BF140" s="139"/>
      <c r="BG140" s="140"/>
      <c r="BH140" s="139"/>
      <c r="BI140" s="139"/>
      <c r="BJ140" s="139"/>
      <c r="BK140" s="139"/>
      <c r="BL140" s="139"/>
      <c r="BM140" s="139"/>
      <c r="BN140" s="139"/>
    </row>
    <row r="141" spans="1:66" ht="15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  <c r="AU141" s="139"/>
      <c r="AV141" s="139"/>
      <c r="AW141" s="139"/>
      <c r="AX141" s="139"/>
      <c r="AY141" s="139"/>
      <c r="AZ141" s="139"/>
      <c r="BA141" s="140"/>
      <c r="BB141" s="139"/>
      <c r="BC141" s="139"/>
      <c r="BD141" s="139"/>
      <c r="BE141" s="139"/>
      <c r="BF141" s="139"/>
      <c r="BG141" s="140"/>
      <c r="BH141" s="139"/>
      <c r="BI141" s="139"/>
      <c r="BJ141" s="139"/>
      <c r="BK141" s="139"/>
      <c r="BL141" s="139"/>
      <c r="BM141" s="139"/>
      <c r="BN141" s="139"/>
    </row>
    <row r="142" spans="1:66" ht="15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39"/>
      <c r="AJ142" s="139"/>
      <c r="AK142" s="139"/>
      <c r="AL142" s="139"/>
      <c r="AM142" s="139"/>
      <c r="AN142" s="139"/>
      <c r="AO142" s="139"/>
      <c r="AP142" s="139"/>
      <c r="AQ142" s="139"/>
      <c r="AR142" s="139"/>
      <c r="AS142" s="139"/>
      <c r="AT142" s="139"/>
      <c r="AU142" s="139"/>
      <c r="AV142" s="139"/>
      <c r="AW142" s="139"/>
      <c r="AX142" s="139"/>
      <c r="AY142" s="139"/>
      <c r="AZ142" s="139"/>
      <c r="BA142" s="140"/>
      <c r="BB142" s="139"/>
      <c r="BC142" s="139"/>
      <c r="BD142" s="139"/>
      <c r="BE142" s="139"/>
      <c r="BF142" s="139"/>
      <c r="BG142" s="140"/>
      <c r="BH142" s="139"/>
      <c r="BI142" s="139"/>
      <c r="BJ142" s="139"/>
      <c r="BK142" s="139"/>
      <c r="BL142" s="139"/>
      <c r="BM142" s="139"/>
      <c r="BN142" s="139"/>
    </row>
    <row r="143" spans="1:66" ht="15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9"/>
      <c r="AM143" s="139"/>
      <c r="AN143" s="139"/>
      <c r="AO143" s="139"/>
      <c r="AP143" s="139"/>
      <c r="AQ143" s="139"/>
      <c r="AR143" s="139"/>
      <c r="AS143" s="139"/>
      <c r="AT143" s="139"/>
      <c r="AU143" s="139"/>
      <c r="AV143" s="139"/>
      <c r="AW143" s="139"/>
      <c r="AX143" s="139"/>
      <c r="AY143" s="139"/>
      <c r="AZ143" s="139"/>
      <c r="BA143" s="140"/>
      <c r="BB143" s="139"/>
      <c r="BC143" s="139"/>
      <c r="BD143" s="139"/>
      <c r="BE143" s="139"/>
      <c r="BF143" s="139"/>
      <c r="BG143" s="140"/>
      <c r="BH143" s="139"/>
      <c r="BI143" s="139"/>
      <c r="BJ143" s="139"/>
      <c r="BK143" s="139"/>
      <c r="BL143" s="139"/>
      <c r="BM143" s="139"/>
      <c r="BN143" s="139"/>
    </row>
    <row r="144" spans="1:66" ht="15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39"/>
      <c r="AW144" s="139"/>
      <c r="AX144" s="139"/>
      <c r="AY144" s="139"/>
      <c r="AZ144" s="139"/>
      <c r="BA144" s="140"/>
      <c r="BB144" s="139"/>
      <c r="BC144" s="139"/>
      <c r="BD144" s="139"/>
      <c r="BE144" s="139"/>
      <c r="BF144" s="139"/>
      <c r="BG144" s="140"/>
      <c r="BH144" s="139"/>
      <c r="BI144" s="139"/>
      <c r="BJ144" s="139"/>
      <c r="BK144" s="139"/>
      <c r="BL144" s="139"/>
      <c r="BM144" s="139"/>
      <c r="BN144" s="139"/>
    </row>
    <row r="145" spans="1:66" ht="15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  <c r="AU145" s="139"/>
      <c r="AV145" s="139"/>
      <c r="AW145" s="139"/>
      <c r="AX145" s="139"/>
      <c r="AY145" s="139"/>
      <c r="AZ145" s="139"/>
      <c r="BA145" s="140"/>
      <c r="BB145" s="139"/>
      <c r="BC145" s="139"/>
      <c r="BD145" s="139"/>
      <c r="BE145" s="139"/>
      <c r="BF145" s="139"/>
      <c r="BG145" s="140"/>
      <c r="BH145" s="139"/>
      <c r="BI145" s="139"/>
      <c r="BJ145" s="139"/>
      <c r="BK145" s="139"/>
      <c r="BL145" s="139"/>
      <c r="BM145" s="139"/>
      <c r="BN145" s="139"/>
    </row>
    <row r="146" spans="1:66" ht="15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9"/>
      <c r="AH146" s="139"/>
      <c r="AI146" s="139"/>
      <c r="AJ146" s="139"/>
      <c r="AK146" s="139"/>
      <c r="AL146" s="139"/>
      <c r="AM146" s="139"/>
      <c r="AN146" s="139"/>
      <c r="AO146" s="139"/>
      <c r="AP146" s="139"/>
      <c r="AQ146" s="139"/>
      <c r="AR146" s="139"/>
      <c r="AS146" s="139"/>
      <c r="AT146" s="139"/>
      <c r="AU146" s="139"/>
      <c r="AV146" s="139"/>
      <c r="AW146" s="139"/>
      <c r="AX146" s="139"/>
      <c r="AY146" s="139"/>
      <c r="AZ146" s="139"/>
      <c r="BA146" s="140"/>
      <c r="BB146" s="139"/>
      <c r="BC146" s="139"/>
      <c r="BD146" s="139"/>
      <c r="BE146" s="139"/>
      <c r="BF146" s="139"/>
      <c r="BG146" s="140"/>
      <c r="BH146" s="139"/>
      <c r="BI146" s="139"/>
      <c r="BJ146" s="139"/>
      <c r="BK146" s="139"/>
      <c r="BL146" s="139"/>
      <c r="BM146" s="139"/>
      <c r="BN146" s="139"/>
    </row>
    <row r="147" spans="1:66" ht="15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39"/>
      <c r="AH147" s="139"/>
      <c r="AI147" s="139"/>
      <c r="AJ147" s="139"/>
      <c r="AK147" s="139"/>
      <c r="AL147" s="139"/>
      <c r="AM147" s="139"/>
      <c r="AN147" s="139"/>
      <c r="AO147" s="139"/>
      <c r="AP147" s="139"/>
      <c r="AQ147" s="139"/>
      <c r="AR147" s="139"/>
      <c r="AS147" s="139"/>
      <c r="AT147" s="139"/>
      <c r="AU147" s="139"/>
      <c r="AV147" s="139"/>
      <c r="AW147" s="139"/>
      <c r="AX147" s="139"/>
      <c r="AY147" s="139"/>
      <c r="AZ147" s="139"/>
      <c r="BA147" s="140"/>
      <c r="BB147" s="139"/>
      <c r="BC147" s="139"/>
      <c r="BD147" s="139"/>
      <c r="BE147" s="139"/>
      <c r="BF147" s="139"/>
      <c r="BG147" s="140"/>
      <c r="BH147" s="139"/>
      <c r="BI147" s="139"/>
      <c r="BJ147" s="139"/>
      <c r="BK147" s="139"/>
      <c r="BL147" s="139"/>
      <c r="BM147" s="139"/>
      <c r="BN147" s="139"/>
    </row>
    <row r="148" spans="1:66" ht="15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39"/>
      <c r="AJ148" s="139"/>
      <c r="AK148" s="139"/>
      <c r="AL148" s="139"/>
      <c r="AM148" s="139"/>
      <c r="AN148" s="139"/>
      <c r="AO148" s="139"/>
      <c r="AP148" s="139"/>
      <c r="AQ148" s="139"/>
      <c r="AR148" s="139"/>
      <c r="AS148" s="139"/>
      <c r="AT148" s="139"/>
      <c r="AU148" s="139"/>
      <c r="AV148" s="139"/>
      <c r="AW148" s="139"/>
      <c r="AX148" s="139"/>
      <c r="AY148" s="139"/>
      <c r="AZ148" s="139"/>
      <c r="BA148" s="140"/>
      <c r="BB148" s="139"/>
      <c r="BC148" s="139"/>
      <c r="BD148" s="139"/>
      <c r="BE148" s="139"/>
      <c r="BF148" s="139"/>
      <c r="BG148" s="140"/>
      <c r="BH148" s="139"/>
      <c r="BI148" s="139"/>
      <c r="BJ148" s="139"/>
      <c r="BK148" s="139"/>
      <c r="BL148" s="139"/>
      <c r="BM148" s="139"/>
      <c r="BN148" s="139"/>
    </row>
    <row r="149" spans="1:66" ht="15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  <c r="AB149" s="139"/>
      <c r="AC149" s="139"/>
      <c r="AD149" s="139"/>
      <c r="AE149" s="139"/>
      <c r="AF149" s="139"/>
      <c r="AG149" s="139"/>
      <c r="AH149" s="139"/>
      <c r="AI149" s="139"/>
      <c r="AJ149" s="139"/>
      <c r="AK149" s="139"/>
      <c r="AL149" s="139"/>
      <c r="AM149" s="139"/>
      <c r="AN149" s="139"/>
      <c r="AO149" s="139"/>
      <c r="AP149" s="139"/>
      <c r="AQ149" s="139"/>
      <c r="AR149" s="139"/>
      <c r="AS149" s="139"/>
      <c r="AT149" s="139"/>
      <c r="AU149" s="139"/>
      <c r="AV149" s="139"/>
      <c r="AW149" s="139"/>
      <c r="AX149" s="139"/>
      <c r="AY149" s="139"/>
      <c r="AZ149" s="139"/>
      <c r="BA149" s="140"/>
      <c r="BB149" s="139"/>
      <c r="BC149" s="139"/>
      <c r="BD149" s="139"/>
      <c r="BE149" s="139"/>
      <c r="BF149" s="139"/>
      <c r="BG149" s="140"/>
      <c r="BH149" s="139"/>
      <c r="BI149" s="139"/>
      <c r="BJ149" s="139"/>
      <c r="BK149" s="139"/>
      <c r="BL149" s="139"/>
      <c r="BM149" s="139"/>
      <c r="BN149" s="139"/>
    </row>
    <row r="150" spans="1:66" ht="15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9"/>
      <c r="AG150" s="139"/>
      <c r="AH150" s="139"/>
      <c r="AI150" s="139"/>
      <c r="AJ150" s="139"/>
      <c r="AK150" s="139"/>
      <c r="AL150" s="139"/>
      <c r="AM150" s="139"/>
      <c r="AN150" s="139"/>
      <c r="AO150" s="139"/>
      <c r="AP150" s="139"/>
      <c r="AQ150" s="139"/>
      <c r="AR150" s="139"/>
      <c r="AS150" s="139"/>
      <c r="AT150" s="139"/>
      <c r="AU150" s="139"/>
      <c r="AV150" s="139"/>
      <c r="AW150" s="139"/>
      <c r="AX150" s="139"/>
      <c r="AY150" s="139"/>
      <c r="AZ150" s="139"/>
      <c r="BA150" s="140"/>
      <c r="BB150" s="139"/>
      <c r="BC150" s="139"/>
      <c r="BD150" s="139"/>
      <c r="BE150" s="139"/>
      <c r="BF150" s="139"/>
      <c r="BG150" s="140"/>
      <c r="BH150" s="139"/>
      <c r="BI150" s="139"/>
      <c r="BJ150" s="139"/>
      <c r="BK150" s="139"/>
      <c r="BL150" s="139"/>
      <c r="BM150" s="139"/>
      <c r="BN150" s="139"/>
    </row>
    <row r="151" spans="1:66" ht="15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39"/>
      <c r="AJ151" s="139"/>
      <c r="AK151" s="139"/>
      <c r="AL151" s="139"/>
      <c r="AM151" s="139"/>
      <c r="AN151" s="139"/>
      <c r="AO151" s="139"/>
      <c r="AP151" s="139"/>
      <c r="AQ151" s="139"/>
      <c r="AR151" s="139"/>
      <c r="AS151" s="139"/>
      <c r="AT151" s="139"/>
      <c r="AU151" s="139"/>
      <c r="AV151" s="139"/>
      <c r="AW151" s="139"/>
      <c r="AX151" s="139"/>
      <c r="AY151" s="139"/>
      <c r="AZ151" s="139"/>
      <c r="BA151" s="140"/>
      <c r="BB151" s="139"/>
      <c r="BC151" s="139"/>
      <c r="BD151" s="139"/>
      <c r="BE151" s="139"/>
      <c r="BF151" s="139"/>
      <c r="BG151" s="140"/>
      <c r="BH151" s="139"/>
      <c r="BI151" s="139"/>
      <c r="BJ151" s="139"/>
      <c r="BK151" s="139"/>
      <c r="BL151" s="139"/>
      <c r="BM151" s="139"/>
      <c r="BN151" s="139"/>
    </row>
    <row r="152" spans="1:66" ht="15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39"/>
      <c r="AJ152" s="139"/>
      <c r="AK152" s="139"/>
      <c r="AL152" s="139"/>
      <c r="AM152" s="139"/>
      <c r="AN152" s="139"/>
      <c r="AO152" s="139"/>
      <c r="AP152" s="139"/>
      <c r="AQ152" s="139"/>
      <c r="AR152" s="139"/>
      <c r="AS152" s="139"/>
      <c r="AT152" s="139"/>
      <c r="AU152" s="139"/>
      <c r="AV152" s="139"/>
      <c r="AW152" s="139"/>
      <c r="AX152" s="139"/>
      <c r="AY152" s="139"/>
      <c r="AZ152" s="139"/>
      <c r="BA152" s="140"/>
      <c r="BB152" s="139"/>
      <c r="BC152" s="139"/>
      <c r="BD152" s="139"/>
      <c r="BE152" s="139"/>
      <c r="BF152" s="139"/>
      <c r="BG152" s="140"/>
      <c r="BH152" s="139"/>
      <c r="BI152" s="139"/>
      <c r="BJ152" s="139"/>
      <c r="BK152" s="139"/>
      <c r="BL152" s="139"/>
      <c r="BM152" s="139"/>
      <c r="BN152" s="139"/>
    </row>
    <row r="153" spans="1:66" ht="15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  <c r="AC153" s="139"/>
      <c r="AD153" s="139"/>
      <c r="AE153" s="139"/>
      <c r="AF153" s="139"/>
      <c r="AG153" s="139"/>
      <c r="AH153" s="139"/>
      <c r="AI153" s="139"/>
      <c r="AJ153" s="139"/>
      <c r="AK153" s="139"/>
      <c r="AL153" s="139"/>
      <c r="AM153" s="139"/>
      <c r="AN153" s="139"/>
      <c r="AO153" s="139"/>
      <c r="AP153" s="139"/>
      <c r="AQ153" s="139"/>
      <c r="AR153" s="139"/>
      <c r="AS153" s="139"/>
      <c r="AT153" s="139"/>
      <c r="AU153" s="139"/>
      <c r="AV153" s="139"/>
      <c r="AW153" s="139"/>
      <c r="AX153" s="139"/>
      <c r="AY153" s="139"/>
      <c r="AZ153" s="139"/>
      <c r="BA153" s="140"/>
      <c r="BB153" s="139"/>
      <c r="BC153" s="139"/>
      <c r="BD153" s="139"/>
      <c r="BE153" s="139"/>
      <c r="BF153" s="139"/>
      <c r="BG153" s="140"/>
      <c r="BH153" s="139"/>
      <c r="BI153" s="139"/>
      <c r="BJ153" s="139"/>
      <c r="BK153" s="139"/>
      <c r="BL153" s="139"/>
      <c r="BM153" s="139"/>
      <c r="BN153" s="139"/>
    </row>
    <row r="154" spans="1:66" ht="15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40"/>
      <c r="BB154" s="139"/>
      <c r="BC154" s="139"/>
      <c r="BD154" s="139"/>
      <c r="BE154" s="139"/>
      <c r="BF154" s="139"/>
      <c r="BG154" s="140"/>
      <c r="BH154" s="139"/>
      <c r="BI154" s="139"/>
      <c r="BJ154" s="139"/>
      <c r="BK154" s="139"/>
      <c r="BL154" s="139"/>
      <c r="BM154" s="139"/>
      <c r="BN154" s="139"/>
    </row>
    <row r="155" spans="1:66" ht="15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  <c r="AF155" s="139"/>
      <c r="AG155" s="139"/>
      <c r="AH155" s="139"/>
      <c r="AI155" s="139"/>
      <c r="AJ155" s="139"/>
      <c r="AK155" s="139"/>
      <c r="AL155" s="139"/>
      <c r="AM155" s="139"/>
      <c r="AN155" s="139"/>
      <c r="AO155" s="139"/>
      <c r="AP155" s="139"/>
      <c r="AQ155" s="139"/>
      <c r="AR155" s="139"/>
      <c r="AS155" s="139"/>
      <c r="AT155" s="139"/>
      <c r="AU155" s="139"/>
      <c r="AV155" s="139"/>
      <c r="AW155" s="139"/>
      <c r="AX155" s="139"/>
      <c r="AY155" s="139"/>
      <c r="AZ155" s="139"/>
      <c r="BA155" s="140"/>
      <c r="BB155" s="139"/>
      <c r="BC155" s="139"/>
      <c r="BD155" s="139"/>
      <c r="BE155" s="139"/>
      <c r="BF155" s="139"/>
      <c r="BG155" s="140"/>
      <c r="BH155" s="139"/>
      <c r="BI155" s="139"/>
      <c r="BJ155" s="139"/>
      <c r="BK155" s="139"/>
      <c r="BL155" s="139"/>
      <c r="BM155" s="139"/>
      <c r="BN155" s="139"/>
    </row>
    <row r="156" spans="1:66" ht="15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9"/>
      <c r="AH156" s="139"/>
      <c r="AI156" s="139"/>
      <c r="AJ156" s="139"/>
      <c r="AK156" s="139"/>
      <c r="AL156" s="139"/>
      <c r="AM156" s="139"/>
      <c r="AN156" s="139"/>
      <c r="AO156" s="139"/>
      <c r="AP156" s="139"/>
      <c r="AQ156" s="139"/>
      <c r="AR156" s="139"/>
      <c r="AS156" s="139"/>
      <c r="AT156" s="139"/>
      <c r="AU156" s="139"/>
      <c r="AV156" s="139"/>
      <c r="AW156" s="139"/>
      <c r="AX156" s="139"/>
      <c r="AY156" s="139"/>
      <c r="AZ156" s="139"/>
      <c r="BA156" s="140"/>
      <c r="BB156" s="139"/>
      <c r="BC156" s="139"/>
      <c r="BD156" s="139"/>
      <c r="BE156" s="139"/>
      <c r="BF156" s="139"/>
      <c r="BG156" s="140"/>
      <c r="BH156" s="139"/>
      <c r="BI156" s="139"/>
      <c r="BJ156" s="139"/>
      <c r="BK156" s="139"/>
      <c r="BL156" s="139"/>
      <c r="BM156" s="139"/>
      <c r="BN156" s="139"/>
    </row>
    <row r="157" spans="1:66" ht="15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9"/>
      <c r="AM157" s="139"/>
      <c r="AN157" s="139"/>
      <c r="AO157" s="139"/>
      <c r="AP157" s="139"/>
      <c r="AQ157" s="139"/>
      <c r="AR157" s="139"/>
      <c r="AS157" s="139"/>
      <c r="AT157" s="139"/>
      <c r="AU157" s="139"/>
      <c r="AV157" s="139"/>
      <c r="AW157" s="139"/>
      <c r="AX157" s="139"/>
      <c r="AY157" s="139"/>
      <c r="AZ157" s="139"/>
      <c r="BA157" s="140"/>
      <c r="BB157" s="139"/>
      <c r="BC157" s="139"/>
      <c r="BD157" s="139"/>
      <c r="BE157" s="139"/>
      <c r="BF157" s="139"/>
      <c r="BG157" s="140"/>
      <c r="BH157" s="139"/>
      <c r="BI157" s="139"/>
      <c r="BJ157" s="139"/>
      <c r="BK157" s="139"/>
      <c r="BL157" s="139"/>
      <c r="BM157" s="139"/>
      <c r="BN157" s="139"/>
    </row>
    <row r="158" spans="1:66" ht="15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  <c r="AV158" s="139"/>
      <c r="AW158" s="139"/>
      <c r="AX158" s="139"/>
      <c r="AY158" s="139"/>
      <c r="AZ158" s="139"/>
      <c r="BA158" s="140"/>
      <c r="BB158" s="139"/>
      <c r="BC158" s="139"/>
      <c r="BD158" s="139"/>
      <c r="BE158" s="139"/>
      <c r="BF158" s="139"/>
      <c r="BG158" s="140"/>
      <c r="BH158" s="139"/>
      <c r="BI158" s="139"/>
      <c r="BJ158" s="139"/>
      <c r="BK158" s="139"/>
      <c r="BL158" s="139"/>
      <c r="BM158" s="139"/>
      <c r="BN158" s="139"/>
    </row>
    <row r="159" spans="1:66" ht="15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  <c r="AV159" s="139"/>
      <c r="AW159" s="139"/>
      <c r="AX159" s="139"/>
      <c r="AY159" s="139"/>
      <c r="AZ159" s="139"/>
      <c r="BA159" s="140"/>
      <c r="BB159" s="139"/>
      <c r="BC159" s="139"/>
      <c r="BD159" s="139"/>
      <c r="BE159" s="139"/>
      <c r="BF159" s="139"/>
      <c r="BG159" s="140"/>
      <c r="BH159" s="139"/>
      <c r="BI159" s="139"/>
      <c r="BJ159" s="139"/>
      <c r="BK159" s="139"/>
      <c r="BL159" s="139"/>
      <c r="BM159" s="139"/>
      <c r="BN159" s="139"/>
    </row>
    <row r="160" spans="1:66" ht="15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  <c r="AF160" s="139"/>
      <c r="AG160" s="139"/>
      <c r="AH160" s="139"/>
      <c r="AI160" s="139"/>
      <c r="AJ160" s="139"/>
      <c r="AK160" s="139"/>
      <c r="AL160" s="139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39"/>
      <c r="AW160" s="139"/>
      <c r="AX160" s="139"/>
      <c r="AY160" s="139"/>
      <c r="AZ160" s="139"/>
      <c r="BA160" s="140"/>
      <c r="BB160" s="139"/>
      <c r="BC160" s="139"/>
      <c r="BD160" s="139"/>
      <c r="BE160" s="139"/>
      <c r="BF160" s="139"/>
      <c r="BG160" s="140"/>
      <c r="BH160" s="139"/>
      <c r="BI160" s="139"/>
      <c r="BJ160" s="139"/>
      <c r="BK160" s="139"/>
      <c r="BL160" s="139"/>
      <c r="BM160" s="139"/>
      <c r="BN160" s="139"/>
    </row>
    <row r="161" spans="1:66" ht="15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39"/>
      <c r="AW161" s="139"/>
      <c r="AX161" s="139"/>
      <c r="AY161" s="139"/>
      <c r="AZ161" s="139"/>
      <c r="BA161" s="140"/>
      <c r="BB161" s="139"/>
      <c r="BC161" s="139"/>
      <c r="BD161" s="139"/>
      <c r="BE161" s="139"/>
      <c r="BF161" s="139"/>
      <c r="BG161" s="140"/>
      <c r="BH161" s="139"/>
      <c r="BI161" s="139"/>
      <c r="BJ161" s="139"/>
      <c r="BK161" s="139"/>
      <c r="BL161" s="139"/>
      <c r="BM161" s="139"/>
      <c r="BN161" s="139"/>
    </row>
    <row r="162" spans="1:66" ht="15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9"/>
      <c r="AM162" s="139"/>
      <c r="AN162" s="139"/>
      <c r="AO162" s="139"/>
      <c r="AP162" s="139"/>
      <c r="AQ162" s="139"/>
      <c r="AR162" s="139"/>
      <c r="AS162" s="139"/>
      <c r="AT162" s="139"/>
      <c r="AU162" s="139"/>
      <c r="AV162" s="139"/>
      <c r="AW162" s="139"/>
      <c r="AX162" s="139"/>
      <c r="AY162" s="139"/>
      <c r="AZ162" s="139"/>
      <c r="BA162" s="140"/>
      <c r="BB162" s="139"/>
      <c r="BC162" s="139"/>
      <c r="BD162" s="139"/>
      <c r="BE162" s="139"/>
      <c r="BF162" s="139"/>
      <c r="BG162" s="140"/>
      <c r="BH162" s="139"/>
      <c r="BI162" s="139"/>
      <c r="BJ162" s="139"/>
      <c r="BK162" s="139"/>
      <c r="BL162" s="139"/>
      <c r="BM162" s="139"/>
      <c r="BN162" s="139"/>
    </row>
    <row r="163" spans="1:66" ht="15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  <c r="AB163" s="139"/>
      <c r="AC163" s="139"/>
      <c r="AD163" s="139"/>
      <c r="AE163" s="139"/>
      <c r="AF163" s="139"/>
      <c r="AG163" s="139"/>
      <c r="AH163" s="139"/>
      <c r="AI163" s="139"/>
      <c r="AJ163" s="139"/>
      <c r="AK163" s="139"/>
      <c r="AL163" s="139"/>
      <c r="AM163" s="139"/>
      <c r="AN163" s="139"/>
      <c r="AO163" s="139"/>
      <c r="AP163" s="139"/>
      <c r="AQ163" s="139"/>
      <c r="AR163" s="139"/>
      <c r="AS163" s="139"/>
      <c r="AT163" s="139"/>
      <c r="AU163" s="139"/>
      <c r="AV163" s="139"/>
      <c r="AW163" s="139"/>
      <c r="AX163" s="139"/>
      <c r="AY163" s="139"/>
      <c r="AZ163" s="139"/>
      <c r="BA163" s="140"/>
      <c r="BB163" s="139"/>
      <c r="BC163" s="139"/>
      <c r="BD163" s="139"/>
      <c r="BE163" s="139"/>
      <c r="BF163" s="139"/>
      <c r="BG163" s="140"/>
      <c r="BH163" s="139"/>
      <c r="BI163" s="139"/>
      <c r="BJ163" s="139"/>
      <c r="BK163" s="139"/>
      <c r="BL163" s="139"/>
      <c r="BM163" s="139"/>
      <c r="BN163" s="139"/>
    </row>
    <row r="164" spans="1:66" ht="15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9"/>
      <c r="AI164" s="139"/>
      <c r="AJ164" s="139"/>
      <c r="AK164" s="139"/>
      <c r="AL164" s="139"/>
      <c r="AM164" s="139"/>
      <c r="AN164" s="139"/>
      <c r="AO164" s="139"/>
      <c r="AP164" s="139"/>
      <c r="AQ164" s="139"/>
      <c r="AR164" s="139"/>
      <c r="AS164" s="139"/>
      <c r="AT164" s="139"/>
      <c r="AU164" s="139"/>
      <c r="AV164" s="139"/>
      <c r="AW164" s="139"/>
      <c r="AX164" s="139"/>
      <c r="AY164" s="139"/>
      <c r="AZ164" s="139"/>
      <c r="BA164" s="140"/>
      <c r="BB164" s="139"/>
      <c r="BC164" s="139"/>
      <c r="BD164" s="139"/>
      <c r="BE164" s="139"/>
      <c r="BF164" s="139"/>
      <c r="BG164" s="140"/>
      <c r="BH164" s="139"/>
      <c r="BI164" s="139"/>
      <c r="BJ164" s="139"/>
      <c r="BK164" s="139"/>
      <c r="BL164" s="139"/>
      <c r="BM164" s="139"/>
      <c r="BN164" s="139"/>
    </row>
    <row r="165" spans="1:66" ht="15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9"/>
      <c r="AM165" s="139"/>
      <c r="AN165" s="139"/>
      <c r="AO165" s="139"/>
      <c r="AP165" s="139"/>
      <c r="AQ165" s="139"/>
      <c r="AR165" s="139"/>
      <c r="AS165" s="139"/>
      <c r="AT165" s="139"/>
      <c r="AU165" s="139"/>
      <c r="AV165" s="139"/>
      <c r="AW165" s="139"/>
      <c r="AX165" s="139"/>
      <c r="AY165" s="139"/>
      <c r="AZ165" s="139"/>
      <c r="BA165" s="140"/>
      <c r="BB165" s="139"/>
      <c r="BC165" s="139"/>
      <c r="BD165" s="139"/>
      <c r="BE165" s="139"/>
      <c r="BF165" s="139"/>
      <c r="BG165" s="140"/>
      <c r="BH165" s="139"/>
      <c r="BI165" s="139"/>
      <c r="BJ165" s="139"/>
      <c r="BK165" s="139"/>
      <c r="BL165" s="139"/>
      <c r="BM165" s="139"/>
      <c r="BN165" s="139"/>
    </row>
    <row r="166" spans="1:66" ht="15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9"/>
      <c r="AM166" s="139"/>
      <c r="AN166" s="139"/>
      <c r="AO166" s="139"/>
      <c r="AP166" s="139"/>
      <c r="AQ166" s="139"/>
      <c r="AR166" s="139"/>
      <c r="AS166" s="139"/>
      <c r="AT166" s="139"/>
      <c r="AU166" s="139"/>
      <c r="AV166" s="139"/>
      <c r="AW166" s="139"/>
      <c r="AX166" s="139"/>
      <c r="AY166" s="139"/>
      <c r="AZ166" s="139"/>
      <c r="BA166" s="140"/>
      <c r="BB166" s="139"/>
      <c r="BC166" s="139"/>
      <c r="BD166" s="139"/>
      <c r="BE166" s="139"/>
      <c r="BF166" s="139"/>
      <c r="BG166" s="140"/>
      <c r="BH166" s="139"/>
      <c r="BI166" s="139"/>
      <c r="BJ166" s="139"/>
      <c r="BK166" s="139"/>
      <c r="BL166" s="139"/>
      <c r="BM166" s="139"/>
      <c r="BN166" s="139"/>
    </row>
    <row r="167" spans="1:66" ht="15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  <c r="AF167" s="139"/>
      <c r="AG167" s="139"/>
      <c r="AH167" s="139"/>
      <c r="AI167" s="139"/>
      <c r="AJ167" s="139"/>
      <c r="AK167" s="139"/>
      <c r="AL167" s="139"/>
      <c r="AM167" s="139"/>
      <c r="AN167" s="139"/>
      <c r="AO167" s="139"/>
      <c r="AP167" s="139"/>
      <c r="AQ167" s="139"/>
      <c r="AR167" s="139"/>
      <c r="AS167" s="139"/>
      <c r="AT167" s="139"/>
      <c r="AU167" s="139"/>
      <c r="AV167" s="139"/>
      <c r="AW167" s="139"/>
      <c r="AX167" s="139"/>
      <c r="AY167" s="139"/>
      <c r="AZ167" s="139"/>
      <c r="BA167" s="140"/>
      <c r="BB167" s="139"/>
      <c r="BC167" s="139"/>
      <c r="BD167" s="139"/>
      <c r="BE167" s="139"/>
      <c r="BF167" s="139"/>
      <c r="BG167" s="140"/>
      <c r="BH167" s="139"/>
      <c r="BI167" s="139"/>
      <c r="BJ167" s="139"/>
      <c r="BK167" s="139"/>
      <c r="BL167" s="139"/>
      <c r="BM167" s="139"/>
      <c r="BN167" s="139"/>
    </row>
    <row r="168" spans="1:66" ht="15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9"/>
      <c r="AM168" s="139"/>
      <c r="AN168" s="139"/>
      <c r="AO168" s="139"/>
      <c r="AP168" s="139"/>
      <c r="AQ168" s="139"/>
      <c r="AR168" s="139"/>
      <c r="AS168" s="139"/>
      <c r="AT168" s="139"/>
      <c r="AU168" s="139"/>
      <c r="AV168" s="139"/>
      <c r="AW168" s="139"/>
      <c r="AX168" s="139"/>
      <c r="AY168" s="139"/>
      <c r="AZ168" s="139"/>
      <c r="BA168" s="140"/>
      <c r="BB168" s="139"/>
      <c r="BC168" s="139"/>
      <c r="BD168" s="139"/>
      <c r="BE168" s="139"/>
      <c r="BF168" s="139"/>
      <c r="BG168" s="140"/>
      <c r="BH168" s="139"/>
      <c r="BI168" s="139"/>
      <c r="BJ168" s="139"/>
      <c r="BK168" s="139"/>
      <c r="BL168" s="139"/>
      <c r="BM168" s="139"/>
      <c r="BN168" s="139"/>
    </row>
    <row r="169" spans="1:66" ht="15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  <c r="AF169" s="139"/>
      <c r="AG169" s="139"/>
      <c r="AH169" s="139"/>
      <c r="AI169" s="139"/>
      <c r="AJ169" s="139"/>
      <c r="AK169" s="139"/>
      <c r="AL169" s="139"/>
      <c r="AM169" s="139"/>
      <c r="AN169" s="139"/>
      <c r="AO169" s="139"/>
      <c r="AP169" s="139"/>
      <c r="AQ169" s="139"/>
      <c r="AR169" s="139"/>
      <c r="AS169" s="139"/>
      <c r="AT169" s="139"/>
      <c r="AU169" s="139"/>
      <c r="AV169" s="139"/>
      <c r="AW169" s="139"/>
      <c r="AX169" s="139"/>
      <c r="AY169" s="139"/>
      <c r="AZ169" s="139"/>
      <c r="BA169" s="140"/>
      <c r="BB169" s="139"/>
      <c r="BC169" s="139"/>
      <c r="BD169" s="139"/>
      <c r="BE169" s="139"/>
      <c r="BF169" s="139"/>
      <c r="BG169" s="140"/>
      <c r="BH169" s="139"/>
      <c r="BI169" s="139"/>
      <c r="BJ169" s="139"/>
      <c r="BK169" s="139"/>
      <c r="BL169" s="139"/>
      <c r="BM169" s="139"/>
      <c r="BN169" s="139"/>
    </row>
    <row r="170" spans="1:66" ht="15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  <c r="AF170" s="139"/>
      <c r="AG170" s="139"/>
      <c r="AH170" s="139"/>
      <c r="AI170" s="139"/>
      <c r="AJ170" s="139"/>
      <c r="AK170" s="139"/>
      <c r="AL170" s="139"/>
      <c r="AM170" s="139"/>
      <c r="AN170" s="139"/>
      <c r="AO170" s="139"/>
      <c r="AP170" s="139"/>
      <c r="AQ170" s="139"/>
      <c r="AR170" s="139"/>
      <c r="AS170" s="139"/>
      <c r="AT170" s="139"/>
      <c r="AU170" s="139"/>
      <c r="AV170" s="139"/>
      <c r="AW170" s="139"/>
      <c r="AX170" s="139"/>
      <c r="AY170" s="139"/>
      <c r="AZ170" s="139"/>
      <c r="BA170" s="140"/>
      <c r="BB170" s="139"/>
      <c r="BC170" s="139"/>
      <c r="BD170" s="139"/>
      <c r="BE170" s="139"/>
      <c r="BF170" s="139"/>
      <c r="BG170" s="140"/>
      <c r="BH170" s="139"/>
      <c r="BI170" s="139"/>
      <c r="BJ170" s="139"/>
      <c r="BK170" s="139"/>
      <c r="BL170" s="139"/>
      <c r="BM170" s="139"/>
      <c r="BN170" s="139"/>
    </row>
    <row r="171" spans="1:66" ht="15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  <c r="AD171" s="139"/>
      <c r="AE171" s="139"/>
      <c r="AF171" s="139"/>
      <c r="AG171" s="139"/>
      <c r="AH171" s="139"/>
      <c r="AI171" s="139"/>
      <c r="AJ171" s="139"/>
      <c r="AK171" s="139"/>
      <c r="AL171" s="139"/>
      <c r="AM171" s="139"/>
      <c r="AN171" s="139"/>
      <c r="AO171" s="139"/>
      <c r="AP171" s="139"/>
      <c r="AQ171" s="139"/>
      <c r="AR171" s="139"/>
      <c r="AS171" s="139"/>
      <c r="AT171" s="139"/>
      <c r="AU171" s="139"/>
      <c r="AV171" s="139"/>
      <c r="AW171" s="139"/>
      <c r="AX171" s="139"/>
      <c r="AY171" s="139"/>
      <c r="AZ171" s="139"/>
      <c r="BA171" s="140"/>
      <c r="BB171" s="139"/>
      <c r="BC171" s="139"/>
      <c r="BD171" s="139"/>
      <c r="BE171" s="139"/>
      <c r="BF171" s="139"/>
      <c r="BG171" s="140"/>
      <c r="BH171" s="139"/>
      <c r="BI171" s="139"/>
      <c r="BJ171" s="139"/>
      <c r="BK171" s="139"/>
      <c r="BL171" s="139"/>
      <c r="BM171" s="139"/>
      <c r="BN171" s="139"/>
    </row>
    <row r="172" spans="1:66" ht="15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9"/>
      <c r="AM172" s="139"/>
      <c r="AN172" s="139"/>
      <c r="AO172" s="139"/>
      <c r="AP172" s="139"/>
      <c r="AQ172" s="139"/>
      <c r="AR172" s="139"/>
      <c r="AS172" s="139"/>
      <c r="AT172" s="139"/>
      <c r="AU172" s="139"/>
      <c r="AV172" s="139"/>
      <c r="AW172" s="139"/>
      <c r="AX172" s="139"/>
      <c r="AY172" s="139"/>
      <c r="AZ172" s="139"/>
      <c r="BA172" s="140"/>
      <c r="BB172" s="139"/>
      <c r="BC172" s="139"/>
      <c r="BD172" s="139"/>
      <c r="BE172" s="139"/>
      <c r="BF172" s="139"/>
      <c r="BG172" s="140"/>
      <c r="BH172" s="139"/>
      <c r="BI172" s="139"/>
      <c r="BJ172" s="139"/>
      <c r="BK172" s="139"/>
      <c r="BL172" s="139"/>
      <c r="BM172" s="139"/>
      <c r="BN172" s="139"/>
    </row>
    <row r="173" spans="1:66" ht="15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s="139"/>
      <c r="AV173" s="139"/>
      <c r="AW173" s="139"/>
      <c r="AX173" s="139"/>
      <c r="AY173" s="139"/>
      <c r="AZ173" s="139"/>
      <c r="BA173" s="140"/>
      <c r="BB173" s="139"/>
      <c r="BC173" s="139"/>
      <c r="BD173" s="139"/>
      <c r="BE173" s="139"/>
      <c r="BF173" s="139"/>
      <c r="BG173" s="140"/>
      <c r="BH173" s="139"/>
      <c r="BI173" s="139"/>
      <c r="BJ173" s="139"/>
      <c r="BK173" s="139"/>
      <c r="BL173" s="139"/>
      <c r="BM173" s="139"/>
      <c r="BN173" s="139"/>
    </row>
    <row r="174" spans="1:66" ht="15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/>
      <c r="AM174" s="139"/>
      <c r="AN174" s="139"/>
      <c r="AO174" s="139"/>
      <c r="AP174" s="139"/>
      <c r="AQ174" s="139"/>
      <c r="AR174" s="139"/>
      <c r="AS174" s="139"/>
      <c r="AT174" s="139"/>
      <c r="AU174" s="139"/>
      <c r="AV174" s="139"/>
      <c r="AW174" s="139"/>
      <c r="AX174" s="139"/>
      <c r="AY174" s="139"/>
      <c r="AZ174" s="139"/>
      <c r="BA174" s="140"/>
      <c r="BB174" s="139"/>
      <c r="BC174" s="139"/>
      <c r="BD174" s="139"/>
      <c r="BE174" s="139"/>
      <c r="BF174" s="139"/>
      <c r="BG174" s="140"/>
      <c r="BH174" s="139"/>
      <c r="BI174" s="139"/>
      <c r="BJ174" s="139"/>
      <c r="BK174" s="139"/>
      <c r="BL174" s="139"/>
      <c r="BM174" s="139"/>
      <c r="BN174" s="139"/>
    </row>
    <row r="175" spans="1:66" ht="15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9"/>
      <c r="AM175" s="139"/>
      <c r="AN175" s="139"/>
      <c r="AO175" s="139"/>
      <c r="AP175" s="139"/>
      <c r="AQ175" s="139"/>
      <c r="AR175" s="139"/>
      <c r="AS175" s="139"/>
      <c r="AT175" s="139"/>
      <c r="AU175" s="139"/>
      <c r="AV175" s="139"/>
      <c r="AW175" s="139"/>
      <c r="AX175" s="139"/>
      <c r="AY175" s="139"/>
      <c r="AZ175" s="139"/>
      <c r="BA175" s="140"/>
      <c r="BB175" s="139"/>
      <c r="BC175" s="139"/>
      <c r="BD175" s="139"/>
      <c r="BE175" s="139"/>
      <c r="BF175" s="139"/>
      <c r="BG175" s="140"/>
      <c r="BH175" s="139"/>
      <c r="BI175" s="139"/>
      <c r="BJ175" s="139"/>
      <c r="BK175" s="139"/>
      <c r="BL175" s="139"/>
      <c r="BM175" s="139"/>
      <c r="BN175" s="139"/>
    </row>
    <row r="176" spans="1:66" ht="15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9"/>
      <c r="AM176" s="139"/>
      <c r="AN176" s="139"/>
      <c r="AO176" s="139"/>
      <c r="AP176" s="139"/>
      <c r="AQ176" s="139"/>
      <c r="AR176" s="139"/>
      <c r="AS176" s="139"/>
      <c r="AT176" s="139"/>
      <c r="AU176" s="139"/>
      <c r="AV176" s="139"/>
      <c r="AW176" s="139"/>
      <c r="AX176" s="139"/>
      <c r="AY176" s="139"/>
      <c r="AZ176" s="139"/>
      <c r="BA176" s="140"/>
      <c r="BB176" s="139"/>
      <c r="BC176" s="139"/>
      <c r="BD176" s="139"/>
      <c r="BE176" s="139"/>
      <c r="BF176" s="139"/>
      <c r="BG176" s="140"/>
      <c r="BH176" s="139"/>
      <c r="BI176" s="139"/>
      <c r="BJ176" s="139"/>
      <c r="BK176" s="139"/>
      <c r="BL176" s="139"/>
      <c r="BM176" s="139"/>
      <c r="BN176" s="139"/>
    </row>
    <row r="177" spans="1:66" ht="15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9"/>
      <c r="AM177" s="139"/>
      <c r="AN177" s="139"/>
      <c r="AO177" s="139"/>
      <c r="AP177" s="139"/>
      <c r="AQ177" s="139"/>
      <c r="AR177" s="139"/>
      <c r="AS177" s="139"/>
      <c r="AT177" s="139"/>
      <c r="AU177" s="139"/>
      <c r="AV177" s="139"/>
      <c r="AW177" s="139"/>
      <c r="AX177" s="139"/>
      <c r="AY177" s="139"/>
      <c r="AZ177" s="139"/>
      <c r="BA177" s="140"/>
      <c r="BB177" s="139"/>
      <c r="BC177" s="139"/>
      <c r="BD177" s="139"/>
      <c r="BE177" s="139"/>
      <c r="BF177" s="139"/>
      <c r="BG177" s="140"/>
      <c r="BH177" s="139"/>
      <c r="BI177" s="139"/>
      <c r="BJ177" s="139"/>
      <c r="BK177" s="139"/>
      <c r="BL177" s="139"/>
      <c r="BM177" s="139"/>
      <c r="BN177" s="139"/>
    </row>
    <row r="178" spans="1:66" ht="15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/>
      <c r="AM178" s="139"/>
      <c r="AN178" s="139"/>
      <c r="AO178" s="139"/>
      <c r="AP178" s="139"/>
      <c r="AQ178" s="139"/>
      <c r="AR178" s="139"/>
      <c r="AS178" s="139"/>
      <c r="AT178" s="139"/>
      <c r="AU178" s="139"/>
      <c r="AV178" s="139"/>
      <c r="AW178" s="139"/>
      <c r="AX178" s="139"/>
      <c r="AY178" s="139"/>
      <c r="AZ178" s="139"/>
      <c r="BA178" s="140"/>
      <c r="BB178" s="139"/>
      <c r="BC178" s="139"/>
      <c r="BD178" s="139"/>
      <c r="BE178" s="139"/>
      <c r="BF178" s="139"/>
      <c r="BG178" s="140"/>
      <c r="BH178" s="139"/>
      <c r="BI178" s="139"/>
      <c r="BJ178" s="139"/>
      <c r="BK178" s="139"/>
      <c r="BL178" s="139"/>
      <c r="BM178" s="139"/>
      <c r="BN178" s="139"/>
    </row>
    <row r="179" spans="1:66" ht="15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  <c r="AA179" s="139"/>
      <c r="AB179" s="139"/>
      <c r="AC179" s="139"/>
      <c r="AD179" s="139"/>
      <c r="AE179" s="139"/>
      <c r="AF179" s="139"/>
      <c r="AG179" s="139"/>
      <c r="AH179" s="139"/>
      <c r="AI179" s="139"/>
      <c r="AJ179" s="139"/>
      <c r="AK179" s="139"/>
      <c r="AL179" s="139"/>
      <c r="AM179" s="139"/>
      <c r="AN179" s="139"/>
      <c r="AO179" s="139"/>
      <c r="AP179" s="139"/>
      <c r="AQ179" s="139"/>
      <c r="AR179" s="139"/>
      <c r="AS179" s="139"/>
      <c r="AT179" s="139"/>
      <c r="AU179" s="139"/>
      <c r="AV179" s="139"/>
      <c r="AW179" s="139"/>
      <c r="AX179" s="139"/>
      <c r="AY179" s="139"/>
      <c r="AZ179" s="139"/>
      <c r="BA179" s="140"/>
      <c r="BB179" s="139"/>
      <c r="BC179" s="139"/>
      <c r="BD179" s="139"/>
      <c r="BE179" s="139"/>
      <c r="BF179" s="139"/>
      <c r="BG179" s="140"/>
      <c r="BH179" s="139"/>
      <c r="BI179" s="139"/>
      <c r="BJ179" s="139"/>
      <c r="BK179" s="139"/>
      <c r="BL179" s="139"/>
      <c r="BM179" s="139"/>
      <c r="BN179" s="139"/>
    </row>
    <row r="180" spans="1:66" ht="15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  <c r="AB180" s="139"/>
      <c r="AC180" s="139"/>
      <c r="AD180" s="139"/>
      <c r="AE180" s="139"/>
      <c r="AF180" s="139"/>
      <c r="AG180" s="139"/>
      <c r="AH180" s="139"/>
      <c r="AI180" s="139"/>
      <c r="AJ180" s="139"/>
      <c r="AK180" s="139"/>
      <c r="AL180" s="139"/>
      <c r="AM180" s="139"/>
      <c r="AN180" s="139"/>
      <c r="AO180" s="139"/>
      <c r="AP180" s="139"/>
      <c r="AQ180" s="139"/>
      <c r="AR180" s="139"/>
      <c r="AS180" s="139"/>
      <c r="AT180" s="139"/>
      <c r="AU180" s="139"/>
      <c r="AV180" s="139"/>
      <c r="AW180" s="139"/>
      <c r="AX180" s="139"/>
      <c r="AY180" s="139"/>
      <c r="AZ180" s="139"/>
      <c r="BA180" s="140"/>
      <c r="BB180" s="139"/>
      <c r="BC180" s="139"/>
      <c r="BD180" s="139"/>
      <c r="BE180" s="139"/>
      <c r="BF180" s="139"/>
      <c r="BG180" s="140"/>
      <c r="BH180" s="139"/>
      <c r="BI180" s="139"/>
      <c r="BJ180" s="139"/>
      <c r="BK180" s="139"/>
      <c r="BL180" s="139"/>
      <c r="BM180" s="139"/>
      <c r="BN180" s="139"/>
    </row>
    <row r="181" spans="1:66" ht="15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9"/>
      <c r="AM181" s="139"/>
      <c r="AN181" s="139"/>
      <c r="AO181" s="139"/>
      <c r="AP181" s="139"/>
      <c r="AQ181" s="139"/>
      <c r="AR181" s="139"/>
      <c r="AS181" s="139"/>
      <c r="AT181" s="139"/>
      <c r="AU181" s="139"/>
      <c r="AV181" s="139"/>
      <c r="AW181" s="139"/>
      <c r="AX181" s="139"/>
      <c r="AY181" s="139"/>
      <c r="AZ181" s="139"/>
      <c r="BA181" s="140"/>
      <c r="BB181" s="139"/>
      <c r="BC181" s="139"/>
      <c r="BD181" s="139"/>
      <c r="BE181" s="139"/>
      <c r="BF181" s="139"/>
      <c r="BG181" s="140"/>
      <c r="BH181" s="139"/>
      <c r="BI181" s="139"/>
      <c r="BJ181" s="139"/>
      <c r="BK181" s="139"/>
      <c r="BL181" s="139"/>
      <c r="BM181" s="139"/>
      <c r="BN181" s="139"/>
    </row>
    <row r="182" spans="1:66" ht="15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  <c r="AB182" s="139"/>
      <c r="AC182" s="139"/>
      <c r="AD182" s="139"/>
      <c r="AE182" s="139"/>
      <c r="AF182" s="139"/>
      <c r="AG182" s="139"/>
      <c r="AH182" s="139"/>
      <c r="AI182" s="139"/>
      <c r="AJ182" s="139"/>
      <c r="AK182" s="139"/>
      <c r="AL182" s="139"/>
      <c r="AM182" s="139"/>
      <c r="AN182" s="139"/>
      <c r="AO182" s="139"/>
      <c r="AP182" s="139"/>
      <c r="AQ182" s="139"/>
      <c r="AR182" s="139"/>
      <c r="AS182" s="139"/>
      <c r="AT182" s="139"/>
      <c r="AU182" s="139"/>
      <c r="AV182" s="139"/>
      <c r="AW182" s="139"/>
      <c r="AX182" s="139"/>
      <c r="AY182" s="139"/>
      <c r="AZ182" s="139"/>
      <c r="BA182" s="140"/>
      <c r="BB182" s="139"/>
      <c r="BC182" s="139"/>
      <c r="BD182" s="139"/>
      <c r="BE182" s="139"/>
      <c r="BF182" s="139"/>
      <c r="BG182" s="140"/>
      <c r="BH182" s="139"/>
      <c r="BI182" s="139"/>
      <c r="BJ182" s="139"/>
      <c r="BK182" s="139"/>
      <c r="BL182" s="139"/>
      <c r="BM182" s="139"/>
      <c r="BN182" s="139"/>
    </row>
    <row r="183" spans="1:66" ht="15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  <c r="AB183" s="139"/>
      <c r="AC183" s="139"/>
      <c r="AD183" s="139"/>
      <c r="AE183" s="139"/>
      <c r="AF183" s="139"/>
      <c r="AG183" s="139"/>
      <c r="AH183" s="139"/>
      <c r="AI183" s="139"/>
      <c r="AJ183" s="139"/>
      <c r="AK183" s="139"/>
      <c r="AL183" s="139"/>
      <c r="AM183" s="139"/>
      <c r="AN183" s="139"/>
      <c r="AO183" s="139"/>
      <c r="AP183" s="139"/>
      <c r="AQ183" s="139"/>
      <c r="AR183" s="139"/>
      <c r="AS183" s="139"/>
      <c r="AT183" s="139"/>
      <c r="AU183" s="139"/>
      <c r="AV183" s="139"/>
      <c r="AW183" s="139"/>
      <c r="AX183" s="139"/>
      <c r="AY183" s="139"/>
      <c r="AZ183" s="139"/>
      <c r="BA183" s="140"/>
      <c r="BB183" s="139"/>
      <c r="BC183" s="139"/>
      <c r="BD183" s="139"/>
      <c r="BE183" s="139"/>
      <c r="BF183" s="139"/>
      <c r="BG183" s="140"/>
      <c r="BH183" s="139"/>
      <c r="BI183" s="139"/>
      <c r="BJ183" s="139"/>
      <c r="BK183" s="139"/>
      <c r="BL183" s="139"/>
      <c r="BM183" s="139"/>
      <c r="BN183" s="139"/>
    </row>
    <row r="184" spans="1:66" ht="15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9"/>
      <c r="AM184" s="139"/>
      <c r="AN184" s="139"/>
      <c r="AO184" s="139"/>
      <c r="AP184" s="139"/>
      <c r="AQ184" s="139"/>
      <c r="AR184" s="139"/>
      <c r="AS184" s="139"/>
      <c r="AT184" s="139"/>
      <c r="AU184" s="139"/>
      <c r="AV184" s="139"/>
      <c r="AW184" s="139"/>
      <c r="AX184" s="139"/>
      <c r="AY184" s="139"/>
      <c r="AZ184" s="139"/>
      <c r="BA184" s="140"/>
      <c r="BB184" s="139"/>
      <c r="BC184" s="139"/>
      <c r="BD184" s="139"/>
      <c r="BE184" s="139"/>
      <c r="BF184" s="139"/>
      <c r="BG184" s="140"/>
      <c r="BH184" s="139"/>
      <c r="BI184" s="139"/>
      <c r="BJ184" s="139"/>
      <c r="BK184" s="139"/>
      <c r="BL184" s="139"/>
      <c r="BM184" s="139"/>
      <c r="BN184" s="139"/>
    </row>
    <row r="185" spans="1:66" ht="15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9"/>
      <c r="AM185" s="139"/>
      <c r="AN185" s="139"/>
      <c r="AO185" s="139"/>
      <c r="AP185" s="139"/>
      <c r="AQ185" s="139"/>
      <c r="AR185" s="139"/>
      <c r="AS185" s="139"/>
      <c r="AT185" s="139"/>
      <c r="AU185" s="139"/>
      <c r="AV185" s="139"/>
      <c r="AW185" s="139"/>
      <c r="AX185" s="139"/>
      <c r="AY185" s="139"/>
      <c r="AZ185" s="139"/>
      <c r="BA185" s="140"/>
      <c r="BB185" s="139"/>
      <c r="BC185" s="139"/>
      <c r="BD185" s="139"/>
      <c r="BE185" s="139"/>
      <c r="BF185" s="139"/>
      <c r="BG185" s="140"/>
      <c r="BH185" s="139"/>
      <c r="BI185" s="139"/>
      <c r="BJ185" s="139"/>
      <c r="BK185" s="139"/>
      <c r="BL185" s="139"/>
      <c r="BM185" s="139"/>
      <c r="BN185" s="139"/>
    </row>
    <row r="186" spans="1:66" ht="15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9"/>
      <c r="AM186" s="139"/>
      <c r="AN186" s="139"/>
      <c r="AO186" s="139"/>
      <c r="AP186" s="139"/>
      <c r="AQ186" s="139"/>
      <c r="AR186" s="139"/>
      <c r="AS186" s="139"/>
      <c r="AT186" s="139"/>
      <c r="AU186" s="139"/>
      <c r="AV186" s="139"/>
      <c r="AW186" s="139"/>
      <c r="AX186" s="139"/>
      <c r="AY186" s="139"/>
      <c r="AZ186" s="139"/>
      <c r="BA186" s="140"/>
      <c r="BB186" s="139"/>
      <c r="BC186" s="139"/>
      <c r="BD186" s="139"/>
      <c r="BE186" s="139"/>
      <c r="BF186" s="139"/>
      <c r="BG186" s="140"/>
      <c r="BH186" s="139"/>
      <c r="BI186" s="139"/>
      <c r="BJ186" s="139"/>
      <c r="BK186" s="139"/>
      <c r="BL186" s="139"/>
      <c r="BM186" s="139"/>
      <c r="BN186" s="139"/>
    </row>
    <row r="187" spans="1:66" ht="15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  <c r="AF187" s="139"/>
      <c r="AG187" s="139"/>
      <c r="AH187" s="139"/>
      <c r="AI187" s="139"/>
      <c r="AJ187" s="139"/>
      <c r="AK187" s="139"/>
      <c r="AL187" s="139"/>
      <c r="AM187" s="139"/>
      <c r="AN187" s="139"/>
      <c r="AO187" s="139"/>
      <c r="AP187" s="139"/>
      <c r="AQ187" s="139"/>
      <c r="AR187" s="139"/>
      <c r="AS187" s="139"/>
      <c r="AT187" s="139"/>
      <c r="AU187" s="139"/>
      <c r="AV187" s="139"/>
      <c r="AW187" s="139"/>
      <c r="AX187" s="139"/>
      <c r="AY187" s="139"/>
      <c r="AZ187" s="139"/>
      <c r="BA187" s="140"/>
      <c r="BB187" s="139"/>
      <c r="BC187" s="139"/>
      <c r="BD187" s="139"/>
      <c r="BE187" s="139"/>
      <c r="BF187" s="139"/>
      <c r="BG187" s="140"/>
      <c r="BH187" s="139"/>
      <c r="BI187" s="139"/>
      <c r="BJ187" s="139"/>
      <c r="BK187" s="139"/>
      <c r="BL187" s="139"/>
      <c r="BM187" s="139"/>
      <c r="BN187" s="139"/>
    </row>
    <row r="188" spans="1:66" ht="15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  <c r="AB188" s="139"/>
      <c r="AC188" s="139"/>
      <c r="AD188" s="139"/>
      <c r="AE188" s="139"/>
      <c r="AF188" s="139"/>
      <c r="AG188" s="139"/>
      <c r="AH188" s="139"/>
      <c r="AI188" s="139"/>
      <c r="AJ188" s="139"/>
      <c r="AK188" s="139"/>
      <c r="AL188" s="139"/>
      <c r="AM188" s="139"/>
      <c r="AN188" s="139"/>
      <c r="AO188" s="139"/>
      <c r="AP188" s="139"/>
      <c r="AQ188" s="139"/>
      <c r="AR188" s="139"/>
      <c r="AS188" s="139"/>
      <c r="AT188" s="139"/>
      <c r="AU188" s="139"/>
      <c r="AV188" s="139"/>
      <c r="AW188" s="139"/>
      <c r="AX188" s="139"/>
      <c r="AY188" s="139"/>
      <c r="AZ188" s="139"/>
      <c r="BA188" s="140"/>
      <c r="BB188" s="139"/>
      <c r="BC188" s="139"/>
      <c r="BD188" s="139"/>
      <c r="BE188" s="139"/>
      <c r="BF188" s="139"/>
      <c r="BG188" s="140"/>
      <c r="BH188" s="139"/>
      <c r="BI188" s="139"/>
      <c r="BJ188" s="139"/>
      <c r="BK188" s="139"/>
      <c r="BL188" s="139"/>
      <c r="BM188" s="139"/>
      <c r="BN188" s="139"/>
    </row>
    <row r="189" spans="1:66" ht="15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  <c r="AK189" s="139"/>
      <c r="AL189" s="139"/>
      <c r="AM189" s="139"/>
      <c r="AN189" s="139"/>
      <c r="AO189" s="139"/>
      <c r="AP189" s="139"/>
      <c r="AQ189" s="139"/>
      <c r="AR189" s="139"/>
      <c r="AS189" s="139"/>
      <c r="AT189" s="139"/>
      <c r="AU189" s="139"/>
      <c r="AV189" s="139"/>
      <c r="AW189" s="139"/>
      <c r="AX189" s="139"/>
      <c r="AY189" s="139"/>
      <c r="AZ189" s="139"/>
      <c r="BA189" s="140"/>
      <c r="BB189" s="139"/>
      <c r="BC189" s="139"/>
      <c r="BD189" s="139"/>
      <c r="BE189" s="139"/>
      <c r="BF189" s="139"/>
      <c r="BG189" s="140"/>
      <c r="BH189" s="139"/>
      <c r="BI189" s="139"/>
      <c r="BJ189" s="139"/>
      <c r="BK189" s="139"/>
      <c r="BL189" s="139"/>
      <c r="BM189" s="139"/>
      <c r="BN189" s="139"/>
    </row>
    <row r="190" spans="1:66" ht="15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9"/>
      <c r="AM190" s="139"/>
      <c r="AN190" s="139"/>
      <c r="AO190" s="139"/>
      <c r="AP190" s="139"/>
      <c r="AQ190" s="139"/>
      <c r="AR190" s="139"/>
      <c r="AS190" s="139"/>
      <c r="AT190" s="139"/>
      <c r="AU190" s="139"/>
      <c r="AV190" s="139"/>
      <c r="AW190" s="139"/>
      <c r="AX190" s="139"/>
      <c r="AY190" s="139"/>
      <c r="AZ190" s="139"/>
      <c r="BA190" s="140"/>
      <c r="BB190" s="139"/>
      <c r="BC190" s="139"/>
      <c r="BD190" s="139"/>
      <c r="BE190" s="139"/>
      <c r="BF190" s="139"/>
      <c r="BG190" s="140"/>
      <c r="BH190" s="139"/>
      <c r="BI190" s="139"/>
      <c r="BJ190" s="139"/>
      <c r="BK190" s="139"/>
      <c r="BL190" s="139"/>
      <c r="BM190" s="139"/>
      <c r="BN190" s="139"/>
    </row>
    <row r="191" spans="1:66" ht="15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  <c r="AF191" s="139"/>
      <c r="AG191" s="139"/>
      <c r="AH191" s="139"/>
      <c r="AI191" s="139"/>
      <c r="AJ191" s="139"/>
      <c r="AK191" s="139"/>
      <c r="AL191" s="139"/>
      <c r="AM191" s="139"/>
      <c r="AN191" s="139"/>
      <c r="AO191" s="139"/>
      <c r="AP191" s="139"/>
      <c r="AQ191" s="139"/>
      <c r="AR191" s="139"/>
      <c r="AS191" s="139"/>
      <c r="AT191" s="139"/>
      <c r="AU191" s="139"/>
      <c r="AV191" s="139"/>
      <c r="AW191" s="139"/>
      <c r="AX191" s="139"/>
      <c r="AY191" s="139"/>
      <c r="AZ191" s="139"/>
      <c r="BA191" s="140"/>
      <c r="BB191" s="139"/>
      <c r="BC191" s="139"/>
      <c r="BD191" s="139"/>
      <c r="BE191" s="139"/>
      <c r="BF191" s="139"/>
      <c r="BG191" s="140"/>
      <c r="BH191" s="139"/>
      <c r="BI191" s="139"/>
      <c r="BJ191" s="139"/>
      <c r="BK191" s="139"/>
      <c r="BL191" s="139"/>
      <c r="BM191" s="139"/>
      <c r="BN191" s="139"/>
    </row>
    <row r="192" spans="1:66" ht="15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  <c r="AK192" s="139"/>
      <c r="AL192" s="139"/>
      <c r="AM192" s="139"/>
      <c r="AN192" s="139"/>
      <c r="AO192" s="139"/>
      <c r="AP192" s="139"/>
      <c r="AQ192" s="139"/>
      <c r="AR192" s="139"/>
      <c r="AS192" s="139"/>
      <c r="AT192" s="139"/>
      <c r="AU192" s="139"/>
      <c r="AV192" s="139"/>
      <c r="AW192" s="139"/>
      <c r="AX192" s="139"/>
      <c r="AY192" s="139"/>
      <c r="AZ192" s="139"/>
      <c r="BA192" s="140"/>
      <c r="BB192" s="139"/>
      <c r="BC192" s="139"/>
      <c r="BD192" s="139"/>
      <c r="BE192" s="139"/>
      <c r="BF192" s="139"/>
      <c r="BG192" s="140"/>
      <c r="BH192" s="139"/>
      <c r="BI192" s="139"/>
      <c r="BJ192" s="139"/>
      <c r="BK192" s="139"/>
      <c r="BL192" s="139"/>
      <c r="BM192" s="139"/>
      <c r="BN192" s="139"/>
    </row>
    <row r="193" spans="1:66" ht="15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  <c r="AB193" s="139"/>
      <c r="AC193" s="139"/>
      <c r="AD193" s="139"/>
      <c r="AE193" s="139"/>
      <c r="AF193" s="139"/>
      <c r="AG193" s="139"/>
      <c r="AH193" s="139"/>
      <c r="AI193" s="139"/>
      <c r="AJ193" s="139"/>
      <c r="AK193" s="139"/>
      <c r="AL193" s="139"/>
      <c r="AM193" s="139"/>
      <c r="AN193" s="139"/>
      <c r="AO193" s="139"/>
      <c r="AP193" s="139"/>
      <c r="AQ193" s="139"/>
      <c r="AR193" s="139"/>
      <c r="AS193" s="139"/>
      <c r="AT193" s="139"/>
      <c r="AU193" s="139"/>
      <c r="AV193" s="139"/>
      <c r="AW193" s="139"/>
      <c r="AX193" s="139"/>
      <c r="AY193" s="139"/>
      <c r="AZ193" s="139"/>
      <c r="BA193" s="140"/>
      <c r="BB193" s="139"/>
      <c r="BC193" s="139"/>
      <c r="BD193" s="139"/>
      <c r="BE193" s="139"/>
      <c r="BF193" s="139"/>
      <c r="BG193" s="140"/>
      <c r="BH193" s="139"/>
      <c r="BI193" s="139"/>
      <c r="BJ193" s="139"/>
      <c r="BK193" s="139"/>
      <c r="BL193" s="139"/>
      <c r="BM193" s="139"/>
      <c r="BN193" s="139"/>
    </row>
    <row r="194" spans="1:66" ht="15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  <c r="AF194" s="139"/>
      <c r="AG194" s="139"/>
      <c r="AH194" s="139"/>
      <c r="AI194" s="139"/>
      <c r="AJ194" s="139"/>
      <c r="AK194" s="139"/>
      <c r="AL194" s="139"/>
      <c r="AM194" s="139"/>
      <c r="AN194" s="139"/>
      <c r="AO194" s="139"/>
      <c r="AP194" s="139"/>
      <c r="AQ194" s="139"/>
      <c r="AR194" s="139"/>
      <c r="AS194" s="139"/>
      <c r="AT194" s="139"/>
      <c r="AU194" s="139"/>
      <c r="AV194" s="139"/>
      <c r="AW194" s="139"/>
      <c r="AX194" s="139"/>
      <c r="AY194" s="139"/>
      <c r="AZ194" s="139"/>
      <c r="BA194" s="140"/>
      <c r="BB194" s="139"/>
      <c r="BC194" s="139"/>
      <c r="BD194" s="139"/>
      <c r="BE194" s="139"/>
      <c r="BF194" s="139"/>
      <c r="BG194" s="140"/>
      <c r="BH194" s="139"/>
      <c r="BI194" s="139"/>
      <c r="BJ194" s="139"/>
      <c r="BK194" s="139"/>
      <c r="BL194" s="139"/>
      <c r="BM194" s="139"/>
      <c r="BN194" s="139"/>
    </row>
    <row r="195" spans="1:66" ht="15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139"/>
      <c r="AP195" s="139"/>
      <c r="AQ195" s="139"/>
      <c r="AR195" s="139"/>
      <c r="AS195" s="139"/>
      <c r="AT195" s="139"/>
      <c r="AU195" s="139"/>
      <c r="AV195" s="139"/>
      <c r="AW195" s="139"/>
      <c r="AX195" s="139"/>
      <c r="AY195" s="139"/>
      <c r="AZ195" s="139"/>
      <c r="BA195" s="140"/>
      <c r="BB195" s="139"/>
      <c r="BC195" s="139"/>
      <c r="BD195" s="139"/>
      <c r="BE195" s="139"/>
      <c r="BF195" s="139"/>
      <c r="BG195" s="140"/>
      <c r="BH195" s="139"/>
      <c r="BI195" s="139"/>
      <c r="BJ195" s="139"/>
      <c r="BK195" s="139"/>
      <c r="BL195" s="139"/>
      <c r="BM195" s="139"/>
      <c r="BN195" s="139"/>
    </row>
    <row r="196" spans="1:66" ht="15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9"/>
      <c r="AM196" s="139"/>
      <c r="AN196" s="139"/>
      <c r="AO196" s="139"/>
      <c r="AP196" s="139"/>
      <c r="AQ196" s="139"/>
      <c r="AR196" s="139"/>
      <c r="AS196" s="139"/>
      <c r="AT196" s="139"/>
      <c r="AU196" s="139"/>
      <c r="AV196" s="139"/>
      <c r="AW196" s="139"/>
      <c r="AX196" s="139"/>
      <c r="AY196" s="139"/>
      <c r="AZ196" s="139"/>
      <c r="BA196" s="140"/>
      <c r="BB196" s="139"/>
      <c r="BC196" s="139"/>
      <c r="BD196" s="139"/>
      <c r="BE196" s="139"/>
      <c r="BF196" s="139"/>
      <c r="BG196" s="140"/>
      <c r="BH196" s="139"/>
      <c r="BI196" s="139"/>
      <c r="BJ196" s="139"/>
      <c r="BK196" s="139"/>
      <c r="BL196" s="139"/>
      <c r="BM196" s="139"/>
      <c r="BN196" s="139"/>
    </row>
    <row r="197" spans="1:66" ht="15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  <c r="AS197" s="139"/>
      <c r="AT197" s="139"/>
      <c r="AU197" s="139"/>
      <c r="AV197" s="139"/>
      <c r="AW197" s="139"/>
      <c r="AX197" s="139"/>
      <c r="AY197" s="139"/>
      <c r="AZ197" s="139"/>
      <c r="BA197" s="140"/>
      <c r="BB197" s="139"/>
      <c r="BC197" s="139"/>
      <c r="BD197" s="139"/>
      <c r="BE197" s="139"/>
      <c r="BF197" s="139"/>
      <c r="BG197" s="140"/>
      <c r="BH197" s="139"/>
      <c r="BI197" s="139"/>
      <c r="BJ197" s="139"/>
      <c r="BK197" s="139"/>
      <c r="BL197" s="139"/>
      <c r="BM197" s="139"/>
      <c r="BN197" s="139"/>
    </row>
    <row r="198" spans="1:66" ht="15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  <c r="AK198" s="139"/>
      <c r="AL198" s="139"/>
      <c r="AM198" s="139"/>
      <c r="AN198" s="139"/>
      <c r="AO198" s="139"/>
      <c r="AP198" s="139"/>
      <c r="AQ198" s="139"/>
      <c r="AR198" s="139"/>
      <c r="AS198" s="139"/>
      <c r="AT198" s="139"/>
      <c r="AU198" s="139"/>
      <c r="AV198" s="139"/>
      <c r="AW198" s="139"/>
      <c r="AX198" s="139"/>
      <c r="AY198" s="139"/>
      <c r="AZ198" s="139"/>
      <c r="BA198" s="140"/>
      <c r="BB198" s="139"/>
      <c r="BC198" s="139"/>
      <c r="BD198" s="139"/>
      <c r="BE198" s="139"/>
      <c r="BF198" s="139"/>
      <c r="BG198" s="140"/>
      <c r="BH198" s="139"/>
      <c r="BI198" s="139"/>
      <c r="BJ198" s="139"/>
      <c r="BK198" s="139"/>
      <c r="BL198" s="139"/>
      <c r="BM198" s="139"/>
      <c r="BN198" s="139"/>
    </row>
    <row r="199" spans="1:66" ht="15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9"/>
      <c r="AM199" s="139"/>
      <c r="AN199" s="139"/>
      <c r="AO199" s="139"/>
      <c r="AP199" s="139"/>
      <c r="AQ199" s="139"/>
      <c r="AR199" s="139"/>
      <c r="AS199" s="139"/>
      <c r="AT199" s="139"/>
      <c r="AU199" s="139"/>
      <c r="AV199" s="139"/>
      <c r="AW199" s="139"/>
      <c r="AX199" s="139"/>
      <c r="AY199" s="139"/>
      <c r="AZ199" s="139"/>
      <c r="BA199" s="140"/>
      <c r="BB199" s="139"/>
      <c r="BC199" s="139"/>
      <c r="BD199" s="139"/>
      <c r="BE199" s="139"/>
      <c r="BF199" s="139"/>
      <c r="BG199" s="140"/>
      <c r="BH199" s="139"/>
      <c r="BI199" s="139"/>
      <c r="BJ199" s="139"/>
      <c r="BK199" s="139"/>
      <c r="BL199" s="139"/>
      <c r="BM199" s="139"/>
      <c r="BN199" s="139"/>
    </row>
    <row r="200" spans="1:66" ht="15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  <c r="AB200" s="139"/>
      <c r="AC200" s="139"/>
      <c r="AD200" s="139"/>
      <c r="AE200" s="139"/>
      <c r="AF200" s="139"/>
      <c r="AG200" s="139"/>
      <c r="AH200" s="139"/>
      <c r="AI200" s="139"/>
      <c r="AJ200" s="139"/>
      <c r="AK200" s="139"/>
      <c r="AL200" s="139"/>
      <c r="AM200" s="139"/>
      <c r="AN200" s="139"/>
      <c r="AO200" s="139"/>
      <c r="AP200" s="139"/>
      <c r="AQ200" s="139"/>
      <c r="AR200" s="139"/>
      <c r="AS200" s="139"/>
      <c r="AT200" s="139"/>
      <c r="AU200" s="139"/>
      <c r="AV200" s="139"/>
      <c r="AW200" s="139"/>
      <c r="AX200" s="139"/>
      <c r="AY200" s="139"/>
      <c r="AZ200" s="139"/>
      <c r="BA200" s="140"/>
      <c r="BB200" s="139"/>
      <c r="BC200" s="139"/>
      <c r="BD200" s="139"/>
      <c r="BE200" s="139"/>
      <c r="BF200" s="139"/>
      <c r="BG200" s="140"/>
      <c r="BH200" s="139"/>
      <c r="BI200" s="139"/>
      <c r="BJ200" s="139"/>
      <c r="BK200" s="139"/>
      <c r="BL200" s="139"/>
      <c r="BM200" s="139"/>
      <c r="BN200" s="139"/>
    </row>
    <row r="201" spans="1:66" ht="15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  <c r="AD201" s="139"/>
      <c r="AE201" s="139"/>
      <c r="AF201" s="139"/>
      <c r="AG201" s="139"/>
      <c r="AH201" s="139"/>
      <c r="AI201" s="139"/>
      <c r="AJ201" s="139"/>
      <c r="AK201" s="139"/>
      <c r="AL201" s="139"/>
      <c r="AM201" s="139"/>
      <c r="AN201" s="139"/>
      <c r="AO201" s="139"/>
      <c r="AP201" s="139"/>
      <c r="AQ201" s="139"/>
      <c r="AR201" s="139"/>
      <c r="AS201" s="139"/>
      <c r="AT201" s="139"/>
      <c r="AU201" s="139"/>
      <c r="AV201" s="139"/>
      <c r="AW201" s="139"/>
      <c r="AX201" s="139"/>
      <c r="AY201" s="139"/>
      <c r="AZ201" s="139"/>
      <c r="BA201" s="140"/>
      <c r="BB201" s="139"/>
      <c r="BC201" s="139"/>
      <c r="BD201" s="139"/>
      <c r="BE201" s="139"/>
      <c r="BF201" s="139"/>
      <c r="BG201" s="140"/>
      <c r="BH201" s="139"/>
      <c r="BI201" s="139"/>
      <c r="BJ201" s="139"/>
      <c r="BK201" s="139"/>
      <c r="BL201" s="139"/>
      <c r="BM201" s="139"/>
      <c r="BN201" s="139"/>
    </row>
    <row r="202" spans="1:66" ht="15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  <c r="AW202" s="139"/>
      <c r="AX202" s="139"/>
      <c r="AY202" s="139"/>
      <c r="AZ202" s="139"/>
      <c r="BA202" s="140"/>
      <c r="BB202" s="139"/>
      <c r="BC202" s="139"/>
      <c r="BD202" s="139"/>
      <c r="BE202" s="139"/>
      <c r="BF202" s="139"/>
      <c r="BG202" s="140"/>
      <c r="BH202" s="139"/>
      <c r="BI202" s="139"/>
      <c r="BJ202" s="139"/>
      <c r="BK202" s="139"/>
      <c r="BL202" s="139"/>
      <c r="BM202" s="139"/>
      <c r="BN202" s="139"/>
    </row>
    <row r="203" spans="1:66" ht="15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9"/>
      <c r="AM203" s="139"/>
      <c r="AN203" s="139"/>
      <c r="AO203" s="139"/>
      <c r="AP203" s="139"/>
      <c r="AQ203" s="139"/>
      <c r="AR203" s="139"/>
      <c r="AS203" s="139"/>
      <c r="AT203" s="139"/>
      <c r="AU203" s="139"/>
      <c r="AV203" s="139"/>
      <c r="AW203" s="139"/>
      <c r="AX203" s="139"/>
      <c r="AY203" s="139"/>
      <c r="AZ203" s="139"/>
      <c r="BA203" s="140"/>
      <c r="BB203" s="139"/>
      <c r="BC203" s="139"/>
      <c r="BD203" s="139"/>
      <c r="BE203" s="139"/>
      <c r="BF203" s="139"/>
      <c r="BG203" s="140"/>
      <c r="BH203" s="139"/>
      <c r="BI203" s="139"/>
      <c r="BJ203" s="139"/>
      <c r="BK203" s="139"/>
      <c r="BL203" s="139"/>
      <c r="BM203" s="139"/>
      <c r="BN203" s="139"/>
    </row>
    <row r="204" spans="1:66" ht="15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9"/>
      <c r="AM204" s="139"/>
      <c r="AN204" s="139"/>
      <c r="AO204" s="139"/>
      <c r="AP204" s="139"/>
      <c r="AQ204" s="139"/>
      <c r="AR204" s="139"/>
      <c r="AS204" s="139"/>
      <c r="AT204" s="139"/>
      <c r="AU204" s="139"/>
      <c r="AV204" s="139"/>
      <c r="AW204" s="139"/>
      <c r="AX204" s="139"/>
      <c r="AY204" s="139"/>
      <c r="AZ204" s="139"/>
      <c r="BA204" s="140"/>
      <c r="BB204" s="139"/>
      <c r="BC204" s="139"/>
      <c r="BD204" s="139"/>
      <c r="BE204" s="139"/>
      <c r="BF204" s="139"/>
      <c r="BG204" s="140"/>
      <c r="BH204" s="139"/>
      <c r="BI204" s="139"/>
      <c r="BJ204" s="139"/>
      <c r="BK204" s="139"/>
      <c r="BL204" s="139"/>
      <c r="BM204" s="139"/>
      <c r="BN204" s="139"/>
    </row>
    <row r="205" spans="1:66" ht="15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139"/>
      <c r="AG205" s="139"/>
      <c r="AH205" s="139"/>
      <c r="AI205" s="139"/>
      <c r="AJ205" s="139"/>
      <c r="AK205" s="139"/>
      <c r="AL205" s="139"/>
      <c r="AM205" s="139"/>
      <c r="AN205" s="139"/>
      <c r="AO205" s="139"/>
      <c r="AP205" s="139"/>
      <c r="AQ205" s="139"/>
      <c r="AR205" s="139"/>
      <c r="AS205" s="139"/>
      <c r="AT205" s="139"/>
      <c r="AU205" s="139"/>
      <c r="AV205" s="139"/>
      <c r="AW205" s="139"/>
      <c r="AX205" s="139"/>
      <c r="AY205" s="139"/>
      <c r="AZ205" s="139"/>
      <c r="BA205" s="140"/>
      <c r="BB205" s="139"/>
      <c r="BC205" s="139"/>
      <c r="BD205" s="139"/>
      <c r="BE205" s="139"/>
      <c r="BF205" s="139"/>
      <c r="BG205" s="140"/>
      <c r="BH205" s="139"/>
      <c r="BI205" s="139"/>
      <c r="BJ205" s="139"/>
      <c r="BK205" s="139"/>
      <c r="BL205" s="139"/>
      <c r="BM205" s="139"/>
      <c r="BN205" s="139"/>
    </row>
    <row r="206" spans="1:66" ht="15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139"/>
      <c r="AG206" s="139"/>
      <c r="AH206" s="139"/>
      <c r="AI206" s="139"/>
      <c r="AJ206" s="139"/>
      <c r="AK206" s="139"/>
      <c r="AL206" s="139"/>
      <c r="AM206" s="139"/>
      <c r="AN206" s="139"/>
      <c r="AO206" s="139"/>
      <c r="AP206" s="139"/>
      <c r="AQ206" s="139"/>
      <c r="AR206" s="139"/>
      <c r="AS206" s="139"/>
      <c r="AT206" s="139"/>
      <c r="AU206" s="139"/>
      <c r="AV206" s="139"/>
      <c r="AW206" s="139"/>
      <c r="AX206" s="139"/>
      <c r="AY206" s="139"/>
      <c r="AZ206" s="139"/>
      <c r="BA206" s="140"/>
      <c r="BB206" s="139"/>
      <c r="BC206" s="139"/>
      <c r="BD206" s="139"/>
      <c r="BE206" s="139"/>
      <c r="BF206" s="139"/>
      <c r="BG206" s="140"/>
      <c r="BH206" s="139"/>
      <c r="BI206" s="139"/>
      <c r="BJ206" s="139"/>
      <c r="BK206" s="139"/>
      <c r="BL206" s="139"/>
      <c r="BM206" s="139"/>
      <c r="BN206" s="139"/>
    </row>
    <row r="207" spans="1:66" ht="15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9"/>
      <c r="AF207" s="139"/>
      <c r="AG207" s="139"/>
      <c r="AH207" s="139"/>
      <c r="AI207" s="139"/>
      <c r="AJ207" s="139"/>
      <c r="AK207" s="139"/>
      <c r="AL207" s="139"/>
      <c r="AM207" s="139"/>
      <c r="AN207" s="139"/>
      <c r="AO207" s="139"/>
      <c r="AP207" s="139"/>
      <c r="AQ207" s="139"/>
      <c r="AR207" s="139"/>
      <c r="AS207" s="139"/>
      <c r="AT207" s="139"/>
      <c r="AU207" s="139"/>
      <c r="AV207" s="139"/>
      <c r="AW207" s="139"/>
      <c r="AX207" s="139"/>
      <c r="AY207" s="139"/>
      <c r="AZ207" s="139"/>
      <c r="BA207" s="140"/>
      <c r="BB207" s="139"/>
      <c r="BC207" s="139"/>
      <c r="BD207" s="139"/>
      <c r="BE207" s="139"/>
      <c r="BF207" s="139"/>
      <c r="BG207" s="140"/>
      <c r="BH207" s="139"/>
      <c r="BI207" s="139"/>
      <c r="BJ207" s="139"/>
      <c r="BK207" s="139"/>
      <c r="BL207" s="139"/>
      <c r="BM207" s="139"/>
      <c r="BN207" s="139"/>
    </row>
    <row r="208" spans="1:66" ht="15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9"/>
      <c r="AF208" s="139"/>
      <c r="AG208" s="139"/>
      <c r="AH208" s="139"/>
      <c r="AI208" s="139"/>
      <c r="AJ208" s="139"/>
      <c r="AK208" s="139"/>
      <c r="AL208" s="139"/>
      <c r="AM208" s="139"/>
      <c r="AN208" s="139"/>
      <c r="AO208" s="139"/>
      <c r="AP208" s="139"/>
      <c r="AQ208" s="139"/>
      <c r="AR208" s="139"/>
      <c r="AS208" s="139"/>
      <c r="AT208" s="139"/>
      <c r="AU208" s="139"/>
      <c r="AV208" s="139"/>
      <c r="AW208" s="139"/>
      <c r="AX208" s="139"/>
      <c r="AY208" s="139"/>
      <c r="AZ208" s="139"/>
      <c r="BA208" s="140"/>
      <c r="BB208" s="139"/>
      <c r="BC208" s="139"/>
      <c r="BD208" s="139"/>
      <c r="BE208" s="139"/>
      <c r="BF208" s="139"/>
      <c r="BG208" s="140"/>
      <c r="BH208" s="139"/>
      <c r="BI208" s="139"/>
      <c r="BJ208" s="139"/>
      <c r="BK208" s="139"/>
      <c r="BL208" s="139"/>
      <c r="BM208" s="139"/>
      <c r="BN208" s="139"/>
    </row>
    <row r="209" spans="1:66" ht="15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  <c r="AO209" s="139"/>
      <c r="AP209" s="139"/>
      <c r="AQ209" s="139"/>
      <c r="AR209" s="139"/>
      <c r="AS209" s="139"/>
      <c r="AT209" s="139"/>
      <c r="AU209" s="139"/>
      <c r="AV209" s="139"/>
      <c r="AW209" s="139"/>
      <c r="AX209" s="139"/>
      <c r="AY209" s="139"/>
      <c r="AZ209" s="139"/>
      <c r="BA209" s="140"/>
      <c r="BB209" s="139"/>
      <c r="BC209" s="139"/>
      <c r="BD209" s="139"/>
      <c r="BE209" s="139"/>
      <c r="BF209" s="139"/>
      <c r="BG209" s="140"/>
      <c r="BH209" s="139"/>
      <c r="BI209" s="139"/>
      <c r="BJ209" s="139"/>
      <c r="BK209" s="139"/>
      <c r="BL209" s="139"/>
      <c r="BM209" s="139"/>
      <c r="BN209" s="139"/>
    </row>
    <row r="210" spans="1:66" ht="15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/>
      <c r="AE210" s="139"/>
      <c r="AF210" s="139"/>
      <c r="AG210" s="139"/>
      <c r="AH210" s="139"/>
      <c r="AI210" s="139"/>
      <c r="AJ210" s="139"/>
      <c r="AK210" s="139"/>
      <c r="AL210" s="139"/>
      <c r="AM210" s="139"/>
      <c r="AN210" s="139"/>
      <c r="AO210" s="139"/>
      <c r="AP210" s="139"/>
      <c r="AQ210" s="139"/>
      <c r="AR210" s="139"/>
      <c r="AS210" s="139"/>
      <c r="AT210" s="139"/>
      <c r="AU210" s="139"/>
      <c r="AV210" s="139"/>
      <c r="AW210" s="139"/>
      <c r="AX210" s="139"/>
      <c r="AY210" s="139"/>
      <c r="AZ210" s="139"/>
      <c r="BA210" s="140"/>
      <c r="BB210" s="139"/>
      <c r="BC210" s="139"/>
      <c r="BD210" s="139"/>
      <c r="BE210" s="139"/>
      <c r="BF210" s="139"/>
      <c r="BG210" s="140"/>
      <c r="BH210" s="139"/>
      <c r="BI210" s="139"/>
      <c r="BJ210" s="139"/>
      <c r="BK210" s="139"/>
      <c r="BL210" s="139"/>
      <c r="BM210" s="139"/>
      <c r="BN210" s="139"/>
    </row>
    <row r="211" spans="1:66" ht="15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39"/>
      <c r="AD211" s="139"/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  <c r="AO211" s="139"/>
      <c r="AP211" s="139"/>
      <c r="AQ211" s="139"/>
      <c r="AR211" s="139"/>
      <c r="AS211" s="139"/>
      <c r="AT211" s="139"/>
      <c r="AU211" s="139"/>
      <c r="AV211" s="139"/>
      <c r="AW211" s="139"/>
      <c r="AX211" s="139"/>
      <c r="AY211" s="139"/>
      <c r="AZ211" s="139"/>
      <c r="BA211" s="140"/>
      <c r="BB211" s="139"/>
      <c r="BC211" s="139"/>
      <c r="BD211" s="139"/>
      <c r="BE211" s="139"/>
      <c r="BF211" s="139"/>
      <c r="BG211" s="140"/>
      <c r="BH211" s="139"/>
      <c r="BI211" s="139"/>
      <c r="BJ211" s="139"/>
      <c r="BK211" s="139"/>
      <c r="BL211" s="139"/>
      <c r="BM211" s="139"/>
      <c r="BN211" s="139"/>
    </row>
    <row r="212" spans="1:66" ht="15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  <c r="AO212" s="139"/>
      <c r="AP212" s="139"/>
      <c r="AQ212" s="139"/>
      <c r="AR212" s="139"/>
      <c r="AS212" s="139"/>
      <c r="AT212" s="139"/>
      <c r="AU212" s="139"/>
      <c r="AV212" s="139"/>
      <c r="AW212" s="139"/>
      <c r="AX212" s="139"/>
      <c r="AY212" s="139"/>
      <c r="AZ212" s="139"/>
      <c r="BA212" s="140"/>
      <c r="BB212" s="139"/>
      <c r="BC212" s="139"/>
      <c r="BD212" s="139"/>
      <c r="BE212" s="139"/>
      <c r="BF212" s="139"/>
      <c r="BG212" s="140"/>
      <c r="BH212" s="139"/>
      <c r="BI212" s="139"/>
      <c r="BJ212" s="139"/>
      <c r="BK212" s="139"/>
      <c r="BL212" s="139"/>
      <c r="BM212" s="139"/>
      <c r="BN212" s="139"/>
    </row>
    <row r="213" spans="1:66" ht="15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  <c r="AF213" s="139"/>
      <c r="AG213" s="139"/>
      <c r="AH213" s="139"/>
      <c r="AI213" s="139"/>
      <c r="AJ213" s="139"/>
      <c r="AK213" s="139"/>
      <c r="AL213" s="139"/>
      <c r="AM213" s="139"/>
      <c r="AN213" s="139"/>
      <c r="AO213" s="139"/>
      <c r="AP213" s="139"/>
      <c r="AQ213" s="139"/>
      <c r="AR213" s="139"/>
      <c r="AS213" s="139"/>
      <c r="AT213" s="139"/>
      <c r="AU213" s="139"/>
      <c r="AV213" s="139"/>
      <c r="AW213" s="139"/>
      <c r="AX213" s="139"/>
      <c r="AY213" s="139"/>
      <c r="AZ213" s="139"/>
      <c r="BA213" s="140"/>
      <c r="BB213" s="139"/>
      <c r="BC213" s="139"/>
      <c r="BD213" s="139"/>
      <c r="BE213" s="139"/>
      <c r="BF213" s="139"/>
      <c r="BG213" s="140"/>
      <c r="BH213" s="139"/>
      <c r="BI213" s="139"/>
      <c r="BJ213" s="139"/>
      <c r="BK213" s="139"/>
      <c r="BL213" s="139"/>
      <c r="BM213" s="139"/>
      <c r="BN213" s="139"/>
    </row>
    <row r="214" spans="1:66" ht="15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39"/>
      <c r="AD214" s="139"/>
      <c r="AE214" s="139"/>
      <c r="AF214" s="139"/>
      <c r="AG214" s="139"/>
      <c r="AH214" s="139"/>
      <c r="AI214" s="139"/>
      <c r="AJ214" s="139"/>
      <c r="AK214" s="139"/>
      <c r="AL214" s="139"/>
      <c r="AM214" s="139"/>
      <c r="AN214" s="139"/>
      <c r="AO214" s="139"/>
      <c r="AP214" s="139"/>
      <c r="AQ214" s="139"/>
      <c r="AR214" s="139"/>
      <c r="AS214" s="139"/>
      <c r="AT214" s="139"/>
      <c r="AU214" s="139"/>
      <c r="AV214" s="139"/>
      <c r="AW214" s="139"/>
      <c r="AX214" s="139"/>
      <c r="AY214" s="139"/>
      <c r="AZ214" s="139"/>
      <c r="BA214" s="140"/>
      <c r="BB214" s="139"/>
      <c r="BC214" s="139"/>
      <c r="BD214" s="139"/>
      <c r="BE214" s="139"/>
      <c r="BF214" s="139"/>
      <c r="BG214" s="140"/>
      <c r="BH214" s="139"/>
      <c r="BI214" s="139"/>
      <c r="BJ214" s="139"/>
      <c r="BK214" s="139"/>
      <c r="BL214" s="139"/>
      <c r="BM214" s="139"/>
      <c r="BN214" s="139"/>
    </row>
    <row r="215" spans="1:66" ht="15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39"/>
      <c r="AH215" s="139"/>
      <c r="AI215" s="139"/>
      <c r="AJ215" s="139"/>
      <c r="AK215" s="139"/>
      <c r="AL215" s="139"/>
      <c r="AM215" s="139"/>
      <c r="AN215" s="139"/>
      <c r="AO215" s="139"/>
      <c r="AP215" s="139"/>
      <c r="AQ215" s="139"/>
      <c r="AR215" s="139"/>
      <c r="AS215" s="139"/>
      <c r="AT215" s="139"/>
      <c r="AU215" s="139"/>
      <c r="AV215" s="139"/>
      <c r="AW215" s="139"/>
      <c r="AX215" s="139"/>
      <c r="AY215" s="139"/>
      <c r="AZ215" s="139"/>
      <c r="BA215" s="140"/>
      <c r="BB215" s="139"/>
      <c r="BC215" s="139"/>
      <c r="BD215" s="139"/>
      <c r="BE215" s="139"/>
      <c r="BF215" s="139"/>
      <c r="BG215" s="140"/>
      <c r="BH215" s="139"/>
      <c r="BI215" s="139"/>
      <c r="BJ215" s="139"/>
      <c r="BK215" s="139"/>
      <c r="BL215" s="139"/>
      <c r="BM215" s="139"/>
      <c r="BN215" s="139"/>
    </row>
    <row r="216" spans="1:66" ht="15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  <c r="AE216" s="139"/>
      <c r="AF216" s="139"/>
      <c r="AG216" s="139"/>
      <c r="AH216" s="139"/>
      <c r="AI216" s="139"/>
      <c r="AJ216" s="139"/>
      <c r="AK216" s="139"/>
      <c r="AL216" s="139"/>
      <c r="AM216" s="139"/>
      <c r="AN216" s="139"/>
      <c r="AO216" s="139"/>
      <c r="AP216" s="139"/>
      <c r="AQ216" s="139"/>
      <c r="AR216" s="139"/>
      <c r="AS216" s="139"/>
      <c r="AT216" s="139"/>
      <c r="AU216" s="139"/>
      <c r="AV216" s="139"/>
      <c r="AW216" s="139"/>
      <c r="AX216" s="139"/>
      <c r="AY216" s="139"/>
      <c r="AZ216" s="139"/>
      <c r="BA216" s="140"/>
      <c r="BB216" s="139"/>
      <c r="BC216" s="139"/>
      <c r="BD216" s="139"/>
      <c r="BE216" s="139"/>
      <c r="BF216" s="139"/>
      <c r="BG216" s="140"/>
      <c r="BH216" s="139"/>
      <c r="BI216" s="139"/>
      <c r="BJ216" s="139"/>
      <c r="BK216" s="139"/>
      <c r="BL216" s="139"/>
      <c r="BM216" s="139"/>
      <c r="BN216" s="139"/>
    </row>
    <row r="217" spans="1:66" ht="15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  <c r="AE217" s="139"/>
      <c r="AF217" s="139"/>
      <c r="AG217" s="139"/>
      <c r="AH217" s="139"/>
      <c r="AI217" s="139"/>
      <c r="AJ217" s="139"/>
      <c r="AK217" s="139"/>
      <c r="AL217" s="139"/>
      <c r="AM217" s="139"/>
      <c r="AN217" s="139"/>
      <c r="AO217" s="139"/>
      <c r="AP217" s="139"/>
      <c r="AQ217" s="139"/>
      <c r="AR217" s="139"/>
      <c r="AS217" s="139"/>
      <c r="AT217" s="139"/>
      <c r="AU217" s="139"/>
      <c r="AV217" s="139"/>
      <c r="AW217" s="139"/>
      <c r="AX217" s="139"/>
      <c r="AY217" s="139"/>
      <c r="AZ217" s="139"/>
      <c r="BA217" s="140"/>
      <c r="BB217" s="139"/>
      <c r="BC217" s="139"/>
      <c r="BD217" s="139"/>
      <c r="BE217" s="139"/>
      <c r="BF217" s="139"/>
      <c r="BG217" s="140"/>
      <c r="BH217" s="139"/>
      <c r="BI217" s="139"/>
      <c r="BJ217" s="139"/>
      <c r="BK217" s="139"/>
      <c r="BL217" s="139"/>
      <c r="BM217" s="139"/>
      <c r="BN217" s="139"/>
    </row>
    <row r="218" spans="1:66" ht="15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O218" s="139"/>
      <c r="AP218" s="139"/>
      <c r="AQ218" s="139"/>
      <c r="AR218" s="139"/>
      <c r="AS218" s="139"/>
      <c r="AT218" s="139"/>
      <c r="AU218" s="139"/>
      <c r="AV218" s="139"/>
      <c r="AW218" s="139"/>
      <c r="AX218" s="139"/>
      <c r="AY218" s="139"/>
      <c r="AZ218" s="139"/>
      <c r="BA218" s="140"/>
      <c r="BB218" s="139"/>
      <c r="BC218" s="139"/>
      <c r="BD218" s="139"/>
      <c r="BE218" s="139"/>
      <c r="BF218" s="139"/>
      <c r="BG218" s="140"/>
      <c r="BH218" s="139"/>
      <c r="BI218" s="139"/>
      <c r="BJ218" s="139"/>
      <c r="BK218" s="139"/>
      <c r="BL218" s="139"/>
      <c r="BM218" s="139"/>
      <c r="BN218" s="139"/>
    </row>
    <row r="219" spans="1:66" ht="15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  <c r="AE219" s="139"/>
      <c r="AF219" s="139"/>
      <c r="AG219" s="139"/>
      <c r="AH219" s="139"/>
      <c r="AI219" s="139"/>
      <c r="AJ219" s="139"/>
      <c r="AK219" s="139"/>
      <c r="AL219" s="139"/>
      <c r="AM219" s="139"/>
      <c r="AN219" s="139"/>
      <c r="AO219" s="139"/>
      <c r="AP219" s="139"/>
      <c r="AQ219" s="139"/>
      <c r="AR219" s="139"/>
      <c r="AS219" s="139"/>
      <c r="AT219" s="139"/>
      <c r="AU219" s="139"/>
      <c r="AV219" s="139"/>
      <c r="AW219" s="139"/>
      <c r="AX219" s="139"/>
      <c r="AY219" s="139"/>
      <c r="AZ219" s="139"/>
      <c r="BA219" s="140"/>
      <c r="BB219" s="139"/>
      <c r="BC219" s="139"/>
      <c r="BD219" s="139"/>
      <c r="BE219" s="139"/>
      <c r="BF219" s="139"/>
      <c r="BG219" s="140"/>
      <c r="BH219" s="139"/>
      <c r="BI219" s="139"/>
      <c r="BJ219" s="139"/>
      <c r="BK219" s="139"/>
      <c r="BL219" s="139"/>
      <c r="BM219" s="139"/>
      <c r="BN219" s="139"/>
    </row>
    <row r="220" spans="1:66" ht="15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  <c r="AC220" s="139"/>
      <c r="AD220" s="139"/>
      <c r="AE220" s="139"/>
      <c r="AF220" s="139"/>
      <c r="AG220" s="139"/>
      <c r="AH220" s="139"/>
      <c r="AI220" s="139"/>
      <c r="AJ220" s="139"/>
      <c r="AK220" s="139"/>
      <c r="AL220" s="139"/>
      <c r="AM220" s="139"/>
      <c r="AN220" s="139"/>
      <c r="AO220" s="139"/>
      <c r="AP220" s="139"/>
      <c r="AQ220" s="139"/>
      <c r="AR220" s="139"/>
      <c r="AS220" s="139"/>
      <c r="AT220" s="139"/>
      <c r="AU220" s="139"/>
      <c r="AV220" s="139"/>
      <c r="AW220" s="139"/>
      <c r="AX220" s="139"/>
      <c r="AY220" s="139"/>
      <c r="AZ220" s="139"/>
      <c r="BA220" s="140"/>
      <c r="BB220" s="139"/>
      <c r="BC220" s="139"/>
      <c r="BD220" s="139"/>
      <c r="BE220" s="139"/>
      <c r="BF220" s="139"/>
      <c r="BG220" s="140"/>
      <c r="BH220" s="139"/>
      <c r="BI220" s="139"/>
      <c r="BJ220" s="139"/>
      <c r="BK220" s="139"/>
      <c r="BL220" s="139"/>
      <c r="BM220" s="139"/>
      <c r="BN220" s="139"/>
    </row>
    <row r="221" spans="1:66" ht="15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39"/>
      <c r="AH221" s="139"/>
      <c r="AI221" s="139"/>
      <c r="AJ221" s="139"/>
      <c r="AK221" s="139"/>
      <c r="AL221" s="139"/>
      <c r="AM221" s="139"/>
      <c r="AN221" s="139"/>
      <c r="AO221" s="139"/>
      <c r="AP221" s="139"/>
      <c r="AQ221" s="139"/>
      <c r="AR221" s="139"/>
      <c r="AS221" s="139"/>
      <c r="AT221" s="139"/>
      <c r="AU221" s="139"/>
      <c r="AV221" s="139"/>
      <c r="AW221" s="139"/>
      <c r="AX221" s="139"/>
      <c r="AY221" s="139"/>
      <c r="AZ221" s="139"/>
      <c r="BA221" s="140"/>
      <c r="BB221" s="139"/>
      <c r="BC221" s="139"/>
      <c r="BD221" s="139"/>
      <c r="BE221" s="139"/>
      <c r="BF221" s="139"/>
      <c r="BG221" s="140"/>
      <c r="BH221" s="139"/>
      <c r="BI221" s="139"/>
      <c r="BJ221" s="139"/>
      <c r="BK221" s="139"/>
      <c r="BL221" s="139"/>
      <c r="BM221" s="139"/>
      <c r="BN221" s="139"/>
    </row>
    <row r="222" spans="1:66" ht="15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  <c r="AO222" s="139"/>
      <c r="AP222" s="139"/>
      <c r="AQ222" s="139"/>
      <c r="AR222" s="139"/>
      <c r="AS222" s="139"/>
      <c r="AT222" s="139"/>
      <c r="AU222" s="139"/>
      <c r="AV222" s="139"/>
      <c r="AW222" s="139"/>
      <c r="AX222" s="139"/>
      <c r="AY222" s="139"/>
      <c r="AZ222" s="139"/>
      <c r="BA222" s="140"/>
      <c r="BB222" s="139"/>
      <c r="BC222" s="139"/>
      <c r="BD222" s="139"/>
      <c r="BE222" s="139"/>
      <c r="BF222" s="139"/>
      <c r="BG222" s="140"/>
      <c r="BH222" s="139"/>
      <c r="BI222" s="139"/>
      <c r="BJ222" s="139"/>
      <c r="BK222" s="139"/>
      <c r="BL222" s="139"/>
      <c r="BM222" s="139"/>
      <c r="BN222" s="139"/>
    </row>
    <row r="223" spans="1:66" ht="15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  <c r="AE223" s="139"/>
      <c r="AF223" s="139"/>
      <c r="AG223" s="139"/>
      <c r="AH223" s="139"/>
      <c r="AI223" s="139"/>
      <c r="AJ223" s="139"/>
      <c r="AK223" s="139"/>
      <c r="AL223" s="139"/>
      <c r="AM223" s="139"/>
      <c r="AN223" s="139"/>
      <c r="AO223" s="139"/>
      <c r="AP223" s="139"/>
      <c r="AQ223" s="139"/>
      <c r="AR223" s="139"/>
      <c r="AS223" s="139"/>
      <c r="AT223" s="139"/>
      <c r="AU223" s="139"/>
      <c r="AV223" s="139"/>
      <c r="AW223" s="139"/>
      <c r="AX223" s="139"/>
      <c r="AY223" s="139"/>
      <c r="AZ223" s="139"/>
      <c r="BA223" s="140"/>
      <c r="BB223" s="139"/>
      <c r="BC223" s="139"/>
      <c r="BD223" s="139"/>
      <c r="BE223" s="139"/>
      <c r="BF223" s="139"/>
      <c r="BG223" s="140"/>
      <c r="BH223" s="139"/>
      <c r="BI223" s="139"/>
      <c r="BJ223" s="139"/>
      <c r="BK223" s="139"/>
      <c r="BL223" s="139"/>
      <c r="BM223" s="139"/>
      <c r="BN223" s="139"/>
    </row>
    <row r="224" spans="1:66" ht="15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  <c r="AO224" s="139"/>
      <c r="AP224" s="139"/>
      <c r="AQ224" s="139"/>
      <c r="AR224" s="139"/>
      <c r="AS224" s="139"/>
      <c r="AT224" s="139"/>
      <c r="AU224" s="139"/>
      <c r="AV224" s="139"/>
      <c r="AW224" s="139"/>
      <c r="AX224" s="139"/>
      <c r="AY224" s="139"/>
      <c r="AZ224" s="139"/>
      <c r="BA224" s="140"/>
      <c r="BB224" s="139"/>
      <c r="BC224" s="139"/>
      <c r="BD224" s="139"/>
      <c r="BE224" s="139"/>
      <c r="BF224" s="139"/>
      <c r="BG224" s="140"/>
      <c r="BH224" s="139"/>
      <c r="BI224" s="139"/>
      <c r="BJ224" s="139"/>
      <c r="BK224" s="139"/>
      <c r="BL224" s="139"/>
      <c r="BM224" s="139"/>
      <c r="BN224" s="139"/>
    </row>
    <row r="225" spans="1:66" ht="15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  <c r="AO225" s="139"/>
      <c r="AP225" s="139"/>
      <c r="AQ225" s="139"/>
      <c r="AR225" s="139"/>
      <c r="AS225" s="139"/>
      <c r="AT225" s="139"/>
      <c r="AU225" s="139"/>
      <c r="AV225" s="139"/>
      <c r="AW225" s="139"/>
      <c r="AX225" s="139"/>
      <c r="AY225" s="139"/>
      <c r="AZ225" s="139"/>
      <c r="BA225" s="140"/>
      <c r="BB225" s="139"/>
      <c r="BC225" s="139"/>
      <c r="BD225" s="139"/>
      <c r="BE225" s="139"/>
      <c r="BF225" s="139"/>
      <c r="BG225" s="140"/>
      <c r="BH225" s="139"/>
      <c r="BI225" s="139"/>
      <c r="BJ225" s="139"/>
      <c r="BK225" s="139"/>
      <c r="BL225" s="139"/>
      <c r="BM225" s="139"/>
      <c r="BN225" s="139"/>
    </row>
    <row r="226" spans="1:66" ht="15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39"/>
      <c r="AH226" s="139"/>
      <c r="AI226" s="139"/>
      <c r="AJ226" s="139"/>
      <c r="AK226" s="139"/>
      <c r="AL226" s="139"/>
      <c r="AM226" s="139"/>
      <c r="AN226" s="139"/>
      <c r="AO226" s="139"/>
      <c r="AP226" s="139"/>
      <c r="AQ226" s="139"/>
      <c r="AR226" s="139"/>
      <c r="AS226" s="139"/>
      <c r="AT226" s="139"/>
      <c r="AU226" s="139"/>
      <c r="AV226" s="139"/>
      <c r="AW226" s="139"/>
      <c r="AX226" s="139"/>
      <c r="AY226" s="139"/>
      <c r="AZ226" s="139"/>
      <c r="BA226" s="140"/>
      <c r="BB226" s="139"/>
      <c r="BC226" s="139"/>
      <c r="BD226" s="139"/>
      <c r="BE226" s="139"/>
      <c r="BF226" s="139"/>
      <c r="BG226" s="140"/>
      <c r="BH226" s="139"/>
      <c r="BI226" s="139"/>
      <c r="BJ226" s="139"/>
      <c r="BK226" s="139"/>
      <c r="BL226" s="139"/>
      <c r="BM226" s="139"/>
      <c r="BN226" s="139"/>
    </row>
    <row r="227" spans="1:66" ht="15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  <c r="AO227" s="139"/>
      <c r="AP227" s="139"/>
      <c r="AQ227" s="139"/>
      <c r="AR227" s="139"/>
      <c r="AS227" s="139"/>
      <c r="AT227" s="139"/>
      <c r="AU227" s="139"/>
      <c r="AV227" s="139"/>
      <c r="AW227" s="139"/>
      <c r="AX227" s="139"/>
      <c r="AY227" s="139"/>
      <c r="AZ227" s="139"/>
      <c r="BA227" s="140"/>
      <c r="BB227" s="139"/>
      <c r="BC227" s="139"/>
      <c r="BD227" s="139"/>
      <c r="BE227" s="139"/>
      <c r="BF227" s="139"/>
      <c r="BG227" s="140"/>
      <c r="BH227" s="139"/>
      <c r="BI227" s="139"/>
      <c r="BJ227" s="139"/>
      <c r="BK227" s="139"/>
      <c r="BL227" s="139"/>
      <c r="BM227" s="139"/>
      <c r="BN227" s="139"/>
    </row>
    <row r="228" spans="1:66" ht="15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39"/>
      <c r="AH228" s="139"/>
      <c r="AI228" s="139"/>
      <c r="AJ228" s="139"/>
      <c r="AK228" s="139"/>
      <c r="AL228" s="139"/>
      <c r="AM228" s="139"/>
      <c r="AN228" s="139"/>
      <c r="AO228" s="139"/>
      <c r="AP228" s="139"/>
      <c r="AQ228" s="139"/>
      <c r="AR228" s="139"/>
      <c r="AS228" s="139"/>
      <c r="AT228" s="139"/>
      <c r="AU228" s="139"/>
      <c r="AV228" s="139"/>
      <c r="AW228" s="139"/>
      <c r="AX228" s="139"/>
      <c r="AY228" s="139"/>
      <c r="AZ228" s="139"/>
      <c r="BA228" s="140"/>
      <c r="BB228" s="139"/>
      <c r="BC228" s="139"/>
      <c r="BD228" s="139"/>
      <c r="BE228" s="139"/>
      <c r="BF228" s="139"/>
      <c r="BG228" s="140"/>
      <c r="BH228" s="139"/>
      <c r="BI228" s="139"/>
      <c r="BJ228" s="139"/>
      <c r="BK228" s="139"/>
      <c r="BL228" s="139"/>
      <c r="BM228" s="139"/>
      <c r="BN228" s="139"/>
    </row>
    <row r="229" spans="1:66" ht="15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  <c r="AO229" s="139"/>
      <c r="AP229" s="139"/>
      <c r="AQ229" s="139"/>
      <c r="AR229" s="139"/>
      <c r="AS229" s="139"/>
      <c r="AT229" s="139"/>
      <c r="AU229" s="139"/>
      <c r="AV229" s="139"/>
      <c r="AW229" s="139"/>
      <c r="AX229" s="139"/>
      <c r="AY229" s="139"/>
      <c r="AZ229" s="139"/>
      <c r="BA229" s="140"/>
      <c r="BB229" s="139"/>
      <c r="BC229" s="139"/>
      <c r="BD229" s="139"/>
      <c r="BE229" s="139"/>
      <c r="BF229" s="139"/>
      <c r="BG229" s="140"/>
      <c r="BH229" s="139"/>
      <c r="BI229" s="139"/>
      <c r="BJ229" s="139"/>
      <c r="BK229" s="139"/>
      <c r="BL229" s="139"/>
      <c r="BM229" s="139"/>
      <c r="BN229" s="139"/>
    </row>
    <row r="230" spans="1:66" ht="15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39"/>
      <c r="AG230" s="139"/>
      <c r="AH230" s="139"/>
      <c r="AI230" s="139"/>
      <c r="AJ230" s="139"/>
      <c r="AK230" s="139"/>
      <c r="AL230" s="139"/>
      <c r="AM230" s="139"/>
      <c r="AN230" s="139"/>
      <c r="AO230" s="139"/>
      <c r="AP230" s="139"/>
      <c r="AQ230" s="139"/>
      <c r="AR230" s="139"/>
      <c r="AS230" s="139"/>
      <c r="AT230" s="139"/>
      <c r="AU230" s="139"/>
      <c r="AV230" s="139"/>
      <c r="AW230" s="139"/>
      <c r="AX230" s="139"/>
      <c r="AY230" s="139"/>
      <c r="AZ230" s="139"/>
      <c r="BA230" s="140"/>
      <c r="BB230" s="139"/>
      <c r="BC230" s="139"/>
      <c r="BD230" s="139"/>
      <c r="BE230" s="139"/>
      <c r="BF230" s="139"/>
      <c r="BG230" s="140"/>
      <c r="BH230" s="139"/>
      <c r="BI230" s="139"/>
      <c r="BJ230" s="139"/>
      <c r="BK230" s="139"/>
      <c r="BL230" s="139"/>
      <c r="BM230" s="139"/>
      <c r="BN230" s="139"/>
    </row>
    <row r="231" spans="1:66" ht="15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/>
      <c r="AP231" s="139"/>
      <c r="AQ231" s="139"/>
      <c r="AR231" s="139"/>
      <c r="AS231" s="139"/>
      <c r="AT231" s="139"/>
      <c r="AU231" s="139"/>
      <c r="AV231" s="139"/>
      <c r="AW231" s="139"/>
      <c r="AX231" s="139"/>
      <c r="AY231" s="139"/>
      <c r="AZ231" s="139"/>
      <c r="BA231" s="140"/>
      <c r="BB231" s="139"/>
      <c r="BC231" s="139"/>
      <c r="BD231" s="139"/>
      <c r="BE231" s="139"/>
      <c r="BF231" s="139"/>
      <c r="BG231" s="140"/>
      <c r="BH231" s="139"/>
      <c r="BI231" s="139"/>
      <c r="BJ231" s="139"/>
      <c r="BK231" s="139"/>
      <c r="BL231" s="139"/>
      <c r="BM231" s="139"/>
      <c r="BN231" s="139"/>
    </row>
    <row r="232" spans="1:66" ht="15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39"/>
      <c r="AD232" s="139"/>
      <c r="AE232" s="139"/>
      <c r="AF232" s="139"/>
      <c r="AG232" s="139"/>
      <c r="AH232" s="139"/>
      <c r="AI232" s="139"/>
      <c r="AJ232" s="139"/>
      <c r="AK232" s="139"/>
      <c r="AL232" s="139"/>
      <c r="AM232" s="139"/>
      <c r="AN232" s="139"/>
      <c r="AO232" s="139"/>
      <c r="AP232" s="139"/>
      <c r="AQ232" s="139"/>
      <c r="AR232" s="139"/>
      <c r="AS232" s="139"/>
      <c r="AT232" s="139"/>
      <c r="AU232" s="139"/>
      <c r="AV232" s="139"/>
      <c r="AW232" s="139"/>
      <c r="AX232" s="139"/>
      <c r="AY232" s="139"/>
      <c r="AZ232" s="139"/>
      <c r="BA232" s="140"/>
      <c r="BB232" s="139"/>
      <c r="BC232" s="139"/>
      <c r="BD232" s="139"/>
      <c r="BE232" s="139"/>
      <c r="BF232" s="139"/>
      <c r="BG232" s="140"/>
      <c r="BH232" s="139"/>
      <c r="BI232" s="139"/>
      <c r="BJ232" s="139"/>
      <c r="BK232" s="139"/>
      <c r="BL232" s="139"/>
      <c r="BM232" s="139"/>
      <c r="BN232" s="139"/>
    </row>
    <row r="233" spans="1:66" ht="15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39"/>
      <c r="AD233" s="139"/>
      <c r="AE233" s="139"/>
      <c r="AF233" s="139"/>
      <c r="AG233" s="139"/>
      <c r="AH233" s="139"/>
      <c r="AI233" s="139"/>
      <c r="AJ233" s="139"/>
      <c r="AK233" s="139"/>
      <c r="AL233" s="139"/>
      <c r="AM233" s="139"/>
      <c r="AN233" s="139"/>
      <c r="AO233" s="139"/>
      <c r="AP233" s="139"/>
      <c r="AQ233" s="139"/>
      <c r="AR233" s="139"/>
      <c r="AS233" s="139"/>
      <c r="AT233" s="139"/>
      <c r="AU233" s="139"/>
      <c r="AV233" s="139"/>
      <c r="AW233" s="139"/>
      <c r="AX233" s="139"/>
      <c r="AY233" s="139"/>
      <c r="AZ233" s="139"/>
      <c r="BA233" s="140"/>
      <c r="BB233" s="139"/>
      <c r="BC233" s="139"/>
      <c r="BD233" s="139"/>
      <c r="BE233" s="139"/>
      <c r="BF233" s="139"/>
      <c r="BG233" s="140"/>
      <c r="BH233" s="139"/>
      <c r="BI233" s="139"/>
      <c r="BJ233" s="139"/>
      <c r="BK233" s="139"/>
      <c r="BL233" s="139"/>
      <c r="BM233" s="139"/>
      <c r="BN233" s="139"/>
    </row>
    <row r="234" spans="1:66" ht="15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  <c r="AO234" s="139"/>
      <c r="AP234" s="139"/>
      <c r="AQ234" s="139"/>
      <c r="AR234" s="139"/>
      <c r="AS234" s="139"/>
      <c r="AT234" s="139"/>
      <c r="AU234" s="139"/>
      <c r="AV234" s="139"/>
      <c r="AW234" s="139"/>
      <c r="AX234" s="139"/>
      <c r="AY234" s="139"/>
      <c r="AZ234" s="139"/>
      <c r="BA234" s="140"/>
      <c r="BB234" s="139"/>
      <c r="BC234" s="139"/>
      <c r="BD234" s="139"/>
      <c r="BE234" s="139"/>
      <c r="BF234" s="139"/>
      <c r="BG234" s="140"/>
      <c r="BH234" s="139"/>
      <c r="BI234" s="139"/>
      <c r="BJ234" s="139"/>
      <c r="BK234" s="139"/>
      <c r="BL234" s="139"/>
      <c r="BM234" s="139"/>
      <c r="BN234" s="139"/>
    </row>
    <row r="235" spans="1:66" ht="15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  <c r="AE235" s="139"/>
      <c r="AF235" s="139"/>
      <c r="AG235" s="139"/>
      <c r="AH235" s="139"/>
      <c r="AI235" s="139"/>
      <c r="AJ235" s="139"/>
      <c r="AK235" s="139"/>
      <c r="AL235" s="139"/>
      <c r="AM235" s="139"/>
      <c r="AN235" s="139"/>
      <c r="AO235" s="139"/>
      <c r="AP235" s="139"/>
      <c r="AQ235" s="139"/>
      <c r="AR235" s="139"/>
      <c r="AS235" s="139"/>
      <c r="AT235" s="139"/>
      <c r="AU235" s="139"/>
      <c r="AV235" s="139"/>
      <c r="AW235" s="139"/>
      <c r="AX235" s="139"/>
      <c r="AY235" s="139"/>
      <c r="AZ235" s="139"/>
      <c r="BA235" s="140"/>
      <c r="BB235" s="139"/>
      <c r="BC235" s="139"/>
      <c r="BD235" s="139"/>
      <c r="BE235" s="139"/>
      <c r="BF235" s="139"/>
      <c r="BG235" s="140"/>
      <c r="BH235" s="139"/>
      <c r="BI235" s="139"/>
      <c r="BJ235" s="139"/>
      <c r="BK235" s="139"/>
      <c r="BL235" s="139"/>
      <c r="BM235" s="139"/>
      <c r="BN235" s="139"/>
    </row>
    <row r="236" spans="1:66" ht="15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39"/>
      <c r="AD236" s="139"/>
      <c r="AE236" s="139"/>
      <c r="AF236" s="139"/>
      <c r="AG236" s="139"/>
      <c r="AH236" s="139"/>
      <c r="AI236" s="139"/>
      <c r="AJ236" s="139"/>
      <c r="AK236" s="139"/>
      <c r="AL236" s="139"/>
      <c r="AM236" s="139"/>
      <c r="AN236" s="139"/>
      <c r="AO236" s="139"/>
      <c r="AP236" s="139"/>
      <c r="AQ236" s="139"/>
      <c r="AR236" s="139"/>
      <c r="AS236" s="139"/>
      <c r="AT236" s="139"/>
      <c r="AU236" s="139"/>
      <c r="AV236" s="139"/>
      <c r="AW236" s="139"/>
      <c r="AX236" s="139"/>
      <c r="AY236" s="139"/>
      <c r="AZ236" s="139"/>
      <c r="BA236" s="140"/>
      <c r="BB236" s="139"/>
      <c r="BC236" s="139"/>
      <c r="BD236" s="139"/>
      <c r="BE236" s="139"/>
      <c r="BF236" s="139"/>
      <c r="BG236" s="140"/>
      <c r="BH236" s="139"/>
      <c r="BI236" s="139"/>
      <c r="BJ236" s="139"/>
      <c r="BK236" s="139"/>
      <c r="BL236" s="139"/>
      <c r="BM236" s="139"/>
      <c r="BN236" s="139"/>
    </row>
    <row r="237" spans="1:66" ht="15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9"/>
      <c r="AM237" s="139"/>
      <c r="AN237" s="139"/>
      <c r="AO237" s="139"/>
      <c r="AP237" s="139"/>
      <c r="AQ237" s="139"/>
      <c r="AR237" s="139"/>
      <c r="AS237" s="139"/>
      <c r="AT237" s="139"/>
      <c r="AU237" s="139"/>
      <c r="AV237" s="139"/>
      <c r="AW237" s="139"/>
      <c r="AX237" s="139"/>
      <c r="AY237" s="139"/>
      <c r="AZ237" s="139"/>
      <c r="BA237" s="140"/>
      <c r="BB237" s="139"/>
      <c r="BC237" s="139"/>
      <c r="BD237" s="139"/>
      <c r="BE237" s="139"/>
      <c r="BF237" s="139"/>
      <c r="BG237" s="140"/>
      <c r="BH237" s="139"/>
      <c r="BI237" s="139"/>
      <c r="BJ237" s="139"/>
      <c r="BK237" s="139"/>
      <c r="BL237" s="139"/>
      <c r="BM237" s="139"/>
      <c r="BN237" s="139"/>
    </row>
    <row r="238" spans="1:66" ht="15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39"/>
      <c r="AH238" s="139"/>
      <c r="AI238" s="139"/>
      <c r="AJ238" s="139"/>
      <c r="AK238" s="139"/>
      <c r="AL238" s="139"/>
      <c r="AM238" s="139"/>
      <c r="AN238" s="139"/>
      <c r="AO238" s="139"/>
      <c r="AP238" s="139"/>
      <c r="AQ238" s="139"/>
      <c r="AR238" s="139"/>
      <c r="AS238" s="139"/>
      <c r="AT238" s="139"/>
      <c r="AU238" s="139"/>
      <c r="AV238" s="139"/>
      <c r="AW238" s="139"/>
      <c r="AX238" s="139"/>
      <c r="AY238" s="139"/>
      <c r="AZ238" s="139"/>
      <c r="BA238" s="140"/>
      <c r="BB238" s="139"/>
      <c r="BC238" s="139"/>
      <c r="BD238" s="139"/>
      <c r="BE238" s="139"/>
      <c r="BF238" s="139"/>
      <c r="BG238" s="140"/>
      <c r="BH238" s="139"/>
      <c r="BI238" s="139"/>
      <c r="BJ238" s="139"/>
      <c r="BK238" s="139"/>
      <c r="BL238" s="139"/>
      <c r="BM238" s="139"/>
      <c r="BN238" s="139"/>
    </row>
    <row r="239" spans="1:66" ht="15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39"/>
      <c r="AD239" s="139"/>
      <c r="AE239" s="139"/>
      <c r="AF239" s="139"/>
      <c r="AG239" s="139"/>
      <c r="AH239" s="139"/>
      <c r="AI239" s="139"/>
      <c r="AJ239" s="139"/>
      <c r="AK239" s="139"/>
      <c r="AL239" s="139"/>
      <c r="AM239" s="139"/>
      <c r="AN239" s="139"/>
      <c r="AO239" s="139"/>
      <c r="AP239" s="139"/>
      <c r="AQ239" s="139"/>
      <c r="AR239" s="139"/>
      <c r="AS239" s="139"/>
      <c r="AT239" s="139"/>
      <c r="AU239" s="139"/>
      <c r="AV239" s="139"/>
      <c r="AW239" s="139"/>
      <c r="AX239" s="139"/>
      <c r="AY239" s="139"/>
      <c r="AZ239" s="139"/>
      <c r="BA239" s="140"/>
      <c r="BB239" s="139"/>
      <c r="BC239" s="139"/>
      <c r="BD239" s="139"/>
      <c r="BE239" s="139"/>
      <c r="BF239" s="139"/>
      <c r="BG239" s="140"/>
      <c r="BH239" s="139"/>
      <c r="BI239" s="139"/>
      <c r="BJ239" s="139"/>
      <c r="BK239" s="139"/>
      <c r="BL239" s="139"/>
      <c r="BM239" s="139"/>
      <c r="BN239" s="139"/>
    </row>
    <row r="240" spans="1:66" ht="15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  <c r="AE240" s="139"/>
      <c r="AF240" s="139"/>
      <c r="AG240" s="139"/>
      <c r="AH240" s="139"/>
      <c r="AI240" s="139"/>
      <c r="AJ240" s="139"/>
      <c r="AK240" s="139"/>
      <c r="AL240" s="139"/>
      <c r="AM240" s="139"/>
      <c r="AN240" s="139"/>
      <c r="AO240" s="139"/>
      <c r="AP240" s="139"/>
      <c r="AQ240" s="139"/>
      <c r="AR240" s="139"/>
      <c r="AS240" s="139"/>
      <c r="AT240" s="139"/>
      <c r="AU240" s="139"/>
      <c r="AV240" s="139"/>
      <c r="AW240" s="139"/>
      <c r="AX240" s="139"/>
      <c r="AY240" s="139"/>
      <c r="AZ240" s="139"/>
      <c r="BA240" s="140"/>
      <c r="BB240" s="139"/>
      <c r="BC240" s="139"/>
      <c r="BD240" s="139"/>
      <c r="BE240" s="139"/>
      <c r="BF240" s="139"/>
      <c r="BG240" s="140"/>
      <c r="BH240" s="139"/>
      <c r="BI240" s="139"/>
      <c r="BJ240" s="139"/>
      <c r="BK240" s="139"/>
      <c r="BL240" s="139"/>
      <c r="BM240" s="139"/>
      <c r="BN240" s="139"/>
    </row>
    <row r="241" spans="1:66" ht="15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39"/>
      <c r="AD241" s="139"/>
      <c r="AE241" s="139"/>
      <c r="AF241" s="139"/>
      <c r="AG241" s="139"/>
      <c r="AH241" s="139"/>
      <c r="AI241" s="139"/>
      <c r="AJ241" s="139"/>
      <c r="AK241" s="139"/>
      <c r="AL241" s="139"/>
      <c r="AM241" s="139"/>
      <c r="AN241" s="139"/>
      <c r="AO241" s="139"/>
      <c r="AP241" s="139"/>
      <c r="AQ241" s="139"/>
      <c r="AR241" s="139"/>
      <c r="AS241" s="139"/>
      <c r="AT241" s="139"/>
      <c r="AU241" s="139"/>
      <c r="AV241" s="139"/>
      <c r="AW241" s="139"/>
      <c r="AX241" s="139"/>
      <c r="AY241" s="139"/>
      <c r="AZ241" s="139"/>
      <c r="BA241" s="140"/>
      <c r="BB241" s="139"/>
      <c r="BC241" s="139"/>
      <c r="BD241" s="139"/>
      <c r="BE241" s="139"/>
      <c r="BF241" s="139"/>
      <c r="BG241" s="140"/>
      <c r="BH241" s="139"/>
      <c r="BI241" s="139"/>
      <c r="BJ241" s="139"/>
      <c r="BK241" s="139"/>
      <c r="BL241" s="139"/>
      <c r="BM241" s="139"/>
      <c r="BN241" s="139"/>
    </row>
    <row r="242" spans="1:66" ht="15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39"/>
      <c r="AD242" s="139"/>
      <c r="AE242" s="139"/>
      <c r="AF242" s="139"/>
      <c r="AG242" s="139"/>
      <c r="AH242" s="139"/>
      <c r="AI242" s="139"/>
      <c r="AJ242" s="139"/>
      <c r="AK242" s="139"/>
      <c r="AL242" s="139"/>
      <c r="AM242" s="139"/>
      <c r="AN242" s="139"/>
      <c r="AO242" s="139"/>
      <c r="AP242" s="139"/>
      <c r="AQ242" s="139"/>
      <c r="AR242" s="139"/>
      <c r="AS242" s="139"/>
      <c r="AT242" s="139"/>
      <c r="AU242" s="139"/>
      <c r="AV242" s="139"/>
      <c r="AW242" s="139"/>
      <c r="AX242" s="139"/>
      <c r="AY242" s="139"/>
      <c r="AZ242" s="139"/>
      <c r="BA242" s="140"/>
      <c r="BB242" s="139"/>
      <c r="BC242" s="139"/>
      <c r="BD242" s="139"/>
      <c r="BE242" s="139"/>
      <c r="BF242" s="139"/>
      <c r="BG242" s="140"/>
      <c r="BH242" s="139"/>
      <c r="BI242" s="139"/>
      <c r="BJ242" s="139"/>
      <c r="BK242" s="139"/>
      <c r="BL242" s="139"/>
      <c r="BM242" s="139"/>
      <c r="BN242" s="139"/>
    </row>
    <row r="243" spans="1:66" ht="15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  <c r="AO243" s="139"/>
      <c r="AP243" s="139"/>
      <c r="AQ243" s="139"/>
      <c r="AR243" s="139"/>
      <c r="AS243" s="139"/>
      <c r="AT243" s="139"/>
      <c r="AU243" s="139"/>
      <c r="AV243" s="139"/>
      <c r="AW243" s="139"/>
      <c r="AX243" s="139"/>
      <c r="AY243" s="139"/>
      <c r="AZ243" s="139"/>
      <c r="BA243" s="140"/>
      <c r="BB243" s="139"/>
      <c r="BC243" s="139"/>
      <c r="BD243" s="139"/>
      <c r="BE243" s="139"/>
      <c r="BF243" s="139"/>
      <c r="BG243" s="140"/>
      <c r="BH243" s="139"/>
      <c r="BI243" s="139"/>
      <c r="BJ243" s="139"/>
      <c r="BK243" s="139"/>
      <c r="BL243" s="139"/>
      <c r="BM243" s="139"/>
      <c r="BN243" s="139"/>
    </row>
    <row r="244" spans="1:66" ht="15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  <c r="AE244" s="139"/>
      <c r="AF244" s="139"/>
      <c r="AG244" s="139"/>
      <c r="AH244" s="139"/>
      <c r="AI244" s="139"/>
      <c r="AJ244" s="139"/>
      <c r="AK244" s="139"/>
      <c r="AL244" s="139"/>
      <c r="AM244" s="139"/>
      <c r="AN244" s="139"/>
      <c r="AO244" s="139"/>
      <c r="AP244" s="139"/>
      <c r="AQ244" s="139"/>
      <c r="AR244" s="139"/>
      <c r="AS244" s="139"/>
      <c r="AT244" s="139"/>
      <c r="AU244" s="139"/>
      <c r="AV244" s="139"/>
      <c r="AW244" s="139"/>
      <c r="AX244" s="139"/>
      <c r="AY244" s="139"/>
      <c r="AZ244" s="139"/>
      <c r="BA244" s="140"/>
      <c r="BB244" s="139"/>
      <c r="BC244" s="139"/>
      <c r="BD244" s="139"/>
      <c r="BE244" s="139"/>
      <c r="BF244" s="139"/>
      <c r="BG244" s="140"/>
      <c r="BH244" s="139"/>
      <c r="BI244" s="139"/>
      <c r="BJ244" s="139"/>
      <c r="BK244" s="139"/>
      <c r="BL244" s="139"/>
      <c r="BM244" s="139"/>
      <c r="BN244" s="139"/>
    </row>
    <row r="245" spans="1:66" ht="15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  <c r="AW245" s="139"/>
      <c r="AX245" s="139"/>
      <c r="AY245" s="139"/>
      <c r="AZ245" s="139"/>
      <c r="BA245" s="140"/>
      <c r="BB245" s="139"/>
      <c r="BC245" s="139"/>
      <c r="BD245" s="139"/>
      <c r="BE245" s="139"/>
      <c r="BF245" s="139"/>
      <c r="BG245" s="140"/>
      <c r="BH245" s="139"/>
      <c r="BI245" s="139"/>
      <c r="BJ245" s="139"/>
      <c r="BK245" s="139"/>
      <c r="BL245" s="139"/>
      <c r="BM245" s="139"/>
      <c r="BN245" s="139"/>
    </row>
    <row r="246" spans="1:66" ht="15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  <c r="AC246" s="139"/>
      <c r="AD246" s="139"/>
      <c r="AE246" s="139"/>
      <c r="AF246" s="139"/>
      <c r="AG246" s="139"/>
      <c r="AH246" s="139"/>
      <c r="AI246" s="139"/>
      <c r="AJ246" s="139"/>
      <c r="AK246" s="139"/>
      <c r="AL246" s="139"/>
      <c r="AM246" s="139"/>
      <c r="AN246" s="139"/>
      <c r="AO246" s="139"/>
      <c r="AP246" s="139"/>
      <c r="AQ246" s="139"/>
      <c r="AR246" s="139"/>
      <c r="AS246" s="139"/>
      <c r="AT246" s="139"/>
      <c r="AU246" s="139"/>
      <c r="AV246" s="139"/>
      <c r="AW246" s="139"/>
      <c r="AX246" s="139"/>
      <c r="AY246" s="139"/>
      <c r="AZ246" s="139"/>
      <c r="BA246" s="140"/>
      <c r="BB246" s="139"/>
      <c r="BC246" s="139"/>
      <c r="BD246" s="139"/>
      <c r="BE246" s="139"/>
      <c r="BF246" s="139"/>
      <c r="BG246" s="140"/>
      <c r="BH246" s="139"/>
      <c r="BI246" s="139"/>
      <c r="BJ246" s="139"/>
      <c r="BK246" s="139"/>
      <c r="BL246" s="139"/>
      <c r="BM246" s="139"/>
      <c r="BN246" s="139"/>
    </row>
    <row r="247" spans="1:66" ht="15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  <c r="AE247" s="139"/>
      <c r="AF247" s="139"/>
      <c r="AG247" s="139"/>
      <c r="AH247" s="139"/>
      <c r="AI247" s="139"/>
      <c r="AJ247" s="139"/>
      <c r="AK247" s="139"/>
      <c r="AL247" s="139"/>
      <c r="AM247" s="139"/>
      <c r="AN247" s="139"/>
      <c r="AO247" s="139"/>
      <c r="AP247" s="139"/>
      <c r="AQ247" s="139"/>
      <c r="AR247" s="139"/>
      <c r="AS247" s="139"/>
      <c r="AT247" s="139"/>
      <c r="AU247" s="139"/>
      <c r="AV247" s="139"/>
      <c r="AW247" s="139"/>
      <c r="AX247" s="139"/>
      <c r="AY247" s="139"/>
      <c r="AZ247" s="139"/>
      <c r="BA247" s="140"/>
      <c r="BB247" s="139"/>
      <c r="BC247" s="139"/>
      <c r="BD247" s="139"/>
      <c r="BE247" s="139"/>
      <c r="BF247" s="139"/>
      <c r="BG247" s="140"/>
      <c r="BH247" s="139"/>
      <c r="BI247" s="139"/>
      <c r="BJ247" s="139"/>
      <c r="BK247" s="139"/>
      <c r="BL247" s="139"/>
      <c r="BM247" s="139"/>
      <c r="BN247" s="139"/>
    </row>
    <row r="248" spans="1:66" ht="15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  <c r="AE248" s="139"/>
      <c r="AF248" s="139"/>
      <c r="AG248" s="139"/>
      <c r="AH248" s="139"/>
      <c r="AI248" s="139"/>
      <c r="AJ248" s="139"/>
      <c r="AK248" s="139"/>
      <c r="AL248" s="139"/>
      <c r="AM248" s="139"/>
      <c r="AN248" s="139"/>
      <c r="AO248" s="139"/>
      <c r="AP248" s="139"/>
      <c r="AQ248" s="139"/>
      <c r="AR248" s="139"/>
      <c r="AS248" s="139"/>
      <c r="AT248" s="139"/>
      <c r="AU248" s="139"/>
      <c r="AV248" s="139"/>
      <c r="AW248" s="139"/>
      <c r="AX248" s="139"/>
      <c r="AY248" s="139"/>
      <c r="AZ248" s="139"/>
      <c r="BA248" s="140"/>
      <c r="BB248" s="139"/>
      <c r="BC248" s="139"/>
      <c r="BD248" s="139"/>
      <c r="BE248" s="139"/>
      <c r="BF248" s="139"/>
      <c r="BG248" s="140"/>
      <c r="BH248" s="139"/>
      <c r="BI248" s="139"/>
      <c r="BJ248" s="139"/>
      <c r="BK248" s="139"/>
      <c r="BL248" s="139"/>
      <c r="BM248" s="139"/>
      <c r="BN248" s="139"/>
    </row>
    <row r="249" spans="1:66" ht="15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  <c r="AE249" s="139"/>
      <c r="AF249" s="139"/>
      <c r="AG249" s="139"/>
      <c r="AH249" s="139"/>
      <c r="AI249" s="139"/>
      <c r="AJ249" s="139"/>
      <c r="AK249" s="139"/>
      <c r="AL249" s="139"/>
      <c r="AM249" s="139"/>
      <c r="AN249" s="139"/>
      <c r="AO249" s="139"/>
      <c r="AP249" s="139"/>
      <c r="AQ249" s="139"/>
      <c r="AR249" s="139"/>
      <c r="AS249" s="139"/>
      <c r="AT249" s="139"/>
      <c r="AU249" s="139"/>
      <c r="AV249" s="139"/>
      <c r="AW249" s="139"/>
      <c r="AX249" s="139"/>
      <c r="AY249" s="139"/>
      <c r="AZ249" s="139"/>
      <c r="BA249" s="140"/>
      <c r="BB249" s="139"/>
      <c r="BC249" s="139"/>
      <c r="BD249" s="139"/>
      <c r="BE249" s="139"/>
      <c r="BF249" s="139"/>
      <c r="BG249" s="140"/>
      <c r="BH249" s="139"/>
      <c r="BI249" s="139"/>
      <c r="BJ249" s="139"/>
      <c r="BK249" s="139"/>
      <c r="BL249" s="139"/>
      <c r="BM249" s="139"/>
      <c r="BN249" s="139"/>
    </row>
    <row r="250" spans="1:66" ht="15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39"/>
      <c r="AD250" s="139"/>
      <c r="AE250" s="139"/>
      <c r="AF250" s="139"/>
      <c r="AG250" s="139"/>
      <c r="AH250" s="139"/>
      <c r="AI250" s="139"/>
      <c r="AJ250" s="139"/>
      <c r="AK250" s="139"/>
      <c r="AL250" s="139"/>
      <c r="AM250" s="139"/>
      <c r="AN250" s="139"/>
      <c r="AO250" s="139"/>
      <c r="AP250" s="139"/>
      <c r="AQ250" s="139"/>
      <c r="AR250" s="139"/>
      <c r="AS250" s="139"/>
      <c r="AT250" s="139"/>
      <c r="AU250" s="139"/>
      <c r="AV250" s="139"/>
      <c r="AW250" s="139"/>
      <c r="AX250" s="139"/>
      <c r="AY250" s="139"/>
      <c r="AZ250" s="139"/>
      <c r="BA250" s="140"/>
      <c r="BB250" s="139"/>
      <c r="BC250" s="139"/>
      <c r="BD250" s="139"/>
      <c r="BE250" s="139"/>
      <c r="BF250" s="139"/>
      <c r="BG250" s="140"/>
      <c r="BH250" s="139"/>
      <c r="BI250" s="139"/>
      <c r="BJ250" s="139"/>
      <c r="BK250" s="139"/>
      <c r="BL250" s="139"/>
      <c r="BM250" s="139"/>
      <c r="BN250" s="139"/>
    </row>
    <row r="251" spans="1:66" ht="15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  <c r="AO251" s="139"/>
      <c r="AP251" s="139"/>
      <c r="AQ251" s="139"/>
      <c r="AR251" s="139"/>
      <c r="AS251" s="139"/>
      <c r="AT251" s="139"/>
      <c r="AU251" s="139"/>
      <c r="AV251" s="139"/>
      <c r="AW251" s="139"/>
      <c r="AX251" s="139"/>
      <c r="AY251" s="139"/>
      <c r="AZ251" s="139"/>
      <c r="BA251" s="140"/>
      <c r="BB251" s="139"/>
      <c r="BC251" s="139"/>
      <c r="BD251" s="139"/>
      <c r="BE251" s="139"/>
      <c r="BF251" s="139"/>
      <c r="BG251" s="140"/>
      <c r="BH251" s="139"/>
      <c r="BI251" s="139"/>
      <c r="BJ251" s="139"/>
      <c r="BK251" s="139"/>
      <c r="BL251" s="139"/>
      <c r="BM251" s="139"/>
      <c r="BN251" s="139"/>
    </row>
    <row r="252" spans="1:66" ht="15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39"/>
      <c r="AD252" s="139"/>
      <c r="AE252" s="139"/>
      <c r="AF252" s="139"/>
      <c r="AG252" s="139"/>
      <c r="AH252" s="139"/>
      <c r="AI252" s="139"/>
      <c r="AJ252" s="139"/>
      <c r="AK252" s="139"/>
      <c r="AL252" s="139"/>
      <c r="AM252" s="139"/>
      <c r="AN252" s="139"/>
      <c r="AO252" s="139"/>
      <c r="AP252" s="139"/>
      <c r="AQ252" s="139"/>
      <c r="AR252" s="139"/>
      <c r="AS252" s="139"/>
      <c r="AT252" s="139"/>
      <c r="AU252" s="139"/>
      <c r="AV252" s="139"/>
      <c r="AW252" s="139"/>
      <c r="AX252" s="139"/>
      <c r="AY252" s="139"/>
      <c r="AZ252" s="139"/>
      <c r="BA252" s="140"/>
      <c r="BB252" s="139"/>
      <c r="BC252" s="139"/>
      <c r="BD252" s="139"/>
      <c r="BE252" s="139"/>
      <c r="BF252" s="139"/>
      <c r="BG252" s="140"/>
      <c r="BH252" s="139"/>
      <c r="BI252" s="139"/>
      <c r="BJ252" s="139"/>
      <c r="BK252" s="139"/>
      <c r="BL252" s="139"/>
      <c r="BM252" s="139"/>
      <c r="BN252" s="139"/>
    </row>
    <row r="253" spans="1:66" ht="15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  <c r="AE253" s="139"/>
      <c r="AF253" s="139"/>
      <c r="AG253" s="139"/>
      <c r="AH253" s="139"/>
      <c r="AI253" s="139"/>
      <c r="AJ253" s="139"/>
      <c r="AK253" s="139"/>
      <c r="AL253" s="139"/>
      <c r="AM253" s="139"/>
      <c r="AN253" s="139"/>
      <c r="AO253" s="139"/>
      <c r="AP253" s="139"/>
      <c r="AQ253" s="139"/>
      <c r="AR253" s="139"/>
      <c r="AS253" s="139"/>
      <c r="AT253" s="139"/>
      <c r="AU253" s="139"/>
      <c r="AV253" s="139"/>
      <c r="AW253" s="139"/>
      <c r="AX253" s="139"/>
      <c r="AY253" s="139"/>
      <c r="AZ253" s="139"/>
      <c r="BA253" s="140"/>
      <c r="BB253" s="139"/>
      <c r="BC253" s="139"/>
      <c r="BD253" s="139"/>
      <c r="BE253" s="139"/>
      <c r="BF253" s="139"/>
      <c r="BG253" s="140"/>
      <c r="BH253" s="139"/>
      <c r="BI253" s="139"/>
      <c r="BJ253" s="139"/>
      <c r="BK253" s="139"/>
      <c r="BL253" s="139"/>
      <c r="BM253" s="139"/>
      <c r="BN253" s="139"/>
    </row>
    <row r="254" spans="1:66" ht="15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  <c r="AE254" s="139"/>
      <c r="AF254" s="139"/>
      <c r="AG254" s="139"/>
      <c r="AH254" s="139"/>
      <c r="AI254" s="139"/>
      <c r="AJ254" s="139"/>
      <c r="AK254" s="139"/>
      <c r="AL254" s="139"/>
      <c r="AM254" s="139"/>
      <c r="AN254" s="139"/>
      <c r="AO254" s="139"/>
      <c r="AP254" s="139"/>
      <c r="AQ254" s="139"/>
      <c r="AR254" s="139"/>
      <c r="AS254" s="139"/>
      <c r="AT254" s="139"/>
      <c r="AU254" s="139"/>
      <c r="AV254" s="139"/>
      <c r="AW254" s="139"/>
      <c r="AX254" s="139"/>
      <c r="AY254" s="139"/>
      <c r="AZ254" s="139"/>
      <c r="BA254" s="140"/>
      <c r="BB254" s="139"/>
      <c r="BC254" s="139"/>
      <c r="BD254" s="139"/>
      <c r="BE254" s="139"/>
      <c r="BF254" s="139"/>
      <c r="BG254" s="140"/>
      <c r="BH254" s="139"/>
      <c r="BI254" s="139"/>
      <c r="BJ254" s="139"/>
      <c r="BK254" s="139"/>
      <c r="BL254" s="139"/>
      <c r="BM254" s="139"/>
      <c r="BN254" s="139"/>
    </row>
    <row r="255" spans="1:66" ht="15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  <c r="AE255" s="139"/>
      <c r="AF255" s="139"/>
      <c r="AG255" s="139"/>
      <c r="AH255" s="139"/>
      <c r="AI255" s="139"/>
      <c r="AJ255" s="139"/>
      <c r="AK255" s="139"/>
      <c r="AL255" s="139"/>
      <c r="AM255" s="139"/>
      <c r="AN255" s="139"/>
      <c r="AO255" s="139"/>
      <c r="AP255" s="139"/>
      <c r="AQ255" s="139"/>
      <c r="AR255" s="139"/>
      <c r="AS255" s="139"/>
      <c r="AT255" s="139"/>
      <c r="AU255" s="139"/>
      <c r="AV255" s="139"/>
      <c r="AW255" s="139"/>
      <c r="AX255" s="139"/>
      <c r="AY255" s="139"/>
      <c r="AZ255" s="139"/>
      <c r="BA255" s="140"/>
      <c r="BB255" s="139"/>
      <c r="BC255" s="139"/>
      <c r="BD255" s="139"/>
      <c r="BE255" s="139"/>
      <c r="BF255" s="139"/>
      <c r="BG255" s="140"/>
      <c r="BH255" s="139"/>
      <c r="BI255" s="139"/>
      <c r="BJ255" s="139"/>
      <c r="BK255" s="139"/>
      <c r="BL255" s="139"/>
      <c r="BM255" s="139"/>
      <c r="BN255" s="139"/>
    </row>
    <row r="256" spans="1:66" ht="15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39"/>
      <c r="AD256" s="139"/>
      <c r="AE256" s="139"/>
      <c r="AF256" s="139"/>
      <c r="AG256" s="139"/>
      <c r="AH256" s="139"/>
      <c r="AI256" s="139"/>
      <c r="AJ256" s="139"/>
      <c r="AK256" s="139"/>
      <c r="AL256" s="139"/>
      <c r="AM256" s="139"/>
      <c r="AN256" s="139"/>
      <c r="AO256" s="139"/>
      <c r="AP256" s="139"/>
      <c r="AQ256" s="139"/>
      <c r="AR256" s="139"/>
      <c r="AS256" s="139"/>
      <c r="AT256" s="139"/>
      <c r="AU256" s="139"/>
      <c r="AV256" s="139"/>
      <c r="AW256" s="139"/>
      <c r="AX256" s="139"/>
      <c r="AY256" s="139"/>
      <c r="AZ256" s="139"/>
      <c r="BA256" s="140"/>
      <c r="BB256" s="139"/>
      <c r="BC256" s="139"/>
      <c r="BD256" s="139"/>
      <c r="BE256" s="139"/>
      <c r="BF256" s="139"/>
      <c r="BG256" s="140"/>
      <c r="BH256" s="139"/>
      <c r="BI256" s="139"/>
      <c r="BJ256" s="139"/>
      <c r="BK256" s="139"/>
      <c r="BL256" s="139"/>
      <c r="BM256" s="139"/>
      <c r="BN256" s="139"/>
    </row>
    <row r="257" spans="1:66" ht="15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  <c r="AE257" s="139"/>
      <c r="AF257" s="139"/>
      <c r="AG257" s="139"/>
      <c r="AH257" s="139"/>
      <c r="AI257" s="139"/>
      <c r="AJ257" s="139"/>
      <c r="AK257" s="139"/>
      <c r="AL257" s="139"/>
      <c r="AM257" s="139"/>
      <c r="AN257" s="139"/>
      <c r="AO257" s="139"/>
      <c r="AP257" s="139"/>
      <c r="AQ257" s="139"/>
      <c r="AR257" s="139"/>
      <c r="AS257" s="139"/>
      <c r="AT257" s="139"/>
      <c r="AU257" s="139"/>
      <c r="AV257" s="139"/>
      <c r="AW257" s="139"/>
      <c r="AX257" s="139"/>
      <c r="AY257" s="139"/>
      <c r="AZ257" s="139"/>
      <c r="BA257" s="140"/>
      <c r="BB257" s="139"/>
      <c r="BC257" s="139"/>
      <c r="BD257" s="139"/>
      <c r="BE257" s="139"/>
      <c r="BF257" s="139"/>
      <c r="BG257" s="140"/>
      <c r="BH257" s="139"/>
      <c r="BI257" s="139"/>
      <c r="BJ257" s="139"/>
      <c r="BK257" s="139"/>
      <c r="BL257" s="139"/>
      <c r="BM257" s="139"/>
      <c r="BN257" s="139"/>
    </row>
    <row r="258" spans="1:66" ht="15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39"/>
      <c r="AD258" s="139"/>
      <c r="AE258" s="139"/>
      <c r="AF258" s="139"/>
      <c r="AG258" s="139"/>
      <c r="AH258" s="139"/>
      <c r="AI258" s="139"/>
      <c r="AJ258" s="139"/>
      <c r="AK258" s="139"/>
      <c r="AL258" s="139"/>
      <c r="AM258" s="139"/>
      <c r="AN258" s="139"/>
      <c r="AO258" s="139"/>
      <c r="AP258" s="139"/>
      <c r="AQ258" s="139"/>
      <c r="AR258" s="139"/>
      <c r="AS258" s="139"/>
      <c r="AT258" s="139"/>
      <c r="AU258" s="139"/>
      <c r="AV258" s="139"/>
      <c r="AW258" s="139"/>
      <c r="AX258" s="139"/>
      <c r="AY258" s="139"/>
      <c r="AZ258" s="139"/>
      <c r="BA258" s="140"/>
      <c r="BB258" s="139"/>
      <c r="BC258" s="139"/>
      <c r="BD258" s="139"/>
      <c r="BE258" s="139"/>
      <c r="BF258" s="139"/>
      <c r="BG258" s="140"/>
      <c r="BH258" s="139"/>
      <c r="BI258" s="139"/>
      <c r="BJ258" s="139"/>
      <c r="BK258" s="139"/>
      <c r="BL258" s="139"/>
      <c r="BM258" s="139"/>
      <c r="BN258" s="139"/>
    </row>
    <row r="259" spans="1:66" ht="15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  <c r="AG259" s="139"/>
      <c r="AH259" s="139"/>
      <c r="AI259" s="139"/>
      <c r="AJ259" s="139"/>
      <c r="AK259" s="139"/>
      <c r="AL259" s="139"/>
      <c r="AM259" s="139"/>
      <c r="AN259" s="139"/>
      <c r="AO259" s="139"/>
      <c r="AP259" s="139"/>
      <c r="AQ259" s="139"/>
      <c r="AR259" s="139"/>
      <c r="AS259" s="139"/>
      <c r="AT259" s="139"/>
      <c r="AU259" s="139"/>
      <c r="AV259" s="139"/>
      <c r="AW259" s="139"/>
      <c r="AX259" s="139"/>
      <c r="AY259" s="139"/>
      <c r="AZ259" s="139"/>
      <c r="BA259" s="140"/>
      <c r="BB259" s="139"/>
      <c r="BC259" s="139"/>
      <c r="BD259" s="139"/>
      <c r="BE259" s="139"/>
      <c r="BF259" s="139"/>
      <c r="BG259" s="140"/>
      <c r="BH259" s="139"/>
      <c r="BI259" s="139"/>
      <c r="BJ259" s="139"/>
      <c r="BK259" s="139"/>
      <c r="BL259" s="139"/>
      <c r="BM259" s="139"/>
      <c r="BN259" s="139"/>
    </row>
    <row r="260" spans="1:66" ht="15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  <c r="AO260" s="139"/>
      <c r="AP260" s="139"/>
      <c r="AQ260" s="139"/>
      <c r="AR260" s="139"/>
      <c r="AS260" s="139"/>
      <c r="AT260" s="139"/>
      <c r="AU260" s="139"/>
      <c r="AV260" s="139"/>
      <c r="AW260" s="139"/>
      <c r="AX260" s="139"/>
      <c r="AY260" s="139"/>
      <c r="AZ260" s="139"/>
      <c r="BA260" s="140"/>
      <c r="BB260" s="139"/>
      <c r="BC260" s="139"/>
      <c r="BD260" s="139"/>
      <c r="BE260" s="139"/>
      <c r="BF260" s="139"/>
      <c r="BG260" s="140"/>
      <c r="BH260" s="139"/>
      <c r="BI260" s="139"/>
      <c r="BJ260" s="139"/>
      <c r="BK260" s="139"/>
      <c r="BL260" s="139"/>
      <c r="BM260" s="139"/>
      <c r="BN260" s="139"/>
    </row>
    <row r="261" spans="1:66" ht="15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  <c r="AE261" s="139"/>
      <c r="AF261" s="139"/>
      <c r="AG261" s="139"/>
      <c r="AH261" s="139"/>
      <c r="AI261" s="139"/>
      <c r="AJ261" s="139"/>
      <c r="AK261" s="139"/>
      <c r="AL261" s="139"/>
      <c r="AM261" s="139"/>
      <c r="AN261" s="139"/>
      <c r="AO261" s="139"/>
      <c r="AP261" s="139"/>
      <c r="AQ261" s="139"/>
      <c r="AR261" s="139"/>
      <c r="AS261" s="139"/>
      <c r="AT261" s="139"/>
      <c r="AU261" s="139"/>
      <c r="AV261" s="139"/>
      <c r="AW261" s="139"/>
      <c r="AX261" s="139"/>
      <c r="AY261" s="139"/>
      <c r="AZ261" s="139"/>
      <c r="BA261" s="140"/>
      <c r="BB261" s="139"/>
      <c r="BC261" s="139"/>
      <c r="BD261" s="139"/>
      <c r="BE261" s="139"/>
      <c r="BF261" s="139"/>
      <c r="BG261" s="140"/>
      <c r="BH261" s="139"/>
      <c r="BI261" s="139"/>
      <c r="BJ261" s="139"/>
      <c r="BK261" s="139"/>
      <c r="BL261" s="139"/>
      <c r="BM261" s="139"/>
      <c r="BN261" s="139"/>
    </row>
    <row r="262" spans="1:66" ht="15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9"/>
      <c r="AM262" s="139"/>
      <c r="AN262" s="139"/>
      <c r="AO262" s="139"/>
      <c r="AP262" s="139"/>
      <c r="AQ262" s="139"/>
      <c r="AR262" s="139"/>
      <c r="AS262" s="139"/>
      <c r="AT262" s="139"/>
      <c r="AU262" s="139"/>
      <c r="AV262" s="139"/>
      <c r="AW262" s="139"/>
      <c r="AX262" s="139"/>
      <c r="AY262" s="139"/>
      <c r="AZ262" s="139"/>
      <c r="BA262" s="140"/>
      <c r="BB262" s="139"/>
      <c r="BC262" s="139"/>
      <c r="BD262" s="139"/>
      <c r="BE262" s="139"/>
      <c r="BF262" s="139"/>
      <c r="BG262" s="140"/>
      <c r="BH262" s="139"/>
      <c r="BI262" s="139"/>
      <c r="BJ262" s="139"/>
      <c r="BK262" s="139"/>
      <c r="BL262" s="139"/>
      <c r="BM262" s="139"/>
      <c r="BN262" s="139"/>
    </row>
    <row r="263" spans="1:66" ht="15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39"/>
      <c r="AD263" s="139"/>
      <c r="AE263" s="139"/>
      <c r="AF263" s="139"/>
      <c r="AG263" s="139"/>
      <c r="AH263" s="139"/>
      <c r="AI263" s="139"/>
      <c r="AJ263" s="139"/>
      <c r="AK263" s="139"/>
      <c r="AL263" s="139"/>
      <c r="AM263" s="139"/>
      <c r="AN263" s="139"/>
      <c r="AO263" s="139"/>
      <c r="AP263" s="139"/>
      <c r="AQ263" s="139"/>
      <c r="AR263" s="139"/>
      <c r="AS263" s="139"/>
      <c r="AT263" s="139"/>
      <c r="AU263" s="139"/>
      <c r="AV263" s="139"/>
      <c r="AW263" s="139"/>
      <c r="AX263" s="139"/>
      <c r="AY263" s="139"/>
      <c r="AZ263" s="139"/>
      <c r="BA263" s="140"/>
      <c r="BB263" s="139"/>
      <c r="BC263" s="139"/>
      <c r="BD263" s="139"/>
      <c r="BE263" s="139"/>
      <c r="BF263" s="139"/>
      <c r="BG263" s="140"/>
      <c r="BH263" s="139"/>
      <c r="BI263" s="139"/>
      <c r="BJ263" s="139"/>
      <c r="BK263" s="139"/>
      <c r="BL263" s="139"/>
      <c r="BM263" s="139"/>
      <c r="BN263" s="139"/>
    </row>
    <row r="264" spans="1:66" ht="15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  <c r="AE264" s="139"/>
      <c r="AF264" s="139"/>
      <c r="AG264" s="139"/>
      <c r="AH264" s="139"/>
      <c r="AI264" s="139"/>
      <c r="AJ264" s="139"/>
      <c r="AK264" s="139"/>
      <c r="AL264" s="139"/>
      <c r="AM264" s="139"/>
      <c r="AN264" s="139"/>
      <c r="AO264" s="139"/>
      <c r="AP264" s="139"/>
      <c r="AQ264" s="139"/>
      <c r="AR264" s="139"/>
      <c r="AS264" s="139"/>
      <c r="AT264" s="139"/>
      <c r="AU264" s="139"/>
      <c r="AV264" s="139"/>
      <c r="AW264" s="139"/>
      <c r="AX264" s="139"/>
      <c r="AY264" s="139"/>
      <c r="AZ264" s="139"/>
      <c r="BA264" s="140"/>
      <c r="BB264" s="139"/>
      <c r="BC264" s="139"/>
      <c r="BD264" s="139"/>
      <c r="BE264" s="139"/>
      <c r="BF264" s="139"/>
      <c r="BG264" s="140"/>
      <c r="BH264" s="139"/>
      <c r="BI264" s="139"/>
      <c r="BJ264" s="139"/>
      <c r="BK264" s="139"/>
      <c r="BL264" s="139"/>
      <c r="BM264" s="139"/>
      <c r="BN264" s="139"/>
    </row>
    <row r="265" spans="1:66" ht="15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9"/>
      <c r="AM265" s="139"/>
      <c r="AN265" s="139"/>
      <c r="AO265" s="139"/>
      <c r="AP265" s="139"/>
      <c r="AQ265" s="139"/>
      <c r="AR265" s="139"/>
      <c r="AS265" s="139"/>
      <c r="AT265" s="139"/>
      <c r="AU265" s="139"/>
      <c r="AV265" s="139"/>
      <c r="AW265" s="139"/>
      <c r="AX265" s="139"/>
      <c r="AY265" s="139"/>
      <c r="AZ265" s="139"/>
      <c r="BA265" s="140"/>
      <c r="BB265" s="139"/>
      <c r="BC265" s="139"/>
      <c r="BD265" s="139"/>
      <c r="BE265" s="139"/>
      <c r="BF265" s="139"/>
      <c r="BG265" s="140"/>
      <c r="BH265" s="139"/>
      <c r="BI265" s="139"/>
      <c r="BJ265" s="139"/>
      <c r="BK265" s="139"/>
      <c r="BL265" s="139"/>
      <c r="BM265" s="139"/>
      <c r="BN265" s="139"/>
    </row>
    <row r="266" spans="1:66" ht="15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  <c r="AE266" s="139"/>
      <c r="AF266" s="139"/>
      <c r="AG266" s="139"/>
      <c r="AH266" s="139"/>
      <c r="AI266" s="139"/>
      <c r="AJ266" s="139"/>
      <c r="AK266" s="139"/>
      <c r="AL266" s="139"/>
      <c r="AM266" s="139"/>
      <c r="AN266" s="139"/>
      <c r="AO266" s="139"/>
      <c r="AP266" s="139"/>
      <c r="AQ266" s="139"/>
      <c r="AR266" s="139"/>
      <c r="AS266" s="139"/>
      <c r="AT266" s="139"/>
      <c r="AU266" s="139"/>
      <c r="AV266" s="139"/>
      <c r="AW266" s="139"/>
      <c r="AX266" s="139"/>
      <c r="AY266" s="139"/>
      <c r="AZ266" s="139"/>
      <c r="BA266" s="140"/>
      <c r="BB266" s="139"/>
      <c r="BC266" s="139"/>
      <c r="BD266" s="139"/>
      <c r="BE266" s="139"/>
      <c r="BF266" s="139"/>
      <c r="BG266" s="140"/>
      <c r="BH266" s="139"/>
      <c r="BI266" s="139"/>
      <c r="BJ266" s="139"/>
      <c r="BK266" s="139"/>
      <c r="BL266" s="139"/>
      <c r="BM266" s="139"/>
      <c r="BN266" s="139"/>
    </row>
    <row r="267" spans="1:66" ht="15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  <c r="AE267" s="139"/>
      <c r="AF267" s="139"/>
      <c r="AG267" s="139"/>
      <c r="AH267" s="139"/>
      <c r="AI267" s="139"/>
      <c r="AJ267" s="139"/>
      <c r="AK267" s="139"/>
      <c r="AL267" s="139"/>
      <c r="AM267" s="139"/>
      <c r="AN267" s="139"/>
      <c r="AO267" s="139"/>
      <c r="AP267" s="139"/>
      <c r="AQ267" s="139"/>
      <c r="AR267" s="139"/>
      <c r="AS267" s="139"/>
      <c r="AT267" s="139"/>
      <c r="AU267" s="139"/>
      <c r="AV267" s="139"/>
      <c r="AW267" s="139"/>
      <c r="AX267" s="139"/>
      <c r="AY267" s="139"/>
      <c r="AZ267" s="139"/>
      <c r="BA267" s="140"/>
      <c r="BB267" s="139"/>
      <c r="BC267" s="139"/>
      <c r="BD267" s="139"/>
      <c r="BE267" s="139"/>
      <c r="BF267" s="139"/>
      <c r="BG267" s="140"/>
      <c r="BH267" s="139"/>
      <c r="BI267" s="139"/>
      <c r="BJ267" s="139"/>
      <c r="BK267" s="139"/>
      <c r="BL267" s="139"/>
      <c r="BM267" s="139"/>
      <c r="BN267" s="139"/>
    </row>
    <row r="268" spans="1:66" ht="15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  <c r="AE268" s="139"/>
      <c r="AF268" s="139"/>
      <c r="AG268" s="139"/>
      <c r="AH268" s="139"/>
      <c r="AI268" s="139"/>
      <c r="AJ268" s="139"/>
      <c r="AK268" s="139"/>
      <c r="AL268" s="139"/>
      <c r="AM268" s="139"/>
      <c r="AN268" s="139"/>
      <c r="AO268" s="139"/>
      <c r="AP268" s="139"/>
      <c r="AQ268" s="139"/>
      <c r="AR268" s="139"/>
      <c r="AS268" s="139"/>
      <c r="AT268" s="139"/>
      <c r="AU268" s="139"/>
      <c r="AV268" s="139"/>
      <c r="AW268" s="139"/>
      <c r="AX268" s="139"/>
      <c r="AY268" s="139"/>
      <c r="AZ268" s="139"/>
      <c r="BA268" s="140"/>
      <c r="BB268" s="139"/>
      <c r="BC268" s="139"/>
      <c r="BD268" s="139"/>
      <c r="BE268" s="139"/>
      <c r="BF268" s="139"/>
      <c r="BG268" s="140"/>
      <c r="BH268" s="139"/>
      <c r="BI268" s="139"/>
      <c r="BJ268" s="139"/>
      <c r="BK268" s="139"/>
      <c r="BL268" s="139"/>
      <c r="BM268" s="139"/>
      <c r="BN268" s="139"/>
    </row>
    <row r="269" spans="1:66" ht="15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  <c r="AE269" s="139"/>
      <c r="AF269" s="139"/>
      <c r="AG269" s="139"/>
      <c r="AH269" s="139"/>
      <c r="AI269" s="139"/>
      <c r="AJ269" s="139"/>
      <c r="AK269" s="139"/>
      <c r="AL269" s="139"/>
      <c r="AM269" s="139"/>
      <c r="AN269" s="139"/>
      <c r="AO269" s="139"/>
      <c r="AP269" s="139"/>
      <c r="AQ269" s="139"/>
      <c r="AR269" s="139"/>
      <c r="AS269" s="139"/>
      <c r="AT269" s="139"/>
      <c r="AU269" s="139"/>
      <c r="AV269" s="139"/>
      <c r="AW269" s="139"/>
      <c r="AX269" s="139"/>
      <c r="AY269" s="139"/>
      <c r="AZ269" s="139"/>
      <c r="BA269" s="140"/>
      <c r="BB269" s="139"/>
      <c r="BC269" s="139"/>
      <c r="BD269" s="139"/>
      <c r="BE269" s="139"/>
      <c r="BF269" s="139"/>
      <c r="BG269" s="140"/>
      <c r="BH269" s="139"/>
      <c r="BI269" s="139"/>
      <c r="BJ269" s="139"/>
      <c r="BK269" s="139"/>
      <c r="BL269" s="139"/>
      <c r="BM269" s="139"/>
      <c r="BN269" s="139"/>
    </row>
    <row r="270" spans="1:66" ht="15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  <c r="AE270" s="139"/>
      <c r="AF270" s="139"/>
      <c r="AG270" s="139"/>
      <c r="AH270" s="139"/>
      <c r="AI270" s="139"/>
      <c r="AJ270" s="139"/>
      <c r="AK270" s="139"/>
      <c r="AL270" s="139"/>
      <c r="AM270" s="139"/>
      <c r="AN270" s="139"/>
      <c r="AO270" s="139"/>
      <c r="AP270" s="139"/>
      <c r="AQ270" s="139"/>
      <c r="AR270" s="139"/>
      <c r="AS270" s="139"/>
      <c r="AT270" s="139"/>
      <c r="AU270" s="139"/>
      <c r="AV270" s="139"/>
      <c r="AW270" s="139"/>
      <c r="AX270" s="139"/>
      <c r="AY270" s="139"/>
      <c r="AZ270" s="139"/>
      <c r="BA270" s="140"/>
      <c r="BB270" s="139"/>
      <c r="BC270" s="139"/>
      <c r="BD270" s="139"/>
      <c r="BE270" s="139"/>
      <c r="BF270" s="139"/>
      <c r="BG270" s="140"/>
      <c r="BH270" s="139"/>
      <c r="BI270" s="139"/>
      <c r="BJ270" s="139"/>
      <c r="BK270" s="139"/>
      <c r="BL270" s="139"/>
      <c r="BM270" s="139"/>
      <c r="BN270" s="139"/>
    </row>
    <row r="271" spans="1:66" ht="15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  <c r="AE271" s="139"/>
      <c r="AF271" s="139"/>
      <c r="AG271" s="139"/>
      <c r="AH271" s="139"/>
      <c r="AI271" s="139"/>
      <c r="AJ271" s="139"/>
      <c r="AK271" s="139"/>
      <c r="AL271" s="139"/>
      <c r="AM271" s="139"/>
      <c r="AN271" s="139"/>
      <c r="AO271" s="139"/>
      <c r="AP271" s="139"/>
      <c r="AQ271" s="139"/>
      <c r="AR271" s="139"/>
      <c r="AS271" s="139"/>
      <c r="AT271" s="139"/>
      <c r="AU271" s="139"/>
      <c r="AV271" s="139"/>
      <c r="AW271" s="139"/>
      <c r="AX271" s="139"/>
      <c r="AY271" s="139"/>
      <c r="AZ271" s="139"/>
      <c r="BA271" s="140"/>
      <c r="BB271" s="139"/>
      <c r="BC271" s="139"/>
      <c r="BD271" s="139"/>
      <c r="BE271" s="139"/>
      <c r="BF271" s="139"/>
      <c r="BG271" s="140"/>
      <c r="BH271" s="139"/>
      <c r="BI271" s="139"/>
      <c r="BJ271" s="139"/>
      <c r="BK271" s="139"/>
      <c r="BL271" s="139"/>
      <c r="BM271" s="139"/>
      <c r="BN271" s="139"/>
    </row>
    <row r="272" spans="1:66" ht="15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39"/>
      <c r="AD272" s="139"/>
      <c r="AE272" s="139"/>
      <c r="AF272" s="139"/>
      <c r="AG272" s="139"/>
      <c r="AH272" s="139"/>
      <c r="AI272" s="139"/>
      <c r="AJ272" s="139"/>
      <c r="AK272" s="139"/>
      <c r="AL272" s="139"/>
      <c r="AM272" s="139"/>
      <c r="AN272" s="139"/>
      <c r="AO272" s="139"/>
      <c r="AP272" s="139"/>
      <c r="AQ272" s="139"/>
      <c r="AR272" s="139"/>
      <c r="AS272" s="139"/>
      <c r="AT272" s="139"/>
      <c r="AU272" s="139"/>
      <c r="AV272" s="139"/>
      <c r="AW272" s="139"/>
      <c r="AX272" s="139"/>
      <c r="AY272" s="139"/>
      <c r="AZ272" s="139"/>
      <c r="BA272" s="140"/>
      <c r="BB272" s="139"/>
      <c r="BC272" s="139"/>
      <c r="BD272" s="139"/>
      <c r="BE272" s="139"/>
      <c r="BF272" s="139"/>
      <c r="BG272" s="140"/>
      <c r="BH272" s="139"/>
      <c r="BI272" s="139"/>
      <c r="BJ272" s="139"/>
      <c r="BK272" s="139"/>
      <c r="BL272" s="139"/>
      <c r="BM272" s="139"/>
      <c r="BN272" s="139"/>
    </row>
    <row r="273" spans="1:66" ht="15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  <c r="AE273" s="139"/>
      <c r="AF273" s="139"/>
      <c r="AG273" s="139"/>
      <c r="AH273" s="139"/>
      <c r="AI273" s="139"/>
      <c r="AJ273" s="139"/>
      <c r="AK273" s="139"/>
      <c r="AL273" s="139"/>
      <c r="AM273" s="139"/>
      <c r="AN273" s="139"/>
      <c r="AO273" s="139"/>
      <c r="AP273" s="139"/>
      <c r="AQ273" s="139"/>
      <c r="AR273" s="139"/>
      <c r="AS273" s="139"/>
      <c r="AT273" s="139"/>
      <c r="AU273" s="139"/>
      <c r="AV273" s="139"/>
      <c r="AW273" s="139"/>
      <c r="AX273" s="139"/>
      <c r="AY273" s="139"/>
      <c r="AZ273" s="139"/>
      <c r="BA273" s="140"/>
      <c r="BB273" s="139"/>
      <c r="BC273" s="139"/>
      <c r="BD273" s="139"/>
      <c r="BE273" s="139"/>
      <c r="BF273" s="139"/>
      <c r="BG273" s="140"/>
      <c r="BH273" s="139"/>
      <c r="BI273" s="139"/>
      <c r="BJ273" s="139"/>
      <c r="BK273" s="139"/>
      <c r="BL273" s="139"/>
      <c r="BM273" s="139"/>
      <c r="BN273" s="139"/>
    </row>
    <row r="274" spans="1:66" ht="15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  <c r="AE274" s="139"/>
      <c r="AF274" s="139"/>
      <c r="AG274" s="139"/>
      <c r="AH274" s="139"/>
      <c r="AI274" s="139"/>
      <c r="AJ274" s="139"/>
      <c r="AK274" s="139"/>
      <c r="AL274" s="139"/>
      <c r="AM274" s="139"/>
      <c r="AN274" s="139"/>
      <c r="AO274" s="139"/>
      <c r="AP274" s="139"/>
      <c r="AQ274" s="139"/>
      <c r="AR274" s="139"/>
      <c r="AS274" s="139"/>
      <c r="AT274" s="139"/>
      <c r="AU274" s="139"/>
      <c r="AV274" s="139"/>
      <c r="AW274" s="139"/>
      <c r="AX274" s="139"/>
      <c r="AY274" s="139"/>
      <c r="AZ274" s="139"/>
      <c r="BA274" s="140"/>
      <c r="BB274" s="139"/>
      <c r="BC274" s="139"/>
      <c r="BD274" s="139"/>
      <c r="BE274" s="139"/>
      <c r="BF274" s="139"/>
      <c r="BG274" s="140"/>
      <c r="BH274" s="139"/>
      <c r="BI274" s="139"/>
      <c r="BJ274" s="139"/>
      <c r="BK274" s="139"/>
      <c r="BL274" s="139"/>
      <c r="BM274" s="139"/>
      <c r="BN274" s="139"/>
    </row>
    <row r="275" spans="1:66" ht="15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  <c r="AE275" s="139"/>
      <c r="AF275" s="139"/>
      <c r="AG275" s="139"/>
      <c r="AH275" s="139"/>
      <c r="AI275" s="139"/>
      <c r="AJ275" s="139"/>
      <c r="AK275" s="139"/>
      <c r="AL275" s="139"/>
      <c r="AM275" s="139"/>
      <c r="AN275" s="139"/>
      <c r="AO275" s="139"/>
      <c r="AP275" s="139"/>
      <c r="AQ275" s="139"/>
      <c r="AR275" s="139"/>
      <c r="AS275" s="139"/>
      <c r="AT275" s="139"/>
      <c r="AU275" s="139"/>
      <c r="AV275" s="139"/>
      <c r="AW275" s="139"/>
      <c r="AX275" s="139"/>
      <c r="AY275" s="139"/>
      <c r="AZ275" s="139"/>
      <c r="BA275" s="140"/>
      <c r="BB275" s="139"/>
      <c r="BC275" s="139"/>
      <c r="BD275" s="139"/>
      <c r="BE275" s="139"/>
      <c r="BF275" s="139"/>
      <c r="BG275" s="140"/>
      <c r="BH275" s="139"/>
      <c r="BI275" s="139"/>
      <c r="BJ275" s="139"/>
      <c r="BK275" s="139"/>
      <c r="BL275" s="139"/>
      <c r="BM275" s="139"/>
      <c r="BN275" s="139"/>
    </row>
    <row r="276" spans="1:66" ht="15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39"/>
      <c r="AD276" s="139"/>
      <c r="AE276" s="139"/>
      <c r="AF276" s="139"/>
      <c r="AG276" s="139"/>
      <c r="AH276" s="139"/>
      <c r="AI276" s="139"/>
      <c r="AJ276" s="139"/>
      <c r="AK276" s="139"/>
      <c r="AL276" s="139"/>
      <c r="AM276" s="139"/>
      <c r="AN276" s="139"/>
      <c r="AO276" s="139"/>
      <c r="AP276" s="139"/>
      <c r="AQ276" s="139"/>
      <c r="AR276" s="139"/>
      <c r="AS276" s="139"/>
      <c r="AT276" s="139"/>
      <c r="AU276" s="139"/>
      <c r="AV276" s="139"/>
      <c r="AW276" s="139"/>
      <c r="AX276" s="139"/>
      <c r="AY276" s="139"/>
      <c r="AZ276" s="139"/>
      <c r="BA276" s="140"/>
      <c r="BB276" s="139"/>
      <c r="BC276" s="139"/>
      <c r="BD276" s="139"/>
      <c r="BE276" s="139"/>
      <c r="BF276" s="139"/>
      <c r="BG276" s="140"/>
      <c r="BH276" s="139"/>
      <c r="BI276" s="139"/>
      <c r="BJ276" s="139"/>
      <c r="BK276" s="139"/>
      <c r="BL276" s="139"/>
      <c r="BM276" s="139"/>
      <c r="BN276" s="139"/>
    </row>
    <row r="277" spans="1:66" ht="15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  <c r="AE277" s="139"/>
      <c r="AF277" s="139"/>
      <c r="AG277" s="139"/>
      <c r="AH277" s="139"/>
      <c r="AI277" s="139"/>
      <c r="AJ277" s="139"/>
      <c r="AK277" s="139"/>
      <c r="AL277" s="139"/>
      <c r="AM277" s="139"/>
      <c r="AN277" s="139"/>
      <c r="AO277" s="139"/>
      <c r="AP277" s="139"/>
      <c r="AQ277" s="139"/>
      <c r="AR277" s="139"/>
      <c r="AS277" s="139"/>
      <c r="AT277" s="139"/>
      <c r="AU277" s="139"/>
      <c r="AV277" s="139"/>
      <c r="AW277" s="139"/>
      <c r="AX277" s="139"/>
      <c r="AY277" s="139"/>
      <c r="AZ277" s="139"/>
      <c r="BA277" s="140"/>
      <c r="BB277" s="139"/>
      <c r="BC277" s="139"/>
      <c r="BD277" s="139"/>
      <c r="BE277" s="139"/>
      <c r="BF277" s="139"/>
      <c r="BG277" s="140"/>
      <c r="BH277" s="139"/>
      <c r="BI277" s="139"/>
      <c r="BJ277" s="139"/>
      <c r="BK277" s="139"/>
      <c r="BL277" s="139"/>
      <c r="BM277" s="139"/>
      <c r="BN277" s="139"/>
    </row>
    <row r="278" spans="1:66" ht="15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39"/>
      <c r="AD278" s="139"/>
      <c r="AE278" s="139"/>
      <c r="AF278" s="139"/>
      <c r="AG278" s="139"/>
      <c r="AH278" s="139"/>
      <c r="AI278" s="139"/>
      <c r="AJ278" s="139"/>
      <c r="AK278" s="139"/>
      <c r="AL278" s="139"/>
      <c r="AM278" s="139"/>
      <c r="AN278" s="139"/>
      <c r="AO278" s="139"/>
      <c r="AP278" s="139"/>
      <c r="AQ278" s="139"/>
      <c r="AR278" s="139"/>
      <c r="AS278" s="139"/>
      <c r="AT278" s="139"/>
      <c r="AU278" s="139"/>
      <c r="AV278" s="139"/>
      <c r="AW278" s="139"/>
      <c r="AX278" s="139"/>
      <c r="AY278" s="139"/>
      <c r="AZ278" s="139"/>
      <c r="BA278" s="140"/>
      <c r="BB278" s="139"/>
      <c r="BC278" s="139"/>
      <c r="BD278" s="139"/>
      <c r="BE278" s="139"/>
      <c r="BF278" s="139"/>
      <c r="BG278" s="140"/>
      <c r="BH278" s="139"/>
      <c r="BI278" s="139"/>
      <c r="BJ278" s="139"/>
      <c r="BK278" s="139"/>
      <c r="BL278" s="139"/>
      <c r="BM278" s="139"/>
      <c r="BN278" s="139"/>
    </row>
    <row r="279" spans="1:66" ht="15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39"/>
      <c r="AD279" s="139"/>
      <c r="AE279" s="139"/>
      <c r="AF279" s="139"/>
      <c r="AG279" s="139"/>
      <c r="AH279" s="139"/>
      <c r="AI279" s="139"/>
      <c r="AJ279" s="139"/>
      <c r="AK279" s="139"/>
      <c r="AL279" s="139"/>
      <c r="AM279" s="139"/>
      <c r="AN279" s="139"/>
      <c r="AO279" s="139"/>
      <c r="AP279" s="139"/>
      <c r="AQ279" s="139"/>
      <c r="AR279" s="139"/>
      <c r="AS279" s="139"/>
      <c r="AT279" s="139"/>
      <c r="AU279" s="139"/>
      <c r="AV279" s="139"/>
      <c r="AW279" s="139"/>
      <c r="AX279" s="139"/>
      <c r="AY279" s="139"/>
      <c r="AZ279" s="139"/>
      <c r="BA279" s="140"/>
      <c r="BB279" s="139"/>
      <c r="BC279" s="139"/>
      <c r="BD279" s="139"/>
      <c r="BE279" s="139"/>
      <c r="BF279" s="139"/>
      <c r="BG279" s="140"/>
      <c r="BH279" s="139"/>
      <c r="BI279" s="139"/>
      <c r="BJ279" s="139"/>
      <c r="BK279" s="139"/>
      <c r="BL279" s="139"/>
      <c r="BM279" s="139"/>
      <c r="BN279" s="139"/>
    </row>
    <row r="280" spans="1:66" ht="15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  <c r="AE280" s="139"/>
      <c r="AF280" s="139"/>
      <c r="AG280" s="139"/>
      <c r="AH280" s="139"/>
      <c r="AI280" s="139"/>
      <c r="AJ280" s="139"/>
      <c r="AK280" s="139"/>
      <c r="AL280" s="139"/>
      <c r="AM280" s="139"/>
      <c r="AN280" s="139"/>
      <c r="AO280" s="139"/>
      <c r="AP280" s="139"/>
      <c r="AQ280" s="139"/>
      <c r="AR280" s="139"/>
      <c r="AS280" s="139"/>
      <c r="AT280" s="139"/>
      <c r="AU280" s="139"/>
      <c r="AV280" s="139"/>
      <c r="AW280" s="139"/>
      <c r="AX280" s="139"/>
      <c r="AY280" s="139"/>
      <c r="AZ280" s="139"/>
      <c r="BA280" s="140"/>
      <c r="BB280" s="139"/>
      <c r="BC280" s="139"/>
      <c r="BD280" s="139"/>
      <c r="BE280" s="139"/>
      <c r="BF280" s="139"/>
      <c r="BG280" s="140"/>
      <c r="BH280" s="139"/>
      <c r="BI280" s="139"/>
      <c r="BJ280" s="139"/>
      <c r="BK280" s="139"/>
      <c r="BL280" s="139"/>
      <c r="BM280" s="139"/>
      <c r="BN280" s="139"/>
    </row>
    <row r="281" spans="1:66" ht="15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39"/>
      <c r="AD281" s="139"/>
      <c r="AE281" s="139"/>
      <c r="AF281" s="139"/>
      <c r="AG281" s="139"/>
      <c r="AH281" s="139"/>
      <c r="AI281" s="139"/>
      <c r="AJ281" s="139"/>
      <c r="AK281" s="139"/>
      <c r="AL281" s="139"/>
      <c r="AM281" s="139"/>
      <c r="AN281" s="139"/>
      <c r="AO281" s="139"/>
      <c r="AP281" s="139"/>
      <c r="AQ281" s="139"/>
      <c r="AR281" s="139"/>
      <c r="AS281" s="139"/>
      <c r="AT281" s="139"/>
      <c r="AU281" s="139"/>
      <c r="AV281" s="139"/>
      <c r="AW281" s="139"/>
      <c r="AX281" s="139"/>
      <c r="AY281" s="139"/>
      <c r="AZ281" s="139"/>
      <c r="BA281" s="140"/>
      <c r="BB281" s="139"/>
      <c r="BC281" s="139"/>
      <c r="BD281" s="139"/>
      <c r="BE281" s="139"/>
      <c r="BF281" s="139"/>
      <c r="BG281" s="140"/>
      <c r="BH281" s="139"/>
      <c r="BI281" s="139"/>
      <c r="BJ281" s="139"/>
      <c r="BK281" s="139"/>
      <c r="BL281" s="139"/>
      <c r="BM281" s="139"/>
      <c r="BN281" s="139"/>
    </row>
    <row r="282" spans="1:66" ht="15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/>
      <c r="AD282" s="139"/>
      <c r="AE282" s="139"/>
      <c r="AF282" s="139"/>
      <c r="AG282" s="139"/>
      <c r="AH282" s="139"/>
      <c r="AI282" s="139"/>
      <c r="AJ282" s="139"/>
      <c r="AK282" s="139"/>
      <c r="AL282" s="139"/>
      <c r="AM282" s="139"/>
      <c r="AN282" s="139"/>
      <c r="AO282" s="139"/>
      <c r="AP282" s="139"/>
      <c r="AQ282" s="139"/>
      <c r="AR282" s="139"/>
      <c r="AS282" s="139"/>
      <c r="AT282" s="139"/>
      <c r="AU282" s="139"/>
      <c r="AV282" s="139"/>
      <c r="AW282" s="139"/>
      <c r="AX282" s="139"/>
      <c r="AY282" s="139"/>
      <c r="AZ282" s="139"/>
      <c r="BA282" s="140"/>
      <c r="BB282" s="139"/>
      <c r="BC282" s="139"/>
      <c r="BD282" s="139"/>
      <c r="BE282" s="139"/>
      <c r="BF282" s="139"/>
      <c r="BG282" s="140"/>
      <c r="BH282" s="139"/>
      <c r="BI282" s="139"/>
      <c r="BJ282" s="139"/>
      <c r="BK282" s="139"/>
      <c r="BL282" s="139"/>
      <c r="BM282" s="139"/>
      <c r="BN282" s="139"/>
    </row>
    <row r="283" spans="1:66" ht="15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39"/>
      <c r="AD283" s="139"/>
      <c r="AE283" s="139"/>
      <c r="AF283" s="139"/>
      <c r="AG283" s="139"/>
      <c r="AH283" s="139"/>
      <c r="AI283" s="139"/>
      <c r="AJ283" s="139"/>
      <c r="AK283" s="139"/>
      <c r="AL283" s="139"/>
      <c r="AM283" s="139"/>
      <c r="AN283" s="139"/>
      <c r="AO283" s="139"/>
      <c r="AP283" s="139"/>
      <c r="AQ283" s="139"/>
      <c r="AR283" s="139"/>
      <c r="AS283" s="139"/>
      <c r="AT283" s="139"/>
      <c r="AU283" s="139"/>
      <c r="AV283" s="139"/>
      <c r="AW283" s="139"/>
      <c r="AX283" s="139"/>
      <c r="AY283" s="139"/>
      <c r="AZ283" s="139"/>
      <c r="BA283" s="140"/>
      <c r="BB283" s="139"/>
      <c r="BC283" s="139"/>
      <c r="BD283" s="139"/>
      <c r="BE283" s="139"/>
      <c r="BF283" s="139"/>
      <c r="BG283" s="140"/>
      <c r="BH283" s="139"/>
      <c r="BI283" s="139"/>
      <c r="BJ283" s="139"/>
      <c r="BK283" s="139"/>
      <c r="BL283" s="139"/>
      <c r="BM283" s="139"/>
      <c r="BN283" s="139"/>
    </row>
    <row r="284" spans="1:66" ht="15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  <c r="AE284" s="139"/>
      <c r="AF284" s="139"/>
      <c r="AG284" s="139"/>
      <c r="AH284" s="139"/>
      <c r="AI284" s="139"/>
      <c r="AJ284" s="139"/>
      <c r="AK284" s="139"/>
      <c r="AL284" s="139"/>
      <c r="AM284" s="139"/>
      <c r="AN284" s="139"/>
      <c r="AO284" s="139"/>
      <c r="AP284" s="139"/>
      <c r="AQ284" s="139"/>
      <c r="AR284" s="139"/>
      <c r="AS284" s="139"/>
      <c r="AT284" s="139"/>
      <c r="AU284" s="139"/>
      <c r="AV284" s="139"/>
      <c r="AW284" s="139"/>
      <c r="AX284" s="139"/>
      <c r="AY284" s="139"/>
      <c r="AZ284" s="139"/>
      <c r="BA284" s="140"/>
      <c r="BB284" s="139"/>
      <c r="BC284" s="139"/>
      <c r="BD284" s="139"/>
      <c r="BE284" s="139"/>
      <c r="BF284" s="139"/>
      <c r="BG284" s="140"/>
      <c r="BH284" s="139"/>
      <c r="BI284" s="139"/>
      <c r="BJ284" s="139"/>
      <c r="BK284" s="139"/>
      <c r="BL284" s="139"/>
      <c r="BM284" s="139"/>
      <c r="BN284" s="139"/>
    </row>
    <row r="285" spans="1:66" ht="15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39"/>
      <c r="AD285" s="139"/>
      <c r="AE285" s="139"/>
      <c r="AF285" s="139"/>
      <c r="AG285" s="139"/>
      <c r="AH285" s="139"/>
      <c r="AI285" s="139"/>
      <c r="AJ285" s="139"/>
      <c r="AK285" s="139"/>
      <c r="AL285" s="139"/>
      <c r="AM285" s="139"/>
      <c r="AN285" s="139"/>
      <c r="AO285" s="139"/>
      <c r="AP285" s="139"/>
      <c r="AQ285" s="139"/>
      <c r="AR285" s="139"/>
      <c r="AS285" s="139"/>
      <c r="AT285" s="139"/>
      <c r="AU285" s="139"/>
      <c r="AV285" s="139"/>
      <c r="AW285" s="139"/>
      <c r="AX285" s="139"/>
      <c r="AY285" s="139"/>
      <c r="AZ285" s="139"/>
      <c r="BA285" s="140"/>
      <c r="BB285" s="139"/>
      <c r="BC285" s="139"/>
      <c r="BD285" s="139"/>
      <c r="BE285" s="139"/>
      <c r="BF285" s="139"/>
      <c r="BG285" s="140"/>
      <c r="BH285" s="139"/>
      <c r="BI285" s="139"/>
      <c r="BJ285" s="139"/>
      <c r="BK285" s="139"/>
      <c r="BL285" s="139"/>
      <c r="BM285" s="139"/>
      <c r="BN285" s="139"/>
    </row>
    <row r="286" spans="1:66" ht="15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  <c r="AE286" s="139"/>
      <c r="AF286" s="139"/>
      <c r="AG286" s="139"/>
      <c r="AH286" s="139"/>
      <c r="AI286" s="139"/>
      <c r="AJ286" s="139"/>
      <c r="AK286" s="139"/>
      <c r="AL286" s="139"/>
      <c r="AM286" s="139"/>
      <c r="AN286" s="139"/>
      <c r="AO286" s="139"/>
      <c r="AP286" s="139"/>
      <c r="AQ286" s="139"/>
      <c r="AR286" s="139"/>
      <c r="AS286" s="139"/>
      <c r="AT286" s="139"/>
      <c r="AU286" s="139"/>
      <c r="AV286" s="139"/>
      <c r="AW286" s="139"/>
      <c r="AX286" s="139"/>
      <c r="AY286" s="139"/>
      <c r="AZ286" s="139"/>
      <c r="BA286" s="140"/>
      <c r="BB286" s="139"/>
      <c r="BC286" s="139"/>
      <c r="BD286" s="139"/>
      <c r="BE286" s="139"/>
      <c r="BF286" s="139"/>
      <c r="BG286" s="140"/>
      <c r="BH286" s="139"/>
      <c r="BI286" s="139"/>
      <c r="BJ286" s="139"/>
      <c r="BK286" s="139"/>
      <c r="BL286" s="139"/>
      <c r="BM286" s="139"/>
      <c r="BN286" s="139"/>
    </row>
    <row r="287" spans="1:66" ht="15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9"/>
      <c r="AM287" s="139"/>
      <c r="AN287" s="139"/>
      <c r="AO287" s="139"/>
      <c r="AP287" s="139"/>
      <c r="AQ287" s="139"/>
      <c r="AR287" s="139"/>
      <c r="AS287" s="139"/>
      <c r="AT287" s="139"/>
      <c r="AU287" s="139"/>
      <c r="AV287" s="139"/>
      <c r="AW287" s="139"/>
      <c r="AX287" s="139"/>
      <c r="AY287" s="139"/>
      <c r="AZ287" s="139"/>
      <c r="BA287" s="140"/>
      <c r="BB287" s="139"/>
      <c r="BC287" s="139"/>
      <c r="BD287" s="139"/>
      <c r="BE287" s="139"/>
      <c r="BF287" s="139"/>
      <c r="BG287" s="140"/>
      <c r="BH287" s="139"/>
      <c r="BI287" s="139"/>
      <c r="BJ287" s="139"/>
      <c r="BK287" s="139"/>
      <c r="BL287" s="139"/>
      <c r="BM287" s="139"/>
      <c r="BN287" s="139"/>
    </row>
    <row r="288" spans="1:66" ht="15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  <c r="AK288" s="139"/>
      <c r="AL288" s="139"/>
      <c r="AM288" s="139"/>
      <c r="AN288" s="139"/>
      <c r="AO288" s="139"/>
      <c r="AP288" s="139"/>
      <c r="AQ288" s="139"/>
      <c r="AR288" s="139"/>
      <c r="AS288" s="139"/>
      <c r="AT288" s="139"/>
      <c r="AU288" s="139"/>
      <c r="AV288" s="139"/>
      <c r="AW288" s="139"/>
      <c r="AX288" s="139"/>
      <c r="AY288" s="139"/>
      <c r="AZ288" s="139"/>
      <c r="BA288" s="140"/>
      <c r="BB288" s="139"/>
      <c r="BC288" s="139"/>
      <c r="BD288" s="139"/>
      <c r="BE288" s="139"/>
      <c r="BF288" s="139"/>
      <c r="BG288" s="140"/>
      <c r="BH288" s="139"/>
      <c r="BI288" s="139"/>
      <c r="BJ288" s="139"/>
      <c r="BK288" s="139"/>
      <c r="BL288" s="139"/>
      <c r="BM288" s="139"/>
      <c r="BN288" s="139"/>
    </row>
    <row r="289" spans="1:66" ht="15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39"/>
      <c r="AD289" s="139"/>
      <c r="AE289" s="139"/>
      <c r="AF289" s="139"/>
      <c r="AG289" s="139"/>
      <c r="AH289" s="139"/>
      <c r="AI289" s="139"/>
      <c r="AJ289" s="139"/>
      <c r="AK289" s="139"/>
      <c r="AL289" s="139"/>
      <c r="AM289" s="139"/>
      <c r="AN289" s="139"/>
      <c r="AO289" s="139"/>
      <c r="AP289" s="139"/>
      <c r="AQ289" s="139"/>
      <c r="AR289" s="139"/>
      <c r="AS289" s="139"/>
      <c r="AT289" s="139"/>
      <c r="AU289" s="139"/>
      <c r="AV289" s="139"/>
      <c r="AW289" s="139"/>
      <c r="AX289" s="139"/>
      <c r="AY289" s="139"/>
      <c r="AZ289" s="139"/>
      <c r="BA289" s="140"/>
      <c r="BB289" s="139"/>
      <c r="BC289" s="139"/>
      <c r="BD289" s="139"/>
      <c r="BE289" s="139"/>
      <c r="BF289" s="139"/>
      <c r="BG289" s="140"/>
      <c r="BH289" s="139"/>
      <c r="BI289" s="139"/>
      <c r="BJ289" s="139"/>
      <c r="BK289" s="139"/>
      <c r="BL289" s="139"/>
      <c r="BM289" s="139"/>
      <c r="BN289" s="139"/>
    </row>
    <row r="290" spans="1:66" ht="15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39"/>
      <c r="AM290" s="139"/>
      <c r="AN290" s="139"/>
      <c r="AO290" s="139"/>
      <c r="AP290" s="139"/>
      <c r="AQ290" s="139"/>
      <c r="AR290" s="139"/>
      <c r="AS290" s="139"/>
      <c r="AT290" s="139"/>
      <c r="AU290" s="139"/>
      <c r="AV290" s="139"/>
      <c r="AW290" s="139"/>
      <c r="AX290" s="139"/>
      <c r="AY290" s="139"/>
      <c r="AZ290" s="139"/>
      <c r="BA290" s="140"/>
      <c r="BB290" s="139"/>
      <c r="BC290" s="139"/>
      <c r="BD290" s="139"/>
      <c r="BE290" s="139"/>
      <c r="BF290" s="139"/>
      <c r="BG290" s="140"/>
      <c r="BH290" s="139"/>
      <c r="BI290" s="139"/>
      <c r="BJ290" s="139"/>
      <c r="BK290" s="139"/>
      <c r="BL290" s="139"/>
      <c r="BM290" s="139"/>
      <c r="BN290" s="139"/>
    </row>
    <row r="291" spans="1:66" ht="15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39"/>
      <c r="AM291" s="139"/>
      <c r="AN291" s="139"/>
      <c r="AO291" s="139"/>
      <c r="AP291" s="139"/>
      <c r="AQ291" s="139"/>
      <c r="AR291" s="139"/>
      <c r="AS291" s="139"/>
      <c r="AT291" s="139"/>
      <c r="AU291" s="139"/>
      <c r="AV291" s="139"/>
      <c r="AW291" s="139"/>
      <c r="AX291" s="139"/>
      <c r="AY291" s="139"/>
      <c r="AZ291" s="139"/>
      <c r="BA291" s="140"/>
      <c r="BB291" s="139"/>
      <c r="BC291" s="139"/>
      <c r="BD291" s="139"/>
      <c r="BE291" s="139"/>
      <c r="BF291" s="139"/>
      <c r="BG291" s="140"/>
      <c r="BH291" s="139"/>
      <c r="BI291" s="139"/>
      <c r="BJ291" s="139"/>
      <c r="BK291" s="139"/>
      <c r="BL291" s="139"/>
      <c r="BM291" s="139"/>
      <c r="BN291" s="139"/>
    </row>
    <row r="292" spans="1:66" ht="15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9"/>
      <c r="AM292" s="139"/>
      <c r="AN292" s="139"/>
      <c r="AO292" s="139"/>
      <c r="AP292" s="139"/>
      <c r="AQ292" s="139"/>
      <c r="AR292" s="139"/>
      <c r="AS292" s="139"/>
      <c r="AT292" s="139"/>
      <c r="AU292" s="139"/>
      <c r="AV292" s="139"/>
      <c r="AW292" s="139"/>
      <c r="AX292" s="139"/>
      <c r="AY292" s="139"/>
      <c r="AZ292" s="139"/>
      <c r="BA292" s="140"/>
      <c r="BB292" s="139"/>
      <c r="BC292" s="139"/>
      <c r="BD292" s="139"/>
      <c r="BE292" s="139"/>
      <c r="BF292" s="139"/>
      <c r="BG292" s="140"/>
      <c r="BH292" s="139"/>
      <c r="BI292" s="139"/>
      <c r="BJ292" s="139"/>
      <c r="BK292" s="139"/>
      <c r="BL292" s="139"/>
      <c r="BM292" s="139"/>
      <c r="BN292" s="139"/>
    </row>
    <row r="293" spans="1:66" ht="15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  <c r="AC293" s="139"/>
      <c r="AD293" s="139"/>
      <c r="AE293" s="139"/>
      <c r="AF293" s="139"/>
      <c r="AG293" s="139"/>
      <c r="AH293" s="139"/>
      <c r="AI293" s="139"/>
      <c r="AJ293" s="139"/>
      <c r="AK293" s="139"/>
      <c r="AL293" s="139"/>
      <c r="AM293" s="139"/>
      <c r="AN293" s="139"/>
      <c r="AO293" s="139"/>
      <c r="AP293" s="139"/>
      <c r="AQ293" s="139"/>
      <c r="AR293" s="139"/>
      <c r="AS293" s="139"/>
      <c r="AT293" s="139"/>
      <c r="AU293" s="139"/>
      <c r="AV293" s="139"/>
      <c r="AW293" s="139"/>
      <c r="AX293" s="139"/>
      <c r="AY293" s="139"/>
      <c r="AZ293" s="139"/>
      <c r="BA293" s="140"/>
      <c r="BB293" s="139"/>
      <c r="BC293" s="139"/>
      <c r="BD293" s="139"/>
      <c r="BE293" s="139"/>
      <c r="BF293" s="139"/>
      <c r="BG293" s="140"/>
      <c r="BH293" s="139"/>
      <c r="BI293" s="139"/>
      <c r="BJ293" s="139"/>
      <c r="BK293" s="139"/>
      <c r="BL293" s="139"/>
      <c r="BM293" s="139"/>
      <c r="BN293" s="139"/>
    </row>
    <row r="294" spans="1:66" ht="15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  <c r="AO294" s="139"/>
      <c r="AP294" s="139"/>
      <c r="AQ294" s="139"/>
      <c r="AR294" s="139"/>
      <c r="AS294" s="139"/>
      <c r="AT294" s="139"/>
      <c r="AU294" s="139"/>
      <c r="AV294" s="139"/>
      <c r="AW294" s="139"/>
      <c r="AX294" s="139"/>
      <c r="AY294" s="139"/>
      <c r="AZ294" s="139"/>
      <c r="BA294" s="140"/>
      <c r="BB294" s="139"/>
      <c r="BC294" s="139"/>
      <c r="BD294" s="139"/>
      <c r="BE294" s="139"/>
      <c r="BF294" s="139"/>
      <c r="BG294" s="140"/>
      <c r="BH294" s="139"/>
      <c r="BI294" s="139"/>
      <c r="BJ294" s="139"/>
      <c r="BK294" s="139"/>
      <c r="BL294" s="139"/>
      <c r="BM294" s="139"/>
      <c r="BN294" s="139"/>
    </row>
    <row r="295" spans="1:66" ht="15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39"/>
      <c r="AD295" s="139"/>
      <c r="AE295" s="139"/>
      <c r="AF295" s="139"/>
      <c r="AG295" s="139"/>
      <c r="AH295" s="139"/>
      <c r="AI295" s="139"/>
      <c r="AJ295" s="139"/>
      <c r="AK295" s="139"/>
      <c r="AL295" s="139"/>
      <c r="AM295" s="139"/>
      <c r="AN295" s="139"/>
      <c r="AO295" s="139"/>
      <c r="AP295" s="139"/>
      <c r="AQ295" s="139"/>
      <c r="AR295" s="139"/>
      <c r="AS295" s="139"/>
      <c r="AT295" s="139"/>
      <c r="AU295" s="139"/>
      <c r="AV295" s="139"/>
      <c r="AW295" s="139"/>
      <c r="AX295" s="139"/>
      <c r="AY295" s="139"/>
      <c r="AZ295" s="139"/>
      <c r="BA295" s="140"/>
      <c r="BB295" s="139"/>
      <c r="BC295" s="139"/>
      <c r="BD295" s="139"/>
      <c r="BE295" s="139"/>
      <c r="BF295" s="139"/>
      <c r="BG295" s="140"/>
      <c r="BH295" s="139"/>
      <c r="BI295" s="139"/>
      <c r="BJ295" s="139"/>
      <c r="BK295" s="139"/>
      <c r="BL295" s="139"/>
      <c r="BM295" s="139"/>
      <c r="BN295" s="139"/>
    </row>
    <row r="296" spans="1:66" ht="15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/>
      <c r="AE296" s="139"/>
      <c r="AF296" s="139"/>
      <c r="AG296" s="139"/>
      <c r="AH296" s="139"/>
      <c r="AI296" s="139"/>
      <c r="AJ296" s="139"/>
      <c r="AK296" s="139"/>
      <c r="AL296" s="139"/>
      <c r="AM296" s="139"/>
      <c r="AN296" s="139"/>
      <c r="AO296" s="139"/>
      <c r="AP296" s="139"/>
      <c r="AQ296" s="139"/>
      <c r="AR296" s="139"/>
      <c r="AS296" s="139"/>
      <c r="AT296" s="139"/>
      <c r="AU296" s="139"/>
      <c r="AV296" s="139"/>
      <c r="AW296" s="139"/>
      <c r="AX296" s="139"/>
      <c r="AY296" s="139"/>
      <c r="AZ296" s="139"/>
      <c r="BA296" s="140"/>
      <c r="BB296" s="139"/>
      <c r="BC296" s="139"/>
      <c r="BD296" s="139"/>
      <c r="BE296" s="139"/>
      <c r="BF296" s="139"/>
      <c r="BG296" s="140"/>
      <c r="BH296" s="139"/>
      <c r="BI296" s="139"/>
      <c r="BJ296" s="139"/>
      <c r="BK296" s="139"/>
      <c r="BL296" s="139"/>
      <c r="BM296" s="139"/>
      <c r="BN296" s="139"/>
    </row>
    <row r="297" spans="1:66" ht="15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39"/>
      <c r="AG297" s="139"/>
      <c r="AH297" s="139"/>
      <c r="AI297" s="139"/>
      <c r="AJ297" s="139"/>
      <c r="AK297" s="139"/>
      <c r="AL297" s="139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40"/>
      <c r="BB297" s="139"/>
      <c r="BC297" s="139"/>
      <c r="BD297" s="139"/>
      <c r="BE297" s="139"/>
      <c r="BF297" s="139"/>
      <c r="BG297" s="140"/>
      <c r="BH297" s="139"/>
      <c r="BI297" s="139"/>
      <c r="BJ297" s="139"/>
      <c r="BK297" s="139"/>
      <c r="BL297" s="139"/>
      <c r="BM297" s="139"/>
      <c r="BN297" s="139"/>
    </row>
    <row r="298" spans="1:66" ht="15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39"/>
      <c r="AK298" s="139"/>
      <c r="AL298" s="139"/>
      <c r="AM298" s="139"/>
      <c r="AN298" s="139"/>
      <c r="AO298" s="139"/>
      <c r="AP298" s="139"/>
      <c r="AQ298" s="139"/>
      <c r="AR298" s="139"/>
      <c r="AS298" s="139"/>
      <c r="AT298" s="139"/>
      <c r="AU298" s="139"/>
      <c r="AV298" s="139"/>
      <c r="AW298" s="139"/>
      <c r="AX298" s="139"/>
      <c r="AY298" s="139"/>
      <c r="AZ298" s="139"/>
      <c r="BA298" s="140"/>
      <c r="BB298" s="139"/>
      <c r="BC298" s="139"/>
      <c r="BD298" s="139"/>
      <c r="BE298" s="139"/>
      <c r="BF298" s="139"/>
      <c r="BG298" s="140"/>
      <c r="BH298" s="139"/>
      <c r="BI298" s="139"/>
      <c r="BJ298" s="139"/>
      <c r="BK298" s="139"/>
      <c r="BL298" s="139"/>
      <c r="BM298" s="139"/>
      <c r="BN298" s="139"/>
    </row>
    <row r="299" spans="1:66" ht="15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39"/>
      <c r="AG299" s="139"/>
      <c r="AH299" s="139"/>
      <c r="AI299" s="139"/>
      <c r="AJ299" s="139"/>
      <c r="AK299" s="139"/>
      <c r="AL299" s="139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40"/>
      <c r="BB299" s="139"/>
      <c r="BC299" s="139"/>
      <c r="BD299" s="139"/>
      <c r="BE299" s="139"/>
      <c r="BF299" s="139"/>
      <c r="BG299" s="140"/>
      <c r="BH299" s="139"/>
      <c r="BI299" s="139"/>
      <c r="BJ299" s="139"/>
      <c r="BK299" s="139"/>
      <c r="BL299" s="139"/>
      <c r="BM299" s="139"/>
      <c r="BN299" s="139"/>
    </row>
    <row r="300" spans="1:66" ht="15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39"/>
      <c r="AK300" s="139"/>
      <c r="AL300" s="139"/>
      <c r="AM300" s="139"/>
      <c r="AN300" s="139"/>
      <c r="AO300" s="139"/>
      <c r="AP300" s="139"/>
      <c r="AQ300" s="139"/>
      <c r="AR300" s="139"/>
      <c r="AS300" s="139"/>
      <c r="AT300" s="139"/>
      <c r="AU300" s="139"/>
      <c r="AV300" s="139"/>
      <c r="AW300" s="139"/>
      <c r="AX300" s="139"/>
      <c r="AY300" s="139"/>
      <c r="AZ300" s="139"/>
      <c r="BA300" s="140"/>
      <c r="BB300" s="139"/>
      <c r="BC300" s="139"/>
      <c r="BD300" s="139"/>
      <c r="BE300" s="139"/>
      <c r="BF300" s="139"/>
      <c r="BG300" s="140"/>
      <c r="BH300" s="139"/>
      <c r="BI300" s="139"/>
      <c r="BJ300" s="139"/>
      <c r="BK300" s="139"/>
      <c r="BL300" s="139"/>
      <c r="BM300" s="139"/>
      <c r="BN300" s="139"/>
    </row>
    <row r="301" spans="1:66" ht="15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39"/>
      <c r="AD301" s="139"/>
      <c r="AE301" s="139"/>
      <c r="AF301" s="139"/>
      <c r="AG301" s="139"/>
      <c r="AH301" s="139"/>
      <c r="AI301" s="139"/>
      <c r="AJ301" s="139"/>
      <c r="AK301" s="139"/>
      <c r="AL301" s="139"/>
      <c r="AM301" s="139"/>
      <c r="AN301" s="139"/>
      <c r="AO301" s="139"/>
      <c r="AP301" s="139"/>
      <c r="AQ301" s="139"/>
      <c r="AR301" s="139"/>
      <c r="AS301" s="139"/>
      <c r="AT301" s="139"/>
      <c r="AU301" s="139"/>
      <c r="AV301" s="139"/>
      <c r="AW301" s="139"/>
      <c r="AX301" s="139"/>
      <c r="AY301" s="139"/>
      <c r="AZ301" s="139"/>
      <c r="BA301" s="140"/>
      <c r="BB301" s="139"/>
      <c r="BC301" s="139"/>
      <c r="BD301" s="139"/>
      <c r="BE301" s="139"/>
      <c r="BF301" s="139"/>
      <c r="BG301" s="140"/>
      <c r="BH301" s="139"/>
      <c r="BI301" s="139"/>
      <c r="BJ301" s="139"/>
      <c r="BK301" s="139"/>
      <c r="BL301" s="139"/>
      <c r="BM301" s="139"/>
      <c r="BN301" s="139"/>
    </row>
    <row r="302" spans="1:66" ht="15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39"/>
      <c r="AG302" s="139"/>
      <c r="AH302" s="139"/>
      <c r="AI302" s="139"/>
      <c r="AJ302" s="139"/>
      <c r="AK302" s="139"/>
      <c r="AL302" s="139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40"/>
      <c r="BB302" s="139"/>
      <c r="BC302" s="139"/>
      <c r="BD302" s="139"/>
      <c r="BE302" s="139"/>
      <c r="BF302" s="139"/>
      <c r="BG302" s="140"/>
      <c r="BH302" s="139"/>
      <c r="BI302" s="139"/>
      <c r="BJ302" s="139"/>
      <c r="BK302" s="139"/>
      <c r="BL302" s="139"/>
      <c r="BM302" s="139"/>
      <c r="BN302" s="139"/>
    </row>
    <row r="303" spans="1:66" ht="15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  <c r="AC303" s="139"/>
      <c r="AD303" s="139"/>
      <c r="AE303" s="139"/>
      <c r="AF303" s="139"/>
      <c r="AG303" s="139"/>
      <c r="AH303" s="139"/>
      <c r="AI303" s="139"/>
      <c r="AJ303" s="139"/>
      <c r="AK303" s="139"/>
      <c r="AL303" s="139"/>
      <c r="AM303" s="139"/>
      <c r="AN303" s="139"/>
      <c r="AO303" s="139"/>
      <c r="AP303" s="139"/>
      <c r="AQ303" s="139"/>
      <c r="AR303" s="139"/>
      <c r="AS303" s="139"/>
      <c r="AT303" s="139"/>
      <c r="AU303" s="139"/>
      <c r="AV303" s="139"/>
      <c r="AW303" s="139"/>
      <c r="AX303" s="139"/>
      <c r="AY303" s="139"/>
      <c r="AZ303" s="139"/>
      <c r="BA303" s="140"/>
      <c r="BB303" s="139"/>
      <c r="BC303" s="139"/>
      <c r="BD303" s="139"/>
      <c r="BE303" s="139"/>
      <c r="BF303" s="139"/>
      <c r="BG303" s="140"/>
      <c r="BH303" s="139"/>
      <c r="BI303" s="139"/>
      <c r="BJ303" s="139"/>
      <c r="BK303" s="139"/>
      <c r="BL303" s="139"/>
      <c r="BM303" s="139"/>
      <c r="BN303" s="139"/>
    </row>
    <row r="304" spans="1:66" ht="15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40"/>
      <c r="BB304" s="139"/>
      <c r="BC304" s="139"/>
      <c r="BD304" s="139"/>
      <c r="BE304" s="139"/>
      <c r="BF304" s="139"/>
      <c r="BG304" s="140"/>
      <c r="BH304" s="139"/>
      <c r="BI304" s="139"/>
      <c r="BJ304" s="139"/>
      <c r="BK304" s="139"/>
      <c r="BL304" s="139"/>
      <c r="BM304" s="139"/>
      <c r="BN304" s="139"/>
    </row>
    <row r="305" spans="1:66" ht="15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39"/>
      <c r="AG305" s="139"/>
      <c r="AH305" s="139"/>
      <c r="AI305" s="139"/>
      <c r="AJ305" s="139"/>
      <c r="AK305" s="139"/>
      <c r="AL305" s="139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40"/>
      <c r="BB305" s="139"/>
      <c r="BC305" s="139"/>
      <c r="BD305" s="139"/>
      <c r="BE305" s="139"/>
      <c r="BF305" s="139"/>
      <c r="BG305" s="140"/>
      <c r="BH305" s="139"/>
      <c r="BI305" s="139"/>
      <c r="BJ305" s="139"/>
      <c r="BK305" s="139"/>
      <c r="BL305" s="139"/>
      <c r="BM305" s="139"/>
      <c r="BN305" s="139"/>
    </row>
    <row r="306" spans="1:66" ht="15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40"/>
      <c r="BB306" s="139"/>
      <c r="BC306" s="139"/>
      <c r="BD306" s="139"/>
      <c r="BE306" s="139"/>
      <c r="BF306" s="139"/>
      <c r="BG306" s="140"/>
      <c r="BH306" s="139"/>
      <c r="BI306" s="139"/>
      <c r="BJ306" s="139"/>
      <c r="BK306" s="139"/>
      <c r="BL306" s="139"/>
      <c r="BM306" s="139"/>
      <c r="BN306" s="139"/>
    </row>
    <row r="307" spans="1:66" ht="15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39"/>
      <c r="AG307" s="139"/>
      <c r="AH307" s="139"/>
      <c r="AI307" s="139"/>
      <c r="AJ307" s="139"/>
      <c r="AK307" s="139"/>
      <c r="AL307" s="139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40"/>
      <c r="BB307" s="139"/>
      <c r="BC307" s="139"/>
      <c r="BD307" s="139"/>
      <c r="BE307" s="139"/>
      <c r="BF307" s="139"/>
      <c r="BG307" s="140"/>
      <c r="BH307" s="139"/>
      <c r="BI307" s="139"/>
      <c r="BJ307" s="139"/>
      <c r="BK307" s="139"/>
      <c r="BL307" s="139"/>
      <c r="BM307" s="139"/>
      <c r="BN307" s="139"/>
    </row>
    <row r="308" spans="1:66" ht="15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39"/>
      <c r="AG308" s="139"/>
      <c r="AH308" s="139"/>
      <c r="AI308" s="139"/>
      <c r="AJ308" s="139"/>
      <c r="AK308" s="139"/>
      <c r="AL308" s="139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40"/>
      <c r="BB308" s="139"/>
      <c r="BC308" s="139"/>
      <c r="BD308" s="139"/>
      <c r="BE308" s="139"/>
      <c r="BF308" s="139"/>
      <c r="BG308" s="140"/>
      <c r="BH308" s="139"/>
      <c r="BI308" s="139"/>
      <c r="BJ308" s="139"/>
      <c r="BK308" s="139"/>
      <c r="BL308" s="139"/>
      <c r="BM308" s="139"/>
      <c r="BN308" s="139"/>
    </row>
    <row r="309" spans="1:66" ht="15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9"/>
      <c r="AM309" s="139"/>
      <c r="AN309" s="139"/>
      <c r="AO309" s="139"/>
      <c r="AP309" s="139"/>
      <c r="AQ309" s="139"/>
      <c r="AR309" s="139"/>
      <c r="AS309" s="139"/>
      <c r="AT309" s="139"/>
      <c r="AU309" s="139"/>
      <c r="AV309" s="139"/>
      <c r="AW309" s="139"/>
      <c r="AX309" s="139"/>
      <c r="AY309" s="139"/>
      <c r="AZ309" s="139"/>
      <c r="BA309" s="140"/>
      <c r="BB309" s="139"/>
      <c r="BC309" s="139"/>
      <c r="BD309" s="139"/>
      <c r="BE309" s="139"/>
      <c r="BF309" s="139"/>
      <c r="BG309" s="140"/>
      <c r="BH309" s="139"/>
      <c r="BI309" s="139"/>
      <c r="BJ309" s="139"/>
      <c r="BK309" s="139"/>
      <c r="BL309" s="139"/>
      <c r="BM309" s="139"/>
      <c r="BN309" s="139"/>
    </row>
    <row r="310" spans="1:66" ht="15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9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40"/>
      <c r="BB310" s="139"/>
      <c r="BC310" s="139"/>
      <c r="BD310" s="139"/>
      <c r="BE310" s="139"/>
      <c r="BF310" s="139"/>
      <c r="BG310" s="140"/>
      <c r="BH310" s="139"/>
      <c r="BI310" s="139"/>
      <c r="BJ310" s="139"/>
      <c r="BK310" s="139"/>
      <c r="BL310" s="139"/>
      <c r="BM310" s="139"/>
      <c r="BN310" s="139"/>
    </row>
    <row r="311" spans="1:66" ht="15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39"/>
      <c r="AG311" s="139"/>
      <c r="AH311" s="139"/>
      <c r="AI311" s="139"/>
      <c r="AJ311" s="139"/>
      <c r="AK311" s="139"/>
      <c r="AL311" s="139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40"/>
      <c r="BB311" s="139"/>
      <c r="BC311" s="139"/>
      <c r="BD311" s="139"/>
      <c r="BE311" s="139"/>
      <c r="BF311" s="139"/>
      <c r="BG311" s="140"/>
      <c r="BH311" s="139"/>
      <c r="BI311" s="139"/>
      <c r="BJ311" s="139"/>
      <c r="BK311" s="139"/>
      <c r="BL311" s="139"/>
      <c r="BM311" s="139"/>
      <c r="BN311" s="139"/>
    </row>
    <row r="312" spans="1:66" ht="15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9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40"/>
      <c r="BB312" s="139"/>
      <c r="BC312" s="139"/>
      <c r="BD312" s="139"/>
      <c r="BE312" s="139"/>
      <c r="BF312" s="139"/>
      <c r="BG312" s="140"/>
      <c r="BH312" s="139"/>
      <c r="BI312" s="139"/>
      <c r="BJ312" s="139"/>
      <c r="BK312" s="139"/>
      <c r="BL312" s="139"/>
      <c r="BM312" s="139"/>
      <c r="BN312" s="139"/>
    </row>
    <row r="313" spans="1:66" ht="15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39"/>
      <c r="AG313" s="139"/>
      <c r="AH313" s="139"/>
      <c r="AI313" s="139"/>
      <c r="AJ313" s="139"/>
      <c r="AK313" s="139"/>
      <c r="AL313" s="139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40"/>
      <c r="BB313" s="139"/>
      <c r="BC313" s="139"/>
      <c r="BD313" s="139"/>
      <c r="BE313" s="139"/>
      <c r="BF313" s="139"/>
      <c r="BG313" s="140"/>
      <c r="BH313" s="139"/>
      <c r="BI313" s="139"/>
      <c r="BJ313" s="139"/>
      <c r="BK313" s="139"/>
      <c r="BL313" s="139"/>
      <c r="BM313" s="139"/>
      <c r="BN313" s="139"/>
    </row>
    <row r="314" spans="1:66" ht="15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39"/>
      <c r="AG314" s="139"/>
      <c r="AH314" s="139"/>
      <c r="AI314" s="139"/>
      <c r="AJ314" s="139"/>
      <c r="AK314" s="139"/>
      <c r="AL314" s="139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40"/>
      <c r="BB314" s="139"/>
      <c r="BC314" s="139"/>
      <c r="BD314" s="139"/>
      <c r="BE314" s="139"/>
      <c r="BF314" s="139"/>
      <c r="BG314" s="140"/>
      <c r="BH314" s="139"/>
      <c r="BI314" s="139"/>
      <c r="BJ314" s="139"/>
      <c r="BK314" s="139"/>
      <c r="BL314" s="139"/>
      <c r="BM314" s="139"/>
      <c r="BN314" s="139"/>
    </row>
    <row r="315" spans="1:66" ht="15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39"/>
      <c r="AG315" s="139"/>
      <c r="AH315" s="139"/>
      <c r="AI315" s="139"/>
      <c r="AJ315" s="139"/>
      <c r="AK315" s="139"/>
      <c r="AL315" s="139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40"/>
      <c r="BB315" s="139"/>
      <c r="BC315" s="139"/>
      <c r="BD315" s="139"/>
      <c r="BE315" s="139"/>
      <c r="BF315" s="139"/>
      <c r="BG315" s="140"/>
      <c r="BH315" s="139"/>
      <c r="BI315" s="139"/>
      <c r="BJ315" s="139"/>
      <c r="BK315" s="139"/>
      <c r="BL315" s="139"/>
      <c r="BM315" s="139"/>
      <c r="BN315" s="139"/>
    </row>
    <row r="316" spans="1:66" ht="15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9"/>
      <c r="AM316" s="139"/>
      <c r="AN316" s="139"/>
      <c r="AO316" s="139"/>
      <c r="AP316" s="139"/>
      <c r="AQ316" s="139"/>
      <c r="AR316" s="139"/>
      <c r="AS316" s="139"/>
      <c r="AT316" s="139"/>
      <c r="AU316" s="139"/>
      <c r="AV316" s="139"/>
      <c r="AW316" s="139"/>
      <c r="AX316" s="139"/>
      <c r="AY316" s="139"/>
      <c r="AZ316" s="139"/>
      <c r="BA316" s="140"/>
      <c r="BB316" s="139"/>
      <c r="BC316" s="139"/>
      <c r="BD316" s="139"/>
      <c r="BE316" s="139"/>
      <c r="BF316" s="139"/>
      <c r="BG316" s="140"/>
      <c r="BH316" s="139"/>
      <c r="BI316" s="139"/>
      <c r="BJ316" s="139"/>
      <c r="BK316" s="139"/>
      <c r="BL316" s="139"/>
      <c r="BM316" s="139"/>
      <c r="BN316" s="139"/>
    </row>
    <row r="317" spans="1:66" ht="15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39"/>
      <c r="AF317" s="139"/>
      <c r="AG317" s="139"/>
      <c r="AH317" s="139"/>
      <c r="AI317" s="139"/>
      <c r="AJ317" s="139"/>
      <c r="AK317" s="139"/>
      <c r="AL317" s="139"/>
      <c r="AM317" s="139"/>
      <c r="AN317" s="139"/>
      <c r="AO317" s="139"/>
      <c r="AP317" s="139"/>
      <c r="AQ317" s="139"/>
      <c r="AR317" s="139"/>
      <c r="AS317" s="139"/>
      <c r="AT317" s="139"/>
      <c r="AU317" s="139"/>
      <c r="AV317" s="139"/>
      <c r="AW317" s="139"/>
      <c r="AX317" s="139"/>
      <c r="AY317" s="139"/>
      <c r="AZ317" s="139"/>
      <c r="BA317" s="140"/>
      <c r="BB317" s="139"/>
      <c r="BC317" s="139"/>
      <c r="BD317" s="139"/>
      <c r="BE317" s="139"/>
      <c r="BF317" s="139"/>
      <c r="BG317" s="140"/>
      <c r="BH317" s="139"/>
      <c r="BI317" s="139"/>
      <c r="BJ317" s="139"/>
      <c r="BK317" s="139"/>
      <c r="BL317" s="139"/>
      <c r="BM317" s="139"/>
      <c r="BN317" s="139"/>
    </row>
    <row r="318" spans="1:66" ht="15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9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40"/>
      <c r="BB318" s="139"/>
      <c r="BC318" s="139"/>
      <c r="BD318" s="139"/>
      <c r="BE318" s="139"/>
      <c r="BF318" s="139"/>
      <c r="BG318" s="140"/>
      <c r="BH318" s="139"/>
      <c r="BI318" s="139"/>
      <c r="BJ318" s="139"/>
      <c r="BK318" s="139"/>
      <c r="BL318" s="139"/>
      <c r="BM318" s="139"/>
      <c r="BN318" s="139"/>
    </row>
    <row r="319" spans="1:66" ht="15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39"/>
      <c r="AG319" s="139"/>
      <c r="AH319" s="139"/>
      <c r="AI319" s="139"/>
      <c r="AJ319" s="139"/>
      <c r="AK319" s="139"/>
      <c r="AL319" s="139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40"/>
      <c r="BB319" s="139"/>
      <c r="BC319" s="139"/>
      <c r="BD319" s="139"/>
      <c r="BE319" s="139"/>
      <c r="BF319" s="139"/>
      <c r="BG319" s="140"/>
      <c r="BH319" s="139"/>
      <c r="BI319" s="139"/>
      <c r="BJ319" s="139"/>
      <c r="BK319" s="139"/>
      <c r="BL319" s="139"/>
      <c r="BM319" s="139"/>
      <c r="BN319" s="139"/>
    </row>
    <row r="320" spans="1:66" ht="15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39"/>
      <c r="AG320" s="139"/>
      <c r="AH320" s="139"/>
      <c r="AI320" s="139"/>
      <c r="AJ320" s="139"/>
      <c r="AK320" s="139"/>
      <c r="AL320" s="139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40"/>
      <c r="BB320" s="139"/>
      <c r="BC320" s="139"/>
      <c r="BD320" s="139"/>
      <c r="BE320" s="139"/>
      <c r="BF320" s="139"/>
      <c r="BG320" s="140"/>
      <c r="BH320" s="139"/>
      <c r="BI320" s="139"/>
      <c r="BJ320" s="139"/>
      <c r="BK320" s="139"/>
      <c r="BL320" s="139"/>
      <c r="BM320" s="139"/>
      <c r="BN320" s="139"/>
    </row>
    <row r="321" spans="1:66" ht="15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39"/>
      <c r="AG321" s="139"/>
      <c r="AH321" s="139"/>
      <c r="AI321" s="139"/>
      <c r="AJ321" s="139"/>
      <c r="AK321" s="139"/>
      <c r="AL321" s="139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40"/>
      <c r="BB321" s="139"/>
      <c r="BC321" s="139"/>
      <c r="BD321" s="139"/>
      <c r="BE321" s="139"/>
      <c r="BF321" s="139"/>
      <c r="BG321" s="140"/>
      <c r="BH321" s="139"/>
      <c r="BI321" s="139"/>
      <c r="BJ321" s="139"/>
      <c r="BK321" s="139"/>
      <c r="BL321" s="139"/>
      <c r="BM321" s="139"/>
      <c r="BN321" s="139"/>
    </row>
    <row r="322" spans="1:66" ht="15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40"/>
      <c r="BB322" s="139"/>
      <c r="BC322" s="139"/>
      <c r="BD322" s="139"/>
      <c r="BE322" s="139"/>
      <c r="BF322" s="139"/>
      <c r="BG322" s="140"/>
      <c r="BH322" s="139"/>
      <c r="BI322" s="139"/>
      <c r="BJ322" s="139"/>
      <c r="BK322" s="139"/>
      <c r="BL322" s="139"/>
      <c r="BM322" s="139"/>
      <c r="BN322" s="139"/>
    </row>
    <row r="323" spans="1:66" ht="15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  <c r="AF323" s="139"/>
      <c r="AG323" s="139"/>
      <c r="AH323" s="139"/>
      <c r="AI323" s="139"/>
      <c r="AJ323" s="139"/>
      <c r="AK323" s="139"/>
      <c r="AL323" s="139"/>
      <c r="AM323" s="139"/>
      <c r="AN323" s="139"/>
      <c r="AO323" s="139"/>
      <c r="AP323" s="139"/>
      <c r="AQ323" s="139"/>
      <c r="AR323" s="139"/>
      <c r="AS323" s="139"/>
      <c r="AT323" s="139"/>
      <c r="AU323" s="139"/>
      <c r="AV323" s="139"/>
      <c r="AW323" s="139"/>
      <c r="AX323" s="139"/>
      <c r="AY323" s="139"/>
      <c r="AZ323" s="139"/>
      <c r="BA323" s="140"/>
      <c r="BB323" s="139"/>
      <c r="BC323" s="139"/>
      <c r="BD323" s="139"/>
      <c r="BE323" s="139"/>
      <c r="BF323" s="139"/>
      <c r="BG323" s="140"/>
      <c r="BH323" s="139"/>
      <c r="BI323" s="139"/>
      <c r="BJ323" s="139"/>
      <c r="BK323" s="139"/>
      <c r="BL323" s="139"/>
      <c r="BM323" s="139"/>
      <c r="BN323" s="139"/>
    </row>
    <row r="324" spans="1:66" ht="15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9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40"/>
      <c r="BB324" s="139"/>
      <c r="BC324" s="139"/>
      <c r="BD324" s="139"/>
      <c r="BE324" s="139"/>
      <c r="BF324" s="139"/>
      <c r="BG324" s="140"/>
      <c r="BH324" s="139"/>
      <c r="BI324" s="139"/>
      <c r="BJ324" s="139"/>
      <c r="BK324" s="139"/>
      <c r="BL324" s="139"/>
      <c r="BM324" s="139"/>
      <c r="BN324" s="139"/>
    </row>
    <row r="325" spans="1:66" ht="15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9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40"/>
      <c r="BB325" s="139"/>
      <c r="BC325" s="139"/>
      <c r="BD325" s="139"/>
      <c r="BE325" s="139"/>
      <c r="BF325" s="139"/>
      <c r="BG325" s="140"/>
      <c r="BH325" s="139"/>
      <c r="BI325" s="139"/>
      <c r="BJ325" s="139"/>
      <c r="BK325" s="139"/>
      <c r="BL325" s="139"/>
      <c r="BM325" s="139"/>
      <c r="BN325" s="139"/>
    </row>
    <row r="326" spans="1:66" ht="15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9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40"/>
      <c r="BB326" s="139"/>
      <c r="BC326" s="139"/>
      <c r="BD326" s="139"/>
      <c r="BE326" s="139"/>
      <c r="BF326" s="139"/>
      <c r="BG326" s="140"/>
      <c r="BH326" s="139"/>
      <c r="BI326" s="139"/>
      <c r="BJ326" s="139"/>
      <c r="BK326" s="139"/>
      <c r="BL326" s="139"/>
      <c r="BM326" s="139"/>
      <c r="BN326" s="139"/>
    </row>
    <row r="327" spans="1:66" ht="15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  <c r="AF327" s="139"/>
      <c r="AG327" s="139"/>
      <c r="AH327" s="139"/>
      <c r="AI327" s="139"/>
      <c r="AJ327" s="139"/>
      <c r="AK327" s="139"/>
      <c r="AL327" s="139"/>
      <c r="AM327" s="139"/>
      <c r="AN327" s="139"/>
      <c r="AO327" s="139"/>
      <c r="AP327" s="139"/>
      <c r="AQ327" s="139"/>
      <c r="AR327" s="139"/>
      <c r="AS327" s="139"/>
      <c r="AT327" s="139"/>
      <c r="AU327" s="139"/>
      <c r="AV327" s="139"/>
      <c r="AW327" s="139"/>
      <c r="AX327" s="139"/>
      <c r="AY327" s="139"/>
      <c r="AZ327" s="139"/>
      <c r="BA327" s="140"/>
      <c r="BB327" s="139"/>
      <c r="BC327" s="139"/>
      <c r="BD327" s="139"/>
      <c r="BE327" s="139"/>
      <c r="BF327" s="139"/>
      <c r="BG327" s="140"/>
      <c r="BH327" s="139"/>
      <c r="BI327" s="139"/>
      <c r="BJ327" s="139"/>
      <c r="BK327" s="139"/>
      <c r="BL327" s="139"/>
      <c r="BM327" s="139"/>
      <c r="BN327" s="139"/>
    </row>
    <row r="328" spans="1:66" ht="15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  <c r="AO328" s="139"/>
      <c r="AP328" s="139"/>
      <c r="AQ328" s="139"/>
      <c r="AR328" s="139"/>
      <c r="AS328" s="139"/>
      <c r="AT328" s="139"/>
      <c r="AU328" s="139"/>
      <c r="AV328" s="139"/>
      <c r="AW328" s="139"/>
      <c r="AX328" s="139"/>
      <c r="AY328" s="139"/>
      <c r="AZ328" s="139"/>
      <c r="BA328" s="140"/>
      <c r="BB328" s="139"/>
      <c r="BC328" s="139"/>
      <c r="BD328" s="139"/>
      <c r="BE328" s="139"/>
      <c r="BF328" s="139"/>
      <c r="BG328" s="140"/>
      <c r="BH328" s="139"/>
      <c r="BI328" s="139"/>
      <c r="BJ328" s="139"/>
      <c r="BK328" s="139"/>
      <c r="BL328" s="139"/>
      <c r="BM328" s="139"/>
      <c r="BN328" s="139"/>
    </row>
    <row r="329" spans="1:66" ht="15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39"/>
      <c r="AG329" s="139"/>
      <c r="AH329" s="139"/>
      <c r="AI329" s="139"/>
      <c r="AJ329" s="139"/>
      <c r="AK329" s="139"/>
      <c r="AL329" s="139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40"/>
      <c r="BB329" s="139"/>
      <c r="BC329" s="139"/>
      <c r="BD329" s="139"/>
      <c r="BE329" s="139"/>
      <c r="BF329" s="139"/>
      <c r="BG329" s="140"/>
      <c r="BH329" s="139"/>
      <c r="BI329" s="139"/>
      <c r="BJ329" s="139"/>
      <c r="BK329" s="139"/>
      <c r="BL329" s="139"/>
      <c r="BM329" s="139"/>
      <c r="BN329" s="139"/>
    </row>
    <row r="330" spans="1:66" ht="15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9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40"/>
      <c r="BB330" s="139"/>
      <c r="BC330" s="139"/>
      <c r="BD330" s="139"/>
      <c r="BE330" s="139"/>
      <c r="BF330" s="139"/>
      <c r="BG330" s="140"/>
      <c r="BH330" s="139"/>
      <c r="BI330" s="139"/>
      <c r="BJ330" s="139"/>
      <c r="BK330" s="139"/>
      <c r="BL330" s="139"/>
      <c r="BM330" s="139"/>
      <c r="BN330" s="139"/>
    </row>
    <row r="331" spans="1:66" ht="15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  <c r="AF331" s="139"/>
      <c r="AG331" s="139"/>
      <c r="AH331" s="139"/>
      <c r="AI331" s="139"/>
      <c r="AJ331" s="139"/>
      <c r="AK331" s="139"/>
      <c r="AL331" s="139"/>
      <c r="AM331" s="139"/>
      <c r="AN331" s="139"/>
      <c r="AO331" s="139"/>
      <c r="AP331" s="139"/>
      <c r="AQ331" s="139"/>
      <c r="AR331" s="139"/>
      <c r="AS331" s="139"/>
      <c r="AT331" s="139"/>
      <c r="AU331" s="139"/>
      <c r="AV331" s="139"/>
      <c r="AW331" s="139"/>
      <c r="AX331" s="139"/>
      <c r="AY331" s="139"/>
      <c r="AZ331" s="139"/>
      <c r="BA331" s="140"/>
      <c r="BB331" s="139"/>
      <c r="BC331" s="139"/>
      <c r="BD331" s="139"/>
      <c r="BE331" s="139"/>
      <c r="BF331" s="139"/>
      <c r="BG331" s="140"/>
      <c r="BH331" s="139"/>
      <c r="BI331" s="139"/>
      <c r="BJ331" s="139"/>
      <c r="BK331" s="139"/>
      <c r="BL331" s="139"/>
      <c r="BM331" s="139"/>
      <c r="BN331" s="139"/>
    </row>
    <row r="332" spans="1:66" ht="15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40"/>
      <c r="BB332" s="139"/>
      <c r="BC332" s="139"/>
      <c r="BD332" s="139"/>
      <c r="BE332" s="139"/>
      <c r="BF332" s="139"/>
      <c r="BG332" s="140"/>
      <c r="BH332" s="139"/>
      <c r="BI332" s="139"/>
      <c r="BJ332" s="139"/>
      <c r="BK332" s="139"/>
      <c r="BL332" s="139"/>
      <c r="BM332" s="139"/>
      <c r="BN332" s="139"/>
    </row>
    <row r="333" spans="1:66" ht="15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40"/>
      <c r="BB333" s="139"/>
      <c r="BC333" s="139"/>
      <c r="BD333" s="139"/>
      <c r="BE333" s="139"/>
      <c r="BF333" s="139"/>
      <c r="BG333" s="140"/>
      <c r="BH333" s="139"/>
      <c r="BI333" s="139"/>
      <c r="BJ333" s="139"/>
      <c r="BK333" s="139"/>
      <c r="BL333" s="139"/>
      <c r="BM333" s="139"/>
      <c r="BN333" s="139"/>
    </row>
    <row r="334" spans="1:66" ht="15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/>
      <c r="AM334" s="139"/>
      <c r="AN334" s="139"/>
      <c r="AO334" s="139"/>
      <c r="AP334" s="139"/>
      <c r="AQ334" s="139"/>
      <c r="AR334" s="139"/>
      <c r="AS334" s="139"/>
      <c r="AT334" s="139"/>
      <c r="AU334" s="139"/>
      <c r="AV334" s="139"/>
      <c r="AW334" s="139"/>
      <c r="AX334" s="139"/>
      <c r="AY334" s="139"/>
      <c r="AZ334" s="139"/>
      <c r="BA334" s="140"/>
      <c r="BB334" s="139"/>
      <c r="BC334" s="139"/>
      <c r="BD334" s="139"/>
      <c r="BE334" s="139"/>
      <c r="BF334" s="139"/>
      <c r="BG334" s="140"/>
      <c r="BH334" s="139"/>
      <c r="BI334" s="139"/>
      <c r="BJ334" s="139"/>
      <c r="BK334" s="139"/>
      <c r="BL334" s="139"/>
      <c r="BM334" s="139"/>
      <c r="BN334" s="139"/>
    </row>
    <row r="335" spans="1:66" ht="15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40"/>
      <c r="BB335" s="139"/>
      <c r="BC335" s="139"/>
      <c r="BD335" s="139"/>
      <c r="BE335" s="139"/>
      <c r="BF335" s="139"/>
      <c r="BG335" s="140"/>
      <c r="BH335" s="139"/>
      <c r="BI335" s="139"/>
      <c r="BJ335" s="139"/>
      <c r="BK335" s="139"/>
      <c r="BL335" s="139"/>
      <c r="BM335" s="139"/>
      <c r="BN335" s="139"/>
    </row>
    <row r="336" spans="1:66" ht="15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9"/>
      <c r="AM336" s="139"/>
      <c r="AN336" s="139"/>
      <c r="AO336" s="139"/>
      <c r="AP336" s="139"/>
      <c r="AQ336" s="139"/>
      <c r="AR336" s="139"/>
      <c r="AS336" s="139"/>
      <c r="AT336" s="139"/>
      <c r="AU336" s="139"/>
      <c r="AV336" s="139"/>
      <c r="AW336" s="139"/>
      <c r="AX336" s="139"/>
      <c r="AY336" s="139"/>
      <c r="AZ336" s="139"/>
      <c r="BA336" s="140"/>
      <c r="BB336" s="139"/>
      <c r="BC336" s="139"/>
      <c r="BD336" s="139"/>
      <c r="BE336" s="139"/>
      <c r="BF336" s="139"/>
      <c r="BG336" s="140"/>
      <c r="BH336" s="139"/>
      <c r="BI336" s="139"/>
      <c r="BJ336" s="139"/>
      <c r="BK336" s="139"/>
      <c r="BL336" s="139"/>
      <c r="BM336" s="139"/>
      <c r="BN336" s="139"/>
    </row>
    <row r="337" spans="1:66" ht="15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39"/>
      <c r="AG337" s="139"/>
      <c r="AH337" s="139"/>
      <c r="AI337" s="139"/>
      <c r="AJ337" s="139"/>
      <c r="AK337" s="139"/>
      <c r="AL337" s="139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40"/>
      <c r="BB337" s="139"/>
      <c r="BC337" s="139"/>
      <c r="BD337" s="139"/>
      <c r="BE337" s="139"/>
      <c r="BF337" s="139"/>
      <c r="BG337" s="140"/>
      <c r="BH337" s="139"/>
      <c r="BI337" s="139"/>
      <c r="BJ337" s="139"/>
      <c r="BK337" s="139"/>
      <c r="BL337" s="139"/>
      <c r="BM337" s="139"/>
      <c r="BN337" s="139"/>
    </row>
    <row r="338" spans="1:66" ht="15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9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40"/>
      <c r="BB338" s="139"/>
      <c r="BC338" s="139"/>
      <c r="BD338" s="139"/>
      <c r="BE338" s="139"/>
      <c r="BF338" s="139"/>
      <c r="BG338" s="140"/>
      <c r="BH338" s="139"/>
      <c r="BI338" s="139"/>
      <c r="BJ338" s="139"/>
      <c r="BK338" s="139"/>
      <c r="BL338" s="139"/>
      <c r="BM338" s="139"/>
      <c r="BN338" s="139"/>
    </row>
    <row r="339" spans="1:66" ht="15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39"/>
      <c r="AG339" s="139"/>
      <c r="AH339" s="139"/>
      <c r="AI339" s="139"/>
      <c r="AJ339" s="139"/>
      <c r="AK339" s="139"/>
      <c r="AL339" s="139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40"/>
      <c r="BB339" s="139"/>
      <c r="BC339" s="139"/>
      <c r="BD339" s="139"/>
      <c r="BE339" s="139"/>
      <c r="BF339" s="139"/>
      <c r="BG339" s="140"/>
      <c r="BH339" s="139"/>
      <c r="BI339" s="139"/>
      <c r="BJ339" s="139"/>
      <c r="BK339" s="139"/>
      <c r="BL339" s="139"/>
      <c r="BM339" s="139"/>
      <c r="BN339" s="139"/>
    </row>
    <row r="340" spans="1:66" ht="15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9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40"/>
      <c r="BB340" s="139"/>
      <c r="BC340" s="139"/>
      <c r="BD340" s="139"/>
      <c r="BE340" s="139"/>
      <c r="BF340" s="139"/>
      <c r="BG340" s="140"/>
      <c r="BH340" s="139"/>
      <c r="BI340" s="139"/>
      <c r="BJ340" s="139"/>
      <c r="BK340" s="139"/>
      <c r="BL340" s="139"/>
      <c r="BM340" s="139"/>
      <c r="BN340" s="139"/>
    </row>
    <row r="341" spans="1:66" ht="15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39"/>
      <c r="AG341" s="139"/>
      <c r="AH341" s="139"/>
      <c r="AI341" s="139"/>
      <c r="AJ341" s="139"/>
      <c r="AK341" s="139"/>
      <c r="AL341" s="139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40"/>
      <c r="BB341" s="139"/>
      <c r="BC341" s="139"/>
      <c r="BD341" s="139"/>
      <c r="BE341" s="139"/>
      <c r="BF341" s="139"/>
      <c r="BG341" s="140"/>
      <c r="BH341" s="139"/>
      <c r="BI341" s="139"/>
      <c r="BJ341" s="139"/>
      <c r="BK341" s="139"/>
      <c r="BL341" s="139"/>
      <c r="BM341" s="139"/>
      <c r="BN341" s="139"/>
    </row>
    <row r="342" spans="1:66" ht="15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40"/>
      <c r="BB342" s="139"/>
      <c r="BC342" s="139"/>
      <c r="BD342" s="139"/>
      <c r="BE342" s="139"/>
      <c r="BF342" s="139"/>
      <c r="BG342" s="140"/>
      <c r="BH342" s="139"/>
      <c r="BI342" s="139"/>
      <c r="BJ342" s="139"/>
      <c r="BK342" s="139"/>
      <c r="BL342" s="139"/>
      <c r="BM342" s="139"/>
      <c r="BN342" s="139"/>
    </row>
    <row r="343" spans="1:66" ht="15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9"/>
      <c r="AM343" s="139"/>
      <c r="AN343" s="139"/>
      <c r="AO343" s="139"/>
      <c r="AP343" s="139"/>
      <c r="AQ343" s="139"/>
      <c r="AR343" s="139"/>
      <c r="AS343" s="139"/>
      <c r="AT343" s="139"/>
      <c r="AU343" s="139"/>
      <c r="AV343" s="139"/>
      <c r="AW343" s="139"/>
      <c r="AX343" s="139"/>
      <c r="AY343" s="139"/>
      <c r="AZ343" s="139"/>
      <c r="BA343" s="140"/>
      <c r="BB343" s="139"/>
      <c r="BC343" s="139"/>
      <c r="BD343" s="139"/>
      <c r="BE343" s="139"/>
      <c r="BF343" s="139"/>
      <c r="BG343" s="140"/>
      <c r="BH343" s="139"/>
      <c r="BI343" s="139"/>
      <c r="BJ343" s="139"/>
      <c r="BK343" s="139"/>
      <c r="BL343" s="139"/>
      <c r="BM343" s="139"/>
      <c r="BN343" s="139"/>
    </row>
    <row r="344" spans="1:66" ht="15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  <c r="AO344" s="139"/>
      <c r="AP344" s="139"/>
      <c r="AQ344" s="139"/>
      <c r="AR344" s="139"/>
      <c r="AS344" s="139"/>
      <c r="AT344" s="139"/>
      <c r="AU344" s="139"/>
      <c r="AV344" s="139"/>
      <c r="AW344" s="139"/>
      <c r="AX344" s="139"/>
      <c r="AY344" s="139"/>
      <c r="AZ344" s="139"/>
      <c r="BA344" s="140"/>
      <c r="BB344" s="139"/>
      <c r="BC344" s="139"/>
      <c r="BD344" s="139"/>
      <c r="BE344" s="139"/>
      <c r="BF344" s="139"/>
      <c r="BG344" s="140"/>
      <c r="BH344" s="139"/>
      <c r="BI344" s="139"/>
      <c r="BJ344" s="139"/>
      <c r="BK344" s="139"/>
      <c r="BL344" s="139"/>
      <c r="BM344" s="139"/>
      <c r="BN344" s="139"/>
    </row>
    <row r="345" spans="1:66" ht="15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9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40"/>
      <c r="BB345" s="139"/>
      <c r="BC345" s="139"/>
      <c r="BD345" s="139"/>
      <c r="BE345" s="139"/>
      <c r="BF345" s="139"/>
      <c r="BG345" s="140"/>
      <c r="BH345" s="139"/>
      <c r="BI345" s="139"/>
      <c r="BJ345" s="139"/>
      <c r="BK345" s="139"/>
      <c r="BL345" s="139"/>
      <c r="BM345" s="139"/>
      <c r="BN345" s="139"/>
    </row>
    <row r="346" spans="1:66" ht="15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40"/>
      <c r="BB346" s="139"/>
      <c r="BC346" s="139"/>
      <c r="BD346" s="139"/>
      <c r="BE346" s="139"/>
      <c r="BF346" s="139"/>
      <c r="BG346" s="140"/>
      <c r="BH346" s="139"/>
      <c r="BI346" s="139"/>
      <c r="BJ346" s="139"/>
      <c r="BK346" s="139"/>
      <c r="BL346" s="139"/>
      <c r="BM346" s="139"/>
      <c r="BN346" s="139"/>
    </row>
    <row r="347" spans="1:66" ht="15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9"/>
      <c r="AM347" s="139"/>
      <c r="AN347" s="139"/>
      <c r="AO347" s="139"/>
      <c r="AP347" s="139"/>
      <c r="AQ347" s="139"/>
      <c r="AR347" s="139"/>
      <c r="AS347" s="139"/>
      <c r="AT347" s="139"/>
      <c r="AU347" s="139"/>
      <c r="AV347" s="139"/>
      <c r="AW347" s="139"/>
      <c r="AX347" s="139"/>
      <c r="AY347" s="139"/>
      <c r="AZ347" s="139"/>
      <c r="BA347" s="140"/>
      <c r="BB347" s="139"/>
      <c r="BC347" s="139"/>
      <c r="BD347" s="139"/>
      <c r="BE347" s="139"/>
      <c r="BF347" s="139"/>
      <c r="BG347" s="140"/>
      <c r="BH347" s="139"/>
      <c r="BI347" s="139"/>
      <c r="BJ347" s="139"/>
      <c r="BK347" s="139"/>
      <c r="BL347" s="139"/>
      <c r="BM347" s="139"/>
      <c r="BN347" s="139"/>
    </row>
    <row r="348" spans="1:66" ht="15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  <c r="AK348" s="139"/>
      <c r="AL348" s="139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40"/>
      <c r="BB348" s="139"/>
      <c r="BC348" s="139"/>
      <c r="BD348" s="139"/>
      <c r="BE348" s="139"/>
      <c r="BF348" s="139"/>
      <c r="BG348" s="140"/>
      <c r="BH348" s="139"/>
      <c r="BI348" s="139"/>
      <c r="BJ348" s="139"/>
      <c r="BK348" s="139"/>
      <c r="BL348" s="139"/>
      <c r="BM348" s="139"/>
      <c r="BN348" s="139"/>
    </row>
    <row r="349" spans="1:66" ht="15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9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40"/>
      <c r="BB349" s="139"/>
      <c r="BC349" s="139"/>
      <c r="BD349" s="139"/>
      <c r="BE349" s="139"/>
      <c r="BF349" s="139"/>
      <c r="BG349" s="140"/>
      <c r="BH349" s="139"/>
      <c r="BI349" s="139"/>
      <c r="BJ349" s="139"/>
      <c r="BK349" s="139"/>
      <c r="BL349" s="139"/>
      <c r="BM349" s="139"/>
      <c r="BN349" s="139"/>
    </row>
    <row r="350" spans="1:66" ht="15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  <c r="AK350" s="139"/>
      <c r="AL350" s="139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40"/>
      <c r="BB350" s="139"/>
      <c r="BC350" s="139"/>
      <c r="BD350" s="139"/>
      <c r="BE350" s="139"/>
      <c r="BF350" s="139"/>
      <c r="BG350" s="140"/>
      <c r="BH350" s="139"/>
      <c r="BI350" s="139"/>
      <c r="BJ350" s="139"/>
      <c r="BK350" s="139"/>
      <c r="BL350" s="139"/>
      <c r="BM350" s="139"/>
      <c r="BN350" s="139"/>
    </row>
    <row r="351" spans="1:66" ht="15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39"/>
      <c r="AG351" s="139"/>
      <c r="AH351" s="139"/>
      <c r="AI351" s="139"/>
      <c r="AJ351" s="139"/>
      <c r="AK351" s="139"/>
      <c r="AL351" s="139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40"/>
      <c r="BB351" s="139"/>
      <c r="BC351" s="139"/>
      <c r="BD351" s="139"/>
      <c r="BE351" s="139"/>
      <c r="BF351" s="139"/>
      <c r="BG351" s="140"/>
      <c r="BH351" s="139"/>
      <c r="BI351" s="139"/>
      <c r="BJ351" s="139"/>
      <c r="BK351" s="139"/>
      <c r="BL351" s="139"/>
      <c r="BM351" s="139"/>
      <c r="BN351" s="139"/>
    </row>
    <row r="352" spans="1:66" ht="15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  <c r="AK352" s="139"/>
      <c r="AL352" s="139"/>
      <c r="AM352" s="139"/>
      <c r="AN352" s="139"/>
      <c r="AO352" s="139"/>
      <c r="AP352" s="139"/>
      <c r="AQ352" s="139"/>
      <c r="AR352" s="139"/>
      <c r="AS352" s="139"/>
      <c r="AT352" s="139"/>
      <c r="AU352" s="139"/>
      <c r="AV352" s="139"/>
      <c r="AW352" s="139"/>
      <c r="AX352" s="139"/>
      <c r="AY352" s="139"/>
      <c r="AZ352" s="139"/>
      <c r="BA352" s="140"/>
      <c r="BB352" s="139"/>
      <c r="BC352" s="139"/>
      <c r="BD352" s="139"/>
      <c r="BE352" s="139"/>
      <c r="BF352" s="139"/>
      <c r="BG352" s="140"/>
      <c r="BH352" s="139"/>
      <c r="BI352" s="139"/>
      <c r="BJ352" s="139"/>
      <c r="BK352" s="139"/>
      <c r="BL352" s="139"/>
      <c r="BM352" s="139"/>
      <c r="BN352" s="139"/>
    </row>
    <row r="353" spans="1:66" ht="15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39"/>
      <c r="AG353" s="139"/>
      <c r="AH353" s="139"/>
      <c r="AI353" s="139"/>
      <c r="AJ353" s="139"/>
      <c r="AK353" s="139"/>
      <c r="AL353" s="139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40"/>
      <c r="BB353" s="139"/>
      <c r="BC353" s="139"/>
      <c r="BD353" s="139"/>
      <c r="BE353" s="139"/>
      <c r="BF353" s="139"/>
      <c r="BG353" s="140"/>
      <c r="BH353" s="139"/>
      <c r="BI353" s="139"/>
      <c r="BJ353" s="139"/>
      <c r="BK353" s="139"/>
      <c r="BL353" s="139"/>
      <c r="BM353" s="139"/>
      <c r="BN353" s="139"/>
    </row>
    <row r="354" spans="1:66" ht="15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  <c r="AK354" s="139"/>
      <c r="AL354" s="139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40"/>
      <c r="BB354" s="139"/>
      <c r="BC354" s="139"/>
      <c r="BD354" s="139"/>
      <c r="BE354" s="139"/>
      <c r="BF354" s="139"/>
      <c r="BG354" s="140"/>
      <c r="BH354" s="139"/>
      <c r="BI354" s="139"/>
      <c r="BJ354" s="139"/>
      <c r="BK354" s="139"/>
      <c r="BL354" s="139"/>
      <c r="BM354" s="139"/>
      <c r="BN354" s="139"/>
    </row>
    <row r="355" spans="1:66" ht="15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39"/>
      <c r="AG355" s="139"/>
      <c r="AH355" s="139"/>
      <c r="AI355" s="139"/>
      <c r="AJ355" s="139"/>
      <c r="AK355" s="139"/>
      <c r="AL355" s="139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40"/>
      <c r="BB355" s="139"/>
      <c r="BC355" s="139"/>
      <c r="BD355" s="139"/>
      <c r="BE355" s="139"/>
      <c r="BF355" s="139"/>
      <c r="BG355" s="140"/>
      <c r="BH355" s="139"/>
      <c r="BI355" s="139"/>
      <c r="BJ355" s="139"/>
      <c r="BK355" s="139"/>
      <c r="BL355" s="139"/>
      <c r="BM355" s="139"/>
      <c r="BN355" s="139"/>
    </row>
    <row r="356" spans="1:66" ht="15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39"/>
      <c r="AG356" s="139"/>
      <c r="AH356" s="139"/>
      <c r="AI356" s="139"/>
      <c r="AJ356" s="139"/>
      <c r="AK356" s="139"/>
      <c r="AL356" s="139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40"/>
      <c r="BB356" s="139"/>
      <c r="BC356" s="139"/>
      <c r="BD356" s="139"/>
      <c r="BE356" s="139"/>
      <c r="BF356" s="139"/>
      <c r="BG356" s="140"/>
      <c r="BH356" s="139"/>
      <c r="BI356" s="139"/>
      <c r="BJ356" s="139"/>
      <c r="BK356" s="139"/>
      <c r="BL356" s="139"/>
      <c r="BM356" s="139"/>
      <c r="BN356" s="139"/>
    </row>
    <row r="357" spans="1:66" ht="15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9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40"/>
      <c r="BB357" s="139"/>
      <c r="BC357" s="139"/>
      <c r="BD357" s="139"/>
      <c r="BE357" s="139"/>
      <c r="BF357" s="139"/>
      <c r="BG357" s="140"/>
      <c r="BH357" s="139"/>
      <c r="BI357" s="139"/>
      <c r="BJ357" s="139"/>
      <c r="BK357" s="139"/>
      <c r="BL357" s="139"/>
      <c r="BM357" s="139"/>
      <c r="BN357" s="139"/>
    </row>
    <row r="358" spans="1:66" ht="15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39"/>
      <c r="AG358" s="139"/>
      <c r="AH358" s="139"/>
      <c r="AI358" s="139"/>
      <c r="AJ358" s="139"/>
      <c r="AK358" s="139"/>
      <c r="AL358" s="139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40"/>
      <c r="BB358" s="139"/>
      <c r="BC358" s="139"/>
      <c r="BD358" s="139"/>
      <c r="BE358" s="139"/>
      <c r="BF358" s="139"/>
      <c r="BG358" s="140"/>
      <c r="BH358" s="139"/>
      <c r="BI358" s="139"/>
      <c r="BJ358" s="139"/>
      <c r="BK358" s="139"/>
      <c r="BL358" s="139"/>
      <c r="BM358" s="139"/>
      <c r="BN358" s="139"/>
    </row>
    <row r="359" spans="1:66" ht="15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39"/>
      <c r="AG359" s="139"/>
      <c r="AH359" s="139"/>
      <c r="AI359" s="139"/>
      <c r="AJ359" s="139"/>
      <c r="AK359" s="139"/>
      <c r="AL359" s="139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40"/>
      <c r="BB359" s="139"/>
      <c r="BC359" s="139"/>
      <c r="BD359" s="139"/>
      <c r="BE359" s="139"/>
      <c r="BF359" s="139"/>
      <c r="BG359" s="140"/>
      <c r="BH359" s="139"/>
      <c r="BI359" s="139"/>
      <c r="BJ359" s="139"/>
      <c r="BK359" s="139"/>
      <c r="BL359" s="139"/>
      <c r="BM359" s="139"/>
      <c r="BN359" s="139"/>
    </row>
    <row r="360" spans="1:66" ht="15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39"/>
      <c r="AG360" s="139"/>
      <c r="AH360" s="139"/>
      <c r="AI360" s="139"/>
      <c r="AJ360" s="139"/>
      <c r="AK360" s="139"/>
      <c r="AL360" s="139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40"/>
      <c r="BB360" s="139"/>
      <c r="BC360" s="139"/>
      <c r="BD360" s="139"/>
      <c r="BE360" s="139"/>
      <c r="BF360" s="139"/>
      <c r="BG360" s="140"/>
      <c r="BH360" s="139"/>
      <c r="BI360" s="139"/>
      <c r="BJ360" s="139"/>
      <c r="BK360" s="139"/>
      <c r="BL360" s="139"/>
      <c r="BM360" s="139"/>
      <c r="BN360" s="139"/>
    </row>
    <row r="361" spans="1:66" ht="15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39"/>
      <c r="AG361" s="139"/>
      <c r="AH361" s="139"/>
      <c r="AI361" s="139"/>
      <c r="AJ361" s="139"/>
      <c r="AK361" s="139"/>
      <c r="AL361" s="139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40"/>
      <c r="BB361" s="139"/>
      <c r="BC361" s="139"/>
      <c r="BD361" s="139"/>
      <c r="BE361" s="139"/>
      <c r="BF361" s="139"/>
      <c r="BG361" s="140"/>
      <c r="BH361" s="139"/>
      <c r="BI361" s="139"/>
      <c r="BJ361" s="139"/>
      <c r="BK361" s="139"/>
      <c r="BL361" s="139"/>
      <c r="BM361" s="139"/>
      <c r="BN361" s="139"/>
    </row>
    <row r="362" spans="1:66" ht="15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40"/>
      <c r="BB362" s="139"/>
      <c r="BC362" s="139"/>
      <c r="BD362" s="139"/>
      <c r="BE362" s="139"/>
      <c r="BF362" s="139"/>
      <c r="BG362" s="140"/>
      <c r="BH362" s="139"/>
      <c r="BI362" s="139"/>
      <c r="BJ362" s="139"/>
      <c r="BK362" s="139"/>
      <c r="BL362" s="139"/>
      <c r="BM362" s="139"/>
      <c r="BN362" s="139"/>
    </row>
    <row r="363" spans="1:66" ht="15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39"/>
      <c r="AG363" s="139"/>
      <c r="AH363" s="139"/>
      <c r="AI363" s="139"/>
      <c r="AJ363" s="139"/>
      <c r="AK363" s="139"/>
      <c r="AL363" s="139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40"/>
      <c r="BB363" s="139"/>
      <c r="BC363" s="139"/>
      <c r="BD363" s="139"/>
      <c r="BE363" s="139"/>
      <c r="BF363" s="139"/>
      <c r="BG363" s="140"/>
      <c r="BH363" s="139"/>
      <c r="BI363" s="139"/>
      <c r="BJ363" s="139"/>
      <c r="BK363" s="139"/>
      <c r="BL363" s="139"/>
      <c r="BM363" s="139"/>
      <c r="BN363" s="139"/>
    </row>
    <row r="364" spans="1:66" ht="15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40"/>
      <c r="BB364" s="139"/>
      <c r="BC364" s="139"/>
      <c r="BD364" s="139"/>
      <c r="BE364" s="139"/>
      <c r="BF364" s="139"/>
      <c r="BG364" s="140"/>
      <c r="BH364" s="139"/>
      <c r="BI364" s="139"/>
      <c r="BJ364" s="139"/>
      <c r="BK364" s="139"/>
      <c r="BL364" s="139"/>
      <c r="BM364" s="139"/>
      <c r="BN364" s="139"/>
    </row>
    <row r="365" spans="1:66" ht="15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39"/>
      <c r="AG365" s="139"/>
      <c r="AH365" s="139"/>
      <c r="AI365" s="139"/>
      <c r="AJ365" s="139"/>
      <c r="AK365" s="139"/>
      <c r="AL365" s="139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40"/>
      <c r="BB365" s="139"/>
      <c r="BC365" s="139"/>
      <c r="BD365" s="139"/>
      <c r="BE365" s="139"/>
      <c r="BF365" s="139"/>
      <c r="BG365" s="140"/>
      <c r="BH365" s="139"/>
      <c r="BI365" s="139"/>
      <c r="BJ365" s="139"/>
      <c r="BK365" s="139"/>
      <c r="BL365" s="139"/>
      <c r="BM365" s="139"/>
      <c r="BN365" s="139"/>
    </row>
    <row r="366" spans="1:66" ht="15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9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40"/>
      <c r="BB366" s="139"/>
      <c r="BC366" s="139"/>
      <c r="BD366" s="139"/>
      <c r="BE366" s="139"/>
      <c r="BF366" s="139"/>
      <c r="BG366" s="140"/>
      <c r="BH366" s="139"/>
      <c r="BI366" s="139"/>
      <c r="BJ366" s="139"/>
      <c r="BK366" s="139"/>
      <c r="BL366" s="139"/>
      <c r="BM366" s="139"/>
      <c r="BN366" s="139"/>
    </row>
    <row r="367" spans="1:66" ht="15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39"/>
      <c r="AG367" s="139"/>
      <c r="AH367" s="139"/>
      <c r="AI367" s="139"/>
      <c r="AJ367" s="139"/>
      <c r="AK367" s="139"/>
      <c r="AL367" s="139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40"/>
      <c r="BB367" s="139"/>
      <c r="BC367" s="139"/>
      <c r="BD367" s="139"/>
      <c r="BE367" s="139"/>
      <c r="BF367" s="139"/>
      <c r="BG367" s="140"/>
      <c r="BH367" s="139"/>
      <c r="BI367" s="139"/>
      <c r="BJ367" s="139"/>
      <c r="BK367" s="139"/>
      <c r="BL367" s="139"/>
      <c r="BM367" s="139"/>
      <c r="BN367" s="139"/>
    </row>
    <row r="368" spans="1:66" ht="15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9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40"/>
      <c r="BB368" s="139"/>
      <c r="BC368" s="139"/>
      <c r="BD368" s="139"/>
      <c r="BE368" s="139"/>
      <c r="BF368" s="139"/>
      <c r="BG368" s="140"/>
      <c r="BH368" s="139"/>
      <c r="BI368" s="139"/>
      <c r="BJ368" s="139"/>
      <c r="BK368" s="139"/>
      <c r="BL368" s="139"/>
      <c r="BM368" s="139"/>
      <c r="BN368" s="139"/>
    </row>
    <row r="369" spans="1:66" ht="15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39"/>
      <c r="AG369" s="139"/>
      <c r="AH369" s="139"/>
      <c r="AI369" s="139"/>
      <c r="AJ369" s="139"/>
      <c r="AK369" s="139"/>
      <c r="AL369" s="139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40"/>
      <c r="BB369" s="139"/>
      <c r="BC369" s="139"/>
      <c r="BD369" s="139"/>
      <c r="BE369" s="139"/>
      <c r="BF369" s="139"/>
      <c r="BG369" s="140"/>
      <c r="BH369" s="139"/>
      <c r="BI369" s="139"/>
      <c r="BJ369" s="139"/>
      <c r="BK369" s="139"/>
      <c r="BL369" s="139"/>
      <c r="BM369" s="139"/>
      <c r="BN369" s="139"/>
    </row>
    <row r="370" spans="1:66" ht="15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  <c r="AK370" s="139"/>
      <c r="AL370" s="139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40"/>
      <c r="BB370" s="139"/>
      <c r="BC370" s="139"/>
      <c r="BD370" s="139"/>
      <c r="BE370" s="139"/>
      <c r="BF370" s="139"/>
      <c r="BG370" s="140"/>
      <c r="BH370" s="139"/>
      <c r="BI370" s="139"/>
      <c r="BJ370" s="139"/>
      <c r="BK370" s="139"/>
      <c r="BL370" s="139"/>
      <c r="BM370" s="139"/>
      <c r="BN370" s="139"/>
    </row>
    <row r="371" spans="1:66" ht="15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  <c r="AF371" s="139"/>
      <c r="AG371" s="139"/>
      <c r="AH371" s="139"/>
      <c r="AI371" s="139"/>
      <c r="AJ371" s="139"/>
      <c r="AK371" s="139"/>
      <c r="AL371" s="139"/>
      <c r="AM371" s="139"/>
      <c r="AN371" s="139"/>
      <c r="AO371" s="139"/>
      <c r="AP371" s="139"/>
      <c r="AQ371" s="139"/>
      <c r="AR371" s="139"/>
      <c r="AS371" s="139"/>
      <c r="AT371" s="139"/>
      <c r="AU371" s="139"/>
      <c r="AV371" s="139"/>
      <c r="AW371" s="139"/>
      <c r="AX371" s="139"/>
      <c r="AY371" s="139"/>
      <c r="AZ371" s="139"/>
      <c r="BA371" s="140"/>
      <c r="BB371" s="139"/>
      <c r="BC371" s="139"/>
      <c r="BD371" s="139"/>
      <c r="BE371" s="139"/>
      <c r="BF371" s="139"/>
      <c r="BG371" s="140"/>
      <c r="BH371" s="139"/>
      <c r="BI371" s="139"/>
      <c r="BJ371" s="139"/>
      <c r="BK371" s="139"/>
      <c r="BL371" s="139"/>
      <c r="BM371" s="139"/>
      <c r="BN371" s="139"/>
    </row>
    <row r="372" spans="1:66" ht="15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  <c r="AK372" s="139"/>
      <c r="AL372" s="139"/>
      <c r="AM372" s="139"/>
      <c r="AN372" s="139"/>
      <c r="AO372" s="139"/>
      <c r="AP372" s="139"/>
      <c r="AQ372" s="139"/>
      <c r="AR372" s="139"/>
      <c r="AS372" s="139"/>
      <c r="AT372" s="139"/>
      <c r="AU372" s="139"/>
      <c r="AV372" s="139"/>
      <c r="AW372" s="139"/>
      <c r="AX372" s="139"/>
      <c r="AY372" s="139"/>
      <c r="AZ372" s="139"/>
      <c r="BA372" s="140"/>
      <c r="BB372" s="139"/>
      <c r="BC372" s="139"/>
      <c r="BD372" s="139"/>
      <c r="BE372" s="139"/>
      <c r="BF372" s="139"/>
      <c r="BG372" s="140"/>
      <c r="BH372" s="139"/>
      <c r="BI372" s="139"/>
      <c r="BJ372" s="139"/>
      <c r="BK372" s="139"/>
      <c r="BL372" s="139"/>
      <c r="BM372" s="139"/>
      <c r="BN372" s="139"/>
    </row>
    <row r="373" spans="1:66" ht="15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39"/>
      <c r="AD373" s="139"/>
      <c r="AE373" s="139"/>
      <c r="AF373" s="139"/>
      <c r="AG373" s="139"/>
      <c r="AH373" s="139"/>
      <c r="AI373" s="139"/>
      <c r="AJ373" s="139"/>
      <c r="AK373" s="139"/>
      <c r="AL373" s="139"/>
      <c r="AM373" s="139"/>
      <c r="AN373" s="139"/>
      <c r="AO373" s="139"/>
      <c r="AP373" s="139"/>
      <c r="AQ373" s="139"/>
      <c r="AR373" s="139"/>
      <c r="AS373" s="139"/>
      <c r="AT373" s="139"/>
      <c r="AU373" s="139"/>
      <c r="AV373" s="139"/>
      <c r="AW373" s="139"/>
      <c r="AX373" s="139"/>
      <c r="AY373" s="139"/>
      <c r="AZ373" s="139"/>
      <c r="BA373" s="140"/>
      <c r="BB373" s="139"/>
      <c r="BC373" s="139"/>
      <c r="BD373" s="139"/>
      <c r="BE373" s="139"/>
      <c r="BF373" s="139"/>
      <c r="BG373" s="140"/>
      <c r="BH373" s="139"/>
      <c r="BI373" s="139"/>
      <c r="BJ373" s="139"/>
      <c r="BK373" s="139"/>
      <c r="BL373" s="139"/>
      <c r="BM373" s="139"/>
      <c r="BN373" s="139"/>
    </row>
    <row r="374" spans="1:66" ht="15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9"/>
      <c r="AO374" s="139"/>
      <c r="AP374" s="139"/>
      <c r="AQ374" s="139"/>
      <c r="AR374" s="139"/>
      <c r="AS374" s="139"/>
      <c r="AT374" s="139"/>
      <c r="AU374" s="139"/>
      <c r="AV374" s="139"/>
      <c r="AW374" s="139"/>
      <c r="AX374" s="139"/>
      <c r="AY374" s="139"/>
      <c r="AZ374" s="139"/>
      <c r="BA374" s="140"/>
      <c r="BB374" s="139"/>
      <c r="BC374" s="139"/>
      <c r="BD374" s="139"/>
      <c r="BE374" s="139"/>
      <c r="BF374" s="139"/>
      <c r="BG374" s="140"/>
      <c r="BH374" s="139"/>
      <c r="BI374" s="139"/>
      <c r="BJ374" s="139"/>
      <c r="BK374" s="139"/>
      <c r="BL374" s="139"/>
      <c r="BM374" s="139"/>
      <c r="BN374" s="139"/>
    </row>
    <row r="375" spans="1:66" ht="15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39"/>
      <c r="AD375" s="139"/>
      <c r="AE375" s="139"/>
      <c r="AF375" s="139"/>
      <c r="AG375" s="139"/>
      <c r="AH375" s="139"/>
      <c r="AI375" s="139"/>
      <c r="AJ375" s="139"/>
      <c r="AK375" s="139"/>
      <c r="AL375" s="139"/>
      <c r="AM375" s="139"/>
      <c r="AN375" s="139"/>
      <c r="AO375" s="139"/>
      <c r="AP375" s="139"/>
      <c r="AQ375" s="139"/>
      <c r="AR375" s="139"/>
      <c r="AS375" s="139"/>
      <c r="AT375" s="139"/>
      <c r="AU375" s="139"/>
      <c r="AV375" s="139"/>
      <c r="AW375" s="139"/>
      <c r="AX375" s="139"/>
      <c r="AY375" s="139"/>
      <c r="AZ375" s="139"/>
      <c r="BA375" s="140"/>
      <c r="BB375" s="139"/>
      <c r="BC375" s="139"/>
      <c r="BD375" s="139"/>
      <c r="BE375" s="139"/>
      <c r="BF375" s="139"/>
      <c r="BG375" s="140"/>
      <c r="BH375" s="139"/>
      <c r="BI375" s="139"/>
      <c r="BJ375" s="139"/>
      <c r="BK375" s="139"/>
      <c r="BL375" s="139"/>
      <c r="BM375" s="139"/>
      <c r="BN375" s="139"/>
    </row>
    <row r="376" spans="1:66" ht="15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39"/>
      <c r="AD376" s="139"/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9"/>
      <c r="AO376" s="139"/>
      <c r="AP376" s="139"/>
      <c r="AQ376" s="139"/>
      <c r="AR376" s="139"/>
      <c r="AS376" s="139"/>
      <c r="AT376" s="139"/>
      <c r="AU376" s="139"/>
      <c r="AV376" s="139"/>
      <c r="AW376" s="139"/>
      <c r="AX376" s="139"/>
      <c r="AY376" s="139"/>
      <c r="AZ376" s="139"/>
      <c r="BA376" s="140"/>
      <c r="BB376" s="139"/>
      <c r="BC376" s="139"/>
      <c r="BD376" s="139"/>
      <c r="BE376" s="139"/>
      <c r="BF376" s="139"/>
      <c r="BG376" s="140"/>
      <c r="BH376" s="139"/>
      <c r="BI376" s="139"/>
      <c r="BJ376" s="139"/>
      <c r="BK376" s="139"/>
      <c r="BL376" s="139"/>
      <c r="BM376" s="139"/>
      <c r="BN376" s="139"/>
    </row>
    <row r="377" spans="1:66" ht="15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39"/>
      <c r="AD377" s="139"/>
      <c r="AE377" s="139"/>
      <c r="AF377" s="139"/>
      <c r="AG377" s="139"/>
      <c r="AH377" s="139"/>
      <c r="AI377" s="139"/>
      <c r="AJ377" s="139"/>
      <c r="AK377" s="139"/>
      <c r="AL377" s="139"/>
      <c r="AM377" s="139"/>
      <c r="AN377" s="139"/>
      <c r="AO377" s="139"/>
      <c r="AP377" s="139"/>
      <c r="AQ377" s="139"/>
      <c r="AR377" s="139"/>
      <c r="AS377" s="139"/>
      <c r="AT377" s="139"/>
      <c r="AU377" s="139"/>
      <c r="AV377" s="139"/>
      <c r="AW377" s="139"/>
      <c r="AX377" s="139"/>
      <c r="AY377" s="139"/>
      <c r="AZ377" s="139"/>
      <c r="BA377" s="140"/>
      <c r="BB377" s="139"/>
      <c r="BC377" s="139"/>
      <c r="BD377" s="139"/>
      <c r="BE377" s="139"/>
      <c r="BF377" s="139"/>
      <c r="BG377" s="140"/>
      <c r="BH377" s="139"/>
      <c r="BI377" s="139"/>
      <c r="BJ377" s="139"/>
      <c r="BK377" s="139"/>
      <c r="BL377" s="139"/>
      <c r="BM377" s="139"/>
      <c r="BN377" s="139"/>
    </row>
    <row r="378" spans="1:66" ht="15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  <c r="AK378" s="139"/>
      <c r="AL378" s="139"/>
      <c r="AM378" s="139"/>
      <c r="AN378" s="139"/>
      <c r="AO378" s="139"/>
      <c r="AP378" s="139"/>
      <c r="AQ378" s="139"/>
      <c r="AR378" s="139"/>
      <c r="AS378" s="139"/>
      <c r="AT378" s="139"/>
      <c r="AU378" s="139"/>
      <c r="AV378" s="139"/>
      <c r="AW378" s="139"/>
      <c r="AX378" s="139"/>
      <c r="AY378" s="139"/>
      <c r="AZ378" s="139"/>
      <c r="BA378" s="140"/>
      <c r="BB378" s="139"/>
      <c r="BC378" s="139"/>
      <c r="BD378" s="139"/>
      <c r="BE378" s="139"/>
      <c r="BF378" s="139"/>
      <c r="BG378" s="140"/>
      <c r="BH378" s="139"/>
      <c r="BI378" s="139"/>
      <c r="BJ378" s="139"/>
      <c r="BK378" s="139"/>
      <c r="BL378" s="139"/>
      <c r="BM378" s="139"/>
      <c r="BN378" s="139"/>
    </row>
    <row r="379" spans="1:66" ht="15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  <c r="AC379" s="139"/>
      <c r="AD379" s="139"/>
      <c r="AE379" s="139"/>
      <c r="AF379" s="139"/>
      <c r="AG379" s="139"/>
      <c r="AH379" s="139"/>
      <c r="AI379" s="139"/>
      <c r="AJ379" s="139"/>
      <c r="AK379" s="139"/>
      <c r="AL379" s="139"/>
      <c r="AM379" s="139"/>
      <c r="AN379" s="139"/>
      <c r="AO379" s="139"/>
      <c r="AP379" s="139"/>
      <c r="AQ379" s="139"/>
      <c r="AR379" s="139"/>
      <c r="AS379" s="139"/>
      <c r="AT379" s="139"/>
      <c r="AU379" s="139"/>
      <c r="AV379" s="139"/>
      <c r="AW379" s="139"/>
      <c r="AX379" s="139"/>
      <c r="AY379" s="139"/>
      <c r="AZ379" s="139"/>
      <c r="BA379" s="140"/>
      <c r="BB379" s="139"/>
      <c r="BC379" s="139"/>
      <c r="BD379" s="139"/>
      <c r="BE379" s="139"/>
      <c r="BF379" s="139"/>
      <c r="BG379" s="140"/>
      <c r="BH379" s="139"/>
      <c r="BI379" s="139"/>
      <c r="BJ379" s="139"/>
      <c r="BK379" s="139"/>
      <c r="BL379" s="139"/>
      <c r="BM379" s="139"/>
      <c r="BN379" s="139"/>
    </row>
    <row r="380" spans="1:66" ht="15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/>
      <c r="AD380" s="139"/>
      <c r="AE380" s="139"/>
      <c r="AF380" s="139"/>
      <c r="AG380" s="139"/>
      <c r="AH380" s="139"/>
      <c r="AI380" s="139"/>
      <c r="AJ380" s="139"/>
      <c r="AK380" s="139"/>
      <c r="AL380" s="139"/>
      <c r="AM380" s="139"/>
      <c r="AN380" s="139"/>
      <c r="AO380" s="139"/>
      <c r="AP380" s="139"/>
      <c r="AQ380" s="139"/>
      <c r="AR380" s="139"/>
      <c r="AS380" s="139"/>
      <c r="AT380" s="139"/>
      <c r="AU380" s="139"/>
      <c r="AV380" s="139"/>
      <c r="AW380" s="139"/>
      <c r="AX380" s="139"/>
      <c r="AY380" s="139"/>
      <c r="AZ380" s="139"/>
      <c r="BA380" s="140"/>
      <c r="BB380" s="139"/>
      <c r="BC380" s="139"/>
      <c r="BD380" s="139"/>
      <c r="BE380" s="139"/>
      <c r="BF380" s="139"/>
      <c r="BG380" s="140"/>
      <c r="BH380" s="139"/>
      <c r="BI380" s="139"/>
      <c r="BJ380" s="139"/>
      <c r="BK380" s="139"/>
      <c r="BL380" s="139"/>
      <c r="BM380" s="139"/>
      <c r="BN380" s="139"/>
    </row>
    <row r="381" spans="1:66" ht="15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39"/>
      <c r="AD381" s="139"/>
      <c r="AE381" s="139"/>
      <c r="AF381" s="139"/>
      <c r="AG381" s="139"/>
      <c r="AH381" s="139"/>
      <c r="AI381" s="139"/>
      <c r="AJ381" s="139"/>
      <c r="AK381" s="139"/>
      <c r="AL381" s="139"/>
      <c r="AM381" s="139"/>
      <c r="AN381" s="139"/>
      <c r="AO381" s="139"/>
      <c r="AP381" s="139"/>
      <c r="AQ381" s="139"/>
      <c r="AR381" s="139"/>
      <c r="AS381" s="139"/>
      <c r="AT381" s="139"/>
      <c r="AU381" s="139"/>
      <c r="AV381" s="139"/>
      <c r="AW381" s="139"/>
      <c r="AX381" s="139"/>
      <c r="AY381" s="139"/>
      <c r="AZ381" s="139"/>
      <c r="BA381" s="140"/>
      <c r="BB381" s="139"/>
      <c r="BC381" s="139"/>
      <c r="BD381" s="139"/>
      <c r="BE381" s="139"/>
      <c r="BF381" s="139"/>
      <c r="BG381" s="140"/>
      <c r="BH381" s="139"/>
      <c r="BI381" s="139"/>
      <c r="BJ381" s="139"/>
      <c r="BK381" s="139"/>
      <c r="BL381" s="139"/>
      <c r="BM381" s="139"/>
      <c r="BN381" s="139"/>
    </row>
    <row r="382" spans="1:66" ht="15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39"/>
      <c r="AD382" s="139"/>
      <c r="AE382" s="139"/>
      <c r="AF382" s="139"/>
      <c r="AG382" s="139"/>
      <c r="AH382" s="139"/>
      <c r="AI382" s="139"/>
      <c r="AJ382" s="139"/>
      <c r="AK382" s="139"/>
      <c r="AL382" s="139"/>
      <c r="AM382" s="139"/>
      <c r="AN382" s="139"/>
      <c r="AO382" s="139"/>
      <c r="AP382" s="139"/>
      <c r="AQ382" s="139"/>
      <c r="AR382" s="139"/>
      <c r="AS382" s="139"/>
      <c r="AT382" s="139"/>
      <c r="AU382" s="139"/>
      <c r="AV382" s="139"/>
      <c r="AW382" s="139"/>
      <c r="AX382" s="139"/>
      <c r="AY382" s="139"/>
      <c r="AZ382" s="139"/>
      <c r="BA382" s="140"/>
      <c r="BB382" s="139"/>
      <c r="BC382" s="139"/>
      <c r="BD382" s="139"/>
      <c r="BE382" s="139"/>
      <c r="BF382" s="139"/>
      <c r="BG382" s="140"/>
      <c r="BH382" s="139"/>
      <c r="BI382" s="139"/>
      <c r="BJ382" s="139"/>
      <c r="BK382" s="139"/>
      <c r="BL382" s="139"/>
      <c r="BM382" s="139"/>
      <c r="BN382" s="139"/>
    </row>
    <row r="383" spans="1:66" ht="15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  <c r="AK383" s="139"/>
      <c r="AL383" s="139"/>
      <c r="AM383" s="139"/>
      <c r="AN383" s="139"/>
      <c r="AO383" s="139"/>
      <c r="AP383" s="139"/>
      <c r="AQ383" s="139"/>
      <c r="AR383" s="139"/>
      <c r="AS383" s="139"/>
      <c r="AT383" s="139"/>
      <c r="AU383" s="139"/>
      <c r="AV383" s="139"/>
      <c r="AW383" s="139"/>
      <c r="AX383" s="139"/>
      <c r="AY383" s="139"/>
      <c r="AZ383" s="139"/>
      <c r="BA383" s="140"/>
      <c r="BB383" s="139"/>
      <c r="BC383" s="139"/>
      <c r="BD383" s="139"/>
      <c r="BE383" s="139"/>
      <c r="BF383" s="139"/>
      <c r="BG383" s="140"/>
      <c r="BH383" s="139"/>
      <c r="BI383" s="139"/>
      <c r="BJ383" s="139"/>
      <c r="BK383" s="139"/>
      <c r="BL383" s="139"/>
      <c r="BM383" s="139"/>
      <c r="BN383" s="139"/>
    </row>
    <row r="384" spans="1:66" ht="15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39"/>
      <c r="AD384" s="139"/>
      <c r="AE384" s="139"/>
      <c r="AF384" s="139"/>
      <c r="AG384" s="139"/>
      <c r="AH384" s="139"/>
      <c r="AI384" s="139"/>
      <c r="AJ384" s="139"/>
      <c r="AK384" s="139"/>
      <c r="AL384" s="139"/>
      <c r="AM384" s="139"/>
      <c r="AN384" s="139"/>
      <c r="AO384" s="139"/>
      <c r="AP384" s="139"/>
      <c r="AQ384" s="139"/>
      <c r="AR384" s="139"/>
      <c r="AS384" s="139"/>
      <c r="AT384" s="139"/>
      <c r="AU384" s="139"/>
      <c r="AV384" s="139"/>
      <c r="AW384" s="139"/>
      <c r="AX384" s="139"/>
      <c r="AY384" s="139"/>
      <c r="AZ384" s="139"/>
      <c r="BA384" s="140"/>
      <c r="BB384" s="139"/>
      <c r="BC384" s="139"/>
      <c r="BD384" s="139"/>
      <c r="BE384" s="139"/>
      <c r="BF384" s="139"/>
      <c r="BG384" s="140"/>
      <c r="BH384" s="139"/>
      <c r="BI384" s="139"/>
      <c r="BJ384" s="139"/>
      <c r="BK384" s="139"/>
      <c r="BL384" s="139"/>
      <c r="BM384" s="139"/>
      <c r="BN384" s="139"/>
    </row>
    <row r="385" spans="1:66" ht="15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9"/>
      <c r="AM385" s="139"/>
      <c r="AN385" s="139"/>
      <c r="AO385" s="139"/>
      <c r="AP385" s="139"/>
      <c r="AQ385" s="139"/>
      <c r="AR385" s="139"/>
      <c r="AS385" s="139"/>
      <c r="AT385" s="139"/>
      <c r="AU385" s="139"/>
      <c r="AV385" s="139"/>
      <c r="AW385" s="139"/>
      <c r="AX385" s="139"/>
      <c r="AY385" s="139"/>
      <c r="AZ385" s="139"/>
      <c r="BA385" s="140"/>
      <c r="BB385" s="139"/>
      <c r="BC385" s="139"/>
      <c r="BD385" s="139"/>
      <c r="BE385" s="139"/>
      <c r="BF385" s="139"/>
      <c r="BG385" s="140"/>
      <c r="BH385" s="139"/>
      <c r="BI385" s="139"/>
      <c r="BJ385" s="139"/>
      <c r="BK385" s="139"/>
      <c r="BL385" s="139"/>
      <c r="BM385" s="139"/>
      <c r="BN385" s="139"/>
    </row>
    <row r="386" spans="1:66" ht="15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39"/>
      <c r="AE386" s="139"/>
      <c r="AF386" s="139"/>
      <c r="AG386" s="139"/>
      <c r="AH386" s="139"/>
      <c r="AI386" s="139"/>
      <c r="AJ386" s="139"/>
      <c r="AK386" s="139"/>
      <c r="AL386" s="139"/>
      <c r="AM386" s="139"/>
      <c r="AN386" s="139"/>
      <c r="AO386" s="139"/>
      <c r="AP386" s="139"/>
      <c r="AQ386" s="139"/>
      <c r="AR386" s="139"/>
      <c r="AS386" s="139"/>
      <c r="AT386" s="139"/>
      <c r="AU386" s="139"/>
      <c r="AV386" s="139"/>
      <c r="AW386" s="139"/>
      <c r="AX386" s="139"/>
      <c r="AY386" s="139"/>
      <c r="AZ386" s="139"/>
      <c r="BA386" s="140"/>
      <c r="BB386" s="139"/>
      <c r="BC386" s="139"/>
      <c r="BD386" s="139"/>
      <c r="BE386" s="139"/>
      <c r="BF386" s="139"/>
      <c r="BG386" s="140"/>
      <c r="BH386" s="139"/>
      <c r="BI386" s="139"/>
      <c r="BJ386" s="139"/>
      <c r="BK386" s="139"/>
      <c r="BL386" s="139"/>
      <c r="BM386" s="139"/>
      <c r="BN386" s="139"/>
    </row>
    <row r="387" spans="1:66" ht="15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  <c r="AC387" s="139"/>
      <c r="AD387" s="139"/>
      <c r="AE387" s="139"/>
      <c r="AF387" s="139"/>
      <c r="AG387" s="139"/>
      <c r="AH387" s="139"/>
      <c r="AI387" s="139"/>
      <c r="AJ387" s="139"/>
      <c r="AK387" s="139"/>
      <c r="AL387" s="139"/>
      <c r="AM387" s="139"/>
      <c r="AN387" s="139"/>
      <c r="AO387" s="139"/>
      <c r="AP387" s="139"/>
      <c r="AQ387" s="139"/>
      <c r="AR387" s="139"/>
      <c r="AS387" s="139"/>
      <c r="AT387" s="139"/>
      <c r="AU387" s="139"/>
      <c r="AV387" s="139"/>
      <c r="AW387" s="139"/>
      <c r="AX387" s="139"/>
      <c r="AY387" s="139"/>
      <c r="AZ387" s="139"/>
      <c r="BA387" s="140"/>
      <c r="BB387" s="139"/>
      <c r="BC387" s="139"/>
      <c r="BD387" s="139"/>
      <c r="BE387" s="139"/>
      <c r="BF387" s="139"/>
      <c r="BG387" s="140"/>
      <c r="BH387" s="139"/>
      <c r="BI387" s="139"/>
      <c r="BJ387" s="139"/>
      <c r="BK387" s="139"/>
      <c r="BL387" s="139"/>
      <c r="BM387" s="139"/>
      <c r="BN387" s="139"/>
    </row>
    <row r="388" spans="1:66" ht="15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  <c r="AK388" s="139"/>
      <c r="AL388" s="139"/>
      <c r="AM388" s="139"/>
      <c r="AN388" s="139"/>
      <c r="AO388" s="139"/>
      <c r="AP388" s="139"/>
      <c r="AQ388" s="139"/>
      <c r="AR388" s="139"/>
      <c r="AS388" s="139"/>
      <c r="AT388" s="139"/>
      <c r="AU388" s="139"/>
      <c r="AV388" s="139"/>
      <c r="AW388" s="139"/>
      <c r="AX388" s="139"/>
      <c r="AY388" s="139"/>
      <c r="AZ388" s="139"/>
      <c r="BA388" s="140"/>
      <c r="BB388" s="139"/>
      <c r="BC388" s="139"/>
      <c r="BD388" s="139"/>
      <c r="BE388" s="139"/>
      <c r="BF388" s="139"/>
      <c r="BG388" s="140"/>
      <c r="BH388" s="139"/>
      <c r="BI388" s="139"/>
      <c r="BJ388" s="139"/>
      <c r="BK388" s="139"/>
      <c r="BL388" s="139"/>
      <c r="BM388" s="139"/>
      <c r="BN388" s="139"/>
    </row>
    <row r="389" spans="1:66" ht="15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39"/>
      <c r="AD389" s="139"/>
      <c r="AE389" s="139"/>
      <c r="AF389" s="139"/>
      <c r="AG389" s="139"/>
      <c r="AH389" s="139"/>
      <c r="AI389" s="139"/>
      <c r="AJ389" s="139"/>
      <c r="AK389" s="139"/>
      <c r="AL389" s="139"/>
      <c r="AM389" s="139"/>
      <c r="AN389" s="139"/>
      <c r="AO389" s="139"/>
      <c r="AP389" s="139"/>
      <c r="AQ389" s="139"/>
      <c r="AR389" s="139"/>
      <c r="AS389" s="139"/>
      <c r="AT389" s="139"/>
      <c r="AU389" s="139"/>
      <c r="AV389" s="139"/>
      <c r="AW389" s="139"/>
      <c r="AX389" s="139"/>
      <c r="AY389" s="139"/>
      <c r="AZ389" s="139"/>
      <c r="BA389" s="140"/>
      <c r="BB389" s="139"/>
      <c r="BC389" s="139"/>
      <c r="BD389" s="139"/>
      <c r="BE389" s="139"/>
      <c r="BF389" s="139"/>
      <c r="BG389" s="140"/>
      <c r="BH389" s="139"/>
      <c r="BI389" s="139"/>
      <c r="BJ389" s="139"/>
      <c r="BK389" s="139"/>
      <c r="BL389" s="139"/>
      <c r="BM389" s="139"/>
      <c r="BN389" s="139"/>
    </row>
    <row r="390" spans="1:66" ht="15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9"/>
      <c r="AM390" s="139"/>
      <c r="AN390" s="139"/>
      <c r="AO390" s="139"/>
      <c r="AP390" s="139"/>
      <c r="AQ390" s="139"/>
      <c r="AR390" s="139"/>
      <c r="AS390" s="139"/>
      <c r="AT390" s="139"/>
      <c r="AU390" s="139"/>
      <c r="AV390" s="139"/>
      <c r="AW390" s="139"/>
      <c r="AX390" s="139"/>
      <c r="AY390" s="139"/>
      <c r="AZ390" s="139"/>
      <c r="BA390" s="140"/>
      <c r="BB390" s="139"/>
      <c r="BC390" s="139"/>
      <c r="BD390" s="139"/>
      <c r="BE390" s="139"/>
      <c r="BF390" s="139"/>
      <c r="BG390" s="140"/>
      <c r="BH390" s="139"/>
      <c r="BI390" s="139"/>
      <c r="BJ390" s="139"/>
      <c r="BK390" s="139"/>
      <c r="BL390" s="139"/>
      <c r="BM390" s="139"/>
      <c r="BN390" s="139"/>
    </row>
    <row r="391" spans="1:66" ht="15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39"/>
      <c r="AD391" s="139"/>
      <c r="AE391" s="139"/>
      <c r="AF391" s="139"/>
      <c r="AG391" s="139"/>
      <c r="AH391" s="139"/>
      <c r="AI391" s="139"/>
      <c r="AJ391" s="139"/>
      <c r="AK391" s="139"/>
      <c r="AL391" s="139"/>
      <c r="AM391" s="139"/>
      <c r="AN391" s="139"/>
      <c r="AO391" s="139"/>
      <c r="AP391" s="139"/>
      <c r="AQ391" s="139"/>
      <c r="AR391" s="139"/>
      <c r="AS391" s="139"/>
      <c r="AT391" s="139"/>
      <c r="AU391" s="139"/>
      <c r="AV391" s="139"/>
      <c r="AW391" s="139"/>
      <c r="AX391" s="139"/>
      <c r="AY391" s="139"/>
      <c r="AZ391" s="139"/>
      <c r="BA391" s="140"/>
      <c r="BB391" s="139"/>
      <c r="BC391" s="139"/>
      <c r="BD391" s="139"/>
      <c r="BE391" s="139"/>
      <c r="BF391" s="139"/>
      <c r="BG391" s="140"/>
      <c r="BH391" s="139"/>
      <c r="BI391" s="139"/>
      <c r="BJ391" s="139"/>
      <c r="BK391" s="139"/>
      <c r="BL391" s="139"/>
      <c r="BM391" s="139"/>
      <c r="BN391" s="139"/>
    </row>
    <row r="392" spans="1:66" ht="15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  <c r="AW392" s="139"/>
      <c r="AX392" s="139"/>
      <c r="AY392" s="139"/>
      <c r="AZ392" s="139"/>
      <c r="BA392" s="140"/>
      <c r="BB392" s="139"/>
      <c r="BC392" s="139"/>
      <c r="BD392" s="139"/>
      <c r="BE392" s="139"/>
      <c r="BF392" s="139"/>
      <c r="BG392" s="140"/>
      <c r="BH392" s="139"/>
      <c r="BI392" s="139"/>
      <c r="BJ392" s="139"/>
      <c r="BK392" s="139"/>
      <c r="BL392" s="139"/>
      <c r="BM392" s="139"/>
      <c r="BN392" s="139"/>
    </row>
    <row r="393" spans="1:66" ht="15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9"/>
      <c r="AM393" s="139"/>
      <c r="AN393" s="139"/>
      <c r="AO393" s="139"/>
      <c r="AP393" s="139"/>
      <c r="AQ393" s="139"/>
      <c r="AR393" s="139"/>
      <c r="AS393" s="139"/>
      <c r="AT393" s="139"/>
      <c r="AU393" s="139"/>
      <c r="AV393" s="139"/>
      <c r="AW393" s="139"/>
      <c r="AX393" s="139"/>
      <c r="AY393" s="139"/>
      <c r="AZ393" s="139"/>
      <c r="BA393" s="140"/>
      <c r="BB393" s="139"/>
      <c r="BC393" s="139"/>
      <c r="BD393" s="139"/>
      <c r="BE393" s="139"/>
      <c r="BF393" s="139"/>
      <c r="BG393" s="140"/>
      <c r="BH393" s="139"/>
      <c r="BI393" s="139"/>
      <c r="BJ393" s="139"/>
      <c r="BK393" s="139"/>
      <c r="BL393" s="139"/>
      <c r="BM393" s="139"/>
      <c r="BN393" s="139"/>
    </row>
    <row r="394" spans="1:66" ht="15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  <c r="AW394" s="139"/>
      <c r="AX394" s="139"/>
      <c r="AY394" s="139"/>
      <c r="AZ394" s="139"/>
      <c r="BA394" s="140"/>
      <c r="BB394" s="139"/>
      <c r="BC394" s="139"/>
      <c r="BD394" s="139"/>
      <c r="BE394" s="139"/>
      <c r="BF394" s="139"/>
      <c r="BG394" s="140"/>
      <c r="BH394" s="139"/>
      <c r="BI394" s="139"/>
      <c r="BJ394" s="139"/>
      <c r="BK394" s="139"/>
      <c r="BL394" s="139"/>
      <c r="BM394" s="139"/>
      <c r="BN394" s="139"/>
    </row>
    <row r="395" spans="1:66" ht="15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  <c r="AC395" s="139"/>
      <c r="AD395" s="139"/>
      <c r="AE395" s="139"/>
      <c r="AF395" s="139"/>
      <c r="AG395" s="139"/>
      <c r="AH395" s="139"/>
      <c r="AI395" s="139"/>
      <c r="AJ395" s="139"/>
      <c r="AK395" s="139"/>
      <c r="AL395" s="139"/>
      <c r="AM395" s="139"/>
      <c r="AN395" s="139"/>
      <c r="AO395" s="139"/>
      <c r="AP395" s="139"/>
      <c r="AQ395" s="139"/>
      <c r="AR395" s="139"/>
      <c r="AS395" s="139"/>
      <c r="AT395" s="139"/>
      <c r="AU395" s="139"/>
      <c r="AV395" s="139"/>
      <c r="AW395" s="139"/>
      <c r="AX395" s="139"/>
      <c r="AY395" s="139"/>
      <c r="AZ395" s="139"/>
      <c r="BA395" s="140"/>
      <c r="BB395" s="139"/>
      <c r="BC395" s="139"/>
      <c r="BD395" s="139"/>
      <c r="BE395" s="139"/>
      <c r="BF395" s="139"/>
      <c r="BG395" s="140"/>
      <c r="BH395" s="139"/>
      <c r="BI395" s="139"/>
      <c r="BJ395" s="139"/>
      <c r="BK395" s="139"/>
      <c r="BL395" s="139"/>
      <c r="BM395" s="139"/>
      <c r="BN395" s="139"/>
    </row>
    <row r="396" spans="1:66" ht="15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40"/>
      <c r="BB396" s="139"/>
      <c r="BC396" s="139"/>
      <c r="BD396" s="139"/>
      <c r="BE396" s="139"/>
      <c r="BF396" s="139"/>
      <c r="BG396" s="140"/>
      <c r="BH396" s="139"/>
      <c r="BI396" s="139"/>
      <c r="BJ396" s="139"/>
      <c r="BK396" s="139"/>
      <c r="BL396" s="139"/>
      <c r="BM396" s="139"/>
      <c r="BN396" s="139"/>
    </row>
    <row r="397" spans="1:66" ht="15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39"/>
      <c r="AD397" s="139"/>
      <c r="AE397" s="139"/>
      <c r="AF397" s="139"/>
      <c r="AG397" s="139"/>
      <c r="AH397" s="139"/>
      <c r="AI397" s="139"/>
      <c r="AJ397" s="139"/>
      <c r="AK397" s="139"/>
      <c r="AL397" s="139"/>
      <c r="AM397" s="139"/>
      <c r="AN397" s="139"/>
      <c r="AO397" s="139"/>
      <c r="AP397" s="139"/>
      <c r="AQ397" s="139"/>
      <c r="AR397" s="139"/>
      <c r="AS397" s="139"/>
      <c r="AT397" s="139"/>
      <c r="AU397" s="139"/>
      <c r="AV397" s="139"/>
      <c r="AW397" s="139"/>
      <c r="AX397" s="139"/>
      <c r="AY397" s="139"/>
      <c r="AZ397" s="139"/>
      <c r="BA397" s="140"/>
      <c r="BB397" s="139"/>
      <c r="BC397" s="139"/>
      <c r="BD397" s="139"/>
      <c r="BE397" s="139"/>
      <c r="BF397" s="139"/>
      <c r="BG397" s="140"/>
      <c r="BH397" s="139"/>
      <c r="BI397" s="139"/>
      <c r="BJ397" s="139"/>
      <c r="BK397" s="139"/>
      <c r="BL397" s="139"/>
      <c r="BM397" s="139"/>
      <c r="BN397" s="139"/>
    </row>
    <row r="398" spans="1:66" ht="15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39"/>
      <c r="AD398" s="139"/>
      <c r="AE398" s="139"/>
      <c r="AF398" s="139"/>
      <c r="AG398" s="139"/>
      <c r="AH398" s="139"/>
      <c r="AI398" s="139"/>
      <c r="AJ398" s="139"/>
      <c r="AK398" s="139"/>
      <c r="AL398" s="139"/>
      <c r="AM398" s="139"/>
      <c r="AN398" s="139"/>
      <c r="AO398" s="139"/>
      <c r="AP398" s="139"/>
      <c r="AQ398" s="139"/>
      <c r="AR398" s="139"/>
      <c r="AS398" s="139"/>
      <c r="AT398" s="139"/>
      <c r="AU398" s="139"/>
      <c r="AV398" s="139"/>
      <c r="AW398" s="139"/>
      <c r="AX398" s="139"/>
      <c r="AY398" s="139"/>
      <c r="AZ398" s="139"/>
      <c r="BA398" s="140"/>
      <c r="BB398" s="139"/>
      <c r="BC398" s="139"/>
      <c r="BD398" s="139"/>
      <c r="BE398" s="139"/>
      <c r="BF398" s="139"/>
      <c r="BG398" s="140"/>
      <c r="BH398" s="139"/>
      <c r="BI398" s="139"/>
      <c r="BJ398" s="139"/>
      <c r="BK398" s="139"/>
      <c r="BL398" s="139"/>
      <c r="BM398" s="139"/>
      <c r="BN398" s="139"/>
    </row>
    <row r="399" spans="1:66" ht="15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39"/>
      <c r="AD399" s="139"/>
      <c r="AE399" s="139"/>
      <c r="AF399" s="139"/>
      <c r="AG399" s="139"/>
      <c r="AH399" s="139"/>
      <c r="AI399" s="139"/>
      <c r="AJ399" s="139"/>
      <c r="AK399" s="139"/>
      <c r="AL399" s="139"/>
      <c r="AM399" s="139"/>
      <c r="AN399" s="139"/>
      <c r="AO399" s="139"/>
      <c r="AP399" s="139"/>
      <c r="AQ399" s="139"/>
      <c r="AR399" s="139"/>
      <c r="AS399" s="139"/>
      <c r="AT399" s="139"/>
      <c r="AU399" s="139"/>
      <c r="AV399" s="139"/>
      <c r="AW399" s="139"/>
      <c r="AX399" s="139"/>
      <c r="AY399" s="139"/>
      <c r="AZ399" s="139"/>
      <c r="BA399" s="140"/>
      <c r="BB399" s="139"/>
      <c r="BC399" s="139"/>
      <c r="BD399" s="139"/>
      <c r="BE399" s="139"/>
      <c r="BF399" s="139"/>
      <c r="BG399" s="140"/>
      <c r="BH399" s="139"/>
      <c r="BI399" s="139"/>
      <c r="BJ399" s="139"/>
      <c r="BK399" s="139"/>
      <c r="BL399" s="139"/>
      <c r="BM399" s="139"/>
      <c r="BN399" s="139"/>
    </row>
    <row r="400" spans="1:66" ht="15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9"/>
      <c r="AM400" s="139"/>
      <c r="AN400" s="139"/>
      <c r="AO400" s="139"/>
      <c r="AP400" s="139"/>
      <c r="AQ400" s="139"/>
      <c r="AR400" s="139"/>
      <c r="AS400" s="139"/>
      <c r="AT400" s="139"/>
      <c r="AU400" s="139"/>
      <c r="AV400" s="139"/>
      <c r="AW400" s="139"/>
      <c r="AX400" s="139"/>
      <c r="AY400" s="139"/>
      <c r="AZ400" s="139"/>
      <c r="BA400" s="140"/>
      <c r="BB400" s="139"/>
      <c r="BC400" s="139"/>
      <c r="BD400" s="139"/>
      <c r="BE400" s="139"/>
      <c r="BF400" s="139"/>
      <c r="BG400" s="140"/>
      <c r="BH400" s="139"/>
      <c r="BI400" s="139"/>
      <c r="BJ400" s="139"/>
      <c r="BK400" s="139"/>
      <c r="BL400" s="139"/>
      <c r="BM400" s="139"/>
      <c r="BN400" s="139"/>
    </row>
    <row r="401" spans="1:66" ht="15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39"/>
      <c r="AD401" s="139"/>
      <c r="AE401" s="139"/>
      <c r="AF401" s="139"/>
      <c r="AG401" s="139"/>
      <c r="AH401" s="139"/>
      <c r="AI401" s="139"/>
      <c r="AJ401" s="139"/>
      <c r="AK401" s="139"/>
      <c r="AL401" s="139"/>
      <c r="AM401" s="139"/>
      <c r="AN401" s="139"/>
      <c r="AO401" s="139"/>
      <c r="AP401" s="139"/>
      <c r="AQ401" s="139"/>
      <c r="AR401" s="139"/>
      <c r="AS401" s="139"/>
      <c r="AT401" s="139"/>
      <c r="AU401" s="139"/>
      <c r="AV401" s="139"/>
      <c r="AW401" s="139"/>
      <c r="AX401" s="139"/>
      <c r="AY401" s="139"/>
      <c r="AZ401" s="139"/>
      <c r="BA401" s="140"/>
      <c r="BB401" s="139"/>
      <c r="BC401" s="139"/>
      <c r="BD401" s="139"/>
      <c r="BE401" s="139"/>
      <c r="BF401" s="139"/>
      <c r="BG401" s="140"/>
      <c r="BH401" s="139"/>
      <c r="BI401" s="139"/>
      <c r="BJ401" s="139"/>
      <c r="BK401" s="139"/>
      <c r="BL401" s="139"/>
      <c r="BM401" s="139"/>
      <c r="BN401" s="139"/>
    </row>
    <row r="402" spans="1:66" ht="15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39"/>
      <c r="AD402" s="139"/>
      <c r="AE402" s="139"/>
      <c r="AF402" s="139"/>
      <c r="AG402" s="139"/>
      <c r="AH402" s="139"/>
      <c r="AI402" s="139"/>
      <c r="AJ402" s="139"/>
      <c r="AK402" s="139"/>
      <c r="AL402" s="139"/>
      <c r="AM402" s="139"/>
      <c r="AN402" s="139"/>
      <c r="AO402" s="139"/>
      <c r="AP402" s="139"/>
      <c r="AQ402" s="139"/>
      <c r="AR402" s="139"/>
      <c r="AS402" s="139"/>
      <c r="AT402" s="139"/>
      <c r="AU402" s="139"/>
      <c r="AV402" s="139"/>
      <c r="AW402" s="139"/>
      <c r="AX402" s="139"/>
      <c r="AY402" s="139"/>
      <c r="AZ402" s="139"/>
      <c r="BA402" s="140"/>
      <c r="BB402" s="139"/>
      <c r="BC402" s="139"/>
      <c r="BD402" s="139"/>
      <c r="BE402" s="139"/>
      <c r="BF402" s="139"/>
      <c r="BG402" s="140"/>
      <c r="BH402" s="139"/>
      <c r="BI402" s="139"/>
      <c r="BJ402" s="139"/>
      <c r="BK402" s="139"/>
      <c r="BL402" s="139"/>
      <c r="BM402" s="139"/>
      <c r="BN402" s="139"/>
    </row>
    <row r="403" spans="1:66" ht="15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  <c r="AC403" s="139"/>
      <c r="AD403" s="139"/>
      <c r="AE403" s="139"/>
      <c r="AF403" s="139"/>
      <c r="AG403" s="139"/>
      <c r="AH403" s="139"/>
      <c r="AI403" s="139"/>
      <c r="AJ403" s="139"/>
      <c r="AK403" s="139"/>
      <c r="AL403" s="139"/>
      <c r="AM403" s="139"/>
      <c r="AN403" s="139"/>
      <c r="AO403" s="139"/>
      <c r="AP403" s="139"/>
      <c r="AQ403" s="139"/>
      <c r="AR403" s="139"/>
      <c r="AS403" s="139"/>
      <c r="AT403" s="139"/>
      <c r="AU403" s="139"/>
      <c r="AV403" s="139"/>
      <c r="AW403" s="139"/>
      <c r="AX403" s="139"/>
      <c r="AY403" s="139"/>
      <c r="AZ403" s="139"/>
      <c r="BA403" s="140"/>
      <c r="BB403" s="139"/>
      <c r="BC403" s="139"/>
      <c r="BD403" s="139"/>
      <c r="BE403" s="139"/>
      <c r="BF403" s="139"/>
      <c r="BG403" s="140"/>
      <c r="BH403" s="139"/>
      <c r="BI403" s="139"/>
      <c r="BJ403" s="139"/>
      <c r="BK403" s="139"/>
      <c r="BL403" s="139"/>
      <c r="BM403" s="139"/>
      <c r="BN403" s="139"/>
    </row>
    <row r="404" spans="1:66" ht="15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  <c r="AK404" s="139"/>
      <c r="AL404" s="139"/>
      <c r="AM404" s="139"/>
      <c r="AN404" s="139"/>
      <c r="AO404" s="139"/>
      <c r="AP404" s="139"/>
      <c r="AQ404" s="139"/>
      <c r="AR404" s="139"/>
      <c r="AS404" s="139"/>
      <c r="AT404" s="139"/>
      <c r="AU404" s="139"/>
      <c r="AV404" s="139"/>
      <c r="AW404" s="139"/>
      <c r="AX404" s="139"/>
      <c r="AY404" s="139"/>
      <c r="AZ404" s="139"/>
      <c r="BA404" s="140"/>
      <c r="BB404" s="139"/>
      <c r="BC404" s="139"/>
      <c r="BD404" s="139"/>
      <c r="BE404" s="139"/>
      <c r="BF404" s="139"/>
      <c r="BG404" s="140"/>
      <c r="BH404" s="139"/>
      <c r="BI404" s="139"/>
      <c r="BJ404" s="139"/>
      <c r="BK404" s="139"/>
      <c r="BL404" s="139"/>
      <c r="BM404" s="139"/>
      <c r="BN404" s="139"/>
    </row>
    <row r="405" spans="1:66" ht="15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39"/>
      <c r="AD405" s="139"/>
      <c r="AE405" s="139"/>
      <c r="AF405" s="139"/>
      <c r="AG405" s="139"/>
      <c r="AH405" s="139"/>
      <c r="AI405" s="139"/>
      <c r="AJ405" s="139"/>
      <c r="AK405" s="139"/>
      <c r="AL405" s="139"/>
      <c r="AM405" s="139"/>
      <c r="AN405" s="139"/>
      <c r="AO405" s="139"/>
      <c r="AP405" s="139"/>
      <c r="AQ405" s="139"/>
      <c r="AR405" s="139"/>
      <c r="AS405" s="139"/>
      <c r="AT405" s="139"/>
      <c r="AU405" s="139"/>
      <c r="AV405" s="139"/>
      <c r="AW405" s="139"/>
      <c r="AX405" s="139"/>
      <c r="AY405" s="139"/>
      <c r="AZ405" s="139"/>
      <c r="BA405" s="140"/>
      <c r="BB405" s="139"/>
      <c r="BC405" s="139"/>
      <c r="BD405" s="139"/>
      <c r="BE405" s="139"/>
      <c r="BF405" s="139"/>
      <c r="BG405" s="140"/>
      <c r="BH405" s="139"/>
      <c r="BI405" s="139"/>
      <c r="BJ405" s="139"/>
      <c r="BK405" s="139"/>
      <c r="BL405" s="139"/>
      <c r="BM405" s="139"/>
      <c r="BN405" s="139"/>
    </row>
    <row r="406" spans="1:66" ht="15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39"/>
      <c r="AD406" s="139"/>
      <c r="AE406" s="139"/>
      <c r="AF406" s="139"/>
      <c r="AG406" s="139"/>
      <c r="AH406" s="139"/>
      <c r="AI406" s="139"/>
      <c r="AJ406" s="139"/>
      <c r="AK406" s="139"/>
      <c r="AL406" s="139"/>
      <c r="AM406" s="139"/>
      <c r="AN406" s="139"/>
      <c r="AO406" s="139"/>
      <c r="AP406" s="139"/>
      <c r="AQ406" s="139"/>
      <c r="AR406" s="139"/>
      <c r="AS406" s="139"/>
      <c r="AT406" s="139"/>
      <c r="AU406" s="139"/>
      <c r="AV406" s="139"/>
      <c r="AW406" s="139"/>
      <c r="AX406" s="139"/>
      <c r="AY406" s="139"/>
      <c r="AZ406" s="139"/>
      <c r="BA406" s="140"/>
      <c r="BB406" s="139"/>
      <c r="BC406" s="139"/>
      <c r="BD406" s="139"/>
      <c r="BE406" s="139"/>
      <c r="BF406" s="139"/>
      <c r="BG406" s="140"/>
      <c r="BH406" s="139"/>
      <c r="BI406" s="139"/>
      <c r="BJ406" s="139"/>
      <c r="BK406" s="139"/>
      <c r="BL406" s="139"/>
      <c r="BM406" s="139"/>
      <c r="BN406" s="139"/>
    </row>
    <row r="407" spans="1:66" ht="15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40"/>
      <c r="BB407" s="139"/>
      <c r="BC407" s="139"/>
      <c r="BD407" s="139"/>
      <c r="BE407" s="139"/>
      <c r="BF407" s="139"/>
      <c r="BG407" s="140"/>
      <c r="BH407" s="139"/>
      <c r="BI407" s="139"/>
      <c r="BJ407" s="139"/>
      <c r="BK407" s="139"/>
      <c r="BL407" s="139"/>
      <c r="BM407" s="139"/>
      <c r="BN407" s="139"/>
    </row>
    <row r="408" spans="1:66" ht="15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  <c r="AW408" s="139"/>
      <c r="AX408" s="139"/>
      <c r="AY408" s="139"/>
      <c r="AZ408" s="139"/>
      <c r="BA408" s="140"/>
      <c r="BB408" s="139"/>
      <c r="BC408" s="139"/>
      <c r="BD408" s="139"/>
      <c r="BE408" s="139"/>
      <c r="BF408" s="139"/>
      <c r="BG408" s="140"/>
      <c r="BH408" s="139"/>
      <c r="BI408" s="139"/>
      <c r="BJ408" s="139"/>
      <c r="BK408" s="139"/>
      <c r="BL408" s="139"/>
      <c r="BM408" s="139"/>
      <c r="BN408" s="139"/>
    </row>
    <row r="409" spans="1:66" ht="15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9"/>
      <c r="AM409" s="139"/>
      <c r="AN409" s="139"/>
      <c r="AO409" s="139"/>
      <c r="AP409" s="139"/>
      <c r="AQ409" s="139"/>
      <c r="AR409" s="139"/>
      <c r="AS409" s="139"/>
      <c r="AT409" s="139"/>
      <c r="AU409" s="139"/>
      <c r="AV409" s="139"/>
      <c r="AW409" s="139"/>
      <c r="AX409" s="139"/>
      <c r="AY409" s="139"/>
      <c r="AZ409" s="139"/>
      <c r="BA409" s="140"/>
      <c r="BB409" s="139"/>
      <c r="BC409" s="139"/>
      <c r="BD409" s="139"/>
      <c r="BE409" s="139"/>
      <c r="BF409" s="139"/>
      <c r="BG409" s="140"/>
      <c r="BH409" s="139"/>
      <c r="BI409" s="139"/>
      <c r="BJ409" s="139"/>
      <c r="BK409" s="139"/>
      <c r="BL409" s="139"/>
      <c r="BM409" s="139"/>
      <c r="BN409" s="139"/>
    </row>
    <row r="410" spans="1:66" ht="15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  <c r="AK410" s="139"/>
      <c r="AL410" s="139"/>
      <c r="AM410" s="139"/>
      <c r="AN410" s="139"/>
      <c r="AO410" s="139"/>
      <c r="AP410" s="139"/>
      <c r="AQ410" s="139"/>
      <c r="AR410" s="139"/>
      <c r="AS410" s="139"/>
      <c r="AT410" s="139"/>
      <c r="AU410" s="139"/>
      <c r="AV410" s="139"/>
      <c r="AW410" s="139"/>
      <c r="AX410" s="139"/>
      <c r="AY410" s="139"/>
      <c r="AZ410" s="139"/>
      <c r="BA410" s="140"/>
      <c r="BB410" s="139"/>
      <c r="BC410" s="139"/>
      <c r="BD410" s="139"/>
      <c r="BE410" s="139"/>
      <c r="BF410" s="139"/>
      <c r="BG410" s="140"/>
      <c r="BH410" s="139"/>
      <c r="BI410" s="139"/>
      <c r="BJ410" s="139"/>
      <c r="BK410" s="139"/>
      <c r="BL410" s="139"/>
      <c r="BM410" s="139"/>
      <c r="BN410" s="139"/>
    </row>
    <row r="411" spans="1:66" ht="15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39"/>
      <c r="AD411" s="139"/>
      <c r="AE411" s="139"/>
      <c r="AF411" s="139"/>
      <c r="AG411" s="139"/>
      <c r="AH411" s="139"/>
      <c r="AI411" s="139"/>
      <c r="AJ411" s="139"/>
      <c r="AK411" s="139"/>
      <c r="AL411" s="139"/>
      <c r="AM411" s="139"/>
      <c r="AN411" s="139"/>
      <c r="AO411" s="139"/>
      <c r="AP411" s="139"/>
      <c r="AQ411" s="139"/>
      <c r="AR411" s="139"/>
      <c r="AS411" s="139"/>
      <c r="AT411" s="139"/>
      <c r="AU411" s="139"/>
      <c r="AV411" s="139"/>
      <c r="AW411" s="139"/>
      <c r="AX411" s="139"/>
      <c r="AY411" s="139"/>
      <c r="AZ411" s="139"/>
      <c r="BA411" s="140"/>
      <c r="BB411" s="139"/>
      <c r="BC411" s="139"/>
      <c r="BD411" s="139"/>
      <c r="BE411" s="139"/>
      <c r="BF411" s="139"/>
      <c r="BG411" s="140"/>
      <c r="BH411" s="139"/>
      <c r="BI411" s="139"/>
      <c r="BJ411" s="139"/>
      <c r="BK411" s="139"/>
      <c r="BL411" s="139"/>
      <c r="BM411" s="139"/>
      <c r="BN411" s="139"/>
    </row>
    <row r="412" spans="1:66" ht="15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39"/>
      <c r="AD412" s="139"/>
      <c r="AE412" s="139"/>
      <c r="AF412" s="139"/>
      <c r="AG412" s="139"/>
      <c r="AH412" s="139"/>
      <c r="AI412" s="139"/>
      <c r="AJ412" s="139"/>
      <c r="AK412" s="139"/>
      <c r="AL412" s="139"/>
      <c r="AM412" s="139"/>
      <c r="AN412" s="139"/>
      <c r="AO412" s="139"/>
      <c r="AP412" s="139"/>
      <c r="AQ412" s="139"/>
      <c r="AR412" s="139"/>
      <c r="AS412" s="139"/>
      <c r="AT412" s="139"/>
      <c r="AU412" s="139"/>
      <c r="AV412" s="139"/>
      <c r="AW412" s="139"/>
      <c r="AX412" s="139"/>
      <c r="AY412" s="139"/>
      <c r="AZ412" s="139"/>
      <c r="BA412" s="140"/>
      <c r="BB412" s="139"/>
      <c r="BC412" s="139"/>
      <c r="BD412" s="139"/>
      <c r="BE412" s="139"/>
      <c r="BF412" s="139"/>
      <c r="BG412" s="140"/>
      <c r="BH412" s="139"/>
      <c r="BI412" s="139"/>
      <c r="BJ412" s="139"/>
      <c r="BK412" s="139"/>
      <c r="BL412" s="139"/>
      <c r="BM412" s="139"/>
      <c r="BN412" s="139"/>
    </row>
    <row r="413" spans="1:66" ht="15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9"/>
      <c r="AM413" s="139"/>
      <c r="AN413" s="139"/>
      <c r="AO413" s="139"/>
      <c r="AP413" s="139"/>
      <c r="AQ413" s="139"/>
      <c r="AR413" s="139"/>
      <c r="AS413" s="139"/>
      <c r="AT413" s="139"/>
      <c r="AU413" s="139"/>
      <c r="AV413" s="139"/>
      <c r="AW413" s="139"/>
      <c r="AX413" s="139"/>
      <c r="AY413" s="139"/>
      <c r="AZ413" s="139"/>
      <c r="BA413" s="140"/>
      <c r="BB413" s="139"/>
      <c r="BC413" s="139"/>
      <c r="BD413" s="139"/>
      <c r="BE413" s="139"/>
      <c r="BF413" s="139"/>
      <c r="BG413" s="140"/>
      <c r="BH413" s="139"/>
      <c r="BI413" s="139"/>
      <c r="BJ413" s="139"/>
      <c r="BK413" s="139"/>
      <c r="BL413" s="139"/>
      <c r="BM413" s="139"/>
      <c r="BN413" s="139"/>
    </row>
    <row r="414" spans="1:66" ht="15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  <c r="AC414" s="139"/>
      <c r="AD414" s="139"/>
      <c r="AE414" s="139"/>
      <c r="AF414" s="139"/>
      <c r="AG414" s="139"/>
      <c r="AH414" s="139"/>
      <c r="AI414" s="139"/>
      <c r="AJ414" s="139"/>
      <c r="AK414" s="139"/>
      <c r="AL414" s="139"/>
      <c r="AM414" s="139"/>
      <c r="AN414" s="139"/>
      <c r="AO414" s="139"/>
      <c r="AP414" s="139"/>
      <c r="AQ414" s="139"/>
      <c r="AR414" s="139"/>
      <c r="AS414" s="139"/>
      <c r="AT414" s="139"/>
      <c r="AU414" s="139"/>
      <c r="AV414" s="139"/>
      <c r="AW414" s="139"/>
      <c r="AX414" s="139"/>
      <c r="AY414" s="139"/>
      <c r="AZ414" s="139"/>
      <c r="BA414" s="140"/>
      <c r="BB414" s="139"/>
      <c r="BC414" s="139"/>
      <c r="BD414" s="139"/>
      <c r="BE414" s="139"/>
      <c r="BF414" s="139"/>
      <c r="BG414" s="140"/>
      <c r="BH414" s="139"/>
      <c r="BI414" s="139"/>
      <c r="BJ414" s="139"/>
      <c r="BK414" s="139"/>
      <c r="BL414" s="139"/>
      <c r="BM414" s="139"/>
      <c r="BN414" s="139"/>
    </row>
    <row r="415" spans="1:66" ht="15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  <c r="AK415" s="139"/>
      <c r="AL415" s="139"/>
      <c r="AM415" s="139"/>
      <c r="AN415" s="139"/>
      <c r="AO415" s="139"/>
      <c r="AP415" s="139"/>
      <c r="AQ415" s="139"/>
      <c r="AR415" s="139"/>
      <c r="AS415" s="139"/>
      <c r="AT415" s="139"/>
      <c r="AU415" s="139"/>
      <c r="AV415" s="139"/>
      <c r="AW415" s="139"/>
      <c r="AX415" s="139"/>
      <c r="AY415" s="139"/>
      <c r="AZ415" s="139"/>
      <c r="BA415" s="140"/>
      <c r="BB415" s="139"/>
      <c r="BC415" s="139"/>
      <c r="BD415" s="139"/>
      <c r="BE415" s="139"/>
      <c r="BF415" s="139"/>
      <c r="BG415" s="140"/>
      <c r="BH415" s="139"/>
      <c r="BI415" s="139"/>
      <c r="BJ415" s="139"/>
      <c r="BK415" s="139"/>
      <c r="BL415" s="139"/>
      <c r="BM415" s="139"/>
      <c r="BN415" s="139"/>
    </row>
    <row r="416" spans="1:66" ht="15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39"/>
      <c r="AW416" s="139"/>
      <c r="AX416" s="139"/>
      <c r="AY416" s="139"/>
      <c r="AZ416" s="139"/>
      <c r="BA416" s="140"/>
      <c r="BB416" s="139"/>
      <c r="BC416" s="139"/>
      <c r="BD416" s="139"/>
      <c r="BE416" s="139"/>
      <c r="BF416" s="139"/>
      <c r="BG416" s="140"/>
      <c r="BH416" s="139"/>
      <c r="BI416" s="139"/>
      <c r="BJ416" s="139"/>
      <c r="BK416" s="139"/>
      <c r="BL416" s="139"/>
      <c r="BM416" s="139"/>
      <c r="BN416" s="139"/>
    </row>
    <row r="417" spans="1:66" ht="15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  <c r="AW417" s="139"/>
      <c r="AX417" s="139"/>
      <c r="AY417" s="139"/>
      <c r="AZ417" s="139"/>
      <c r="BA417" s="140"/>
      <c r="BB417" s="139"/>
      <c r="BC417" s="139"/>
      <c r="BD417" s="139"/>
      <c r="BE417" s="139"/>
      <c r="BF417" s="139"/>
      <c r="BG417" s="140"/>
      <c r="BH417" s="139"/>
      <c r="BI417" s="139"/>
      <c r="BJ417" s="139"/>
      <c r="BK417" s="139"/>
      <c r="BL417" s="139"/>
      <c r="BM417" s="139"/>
      <c r="BN417" s="139"/>
    </row>
    <row r="418" spans="1:66" ht="15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139"/>
      <c r="AD418" s="139"/>
      <c r="AE418" s="139"/>
      <c r="AF418" s="139"/>
      <c r="AG418" s="139"/>
      <c r="AH418" s="139"/>
      <c r="AI418" s="139"/>
      <c r="AJ418" s="139"/>
      <c r="AK418" s="139"/>
      <c r="AL418" s="139"/>
      <c r="AM418" s="139"/>
      <c r="AN418" s="139"/>
      <c r="AO418" s="139"/>
      <c r="AP418" s="139"/>
      <c r="AQ418" s="139"/>
      <c r="AR418" s="139"/>
      <c r="AS418" s="139"/>
      <c r="AT418" s="139"/>
      <c r="AU418" s="139"/>
      <c r="AV418" s="139"/>
      <c r="AW418" s="139"/>
      <c r="AX418" s="139"/>
      <c r="AY418" s="139"/>
      <c r="AZ418" s="139"/>
      <c r="BA418" s="140"/>
      <c r="BB418" s="139"/>
      <c r="BC418" s="139"/>
      <c r="BD418" s="139"/>
      <c r="BE418" s="139"/>
      <c r="BF418" s="139"/>
      <c r="BG418" s="140"/>
      <c r="BH418" s="139"/>
      <c r="BI418" s="139"/>
      <c r="BJ418" s="139"/>
      <c r="BK418" s="139"/>
      <c r="BL418" s="139"/>
      <c r="BM418" s="139"/>
      <c r="BN418" s="139"/>
    </row>
    <row r="419" spans="1:66" ht="15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  <c r="AK419" s="139"/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  <c r="AW419" s="139"/>
      <c r="AX419" s="139"/>
      <c r="AY419" s="139"/>
      <c r="AZ419" s="139"/>
      <c r="BA419" s="140"/>
      <c r="BB419" s="139"/>
      <c r="BC419" s="139"/>
      <c r="BD419" s="139"/>
      <c r="BE419" s="139"/>
      <c r="BF419" s="139"/>
      <c r="BG419" s="140"/>
      <c r="BH419" s="139"/>
      <c r="BI419" s="139"/>
      <c r="BJ419" s="139"/>
      <c r="BK419" s="139"/>
      <c r="BL419" s="139"/>
      <c r="BM419" s="139"/>
      <c r="BN419" s="139"/>
    </row>
    <row r="420" spans="1:66" ht="15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39"/>
      <c r="AD420" s="139"/>
      <c r="AE420" s="139"/>
      <c r="AF420" s="139"/>
      <c r="AG420" s="139"/>
      <c r="AH420" s="139"/>
      <c r="AI420" s="139"/>
      <c r="AJ420" s="139"/>
      <c r="AK420" s="139"/>
      <c r="AL420" s="139"/>
      <c r="AM420" s="139"/>
      <c r="AN420" s="139"/>
      <c r="AO420" s="139"/>
      <c r="AP420" s="139"/>
      <c r="AQ420" s="139"/>
      <c r="AR420" s="139"/>
      <c r="AS420" s="139"/>
      <c r="AT420" s="139"/>
      <c r="AU420" s="139"/>
      <c r="AV420" s="139"/>
      <c r="AW420" s="139"/>
      <c r="AX420" s="139"/>
      <c r="AY420" s="139"/>
      <c r="AZ420" s="139"/>
      <c r="BA420" s="140"/>
      <c r="BB420" s="139"/>
      <c r="BC420" s="139"/>
      <c r="BD420" s="139"/>
      <c r="BE420" s="139"/>
      <c r="BF420" s="139"/>
      <c r="BG420" s="140"/>
      <c r="BH420" s="139"/>
      <c r="BI420" s="139"/>
      <c r="BJ420" s="139"/>
      <c r="BK420" s="139"/>
      <c r="BL420" s="139"/>
      <c r="BM420" s="139"/>
      <c r="BN420" s="139"/>
    </row>
    <row r="421" spans="1:66" ht="15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  <c r="AK421" s="139"/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  <c r="AW421" s="139"/>
      <c r="AX421" s="139"/>
      <c r="AY421" s="139"/>
      <c r="AZ421" s="139"/>
      <c r="BA421" s="140"/>
      <c r="BB421" s="139"/>
      <c r="BC421" s="139"/>
      <c r="BD421" s="139"/>
      <c r="BE421" s="139"/>
      <c r="BF421" s="139"/>
      <c r="BG421" s="140"/>
      <c r="BH421" s="139"/>
      <c r="BI421" s="139"/>
      <c r="BJ421" s="139"/>
      <c r="BK421" s="139"/>
      <c r="BL421" s="139"/>
      <c r="BM421" s="139"/>
      <c r="BN421" s="139"/>
    </row>
    <row r="422" spans="1:66" ht="15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39"/>
      <c r="AD422" s="139"/>
      <c r="AE422" s="139"/>
      <c r="AF422" s="139"/>
      <c r="AG422" s="139"/>
      <c r="AH422" s="139"/>
      <c r="AI422" s="139"/>
      <c r="AJ422" s="139"/>
      <c r="AK422" s="139"/>
      <c r="AL422" s="139"/>
      <c r="AM422" s="139"/>
      <c r="AN422" s="139"/>
      <c r="AO422" s="139"/>
      <c r="AP422" s="139"/>
      <c r="AQ422" s="139"/>
      <c r="AR422" s="139"/>
      <c r="AS422" s="139"/>
      <c r="AT422" s="139"/>
      <c r="AU422" s="139"/>
      <c r="AV422" s="139"/>
      <c r="AW422" s="139"/>
      <c r="AX422" s="139"/>
      <c r="AY422" s="139"/>
      <c r="AZ422" s="139"/>
      <c r="BA422" s="140"/>
      <c r="BB422" s="139"/>
      <c r="BC422" s="139"/>
      <c r="BD422" s="139"/>
      <c r="BE422" s="139"/>
      <c r="BF422" s="139"/>
      <c r="BG422" s="140"/>
      <c r="BH422" s="139"/>
      <c r="BI422" s="139"/>
      <c r="BJ422" s="139"/>
      <c r="BK422" s="139"/>
      <c r="BL422" s="139"/>
      <c r="BM422" s="139"/>
      <c r="BN422" s="139"/>
    </row>
    <row r="423" spans="1:66" ht="15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40"/>
      <c r="BB423" s="139"/>
      <c r="BC423" s="139"/>
      <c r="BD423" s="139"/>
      <c r="BE423" s="139"/>
      <c r="BF423" s="139"/>
      <c r="BG423" s="140"/>
      <c r="BH423" s="139"/>
      <c r="BI423" s="139"/>
      <c r="BJ423" s="139"/>
      <c r="BK423" s="139"/>
      <c r="BL423" s="139"/>
      <c r="BM423" s="139"/>
      <c r="BN423" s="139"/>
    </row>
    <row r="424" spans="1:66" ht="15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39"/>
      <c r="AD424" s="139"/>
      <c r="AE424" s="139"/>
      <c r="AF424" s="139"/>
      <c r="AG424" s="139"/>
      <c r="AH424" s="139"/>
      <c r="AI424" s="139"/>
      <c r="AJ424" s="139"/>
      <c r="AK424" s="139"/>
      <c r="AL424" s="139"/>
      <c r="AM424" s="139"/>
      <c r="AN424" s="139"/>
      <c r="AO424" s="139"/>
      <c r="AP424" s="139"/>
      <c r="AQ424" s="139"/>
      <c r="AR424" s="139"/>
      <c r="AS424" s="139"/>
      <c r="AT424" s="139"/>
      <c r="AU424" s="139"/>
      <c r="AV424" s="139"/>
      <c r="AW424" s="139"/>
      <c r="AX424" s="139"/>
      <c r="AY424" s="139"/>
      <c r="AZ424" s="139"/>
      <c r="BA424" s="140"/>
      <c r="BB424" s="139"/>
      <c r="BC424" s="139"/>
      <c r="BD424" s="139"/>
      <c r="BE424" s="139"/>
      <c r="BF424" s="139"/>
      <c r="BG424" s="140"/>
      <c r="BH424" s="139"/>
      <c r="BI424" s="139"/>
      <c r="BJ424" s="139"/>
      <c r="BK424" s="139"/>
      <c r="BL424" s="139"/>
      <c r="BM424" s="139"/>
      <c r="BN424" s="139"/>
    </row>
    <row r="425" spans="1:66" ht="15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  <c r="AK425" s="139"/>
      <c r="AL425" s="139"/>
      <c r="AM425" s="139"/>
      <c r="AN425" s="139"/>
      <c r="AO425" s="139"/>
      <c r="AP425" s="139"/>
      <c r="AQ425" s="139"/>
      <c r="AR425" s="139"/>
      <c r="AS425" s="139"/>
      <c r="AT425" s="139"/>
      <c r="AU425" s="139"/>
      <c r="AV425" s="139"/>
      <c r="AW425" s="139"/>
      <c r="AX425" s="139"/>
      <c r="AY425" s="139"/>
      <c r="AZ425" s="139"/>
      <c r="BA425" s="140"/>
      <c r="BB425" s="139"/>
      <c r="BC425" s="139"/>
      <c r="BD425" s="139"/>
      <c r="BE425" s="139"/>
      <c r="BF425" s="139"/>
      <c r="BG425" s="140"/>
      <c r="BH425" s="139"/>
      <c r="BI425" s="139"/>
      <c r="BJ425" s="139"/>
      <c r="BK425" s="139"/>
      <c r="BL425" s="139"/>
      <c r="BM425" s="139"/>
      <c r="BN425" s="139"/>
    </row>
    <row r="426" spans="1:66" ht="15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39"/>
      <c r="AD426" s="139"/>
      <c r="AE426" s="139"/>
      <c r="AF426" s="139"/>
      <c r="AG426" s="139"/>
      <c r="AH426" s="139"/>
      <c r="AI426" s="139"/>
      <c r="AJ426" s="139"/>
      <c r="AK426" s="139"/>
      <c r="AL426" s="139"/>
      <c r="AM426" s="139"/>
      <c r="AN426" s="139"/>
      <c r="AO426" s="139"/>
      <c r="AP426" s="139"/>
      <c r="AQ426" s="139"/>
      <c r="AR426" s="139"/>
      <c r="AS426" s="139"/>
      <c r="AT426" s="139"/>
      <c r="AU426" s="139"/>
      <c r="AV426" s="139"/>
      <c r="AW426" s="139"/>
      <c r="AX426" s="139"/>
      <c r="AY426" s="139"/>
      <c r="AZ426" s="139"/>
      <c r="BA426" s="140"/>
      <c r="BB426" s="139"/>
      <c r="BC426" s="139"/>
      <c r="BD426" s="139"/>
      <c r="BE426" s="139"/>
      <c r="BF426" s="139"/>
      <c r="BG426" s="140"/>
      <c r="BH426" s="139"/>
      <c r="BI426" s="139"/>
      <c r="BJ426" s="139"/>
      <c r="BK426" s="139"/>
      <c r="BL426" s="139"/>
      <c r="BM426" s="139"/>
      <c r="BN426" s="139"/>
    </row>
    <row r="427" spans="1:66" ht="15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39"/>
      <c r="AE427" s="139"/>
      <c r="AF427" s="139"/>
      <c r="AG427" s="139"/>
      <c r="AH427" s="139"/>
      <c r="AI427" s="139"/>
      <c r="AJ427" s="139"/>
      <c r="AK427" s="139"/>
      <c r="AL427" s="139"/>
      <c r="AM427" s="139"/>
      <c r="AN427" s="139"/>
      <c r="AO427" s="139"/>
      <c r="AP427" s="139"/>
      <c r="AQ427" s="139"/>
      <c r="AR427" s="139"/>
      <c r="AS427" s="139"/>
      <c r="AT427" s="139"/>
      <c r="AU427" s="139"/>
      <c r="AV427" s="139"/>
      <c r="AW427" s="139"/>
      <c r="AX427" s="139"/>
      <c r="AY427" s="139"/>
      <c r="AZ427" s="139"/>
      <c r="BA427" s="140"/>
      <c r="BB427" s="139"/>
      <c r="BC427" s="139"/>
      <c r="BD427" s="139"/>
      <c r="BE427" s="139"/>
      <c r="BF427" s="139"/>
      <c r="BG427" s="140"/>
      <c r="BH427" s="139"/>
      <c r="BI427" s="139"/>
      <c r="BJ427" s="139"/>
      <c r="BK427" s="139"/>
      <c r="BL427" s="139"/>
      <c r="BM427" s="139"/>
      <c r="BN427" s="139"/>
    </row>
    <row r="428" spans="1:66" ht="15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  <c r="AC428" s="139"/>
      <c r="AD428" s="139"/>
      <c r="AE428" s="139"/>
      <c r="AF428" s="139"/>
      <c r="AG428" s="139"/>
      <c r="AH428" s="139"/>
      <c r="AI428" s="139"/>
      <c r="AJ428" s="139"/>
      <c r="AK428" s="139"/>
      <c r="AL428" s="139"/>
      <c r="AM428" s="139"/>
      <c r="AN428" s="139"/>
      <c r="AO428" s="139"/>
      <c r="AP428" s="139"/>
      <c r="AQ428" s="139"/>
      <c r="AR428" s="139"/>
      <c r="AS428" s="139"/>
      <c r="AT428" s="139"/>
      <c r="AU428" s="139"/>
      <c r="AV428" s="139"/>
      <c r="AW428" s="139"/>
      <c r="AX428" s="139"/>
      <c r="AY428" s="139"/>
      <c r="AZ428" s="139"/>
      <c r="BA428" s="140"/>
      <c r="BB428" s="139"/>
      <c r="BC428" s="139"/>
      <c r="BD428" s="139"/>
      <c r="BE428" s="139"/>
      <c r="BF428" s="139"/>
      <c r="BG428" s="140"/>
      <c r="BH428" s="139"/>
      <c r="BI428" s="139"/>
      <c r="BJ428" s="139"/>
      <c r="BK428" s="139"/>
      <c r="BL428" s="139"/>
      <c r="BM428" s="139"/>
      <c r="BN428" s="139"/>
    </row>
    <row r="429" spans="1:66" ht="15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  <c r="AK429" s="139"/>
      <c r="AL429" s="139"/>
      <c r="AM429" s="139"/>
      <c r="AN429" s="139"/>
      <c r="AO429" s="139"/>
      <c r="AP429" s="139"/>
      <c r="AQ429" s="139"/>
      <c r="AR429" s="139"/>
      <c r="AS429" s="139"/>
      <c r="AT429" s="139"/>
      <c r="AU429" s="139"/>
      <c r="AV429" s="139"/>
      <c r="AW429" s="139"/>
      <c r="AX429" s="139"/>
      <c r="AY429" s="139"/>
      <c r="AZ429" s="139"/>
      <c r="BA429" s="140"/>
      <c r="BB429" s="139"/>
      <c r="BC429" s="139"/>
      <c r="BD429" s="139"/>
      <c r="BE429" s="139"/>
      <c r="BF429" s="139"/>
      <c r="BG429" s="140"/>
      <c r="BH429" s="139"/>
      <c r="BI429" s="139"/>
      <c r="BJ429" s="139"/>
      <c r="BK429" s="139"/>
      <c r="BL429" s="139"/>
      <c r="BM429" s="139"/>
      <c r="BN429" s="139"/>
    </row>
    <row r="430" spans="1:66" ht="15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  <c r="AC430" s="139"/>
      <c r="AD430" s="139"/>
      <c r="AE430" s="139"/>
      <c r="AF430" s="139"/>
      <c r="AG430" s="139"/>
      <c r="AH430" s="139"/>
      <c r="AI430" s="139"/>
      <c r="AJ430" s="139"/>
      <c r="AK430" s="139"/>
      <c r="AL430" s="139"/>
      <c r="AM430" s="139"/>
      <c r="AN430" s="139"/>
      <c r="AO430" s="139"/>
      <c r="AP430" s="139"/>
      <c r="AQ430" s="139"/>
      <c r="AR430" s="139"/>
      <c r="AS430" s="139"/>
      <c r="AT430" s="139"/>
      <c r="AU430" s="139"/>
      <c r="AV430" s="139"/>
      <c r="AW430" s="139"/>
      <c r="AX430" s="139"/>
      <c r="AY430" s="139"/>
      <c r="AZ430" s="139"/>
      <c r="BA430" s="140"/>
      <c r="BB430" s="139"/>
      <c r="BC430" s="139"/>
      <c r="BD430" s="139"/>
      <c r="BE430" s="139"/>
      <c r="BF430" s="139"/>
      <c r="BG430" s="140"/>
      <c r="BH430" s="139"/>
      <c r="BI430" s="139"/>
      <c r="BJ430" s="139"/>
      <c r="BK430" s="139"/>
      <c r="BL430" s="139"/>
      <c r="BM430" s="139"/>
      <c r="BN430" s="139"/>
    </row>
    <row r="431" spans="1:66" ht="15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39"/>
      <c r="AD431" s="139"/>
      <c r="AE431" s="139"/>
      <c r="AF431" s="139"/>
      <c r="AG431" s="139"/>
      <c r="AH431" s="139"/>
      <c r="AI431" s="139"/>
      <c r="AJ431" s="139"/>
      <c r="AK431" s="139"/>
      <c r="AL431" s="139"/>
      <c r="AM431" s="139"/>
      <c r="AN431" s="139"/>
      <c r="AO431" s="139"/>
      <c r="AP431" s="139"/>
      <c r="AQ431" s="139"/>
      <c r="AR431" s="139"/>
      <c r="AS431" s="139"/>
      <c r="AT431" s="139"/>
      <c r="AU431" s="139"/>
      <c r="AV431" s="139"/>
      <c r="AW431" s="139"/>
      <c r="AX431" s="139"/>
      <c r="AY431" s="139"/>
      <c r="AZ431" s="139"/>
      <c r="BA431" s="140"/>
      <c r="BB431" s="139"/>
      <c r="BC431" s="139"/>
      <c r="BD431" s="139"/>
      <c r="BE431" s="139"/>
      <c r="BF431" s="139"/>
      <c r="BG431" s="140"/>
      <c r="BH431" s="139"/>
      <c r="BI431" s="139"/>
      <c r="BJ431" s="139"/>
      <c r="BK431" s="139"/>
      <c r="BL431" s="139"/>
      <c r="BM431" s="139"/>
      <c r="BN431" s="139"/>
    </row>
    <row r="432" spans="1:66" ht="15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  <c r="AC432" s="139"/>
      <c r="AD432" s="139"/>
      <c r="AE432" s="139"/>
      <c r="AF432" s="139"/>
      <c r="AG432" s="139"/>
      <c r="AH432" s="139"/>
      <c r="AI432" s="139"/>
      <c r="AJ432" s="139"/>
      <c r="AK432" s="139"/>
      <c r="AL432" s="139"/>
      <c r="AM432" s="139"/>
      <c r="AN432" s="139"/>
      <c r="AO432" s="139"/>
      <c r="AP432" s="139"/>
      <c r="AQ432" s="139"/>
      <c r="AR432" s="139"/>
      <c r="AS432" s="139"/>
      <c r="AT432" s="139"/>
      <c r="AU432" s="139"/>
      <c r="AV432" s="139"/>
      <c r="AW432" s="139"/>
      <c r="AX432" s="139"/>
      <c r="AY432" s="139"/>
      <c r="AZ432" s="139"/>
      <c r="BA432" s="140"/>
      <c r="BB432" s="139"/>
      <c r="BC432" s="139"/>
      <c r="BD432" s="139"/>
      <c r="BE432" s="139"/>
      <c r="BF432" s="139"/>
      <c r="BG432" s="140"/>
      <c r="BH432" s="139"/>
      <c r="BI432" s="139"/>
      <c r="BJ432" s="139"/>
      <c r="BK432" s="139"/>
      <c r="BL432" s="139"/>
      <c r="BM432" s="139"/>
      <c r="BN432" s="139"/>
    </row>
    <row r="433" spans="1:66" ht="15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39"/>
      <c r="AD433" s="139"/>
      <c r="AE433" s="139"/>
      <c r="AF433" s="139"/>
      <c r="AG433" s="139"/>
      <c r="AH433" s="139"/>
      <c r="AI433" s="139"/>
      <c r="AJ433" s="139"/>
      <c r="AK433" s="139"/>
      <c r="AL433" s="139"/>
      <c r="AM433" s="139"/>
      <c r="AN433" s="139"/>
      <c r="AO433" s="139"/>
      <c r="AP433" s="139"/>
      <c r="AQ433" s="139"/>
      <c r="AR433" s="139"/>
      <c r="AS433" s="139"/>
      <c r="AT433" s="139"/>
      <c r="AU433" s="139"/>
      <c r="AV433" s="139"/>
      <c r="AW433" s="139"/>
      <c r="AX433" s="139"/>
      <c r="AY433" s="139"/>
      <c r="AZ433" s="139"/>
      <c r="BA433" s="140"/>
      <c r="BB433" s="139"/>
      <c r="BC433" s="139"/>
      <c r="BD433" s="139"/>
      <c r="BE433" s="139"/>
      <c r="BF433" s="139"/>
      <c r="BG433" s="140"/>
      <c r="BH433" s="139"/>
      <c r="BI433" s="139"/>
      <c r="BJ433" s="139"/>
      <c r="BK433" s="139"/>
      <c r="BL433" s="139"/>
      <c r="BM433" s="139"/>
      <c r="BN433" s="139"/>
    </row>
    <row r="434" spans="1:66" ht="15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  <c r="AC434" s="139"/>
      <c r="AD434" s="139"/>
      <c r="AE434" s="139"/>
      <c r="AF434" s="139"/>
      <c r="AG434" s="139"/>
      <c r="AH434" s="139"/>
      <c r="AI434" s="139"/>
      <c r="AJ434" s="139"/>
      <c r="AK434" s="139"/>
      <c r="AL434" s="139"/>
      <c r="AM434" s="139"/>
      <c r="AN434" s="139"/>
      <c r="AO434" s="139"/>
      <c r="AP434" s="139"/>
      <c r="AQ434" s="139"/>
      <c r="AR434" s="139"/>
      <c r="AS434" s="139"/>
      <c r="AT434" s="139"/>
      <c r="AU434" s="139"/>
      <c r="AV434" s="139"/>
      <c r="AW434" s="139"/>
      <c r="AX434" s="139"/>
      <c r="AY434" s="139"/>
      <c r="AZ434" s="139"/>
      <c r="BA434" s="140"/>
      <c r="BB434" s="139"/>
      <c r="BC434" s="139"/>
      <c r="BD434" s="139"/>
      <c r="BE434" s="139"/>
      <c r="BF434" s="139"/>
      <c r="BG434" s="140"/>
      <c r="BH434" s="139"/>
      <c r="BI434" s="139"/>
      <c r="BJ434" s="139"/>
      <c r="BK434" s="139"/>
      <c r="BL434" s="139"/>
      <c r="BM434" s="139"/>
      <c r="BN434" s="139"/>
    </row>
    <row r="435" spans="1:66" ht="15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  <c r="AK435" s="139"/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  <c r="AW435" s="139"/>
      <c r="AX435" s="139"/>
      <c r="AY435" s="139"/>
      <c r="AZ435" s="139"/>
      <c r="BA435" s="140"/>
      <c r="BB435" s="139"/>
      <c r="BC435" s="139"/>
      <c r="BD435" s="139"/>
      <c r="BE435" s="139"/>
      <c r="BF435" s="139"/>
      <c r="BG435" s="140"/>
      <c r="BH435" s="139"/>
      <c r="BI435" s="139"/>
      <c r="BJ435" s="139"/>
      <c r="BK435" s="139"/>
      <c r="BL435" s="139"/>
      <c r="BM435" s="139"/>
      <c r="BN435" s="139"/>
    </row>
    <row r="436" spans="1:66" ht="15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  <c r="AC436" s="139"/>
      <c r="AD436" s="139"/>
      <c r="AE436" s="139"/>
      <c r="AF436" s="139"/>
      <c r="AG436" s="139"/>
      <c r="AH436" s="139"/>
      <c r="AI436" s="139"/>
      <c r="AJ436" s="139"/>
      <c r="AK436" s="139"/>
      <c r="AL436" s="139"/>
      <c r="AM436" s="139"/>
      <c r="AN436" s="139"/>
      <c r="AO436" s="139"/>
      <c r="AP436" s="139"/>
      <c r="AQ436" s="139"/>
      <c r="AR436" s="139"/>
      <c r="AS436" s="139"/>
      <c r="AT436" s="139"/>
      <c r="AU436" s="139"/>
      <c r="AV436" s="139"/>
      <c r="AW436" s="139"/>
      <c r="AX436" s="139"/>
      <c r="AY436" s="139"/>
      <c r="AZ436" s="139"/>
      <c r="BA436" s="140"/>
      <c r="BB436" s="139"/>
      <c r="BC436" s="139"/>
      <c r="BD436" s="139"/>
      <c r="BE436" s="139"/>
      <c r="BF436" s="139"/>
      <c r="BG436" s="140"/>
      <c r="BH436" s="139"/>
      <c r="BI436" s="139"/>
      <c r="BJ436" s="139"/>
      <c r="BK436" s="139"/>
      <c r="BL436" s="139"/>
      <c r="BM436" s="139"/>
      <c r="BN436" s="139"/>
    </row>
    <row r="437" spans="1:66" ht="15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  <c r="AK437" s="139"/>
      <c r="AL437" s="139"/>
      <c r="AM437" s="139"/>
      <c r="AN437" s="139"/>
      <c r="AO437" s="139"/>
      <c r="AP437" s="139"/>
      <c r="AQ437" s="139"/>
      <c r="AR437" s="139"/>
      <c r="AS437" s="139"/>
      <c r="AT437" s="139"/>
      <c r="AU437" s="139"/>
      <c r="AV437" s="139"/>
      <c r="AW437" s="139"/>
      <c r="AX437" s="139"/>
      <c r="AY437" s="139"/>
      <c r="AZ437" s="139"/>
      <c r="BA437" s="140"/>
      <c r="BB437" s="139"/>
      <c r="BC437" s="139"/>
      <c r="BD437" s="139"/>
      <c r="BE437" s="139"/>
      <c r="BF437" s="139"/>
      <c r="BG437" s="140"/>
      <c r="BH437" s="139"/>
      <c r="BI437" s="139"/>
      <c r="BJ437" s="139"/>
      <c r="BK437" s="139"/>
      <c r="BL437" s="139"/>
      <c r="BM437" s="139"/>
      <c r="BN437" s="139"/>
    </row>
    <row r="438" spans="1:66" ht="15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39"/>
      <c r="AD438" s="139"/>
      <c r="AE438" s="139"/>
      <c r="AF438" s="139"/>
      <c r="AG438" s="139"/>
      <c r="AH438" s="139"/>
      <c r="AI438" s="139"/>
      <c r="AJ438" s="139"/>
      <c r="AK438" s="139"/>
      <c r="AL438" s="139"/>
      <c r="AM438" s="139"/>
      <c r="AN438" s="139"/>
      <c r="AO438" s="139"/>
      <c r="AP438" s="139"/>
      <c r="AQ438" s="139"/>
      <c r="AR438" s="139"/>
      <c r="AS438" s="139"/>
      <c r="AT438" s="139"/>
      <c r="AU438" s="139"/>
      <c r="AV438" s="139"/>
      <c r="AW438" s="139"/>
      <c r="AX438" s="139"/>
      <c r="AY438" s="139"/>
      <c r="AZ438" s="139"/>
      <c r="BA438" s="140"/>
      <c r="BB438" s="139"/>
      <c r="BC438" s="139"/>
      <c r="BD438" s="139"/>
      <c r="BE438" s="139"/>
      <c r="BF438" s="139"/>
      <c r="BG438" s="140"/>
      <c r="BH438" s="139"/>
      <c r="BI438" s="139"/>
      <c r="BJ438" s="139"/>
      <c r="BK438" s="139"/>
      <c r="BL438" s="139"/>
      <c r="BM438" s="139"/>
      <c r="BN438" s="139"/>
    </row>
    <row r="439" spans="1:66" ht="15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  <c r="AK439" s="139"/>
      <c r="AL439" s="139"/>
      <c r="AM439" s="139"/>
      <c r="AN439" s="139"/>
      <c r="AO439" s="139"/>
      <c r="AP439" s="139"/>
      <c r="AQ439" s="139"/>
      <c r="AR439" s="139"/>
      <c r="AS439" s="139"/>
      <c r="AT439" s="139"/>
      <c r="AU439" s="139"/>
      <c r="AV439" s="139"/>
      <c r="AW439" s="139"/>
      <c r="AX439" s="139"/>
      <c r="AY439" s="139"/>
      <c r="AZ439" s="139"/>
      <c r="BA439" s="140"/>
      <c r="BB439" s="139"/>
      <c r="BC439" s="139"/>
      <c r="BD439" s="139"/>
      <c r="BE439" s="139"/>
      <c r="BF439" s="139"/>
      <c r="BG439" s="140"/>
      <c r="BH439" s="139"/>
      <c r="BI439" s="139"/>
      <c r="BJ439" s="139"/>
      <c r="BK439" s="139"/>
      <c r="BL439" s="139"/>
      <c r="BM439" s="139"/>
      <c r="BN439" s="139"/>
    </row>
    <row r="440" spans="1:66" ht="15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  <c r="AW440" s="139"/>
      <c r="AX440" s="139"/>
      <c r="AY440" s="139"/>
      <c r="AZ440" s="139"/>
      <c r="BA440" s="140"/>
      <c r="BB440" s="139"/>
      <c r="BC440" s="139"/>
      <c r="BD440" s="139"/>
      <c r="BE440" s="139"/>
      <c r="BF440" s="139"/>
      <c r="BG440" s="140"/>
      <c r="BH440" s="139"/>
      <c r="BI440" s="139"/>
      <c r="BJ440" s="139"/>
      <c r="BK440" s="139"/>
      <c r="BL440" s="139"/>
      <c r="BM440" s="139"/>
      <c r="BN440" s="139"/>
    </row>
    <row r="441" spans="1:66" ht="15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9"/>
      <c r="AM441" s="139"/>
      <c r="AN441" s="139"/>
      <c r="AO441" s="139"/>
      <c r="AP441" s="139"/>
      <c r="AQ441" s="139"/>
      <c r="AR441" s="139"/>
      <c r="AS441" s="139"/>
      <c r="AT441" s="139"/>
      <c r="AU441" s="139"/>
      <c r="AV441" s="139"/>
      <c r="AW441" s="139"/>
      <c r="AX441" s="139"/>
      <c r="AY441" s="139"/>
      <c r="AZ441" s="139"/>
      <c r="BA441" s="140"/>
      <c r="BB441" s="139"/>
      <c r="BC441" s="139"/>
      <c r="BD441" s="139"/>
      <c r="BE441" s="139"/>
      <c r="BF441" s="139"/>
      <c r="BG441" s="140"/>
      <c r="BH441" s="139"/>
      <c r="BI441" s="139"/>
      <c r="BJ441" s="139"/>
      <c r="BK441" s="139"/>
      <c r="BL441" s="139"/>
      <c r="BM441" s="139"/>
      <c r="BN441" s="139"/>
    </row>
    <row r="442" spans="1:66" ht="15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  <c r="AC442" s="139"/>
      <c r="AD442" s="139"/>
      <c r="AE442" s="139"/>
      <c r="AF442" s="139"/>
      <c r="AG442" s="139"/>
      <c r="AH442" s="139"/>
      <c r="AI442" s="139"/>
      <c r="AJ442" s="139"/>
      <c r="AK442" s="139"/>
      <c r="AL442" s="139"/>
      <c r="AM442" s="139"/>
      <c r="AN442" s="139"/>
      <c r="AO442" s="139"/>
      <c r="AP442" s="139"/>
      <c r="AQ442" s="139"/>
      <c r="AR442" s="139"/>
      <c r="AS442" s="139"/>
      <c r="AT442" s="139"/>
      <c r="AU442" s="139"/>
      <c r="AV442" s="139"/>
      <c r="AW442" s="139"/>
      <c r="AX442" s="139"/>
      <c r="AY442" s="139"/>
      <c r="AZ442" s="139"/>
      <c r="BA442" s="140"/>
      <c r="BB442" s="139"/>
      <c r="BC442" s="139"/>
      <c r="BD442" s="139"/>
      <c r="BE442" s="139"/>
      <c r="BF442" s="139"/>
      <c r="BG442" s="140"/>
      <c r="BH442" s="139"/>
      <c r="BI442" s="139"/>
      <c r="BJ442" s="139"/>
      <c r="BK442" s="139"/>
      <c r="BL442" s="139"/>
      <c r="BM442" s="139"/>
      <c r="BN442" s="139"/>
    </row>
    <row r="443" spans="1:66" ht="15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39"/>
      <c r="AD443" s="139"/>
      <c r="AE443" s="139"/>
      <c r="AF443" s="139"/>
      <c r="AG443" s="139"/>
      <c r="AH443" s="139"/>
      <c r="AI443" s="139"/>
      <c r="AJ443" s="139"/>
      <c r="AK443" s="139"/>
      <c r="AL443" s="139"/>
      <c r="AM443" s="139"/>
      <c r="AN443" s="139"/>
      <c r="AO443" s="139"/>
      <c r="AP443" s="139"/>
      <c r="AQ443" s="139"/>
      <c r="AR443" s="139"/>
      <c r="AS443" s="139"/>
      <c r="AT443" s="139"/>
      <c r="AU443" s="139"/>
      <c r="AV443" s="139"/>
      <c r="AW443" s="139"/>
      <c r="AX443" s="139"/>
      <c r="AY443" s="139"/>
      <c r="AZ443" s="139"/>
      <c r="BA443" s="140"/>
      <c r="BB443" s="139"/>
      <c r="BC443" s="139"/>
      <c r="BD443" s="139"/>
      <c r="BE443" s="139"/>
      <c r="BF443" s="139"/>
      <c r="BG443" s="140"/>
      <c r="BH443" s="139"/>
      <c r="BI443" s="139"/>
      <c r="BJ443" s="139"/>
      <c r="BK443" s="139"/>
      <c r="BL443" s="139"/>
      <c r="BM443" s="139"/>
      <c r="BN443" s="139"/>
    </row>
    <row r="444" spans="1:66" ht="15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  <c r="AC444" s="139"/>
      <c r="AD444" s="139"/>
      <c r="AE444" s="139"/>
      <c r="AF444" s="139"/>
      <c r="AG444" s="139"/>
      <c r="AH444" s="139"/>
      <c r="AI444" s="139"/>
      <c r="AJ444" s="139"/>
      <c r="AK444" s="139"/>
      <c r="AL444" s="139"/>
      <c r="AM444" s="139"/>
      <c r="AN444" s="139"/>
      <c r="AO444" s="139"/>
      <c r="AP444" s="139"/>
      <c r="AQ444" s="139"/>
      <c r="AR444" s="139"/>
      <c r="AS444" s="139"/>
      <c r="AT444" s="139"/>
      <c r="AU444" s="139"/>
      <c r="AV444" s="139"/>
      <c r="AW444" s="139"/>
      <c r="AX444" s="139"/>
      <c r="AY444" s="139"/>
      <c r="AZ444" s="139"/>
      <c r="BA444" s="140"/>
      <c r="BB444" s="139"/>
      <c r="BC444" s="139"/>
      <c r="BD444" s="139"/>
      <c r="BE444" s="139"/>
      <c r="BF444" s="139"/>
      <c r="BG444" s="140"/>
      <c r="BH444" s="139"/>
      <c r="BI444" s="139"/>
      <c r="BJ444" s="139"/>
      <c r="BK444" s="139"/>
      <c r="BL444" s="139"/>
      <c r="BM444" s="139"/>
      <c r="BN444" s="139"/>
    </row>
    <row r="445" spans="1:66" ht="15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39"/>
      <c r="AD445" s="139"/>
      <c r="AE445" s="139"/>
      <c r="AF445" s="139"/>
      <c r="AG445" s="139"/>
      <c r="AH445" s="139"/>
      <c r="AI445" s="139"/>
      <c r="AJ445" s="139"/>
      <c r="AK445" s="139"/>
      <c r="AL445" s="139"/>
      <c r="AM445" s="139"/>
      <c r="AN445" s="139"/>
      <c r="AO445" s="139"/>
      <c r="AP445" s="139"/>
      <c r="AQ445" s="139"/>
      <c r="AR445" s="139"/>
      <c r="AS445" s="139"/>
      <c r="AT445" s="139"/>
      <c r="AU445" s="139"/>
      <c r="AV445" s="139"/>
      <c r="AW445" s="139"/>
      <c r="AX445" s="139"/>
      <c r="AY445" s="139"/>
      <c r="AZ445" s="139"/>
      <c r="BA445" s="140"/>
      <c r="BB445" s="139"/>
      <c r="BC445" s="139"/>
      <c r="BD445" s="139"/>
      <c r="BE445" s="139"/>
      <c r="BF445" s="139"/>
      <c r="BG445" s="140"/>
      <c r="BH445" s="139"/>
      <c r="BI445" s="139"/>
      <c r="BJ445" s="139"/>
      <c r="BK445" s="139"/>
      <c r="BL445" s="139"/>
      <c r="BM445" s="139"/>
      <c r="BN445" s="139"/>
    </row>
    <row r="446" spans="1:66" ht="15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  <c r="AF446" s="139"/>
      <c r="AG446" s="139"/>
      <c r="AH446" s="139"/>
      <c r="AI446" s="139"/>
      <c r="AJ446" s="139"/>
      <c r="AK446" s="139"/>
      <c r="AL446" s="139"/>
      <c r="AM446" s="139"/>
      <c r="AN446" s="139"/>
      <c r="AO446" s="139"/>
      <c r="AP446" s="139"/>
      <c r="AQ446" s="139"/>
      <c r="AR446" s="139"/>
      <c r="AS446" s="139"/>
      <c r="AT446" s="139"/>
      <c r="AU446" s="139"/>
      <c r="AV446" s="139"/>
      <c r="AW446" s="139"/>
      <c r="AX446" s="139"/>
      <c r="AY446" s="139"/>
      <c r="AZ446" s="139"/>
      <c r="BA446" s="140"/>
      <c r="BB446" s="139"/>
      <c r="BC446" s="139"/>
      <c r="BD446" s="139"/>
      <c r="BE446" s="139"/>
      <c r="BF446" s="139"/>
      <c r="BG446" s="140"/>
      <c r="BH446" s="139"/>
      <c r="BI446" s="139"/>
      <c r="BJ446" s="139"/>
      <c r="BK446" s="139"/>
      <c r="BL446" s="139"/>
      <c r="BM446" s="139"/>
      <c r="BN446" s="139"/>
    </row>
    <row r="447" spans="1:66" ht="15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  <c r="AF447" s="139"/>
      <c r="AG447" s="139"/>
      <c r="AH447" s="139"/>
      <c r="AI447" s="139"/>
      <c r="AJ447" s="139"/>
      <c r="AK447" s="139"/>
      <c r="AL447" s="139"/>
      <c r="AM447" s="139"/>
      <c r="AN447" s="139"/>
      <c r="AO447" s="139"/>
      <c r="AP447" s="139"/>
      <c r="AQ447" s="139"/>
      <c r="AR447" s="139"/>
      <c r="AS447" s="139"/>
      <c r="AT447" s="139"/>
      <c r="AU447" s="139"/>
      <c r="AV447" s="139"/>
      <c r="AW447" s="139"/>
      <c r="AX447" s="139"/>
      <c r="AY447" s="139"/>
      <c r="AZ447" s="139"/>
      <c r="BA447" s="140"/>
      <c r="BB447" s="139"/>
      <c r="BC447" s="139"/>
      <c r="BD447" s="139"/>
      <c r="BE447" s="139"/>
      <c r="BF447" s="139"/>
      <c r="BG447" s="140"/>
      <c r="BH447" s="139"/>
      <c r="BI447" s="139"/>
      <c r="BJ447" s="139"/>
      <c r="BK447" s="139"/>
      <c r="BL447" s="139"/>
      <c r="BM447" s="139"/>
      <c r="BN447" s="139"/>
    </row>
    <row r="448" spans="1:66" ht="15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  <c r="AW448" s="139"/>
      <c r="AX448" s="139"/>
      <c r="AY448" s="139"/>
      <c r="AZ448" s="139"/>
      <c r="BA448" s="140"/>
      <c r="BB448" s="139"/>
      <c r="BC448" s="139"/>
      <c r="BD448" s="139"/>
      <c r="BE448" s="139"/>
      <c r="BF448" s="139"/>
      <c r="BG448" s="140"/>
      <c r="BH448" s="139"/>
      <c r="BI448" s="139"/>
      <c r="BJ448" s="139"/>
      <c r="BK448" s="139"/>
      <c r="BL448" s="139"/>
      <c r="BM448" s="139"/>
      <c r="BN448" s="139"/>
    </row>
    <row r="449" spans="1:66" ht="15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9"/>
      <c r="AM449" s="139"/>
      <c r="AN449" s="139"/>
      <c r="AO449" s="139"/>
      <c r="AP449" s="139"/>
      <c r="AQ449" s="139"/>
      <c r="AR449" s="139"/>
      <c r="AS449" s="139"/>
      <c r="AT449" s="139"/>
      <c r="AU449" s="139"/>
      <c r="AV449" s="139"/>
      <c r="AW449" s="139"/>
      <c r="AX449" s="139"/>
      <c r="AY449" s="139"/>
      <c r="AZ449" s="139"/>
      <c r="BA449" s="140"/>
      <c r="BB449" s="139"/>
      <c r="BC449" s="139"/>
      <c r="BD449" s="139"/>
      <c r="BE449" s="139"/>
      <c r="BF449" s="139"/>
      <c r="BG449" s="140"/>
      <c r="BH449" s="139"/>
      <c r="BI449" s="139"/>
      <c r="BJ449" s="139"/>
      <c r="BK449" s="139"/>
      <c r="BL449" s="139"/>
      <c r="BM449" s="139"/>
      <c r="BN449" s="139"/>
    </row>
    <row r="450" spans="1:66" ht="15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39"/>
      <c r="AD450" s="139"/>
      <c r="AE450" s="139"/>
      <c r="AF450" s="139"/>
      <c r="AG450" s="139"/>
      <c r="AH450" s="139"/>
      <c r="AI450" s="139"/>
      <c r="AJ450" s="139"/>
      <c r="AK450" s="139"/>
      <c r="AL450" s="139"/>
      <c r="AM450" s="139"/>
      <c r="AN450" s="139"/>
      <c r="AO450" s="139"/>
      <c r="AP450" s="139"/>
      <c r="AQ450" s="139"/>
      <c r="AR450" s="139"/>
      <c r="AS450" s="139"/>
      <c r="AT450" s="139"/>
      <c r="AU450" s="139"/>
      <c r="AV450" s="139"/>
      <c r="AW450" s="139"/>
      <c r="AX450" s="139"/>
      <c r="AY450" s="139"/>
      <c r="AZ450" s="139"/>
      <c r="BA450" s="140"/>
      <c r="BB450" s="139"/>
      <c r="BC450" s="139"/>
      <c r="BD450" s="139"/>
      <c r="BE450" s="139"/>
      <c r="BF450" s="139"/>
      <c r="BG450" s="140"/>
      <c r="BH450" s="139"/>
      <c r="BI450" s="139"/>
      <c r="BJ450" s="139"/>
      <c r="BK450" s="139"/>
      <c r="BL450" s="139"/>
      <c r="BM450" s="139"/>
      <c r="BN450" s="139"/>
    </row>
    <row r="451" spans="1:66" ht="15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39"/>
      <c r="AD451" s="139"/>
      <c r="AE451" s="139"/>
      <c r="AF451" s="139"/>
      <c r="AG451" s="139"/>
      <c r="AH451" s="139"/>
      <c r="AI451" s="139"/>
      <c r="AJ451" s="139"/>
      <c r="AK451" s="139"/>
      <c r="AL451" s="139"/>
      <c r="AM451" s="139"/>
      <c r="AN451" s="139"/>
      <c r="AO451" s="139"/>
      <c r="AP451" s="139"/>
      <c r="AQ451" s="139"/>
      <c r="AR451" s="139"/>
      <c r="AS451" s="139"/>
      <c r="AT451" s="139"/>
      <c r="AU451" s="139"/>
      <c r="AV451" s="139"/>
      <c r="AW451" s="139"/>
      <c r="AX451" s="139"/>
      <c r="AY451" s="139"/>
      <c r="AZ451" s="139"/>
      <c r="BA451" s="140"/>
      <c r="BB451" s="139"/>
      <c r="BC451" s="139"/>
      <c r="BD451" s="139"/>
      <c r="BE451" s="139"/>
      <c r="BF451" s="139"/>
      <c r="BG451" s="140"/>
      <c r="BH451" s="139"/>
      <c r="BI451" s="139"/>
      <c r="BJ451" s="139"/>
      <c r="BK451" s="139"/>
      <c r="BL451" s="139"/>
      <c r="BM451" s="139"/>
      <c r="BN451" s="139"/>
    </row>
    <row r="452" spans="1:66" ht="15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  <c r="AC452" s="139"/>
      <c r="AD452" s="139"/>
      <c r="AE452" s="139"/>
      <c r="AF452" s="139"/>
      <c r="AG452" s="139"/>
      <c r="AH452" s="139"/>
      <c r="AI452" s="139"/>
      <c r="AJ452" s="139"/>
      <c r="AK452" s="139"/>
      <c r="AL452" s="139"/>
      <c r="AM452" s="139"/>
      <c r="AN452" s="139"/>
      <c r="AO452" s="139"/>
      <c r="AP452" s="139"/>
      <c r="AQ452" s="139"/>
      <c r="AR452" s="139"/>
      <c r="AS452" s="139"/>
      <c r="AT452" s="139"/>
      <c r="AU452" s="139"/>
      <c r="AV452" s="139"/>
      <c r="AW452" s="139"/>
      <c r="AX452" s="139"/>
      <c r="AY452" s="139"/>
      <c r="AZ452" s="139"/>
      <c r="BA452" s="140"/>
      <c r="BB452" s="139"/>
      <c r="BC452" s="139"/>
      <c r="BD452" s="139"/>
      <c r="BE452" s="139"/>
      <c r="BF452" s="139"/>
      <c r="BG452" s="140"/>
      <c r="BH452" s="139"/>
      <c r="BI452" s="139"/>
      <c r="BJ452" s="139"/>
      <c r="BK452" s="139"/>
      <c r="BL452" s="139"/>
      <c r="BM452" s="139"/>
      <c r="BN452" s="139"/>
    </row>
    <row r="453" spans="1:66" ht="15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39"/>
      <c r="AK453" s="139"/>
      <c r="AL453" s="139"/>
      <c r="AM453" s="139"/>
      <c r="AN453" s="139"/>
      <c r="AO453" s="139"/>
      <c r="AP453" s="139"/>
      <c r="AQ453" s="139"/>
      <c r="AR453" s="139"/>
      <c r="AS453" s="139"/>
      <c r="AT453" s="139"/>
      <c r="AU453" s="139"/>
      <c r="AV453" s="139"/>
      <c r="AW453" s="139"/>
      <c r="AX453" s="139"/>
      <c r="AY453" s="139"/>
      <c r="AZ453" s="139"/>
      <c r="BA453" s="140"/>
      <c r="BB453" s="139"/>
      <c r="BC453" s="139"/>
      <c r="BD453" s="139"/>
      <c r="BE453" s="139"/>
      <c r="BF453" s="139"/>
      <c r="BG453" s="140"/>
      <c r="BH453" s="139"/>
      <c r="BI453" s="139"/>
      <c r="BJ453" s="139"/>
      <c r="BK453" s="139"/>
      <c r="BL453" s="139"/>
      <c r="BM453" s="139"/>
      <c r="BN453" s="139"/>
    </row>
    <row r="454" spans="1:66" ht="15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  <c r="AC454" s="139"/>
      <c r="AD454" s="139"/>
      <c r="AE454" s="139"/>
      <c r="AF454" s="139"/>
      <c r="AG454" s="139"/>
      <c r="AH454" s="139"/>
      <c r="AI454" s="139"/>
      <c r="AJ454" s="139"/>
      <c r="AK454" s="139"/>
      <c r="AL454" s="139"/>
      <c r="AM454" s="139"/>
      <c r="AN454" s="139"/>
      <c r="AO454" s="139"/>
      <c r="AP454" s="139"/>
      <c r="AQ454" s="139"/>
      <c r="AR454" s="139"/>
      <c r="AS454" s="139"/>
      <c r="AT454" s="139"/>
      <c r="AU454" s="139"/>
      <c r="AV454" s="139"/>
      <c r="AW454" s="139"/>
      <c r="AX454" s="139"/>
      <c r="AY454" s="139"/>
      <c r="AZ454" s="139"/>
      <c r="BA454" s="140"/>
      <c r="BB454" s="139"/>
      <c r="BC454" s="139"/>
      <c r="BD454" s="139"/>
      <c r="BE454" s="139"/>
      <c r="BF454" s="139"/>
      <c r="BG454" s="140"/>
      <c r="BH454" s="139"/>
      <c r="BI454" s="139"/>
      <c r="BJ454" s="139"/>
      <c r="BK454" s="139"/>
      <c r="BL454" s="139"/>
      <c r="BM454" s="139"/>
      <c r="BN454" s="139"/>
    </row>
    <row r="455" spans="1:66" ht="15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39"/>
      <c r="AD455" s="139"/>
      <c r="AE455" s="139"/>
      <c r="AF455" s="139"/>
      <c r="AG455" s="139"/>
      <c r="AH455" s="139"/>
      <c r="AI455" s="139"/>
      <c r="AJ455" s="139"/>
      <c r="AK455" s="139"/>
      <c r="AL455" s="139"/>
      <c r="AM455" s="139"/>
      <c r="AN455" s="139"/>
      <c r="AO455" s="139"/>
      <c r="AP455" s="139"/>
      <c r="AQ455" s="139"/>
      <c r="AR455" s="139"/>
      <c r="AS455" s="139"/>
      <c r="AT455" s="139"/>
      <c r="AU455" s="139"/>
      <c r="AV455" s="139"/>
      <c r="AW455" s="139"/>
      <c r="AX455" s="139"/>
      <c r="AY455" s="139"/>
      <c r="AZ455" s="139"/>
      <c r="BA455" s="140"/>
      <c r="BB455" s="139"/>
      <c r="BC455" s="139"/>
      <c r="BD455" s="139"/>
      <c r="BE455" s="139"/>
      <c r="BF455" s="139"/>
      <c r="BG455" s="140"/>
      <c r="BH455" s="139"/>
      <c r="BI455" s="139"/>
      <c r="BJ455" s="139"/>
      <c r="BK455" s="139"/>
      <c r="BL455" s="139"/>
      <c r="BM455" s="139"/>
      <c r="BN455" s="139"/>
    </row>
    <row r="456" spans="1:66" ht="15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  <c r="AC456" s="139"/>
      <c r="AD456" s="139"/>
      <c r="AE456" s="139"/>
      <c r="AF456" s="139"/>
      <c r="AG456" s="139"/>
      <c r="AH456" s="139"/>
      <c r="AI456" s="139"/>
      <c r="AJ456" s="139"/>
      <c r="AK456" s="139"/>
      <c r="AL456" s="139"/>
      <c r="AM456" s="139"/>
      <c r="AN456" s="139"/>
      <c r="AO456" s="139"/>
      <c r="AP456" s="139"/>
      <c r="AQ456" s="139"/>
      <c r="AR456" s="139"/>
      <c r="AS456" s="139"/>
      <c r="AT456" s="139"/>
      <c r="AU456" s="139"/>
      <c r="AV456" s="139"/>
      <c r="AW456" s="139"/>
      <c r="AX456" s="139"/>
      <c r="AY456" s="139"/>
      <c r="AZ456" s="139"/>
      <c r="BA456" s="140"/>
      <c r="BB456" s="139"/>
      <c r="BC456" s="139"/>
      <c r="BD456" s="139"/>
      <c r="BE456" s="139"/>
      <c r="BF456" s="139"/>
      <c r="BG456" s="140"/>
      <c r="BH456" s="139"/>
      <c r="BI456" s="139"/>
      <c r="BJ456" s="139"/>
      <c r="BK456" s="139"/>
      <c r="BL456" s="139"/>
      <c r="BM456" s="139"/>
      <c r="BN456" s="139"/>
    </row>
    <row r="457" spans="1:66" ht="15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39"/>
      <c r="AD457" s="139"/>
      <c r="AE457" s="139"/>
      <c r="AF457" s="139"/>
      <c r="AG457" s="139"/>
      <c r="AH457" s="139"/>
      <c r="AI457" s="139"/>
      <c r="AJ457" s="139"/>
      <c r="AK457" s="139"/>
      <c r="AL457" s="139"/>
      <c r="AM457" s="139"/>
      <c r="AN457" s="139"/>
      <c r="AO457" s="139"/>
      <c r="AP457" s="139"/>
      <c r="AQ457" s="139"/>
      <c r="AR457" s="139"/>
      <c r="AS457" s="139"/>
      <c r="AT457" s="139"/>
      <c r="AU457" s="139"/>
      <c r="AV457" s="139"/>
      <c r="AW457" s="139"/>
      <c r="AX457" s="139"/>
      <c r="AY457" s="139"/>
      <c r="AZ457" s="139"/>
      <c r="BA457" s="140"/>
      <c r="BB457" s="139"/>
      <c r="BC457" s="139"/>
      <c r="BD457" s="139"/>
      <c r="BE457" s="139"/>
      <c r="BF457" s="139"/>
      <c r="BG457" s="140"/>
      <c r="BH457" s="139"/>
      <c r="BI457" s="139"/>
      <c r="BJ457" s="139"/>
      <c r="BK457" s="139"/>
      <c r="BL457" s="139"/>
      <c r="BM457" s="139"/>
      <c r="BN457" s="139"/>
    </row>
    <row r="458" spans="1:66" ht="15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39"/>
      <c r="AD458" s="139"/>
      <c r="AE458" s="139"/>
      <c r="AF458" s="139"/>
      <c r="AG458" s="139"/>
      <c r="AH458" s="139"/>
      <c r="AI458" s="139"/>
      <c r="AJ458" s="139"/>
      <c r="AK458" s="139"/>
      <c r="AL458" s="139"/>
      <c r="AM458" s="139"/>
      <c r="AN458" s="139"/>
      <c r="AO458" s="139"/>
      <c r="AP458" s="139"/>
      <c r="AQ458" s="139"/>
      <c r="AR458" s="139"/>
      <c r="AS458" s="139"/>
      <c r="AT458" s="139"/>
      <c r="AU458" s="139"/>
      <c r="AV458" s="139"/>
      <c r="AW458" s="139"/>
      <c r="AX458" s="139"/>
      <c r="AY458" s="139"/>
      <c r="AZ458" s="139"/>
      <c r="BA458" s="140"/>
      <c r="BB458" s="139"/>
      <c r="BC458" s="139"/>
      <c r="BD458" s="139"/>
      <c r="BE458" s="139"/>
      <c r="BF458" s="139"/>
      <c r="BG458" s="140"/>
      <c r="BH458" s="139"/>
      <c r="BI458" s="139"/>
      <c r="BJ458" s="139"/>
      <c r="BK458" s="139"/>
      <c r="BL458" s="139"/>
      <c r="BM458" s="139"/>
      <c r="BN458" s="139"/>
    </row>
    <row r="459" spans="1:66" ht="15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9"/>
      <c r="AM459" s="139"/>
      <c r="AN459" s="139"/>
      <c r="AO459" s="139"/>
      <c r="AP459" s="139"/>
      <c r="AQ459" s="139"/>
      <c r="AR459" s="139"/>
      <c r="AS459" s="139"/>
      <c r="AT459" s="139"/>
      <c r="AU459" s="139"/>
      <c r="AV459" s="139"/>
      <c r="AW459" s="139"/>
      <c r="AX459" s="139"/>
      <c r="AY459" s="139"/>
      <c r="AZ459" s="139"/>
      <c r="BA459" s="140"/>
      <c r="BB459" s="139"/>
      <c r="BC459" s="139"/>
      <c r="BD459" s="139"/>
      <c r="BE459" s="139"/>
      <c r="BF459" s="139"/>
      <c r="BG459" s="140"/>
      <c r="BH459" s="139"/>
      <c r="BI459" s="139"/>
      <c r="BJ459" s="139"/>
      <c r="BK459" s="139"/>
      <c r="BL459" s="139"/>
      <c r="BM459" s="139"/>
      <c r="BN459" s="139"/>
    </row>
    <row r="460" spans="1:66" ht="15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  <c r="AC460" s="139"/>
      <c r="AD460" s="139"/>
      <c r="AE460" s="139"/>
      <c r="AF460" s="139"/>
      <c r="AG460" s="139"/>
      <c r="AH460" s="139"/>
      <c r="AI460" s="139"/>
      <c r="AJ460" s="139"/>
      <c r="AK460" s="139"/>
      <c r="AL460" s="139"/>
      <c r="AM460" s="139"/>
      <c r="AN460" s="139"/>
      <c r="AO460" s="139"/>
      <c r="AP460" s="139"/>
      <c r="AQ460" s="139"/>
      <c r="AR460" s="139"/>
      <c r="AS460" s="139"/>
      <c r="AT460" s="139"/>
      <c r="AU460" s="139"/>
      <c r="AV460" s="139"/>
      <c r="AW460" s="139"/>
      <c r="AX460" s="139"/>
      <c r="AY460" s="139"/>
      <c r="AZ460" s="139"/>
      <c r="BA460" s="140"/>
      <c r="BB460" s="139"/>
      <c r="BC460" s="139"/>
      <c r="BD460" s="139"/>
      <c r="BE460" s="139"/>
      <c r="BF460" s="139"/>
      <c r="BG460" s="140"/>
      <c r="BH460" s="139"/>
      <c r="BI460" s="139"/>
      <c r="BJ460" s="139"/>
      <c r="BK460" s="139"/>
      <c r="BL460" s="139"/>
      <c r="BM460" s="139"/>
      <c r="BN460" s="139"/>
    </row>
    <row r="461" spans="1:66" ht="15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9"/>
      <c r="AM461" s="139"/>
      <c r="AN461" s="139"/>
      <c r="AO461" s="139"/>
      <c r="AP461" s="139"/>
      <c r="AQ461" s="139"/>
      <c r="AR461" s="139"/>
      <c r="AS461" s="139"/>
      <c r="AT461" s="139"/>
      <c r="AU461" s="139"/>
      <c r="AV461" s="139"/>
      <c r="AW461" s="139"/>
      <c r="AX461" s="139"/>
      <c r="AY461" s="139"/>
      <c r="AZ461" s="139"/>
      <c r="BA461" s="140"/>
      <c r="BB461" s="139"/>
      <c r="BC461" s="139"/>
      <c r="BD461" s="139"/>
      <c r="BE461" s="139"/>
      <c r="BF461" s="139"/>
      <c r="BG461" s="140"/>
      <c r="BH461" s="139"/>
      <c r="BI461" s="139"/>
      <c r="BJ461" s="139"/>
      <c r="BK461" s="139"/>
      <c r="BL461" s="139"/>
      <c r="BM461" s="139"/>
      <c r="BN461" s="139"/>
    </row>
    <row r="462" spans="1:66" ht="15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9"/>
      <c r="AM462" s="139"/>
      <c r="AN462" s="139"/>
      <c r="AO462" s="139"/>
      <c r="AP462" s="139"/>
      <c r="AQ462" s="139"/>
      <c r="AR462" s="139"/>
      <c r="AS462" s="139"/>
      <c r="AT462" s="139"/>
      <c r="AU462" s="139"/>
      <c r="AV462" s="139"/>
      <c r="AW462" s="139"/>
      <c r="AX462" s="139"/>
      <c r="AY462" s="139"/>
      <c r="AZ462" s="139"/>
      <c r="BA462" s="140"/>
      <c r="BB462" s="139"/>
      <c r="BC462" s="139"/>
      <c r="BD462" s="139"/>
      <c r="BE462" s="139"/>
      <c r="BF462" s="139"/>
      <c r="BG462" s="140"/>
      <c r="BH462" s="139"/>
      <c r="BI462" s="139"/>
      <c r="BJ462" s="139"/>
      <c r="BK462" s="139"/>
      <c r="BL462" s="139"/>
      <c r="BM462" s="139"/>
      <c r="BN462" s="139"/>
    </row>
    <row r="463" spans="1:66" ht="15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  <c r="AW463" s="139"/>
      <c r="AX463" s="139"/>
      <c r="AY463" s="139"/>
      <c r="AZ463" s="139"/>
      <c r="BA463" s="140"/>
      <c r="BB463" s="139"/>
      <c r="BC463" s="139"/>
      <c r="BD463" s="139"/>
      <c r="BE463" s="139"/>
      <c r="BF463" s="139"/>
      <c r="BG463" s="140"/>
      <c r="BH463" s="139"/>
      <c r="BI463" s="139"/>
      <c r="BJ463" s="139"/>
      <c r="BK463" s="139"/>
      <c r="BL463" s="139"/>
      <c r="BM463" s="139"/>
      <c r="BN463" s="139"/>
    </row>
    <row r="464" spans="1:66" ht="15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  <c r="AC464" s="139"/>
      <c r="AD464" s="139"/>
      <c r="AE464" s="139"/>
      <c r="AF464" s="139"/>
      <c r="AG464" s="139"/>
      <c r="AH464" s="139"/>
      <c r="AI464" s="139"/>
      <c r="AJ464" s="139"/>
      <c r="AK464" s="139"/>
      <c r="AL464" s="139"/>
      <c r="AM464" s="139"/>
      <c r="AN464" s="139"/>
      <c r="AO464" s="139"/>
      <c r="AP464" s="139"/>
      <c r="AQ464" s="139"/>
      <c r="AR464" s="139"/>
      <c r="AS464" s="139"/>
      <c r="AT464" s="139"/>
      <c r="AU464" s="139"/>
      <c r="AV464" s="139"/>
      <c r="AW464" s="139"/>
      <c r="AX464" s="139"/>
      <c r="AY464" s="139"/>
      <c r="AZ464" s="139"/>
      <c r="BA464" s="140"/>
      <c r="BB464" s="139"/>
      <c r="BC464" s="139"/>
      <c r="BD464" s="139"/>
      <c r="BE464" s="139"/>
      <c r="BF464" s="139"/>
      <c r="BG464" s="140"/>
      <c r="BH464" s="139"/>
      <c r="BI464" s="139"/>
      <c r="BJ464" s="139"/>
      <c r="BK464" s="139"/>
      <c r="BL464" s="139"/>
      <c r="BM464" s="139"/>
      <c r="BN464" s="139"/>
    </row>
    <row r="465" spans="1:66" ht="15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39"/>
      <c r="AD465" s="139"/>
      <c r="AE465" s="139"/>
      <c r="AF465" s="139"/>
      <c r="AG465" s="139"/>
      <c r="AH465" s="139"/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  <c r="AW465" s="139"/>
      <c r="AX465" s="139"/>
      <c r="AY465" s="139"/>
      <c r="AZ465" s="139"/>
      <c r="BA465" s="140"/>
      <c r="BB465" s="139"/>
      <c r="BC465" s="139"/>
      <c r="BD465" s="139"/>
      <c r="BE465" s="139"/>
      <c r="BF465" s="139"/>
      <c r="BG465" s="140"/>
      <c r="BH465" s="139"/>
      <c r="BI465" s="139"/>
      <c r="BJ465" s="139"/>
      <c r="BK465" s="139"/>
      <c r="BL465" s="139"/>
      <c r="BM465" s="139"/>
      <c r="BN465" s="139"/>
    </row>
    <row r="466" spans="1:66" ht="15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  <c r="AC466" s="139"/>
      <c r="AD466" s="139"/>
      <c r="AE466" s="139"/>
      <c r="AF466" s="139"/>
      <c r="AG466" s="139"/>
      <c r="AH466" s="139"/>
      <c r="AI466" s="139"/>
      <c r="AJ466" s="139"/>
      <c r="AK466" s="139"/>
      <c r="AL466" s="139"/>
      <c r="AM466" s="139"/>
      <c r="AN466" s="139"/>
      <c r="AO466" s="139"/>
      <c r="AP466" s="139"/>
      <c r="AQ466" s="139"/>
      <c r="AR466" s="139"/>
      <c r="AS466" s="139"/>
      <c r="AT466" s="139"/>
      <c r="AU466" s="139"/>
      <c r="AV466" s="139"/>
      <c r="AW466" s="139"/>
      <c r="AX466" s="139"/>
      <c r="AY466" s="139"/>
      <c r="AZ466" s="139"/>
      <c r="BA466" s="140"/>
      <c r="BB466" s="139"/>
      <c r="BC466" s="139"/>
      <c r="BD466" s="139"/>
      <c r="BE466" s="139"/>
      <c r="BF466" s="139"/>
      <c r="BG466" s="140"/>
      <c r="BH466" s="139"/>
      <c r="BI466" s="139"/>
      <c r="BJ466" s="139"/>
      <c r="BK466" s="139"/>
      <c r="BL466" s="139"/>
      <c r="BM466" s="139"/>
      <c r="BN466" s="139"/>
    </row>
    <row r="467" spans="1:66" ht="15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39"/>
      <c r="AD467" s="139"/>
      <c r="AE467" s="139"/>
      <c r="AF467" s="139"/>
      <c r="AG467" s="139"/>
      <c r="AH467" s="139"/>
      <c r="AI467" s="139"/>
      <c r="AJ467" s="139"/>
      <c r="AK467" s="139"/>
      <c r="AL467" s="139"/>
      <c r="AM467" s="139"/>
      <c r="AN467" s="139"/>
      <c r="AO467" s="139"/>
      <c r="AP467" s="139"/>
      <c r="AQ467" s="139"/>
      <c r="AR467" s="139"/>
      <c r="AS467" s="139"/>
      <c r="AT467" s="139"/>
      <c r="AU467" s="139"/>
      <c r="AV467" s="139"/>
      <c r="AW467" s="139"/>
      <c r="AX467" s="139"/>
      <c r="AY467" s="139"/>
      <c r="AZ467" s="139"/>
      <c r="BA467" s="140"/>
      <c r="BB467" s="139"/>
      <c r="BC467" s="139"/>
      <c r="BD467" s="139"/>
      <c r="BE467" s="139"/>
      <c r="BF467" s="139"/>
      <c r="BG467" s="140"/>
      <c r="BH467" s="139"/>
      <c r="BI467" s="139"/>
      <c r="BJ467" s="139"/>
      <c r="BK467" s="139"/>
      <c r="BL467" s="139"/>
      <c r="BM467" s="139"/>
      <c r="BN467" s="139"/>
    </row>
    <row r="468" spans="1:66" ht="15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39"/>
      <c r="AD468" s="139"/>
      <c r="AE468" s="139"/>
      <c r="AF468" s="139"/>
      <c r="AG468" s="139"/>
      <c r="AH468" s="139"/>
      <c r="AI468" s="139"/>
      <c r="AJ468" s="139"/>
      <c r="AK468" s="139"/>
      <c r="AL468" s="139"/>
      <c r="AM468" s="139"/>
      <c r="AN468" s="139"/>
      <c r="AO468" s="139"/>
      <c r="AP468" s="139"/>
      <c r="AQ468" s="139"/>
      <c r="AR468" s="139"/>
      <c r="AS468" s="139"/>
      <c r="AT468" s="139"/>
      <c r="AU468" s="139"/>
      <c r="AV468" s="139"/>
      <c r="AW468" s="139"/>
      <c r="AX468" s="139"/>
      <c r="AY468" s="139"/>
      <c r="AZ468" s="139"/>
      <c r="BA468" s="140"/>
      <c r="BB468" s="139"/>
      <c r="BC468" s="139"/>
      <c r="BD468" s="139"/>
      <c r="BE468" s="139"/>
      <c r="BF468" s="139"/>
      <c r="BG468" s="140"/>
      <c r="BH468" s="139"/>
      <c r="BI468" s="139"/>
      <c r="BJ468" s="139"/>
      <c r="BK468" s="139"/>
      <c r="BL468" s="139"/>
      <c r="BM468" s="139"/>
      <c r="BN468" s="139"/>
    </row>
    <row r="469" spans="1:66" ht="15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9"/>
      <c r="AM469" s="139"/>
      <c r="AN469" s="139"/>
      <c r="AO469" s="139"/>
      <c r="AP469" s="139"/>
      <c r="AQ469" s="139"/>
      <c r="AR469" s="139"/>
      <c r="AS469" s="139"/>
      <c r="AT469" s="139"/>
      <c r="AU469" s="139"/>
      <c r="AV469" s="139"/>
      <c r="AW469" s="139"/>
      <c r="AX469" s="139"/>
      <c r="AY469" s="139"/>
      <c r="AZ469" s="139"/>
      <c r="BA469" s="140"/>
      <c r="BB469" s="139"/>
      <c r="BC469" s="139"/>
      <c r="BD469" s="139"/>
      <c r="BE469" s="139"/>
      <c r="BF469" s="139"/>
      <c r="BG469" s="140"/>
      <c r="BH469" s="139"/>
      <c r="BI469" s="139"/>
      <c r="BJ469" s="139"/>
      <c r="BK469" s="139"/>
      <c r="BL469" s="139"/>
      <c r="BM469" s="139"/>
      <c r="BN469" s="139"/>
    </row>
    <row r="470" spans="1:66" ht="15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  <c r="AC470" s="139"/>
      <c r="AD470" s="139"/>
      <c r="AE470" s="139"/>
      <c r="AF470" s="139"/>
      <c r="AG470" s="139"/>
      <c r="AH470" s="139"/>
      <c r="AI470" s="139"/>
      <c r="AJ470" s="139"/>
      <c r="AK470" s="139"/>
      <c r="AL470" s="139"/>
      <c r="AM470" s="139"/>
      <c r="AN470" s="139"/>
      <c r="AO470" s="139"/>
      <c r="AP470" s="139"/>
      <c r="AQ470" s="139"/>
      <c r="AR470" s="139"/>
      <c r="AS470" s="139"/>
      <c r="AT470" s="139"/>
      <c r="AU470" s="139"/>
      <c r="AV470" s="139"/>
      <c r="AW470" s="139"/>
      <c r="AX470" s="139"/>
      <c r="AY470" s="139"/>
      <c r="AZ470" s="139"/>
      <c r="BA470" s="140"/>
      <c r="BB470" s="139"/>
      <c r="BC470" s="139"/>
      <c r="BD470" s="139"/>
      <c r="BE470" s="139"/>
      <c r="BF470" s="139"/>
      <c r="BG470" s="140"/>
      <c r="BH470" s="139"/>
      <c r="BI470" s="139"/>
      <c r="BJ470" s="139"/>
      <c r="BK470" s="139"/>
      <c r="BL470" s="139"/>
      <c r="BM470" s="139"/>
      <c r="BN470" s="139"/>
    </row>
    <row r="471" spans="1:66" ht="15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/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  <c r="AW471" s="139"/>
      <c r="AX471" s="139"/>
      <c r="AY471" s="139"/>
      <c r="AZ471" s="139"/>
      <c r="BA471" s="140"/>
      <c r="BB471" s="139"/>
      <c r="BC471" s="139"/>
      <c r="BD471" s="139"/>
      <c r="BE471" s="139"/>
      <c r="BF471" s="139"/>
      <c r="BG471" s="140"/>
      <c r="BH471" s="139"/>
      <c r="BI471" s="139"/>
      <c r="BJ471" s="139"/>
      <c r="BK471" s="139"/>
      <c r="BL471" s="139"/>
      <c r="BM471" s="139"/>
      <c r="BN471" s="139"/>
    </row>
    <row r="472" spans="1:66" ht="15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  <c r="AC472" s="139"/>
      <c r="AD472" s="139"/>
      <c r="AE472" s="139"/>
      <c r="AF472" s="139"/>
      <c r="AG472" s="139"/>
      <c r="AH472" s="139"/>
      <c r="AI472" s="139"/>
      <c r="AJ472" s="139"/>
      <c r="AK472" s="139"/>
      <c r="AL472" s="139"/>
      <c r="AM472" s="139"/>
      <c r="AN472" s="139"/>
      <c r="AO472" s="139"/>
      <c r="AP472" s="139"/>
      <c r="AQ472" s="139"/>
      <c r="AR472" s="139"/>
      <c r="AS472" s="139"/>
      <c r="AT472" s="139"/>
      <c r="AU472" s="139"/>
      <c r="AV472" s="139"/>
      <c r="AW472" s="139"/>
      <c r="AX472" s="139"/>
      <c r="AY472" s="139"/>
      <c r="AZ472" s="139"/>
      <c r="BA472" s="140"/>
      <c r="BB472" s="139"/>
      <c r="BC472" s="139"/>
      <c r="BD472" s="139"/>
      <c r="BE472" s="139"/>
      <c r="BF472" s="139"/>
      <c r="BG472" s="140"/>
      <c r="BH472" s="139"/>
      <c r="BI472" s="139"/>
      <c r="BJ472" s="139"/>
      <c r="BK472" s="139"/>
      <c r="BL472" s="139"/>
      <c r="BM472" s="139"/>
      <c r="BN472" s="139"/>
    </row>
    <row r="473" spans="1:66" ht="15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/>
      <c r="AE473" s="139"/>
      <c r="AF473" s="139"/>
      <c r="AG473" s="139"/>
      <c r="AH473" s="139"/>
      <c r="AI473" s="139"/>
      <c r="AJ473" s="139"/>
      <c r="AK473" s="139"/>
      <c r="AL473" s="139"/>
      <c r="AM473" s="139"/>
      <c r="AN473" s="139"/>
      <c r="AO473" s="139"/>
      <c r="AP473" s="139"/>
      <c r="AQ473" s="139"/>
      <c r="AR473" s="139"/>
      <c r="AS473" s="139"/>
      <c r="AT473" s="139"/>
      <c r="AU473" s="139"/>
      <c r="AV473" s="139"/>
      <c r="AW473" s="139"/>
      <c r="AX473" s="139"/>
      <c r="AY473" s="139"/>
      <c r="AZ473" s="139"/>
      <c r="BA473" s="140"/>
      <c r="BB473" s="139"/>
      <c r="BC473" s="139"/>
      <c r="BD473" s="139"/>
      <c r="BE473" s="139"/>
      <c r="BF473" s="139"/>
      <c r="BG473" s="140"/>
      <c r="BH473" s="139"/>
      <c r="BI473" s="139"/>
      <c r="BJ473" s="139"/>
      <c r="BK473" s="139"/>
      <c r="BL473" s="139"/>
      <c r="BM473" s="139"/>
      <c r="BN473" s="139"/>
    </row>
    <row r="474" spans="1:66" ht="15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  <c r="AC474" s="139"/>
      <c r="AD474" s="139"/>
      <c r="AE474" s="139"/>
      <c r="AF474" s="139"/>
      <c r="AG474" s="139"/>
      <c r="AH474" s="139"/>
      <c r="AI474" s="139"/>
      <c r="AJ474" s="139"/>
      <c r="AK474" s="139"/>
      <c r="AL474" s="139"/>
      <c r="AM474" s="139"/>
      <c r="AN474" s="139"/>
      <c r="AO474" s="139"/>
      <c r="AP474" s="139"/>
      <c r="AQ474" s="139"/>
      <c r="AR474" s="139"/>
      <c r="AS474" s="139"/>
      <c r="AT474" s="139"/>
      <c r="AU474" s="139"/>
      <c r="AV474" s="139"/>
      <c r="AW474" s="139"/>
      <c r="AX474" s="139"/>
      <c r="AY474" s="139"/>
      <c r="AZ474" s="139"/>
      <c r="BA474" s="140"/>
      <c r="BB474" s="139"/>
      <c r="BC474" s="139"/>
      <c r="BD474" s="139"/>
      <c r="BE474" s="139"/>
      <c r="BF474" s="139"/>
      <c r="BG474" s="140"/>
      <c r="BH474" s="139"/>
      <c r="BI474" s="139"/>
      <c r="BJ474" s="139"/>
      <c r="BK474" s="139"/>
      <c r="BL474" s="139"/>
      <c r="BM474" s="139"/>
      <c r="BN474" s="139"/>
    </row>
    <row r="475" spans="1:66" ht="15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40"/>
      <c r="BB475" s="139"/>
      <c r="BC475" s="139"/>
      <c r="BD475" s="139"/>
      <c r="BE475" s="139"/>
      <c r="BF475" s="139"/>
      <c r="BG475" s="140"/>
      <c r="BH475" s="139"/>
      <c r="BI475" s="139"/>
      <c r="BJ475" s="139"/>
      <c r="BK475" s="139"/>
      <c r="BL475" s="139"/>
      <c r="BM475" s="139"/>
      <c r="BN475" s="139"/>
    </row>
    <row r="476" spans="1:66" ht="15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39"/>
      <c r="AK476" s="139"/>
      <c r="AL476" s="139"/>
      <c r="AM476" s="139"/>
      <c r="AN476" s="139"/>
      <c r="AO476" s="139"/>
      <c r="AP476" s="139"/>
      <c r="AQ476" s="139"/>
      <c r="AR476" s="139"/>
      <c r="AS476" s="139"/>
      <c r="AT476" s="139"/>
      <c r="AU476" s="139"/>
      <c r="AV476" s="139"/>
      <c r="AW476" s="139"/>
      <c r="AX476" s="139"/>
      <c r="AY476" s="139"/>
      <c r="AZ476" s="139"/>
      <c r="BA476" s="140"/>
      <c r="BB476" s="139"/>
      <c r="BC476" s="139"/>
      <c r="BD476" s="139"/>
      <c r="BE476" s="139"/>
      <c r="BF476" s="139"/>
      <c r="BG476" s="140"/>
      <c r="BH476" s="139"/>
      <c r="BI476" s="139"/>
      <c r="BJ476" s="139"/>
      <c r="BK476" s="139"/>
      <c r="BL476" s="139"/>
      <c r="BM476" s="139"/>
      <c r="BN476" s="139"/>
    </row>
    <row r="477" spans="1:66" ht="15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40"/>
      <c r="BB477" s="139"/>
      <c r="BC477" s="139"/>
      <c r="BD477" s="139"/>
      <c r="BE477" s="139"/>
      <c r="BF477" s="139"/>
      <c r="BG477" s="140"/>
      <c r="BH477" s="139"/>
      <c r="BI477" s="139"/>
      <c r="BJ477" s="139"/>
      <c r="BK477" s="139"/>
      <c r="BL477" s="139"/>
      <c r="BM477" s="139"/>
      <c r="BN477" s="139"/>
    </row>
    <row r="478" spans="1:66" ht="15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39"/>
      <c r="AK478" s="139"/>
      <c r="AL478" s="139"/>
      <c r="AM478" s="139"/>
      <c r="AN478" s="139"/>
      <c r="AO478" s="139"/>
      <c r="AP478" s="139"/>
      <c r="AQ478" s="139"/>
      <c r="AR478" s="139"/>
      <c r="AS478" s="139"/>
      <c r="AT478" s="139"/>
      <c r="AU478" s="139"/>
      <c r="AV478" s="139"/>
      <c r="AW478" s="139"/>
      <c r="AX478" s="139"/>
      <c r="AY478" s="139"/>
      <c r="AZ478" s="139"/>
      <c r="BA478" s="140"/>
      <c r="BB478" s="139"/>
      <c r="BC478" s="139"/>
      <c r="BD478" s="139"/>
      <c r="BE478" s="139"/>
      <c r="BF478" s="139"/>
      <c r="BG478" s="140"/>
      <c r="BH478" s="139"/>
      <c r="BI478" s="139"/>
      <c r="BJ478" s="139"/>
      <c r="BK478" s="139"/>
      <c r="BL478" s="139"/>
      <c r="BM478" s="139"/>
      <c r="BN478" s="139"/>
    </row>
    <row r="479" spans="1:66" ht="15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  <c r="AW479" s="139"/>
      <c r="AX479" s="139"/>
      <c r="AY479" s="139"/>
      <c r="AZ479" s="139"/>
      <c r="BA479" s="140"/>
      <c r="BB479" s="139"/>
      <c r="BC479" s="139"/>
      <c r="BD479" s="139"/>
      <c r="BE479" s="139"/>
      <c r="BF479" s="139"/>
      <c r="BG479" s="140"/>
      <c r="BH479" s="139"/>
      <c r="BI479" s="139"/>
      <c r="BJ479" s="139"/>
      <c r="BK479" s="139"/>
      <c r="BL479" s="139"/>
      <c r="BM479" s="139"/>
      <c r="BN479" s="139"/>
    </row>
    <row r="480" spans="1:66" ht="15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39"/>
      <c r="AK480" s="139"/>
      <c r="AL480" s="139"/>
      <c r="AM480" s="139"/>
      <c r="AN480" s="139"/>
      <c r="AO480" s="139"/>
      <c r="AP480" s="139"/>
      <c r="AQ480" s="139"/>
      <c r="AR480" s="139"/>
      <c r="AS480" s="139"/>
      <c r="AT480" s="139"/>
      <c r="AU480" s="139"/>
      <c r="AV480" s="139"/>
      <c r="AW480" s="139"/>
      <c r="AX480" s="139"/>
      <c r="AY480" s="139"/>
      <c r="AZ480" s="139"/>
      <c r="BA480" s="140"/>
      <c r="BB480" s="139"/>
      <c r="BC480" s="139"/>
      <c r="BD480" s="139"/>
      <c r="BE480" s="139"/>
      <c r="BF480" s="139"/>
      <c r="BG480" s="140"/>
      <c r="BH480" s="139"/>
      <c r="BI480" s="139"/>
      <c r="BJ480" s="139"/>
      <c r="BK480" s="139"/>
      <c r="BL480" s="139"/>
      <c r="BM480" s="139"/>
      <c r="BN480" s="139"/>
    </row>
    <row r="481" spans="1:66" ht="15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  <c r="AK481" s="139"/>
      <c r="AL481" s="139"/>
      <c r="AM481" s="139"/>
      <c r="AN481" s="139"/>
      <c r="AO481" s="139"/>
      <c r="AP481" s="139"/>
      <c r="AQ481" s="139"/>
      <c r="AR481" s="139"/>
      <c r="AS481" s="139"/>
      <c r="AT481" s="139"/>
      <c r="AU481" s="139"/>
      <c r="AV481" s="139"/>
      <c r="AW481" s="139"/>
      <c r="AX481" s="139"/>
      <c r="AY481" s="139"/>
      <c r="AZ481" s="139"/>
      <c r="BA481" s="140"/>
      <c r="BB481" s="139"/>
      <c r="BC481" s="139"/>
      <c r="BD481" s="139"/>
      <c r="BE481" s="139"/>
      <c r="BF481" s="139"/>
      <c r="BG481" s="140"/>
      <c r="BH481" s="139"/>
      <c r="BI481" s="139"/>
      <c r="BJ481" s="139"/>
      <c r="BK481" s="139"/>
      <c r="BL481" s="139"/>
      <c r="BM481" s="139"/>
      <c r="BN481" s="139"/>
    </row>
    <row r="482" spans="1:66" ht="15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39"/>
      <c r="AK482" s="139"/>
      <c r="AL482" s="139"/>
      <c r="AM482" s="139"/>
      <c r="AN482" s="139"/>
      <c r="AO482" s="139"/>
      <c r="AP482" s="139"/>
      <c r="AQ482" s="139"/>
      <c r="AR482" s="139"/>
      <c r="AS482" s="139"/>
      <c r="AT482" s="139"/>
      <c r="AU482" s="139"/>
      <c r="AV482" s="139"/>
      <c r="AW482" s="139"/>
      <c r="AX482" s="139"/>
      <c r="AY482" s="139"/>
      <c r="AZ482" s="139"/>
      <c r="BA482" s="140"/>
      <c r="BB482" s="139"/>
      <c r="BC482" s="139"/>
      <c r="BD482" s="139"/>
      <c r="BE482" s="139"/>
      <c r="BF482" s="139"/>
      <c r="BG482" s="140"/>
      <c r="BH482" s="139"/>
      <c r="BI482" s="139"/>
      <c r="BJ482" s="139"/>
      <c r="BK482" s="139"/>
      <c r="BL482" s="139"/>
      <c r="BM482" s="139"/>
      <c r="BN482" s="139"/>
    </row>
    <row r="483" spans="1:66" ht="15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  <c r="AK483" s="139"/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  <c r="AW483" s="139"/>
      <c r="AX483" s="139"/>
      <c r="AY483" s="139"/>
      <c r="AZ483" s="139"/>
      <c r="BA483" s="140"/>
      <c r="BB483" s="139"/>
      <c r="BC483" s="139"/>
      <c r="BD483" s="139"/>
      <c r="BE483" s="139"/>
      <c r="BF483" s="139"/>
      <c r="BG483" s="140"/>
      <c r="BH483" s="139"/>
      <c r="BI483" s="139"/>
      <c r="BJ483" s="139"/>
      <c r="BK483" s="139"/>
      <c r="BL483" s="139"/>
      <c r="BM483" s="139"/>
      <c r="BN483" s="139"/>
    </row>
    <row r="484" spans="1:66" ht="15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39"/>
      <c r="AK484" s="139"/>
      <c r="AL484" s="139"/>
      <c r="AM484" s="139"/>
      <c r="AN484" s="139"/>
      <c r="AO484" s="139"/>
      <c r="AP484" s="139"/>
      <c r="AQ484" s="139"/>
      <c r="AR484" s="139"/>
      <c r="AS484" s="139"/>
      <c r="AT484" s="139"/>
      <c r="AU484" s="139"/>
      <c r="AV484" s="139"/>
      <c r="AW484" s="139"/>
      <c r="AX484" s="139"/>
      <c r="AY484" s="139"/>
      <c r="AZ484" s="139"/>
      <c r="BA484" s="140"/>
      <c r="BB484" s="139"/>
      <c r="BC484" s="139"/>
      <c r="BD484" s="139"/>
      <c r="BE484" s="139"/>
      <c r="BF484" s="139"/>
      <c r="BG484" s="140"/>
      <c r="BH484" s="139"/>
      <c r="BI484" s="139"/>
      <c r="BJ484" s="139"/>
      <c r="BK484" s="139"/>
      <c r="BL484" s="139"/>
      <c r="BM484" s="139"/>
      <c r="BN484" s="139"/>
    </row>
    <row r="485" spans="1:66" ht="15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40"/>
      <c r="BB485" s="139"/>
      <c r="BC485" s="139"/>
      <c r="BD485" s="139"/>
      <c r="BE485" s="139"/>
      <c r="BF485" s="139"/>
      <c r="BG485" s="140"/>
      <c r="BH485" s="139"/>
      <c r="BI485" s="139"/>
      <c r="BJ485" s="139"/>
      <c r="BK485" s="139"/>
      <c r="BL485" s="139"/>
      <c r="BM485" s="139"/>
      <c r="BN485" s="139"/>
    </row>
    <row r="486" spans="1:66" ht="15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9"/>
      <c r="AM486" s="139"/>
      <c r="AN486" s="139"/>
      <c r="AO486" s="139"/>
      <c r="AP486" s="139"/>
      <c r="AQ486" s="139"/>
      <c r="AR486" s="139"/>
      <c r="AS486" s="139"/>
      <c r="AT486" s="139"/>
      <c r="AU486" s="139"/>
      <c r="AV486" s="139"/>
      <c r="AW486" s="139"/>
      <c r="AX486" s="139"/>
      <c r="AY486" s="139"/>
      <c r="AZ486" s="139"/>
      <c r="BA486" s="140"/>
      <c r="BB486" s="139"/>
      <c r="BC486" s="139"/>
      <c r="BD486" s="139"/>
      <c r="BE486" s="139"/>
      <c r="BF486" s="139"/>
      <c r="BG486" s="140"/>
      <c r="BH486" s="139"/>
      <c r="BI486" s="139"/>
      <c r="BJ486" s="139"/>
      <c r="BK486" s="139"/>
      <c r="BL486" s="139"/>
      <c r="BM486" s="139"/>
      <c r="BN486" s="139"/>
    </row>
    <row r="487" spans="1:66" ht="15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9"/>
      <c r="AM487" s="139"/>
      <c r="AN487" s="139"/>
      <c r="AO487" s="139"/>
      <c r="AP487" s="139"/>
      <c r="AQ487" s="139"/>
      <c r="AR487" s="139"/>
      <c r="AS487" s="139"/>
      <c r="AT487" s="139"/>
      <c r="AU487" s="139"/>
      <c r="AV487" s="139"/>
      <c r="AW487" s="139"/>
      <c r="AX487" s="139"/>
      <c r="AY487" s="139"/>
      <c r="AZ487" s="139"/>
      <c r="BA487" s="140"/>
      <c r="BB487" s="139"/>
      <c r="BC487" s="139"/>
      <c r="BD487" s="139"/>
      <c r="BE487" s="139"/>
      <c r="BF487" s="139"/>
      <c r="BG487" s="140"/>
      <c r="BH487" s="139"/>
      <c r="BI487" s="139"/>
      <c r="BJ487" s="139"/>
      <c r="BK487" s="139"/>
      <c r="BL487" s="139"/>
      <c r="BM487" s="139"/>
      <c r="BN487" s="139"/>
    </row>
    <row r="488" spans="1:66" ht="15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39"/>
      <c r="AK488" s="139"/>
      <c r="AL488" s="139"/>
      <c r="AM488" s="139"/>
      <c r="AN488" s="139"/>
      <c r="AO488" s="139"/>
      <c r="AP488" s="139"/>
      <c r="AQ488" s="139"/>
      <c r="AR488" s="139"/>
      <c r="AS488" s="139"/>
      <c r="AT488" s="139"/>
      <c r="AU488" s="139"/>
      <c r="AV488" s="139"/>
      <c r="AW488" s="139"/>
      <c r="AX488" s="139"/>
      <c r="AY488" s="139"/>
      <c r="AZ488" s="139"/>
      <c r="BA488" s="140"/>
      <c r="BB488" s="139"/>
      <c r="BC488" s="139"/>
      <c r="BD488" s="139"/>
      <c r="BE488" s="139"/>
      <c r="BF488" s="139"/>
      <c r="BG488" s="140"/>
      <c r="BH488" s="139"/>
      <c r="BI488" s="139"/>
      <c r="BJ488" s="139"/>
      <c r="BK488" s="139"/>
      <c r="BL488" s="139"/>
      <c r="BM488" s="139"/>
      <c r="BN488" s="139"/>
    </row>
    <row r="489" spans="1:66" ht="15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9"/>
      <c r="AM489" s="139"/>
      <c r="AN489" s="139"/>
      <c r="AO489" s="139"/>
      <c r="AP489" s="139"/>
      <c r="AQ489" s="139"/>
      <c r="AR489" s="139"/>
      <c r="AS489" s="139"/>
      <c r="AT489" s="139"/>
      <c r="AU489" s="139"/>
      <c r="AV489" s="139"/>
      <c r="AW489" s="139"/>
      <c r="AX489" s="139"/>
      <c r="AY489" s="139"/>
      <c r="AZ489" s="139"/>
      <c r="BA489" s="140"/>
      <c r="BB489" s="139"/>
      <c r="BC489" s="139"/>
      <c r="BD489" s="139"/>
      <c r="BE489" s="139"/>
      <c r="BF489" s="139"/>
      <c r="BG489" s="140"/>
      <c r="BH489" s="139"/>
      <c r="BI489" s="139"/>
      <c r="BJ489" s="139"/>
      <c r="BK489" s="139"/>
      <c r="BL489" s="139"/>
      <c r="BM489" s="139"/>
      <c r="BN489" s="139"/>
    </row>
    <row r="490" spans="1:66" ht="15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39"/>
      <c r="AK490" s="139"/>
      <c r="AL490" s="139"/>
      <c r="AM490" s="139"/>
      <c r="AN490" s="139"/>
      <c r="AO490" s="139"/>
      <c r="AP490" s="139"/>
      <c r="AQ490" s="139"/>
      <c r="AR490" s="139"/>
      <c r="AS490" s="139"/>
      <c r="AT490" s="139"/>
      <c r="AU490" s="139"/>
      <c r="AV490" s="139"/>
      <c r="AW490" s="139"/>
      <c r="AX490" s="139"/>
      <c r="AY490" s="139"/>
      <c r="AZ490" s="139"/>
      <c r="BA490" s="140"/>
      <c r="BB490" s="139"/>
      <c r="BC490" s="139"/>
      <c r="BD490" s="139"/>
      <c r="BE490" s="139"/>
      <c r="BF490" s="139"/>
      <c r="BG490" s="140"/>
      <c r="BH490" s="139"/>
      <c r="BI490" s="139"/>
      <c r="BJ490" s="139"/>
      <c r="BK490" s="139"/>
      <c r="BL490" s="139"/>
      <c r="BM490" s="139"/>
      <c r="BN490" s="139"/>
    </row>
    <row r="491" spans="1:66" ht="15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9"/>
      <c r="AM491" s="139"/>
      <c r="AN491" s="139"/>
      <c r="AO491" s="139"/>
      <c r="AP491" s="139"/>
      <c r="AQ491" s="139"/>
      <c r="AR491" s="139"/>
      <c r="AS491" s="139"/>
      <c r="AT491" s="139"/>
      <c r="AU491" s="139"/>
      <c r="AV491" s="139"/>
      <c r="AW491" s="139"/>
      <c r="AX491" s="139"/>
      <c r="AY491" s="139"/>
      <c r="AZ491" s="139"/>
      <c r="BA491" s="140"/>
      <c r="BB491" s="139"/>
      <c r="BC491" s="139"/>
      <c r="BD491" s="139"/>
      <c r="BE491" s="139"/>
      <c r="BF491" s="139"/>
      <c r="BG491" s="140"/>
      <c r="BH491" s="139"/>
      <c r="BI491" s="139"/>
      <c r="BJ491" s="139"/>
      <c r="BK491" s="139"/>
      <c r="BL491" s="139"/>
      <c r="BM491" s="139"/>
      <c r="BN491" s="139"/>
    </row>
    <row r="492" spans="1:66" ht="15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39"/>
      <c r="AK492" s="139"/>
      <c r="AL492" s="139"/>
      <c r="AM492" s="139"/>
      <c r="AN492" s="139"/>
      <c r="AO492" s="139"/>
      <c r="AP492" s="139"/>
      <c r="AQ492" s="139"/>
      <c r="AR492" s="139"/>
      <c r="AS492" s="139"/>
      <c r="AT492" s="139"/>
      <c r="AU492" s="139"/>
      <c r="AV492" s="139"/>
      <c r="AW492" s="139"/>
      <c r="AX492" s="139"/>
      <c r="AY492" s="139"/>
      <c r="AZ492" s="139"/>
      <c r="BA492" s="140"/>
      <c r="BB492" s="139"/>
      <c r="BC492" s="139"/>
      <c r="BD492" s="139"/>
      <c r="BE492" s="139"/>
      <c r="BF492" s="139"/>
      <c r="BG492" s="140"/>
      <c r="BH492" s="139"/>
      <c r="BI492" s="139"/>
      <c r="BJ492" s="139"/>
      <c r="BK492" s="139"/>
      <c r="BL492" s="139"/>
      <c r="BM492" s="139"/>
      <c r="BN492" s="139"/>
    </row>
    <row r="493" spans="1:66" ht="15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  <c r="AO493" s="139"/>
      <c r="AP493" s="139"/>
      <c r="AQ493" s="139"/>
      <c r="AR493" s="139"/>
      <c r="AS493" s="139"/>
      <c r="AT493" s="139"/>
      <c r="AU493" s="139"/>
      <c r="AV493" s="139"/>
      <c r="AW493" s="139"/>
      <c r="AX493" s="139"/>
      <c r="AY493" s="139"/>
      <c r="AZ493" s="139"/>
      <c r="BA493" s="140"/>
      <c r="BB493" s="139"/>
      <c r="BC493" s="139"/>
      <c r="BD493" s="139"/>
      <c r="BE493" s="139"/>
      <c r="BF493" s="139"/>
      <c r="BG493" s="140"/>
      <c r="BH493" s="139"/>
      <c r="BI493" s="139"/>
      <c r="BJ493" s="139"/>
      <c r="BK493" s="139"/>
      <c r="BL493" s="139"/>
      <c r="BM493" s="139"/>
      <c r="BN493" s="139"/>
    </row>
    <row r="494" spans="1:66" ht="15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  <c r="AW494" s="139"/>
      <c r="AX494" s="139"/>
      <c r="AY494" s="139"/>
      <c r="AZ494" s="139"/>
      <c r="BA494" s="140"/>
      <c r="BB494" s="139"/>
      <c r="BC494" s="139"/>
      <c r="BD494" s="139"/>
      <c r="BE494" s="139"/>
      <c r="BF494" s="139"/>
      <c r="BG494" s="140"/>
      <c r="BH494" s="139"/>
      <c r="BI494" s="139"/>
      <c r="BJ494" s="139"/>
      <c r="BK494" s="139"/>
      <c r="BL494" s="139"/>
      <c r="BM494" s="139"/>
      <c r="BN494" s="139"/>
    </row>
    <row r="495" spans="1:66" ht="15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9"/>
      <c r="AM495" s="139"/>
      <c r="AN495" s="139"/>
      <c r="AO495" s="139"/>
      <c r="AP495" s="139"/>
      <c r="AQ495" s="139"/>
      <c r="AR495" s="139"/>
      <c r="AS495" s="139"/>
      <c r="AT495" s="139"/>
      <c r="AU495" s="139"/>
      <c r="AV495" s="139"/>
      <c r="AW495" s="139"/>
      <c r="AX495" s="139"/>
      <c r="AY495" s="139"/>
      <c r="AZ495" s="139"/>
      <c r="BA495" s="140"/>
      <c r="BB495" s="139"/>
      <c r="BC495" s="139"/>
      <c r="BD495" s="139"/>
      <c r="BE495" s="139"/>
      <c r="BF495" s="139"/>
      <c r="BG495" s="140"/>
      <c r="BH495" s="139"/>
      <c r="BI495" s="139"/>
      <c r="BJ495" s="139"/>
      <c r="BK495" s="139"/>
      <c r="BL495" s="139"/>
      <c r="BM495" s="139"/>
      <c r="BN495" s="139"/>
    </row>
    <row r="496" spans="1:66" ht="15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39"/>
      <c r="AK496" s="139"/>
      <c r="AL496" s="139"/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  <c r="AW496" s="139"/>
      <c r="AX496" s="139"/>
      <c r="AY496" s="139"/>
      <c r="AZ496" s="139"/>
      <c r="BA496" s="140"/>
      <c r="BB496" s="139"/>
      <c r="BC496" s="139"/>
      <c r="BD496" s="139"/>
      <c r="BE496" s="139"/>
      <c r="BF496" s="139"/>
      <c r="BG496" s="140"/>
      <c r="BH496" s="139"/>
      <c r="BI496" s="139"/>
      <c r="BJ496" s="139"/>
      <c r="BK496" s="139"/>
      <c r="BL496" s="139"/>
      <c r="BM496" s="139"/>
      <c r="BN496" s="139"/>
    </row>
    <row r="497" spans="1:66" ht="15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9"/>
      <c r="AM497" s="139"/>
      <c r="AN497" s="139"/>
      <c r="AO497" s="139"/>
      <c r="AP497" s="139"/>
      <c r="AQ497" s="139"/>
      <c r="AR497" s="139"/>
      <c r="AS497" s="139"/>
      <c r="AT497" s="139"/>
      <c r="AU497" s="139"/>
      <c r="AV497" s="139"/>
      <c r="AW497" s="139"/>
      <c r="AX497" s="139"/>
      <c r="AY497" s="139"/>
      <c r="AZ497" s="139"/>
      <c r="BA497" s="140"/>
      <c r="BB497" s="139"/>
      <c r="BC497" s="139"/>
      <c r="BD497" s="139"/>
      <c r="BE497" s="139"/>
      <c r="BF497" s="139"/>
      <c r="BG497" s="140"/>
      <c r="BH497" s="139"/>
      <c r="BI497" s="139"/>
      <c r="BJ497" s="139"/>
      <c r="BK497" s="139"/>
      <c r="BL497" s="139"/>
      <c r="BM497" s="139"/>
      <c r="BN497" s="139"/>
    </row>
    <row r="498" spans="1:66" ht="15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  <c r="BA498" s="140"/>
      <c r="BB498" s="139"/>
      <c r="BC498" s="139"/>
      <c r="BD498" s="139"/>
      <c r="BE498" s="139"/>
      <c r="BF498" s="139"/>
      <c r="BG498" s="140"/>
      <c r="BH498" s="139"/>
      <c r="BI498" s="139"/>
      <c r="BJ498" s="139"/>
      <c r="BK498" s="139"/>
      <c r="BL498" s="139"/>
      <c r="BM498" s="139"/>
      <c r="BN498" s="139"/>
    </row>
    <row r="499" spans="1:66" ht="15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39"/>
      <c r="AK499" s="139"/>
      <c r="AL499" s="139"/>
      <c r="AM499" s="139"/>
      <c r="AN499" s="139"/>
      <c r="AO499" s="139"/>
      <c r="AP499" s="139"/>
      <c r="AQ499" s="139"/>
      <c r="AR499" s="139"/>
      <c r="AS499" s="139"/>
      <c r="AT499" s="139"/>
      <c r="AU499" s="139"/>
      <c r="AV499" s="139"/>
      <c r="AW499" s="139"/>
      <c r="AX499" s="139"/>
      <c r="AY499" s="139"/>
      <c r="AZ499" s="139"/>
      <c r="BA499" s="140"/>
      <c r="BB499" s="139"/>
      <c r="BC499" s="139"/>
      <c r="BD499" s="139"/>
      <c r="BE499" s="139"/>
      <c r="BF499" s="139"/>
      <c r="BG499" s="140"/>
      <c r="BH499" s="139"/>
      <c r="BI499" s="139"/>
      <c r="BJ499" s="139"/>
      <c r="BK499" s="139"/>
      <c r="BL499" s="139"/>
      <c r="BM499" s="139"/>
      <c r="BN499" s="139"/>
    </row>
    <row r="500" spans="1:66" ht="15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  <c r="BA500" s="140"/>
      <c r="BB500" s="139"/>
      <c r="BC500" s="139"/>
      <c r="BD500" s="139"/>
      <c r="BE500" s="139"/>
      <c r="BF500" s="139"/>
      <c r="BG500" s="140"/>
      <c r="BH500" s="139"/>
      <c r="BI500" s="139"/>
      <c r="BJ500" s="139"/>
      <c r="BK500" s="139"/>
      <c r="BL500" s="139"/>
      <c r="BM500" s="139"/>
      <c r="BN500" s="139"/>
    </row>
    <row r="501" spans="1:66" ht="15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39"/>
      <c r="AK501" s="139"/>
      <c r="AL501" s="139"/>
      <c r="AM501" s="139"/>
      <c r="AN501" s="139"/>
      <c r="AO501" s="139"/>
      <c r="AP501" s="139"/>
      <c r="AQ501" s="139"/>
      <c r="AR501" s="139"/>
      <c r="AS501" s="139"/>
      <c r="AT501" s="139"/>
      <c r="AU501" s="139"/>
      <c r="AV501" s="139"/>
      <c r="AW501" s="139"/>
      <c r="AX501" s="139"/>
      <c r="AY501" s="139"/>
      <c r="AZ501" s="139"/>
      <c r="BA501" s="140"/>
      <c r="BB501" s="139"/>
      <c r="BC501" s="139"/>
      <c r="BD501" s="139"/>
      <c r="BE501" s="139"/>
      <c r="BF501" s="139"/>
      <c r="BG501" s="140"/>
      <c r="BH501" s="139"/>
      <c r="BI501" s="139"/>
      <c r="BJ501" s="139"/>
      <c r="BK501" s="139"/>
      <c r="BL501" s="139"/>
      <c r="BM501" s="139"/>
      <c r="BN501" s="139"/>
    </row>
    <row r="502" spans="1:66" ht="15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39"/>
      <c r="AK502" s="139"/>
      <c r="AL502" s="139"/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  <c r="AW502" s="139"/>
      <c r="AX502" s="139"/>
      <c r="AY502" s="139"/>
      <c r="AZ502" s="139"/>
      <c r="BA502" s="140"/>
      <c r="BB502" s="139"/>
      <c r="BC502" s="139"/>
      <c r="BD502" s="139"/>
      <c r="BE502" s="139"/>
      <c r="BF502" s="139"/>
      <c r="BG502" s="140"/>
      <c r="BH502" s="139"/>
      <c r="BI502" s="139"/>
      <c r="BJ502" s="139"/>
      <c r="BK502" s="139"/>
      <c r="BL502" s="139"/>
      <c r="BM502" s="139"/>
      <c r="BN502" s="139"/>
    </row>
    <row r="503" spans="1:66" ht="15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39"/>
      <c r="AK503" s="139"/>
      <c r="AL503" s="139"/>
      <c r="AM503" s="139"/>
      <c r="AN503" s="139"/>
      <c r="AO503" s="139"/>
      <c r="AP503" s="139"/>
      <c r="AQ503" s="139"/>
      <c r="AR503" s="139"/>
      <c r="AS503" s="139"/>
      <c r="AT503" s="139"/>
      <c r="AU503" s="139"/>
      <c r="AV503" s="139"/>
      <c r="AW503" s="139"/>
      <c r="AX503" s="139"/>
      <c r="AY503" s="139"/>
      <c r="AZ503" s="139"/>
      <c r="BA503" s="140"/>
      <c r="BB503" s="139"/>
      <c r="BC503" s="139"/>
      <c r="BD503" s="139"/>
      <c r="BE503" s="139"/>
      <c r="BF503" s="139"/>
      <c r="BG503" s="140"/>
      <c r="BH503" s="139"/>
      <c r="BI503" s="139"/>
      <c r="BJ503" s="139"/>
      <c r="BK503" s="139"/>
      <c r="BL503" s="139"/>
      <c r="BM503" s="139"/>
      <c r="BN503" s="139"/>
    </row>
    <row r="504" spans="1:66" ht="15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139"/>
      <c r="AE504" s="139"/>
      <c r="AF504" s="139"/>
      <c r="AG504" s="139"/>
      <c r="AH504" s="139"/>
      <c r="AI504" s="139"/>
      <c r="AJ504" s="139"/>
      <c r="AK504" s="139"/>
      <c r="AL504" s="139"/>
      <c r="AM504" s="139"/>
      <c r="AN504" s="139"/>
      <c r="AO504" s="139"/>
      <c r="AP504" s="139"/>
      <c r="AQ504" s="139"/>
      <c r="AR504" s="139"/>
      <c r="AS504" s="139"/>
      <c r="AT504" s="139"/>
      <c r="AU504" s="139"/>
      <c r="AV504" s="139"/>
      <c r="AW504" s="139"/>
      <c r="AX504" s="139"/>
      <c r="AY504" s="139"/>
      <c r="AZ504" s="139"/>
      <c r="BA504" s="140"/>
      <c r="BB504" s="139"/>
      <c r="BC504" s="139"/>
      <c r="BD504" s="139"/>
      <c r="BE504" s="139"/>
      <c r="BF504" s="139"/>
      <c r="BG504" s="140"/>
      <c r="BH504" s="139"/>
      <c r="BI504" s="139"/>
      <c r="BJ504" s="139"/>
      <c r="BK504" s="139"/>
      <c r="BL504" s="139"/>
      <c r="BM504" s="139"/>
      <c r="BN504" s="139"/>
    </row>
    <row r="505" spans="1:66" ht="15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39"/>
      <c r="AK505" s="139"/>
      <c r="AL505" s="139"/>
      <c r="AM505" s="139"/>
      <c r="AN505" s="139"/>
      <c r="AO505" s="139"/>
      <c r="AP505" s="139"/>
      <c r="AQ505" s="139"/>
      <c r="AR505" s="139"/>
      <c r="AS505" s="139"/>
      <c r="AT505" s="139"/>
      <c r="AU505" s="139"/>
      <c r="AV505" s="139"/>
      <c r="AW505" s="139"/>
      <c r="AX505" s="139"/>
      <c r="AY505" s="139"/>
      <c r="AZ505" s="139"/>
      <c r="BA505" s="140"/>
      <c r="BB505" s="139"/>
      <c r="BC505" s="139"/>
      <c r="BD505" s="139"/>
      <c r="BE505" s="139"/>
      <c r="BF505" s="139"/>
      <c r="BG505" s="140"/>
      <c r="BH505" s="139"/>
      <c r="BI505" s="139"/>
      <c r="BJ505" s="139"/>
      <c r="BK505" s="139"/>
      <c r="BL505" s="139"/>
      <c r="BM505" s="139"/>
      <c r="BN505" s="139"/>
    </row>
    <row r="506" spans="1:66" ht="15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39"/>
      <c r="AD506" s="139"/>
      <c r="AE506" s="139"/>
      <c r="AF506" s="139"/>
      <c r="AG506" s="139"/>
      <c r="AH506" s="139"/>
      <c r="AI506" s="139"/>
      <c r="AJ506" s="139"/>
      <c r="AK506" s="139"/>
      <c r="AL506" s="139"/>
      <c r="AM506" s="139"/>
      <c r="AN506" s="139"/>
      <c r="AO506" s="139"/>
      <c r="AP506" s="139"/>
      <c r="AQ506" s="139"/>
      <c r="AR506" s="139"/>
      <c r="AS506" s="139"/>
      <c r="AT506" s="139"/>
      <c r="AU506" s="139"/>
      <c r="AV506" s="139"/>
      <c r="AW506" s="139"/>
      <c r="AX506" s="139"/>
      <c r="AY506" s="139"/>
      <c r="AZ506" s="139"/>
      <c r="BA506" s="140"/>
      <c r="BB506" s="139"/>
      <c r="BC506" s="139"/>
      <c r="BD506" s="139"/>
      <c r="BE506" s="139"/>
      <c r="BF506" s="139"/>
      <c r="BG506" s="140"/>
      <c r="BH506" s="139"/>
      <c r="BI506" s="139"/>
      <c r="BJ506" s="139"/>
      <c r="BK506" s="139"/>
      <c r="BL506" s="139"/>
      <c r="BM506" s="139"/>
      <c r="BN506" s="139"/>
    </row>
    <row r="507" spans="1:66" ht="15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39"/>
      <c r="AK507" s="139"/>
      <c r="AL507" s="139"/>
      <c r="AM507" s="139"/>
      <c r="AN507" s="139"/>
      <c r="AO507" s="139"/>
      <c r="AP507" s="139"/>
      <c r="AQ507" s="139"/>
      <c r="AR507" s="139"/>
      <c r="AS507" s="139"/>
      <c r="AT507" s="139"/>
      <c r="AU507" s="139"/>
      <c r="AV507" s="139"/>
      <c r="AW507" s="139"/>
      <c r="AX507" s="139"/>
      <c r="AY507" s="139"/>
      <c r="AZ507" s="139"/>
      <c r="BA507" s="140"/>
      <c r="BB507" s="139"/>
      <c r="BC507" s="139"/>
      <c r="BD507" s="139"/>
      <c r="BE507" s="139"/>
      <c r="BF507" s="139"/>
      <c r="BG507" s="140"/>
      <c r="BH507" s="139"/>
      <c r="BI507" s="139"/>
      <c r="BJ507" s="139"/>
      <c r="BK507" s="139"/>
      <c r="BL507" s="139"/>
      <c r="BM507" s="139"/>
      <c r="BN507" s="139"/>
    </row>
    <row r="508" spans="1:66" ht="15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39"/>
      <c r="AD508" s="139"/>
      <c r="AE508" s="139"/>
      <c r="AF508" s="139"/>
      <c r="AG508" s="139"/>
      <c r="AH508" s="139"/>
      <c r="AI508" s="139"/>
      <c r="AJ508" s="139"/>
      <c r="AK508" s="139"/>
      <c r="AL508" s="139"/>
      <c r="AM508" s="139"/>
      <c r="AN508" s="139"/>
      <c r="AO508" s="139"/>
      <c r="AP508" s="139"/>
      <c r="AQ508" s="139"/>
      <c r="AR508" s="139"/>
      <c r="AS508" s="139"/>
      <c r="AT508" s="139"/>
      <c r="AU508" s="139"/>
      <c r="AV508" s="139"/>
      <c r="AW508" s="139"/>
      <c r="AX508" s="139"/>
      <c r="AY508" s="139"/>
      <c r="AZ508" s="139"/>
      <c r="BA508" s="140"/>
      <c r="BB508" s="139"/>
      <c r="BC508" s="139"/>
      <c r="BD508" s="139"/>
      <c r="BE508" s="139"/>
      <c r="BF508" s="139"/>
      <c r="BG508" s="140"/>
      <c r="BH508" s="139"/>
      <c r="BI508" s="139"/>
      <c r="BJ508" s="139"/>
      <c r="BK508" s="139"/>
      <c r="BL508" s="139"/>
      <c r="BM508" s="139"/>
      <c r="BN508" s="139"/>
    </row>
    <row r="509" spans="1:66" ht="15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39"/>
      <c r="AD509" s="139"/>
      <c r="AE509" s="139"/>
      <c r="AF509" s="139"/>
      <c r="AG509" s="139"/>
      <c r="AH509" s="139"/>
      <c r="AI509" s="139"/>
      <c r="AJ509" s="139"/>
      <c r="AK509" s="139"/>
      <c r="AL509" s="139"/>
      <c r="AM509" s="139"/>
      <c r="AN509" s="139"/>
      <c r="AO509" s="139"/>
      <c r="AP509" s="139"/>
      <c r="AQ509" s="139"/>
      <c r="AR509" s="139"/>
      <c r="AS509" s="139"/>
      <c r="AT509" s="139"/>
      <c r="AU509" s="139"/>
      <c r="AV509" s="139"/>
      <c r="AW509" s="139"/>
      <c r="AX509" s="139"/>
      <c r="AY509" s="139"/>
      <c r="AZ509" s="139"/>
      <c r="BA509" s="140"/>
      <c r="BB509" s="139"/>
      <c r="BC509" s="139"/>
      <c r="BD509" s="139"/>
      <c r="BE509" s="139"/>
      <c r="BF509" s="139"/>
      <c r="BG509" s="140"/>
      <c r="BH509" s="139"/>
      <c r="BI509" s="139"/>
      <c r="BJ509" s="139"/>
      <c r="BK509" s="139"/>
      <c r="BL509" s="139"/>
      <c r="BM509" s="139"/>
      <c r="BN509" s="139"/>
    </row>
    <row r="510" spans="1:66" ht="15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39"/>
      <c r="AD510" s="139"/>
      <c r="AE510" s="139"/>
      <c r="AF510" s="139"/>
      <c r="AG510" s="139"/>
      <c r="AH510" s="139"/>
      <c r="AI510" s="139"/>
      <c r="AJ510" s="139"/>
      <c r="AK510" s="139"/>
      <c r="AL510" s="139"/>
      <c r="AM510" s="139"/>
      <c r="AN510" s="139"/>
      <c r="AO510" s="139"/>
      <c r="AP510" s="139"/>
      <c r="AQ510" s="139"/>
      <c r="AR510" s="139"/>
      <c r="AS510" s="139"/>
      <c r="AT510" s="139"/>
      <c r="AU510" s="139"/>
      <c r="AV510" s="139"/>
      <c r="AW510" s="139"/>
      <c r="AX510" s="139"/>
      <c r="AY510" s="139"/>
      <c r="AZ510" s="139"/>
      <c r="BA510" s="140"/>
      <c r="BB510" s="139"/>
      <c r="BC510" s="139"/>
      <c r="BD510" s="139"/>
      <c r="BE510" s="139"/>
      <c r="BF510" s="139"/>
      <c r="BG510" s="140"/>
      <c r="BH510" s="139"/>
      <c r="BI510" s="139"/>
      <c r="BJ510" s="139"/>
      <c r="BK510" s="139"/>
      <c r="BL510" s="139"/>
      <c r="BM510" s="139"/>
      <c r="BN510" s="139"/>
    </row>
    <row r="511" spans="1:66" ht="15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  <c r="AF511" s="139"/>
      <c r="AG511" s="139"/>
      <c r="AH511" s="139"/>
      <c r="AI511" s="139"/>
      <c r="AJ511" s="139"/>
      <c r="AK511" s="139"/>
      <c r="AL511" s="139"/>
      <c r="AM511" s="139"/>
      <c r="AN511" s="139"/>
      <c r="AO511" s="139"/>
      <c r="AP511" s="139"/>
      <c r="AQ511" s="139"/>
      <c r="AR511" s="139"/>
      <c r="AS511" s="139"/>
      <c r="AT511" s="139"/>
      <c r="AU511" s="139"/>
      <c r="AV511" s="139"/>
      <c r="AW511" s="139"/>
      <c r="AX511" s="139"/>
      <c r="AY511" s="139"/>
      <c r="AZ511" s="139"/>
      <c r="BA511" s="140"/>
      <c r="BB511" s="139"/>
      <c r="BC511" s="139"/>
      <c r="BD511" s="139"/>
      <c r="BE511" s="139"/>
      <c r="BF511" s="139"/>
      <c r="BG511" s="140"/>
      <c r="BH511" s="139"/>
      <c r="BI511" s="139"/>
      <c r="BJ511" s="139"/>
      <c r="BK511" s="139"/>
      <c r="BL511" s="139"/>
      <c r="BM511" s="139"/>
      <c r="BN511" s="139"/>
    </row>
    <row r="512" spans="1:66" ht="15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39"/>
      <c r="AD512" s="139"/>
      <c r="AE512" s="139"/>
      <c r="AF512" s="139"/>
      <c r="AG512" s="139"/>
      <c r="AH512" s="139"/>
      <c r="AI512" s="139"/>
      <c r="AJ512" s="139"/>
      <c r="AK512" s="139"/>
      <c r="AL512" s="139"/>
      <c r="AM512" s="139"/>
      <c r="AN512" s="139"/>
      <c r="AO512" s="139"/>
      <c r="AP512" s="139"/>
      <c r="AQ512" s="139"/>
      <c r="AR512" s="139"/>
      <c r="AS512" s="139"/>
      <c r="AT512" s="139"/>
      <c r="AU512" s="139"/>
      <c r="AV512" s="139"/>
      <c r="AW512" s="139"/>
      <c r="AX512" s="139"/>
      <c r="AY512" s="139"/>
      <c r="AZ512" s="139"/>
      <c r="BA512" s="140"/>
      <c r="BB512" s="139"/>
      <c r="BC512" s="139"/>
      <c r="BD512" s="139"/>
      <c r="BE512" s="139"/>
      <c r="BF512" s="139"/>
      <c r="BG512" s="140"/>
      <c r="BH512" s="139"/>
      <c r="BI512" s="139"/>
      <c r="BJ512" s="139"/>
      <c r="BK512" s="139"/>
      <c r="BL512" s="139"/>
      <c r="BM512" s="139"/>
      <c r="BN512" s="139"/>
    </row>
    <row r="513" spans="1:66" ht="15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  <c r="AF513" s="139"/>
      <c r="AG513" s="139"/>
      <c r="AH513" s="139"/>
      <c r="AI513" s="139"/>
      <c r="AJ513" s="139"/>
      <c r="AK513" s="139"/>
      <c r="AL513" s="139"/>
      <c r="AM513" s="139"/>
      <c r="AN513" s="139"/>
      <c r="AO513" s="139"/>
      <c r="AP513" s="139"/>
      <c r="AQ513" s="139"/>
      <c r="AR513" s="139"/>
      <c r="AS513" s="139"/>
      <c r="AT513" s="139"/>
      <c r="AU513" s="139"/>
      <c r="AV513" s="139"/>
      <c r="AW513" s="139"/>
      <c r="AX513" s="139"/>
      <c r="AY513" s="139"/>
      <c r="AZ513" s="139"/>
      <c r="BA513" s="140"/>
      <c r="BB513" s="139"/>
      <c r="BC513" s="139"/>
      <c r="BD513" s="139"/>
      <c r="BE513" s="139"/>
      <c r="BF513" s="139"/>
      <c r="BG513" s="140"/>
      <c r="BH513" s="139"/>
      <c r="BI513" s="139"/>
      <c r="BJ513" s="139"/>
      <c r="BK513" s="139"/>
      <c r="BL513" s="139"/>
      <c r="BM513" s="139"/>
      <c r="BN513" s="139"/>
    </row>
    <row r="514" spans="1:66" ht="15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39"/>
      <c r="AD514" s="139"/>
      <c r="AE514" s="139"/>
      <c r="AF514" s="139"/>
      <c r="AG514" s="139"/>
      <c r="AH514" s="139"/>
      <c r="AI514" s="139"/>
      <c r="AJ514" s="139"/>
      <c r="AK514" s="139"/>
      <c r="AL514" s="139"/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  <c r="AW514" s="139"/>
      <c r="AX514" s="139"/>
      <c r="AY514" s="139"/>
      <c r="AZ514" s="139"/>
      <c r="BA514" s="140"/>
      <c r="BB514" s="139"/>
      <c r="BC514" s="139"/>
      <c r="BD514" s="139"/>
      <c r="BE514" s="139"/>
      <c r="BF514" s="139"/>
      <c r="BG514" s="140"/>
      <c r="BH514" s="139"/>
      <c r="BI514" s="139"/>
      <c r="BJ514" s="139"/>
      <c r="BK514" s="139"/>
      <c r="BL514" s="139"/>
      <c r="BM514" s="139"/>
      <c r="BN514" s="139"/>
    </row>
    <row r="515" spans="1:66" ht="15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39"/>
      <c r="AD515" s="139"/>
      <c r="AE515" s="139"/>
      <c r="AF515" s="139"/>
      <c r="AG515" s="139"/>
      <c r="AH515" s="139"/>
      <c r="AI515" s="139"/>
      <c r="AJ515" s="139"/>
      <c r="AK515" s="139"/>
      <c r="AL515" s="139"/>
      <c r="AM515" s="139"/>
      <c r="AN515" s="139"/>
      <c r="AO515" s="139"/>
      <c r="AP515" s="139"/>
      <c r="AQ515" s="139"/>
      <c r="AR515" s="139"/>
      <c r="AS515" s="139"/>
      <c r="AT515" s="139"/>
      <c r="AU515" s="139"/>
      <c r="AV515" s="139"/>
      <c r="AW515" s="139"/>
      <c r="AX515" s="139"/>
      <c r="AY515" s="139"/>
      <c r="AZ515" s="139"/>
      <c r="BA515" s="140"/>
      <c r="BB515" s="139"/>
      <c r="BC515" s="139"/>
      <c r="BD515" s="139"/>
      <c r="BE515" s="139"/>
      <c r="BF515" s="139"/>
      <c r="BG515" s="140"/>
      <c r="BH515" s="139"/>
      <c r="BI515" s="139"/>
      <c r="BJ515" s="139"/>
      <c r="BK515" s="139"/>
      <c r="BL515" s="139"/>
      <c r="BM515" s="139"/>
      <c r="BN515" s="139"/>
    </row>
    <row r="516" spans="1:66" ht="15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  <c r="AB516" s="139"/>
      <c r="AC516" s="139"/>
      <c r="AD516" s="139"/>
      <c r="AE516" s="139"/>
      <c r="AF516" s="139"/>
      <c r="AG516" s="139"/>
      <c r="AH516" s="139"/>
      <c r="AI516" s="139"/>
      <c r="AJ516" s="139"/>
      <c r="AK516" s="139"/>
      <c r="AL516" s="139"/>
      <c r="AM516" s="139"/>
      <c r="AN516" s="139"/>
      <c r="AO516" s="139"/>
      <c r="AP516" s="139"/>
      <c r="AQ516" s="139"/>
      <c r="AR516" s="139"/>
      <c r="AS516" s="139"/>
      <c r="AT516" s="139"/>
      <c r="AU516" s="139"/>
      <c r="AV516" s="139"/>
      <c r="AW516" s="139"/>
      <c r="AX516" s="139"/>
      <c r="AY516" s="139"/>
      <c r="AZ516" s="139"/>
      <c r="BA516" s="140"/>
      <c r="BB516" s="139"/>
      <c r="BC516" s="139"/>
      <c r="BD516" s="139"/>
      <c r="BE516" s="139"/>
      <c r="BF516" s="139"/>
      <c r="BG516" s="140"/>
      <c r="BH516" s="139"/>
      <c r="BI516" s="139"/>
      <c r="BJ516" s="139"/>
      <c r="BK516" s="139"/>
      <c r="BL516" s="139"/>
      <c r="BM516" s="139"/>
      <c r="BN516" s="139"/>
    </row>
    <row r="517" spans="1:66" ht="15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39"/>
      <c r="AD517" s="139"/>
      <c r="AE517" s="139"/>
      <c r="AF517" s="139"/>
      <c r="AG517" s="139"/>
      <c r="AH517" s="139"/>
      <c r="AI517" s="139"/>
      <c r="AJ517" s="139"/>
      <c r="AK517" s="139"/>
      <c r="AL517" s="139"/>
      <c r="AM517" s="139"/>
      <c r="AN517" s="139"/>
      <c r="AO517" s="139"/>
      <c r="AP517" s="139"/>
      <c r="AQ517" s="139"/>
      <c r="AR517" s="139"/>
      <c r="AS517" s="139"/>
      <c r="AT517" s="139"/>
      <c r="AU517" s="139"/>
      <c r="AV517" s="139"/>
      <c r="AW517" s="139"/>
      <c r="AX517" s="139"/>
      <c r="AY517" s="139"/>
      <c r="AZ517" s="139"/>
      <c r="BA517" s="140"/>
      <c r="BB517" s="139"/>
      <c r="BC517" s="139"/>
      <c r="BD517" s="139"/>
      <c r="BE517" s="139"/>
      <c r="BF517" s="139"/>
      <c r="BG517" s="140"/>
      <c r="BH517" s="139"/>
      <c r="BI517" s="139"/>
      <c r="BJ517" s="139"/>
      <c r="BK517" s="139"/>
      <c r="BL517" s="139"/>
      <c r="BM517" s="139"/>
      <c r="BN517" s="139"/>
    </row>
    <row r="518" spans="1:66" ht="15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39"/>
      <c r="AD518" s="139"/>
      <c r="AE518" s="139"/>
      <c r="AF518" s="139"/>
      <c r="AG518" s="139"/>
      <c r="AH518" s="139"/>
      <c r="AI518" s="139"/>
      <c r="AJ518" s="139"/>
      <c r="AK518" s="139"/>
      <c r="AL518" s="139"/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  <c r="AW518" s="139"/>
      <c r="AX518" s="139"/>
      <c r="AY518" s="139"/>
      <c r="AZ518" s="139"/>
      <c r="BA518" s="140"/>
      <c r="BB518" s="139"/>
      <c r="BC518" s="139"/>
      <c r="BD518" s="139"/>
      <c r="BE518" s="139"/>
      <c r="BF518" s="139"/>
      <c r="BG518" s="140"/>
      <c r="BH518" s="139"/>
      <c r="BI518" s="139"/>
      <c r="BJ518" s="139"/>
      <c r="BK518" s="139"/>
      <c r="BL518" s="139"/>
      <c r="BM518" s="139"/>
      <c r="BN518" s="139"/>
    </row>
    <row r="519" spans="1:66" ht="15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39"/>
      <c r="AD519" s="139"/>
      <c r="AE519" s="139"/>
      <c r="AF519" s="139"/>
      <c r="AG519" s="139"/>
      <c r="AH519" s="139"/>
      <c r="AI519" s="139"/>
      <c r="AJ519" s="139"/>
      <c r="AK519" s="139"/>
      <c r="AL519" s="139"/>
      <c r="AM519" s="139"/>
      <c r="AN519" s="139"/>
      <c r="AO519" s="139"/>
      <c r="AP519" s="139"/>
      <c r="AQ519" s="139"/>
      <c r="AR519" s="139"/>
      <c r="AS519" s="139"/>
      <c r="AT519" s="139"/>
      <c r="AU519" s="139"/>
      <c r="AV519" s="139"/>
      <c r="AW519" s="139"/>
      <c r="AX519" s="139"/>
      <c r="AY519" s="139"/>
      <c r="AZ519" s="139"/>
      <c r="BA519" s="140"/>
      <c r="BB519" s="139"/>
      <c r="BC519" s="139"/>
      <c r="BD519" s="139"/>
      <c r="BE519" s="139"/>
      <c r="BF519" s="139"/>
      <c r="BG519" s="140"/>
      <c r="BH519" s="139"/>
      <c r="BI519" s="139"/>
      <c r="BJ519" s="139"/>
      <c r="BK519" s="139"/>
      <c r="BL519" s="139"/>
      <c r="BM519" s="139"/>
      <c r="BN519" s="139"/>
    </row>
    <row r="520" spans="1:66" ht="15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  <c r="AC520" s="139"/>
      <c r="AD520" s="139"/>
      <c r="AE520" s="139"/>
      <c r="AF520" s="139"/>
      <c r="AG520" s="139"/>
      <c r="AH520" s="139"/>
      <c r="AI520" s="139"/>
      <c r="AJ520" s="139"/>
      <c r="AK520" s="139"/>
      <c r="AL520" s="139"/>
      <c r="AM520" s="139"/>
      <c r="AN520" s="139"/>
      <c r="AO520" s="139"/>
      <c r="AP520" s="139"/>
      <c r="AQ520" s="139"/>
      <c r="AR520" s="139"/>
      <c r="AS520" s="139"/>
      <c r="AT520" s="139"/>
      <c r="AU520" s="139"/>
      <c r="AV520" s="139"/>
      <c r="AW520" s="139"/>
      <c r="AX520" s="139"/>
      <c r="AY520" s="139"/>
      <c r="AZ520" s="139"/>
      <c r="BA520" s="140"/>
      <c r="BB520" s="139"/>
      <c r="BC520" s="139"/>
      <c r="BD520" s="139"/>
      <c r="BE520" s="139"/>
      <c r="BF520" s="139"/>
      <c r="BG520" s="140"/>
      <c r="BH520" s="139"/>
      <c r="BI520" s="139"/>
      <c r="BJ520" s="139"/>
      <c r="BK520" s="139"/>
      <c r="BL520" s="139"/>
      <c r="BM520" s="139"/>
      <c r="BN520" s="139"/>
    </row>
    <row r="521" spans="1:66" ht="15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39"/>
      <c r="AD521" s="139"/>
      <c r="AE521" s="139"/>
      <c r="AF521" s="139"/>
      <c r="AG521" s="139"/>
      <c r="AH521" s="139"/>
      <c r="AI521" s="139"/>
      <c r="AJ521" s="139"/>
      <c r="AK521" s="139"/>
      <c r="AL521" s="139"/>
      <c r="AM521" s="139"/>
      <c r="AN521" s="139"/>
      <c r="AO521" s="139"/>
      <c r="AP521" s="139"/>
      <c r="AQ521" s="139"/>
      <c r="AR521" s="139"/>
      <c r="AS521" s="139"/>
      <c r="AT521" s="139"/>
      <c r="AU521" s="139"/>
      <c r="AV521" s="139"/>
      <c r="AW521" s="139"/>
      <c r="AX521" s="139"/>
      <c r="AY521" s="139"/>
      <c r="AZ521" s="139"/>
      <c r="BA521" s="140"/>
      <c r="BB521" s="139"/>
      <c r="BC521" s="139"/>
      <c r="BD521" s="139"/>
      <c r="BE521" s="139"/>
      <c r="BF521" s="139"/>
      <c r="BG521" s="140"/>
      <c r="BH521" s="139"/>
      <c r="BI521" s="139"/>
      <c r="BJ521" s="139"/>
      <c r="BK521" s="139"/>
      <c r="BL521" s="139"/>
      <c r="BM521" s="139"/>
      <c r="BN521" s="139"/>
    </row>
    <row r="522" spans="1:66" ht="15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  <c r="AC522" s="139"/>
      <c r="AD522" s="139"/>
      <c r="AE522" s="139"/>
      <c r="AF522" s="139"/>
      <c r="AG522" s="139"/>
      <c r="AH522" s="139"/>
      <c r="AI522" s="139"/>
      <c r="AJ522" s="139"/>
      <c r="AK522" s="139"/>
      <c r="AL522" s="139"/>
      <c r="AM522" s="139"/>
      <c r="AN522" s="139"/>
      <c r="AO522" s="139"/>
      <c r="AP522" s="139"/>
      <c r="AQ522" s="139"/>
      <c r="AR522" s="139"/>
      <c r="AS522" s="139"/>
      <c r="AT522" s="139"/>
      <c r="AU522" s="139"/>
      <c r="AV522" s="139"/>
      <c r="AW522" s="139"/>
      <c r="AX522" s="139"/>
      <c r="AY522" s="139"/>
      <c r="AZ522" s="139"/>
      <c r="BA522" s="140"/>
      <c r="BB522" s="139"/>
      <c r="BC522" s="139"/>
      <c r="BD522" s="139"/>
      <c r="BE522" s="139"/>
      <c r="BF522" s="139"/>
      <c r="BG522" s="140"/>
      <c r="BH522" s="139"/>
      <c r="BI522" s="139"/>
      <c r="BJ522" s="139"/>
      <c r="BK522" s="139"/>
      <c r="BL522" s="139"/>
      <c r="BM522" s="139"/>
      <c r="BN522" s="139"/>
    </row>
    <row r="523" spans="1:66" ht="15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39"/>
      <c r="AD523" s="139"/>
      <c r="AE523" s="139"/>
      <c r="AF523" s="139"/>
      <c r="AG523" s="139"/>
      <c r="AH523" s="139"/>
      <c r="AI523" s="139"/>
      <c r="AJ523" s="139"/>
      <c r="AK523" s="139"/>
      <c r="AL523" s="139"/>
      <c r="AM523" s="139"/>
      <c r="AN523" s="139"/>
      <c r="AO523" s="139"/>
      <c r="AP523" s="139"/>
      <c r="AQ523" s="139"/>
      <c r="AR523" s="139"/>
      <c r="AS523" s="139"/>
      <c r="AT523" s="139"/>
      <c r="AU523" s="139"/>
      <c r="AV523" s="139"/>
      <c r="AW523" s="139"/>
      <c r="AX523" s="139"/>
      <c r="AY523" s="139"/>
      <c r="AZ523" s="139"/>
      <c r="BA523" s="140"/>
      <c r="BB523" s="139"/>
      <c r="BC523" s="139"/>
      <c r="BD523" s="139"/>
      <c r="BE523" s="139"/>
      <c r="BF523" s="139"/>
      <c r="BG523" s="140"/>
      <c r="BH523" s="139"/>
      <c r="BI523" s="139"/>
      <c r="BJ523" s="139"/>
      <c r="BK523" s="139"/>
      <c r="BL523" s="139"/>
      <c r="BM523" s="139"/>
      <c r="BN523" s="139"/>
    </row>
    <row r="524" spans="1:66" ht="15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  <c r="AC524" s="139"/>
      <c r="AD524" s="139"/>
      <c r="AE524" s="139"/>
      <c r="AF524" s="139"/>
      <c r="AG524" s="139"/>
      <c r="AH524" s="139"/>
      <c r="AI524" s="139"/>
      <c r="AJ524" s="139"/>
      <c r="AK524" s="139"/>
      <c r="AL524" s="139"/>
      <c r="AM524" s="139"/>
      <c r="AN524" s="139"/>
      <c r="AO524" s="139"/>
      <c r="AP524" s="139"/>
      <c r="AQ524" s="139"/>
      <c r="AR524" s="139"/>
      <c r="AS524" s="139"/>
      <c r="AT524" s="139"/>
      <c r="AU524" s="139"/>
      <c r="AV524" s="139"/>
      <c r="AW524" s="139"/>
      <c r="AX524" s="139"/>
      <c r="AY524" s="139"/>
      <c r="AZ524" s="139"/>
      <c r="BA524" s="140"/>
      <c r="BB524" s="139"/>
      <c r="BC524" s="139"/>
      <c r="BD524" s="139"/>
      <c r="BE524" s="139"/>
      <c r="BF524" s="139"/>
      <c r="BG524" s="140"/>
      <c r="BH524" s="139"/>
      <c r="BI524" s="139"/>
      <c r="BJ524" s="139"/>
      <c r="BK524" s="139"/>
      <c r="BL524" s="139"/>
      <c r="BM524" s="139"/>
      <c r="BN524" s="139"/>
    </row>
    <row r="525" spans="1:66" ht="15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39"/>
      <c r="AK525" s="139"/>
      <c r="AL525" s="139"/>
      <c r="AM525" s="139"/>
      <c r="AN525" s="139"/>
      <c r="AO525" s="139"/>
      <c r="AP525" s="139"/>
      <c r="AQ525" s="139"/>
      <c r="AR525" s="139"/>
      <c r="AS525" s="139"/>
      <c r="AT525" s="139"/>
      <c r="AU525" s="139"/>
      <c r="AV525" s="139"/>
      <c r="AW525" s="139"/>
      <c r="AX525" s="139"/>
      <c r="AY525" s="139"/>
      <c r="AZ525" s="139"/>
      <c r="BA525" s="140"/>
      <c r="BB525" s="139"/>
      <c r="BC525" s="139"/>
      <c r="BD525" s="139"/>
      <c r="BE525" s="139"/>
      <c r="BF525" s="139"/>
      <c r="BG525" s="140"/>
      <c r="BH525" s="139"/>
      <c r="BI525" s="139"/>
      <c r="BJ525" s="139"/>
      <c r="BK525" s="139"/>
      <c r="BL525" s="139"/>
      <c r="BM525" s="139"/>
      <c r="BN525" s="139"/>
    </row>
    <row r="526" spans="1:66" ht="15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  <c r="AC526" s="139"/>
      <c r="AD526" s="139"/>
      <c r="AE526" s="139"/>
      <c r="AF526" s="139"/>
      <c r="AG526" s="139"/>
      <c r="AH526" s="139"/>
      <c r="AI526" s="139"/>
      <c r="AJ526" s="139"/>
      <c r="AK526" s="139"/>
      <c r="AL526" s="139"/>
      <c r="AM526" s="139"/>
      <c r="AN526" s="139"/>
      <c r="AO526" s="139"/>
      <c r="AP526" s="139"/>
      <c r="AQ526" s="139"/>
      <c r="AR526" s="139"/>
      <c r="AS526" s="139"/>
      <c r="AT526" s="139"/>
      <c r="AU526" s="139"/>
      <c r="AV526" s="139"/>
      <c r="AW526" s="139"/>
      <c r="AX526" s="139"/>
      <c r="AY526" s="139"/>
      <c r="AZ526" s="139"/>
      <c r="BA526" s="140"/>
      <c r="BB526" s="139"/>
      <c r="BC526" s="139"/>
      <c r="BD526" s="139"/>
      <c r="BE526" s="139"/>
      <c r="BF526" s="139"/>
      <c r="BG526" s="140"/>
      <c r="BH526" s="139"/>
      <c r="BI526" s="139"/>
      <c r="BJ526" s="139"/>
      <c r="BK526" s="139"/>
      <c r="BL526" s="139"/>
      <c r="BM526" s="139"/>
      <c r="BN526" s="139"/>
    </row>
    <row r="527" spans="1:66" ht="15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39"/>
      <c r="AD527" s="139"/>
      <c r="AE527" s="139"/>
      <c r="AF527" s="139"/>
      <c r="AG527" s="139"/>
      <c r="AH527" s="139"/>
      <c r="AI527" s="139"/>
      <c r="AJ527" s="139"/>
      <c r="AK527" s="139"/>
      <c r="AL527" s="139"/>
      <c r="AM527" s="139"/>
      <c r="AN527" s="139"/>
      <c r="AO527" s="139"/>
      <c r="AP527" s="139"/>
      <c r="AQ527" s="139"/>
      <c r="AR527" s="139"/>
      <c r="AS527" s="139"/>
      <c r="AT527" s="139"/>
      <c r="AU527" s="139"/>
      <c r="AV527" s="139"/>
      <c r="AW527" s="139"/>
      <c r="AX527" s="139"/>
      <c r="AY527" s="139"/>
      <c r="AZ527" s="139"/>
      <c r="BA527" s="140"/>
      <c r="BB527" s="139"/>
      <c r="BC527" s="139"/>
      <c r="BD527" s="139"/>
      <c r="BE527" s="139"/>
      <c r="BF527" s="139"/>
      <c r="BG527" s="140"/>
      <c r="BH527" s="139"/>
      <c r="BI527" s="139"/>
      <c r="BJ527" s="139"/>
      <c r="BK527" s="139"/>
      <c r="BL527" s="139"/>
      <c r="BM527" s="139"/>
      <c r="BN527" s="139"/>
    </row>
    <row r="528" spans="1:66" ht="15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  <c r="AB528" s="139"/>
      <c r="AC528" s="139"/>
      <c r="AD528" s="139"/>
      <c r="AE528" s="139"/>
      <c r="AF528" s="139"/>
      <c r="AG528" s="139"/>
      <c r="AH528" s="139"/>
      <c r="AI528" s="139"/>
      <c r="AJ528" s="139"/>
      <c r="AK528" s="139"/>
      <c r="AL528" s="139"/>
      <c r="AM528" s="139"/>
      <c r="AN528" s="139"/>
      <c r="AO528" s="139"/>
      <c r="AP528" s="139"/>
      <c r="AQ528" s="139"/>
      <c r="AR528" s="139"/>
      <c r="AS528" s="139"/>
      <c r="AT528" s="139"/>
      <c r="AU528" s="139"/>
      <c r="AV528" s="139"/>
      <c r="AW528" s="139"/>
      <c r="AX528" s="139"/>
      <c r="AY528" s="139"/>
      <c r="AZ528" s="139"/>
      <c r="BA528" s="140"/>
      <c r="BB528" s="139"/>
      <c r="BC528" s="139"/>
      <c r="BD528" s="139"/>
      <c r="BE528" s="139"/>
      <c r="BF528" s="139"/>
      <c r="BG528" s="140"/>
      <c r="BH528" s="139"/>
      <c r="BI528" s="139"/>
      <c r="BJ528" s="139"/>
      <c r="BK528" s="139"/>
      <c r="BL528" s="139"/>
      <c r="BM528" s="139"/>
      <c r="BN528" s="139"/>
    </row>
    <row r="529" spans="1:66" ht="15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  <c r="AC529" s="139"/>
      <c r="AD529" s="139"/>
      <c r="AE529" s="139"/>
      <c r="AF529" s="139"/>
      <c r="AG529" s="139"/>
      <c r="AH529" s="139"/>
      <c r="AI529" s="139"/>
      <c r="AJ529" s="139"/>
      <c r="AK529" s="139"/>
      <c r="AL529" s="139"/>
      <c r="AM529" s="139"/>
      <c r="AN529" s="139"/>
      <c r="AO529" s="139"/>
      <c r="AP529" s="139"/>
      <c r="AQ529" s="139"/>
      <c r="AR529" s="139"/>
      <c r="AS529" s="139"/>
      <c r="AT529" s="139"/>
      <c r="AU529" s="139"/>
      <c r="AV529" s="139"/>
      <c r="AW529" s="139"/>
      <c r="AX529" s="139"/>
      <c r="AY529" s="139"/>
      <c r="AZ529" s="139"/>
      <c r="BA529" s="140"/>
      <c r="BB529" s="139"/>
      <c r="BC529" s="139"/>
      <c r="BD529" s="139"/>
      <c r="BE529" s="139"/>
      <c r="BF529" s="139"/>
      <c r="BG529" s="140"/>
      <c r="BH529" s="139"/>
      <c r="BI529" s="139"/>
      <c r="BJ529" s="139"/>
      <c r="BK529" s="139"/>
      <c r="BL529" s="139"/>
      <c r="BM529" s="139"/>
      <c r="BN529" s="139"/>
    </row>
    <row r="530" spans="1:66" ht="15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  <c r="AC530" s="139"/>
      <c r="AD530" s="139"/>
      <c r="AE530" s="139"/>
      <c r="AF530" s="139"/>
      <c r="AG530" s="139"/>
      <c r="AH530" s="139"/>
      <c r="AI530" s="139"/>
      <c r="AJ530" s="139"/>
      <c r="AK530" s="139"/>
      <c r="AL530" s="139"/>
      <c r="AM530" s="139"/>
      <c r="AN530" s="139"/>
      <c r="AO530" s="139"/>
      <c r="AP530" s="139"/>
      <c r="AQ530" s="139"/>
      <c r="AR530" s="139"/>
      <c r="AS530" s="139"/>
      <c r="AT530" s="139"/>
      <c r="AU530" s="139"/>
      <c r="AV530" s="139"/>
      <c r="AW530" s="139"/>
      <c r="AX530" s="139"/>
      <c r="AY530" s="139"/>
      <c r="AZ530" s="139"/>
      <c r="BA530" s="140"/>
      <c r="BB530" s="139"/>
      <c r="BC530" s="139"/>
      <c r="BD530" s="139"/>
      <c r="BE530" s="139"/>
      <c r="BF530" s="139"/>
      <c r="BG530" s="140"/>
      <c r="BH530" s="139"/>
      <c r="BI530" s="139"/>
      <c r="BJ530" s="139"/>
      <c r="BK530" s="139"/>
      <c r="BL530" s="139"/>
      <c r="BM530" s="139"/>
      <c r="BN530" s="139"/>
    </row>
    <row r="531" spans="1:66" ht="15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39"/>
      <c r="AD531" s="139"/>
      <c r="AE531" s="139"/>
      <c r="AF531" s="139"/>
      <c r="AG531" s="139"/>
      <c r="AH531" s="139"/>
      <c r="AI531" s="139"/>
      <c r="AJ531" s="139"/>
      <c r="AK531" s="139"/>
      <c r="AL531" s="139"/>
      <c r="AM531" s="139"/>
      <c r="AN531" s="139"/>
      <c r="AO531" s="139"/>
      <c r="AP531" s="139"/>
      <c r="AQ531" s="139"/>
      <c r="AR531" s="139"/>
      <c r="AS531" s="139"/>
      <c r="AT531" s="139"/>
      <c r="AU531" s="139"/>
      <c r="AV531" s="139"/>
      <c r="AW531" s="139"/>
      <c r="AX531" s="139"/>
      <c r="AY531" s="139"/>
      <c r="AZ531" s="139"/>
      <c r="BA531" s="140"/>
      <c r="BB531" s="139"/>
      <c r="BC531" s="139"/>
      <c r="BD531" s="139"/>
      <c r="BE531" s="139"/>
      <c r="BF531" s="139"/>
      <c r="BG531" s="140"/>
      <c r="BH531" s="139"/>
      <c r="BI531" s="139"/>
      <c r="BJ531" s="139"/>
      <c r="BK531" s="139"/>
      <c r="BL531" s="139"/>
      <c r="BM531" s="139"/>
      <c r="BN531" s="139"/>
    </row>
    <row r="532" spans="1:66" ht="15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  <c r="AC532" s="139"/>
      <c r="AD532" s="139"/>
      <c r="AE532" s="139"/>
      <c r="AF532" s="139"/>
      <c r="AG532" s="139"/>
      <c r="AH532" s="139"/>
      <c r="AI532" s="139"/>
      <c r="AJ532" s="139"/>
      <c r="AK532" s="139"/>
      <c r="AL532" s="139"/>
      <c r="AM532" s="139"/>
      <c r="AN532" s="139"/>
      <c r="AO532" s="139"/>
      <c r="AP532" s="139"/>
      <c r="AQ532" s="139"/>
      <c r="AR532" s="139"/>
      <c r="AS532" s="139"/>
      <c r="AT532" s="139"/>
      <c r="AU532" s="139"/>
      <c r="AV532" s="139"/>
      <c r="AW532" s="139"/>
      <c r="AX532" s="139"/>
      <c r="AY532" s="139"/>
      <c r="AZ532" s="139"/>
      <c r="BA532" s="140"/>
      <c r="BB532" s="139"/>
      <c r="BC532" s="139"/>
      <c r="BD532" s="139"/>
      <c r="BE532" s="139"/>
      <c r="BF532" s="139"/>
      <c r="BG532" s="140"/>
      <c r="BH532" s="139"/>
      <c r="BI532" s="139"/>
      <c r="BJ532" s="139"/>
      <c r="BK532" s="139"/>
      <c r="BL532" s="139"/>
      <c r="BM532" s="139"/>
      <c r="BN532" s="139"/>
    </row>
    <row r="533" spans="1:66" ht="15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39"/>
      <c r="AD533" s="139"/>
      <c r="AE533" s="139"/>
      <c r="AF533" s="139"/>
      <c r="AG533" s="139"/>
      <c r="AH533" s="139"/>
      <c r="AI533" s="139"/>
      <c r="AJ533" s="139"/>
      <c r="AK533" s="139"/>
      <c r="AL533" s="139"/>
      <c r="AM533" s="139"/>
      <c r="AN533" s="139"/>
      <c r="AO533" s="139"/>
      <c r="AP533" s="139"/>
      <c r="AQ533" s="139"/>
      <c r="AR533" s="139"/>
      <c r="AS533" s="139"/>
      <c r="AT533" s="139"/>
      <c r="AU533" s="139"/>
      <c r="AV533" s="139"/>
      <c r="AW533" s="139"/>
      <c r="AX533" s="139"/>
      <c r="AY533" s="139"/>
      <c r="AZ533" s="139"/>
      <c r="BA533" s="140"/>
      <c r="BB533" s="139"/>
      <c r="BC533" s="139"/>
      <c r="BD533" s="139"/>
      <c r="BE533" s="139"/>
      <c r="BF533" s="139"/>
      <c r="BG533" s="140"/>
      <c r="BH533" s="139"/>
      <c r="BI533" s="139"/>
      <c r="BJ533" s="139"/>
      <c r="BK533" s="139"/>
      <c r="BL533" s="139"/>
      <c r="BM533" s="139"/>
      <c r="BN533" s="139"/>
    </row>
    <row r="534" spans="1:66" ht="15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  <c r="AC534" s="139"/>
      <c r="AD534" s="139"/>
      <c r="AE534" s="139"/>
      <c r="AF534" s="139"/>
      <c r="AG534" s="139"/>
      <c r="AH534" s="139"/>
      <c r="AI534" s="139"/>
      <c r="AJ534" s="139"/>
      <c r="AK534" s="139"/>
      <c r="AL534" s="139"/>
      <c r="AM534" s="139"/>
      <c r="AN534" s="139"/>
      <c r="AO534" s="139"/>
      <c r="AP534" s="139"/>
      <c r="AQ534" s="139"/>
      <c r="AR534" s="139"/>
      <c r="AS534" s="139"/>
      <c r="AT534" s="139"/>
      <c r="AU534" s="139"/>
      <c r="AV534" s="139"/>
      <c r="AW534" s="139"/>
      <c r="AX534" s="139"/>
      <c r="AY534" s="139"/>
      <c r="AZ534" s="139"/>
      <c r="BA534" s="140"/>
      <c r="BB534" s="139"/>
      <c r="BC534" s="139"/>
      <c r="BD534" s="139"/>
      <c r="BE534" s="139"/>
      <c r="BF534" s="139"/>
      <c r="BG534" s="140"/>
      <c r="BH534" s="139"/>
      <c r="BI534" s="139"/>
      <c r="BJ534" s="139"/>
      <c r="BK534" s="139"/>
      <c r="BL534" s="139"/>
      <c r="BM534" s="139"/>
      <c r="BN534" s="139"/>
    </row>
    <row r="535" spans="1:66" ht="15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39"/>
      <c r="AD535" s="139"/>
      <c r="AE535" s="139"/>
      <c r="AF535" s="139"/>
      <c r="AG535" s="139"/>
      <c r="AH535" s="139"/>
      <c r="AI535" s="139"/>
      <c r="AJ535" s="139"/>
      <c r="AK535" s="139"/>
      <c r="AL535" s="139"/>
      <c r="AM535" s="139"/>
      <c r="AN535" s="139"/>
      <c r="AO535" s="139"/>
      <c r="AP535" s="139"/>
      <c r="AQ535" s="139"/>
      <c r="AR535" s="139"/>
      <c r="AS535" s="139"/>
      <c r="AT535" s="139"/>
      <c r="AU535" s="139"/>
      <c r="AV535" s="139"/>
      <c r="AW535" s="139"/>
      <c r="AX535" s="139"/>
      <c r="AY535" s="139"/>
      <c r="AZ535" s="139"/>
      <c r="BA535" s="140"/>
      <c r="BB535" s="139"/>
      <c r="BC535" s="139"/>
      <c r="BD535" s="139"/>
      <c r="BE535" s="139"/>
      <c r="BF535" s="139"/>
      <c r="BG535" s="140"/>
      <c r="BH535" s="139"/>
      <c r="BI535" s="139"/>
      <c r="BJ535" s="139"/>
      <c r="BK535" s="139"/>
      <c r="BL535" s="139"/>
      <c r="BM535" s="139"/>
      <c r="BN535" s="139"/>
    </row>
    <row r="536" spans="1:66" ht="15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  <c r="AC536" s="139"/>
      <c r="AD536" s="139"/>
      <c r="AE536" s="139"/>
      <c r="AF536" s="139"/>
      <c r="AG536" s="139"/>
      <c r="AH536" s="139"/>
      <c r="AI536" s="139"/>
      <c r="AJ536" s="139"/>
      <c r="AK536" s="139"/>
      <c r="AL536" s="139"/>
      <c r="AM536" s="139"/>
      <c r="AN536" s="139"/>
      <c r="AO536" s="139"/>
      <c r="AP536" s="139"/>
      <c r="AQ536" s="139"/>
      <c r="AR536" s="139"/>
      <c r="AS536" s="139"/>
      <c r="AT536" s="139"/>
      <c r="AU536" s="139"/>
      <c r="AV536" s="139"/>
      <c r="AW536" s="139"/>
      <c r="AX536" s="139"/>
      <c r="AY536" s="139"/>
      <c r="AZ536" s="139"/>
      <c r="BA536" s="140"/>
      <c r="BB536" s="139"/>
      <c r="BC536" s="139"/>
      <c r="BD536" s="139"/>
      <c r="BE536" s="139"/>
      <c r="BF536" s="139"/>
      <c r="BG536" s="140"/>
      <c r="BH536" s="139"/>
      <c r="BI536" s="139"/>
      <c r="BJ536" s="139"/>
      <c r="BK536" s="139"/>
      <c r="BL536" s="139"/>
      <c r="BM536" s="139"/>
      <c r="BN536" s="139"/>
    </row>
    <row r="537" spans="1:66" ht="15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39"/>
      <c r="AD537" s="139"/>
      <c r="AE537" s="139"/>
      <c r="AF537" s="139"/>
      <c r="AG537" s="139"/>
      <c r="AH537" s="139"/>
      <c r="AI537" s="139"/>
      <c r="AJ537" s="139"/>
      <c r="AK537" s="139"/>
      <c r="AL537" s="139"/>
      <c r="AM537" s="139"/>
      <c r="AN537" s="139"/>
      <c r="AO537" s="139"/>
      <c r="AP537" s="139"/>
      <c r="AQ537" s="139"/>
      <c r="AR537" s="139"/>
      <c r="AS537" s="139"/>
      <c r="AT537" s="139"/>
      <c r="AU537" s="139"/>
      <c r="AV537" s="139"/>
      <c r="AW537" s="139"/>
      <c r="AX537" s="139"/>
      <c r="AY537" s="139"/>
      <c r="AZ537" s="139"/>
      <c r="BA537" s="140"/>
      <c r="BB537" s="139"/>
      <c r="BC537" s="139"/>
      <c r="BD537" s="139"/>
      <c r="BE537" s="139"/>
      <c r="BF537" s="139"/>
      <c r="BG537" s="140"/>
      <c r="BH537" s="139"/>
      <c r="BI537" s="139"/>
      <c r="BJ537" s="139"/>
      <c r="BK537" s="139"/>
      <c r="BL537" s="139"/>
      <c r="BM537" s="139"/>
      <c r="BN537" s="139"/>
    </row>
    <row r="538" spans="1:66" ht="15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  <c r="AC538" s="139"/>
      <c r="AD538" s="139"/>
      <c r="AE538" s="139"/>
      <c r="AF538" s="139"/>
      <c r="AG538" s="139"/>
      <c r="AH538" s="139"/>
      <c r="AI538" s="139"/>
      <c r="AJ538" s="139"/>
      <c r="AK538" s="139"/>
      <c r="AL538" s="139"/>
      <c r="AM538" s="139"/>
      <c r="AN538" s="139"/>
      <c r="AO538" s="139"/>
      <c r="AP538" s="139"/>
      <c r="AQ538" s="139"/>
      <c r="AR538" s="139"/>
      <c r="AS538" s="139"/>
      <c r="AT538" s="139"/>
      <c r="AU538" s="139"/>
      <c r="AV538" s="139"/>
      <c r="AW538" s="139"/>
      <c r="AX538" s="139"/>
      <c r="AY538" s="139"/>
      <c r="AZ538" s="139"/>
      <c r="BA538" s="140"/>
      <c r="BB538" s="139"/>
      <c r="BC538" s="139"/>
      <c r="BD538" s="139"/>
      <c r="BE538" s="139"/>
      <c r="BF538" s="139"/>
      <c r="BG538" s="140"/>
      <c r="BH538" s="139"/>
      <c r="BI538" s="139"/>
      <c r="BJ538" s="139"/>
      <c r="BK538" s="139"/>
      <c r="BL538" s="139"/>
      <c r="BM538" s="139"/>
      <c r="BN538" s="139"/>
    </row>
    <row r="539" spans="1:66" ht="15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39"/>
      <c r="AD539" s="139"/>
      <c r="AE539" s="139"/>
      <c r="AF539" s="139"/>
      <c r="AG539" s="139"/>
      <c r="AH539" s="139"/>
      <c r="AI539" s="139"/>
      <c r="AJ539" s="139"/>
      <c r="AK539" s="139"/>
      <c r="AL539" s="139"/>
      <c r="AM539" s="139"/>
      <c r="AN539" s="139"/>
      <c r="AO539" s="139"/>
      <c r="AP539" s="139"/>
      <c r="AQ539" s="139"/>
      <c r="AR539" s="139"/>
      <c r="AS539" s="139"/>
      <c r="AT539" s="139"/>
      <c r="AU539" s="139"/>
      <c r="AV539" s="139"/>
      <c r="AW539" s="139"/>
      <c r="AX539" s="139"/>
      <c r="AY539" s="139"/>
      <c r="AZ539" s="139"/>
      <c r="BA539" s="140"/>
      <c r="BB539" s="139"/>
      <c r="BC539" s="139"/>
      <c r="BD539" s="139"/>
      <c r="BE539" s="139"/>
      <c r="BF539" s="139"/>
      <c r="BG539" s="140"/>
      <c r="BH539" s="139"/>
      <c r="BI539" s="139"/>
      <c r="BJ539" s="139"/>
      <c r="BK539" s="139"/>
      <c r="BL539" s="139"/>
      <c r="BM539" s="139"/>
      <c r="BN539" s="139"/>
    </row>
    <row r="540" spans="1:66" ht="15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39"/>
      <c r="AD540" s="139"/>
      <c r="AE540" s="139"/>
      <c r="AF540" s="139"/>
      <c r="AG540" s="139"/>
      <c r="AH540" s="139"/>
      <c r="AI540" s="139"/>
      <c r="AJ540" s="139"/>
      <c r="AK540" s="139"/>
      <c r="AL540" s="139"/>
      <c r="AM540" s="139"/>
      <c r="AN540" s="139"/>
      <c r="AO540" s="139"/>
      <c r="AP540" s="139"/>
      <c r="AQ540" s="139"/>
      <c r="AR540" s="139"/>
      <c r="AS540" s="139"/>
      <c r="AT540" s="139"/>
      <c r="AU540" s="139"/>
      <c r="AV540" s="139"/>
      <c r="AW540" s="139"/>
      <c r="AX540" s="139"/>
      <c r="AY540" s="139"/>
      <c r="AZ540" s="139"/>
      <c r="BA540" s="140"/>
      <c r="BB540" s="139"/>
      <c r="BC540" s="139"/>
      <c r="BD540" s="139"/>
      <c r="BE540" s="139"/>
      <c r="BF540" s="139"/>
      <c r="BG540" s="140"/>
      <c r="BH540" s="139"/>
      <c r="BI540" s="139"/>
      <c r="BJ540" s="139"/>
      <c r="BK540" s="139"/>
      <c r="BL540" s="139"/>
      <c r="BM540" s="139"/>
      <c r="BN540" s="139"/>
    </row>
    <row r="541" spans="1:66" ht="15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39"/>
      <c r="AD541" s="139"/>
      <c r="AE541" s="139"/>
      <c r="AF541" s="139"/>
      <c r="AG541" s="139"/>
      <c r="AH541" s="139"/>
      <c r="AI541" s="139"/>
      <c r="AJ541" s="139"/>
      <c r="AK541" s="139"/>
      <c r="AL541" s="139"/>
      <c r="AM541" s="139"/>
      <c r="AN541" s="139"/>
      <c r="AO541" s="139"/>
      <c r="AP541" s="139"/>
      <c r="AQ541" s="139"/>
      <c r="AR541" s="139"/>
      <c r="AS541" s="139"/>
      <c r="AT541" s="139"/>
      <c r="AU541" s="139"/>
      <c r="AV541" s="139"/>
      <c r="AW541" s="139"/>
      <c r="AX541" s="139"/>
      <c r="AY541" s="139"/>
      <c r="AZ541" s="139"/>
      <c r="BA541" s="140"/>
      <c r="BB541" s="139"/>
      <c r="BC541" s="139"/>
      <c r="BD541" s="139"/>
      <c r="BE541" s="139"/>
      <c r="BF541" s="139"/>
      <c r="BG541" s="140"/>
      <c r="BH541" s="139"/>
      <c r="BI541" s="139"/>
      <c r="BJ541" s="139"/>
      <c r="BK541" s="139"/>
      <c r="BL541" s="139"/>
      <c r="BM541" s="139"/>
      <c r="BN541" s="139"/>
    </row>
    <row r="542" spans="1:66" ht="15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  <c r="AC542" s="139"/>
      <c r="AD542" s="139"/>
      <c r="AE542" s="139"/>
      <c r="AF542" s="139"/>
      <c r="AG542" s="139"/>
      <c r="AH542" s="139"/>
      <c r="AI542" s="139"/>
      <c r="AJ542" s="139"/>
      <c r="AK542" s="139"/>
      <c r="AL542" s="139"/>
      <c r="AM542" s="139"/>
      <c r="AN542" s="139"/>
      <c r="AO542" s="139"/>
      <c r="AP542" s="139"/>
      <c r="AQ542" s="139"/>
      <c r="AR542" s="139"/>
      <c r="AS542" s="139"/>
      <c r="AT542" s="139"/>
      <c r="AU542" s="139"/>
      <c r="AV542" s="139"/>
      <c r="AW542" s="139"/>
      <c r="AX542" s="139"/>
      <c r="AY542" s="139"/>
      <c r="AZ542" s="139"/>
      <c r="BA542" s="140"/>
      <c r="BB542" s="139"/>
      <c r="BC542" s="139"/>
      <c r="BD542" s="139"/>
      <c r="BE542" s="139"/>
      <c r="BF542" s="139"/>
      <c r="BG542" s="140"/>
      <c r="BH542" s="139"/>
      <c r="BI542" s="139"/>
      <c r="BJ542" s="139"/>
      <c r="BK542" s="139"/>
      <c r="BL542" s="139"/>
      <c r="BM542" s="139"/>
      <c r="BN542" s="139"/>
    </row>
    <row r="543" spans="1:66" ht="15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39"/>
      <c r="AD543" s="139"/>
      <c r="AE543" s="139"/>
      <c r="AF543" s="139"/>
      <c r="AG543" s="139"/>
      <c r="AH543" s="139"/>
      <c r="AI543" s="139"/>
      <c r="AJ543" s="139"/>
      <c r="AK543" s="139"/>
      <c r="AL543" s="139"/>
      <c r="AM543" s="139"/>
      <c r="AN543" s="139"/>
      <c r="AO543" s="139"/>
      <c r="AP543" s="139"/>
      <c r="AQ543" s="139"/>
      <c r="AR543" s="139"/>
      <c r="AS543" s="139"/>
      <c r="AT543" s="139"/>
      <c r="AU543" s="139"/>
      <c r="AV543" s="139"/>
      <c r="AW543" s="139"/>
      <c r="AX543" s="139"/>
      <c r="AY543" s="139"/>
      <c r="AZ543" s="139"/>
      <c r="BA543" s="140"/>
      <c r="BB543" s="139"/>
      <c r="BC543" s="139"/>
      <c r="BD543" s="139"/>
      <c r="BE543" s="139"/>
      <c r="BF543" s="139"/>
      <c r="BG543" s="140"/>
      <c r="BH543" s="139"/>
      <c r="BI543" s="139"/>
      <c r="BJ543" s="139"/>
      <c r="BK543" s="139"/>
      <c r="BL543" s="139"/>
      <c r="BM543" s="139"/>
      <c r="BN543" s="139"/>
    </row>
    <row r="544" spans="1:66" ht="15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  <c r="AC544" s="139"/>
      <c r="AD544" s="139"/>
      <c r="AE544" s="139"/>
      <c r="AF544" s="139"/>
      <c r="AG544" s="139"/>
      <c r="AH544" s="139"/>
      <c r="AI544" s="139"/>
      <c r="AJ544" s="139"/>
      <c r="AK544" s="139"/>
      <c r="AL544" s="139"/>
      <c r="AM544" s="139"/>
      <c r="AN544" s="139"/>
      <c r="AO544" s="139"/>
      <c r="AP544" s="139"/>
      <c r="AQ544" s="139"/>
      <c r="AR544" s="139"/>
      <c r="AS544" s="139"/>
      <c r="AT544" s="139"/>
      <c r="AU544" s="139"/>
      <c r="AV544" s="139"/>
      <c r="AW544" s="139"/>
      <c r="AX544" s="139"/>
      <c r="AY544" s="139"/>
      <c r="AZ544" s="139"/>
      <c r="BA544" s="140"/>
      <c r="BB544" s="139"/>
      <c r="BC544" s="139"/>
      <c r="BD544" s="139"/>
      <c r="BE544" s="139"/>
      <c r="BF544" s="139"/>
      <c r="BG544" s="140"/>
      <c r="BH544" s="139"/>
      <c r="BI544" s="139"/>
      <c r="BJ544" s="139"/>
      <c r="BK544" s="139"/>
      <c r="BL544" s="139"/>
      <c r="BM544" s="139"/>
      <c r="BN544" s="139"/>
    </row>
    <row r="545" spans="1:66" ht="15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39"/>
      <c r="AD545" s="139"/>
      <c r="AE545" s="139"/>
      <c r="AF545" s="139"/>
      <c r="AG545" s="139"/>
      <c r="AH545" s="139"/>
      <c r="AI545" s="139"/>
      <c r="AJ545" s="139"/>
      <c r="AK545" s="139"/>
      <c r="AL545" s="139"/>
      <c r="AM545" s="139"/>
      <c r="AN545" s="139"/>
      <c r="AO545" s="139"/>
      <c r="AP545" s="139"/>
      <c r="AQ545" s="139"/>
      <c r="AR545" s="139"/>
      <c r="AS545" s="139"/>
      <c r="AT545" s="139"/>
      <c r="AU545" s="139"/>
      <c r="AV545" s="139"/>
      <c r="AW545" s="139"/>
      <c r="AX545" s="139"/>
      <c r="AY545" s="139"/>
      <c r="AZ545" s="139"/>
      <c r="BA545" s="140"/>
      <c r="BB545" s="139"/>
      <c r="BC545" s="139"/>
      <c r="BD545" s="139"/>
      <c r="BE545" s="139"/>
      <c r="BF545" s="139"/>
      <c r="BG545" s="140"/>
      <c r="BH545" s="139"/>
      <c r="BI545" s="139"/>
      <c r="BJ545" s="139"/>
      <c r="BK545" s="139"/>
      <c r="BL545" s="139"/>
      <c r="BM545" s="139"/>
      <c r="BN545" s="139"/>
    </row>
    <row r="546" spans="1:66" ht="15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39"/>
      <c r="AD546" s="139"/>
      <c r="AE546" s="139"/>
      <c r="AF546" s="139"/>
      <c r="AG546" s="139"/>
      <c r="AH546" s="139"/>
      <c r="AI546" s="139"/>
      <c r="AJ546" s="139"/>
      <c r="AK546" s="139"/>
      <c r="AL546" s="139"/>
      <c r="AM546" s="139"/>
      <c r="AN546" s="139"/>
      <c r="AO546" s="139"/>
      <c r="AP546" s="139"/>
      <c r="AQ546" s="139"/>
      <c r="AR546" s="139"/>
      <c r="AS546" s="139"/>
      <c r="AT546" s="139"/>
      <c r="AU546" s="139"/>
      <c r="AV546" s="139"/>
      <c r="AW546" s="139"/>
      <c r="AX546" s="139"/>
      <c r="AY546" s="139"/>
      <c r="AZ546" s="139"/>
      <c r="BA546" s="140"/>
      <c r="BB546" s="139"/>
      <c r="BC546" s="139"/>
      <c r="BD546" s="139"/>
      <c r="BE546" s="139"/>
      <c r="BF546" s="139"/>
      <c r="BG546" s="140"/>
      <c r="BH546" s="139"/>
      <c r="BI546" s="139"/>
      <c r="BJ546" s="139"/>
      <c r="BK546" s="139"/>
      <c r="BL546" s="139"/>
      <c r="BM546" s="139"/>
      <c r="BN546" s="139"/>
    </row>
    <row r="547" spans="1:66" ht="15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39"/>
      <c r="AK547" s="139"/>
      <c r="AL547" s="139"/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  <c r="AW547" s="139"/>
      <c r="AX547" s="139"/>
      <c r="AY547" s="139"/>
      <c r="AZ547" s="139"/>
      <c r="BA547" s="140"/>
      <c r="BB547" s="139"/>
      <c r="BC547" s="139"/>
      <c r="BD547" s="139"/>
      <c r="BE547" s="139"/>
      <c r="BF547" s="139"/>
      <c r="BG547" s="140"/>
      <c r="BH547" s="139"/>
      <c r="BI547" s="139"/>
      <c r="BJ547" s="139"/>
      <c r="BK547" s="139"/>
      <c r="BL547" s="139"/>
      <c r="BM547" s="139"/>
      <c r="BN547" s="139"/>
    </row>
    <row r="548" spans="1:66" ht="15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  <c r="AC548" s="139"/>
      <c r="AD548" s="139"/>
      <c r="AE548" s="139"/>
      <c r="AF548" s="139"/>
      <c r="AG548" s="139"/>
      <c r="AH548" s="139"/>
      <c r="AI548" s="139"/>
      <c r="AJ548" s="139"/>
      <c r="AK548" s="139"/>
      <c r="AL548" s="139"/>
      <c r="AM548" s="139"/>
      <c r="AN548" s="139"/>
      <c r="AO548" s="139"/>
      <c r="AP548" s="139"/>
      <c r="AQ548" s="139"/>
      <c r="AR548" s="139"/>
      <c r="AS548" s="139"/>
      <c r="AT548" s="139"/>
      <c r="AU548" s="139"/>
      <c r="AV548" s="139"/>
      <c r="AW548" s="139"/>
      <c r="AX548" s="139"/>
      <c r="AY548" s="139"/>
      <c r="AZ548" s="139"/>
      <c r="BA548" s="140"/>
      <c r="BB548" s="139"/>
      <c r="BC548" s="139"/>
      <c r="BD548" s="139"/>
      <c r="BE548" s="139"/>
      <c r="BF548" s="139"/>
      <c r="BG548" s="140"/>
      <c r="BH548" s="139"/>
      <c r="BI548" s="139"/>
      <c r="BJ548" s="139"/>
      <c r="BK548" s="139"/>
      <c r="BL548" s="139"/>
      <c r="BM548" s="139"/>
      <c r="BN548" s="139"/>
    </row>
    <row r="549" spans="1:66" ht="15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39"/>
      <c r="AD549" s="139"/>
      <c r="AE549" s="139"/>
      <c r="AF549" s="139"/>
      <c r="AG549" s="139"/>
      <c r="AH549" s="139"/>
      <c r="AI549" s="139"/>
      <c r="AJ549" s="139"/>
      <c r="AK549" s="139"/>
      <c r="AL549" s="139"/>
      <c r="AM549" s="139"/>
      <c r="AN549" s="139"/>
      <c r="AO549" s="139"/>
      <c r="AP549" s="139"/>
      <c r="AQ549" s="139"/>
      <c r="AR549" s="139"/>
      <c r="AS549" s="139"/>
      <c r="AT549" s="139"/>
      <c r="AU549" s="139"/>
      <c r="AV549" s="139"/>
      <c r="AW549" s="139"/>
      <c r="AX549" s="139"/>
      <c r="AY549" s="139"/>
      <c r="AZ549" s="139"/>
      <c r="BA549" s="140"/>
      <c r="BB549" s="139"/>
      <c r="BC549" s="139"/>
      <c r="BD549" s="139"/>
      <c r="BE549" s="139"/>
      <c r="BF549" s="139"/>
      <c r="BG549" s="140"/>
      <c r="BH549" s="139"/>
      <c r="BI549" s="139"/>
      <c r="BJ549" s="139"/>
      <c r="BK549" s="139"/>
      <c r="BL549" s="139"/>
      <c r="BM549" s="139"/>
      <c r="BN549" s="139"/>
    </row>
    <row r="550" spans="1:66" ht="15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  <c r="AC550" s="139"/>
      <c r="AD550" s="139"/>
      <c r="AE550" s="139"/>
      <c r="AF550" s="139"/>
      <c r="AG550" s="139"/>
      <c r="AH550" s="139"/>
      <c r="AI550" s="139"/>
      <c r="AJ550" s="139"/>
      <c r="AK550" s="139"/>
      <c r="AL550" s="139"/>
      <c r="AM550" s="139"/>
      <c r="AN550" s="139"/>
      <c r="AO550" s="139"/>
      <c r="AP550" s="139"/>
      <c r="AQ550" s="139"/>
      <c r="AR550" s="139"/>
      <c r="AS550" s="139"/>
      <c r="AT550" s="139"/>
      <c r="AU550" s="139"/>
      <c r="AV550" s="139"/>
      <c r="AW550" s="139"/>
      <c r="AX550" s="139"/>
      <c r="AY550" s="139"/>
      <c r="AZ550" s="139"/>
      <c r="BA550" s="140"/>
      <c r="BB550" s="139"/>
      <c r="BC550" s="139"/>
      <c r="BD550" s="139"/>
      <c r="BE550" s="139"/>
      <c r="BF550" s="139"/>
      <c r="BG550" s="140"/>
      <c r="BH550" s="139"/>
      <c r="BI550" s="139"/>
      <c r="BJ550" s="139"/>
      <c r="BK550" s="139"/>
      <c r="BL550" s="139"/>
      <c r="BM550" s="139"/>
      <c r="BN550" s="139"/>
    </row>
    <row r="551" spans="1:66" ht="15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39"/>
      <c r="AK551" s="139"/>
      <c r="AL551" s="139"/>
      <c r="AM551" s="139"/>
      <c r="AN551" s="139"/>
      <c r="AO551" s="139"/>
      <c r="AP551" s="139"/>
      <c r="AQ551" s="139"/>
      <c r="AR551" s="139"/>
      <c r="AS551" s="139"/>
      <c r="AT551" s="139"/>
      <c r="AU551" s="139"/>
      <c r="AV551" s="139"/>
      <c r="AW551" s="139"/>
      <c r="AX551" s="139"/>
      <c r="AY551" s="139"/>
      <c r="AZ551" s="139"/>
      <c r="BA551" s="140"/>
      <c r="BB551" s="139"/>
      <c r="BC551" s="139"/>
      <c r="BD551" s="139"/>
      <c r="BE551" s="139"/>
      <c r="BF551" s="139"/>
      <c r="BG551" s="140"/>
      <c r="BH551" s="139"/>
      <c r="BI551" s="139"/>
      <c r="BJ551" s="139"/>
      <c r="BK551" s="139"/>
      <c r="BL551" s="139"/>
      <c r="BM551" s="139"/>
      <c r="BN551" s="139"/>
    </row>
    <row r="552" spans="1:66" ht="15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39"/>
      <c r="AD552" s="139"/>
      <c r="AE552" s="139"/>
      <c r="AF552" s="139"/>
      <c r="AG552" s="139"/>
      <c r="AH552" s="139"/>
      <c r="AI552" s="139"/>
      <c r="AJ552" s="139"/>
      <c r="AK552" s="139"/>
      <c r="AL552" s="139"/>
      <c r="AM552" s="139"/>
      <c r="AN552" s="139"/>
      <c r="AO552" s="139"/>
      <c r="AP552" s="139"/>
      <c r="AQ552" s="139"/>
      <c r="AR552" s="139"/>
      <c r="AS552" s="139"/>
      <c r="AT552" s="139"/>
      <c r="AU552" s="139"/>
      <c r="AV552" s="139"/>
      <c r="AW552" s="139"/>
      <c r="AX552" s="139"/>
      <c r="AY552" s="139"/>
      <c r="AZ552" s="139"/>
      <c r="BA552" s="140"/>
      <c r="BB552" s="139"/>
      <c r="BC552" s="139"/>
      <c r="BD552" s="139"/>
      <c r="BE552" s="139"/>
      <c r="BF552" s="139"/>
      <c r="BG552" s="140"/>
      <c r="BH552" s="139"/>
      <c r="BI552" s="139"/>
      <c r="BJ552" s="139"/>
      <c r="BK552" s="139"/>
      <c r="BL552" s="139"/>
      <c r="BM552" s="139"/>
      <c r="BN552" s="139"/>
    </row>
    <row r="553" spans="1:66" ht="15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39"/>
      <c r="AD553" s="139"/>
      <c r="AE553" s="139"/>
      <c r="AF553" s="139"/>
      <c r="AG553" s="139"/>
      <c r="AH553" s="139"/>
      <c r="AI553" s="139"/>
      <c r="AJ553" s="139"/>
      <c r="AK553" s="139"/>
      <c r="AL553" s="139"/>
      <c r="AM553" s="139"/>
      <c r="AN553" s="139"/>
      <c r="AO553" s="139"/>
      <c r="AP553" s="139"/>
      <c r="AQ553" s="139"/>
      <c r="AR553" s="139"/>
      <c r="AS553" s="139"/>
      <c r="AT553" s="139"/>
      <c r="AU553" s="139"/>
      <c r="AV553" s="139"/>
      <c r="AW553" s="139"/>
      <c r="AX553" s="139"/>
      <c r="AY553" s="139"/>
      <c r="AZ553" s="139"/>
      <c r="BA553" s="140"/>
      <c r="BB553" s="139"/>
      <c r="BC553" s="139"/>
      <c r="BD553" s="139"/>
      <c r="BE553" s="139"/>
      <c r="BF553" s="139"/>
      <c r="BG553" s="140"/>
      <c r="BH553" s="139"/>
      <c r="BI553" s="139"/>
      <c r="BJ553" s="139"/>
      <c r="BK553" s="139"/>
      <c r="BL553" s="139"/>
      <c r="BM553" s="139"/>
      <c r="BN553" s="139"/>
    </row>
    <row r="554" spans="1:66" ht="15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  <c r="AC554" s="139"/>
      <c r="AD554" s="139"/>
      <c r="AE554" s="139"/>
      <c r="AF554" s="139"/>
      <c r="AG554" s="139"/>
      <c r="AH554" s="139"/>
      <c r="AI554" s="139"/>
      <c r="AJ554" s="139"/>
      <c r="AK554" s="139"/>
      <c r="AL554" s="139"/>
      <c r="AM554" s="139"/>
      <c r="AN554" s="139"/>
      <c r="AO554" s="139"/>
      <c r="AP554" s="139"/>
      <c r="AQ554" s="139"/>
      <c r="AR554" s="139"/>
      <c r="AS554" s="139"/>
      <c r="AT554" s="139"/>
      <c r="AU554" s="139"/>
      <c r="AV554" s="139"/>
      <c r="AW554" s="139"/>
      <c r="AX554" s="139"/>
      <c r="AY554" s="139"/>
      <c r="AZ554" s="139"/>
      <c r="BA554" s="140"/>
      <c r="BB554" s="139"/>
      <c r="BC554" s="139"/>
      <c r="BD554" s="139"/>
      <c r="BE554" s="139"/>
      <c r="BF554" s="139"/>
      <c r="BG554" s="140"/>
      <c r="BH554" s="139"/>
      <c r="BI554" s="139"/>
      <c r="BJ554" s="139"/>
      <c r="BK554" s="139"/>
      <c r="BL554" s="139"/>
      <c r="BM554" s="139"/>
      <c r="BN554" s="139"/>
    </row>
    <row r="555" spans="1:66" ht="15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39"/>
      <c r="AD555" s="139"/>
      <c r="AE555" s="139"/>
      <c r="AF555" s="139"/>
      <c r="AG555" s="139"/>
      <c r="AH555" s="139"/>
      <c r="AI555" s="139"/>
      <c r="AJ555" s="139"/>
      <c r="AK555" s="139"/>
      <c r="AL555" s="139"/>
      <c r="AM555" s="139"/>
      <c r="AN555" s="139"/>
      <c r="AO555" s="139"/>
      <c r="AP555" s="139"/>
      <c r="AQ555" s="139"/>
      <c r="AR555" s="139"/>
      <c r="AS555" s="139"/>
      <c r="AT555" s="139"/>
      <c r="AU555" s="139"/>
      <c r="AV555" s="139"/>
      <c r="AW555" s="139"/>
      <c r="AX555" s="139"/>
      <c r="AY555" s="139"/>
      <c r="AZ555" s="139"/>
      <c r="BA555" s="140"/>
      <c r="BB555" s="139"/>
      <c r="BC555" s="139"/>
      <c r="BD555" s="139"/>
      <c r="BE555" s="139"/>
      <c r="BF555" s="139"/>
      <c r="BG555" s="140"/>
      <c r="BH555" s="139"/>
      <c r="BI555" s="139"/>
      <c r="BJ555" s="139"/>
      <c r="BK555" s="139"/>
      <c r="BL555" s="139"/>
      <c r="BM555" s="139"/>
      <c r="BN555" s="139"/>
    </row>
    <row r="556" spans="1:66" ht="15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  <c r="AC556" s="139"/>
      <c r="AD556" s="139"/>
      <c r="AE556" s="139"/>
      <c r="AF556" s="139"/>
      <c r="AG556" s="139"/>
      <c r="AH556" s="139"/>
      <c r="AI556" s="139"/>
      <c r="AJ556" s="139"/>
      <c r="AK556" s="139"/>
      <c r="AL556" s="139"/>
      <c r="AM556" s="139"/>
      <c r="AN556" s="139"/>
      <c r="AO556" s="139"/>
      <c r="AP556" s="139"/>
      <c r="AQ556" s="139"/>
      <c r="AR556" s="139"/>
      <c r="AS556" s="139"/>
      <c r="AT556" s="139"/>
      <c r="AU556" s="139"/>
      <c r="AV556" s="139"/>
      <c r="AW556" s="139"/>
      <c r="AX556" s="139"/>
      <c r="AY556" s="139"/>
      <c r="AZ556" s="139"/>
      <c r="BA556" s="140"/>
      <c r="BB556" s="139"/>
      <c r="BC556" s="139"/>
      <c r="BD556" s="139"/>
      <c r="BE556" s="139"/>
      <c r="BF556" s="139"/>
      <c r="BG556" s="140"/>
      <c r="BH556" s="139"/>
      <c r="BI556" s="139"/>
      <c r="BJ556" s="139"/>
      <c r="BK556" s="139"/>
      <c r="BL556" s="139"/>
      <c r="BM556" s="139"/>
      <c r="BN556" s="139"/>
    </row>
    <row r="557" spans="1:66" ht="15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39"/>
      <c r="AD557" s="139"/>
      <c r="AE557" s="139"/>
      <c r="AF557" s="139"/>
      <c r="AG557" s="139"/>
      <c r="AH557" s="139"/>
      <c r="AI557" s="139"/>
      <c r="AJ557" s="139"/>
      <c r="AK557" s="139"/>
      <c r="AL557" s="139"/>
      <c r="AM557" s="139"/>
      <c r="AN557" s="139"/>
      <c r="AO557" s="139"/>
      <c r="AP557" s="139"/>
      <c r="AQ557" s="139"/>
      <c r="AR557" s="139"/>
      <c r="AS557" s="139"/>
      <c r="AT557" s="139"/>
      <c r="AU557" s="139"/>
      <c r="AV557" s="139"/>
      <c r="AW557" s="139"/>
      <c r="AX557" s="139"/>
      <c r="AY557" s="139"/>
      <c r="AZ557" s="139"/>
      <c r="BA557" s="140"/>
      <c r="BB557" s="139"/>
      <c r="BC557" s="139"/>
      <c r="BD557" s="139"/>
      <c r="BE557" s="139"/>
      <c r="BF557" s="139"/>
      <c r="BG557" s="140"/>
      <c r="BH557" s="139"/>
      <c r="BI557" s="139"/>
      <c r="BJ557" s="139"/>
      <c r="BK557" s="139"/>
      <c r="BL557" s="139"/>
      <c r="BM557" s="139"/>
      <c r="BN557" s="139"/>
    </row>
    <row r="558" spans="1:66" ht="15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  <c r="AB558" s="139"/>
      <c r="AC558" s="139"/>
      <c r="AD558" s="139"/>
      <c r="AE558" s="139"/>
      <c r="AF558" s="139"/>
      <c r="AG558" s="139"/>
      <c r="AH558" s="139"/>
      <c r="AI558" s="139"/>
      <c r="AJ558" s="139"/>
      <c r="AK558" s="139"/>
      <c r="AL558" s="139"/>
      <c r="AM558" s="139"/>
      <c r="AN558" s="139"/>
      <c r="AO558" s="139"/>
      <c r="AP558" s="139"/>
      <c r="AQ558" s="139"/>
      <c r="AR558" s="139"/>
      <c r="AS558" s="139"/>
      <c r="AT558" s="139"/>
      <c r="AU558" s="139"/>
      <c r="AV558" s="139"/>
      <c r="AW558" s="139"/>
      <c r="AX558" s="139"/>
      <c r="AY558" s="139"/>
      <c r="AZ558" s="139"/>
      <c r="BA558" s="140"/>
      <c r="BB558" s="139"/>
      <c r="BC558" s="139"/>
      <c r="BD558" s="139"/>
      <c r="BE558" s="139"/>
      <c r="BF558" s="139"/>
      <c r="BG558" s="140"/>
      <c r="BH558" s="139"/>
      <c r="BI558" s="139"/>
      <c r="BJ558" s="139"/>
      <c r="BK558" s="139"/>
      <c r="BL558" s="139"/>
      <c r="BM558" s="139"/>
      <c r="BN558" s="139"/>
    </row>
    <row r="559" spans="1:66" ht="15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  <c r="AC559" s="139"/>
      <c r="AD559" s="139"/>
      <c r="AE559" s="139"/>
      <c r="AF559" s="139"/>
      <c r="AG559" s="139"/>
      <c r="AH559" s="139"/>
      <c r="AI559" s="139"/>
      <c r="AJ559" s="139"/>
      <c r="AK559" s="139"/>
      <c r="AL559" s="139"/>
      <c r="AM559" s="139"/>
      <c r="AN559" s="139"/>
      <c r="AO559" s="139"/>
      <c r="AP559" s="139"/>
      <c r="AQ559" s="139"/>
      <c r="AR559" s="139"/>
      <c r="AS559" s="139"/>
      <c r="AT559" s="139"/>
      <c r="AU559" s="139"/>
      <c r="AV559" s="139"/>
      <c r="AW559" s="139"/>
      <c r="AX559" s="139"/>
      <c r="AY559" s="139"/>
      <c r="AZ559" s="139"/>
      <c r="BA559" s="140"/>
      <c r="BB559" s="139"/>
      <c r="BC559" s="139"/>
      <c r="BD559" s="139"/>
      <c r="BE559" s="139"/>
      <c r="BF559" s="139"/>
      <c r="BG559" s="140"/>
      <c r="BH559" s="139"/>
      <c r="BI559" s="139"/>
      <c r="BJ559" s="139"/>
      <c r="BK559" s="139"/>
      <c r="BL559" s="139"/>
      <c r="BM559" s="139"/>
      <c r="BN559" s="139"/>
    </row>
    <row r="560" spans="1:66" ht="15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  <c r="AB560" s="139"/>
      <c r="AC560" s="139"/>
      <c r="AD560" s="139"/>
      <c r="AE560" s="139"/>
      <c r="AF560" s="139"/>
      <c r="AG560" s="139"/>
      <c r="AH560" s="139"/>
      <c r="AI560" s="139"/>
      <c r="AJ560" s="139"/>
      <c r="AK560" s="139"/>
      <c r="AL560" s="139"/>
      <c r="AM560" s="139"/>
      <c r="AN560" s="139"/>
      <c r="AO560" s="139"/>
      <c r="AP560" s="139"/>
      <c r="AQ560" s="139"/>
      <c r="AR560" s="139"/>
      <c r="AS560" s="139"/>
      <c r="AT560" s="139"/>
      <c r="AU560" s="139"/>
      <c r="AV560" s="139"/>
      <c r="AW560" s="139"/>
      <c r="AX560" s="139"/>
      <c r="AY560" s="139"/>
      <c r="AZ560" s="139"/>
      <c r="BA560" s="140"/>
      <c r="BB560" s="139"/>
      <c r="BC560" s="139"/>
      <c r="BD560" s="139"/>
      <c r="BE560" s="139"/>
      <c r="BF560" s="139"/>
      <c r="BG560" s="140"/>
      <c r="BH560" s="139"/>
      <c r="BI560" s="139"/>
      <c r="BJ560" s="139"/>
      <c r="BK560" s="139"/>
      <c r="BL560" s="139"/>
      <c r="BM560" s="139"/>
      <c r="BN560" s="139"/>
    </row>
    <row r="561" spans="1:66" ht="15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  <c r="AC561" s="139"/>
      <c r="AD561" s="139"/>
      <c r="AE561" s="139"/>
      <c r="AF561" s="139"/>
      <c r="AG561" s="139"/>
      <c r="AH561" s="139"/>
      <c r="AI561" s="139"/>
      <c r="AJ561" s="139"/>
      <c r="AK561" s="139"/>
      <c r="AL561" s="139"/>
      <c r="AM561" s="139"/>
      <c r="AN561" s="139"/>
      <c r="AO561" s="139"/>
      <c r="AP561" s="139"/>
      <c r="AQ561" s="139"/>
      <c r="AR561" s="139"/>
      <c r="AS561" s="139"/>
      <c r="AT561" s="139"/>
      <c r="AU561" s="139"/>
      <c r="AV561" s="139"/>
      <c r="AW561" s="139"/>
      <c r="AX561" s="139"/>
      <c r="AY561" s="139"/>
      <c r="AZ561" s="139"/>
      <c r="BA561" s="140"/>
      <c r="BB561" s="139"/>
      <c r="BC561" s="139"/>
      <c r="BD561" s="139"/>
      <c r="BE561" s="139"/>
      <c r="BF561" s="139"/>
      <c r="BG561" s="140"/>
      <c r="BH561" s="139"/>
      <c r="BI561" s="139"/>
      <c r="BJ561" s="139"/>
      <c r="BK561" s="139"/>
      <c r="BL561" s="139"/>
      <c r="BM561" s="139"/>
      <c r="BN561" s="139"/>
    </row>
    <row r="562" spans="1:66" ht="15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  <c r="AB562" s="139"/>
      <c r="AC562" s="139"/>
      <c r="AD562" s="139"/>
      <c r="AE562" s="139"/>
      <c r="AF562" s="139"/>
      <c r="AG562" s="139"/>
      <c r="AH562" s="139"/>
      <c r="AI562" s="139"/>
      <c r="AJ562" s="139"/>
      <c r="AK562" s="139"/>
      <c r="AL562" s="139"/>
      <c r="AM562" s="139"/>
      <c r="AN562" s="139"/>
      <c r="AO562" s="139"/>
      <c r="AP562" s="139"/>
      <c r="AQ562" s="139"/>
      <c r="AR562" s="139"/>
      <c r="AS562" s="139"/>
      <c r="AT562" s="139"/>
      <c r="AU562" s="139"/>
      <c r="AV562" s="139"/>
      <c r="AW562" s="139"/>
      <c r="AX562" s="139"/>
      <c r="AY562" s="139"/>
      <c r="AZ562" s="139"/>
      <c r="BA562" s="140"/>
      <c r="BB562" s="139"/>
      <c r="BC562" s="139"/>
      <c r="BD562" s="139"/>
      <c r="BE562" s="139"/>
      <c r="BF562" s="139"/>
      <c r="BG562" s="140"/>
      <c r="BH562" s="139"/>
      <c r="BI562" s="139"/>
      <c r="BJ562" s="139"/>
      <c r="BK562" s="139"/>
      <c r="BL562" s="139"/>
      <c r="BM562" s="139"/>
      <c r="BN562" s="139"/>
    </row>
    <row r="563" spans="1:66" ht="15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  <c r="AC563" s="139"/>
      <c r="AD563" s="139"/>
      <c r="AE563" s="139"/>
      <c r="AF563" s="139"/>
      <c r="AG563" s="139"/>
      <c r="AH563" s="139"/>
      <c r="AI563" s="139"/>
      <c r="AJ563" s="139"/>
      <c r="AK563" s="139"/>
      <c r="AL563" s="139"/>
      <c r="AM563" s="139"/>
      <c r="AN563" s="139"/>
      <c r="AO563" s="139"/>
      <c r="AP563" s="139"/>
      <c r="AQ563" s="139"/>
      <c r="AR563" s="139"/>
      <c r="AS563" s="139"/>
      <c r="AT563" s="139"/>
      <c r="AU563" s="139"/>
      <c r="AV563" s="139"/>
      <c r="AW563" s="139"/>
      <c r="AX563" s="139"/>
      <c r="AY563" s="139"/>
      <c r="AZ563" s="139"/>
      <c r="BA563" s="140"/>
      <c r="BB563" s="139"/>
      <c r="BC563" s="139"/>
      <c r="BD563" s="139"/>
      <c r="BE563" s="139"/>
      <c r="BF563" s="139"/>
      <c r="BG563" s="140"/>
      <c r="BH563" s="139"/>
      <c r="BI563" s="139"/>
      <c r="BJ563" s="139"/>
      <c r="BK563" s="139"/>
      <c r="BL563" s="139"/>
      <c r="BM563" s="139"/>
      <c r="BN563" s="139"/>
    </row>
    <row r="564" spans="1:66" ht="15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  <c r="AC564" s="139"/>
      <c r="AD564" s="139"/>
      <c r="AE564" s="139"/>
      <c r="AF564" s="139"/>
      <c r="AG564" s="139"/>
      <c r="AH564" s="139"/>
      <c r="AI564" s="139"/>
      <c r="AJ564" s="139"/>
      <c r="AK564" s="139"/>
      <c r="AL564" s="139"/>
      <c r="AM564" s="139"/>
      <c r="AN564" s="139"/>
      <c r="AO564" s="139"/>
      <c r="AP564" s="139"/>
      <c r="AQ564" s="139"/>
      <c r="AR564" s="139"/>
      <c r="AS564" s="139"/>
      <c r="AT564" s="139"/>
      <c r="AU564" s="139"/>
      <c r="AV564" s="139"/>
      <c r="AW564" s="139"/>
      <c r="AX564" s="139"/>
      <c r="AY564" s="139"/>
      <c r="AZ564" s="139"/>
      <c r="BA564" s="140"/>
      <c r="BB564" s="139"/>
      <c r="BC564" s="139"/>
      <c r="BD564" s="139"/>
      <c r="BE564" s="139"/>
      <c r="BF564" s="139"/>
      <c r="BG564" s="140"/>
      <c r="BH564" s="139"/>
      <c r="BI564" s="139"/>
      <c r="BJ564" s="139"/>
      <c r="BK564" s="139"/>
      <c r="BL564" s="139"/>
      <c r="BM564" s="139"/>
      <c r="BN564" s="139"/>
    </row>
    <row r="565" spans="1:66" ht="15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  <c r="AC565" s="139"/>
      <c r="AD565" s="139"/>
      <c r="AE565" s="139"/>
      <c r="AF565" s="139"/>
      <c r="AG565" s="139"/>
      <c r="AH565" s="139"/>
      <c r="AI565" s="139"/>
      <c r="AJ565" s="139"/>
      <c r="AK565" s="139"/>
      <c r="AL565" s="139"/>
      <c r="AM565" s="139"/>
      <c r="AN565" s="139"/>
      <c r="AO565" s="139"/>
      <c r="AP565" s="139"/>
      <c r="AQ565" s="139"/>
      <c r="AR565" s="139"/>
      <c r="AS565" s="139"/>
      <c r="AT565" s="139"/>
      <c r="AU565" s="139"/>
      <c r="AV565" s="139"/>
      <c r="AW565" s="139"/>
      <c r="AX565" s="139"/>
      <c r="AY565" s="139"/>
      <c r="AZ565" s="139"/>
      <c r="BA565" s="140"/>
      <c r="BB565" s="139"/>
      <c r="BC565" s="139"/>
      <c r="BD565" s="139"/>
      <c r="BE565" s="139"/>
      <c r="BF565" s="139"/>
      <c r="BG565" s="140"/>
      <c r="BH565" s="139"/>
      <c r="BI565" s="139"/>
      <c r="BJ565" s="139"/>
      <c r="BK565" s="139"/>
      <c r="BL565" s="139"/>
      <c r="BM565" s="139"/>
      <c r="BN565" s="139"/>
    </row>
    <row r="566" spans="1:66" ht="15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  <c r="AC566" s="139"/>
      <c r="AD566" s="139"/>
      <c r="AE566" s="139"/>
      <c r="AF566" s="139"/>
      <c r="AG566" s="139"/>
      <c r="AH566" s="139"/>
      <c r="AI566" s="139"/>
      <c r="AJ566" s="139"/>
      <c r="AK566" s="139"/>
      <c r="AL566" s="139"/>
      <c r="AM566" s="139"/>
      <c r="AN566" s="139"/>
      <c r="AO566" s="139"/>
      <c r="AP566" s="139"/>
      <c r="AQ566" s="139"/>
      <c r="AR566" s="139"/>
      <c r="AS566" s="139"/>
      <c r="AT566" s="139"/>
      <c r="AU566" s="139"/>
      <c r="AV566" s="139"/>
      <c r="AW566" s="139"/>
      <c r="AX566" s="139"/>
      <c r="AY566" s="139"/>
      <c r="AZ566" s="139"/>
      <c r="BA566" s="140"/>
      <c r="BB566" s="139"/>
      <c r="BC566" s="139"/>
      <c r="BD566" s="139"/>
      <c r="BE566" s="139"/>
      <c r="BF566" s="139"/>
      <c r="BG566" s="140"/>
      <c r="BH566" s="139"/>
      <c r="BI566" s="139"/>
      <c r="BJ566" s="139"/>
      <c r="BK566" s="139"/>
      <c r="BL566" s="139"/>
      <c r="BM566" s="139"/>
      <c r="BN566" s="139"/>
    </row>
    <row r="567" spans="1:66" ht="15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  <c r="AC567" s="139"/>
      <c r="AD567" s="139"/>
      <c r="AE567" s="139"/>
      <c r="AF567" s="139"/>
      <c r="AG567" s="139"/>
      <c r="AH567" s="139"/>
      <c r="AI567" s="139"/>
      <c r="AJ567" s="139"/>
      <c r="AK567" s="139"/>
      <c r="AL567" s="139"/>
      <c r="AM567" s="139"/>
      <c r="AN567" s="139"/>
      <c r="AO567" s="139"/>
      <c r="AP567" s="139"/>
      <c r="AQ567" s="139"/>
      <c r="AR567" s="139"/>
      <c r="AS567" s="139"/>
      <c r="AT567" s="139"/>
      <c r="AU567" s="139"/>
      <c r="AV567" s="139"/>
      <c r="AW567" s="139"/>
      <c r="AX567" s="139"/>
      <c r="AY567" s="139"/>
      <c r="AZ567" s="139"/>
      <c r="BA567" s="140"/>
      <c r="BB567" s="139"/>
      <c r="BC567" s="139"/>
      <c r="BD567" s="139"/>
      <c r="BE567" s="139"/>
      <c r="BF567" s="139"/>
      <c r="BG567" s="140"/>
      <c r="BH567" s="139"/>
      <c r="BI567" s="139"/>
      <c r="BJ567" s="139"/>
      <c r="BK567" s="139"/>
      <c r="BL567" s="139"/>
      <c r="BM567" s="139"/>
      <c r="BN567" s="139"/>
    </row>
    <row r="568" spans="1:66" ht="15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39"/>
      <c r="AD568" s="139"/>
      <c r="AE568" s="139"/>
      <c r="AF568" s="139"/>
      <c r="AG568" s="139"/>
      <c r="AH568" s="139"/>
      <c r="AI568" s="139"/>
      <c r="AJ568" s="139"/>
      <c r="AK568" s="139"/>
      <c r="AL568" s="139"/>
      <c r="AM568" s="139"/>
      <c r="AN568" s="139"/>
      <c r="AO568" s="139"/>
      <c r="AP568" s="139"/>
      <c r="AQ568" s="139"/>
      <c r="AR568" s="139"/>
      <c r="AS568" s="139"/>
      <c r="AT568" s="139"/>
      <c r="AU568" s="139"/>
      <c r="AV568" s="139"/>
      <c r="AW568" s="139"/>
      <c r="AX568" s="139"/>
      <c r="AY568" s="139"/>
      <c r="AZ568" s="139"/>
      <c r="BA568" s="140"/>
      <c r="BB568" s="139"/>
      <c r="BC568" s="139"/>
      <c r="BD568" s="139"/>
      <c r="BE568" s="139"/>
      <c r="BF568" s="139"/>
      <c r="BG568" s="140"/>
      <c r="BH568" s="139"/>
      <c r="BI568" s="139"/>
      <c r="BJ568" s="139"/>
      <c r="BK568" s="139"/>
      <c r="BL568" s="139"/>
      <c r="BM568" s="139"/>
      <c r="BN568" s="139"/>
    </row>
    <row r="569" spans="1:66" ht="15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39"/>
      <c r="AD569" s="139"/>
      <c r="AE569" s="139"/>
      <c r="AF569" s="139"/>
      <c r="AG569" s="139"/>
      <c r="AH569" s="139"/>
      <c r="AI569" s="139"/>
      <c r="AJ569" s="139"/>
      <c r="AK569" s="139"/>
      <c r="AL569" s="139"/>
      <c r="AM569" s="139"/>
      <c r="AN569" s="139"/>
      <c r="AO569" s="139"/>
      <c r="AP569" s="139"/>
      <c r="AQ569" s="139"/>
      <c r="AR569" s="139"/>
      <c r="AS569" s="139"/>
      <c r="AT569" s="139"/>
      <c r="AU569" s="139"/>
      <c r="AV569" s="139"/>
      <c r="AW569" s="139"/>
      <c r="AX569" s="139"/>
      <c r="AY569" s="139"/>
      <c r="AZ569" s="139"/>
      <c r="BA569" s="140"/>
      <c r="BB569" s="139"/>
      <c r="BC569" s="139"/>
      <c r="BD569" s="139"/>
      <c r="BE569" s="139"/>
      <c r="BF569" s="139"/>
      <c r="BG569" s="140"/>
      <c r="BH569" s="139"/>
      <c r="BI569" s="139"/>
      <c r="BJ569" s="139"/>
      <c r="BK569" s="139"/>
      <c r="BL569" s="139"/>
      <c r="BM569" s="139"/>
      <c r="BN569" s="139"/>
    </row>
    <row r="570" spans="1:66" ht="15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39"/>
      <c r="AD570" s="139"/>
      <c r="AE570" s="139"/>
      <c r="AF570" s="139"/>
      <c r="AG570" s="139"/>
      <c r="AH570" s="139"/>
      <c r="AI570" s="139"/>
      <c r="AJ570" s="139"/>
      <c r="AK570" s="139"/>
      <c r="AL570" s="139"/>
      <c r="AM570" s="139"/>
      <c r="AN570" s="139"/>
      <c r="AO570" s="139"/>
      <c r="AP570" s="139"/>
      <c r="AQ570" s="139"/>
      <c r="AR570" s="139"/>
      <c r="AS570" s="139"/>
      <c r="AT570" s="139"/>
      <c r="AU570" s="139"/>
      <c r="AV570" s="139"/>
      <c r="AW570" s="139"/>
      <c r="AX570" s="139"/>
      <c r="AY570" s="139"/>
      <c r="AZ570" s="139"/>
      <c r="BA570" s="140"/>
      <c r="BB570" s="139"/>
      <c r="BC570" s="139"/>
      <c r="BD570" s="139"/>
      <c r="BE570" s="139"/>
      <c r="BF570" s="139"/>
      <c r="BG570" s="140"/>
      <c r="BH570" s="139"/>
      <c r="BI570" s="139"/>
      <c r="BJ570" s="139"/>
      <c r="BK570" s="139"/>
      <c r="BL570" s="139"/>
      <c r="BM570" s="139"/>
      <c r="BN570" s="139"/>
    </row>
    <row r="571" spans="1:66" ht="15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  <c r="AC571" s="139"/>
      <c r="AD571" s="139"/>
      <c r="AE571" s="139"/>
      <c r="AF571" s="139"/>
      <c r="AG571" s="139"/>
      <c r="AH571" s="139"/>
      <c r="AI571" s="139"/>
      <c r="AJ571" s="139"/>
      <c r="AK571" s="139"/>
      <c r="AL571" s="139"/>
      <c r="AM571" s="139"/>
      <c r="AN571" s="139"/>
      <c r="AO571" s="139"/>
      <c r="AP571" s="139"/>
      <c r="AQ571" s="139"/>
      <c r="AR571" s="139"/>
      <c r="AS571" s="139"/>
      <c r="AT571" s="139"/>
      <c r="AU571" s="139"/>
      <c r="AV571" s="139"/>
      <c r="AW571" s="139"/>
      <c r="AX571" s="139"/>
      <c r="AY571" s="139"/>
      <c r="AZ571" s="139"/>
      <c r="BA571" s="140"/>
      <c r="BB571" s="139"/>
      <c r="BC571" s="139"/>
      <c r="BD571" s="139"/>
      <c r="BE571" s="139"/>
      <c r="BF571" s="139"/>
      <c r="BG571" s="140"/>
      <c r="BH571" s="139"/>
      <c r="BI571" s="139"/>
      <c r="BJ571" s="139"/>
      <c r="BK571" s="139"/>
      <c r="BL571" s="139"/>
      <c r="BM571" s="139"/>
      <c r="BN571" s="139"/>
    </row>
    <row r="572" spans="1:66" ht="15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  <c r="AC572" s="139"/>
      <c r="AD572" s="139"/>
      <c r="AE572" s="139"/>
      <c r="AF572" s="139"/>
      <c r="AG572" s="139"/>
      <c r="AH572" s="139"/>
      <c r="AI572" s="139"/>
      <c r="AJ572" s="139"/>
      <c r="AK572" s="139"/>
      <c r="AL572" s="139"/>
      <c r="AM572" s="139"/>
      <c r="AN572" s="139"/>
      <c r="AO572" s="139"/>
      <c r="AP572" s="139"/>
      <c r="AQ572" s="139"/>
      <c r="AR572" s="139"/>
      <c r="AS572" s="139"/>
      <c r="AT572" s="139"/>
      <c r="AU572" s="139"/>
      <c r="AV572" s="139"/>
      <c r="AW572" s="139"/>
      <c r="AX572" s="139"/>
      <c r="AY572" s="139"/>
      <c r="AZ572" s="139"/>
      <c r="BA572" s="140"/>
      <c r="BB572" s="139"/>
      <c r="BC572" s="139"/>
      <c r="BD572" s="139"/>
      <c r="BE572" s="139"/>
      <c r="BF572" s="139"/>
      <c r="BG572" s="140"/>
      <c r="BH572" s="139"/>
      <c r="BI572" s="139"/>
      <c r="BJ572" s="139"/>
      <c r="BK572" s="139"/>
      <c r="BL572" s="139"/>
      <c r="BM572" s="139"/>
      <c r="BN572" s="139"/>
    </row>
    <row r="573" spans="1:66" ht="15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  <c r="AC573" s="139"/>
      <c r="AD573" s="139"/>
      <c r="AE573" s="139"/>
      <c r="AF573" s="139"/>
      <c r="AG573" s="139"/>
      <c r="AH573" s="139"/>
      <c r="AI573" s="139"/>
      <c r="AJ573" s="139"/>
      <c r="AK573" s="139"/>
      <c r="AL573" s="139"/>
      <c r="AM573" s="139"/>
      <c r="AN573" s="139"/>
      <c r="AO573" s="139"/>
      <c r="AP573" s="139"/>
      <c r="AQ573" s="139"/>
      <c r="AR573" s="139"/>
      <c r="AS573" s="139"/>
      <c r="AT573" s="139"/>
      <c r="AU573" s="139"/>
      <c r="AV573" s="139"/>
      <c r="AW573" s="139"/>
      <c r="AX573" s="139"/>
      <c r="AY573" s="139"/>
      <c r="AZ573" s="139"/>
      <c r="BA573" s="140"/>
      <c r="BB573" s="139"/>
      <c r="BC573" s="139"/>
      <c r="BD573" s="139"/>
      <c r="BE573" s="139"/>
      <c r="BF573" s="139"/>
      <c r="BG573" s="140"/>
      <c r="BH573" s="139"/>
      <c r="BI573" s="139"/>
      <c r="BJ573" s="139"/>
      <c r="BK573" s="139"/>
      <c r="BL573" s="139"/>
      <c r="BM573" s="139"/>
      <c r="BN573" s="139"/>
    </row>
    <row r="574" spans="1:66" ht="15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39"/>
      <c r="AD574" s="139"/>
      <c r="AE574" s="139"/>
      <c r="AF574" s="139"/>
      <c r="AG574" s="139"/>
      <c r="AH574" s="139"/>
      <c r="AI574" s="139"/>
      <c r="AJ574" s="139"/>
      <c r="AK574" s="139"/>
      <c r="AL574" s="139"/>
      <c r="AM574" s="139"/>
      <c r="AN574" s="139"/>
      <c r="AO574" s="139"/>
      <c r="AP574" s="139"/>
      <c r="AQ574" s="139"/>
      <c r="AR574" s="139"/>
      <c r="AS574" s="139"/>
      <c r="AT574" s="139"/>
      <c r="AU574" s="139"/>
      <c r="AV574" s="139"/>
      <c r="AW574" s="139"/>
      <c r="AX574" s="139"/>
      <c r="AY574" s="139"/>
      <c r="AZ574" s="139"/>
      <c r="BA574" s="140"/>
      <c r="BB574" s="139"/>
      <c r="BC574" s="139"/>
      <c r="BD574" s="139"/>
      <c r="BE574" s="139"/>
      <c r="BF574" s="139"/>
      <c r="BG574" s="140"/>
      <c r="BH574" s="139"/>
      <c r="BI574" s="139"/>
      <c r="BJ574" s="139"/>
      <c r="BK574" s="139"/>
      <c r="BL574" s="139"/>
      <c r="BM574" s="139"/>
      <c r="BN574" s="139"/>
    </row>
    <row r="575" spans="1:66" ht="15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  <c r="AC575" s="139"/>
      <c r="AD575" s="139"/>
      <c r="AE575" s="139"/>
      <c r="AF575" s="139"/>
      <c r="AG575" s="139"/>
      <c r="AH575" s="139"/>
      <c r="AI575" s="139"/>
      <c r="AJ575" s="139"/>
      <c r="AK575" s="139"/>
      <c r="AL575" s="139"/>
      <c r="AM575" s="139"/>
      <c r="AN575" s="139"/>
      <c r="AO575" s="139"/>
      <c r="AP575" s="139"/>
      <c r="AQ575" s="139"/>
      <c r="AR575" s="139"/>
      <c r="AS575" s="139"/>
      <c r="AT575" s="139"/>
      <c r="AU575" s="139"/>
      <c r="AV575" s="139"/>
      <c r="AW575" s="139"/>
      <c r="AX575" s="139"/>
      <c r="AY575" s="139"/>
      <c r="AZ575" s="139"/>
      <c r="BA575" s="140"/>
      <c r="BB575" s="139"/>
      <c r="BC575" s="139"/>
      <c r="BD575" s="139"/>
      <c r="BE575" s="139"/>
      <c r="BF575" s="139"/>
      <c r="BG575" s="140"/>
      <c r="BH575" s="139"/>
      <c r="BI575" s="139"/>
      <c r="BJ575" s="139"/>
      <c r="BK575" s="139"/>
      <c r="BL575" s="139"/>
      <c r="BM575" s="139"/>
      <c r="BN575" s="139"/>
    </row>
    <row r="576" spans="1:66" ht="15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39"/>
      <c r="AD576" s="139"/>
      <c r="AE576" s="139"/>
      <c r="AF576" s="139"/>
      <c r="AG576" s="139"/>
      <c r="AH576" s="139"/>
      <c r="AI576" s="139"/>
      <c r="AJ576" s="139"/>
      <c r="AK576" s="139"/>
      <c r="AL576" s="139"/>
      <c r="AM576" s="139"/>
      <c r="AN576" s="139"/>
      <c r="AO576" s="139"/>
      <c r="AP576" s="139"/>
      <c r="AQ576" s="139"/>
      <c r="AR576" s="139"/>
      <c r="AS576" s="139"/>
      <c r="AT576" s="139"/>
      <c r="AU576" s="139"/>
      <c r="AV576" s="139"/>
      <c r="AW576" s="139"/>
      <c r="AX576" s="139"/>
      <c r="AY576" s="139"/>
      <c r="AZ576" s="139"/>
      <c r="BA576" s="140"/>
      <c r="BB576" s="139"/>
      <c r="BC576" s="139"/>
      <c r="BD576" s="139"/>
      <c r="BE576" s="139"/>
      <c r="BF576" s="139"/>
      <c r="BG576" s="140"/>
      <c r="BH576" s="139"/>
      <c r="BI576" s="139"/>
      <c r="BJ576" s="139"/>
      <c r="BK576" s="139"/>
      <c r="BL576" s="139"/>
      <c r="BM576" s="139"/>
      <c r="BN576" s="139"/>
    </row>
    <row r="577" spans="1:66" ht="15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  <c r="AC577" s="139"/>
      <c r="AD577" s="139"/>
      <c r="AE577" s="139"/>
      <c r="AF577" s="139"/>
      <c r="AG577" s="139"/>
      <c r="AH577" s="139"/>
      <c r="AI577" s="139"/>
      <c r="AJ577" s="139"/>
      <c r="AK577" s="139"/>
      <c r="AL577" s="139"/>
      <c r="AM577" s="139"/>
      <c r="AN577" s="139"/>
      <c r="AO577" s="139"/>
      <c r="AP577" s="139"/>
      <c r="AQ577" s="139"/>
      <c r="AR577" s="139"/>
      <c r="AS577" s="139"/>
      <c r="AT577" s="139"/>
      <c r="AU577" s="139"/>
      <c r="AV577" s="139"/>
      <c r="AW577" s="139"/>
      <c r="AX577" s="139"/>
      <c r="AY577" s="139"/>
      <c r="AZ577" s="139"/>
      <c r="BA577" s="140"/>
      <c r="BB577" s="139"/>
      <c r="BC577" s="139"/>
      <c r="BD577" s="139"/>
      <c r="BE577" s="139"/>
      <c r="BF577" s="139"/>
      <c r="BG577" s="140"/>
      <c r="BH577" s="139"/>
      <c r="BI577" s="139"/>
      <c r="BJ577" s="139"/>
      <c r="BK577" s="139"/>
      <c r="BL577" s="139"/>
      <c r="BM577" s="139"/>
      <c r="BN577" s="139"/>
    </row>
    <row r="578" spans="1:66" ht="15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39"/>
      <c r="AD578" s="139"/>
      <c r="AE578" s="139"/>
      <c r="AF578" s="139"/>
      <c r="AG578" s="139"/>
      <c r="AH578" s="139"/>
      <c r="AI578" s="139"/>
      <c r="AJ578" s="139"/>
      <c r="AK578" s="139"/>
      <c r="AL578" s="139"/>
      <c r="AM578" s="139"/>
      <c r="AN578" s="139"/>
      <c r="AO578" s="139"/>
      <c r="AP578" s="139"/>
      <c r="AQ578" s="139"/>
      <c r="AR578" s="139"/>
      <c r="AS578" s="139"/>
      <c r="AT578" s="139"/>
      <c r="AU578" s="139"/>
      <c r="AV578" s="139"/>
      <c r="AW578" s="139"/>
      <c r="AX578" s="139"/>
      <c r="AY578" s="139"/>
      <c r="AZ578" s="139"/>
      <c r="BA578" s="140"/>
      <c r="BB578" s="139"/>
      <c r="BC578" s="139"/>
      <c r="BD578" s="139"/>
      <c r="BE578" s="139"/>
      <c r="BF578" s="139"/>
      <c r="BG578" s="140"/>
      <c r="BH578" s="139"/>
      <c r="BI578" s="139"/>
      <c r="BJ578" s="139"/>
      <c r="BK578" s="139"/>
      <c r="BL578" s="139"/>
      <c r="BM578" s="139"/>
      <c r="BN578" s="139"/>
    </row>
    <row r="579" spans="1:66" ht="15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  <c r="AC579" s="139"/>
      <c r="AD579" s="139"/>
      <c r="AE579" s="139"/>
      <c r="AF579" s="139"/>
      <c r="AG579" s="139"/>
      <c r="AH579" s="139"/>
      <c r="AI579" s="139"/>
      <c r="AJ579" s="139"/>
      <c r="AK579" s="139"/>
      <c r="AL579" s="139"/>
      <c r="AM579" s="139"/>
      <c r="AN579" s="139"/>
      <c r="AO579" s="139"/>
      <c r="AP579" s="139"/>
      <c r="AQ579" s="139"/>
      <c r="AR579" s="139"/>
      <c r="AS579" s="139"/>
      <c r="AT579" s="139"/>
      <c r="AU579" s="139"/>
      <c r="AV579" s="139"/>
      <c r="AW579" s="139"/>
      <c r="AX579" s="139"/>
      <c r="AY579" s="139"/>
      <c r="AZ579" s="139"/>
      <c r="BA579" s="140"/>
      <c r="BB579" s="139"/>
      <c r="BC579" s="139"/>
      <c r="BD579" s="139"/>
      <c r="BE579" s="139"/>
      <c r="BF579" s="139"/>
      <c r="BG579" s="140"/>
      <c r="BH579" s="139"/>
      <c r="BI579" s="139"/>
      <c r="BJ579" s="139"/>
      <c r="BK579" s="139"/>
      <c r="BL579" s="139"/>
      <c r="BM579" s="139"/>
      <c r="BN579" s="139"/>
    </row>
    <row r="580" spans="1:66" ht="15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39"/>
      <c r="AD580" s="139"/>
      <c r="AE580" s="139"/>
      <c r="AF580" s="139"/>
      <c r="AG580" s="139"/>
      <c r="AH580" s="139"/>
      <c r="AI580" s="139"/>
      <c r="AJ580" s="139"/>
      <c r="AK580" s="139"/>
      <c r="AL580" s="139"/>
      <c r="AM580" s="139"/>
      <c r="AN580" s="139"/>
      <c r="AO580" s="139"/>
      <c r="AP580" s="139"/>
      <c r="AQ580" s="139"/>
      <c r="AR580" s="139"/>
      <c r="AS580" s="139"/>
      <c r="AT580" s="139"/>
      <c r="AU580" s="139"/>
      <c r="AV580" s="139"/>
      <c r="AW580" s="139"/>
      <c r="AX580" s="139"/>
      <c r="AY580" s="139"/>
      <c r="AZ580" s="139"/>
      <c r="BA580" s="140"/>
      <c r="BB580" s="139"/>
      <c r="BC580" s="139"/>
      <c r="BD580" s="139"/>
      <c r="BE580" s="139"/>
      <c r="BF580" s="139"/>
      <c r="BG580" s="140"/>
      <c r="BH580" s="139"/>
      <c r="BI580" s="139"/>
      <c r="BJ580" s="139"/>
      <c r="BK580" s="139"/>
      <c r="BL580" s="139"/>
      <c r="BM580" s="139"/>
      <c r="BN580" s="139"/>
    </row>
    <row r="581" spans="1:66" ht="15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  <c r="AC581" s="139"/>
      <c r="AD581" s="139"/>
      <c r="AE581" s="139"/>
      <c r="AF581" s="139"/>
      <c r="AG581" s="139"/>
      <c r="AH581" s="139"/>
      <c r="AI581" s="139"/>
      <c r="AJ581" s="139"/>
      <c r="AK581" s="139"/>
      <c r="AL581" s="139"/>
      <c r="AM581" s="139"/>
      <c r="AN581" s="139"/>
      <c r="AO581" s="139"/>
      <c r="AP581" s="139"/>
      <c r="AQ581" s="139"/>
      <c r="AR581" s="139"/>
      <c r="AS581" s="139"/>
      <c r="AT581" s="139"/>
      <c r="AU581" s="139"/>
      <c r="AV581" s="139"/>
      <c r="AW581" s="139"/>
      <c r="AX581" s="139"/>
      <c r="AY581" s="139"/>
      <c r="AZ581" s="139"/>
      <c r="BA581" s="140"/>
      <c r="BB581" s="139"/>
      <c r="BC581" s="139"/>
      <c r="BD581" s="139"/>
      <c r="BE581" s="139"/>
      <c r="BF581" s="139"/>
      <c r="BG581" s="140"/>
      <c r="BH581" s="139"/>
      <c r="BI581" s="139"/>
      <c r="BJ581" s="139"/>
      <c r="BK581" s="139"/>
      <c r="BL581" s="139"/>
      <c r="BM581" s="139"/>
      <c r="BN581" s="139"/>
    </row>
    <row r="582" spans="1:66" ht="15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39"/>
      <c r="AD582" s="139"/>
      <c r="AE582" s="139"/>
      <c r="AF582" s="139"/>
      <c r="AG582" s="139"/>
      <c r="AH582" s="139"/>
      <c r="AI582" s="139"/>
      <c r="AJ582" s="139"/>
      <c r="AK582" s="139"/>
      <c r="AL582" s="139"/>
      <c r="AM582" s="139"/>
      <c r="AN582" s="139"/>
      <c r="AO582" s="139"/>
      <c r="AP582" s="139"/>
      <c r="AQ582" s="139"/>
      <c r="AR582" s="139"/>
      <c r="AS582" s="139"/>
      <c r="AT582" s="139"/>
      <c r="AU582" s="139"/>
      <c r="AV582" s="139"/>
      <c r="AW582" s="139"/>
      <c r="AX582" s="139"/>
      <c r="AY582" s="139"/>
      <c r="AZ582" s="139"/>
      <c r="BA582" s="140"/>
      <c r="BB582" s="139"/>
      <c r="BC582" s="139"/>
      <c r="BD582" s="139"/>
      <c r="BE582" s="139"/>
      <c r="BF582" s="139"/>
      <c r="BG582" s="140"/>
      <c r="BH582" s="139"/>
      <c r="BI582" s="139"/>
      <c r="BJ582" s="139"/>
      <c r="BK582" s="139"/>
      <c r="BL582" s="139"/>
      <c r="BM582" s="139"/>
      <c r="BN582" s="139"/>
    </row>
    <row r="583" spans="1:66" ht="15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  <c r="AC583" s="139"/>
      <c r="AD583" s="139"/>
      <c r="AE583" s="139"/>
      <c r="AF583" s="139"/>
      <c r="AG583" s="139"/>
      <c r="AH583" s="139"/>
      <c r="AI583" s="139"/>
      <c r="AJ583" s="139"/>
      <c r="AK583" s="139"/>
      <c r="AL583" s="139"/>
      <c r="AM583" s="139"/>
      <c r="AN583" s="139"/>
      <c r="AO583" s="139"/>
      <c r="AP583" s="139"/>
      <c r="AQ583" s="139"/>
      <c r="AR583" s="139"/>
      <c r="AS583" s="139"/>
      <c r="AT583" s="139"/>
      <c r="AU583" s="139"/>
      <c r="AV583" s="139"/>
      <c r="AW583" s="139"/>
      <c r="AX583" s="139"/>
      <c r="AY583" s="139"/>
      <c r="AZ583" s="139"/>
      <c r="BA583" s="140"/>
      <c r="BB583" s="139"/>
      <c r="BC583" s="139"/>
      <c r="BD583" s="139"/>
      <c r="BE583" s="139"/>
      <c r="BF583" s="139"/>
      <c r="BG583" s="140"/>
      <c r="BH583" s="139"/>
      <c r="BI583" s="139"/>
      <c r="BJ583" s="139"/>
      <c r="BK583" s="139"/>
      <c r="BL583" s="139"/>
      <c r="BM583" s="139"/>
      <c r="BN583" s="139"/>
    </row>
    <row r="584" spans="1:66" ht="15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  <c r="AC584" s="139"/>
      <c r="AD584" s="139"/>
      <c r="AE584" s="139"/>
      <c r="AF584" s="139"/>
      <c r="AG584" s="139"/>
      <c r="AH584" s="139"/>
      <c r="AI584" s="139"/>
      <c r="AJ584" s="139"/>
      <c r="AK584" s="139"/>
      <c r="AL584" s="139"/>
      <c r="AM584" s="139"/>
      <c r="AN584" s="139"/>
      <c r="AO584" s="139"/>
      <c r="AP584" s="139"/>
      <c r="AQ584" s="139"/>
      <c r="AR584" s="139"/>
      <c r="AS584" s="139"/>
      <c r="AT584" s="139"/>
      <c r="AU584" s="139"/>
      <c r="AV584" s="139"/>
      <c r="AW584" s="139"/>
      <c r="AX584" s="139"/>
      <c r="AY584" s="139"/>
      <c r="AZ584" s="139"/>
      <c r="BA584" s="140"/>
      <c r="BB584" s="139"/>
      <c r="BC584" s="139"/>
      <c r="BD584" s="139"/>
      <c r="BE584" s="139"/>
      <c r="BF584" s="139"/>
      <c r="BG584" s="140"/>
      <c r="BH584" s="139"/>
      <c r="BI584" s="139"/>
      <c r="BJ584" s="139"/>
      <c r="BK584" s="139"/>
      <c r="BL584" s="139"/>
      <c r="BM584" s="139"/>
      <c r="BN584" s="139"/>
    </row>
    <row r="585" spans="1:66" ht="15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/>
      <c r="AD585" s="139"/>
      <c r="AE585" s="139"/>
      <c r="AF585" s="139"/>
      <c r="AG585" s="139"/>
      <c r="AH585" s="139"/>
      <c r="AI585" s="139"/>
      <c r="AJ585" s="139"/>
      <c r="AK585" s="139"/>
      <c r="AL585" s="139"/>
      <c r="AM585" s="139"/>
      <c r="AN585" s="139"/>
      <c r="AO585" s="139"/>
      <c r="AP585" s="139"/>
      <c r="AQ585" s="139"/>
      <c r="AR585" s="139"/>
      <c r="AS585" s="139"/>
      <c r="AT585" s="139"/>
      <c r="AU585" s="139"/>
      <c r="AV585" s="139"/>
      <c r="AW585" s="139"/>
      <c r="AX585" s="139"/>
      <c r="AY585" s="139"/>
      <c r="AZ585" s="139"/>
      <c r="BA585" s="140"/>
      <c r="BB585" s="139"/>
      <c r="BC585" s="139"/>
      <c r="BD585" s="139"/>
      <c r="BE585" s="139"/>
      <c r="BF585" s="139"/>
      <c r="BG585" s="140"/>
      <c r="BH585" s="139"/>
      <c r="BI585" s="139"/>
      <c r="BJ585" s="139"/>
      <c r="BK585" s="139"/>
      <c r="BL585" s="139"/>
      <c r="BM585" s="139"/>
      <c r="BN585" s="139"/>
    </row>
    <row r="586" spans="1:66" ht="15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  <c r="AC586" s="139"/>
      <c r="AD586" s="139"/>
      <c r="AE586" s="139"/>
      <c r="AF586" s="139"/>
      <c r="AG586" s="139"/>
      <c r="AH586" s="139"/>
      <c r="AI586" s="139"/>
      <c r="AJ586" s="139"/>
      <c r="AK586" s="139"/>
      <c r="AL586" s="139"/>
      <c r="AM586" s="139"/>
      <c r="AN586" s="139"/>
      <c r="AO586" s="139"/>
      <c r="AP586" s="139"/>
      <c r="AQ586" s="139"/>
      <c r="AR586" s="139"/>
      <c r="AS586" s="139"/>
      <c r="AT586" s="139"/>
      <c r="AU586" s="139"/>
      <c r="AV586" s="139"/>
      <c r="AW586" s="139"/>
      <c r="AX586" s="139"/>
      <c r="AY586" s="139"/>
      <c r="AZ586" s="139"/>
      <c r="BA586" s="140"/>
      <c r="BB586" s="139"/>
      <c r="BC586" s="139"/>
      <c r="BD586" s="139"/>
      <c r="BE586" s="139"/>
      <c r="BF586" s="139"/>
      <c r="BG586" s="140"/>
      <c r="BH586" s="139"/>
      <c r="BI586" s="139"/>
      <c r="BJ586" s="139"/>
      <c r="BK586" s="139"/>
      <c r="BL586" s="139"/>
      <c r="BM586" s="139"/>
      <c r="BN586" s="139"/>
    </row>
    <row r="587" spans="1:66" ht="15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39"/>
      <c r="AD587" s="139"/>
      <c r="AE587" s="139"/>
      <c r="AF587" s="139"/>
      <c r="AG587" s="139"/>
      <c r="AH587" s="139"/>
      <c r="AI587" s="139"/>
      <c r="AJ587" s="139"/>
      <c r="AK587" s="139"/>
      <c r="AL587" s="139"/>
      <c r="AM587" s="139"/>
      <c r="AN587" s="139"/>
      <c r="AO587" s="139"/>
      <c r="AP587" s="139"/>
      <c r="AQ587" s="139"/>
      <c r="AR587" s="139"/>
      <c r="AS587" s="139"/>
      <c r="AT587" s="139"/>
      <c r="AU587" s="139"/>
      <c r="AV587" s="139"/>
      <c r="AW587" s="139"/>
      <c r="AX587" s="139"/>
      <c r="AY587" s="139"/>
      <c r="AZ587" s="139"/>
      <c r="BA587" s="140"/>
      <c r="BB587" s="139"/>
      <c r="BC587" s="139"/>
      <c r="BD587" s="139"/>
      <c r="BE587" s="139"/>
      <c r="BF587" s="139"/>
      <c r="BG587" s="140"/>
      <c r="BH587" s="139"/>
      <c r="BI587" s="139"/>
      <c r="BJ587" s="139"/>
      <c r="BK587" s="139"/>
      <c r="BL587" s="139"/>
      <c r="BM587" s="139"/>
      <c r="BN587" s="139"/>
    </row>
    <row r="588" spans="1:66" ht="15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  <c r="AC588" s="139"/>
      <c r="AD588" s="139"/>
      <c r="AE588" s="139"/>
      <c r="AF588" s="139"/>
      <c r="AG588" s="139"/>
      <c r="AH588" s="139"/>
      <c r="AI588" s="139"/>
      <c r="AJ588" s="139"/>
      <c r="AK588" s="139"/>
      <c r="AL588" s="139"/>
      <c r="AM588" s="139"/>
      <c r="AN588" s="139"/>
      <c r="AO588" s="139"/>
      <c r="AP588" s="139"/>
      <c r="AQ588" s="139"/>
      <c r="AR588" s="139"/>
      <c r="AS588" s="139"/>
      <c r="AT588" s="139"/>
      <c r="AU588" s="139"/>
      <c r="AV588" s="139"/>
      <c r="AW588" s="139"/>
      <c r="AX588" s="139"/>
      <c r="AY588" s="139"/>
      <c r="AZ588" s="139"/>
      <c r="BA588" s="140"/>
      <c r="BB588" s="139"/>
      <c r="BC588" s="139"/>
      <c r="BD588" s="139"/>
      <c r="BE588" s="139"/>
      <c r="BF588" s="139"/>
      <c r="BG588" s="140"/>
      <c r="BH588" s="139"/>
      <c r="BI588" s="139"/>
      <c r="BJ588" s="139"/>
      <c r="BK588" s="139"/>
      <c r="BL588" s="139"/>
      <c r="BM588" s="139"/>
      <c r="BN588" s="139"/>
    </row>
    <row r="589" spans="1:66" ht="15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39"/>
      <c r="AK589" s="139"/>
      <c r="AL589" s="139"/>
      <c r="AM589" s="139"/>
      <c r="AN589" s="139"/>
      <c r="AO589" s="139"/>
      <c r="AP589" s="139"/>
      <c r="AQ589" s="139"/>
      <c r="AR589" s="139"/>
      <c r="AS589" s="139"/>
      <c r="AT589" s="139"/>
      <c r="AU589" s="139"/>
      <c r="AV589" s="139"/>
      <c r="AW589" s="139"/>
      <c r="AX589" s="139"/>
      <c r="AY589" s="139"/>
      <c r="AZ589" s="139"/>
      <c r="BA589" s="140"/>
      <c r="BB589" s="139"/>
      <c r="BC589" s="139"/>
      <c r="BD589" s="139"/>
      <c r="BE589" s="139"/>
      <c r="BF589" s="139"/>
      <c r="BG589" s="140"/>
      <c r="BH589" s="139"/>
      <c r="BI589" s="139"/>
      <c r="BJ589" s="139"/>
      <c r="BK589" s="139"/>
      <c r="BL589" s="139"/>
      <c r="BM589" s="139"/>
      <c r="BN589" s="139"/>
    </row>
    <row r="590" spans="1:66" ht="15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39"/>
      <c r="AD590" s="139"/>
      <c r="AE590" s="139"/>
      <c r="AF590" s="139"/>
      <c r="AG590" s="139"/>
      <c r="AH590" s="139"/>
      <c r="AI590" s="139"/>
      <c r="AJ590" s="139"/>
      <c r="AK590" s="139"/>
      <c r="AL590" s="139"/>
      <c r="AM590" s="139"/>
      <c r="AN590" s="139"/>
      <c r="AO590" s="139"/>
      <c r="AP590" s="139"/>
      <c r="AQ590" s="139"/>
      <c r="AR590" s="139"/>
      <c r="AS590" s="139"/>
      <c r="AT590" s="139"/>
      <c r="AU590" s="139"/>
      <c r="AV590" s="139"/>
      <c r="AW590" s="139"/>
      <c r="AX590" s="139"/>
      <c r="AY590" s="139"/>
      <c r="AZ590" s="139"/>
      <c r="BA590" s="140"/>
      <c r="BB590" s="139"/>
      <c r="BC590" s="139"/>
      <c r="BD590" s="139"/>
      <c r="BE590" s="139"/>
      <c r="BF590" s="139"/>
      <c r="BG590" s="140"/>
      <c r="BH590" s="139"/>
      <c r="BI590" s="139"/>
      <c r="BJ590" s="139"/>
      <c r="BK590" s="139"/>
      <c r="BL590" s="139"/>
      <c r="BM590" s="139"/>
      <c r="BN590" s="139"/>
    </row>
    <row r="591" spans="1:66" ht="15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  <c r="AC591" s="139"/>
      <c r="AD591" s="139"/>
      <c r="AE591" s="139"/>
      <c r="AF591" s="139"/>
      <c r="AG591" s="139"/>
      <c r="AH591" s="139"/>
      <c r="AI591" s="139"/>
      <c r="AJ591" s="139"/>
      <c r="AK591" s="139"/>
      <c r="AL591" s="139"/>
      <c r="AM591" s="139"/>
      <c r="AN591" s="139"/>
      <c r="AO591" s="139"/>
      <c r="AP591" s="139"/>
      <c r="AQ591" s="139"/>
      <c r="AR591" s="139"/>
      <c r="AS591" s="139"/>
      <c r="AT591" s="139"/>
      <c r="AU591" s="139"/>
      <c r="AV591" s="139"/>
      <c r="AW591" s="139"/>
      <c r="AX591" s="139"/>
      <c r="AY591" s="139"/>
      <c r="AZ591" s="139"/>
      <c r="BA591" s="140"/>
      <c r="BB591" s="139"/>
      <c r="BC591" s="139"/>
      <c r="BD591" s="139"/>
      <c r="BE591" s="139"/>
      <c r="BF591" s="139"/>
      <c r="BG591" s="140"/>
      <c r="BH591" s="139"/>
      <c r="BI591" s="139"/>
      <c r="BJ591" s="139"/>
      <c r="BK591" s="139"/>
      <c r="BL591" s="139"/>
      <c r="BM591" s="139"/>
      <c r="BN591" s="139"/>
    </row>
    <row r="592" spans="1:66" ht="15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39"/>
      <c r="AG592" s="139"/>
      <c r="AH592" s="139"/>
      <c r="AI592" s="139"/>
      <c r="AJ592" s="139"/>
      <c r="AK592" s="139"/>
      <c r="AL592" s="139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40"/>
      <c r="BB592" s="139"/>
      <c r="BC592" s="139"/>
      <c r="BD592" s="139"/>
      <c r="BE592" s="139"/>
      <c r="BF592" s="139"/>
      <c r="BG592" s="140"/>
      <c r="BH592" s="139"/>
      <c r="BI592" s="139"/>
      <c r="BJ592" s="139"/>
      <c r="BK592" s="139"/>
      <c r="BL592" s="139"/>
      <c r="BM592" s="139"/>
      <c r="BN592" s="139"/>
    </row>
    <row r="593" spans="1:66" ht="15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  <c r="AC593" s="139"/>
      <c r="AD593" s="139"/>
      <c r="AE593" s="139"/>
      <c r="AF593" s="139"/>
      <c r="AG593" s="139"/>
      <c r="AH593" s="139"/>
      <c r="AI593" s="139"/>
      <c r="AJ593" s="139"/>
      <c r="AK593" s="139"/>
      <c r="AL593" s="139"/>
      <c r="AM593" s="139"/>
      <c r="AN593" s="139"/>
      <c r="AO593" s="139"/>
      <c r="AP593" s="139"/>
      <c r="AQ593" s="139"/>
      <c r="AR593" s="139"/>
      <c r="AS593" s="139"/>
      <c r="AT593" s="139"/>
      <c r="AU593" s="139"/>
      <c r="AV593" s="139"/>
      <c r="AW593" s="139"/>
      <c r="AX593" s="139"/>
      <c r="AY593" s="139"/>
      <c r="AZ593" s="139"/>
      <c r="BA593" s="140"/>
      <c r="BB593" s="139"/>
      <c r="BC593" s="139"/>
      <c r="BD593" s="139"/>
      <c r="BE593" s="139"/>
      <c r="BF593" s="139"/>
      <c r="BG593" s="140"/>
      <c r="BH593" s="139"/>
      <c r="BI593" s="139"/>
      <c r="BJ593" s="139"/>
      <c r="BK593" s="139"/>
      <c r="BL593" s="139"/>
      <c r="BM593" s="139"/>
      <c r="BN593" s="139"/>
    </row>
    <row r="594" spans="1:66" ht="15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39"/>
      <c r="AK594" s="139"/>
      <c r="AL594" s="139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40"/>
      <c r="BB594" s="139"/>
      <c r="BC594" s="139"/>
      <c r="BD594" s="139"/>
      <c r="BE594" s="139"/>
      <c r="BF594" s="139"/>
      <c r="BG594" s="140"/>
      <c r="BH594" s="139"/>
      <c r="BI594" s="139"/>
      <c r="BJ594" s="139"/>
      <c r="BK594" s="139"/>
      <c r="BL594" s="139"/>
      <c r="BM594" s="139"/>
      <c r="BN594" s="139"/>
    </row>
    <row r="595" spans="1:66" ht="15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  <c r="AC595" s="139"/>
      <c r="AD595" s="139"/>
      <c r="AE595" s="139"/>
      <c r="AF595" s="139"/>
      <c r="AG595" s="139"/>
      <c r="AH595" s="139"/>
      <c r="AI595" s="139"/>
      <c r="AJ595" s="139"/>
      <c r="AK595" s="139"/>
      <c r="AL595" s="139"/>
      <c r="AM595" s="139"/>
      <c r="AN595" s="139"/>
      <c r="AO595" s="139"/>
      <c r="AP595" s="139"/>
      <c r="AQ595" s="139"/>
      <c r="AR595" s="139"/>
      <c r="AS595" s="139"/>
      <c r="AT595" s="139"/>
      <c r="AU595" s="139"/>
      <c r="AV595" s="139"/>
      <c r="AW595" s="139"/>
      <c r="AX595" s="139"/>
      <c r="AY595" s="139"/>
      <c r="AZ595" s="139"/>
      <c r="BA595" s="140"/>
      <c r="BB595" s="139"/>
      <c r="BC595" s="139"/>
      <c r="BD595" s="139"/>
      <c r="BE595" s="139"/>
      <c r="BF595" s="139"/>
      <c r="BG595" s="140"/>
      <c r="BH595" s="139"/>
      <c r="BI595" s="139"/>
      <c r="BJ595" s="139"/>
      <c r="BK595" s="139"/>
      <c r="BL595" s="139"/>
      <c r="BM595" s="139"/>
      <c r="BN595" s="139"/>
    </row>
    <row r="596" spans="1:66" ht="15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/>
      <c r="AD596" s="139"/>
      <c r="AE596" s="139"/>
      <c r="AF596" s="139"/>
      <c r="AG596" s="139"/>
      <c r="AH596" s="139"/>
      <c r="AI596" s="139"/>
      <c r="AJ596" s="139"/>
      <c r="AK596" s="139"/>
      <c r="AL596" s="139"/>
      <c r="AM596" s="139"/>
      <c r="AN596" s="139"/>
      <c r="AO596" s="139"/>
      <c r="AP596" s="139"/>
      <c r="AQ596" s="139"/>
      <c r="AR596" s="139"/>
      <c r="AS596" s="139"/>
      <c r="AT596" s="139"/>
      <c r="AU596" s="139"/>
      <c r="AV596" s="139"/>
      <c r="AW596" s="139"/>
      <c r="AX596" s="139"/>
      <c r="AY596" s="139"/>
      <c r="AZ596" s="139"/>
      <c r="BA596" s="140"/>
      <c r="BB596" s="139"/>
      <c r="BC596" s="139"/>
      <c r="BD596" s="139"/>
      <c r="BE596" s="139"/>
      <c r="BF596" s="139"/>
      <c r="BG596" s="140"/>
      <c r="BH596" s="139"/>
      <c r="BI596" s="139"/>
      <c r="BJ596" s="139"/>
      <c r="BK596" s="139"/>
      <c r="BL596" s="139"/>
      <c r="BM596" s="139"/>
      <c r="BN596" s="139"/>
    </row>
    <row r="597" spans="1:66" ht="15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39"/>
      <c r="AG597" s="139"/>
      <c r="AH597" s="139"/>
      <c r="AI597" s="139"/>
      <c r="AJ597" s="139"/>
      <c r="AK597" s="139"/>
      <c r="AL597" s="139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40"/>
      <c r="BB597" s="139"/>
      <c r="BC597" s="139"/>
      <c r="BD597" s="139"/>
      <c r="BE597" s="139"/>
      <c r="BF597" s="139"/>
      <c r="BG597" s="140"/>
      <c r="BH597" s="139"/>
      <c r="BI597" s="139"/>
      <c r="BJ597" s="139"/>
      <c r="BK597" s="139"/>
      <c r="BL597" s="139"/>
      <c r="BM597" s="139"/>
      <c r="BN597" s="139"/>
    </row>
    <row r="598" spans="1:66" ht="15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39"/>
      <c r="AD598" s="139"/>
      <c r="AE598" s="139"/>
      <c r="AF598" s="139"/>
      <c r="AG598" s="139"/>
      <c r="AH598" s="139"/>
      <c r="AI598" s="139"/>
      <c r="AJ598" s="139"/>
      <c r="AK598" s="139"/>
      <c r="AL598" s="139"/>
      <c r="AM598" s="139"/>
      <c r="AN598" s="139"/>
      <c r="AO598" s="139"/>
      <c r="AP598" s="139"/>
      <c r="AQ598" s="139"/>
      <c r="AR598" s="139"/>
      <c r="AS598" s="139"/>
      <c r="AT598" s="139"/>
      <c r="AU598" s="139"/>
      <c r="AV598" s="139"/>
      <c r="AW598" s="139"/>
      <c r="AX598" s="139"/>
      <c r="AY598" s="139"/>
      <c r="AZ598" s="139"/>
      <c r="BA598" s="140"/>
      <c r="BB598" s="139"/>
      <c r="BC598" s="139"/>
      <c r="BD598" s="139"/>
      <c r="BE598" s="139"/>
      <c r="BF598" s="139"/>
      <c r="BG598" s="140"/>
      <c r="BH598" s="139"/>
      <c r="BI598" s="139"/>
      <c r="BJ598" s="139"/>
      <c r="BK598" s="139"/>
      <c r="BL598" s="139"/>
      <c r="BM598" s="139"/>
      <c r="BN598" s="139"/>
    </row>
    <row r="599" spans="1:66" ht="15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39"/>
      <c r="AG599" s="139"/>
      <c r="AH599" s="139"/>
      <c r="AI599" s="139"/>
      <c r="AJ599" s="139"/>
      <c r="AK599" s="139"/>
      <c r="AL599" s="139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  <c r="AW599" s="139"/>
      <c r="AX599" s="139"/>
      <c r="AY599" s="139"/>
      <c r="AZ599" s="139"/>
      <c r="BA599" s="140"/>
      <c r="BB599" s="139"/>
      <c r="BC599" s="139"/>
      <c r="BD599" s="139"/>
      <c r="BE599" s="139"/>
      <c r="BF599" s="139"/>
      <c r="BG599" s="140"/>
      <c r="BH599" s="139"/>
      <c r="BI599" s="139"/>
      <c r="BJ599" s="139"/>
      <c r="BK599" s="139"/>
      <c r="BL599" s="139"/>
      <c r="BM599" s="139"/>
      <c r="BN599" s="139"/>
    </row>
    <row r="600" spans="1:66" ht="15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39"/>
      <c r="AG600" s="139"/>
      <c r="AH600" s="139"/>
      <c r="AI600" s="139"/>
      <c r="AJ600" s="139"/>
      <c r="AK600" s="139"/>
      <c r="AL600" s="139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40"/>
      <c r="BB600" s="139"/>
      <c r="BC600" s="139"/>
      <c r="BD600" s="139"/>
      <c r="BE600" s="139"/>
      <c r="BF600" s="139"/>
      <c r="BG600" s="140"/>
      <c r="BH600" s="139"/>
      <c r="BI600" s="139"/>
      <c r="BJ600" s="139"/>
      <c r="BK600" s="139"/>
      <c r="BL600" s="139"/>
      <c r="BM600" s="139"/>
      <c r="BN600" s="139"/>
    </row>
    <row r="601" spans="1:66" ht="15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39"/>
      <c r="AG601" s="139"/>
      <c r="AH601" s="139"/>
      <c r="AI601" s="139"/>
      <c r="AJ601" s="139"/>
      <c r="AK601" s="139"/>
      <c r="AL601" s="139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  <c r="AW601" s="139"/>
      <c r="AX601" s="139"/>
      <c r="AY601" s="139"/>
      <c r="AZ601" s="139"/>
      <c r="BA601" s="140"/>
      <c r="BB601" s="139"/>
      <c r="BC601" s="139"/>
      <c r="BD601" s="139"/>
      <c r="BE601" s="139"/>
      <c r="BF601" s="139"/>
      <c r="BG601" s="140"/>
      <c r="BH601" s="139"/>
      <c r="BI601" s="139"/>
      <c r="BJ601" s="139"/>
      <c r="BK601" s="139"/>
      <c r="BL601" s="139"/>
      <c r="BM601" s="139"/>
      <c r="BN601" s="139"/>
    </row>
    <row r="602" spans="1:66" ht="15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39"/>
      <c r="AK602" s="139"/>
      <c r="AL602" s="139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40"/>
      <c r="BB602" s="139"/>
      <c r="BC602" s="139"/>
      <c r="BD602" s="139"/>
      <c r="BE602" s="139"/>
      <c r="BF602" s="139"/>
      <c r="BG602" s="140"/>
      <c r="BH602" s="139"/>
      <c r="BI602" s="139"/>
      <c r="BJ602" s="139"/>
      <c r="BK602" s="139"/>
      <c r="BL602" s="139"/>
      <c r="BM602" s="139"/>
      <c r="BN602" s="139"/>
    </row>
    <row r="603" spans="1:66" ht="15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39"/>
      <c r="AG603" s="139"/>
      <c r="AH603" s="139"/>
      <c r="AI603" s="139"/>
      <c r="AJ603" s="139"/>
      <c r="AK603" s="139"/>
      <c r="AL603" s="139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40"/>
      <c r="BB603" s="139"/>
      <c r="BC603" s="139"/>
      <c r="BD603" s="139"/>
      <c r="BE603" s="139"/>
      <c r="BF603" s="139"/>
      <c r="BG603" s="140"/>
      <c r="BH603" s="139"/>
      <c r="BI603" s="139"/>
      <c r="BJ603" s="139"/>
      <c r="BK603" s="139"/>
      <c r="BL603" s="139"/>
      <c r="BM603" s="139"/>
      <c r="BN603" s="139"/>
    </row>
    <row r="604" spans="1:66" ht="15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  <c r="AC604" s="139"/>
      <c r="AD604" s="139"/>
      <c r="AE604" s="139"/>
      <c r="AF604" s="139"/>
      <c r="AG604" s="139"/>
      <c r="AH604" s="139"/>
      <c r="AI604" s="139"/>
      <c r="AJ604" s="139"/>
      <c r="AK604" s="139"/>
      <c r="AL604" s="139"/>
      <c r="AM604" s="139"/>
      <c r="AN604" s="139"/>
      <c r="AO604" s="139"/>
      <c r="AP604" s="139"/>
      <c r="AQ604" s="139"/>
      <c r="AR604" s="139"/>
      <c r="AS604" s="139"/>
      <c r="AT604" s="139"/>
      <c r="AU604" s="139"/>
      <c r="AV604" s="139"/>
      <c r="AW604" s="139"/>
      <c r="AX604" s="139"/>
      <c r="AY604" s="139"/>
      <c r="AZ604" s="139"/>
      <c r="BA604" s="140"/>
      <c r="BB604" s="139"/>
      <c r="BC604" s="139"/>
      <c r="BD604" s="139"/>
      <c r="BE604" s="139"/>
      <c r="BF604" s="139"/>
      <c r="BG604" s="140"/>
      <c r="BH604" s="139"/>
      <c r="BI604" s="139"/>
      <c r="BJ604" s="139"/>
      <c r="BK604" s="139"/>
      <c r="BL604" s="139"/>
      <c r="BM604" s="139"/>
      <c r="BN604" s="139"/>
    </row>
    <row r="605" spans="1:66" ht="15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39"/>
      <c r="AG605" s="139"/>
      <c r="AH605" s="139"/>
      <c r="AI605" s="139"/>
      <c r="AJ605" s="139"/>
      <c r="AK605" s="139"/>
      <c r="AL605" s="139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40"/>
      <c r="BB605" s="139"/>
      <c r="BC605" s="139"/>
      <c r="BD605" s="139"/>
      <c r="BE605" s="139"/>
      <c r="BF605" s="139"/>
      <c r="BG605" s="140"/>
      <c r="BH605" s="139"/>
      <c r="BI605" s="139"/>
      <c r="BJ605" s="139"/>
      <c r="BK605" s="139"/>
      <c r="BL605" s="139"/>
      <c r="BM605" s="139"/>
      <c r="BN605" s="139"/>
    </row>
    <row r="606" spans="1:66" ht="15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39"/>
      <c r="AG606" s="139"/>
      <c r="AH606" s="139"/>
      <c r="AI606" s="139"/>
      <c r="AJ606" s="139"/>
      <c r="AK606" s="139"/>
      <c r="AL606" s="139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  <c r="AW606" s="139"/>
      <c r="AX606" s="139"/>
      <c r="AY606" s="139"/>
      <c r="AZ606" s="139"/>
      <c r="BA606" s="140"/>
      <c r="BB606" s="139"/>
      <c r="BC606" s="139"/>
      <c r="BD606" s="139"/>
      <c r="BE606" s="139"/>
      <c r="BF606" s="139"/>
      <c r="BG606" s="140"/>
      <c r="BH606" s="139"/>
      <c r="BI606" s="139"/>
      <c r="BJ606" s="139"/>
      <c r="BK606" s="139"/>
      <c r="BL606" s="139"/>
      <c r="BM606" s="139"/>
      <c r="BN606" s="139"/>
    </row>
    <row r="607" spans="1:66" ht="15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39"/>
      <c r="AG607" s="139"/>
      <c r="AH607" s="139"/>
      <c r="AI607" s="139"/>
      <c r="AJ607" s="139"/>
      <c r="AK607" s="139"/>
      <c r="AL607" s="139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40"/>
      <c r="BB607" s="139"/>
      <c r="BC607" s="139"/>
      <c r="BD607" s="139"/>
      <c r="BE607" s="139"/>
      <c r="BF607" s="139"/>
      <c r="BG607" s="140"/>
      <c r="BH607" s="139"/>
      <c r="BI607" s="139"/>
      <c r="BJ607" s="139"/>
      <c r="BK607" s="139"/>
      <c r="BL607" s="139"/>
      <c r="BM607" s="139"/>
      <c r="BN607" s="139"/>
    </row>
    <row r="608" spans="1:66" ht="15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39"/>
      <c r="AG608" s="139"/>
      <c r="AH608" s="139"/>
      <c r="AI608" s="139"/>
      <c r="AJ608" s="139"/>
      <c r="AK608" s="139"/>
      <c r="AL608" s="139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  <c r="AW608" s="139"/>
      <c r="AX608" s="139"/>
      <c r="AY608" s="139"/>
      <c r="AZ608" s="139"/>
      <c r="BA608" s="140"/>
      <c r="BB608" s="139"/>
      <c r="BC608" s="139"/>
      <c r="BD608" s="139"/>
      <c r="BE608" s="139"/>
      <c r="BF608" s="139"/>
      <c r="BG608" s="140"/>
      <c r="BH608" s="139"/>
      <c r="BI608" s="139"/>
      <c r="BJ608" s="139"/>
      <c r="BK608" s="139"/>
      <c r="BL608" s="139"/>
      <c r="BM608" s="139"/>
      <c r="BN608" s="139"/>
    </row>
    <row r="609" spans="1:66" ht="15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39"/>
      <c r="AG609" s="139"/>
      <c r="AH609" s="139"/>
      <c r="AI609" s="139"/>
      <c r="AJ609" s="139"/>
      <c r="AK609" s="139"/>
      <c r="AL609" s="139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40"/>
      <c r="BB609" s="139"/>
      <c r="BC609" s="139"/>
      <c r="BD609" s="139"/>
      <c r="BE609" s="139"/>
      <c r="BF609" s="139"/>
      <c r="BG609" s="140"/>
      <c r="BH609" s="139"/>
      <c r="BI609" s="139"/>
      <c r="BJ609" s="139"/>
      <c r="BK609" s="139"/>
      <c r="BL609" s="139"/>
      <c r="BM609" s="139"/>
      <c r="BN609" s="139"/>
    </row>
    <row r="610" spans="1:66" ht="15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39"/>
      <c r="AG610" s="139"/>
      <c r="AH610" s="139"/>
      <c r="AI610" s="139"/>
      <c r="AJ610" s="139"/>
      <c r="AK610" s="139"/>
      <c r="AL610" s="139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  <c r="AW610" s="139"/>
      <c r="AX610" s="139"/>
      <c r="AY610" s="139"/>
      <c r="AZ610" s="139"/>
      <c r="BA610" s="140"/>
      <c r="BB610" s="139"/>
      <c r="BC610" s="139"/>
      <c r="BD610" s="139"/>
      <c r="BE610" s="139"/>
      <c r="BF610" s="139"/>
      <c r="BG610" s="140"/>
      <c r="BH610" s="139"/>
      <c r="BI610" s="139"/>
      <c r="BJ610" s="139"/>
      <c r="BK610" s="139"/>
      <c r="BL610" s="139"/>
      <c r="BM610" s="139"/>
      <c r="BN610" s="139"/>
    </row>
    <row r="611" spans="1:66" ht="15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39"/>
      <c r="AD611" s="139"/>
      <c r="AE611" s="139"/>
      <c r="AF611" s="139"/>
      <c r="AG611" s="139"/>
      <c r="AH611" s="139"/>
      <c r="AI611" s="139"/>
      <c r="AJ611" s="139"/>
      <c r="AK611" s="139"/>
      <c r="AL611" s="139"/>
      <c r="AM611" s="139"/>
      <c r="AN611" s="139"/>
      <c r="AO611" s="139"/>
      <c r="AP611" s="139"/>
      <c r="AQ611" s="139"/>
      <c r="AR611" s="139"/>
      <c r="AS611" s="139"/>
      <c r="AT611" s="139"/>
      <c r="AU611" s="139"/>
      <c r="AV611" s="139"/>
      <c r="AW611" s="139"/>
      <c r="AX611" s="139"/>
      <c r="AY611" s="139"/>
      <c r="AZ611" s="139"/>
      <c r="BA611" s="140"/>
      <c r="BB611" s="139"/>
      <c r="BC611" s="139"/>
      <c r="BD611" s="139"/>
      <c r="BE611" s="139"/>
      <c r="BF611" s="139"/>
      <c r="BG611" s="140"/>
      <c r="BH611" s="139"/>
      <c r="BI611" s="139"/>
      <c r="BJ611" s="139"/>
      <c r="BK611" s="139"/>
      <c r="BL611" s="139"/>
      <c r="BM611" s="139"/>
      <c r="BN611" s="139"/>
    </row>
    <row r="612" spans="1:66" ht="15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  <c r="AC612" s="139"/>
      <c r="AD612" s="139"/>
      <c r="AE612" s="139"/>
      <c r="AF612" s="139"/>
      <c r="AG612" s="139"/>
      <c r="AH612" s="139"/>
      <c r="AI612" s="139"/>
      <c r="AJ612" s="139"/>
      <c r="AK612" s="139"/>
      <c r="AL612" s="139"/>
      <c r="AM612" s="139"/>
      <c r="AN612" s="139"/>
      <c r="AO612" s="139"/>
      <c r="AP612" s="139"/>
      <c r="AQ612" s="139"/>
      <c r="AR612" s="139"/>
      <c r="AS612" s="139"/>
      <c r="AT612" s="139"/>
      <c r="AU612" s="139"/>
      <c r="AV612" s="139"/>
      <c r="AW612" s="139"/>
      <c r="AX612" s="139"/>
      <c r="AY612" s="139"/>
      <c r="AZ612" s="139"/>
      <c r="BA612" s="140"/>
      <c r="BB612" s="139"/>
      <c r="BC612" s="139"/>
      <c r="BD612" s="139"/>
      <c r="BE612" s="139"/>
      <c r="BF612" s="139"/>
      <c r="BG612" s="140"/>
      <c r="BH612" s="139"/>
      <c r="BI612" s="139"/>
      <c r="BJ612" s="139"/>
      <c r="BK612" s="139"/>
      <c r="BL612" s="139"/>
      <c r="BM612" s="139"/>
      <c r="BN612" s="139"/>
    </row>
    <row r="613" spans="1:66" ht="15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39"/>
      <c r="AG613" s="139"/>
      <c r="AH613" s="139"/>
      <c r="AI613" s="139"/>
      <c r="AJ613" s="139"/>
      <c r="AK613" s="139"/>
      <c r="AL613" s="139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40"/>
      <c r="BB613" s="139"/>
      <c r="BC613" s="139"/>
      <c r="BD613" s="139"/>
      <c r="BE613" s="139"/>
      <c r="BF613" s="139"/>
      <c r="BG613" s="140"/>
      <c r="BH613" s="139"/>
      <c r="BI613" s="139"/>
      <c r="BJ613" s="139"/>
      <c r="BK613" s="139"/>
      <c r="BL613" s="139"/>
      <c r="BM613" s="139"/>
      <c r="BN613" s="139"/>
    </row>
    <row r="614" spans="1:66" ht="15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39"/>
      <c r="AG614" s="139"/>
      <c r="AH614" s="139"/>
      <c r="AI614" s="139"/>
      <c r="AJ614" s="139"/>
      <c r="AK614" s="139"/>
      <c r="AL614" s="139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  <c r="AW614" s="139"/>
      <c r="AX614" s="139"/>
      <c r="AY614" s="139"/>
      <c r="AZ614" s="139"/>
      <c r="BA614" s="140"/>
      <c r="BB614" s="139"/>
      <c r="BC614" s="139"/>
      <c r="BD614" s="139"/>
      <c r="BE614" s="139"/>
      <c r="BF614" s="139"/>
      <c r="BG614" s="140"/>
      <c r="BH614" s="139"/>
      <c r="BI614" s="139"/>
      <c r="BJ614" s="139"/>
      <c r="BK614" s="139"/>
      <c r="BL614" s="139"/>
      <c r="BM614" s="139"/>
      <c r="BN614" s="139"/>
    </row>
    <row r="615" spans="1:66" ht="15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39"/>
      <c r="AG615" s="139"/>
      <c r="AH615" s="139"/>
      <c r="AI615" s="139"/>
      <c r="AJ615" s="139"/>
      <c r="AK615" s="139"/>
      <c r="AL615" s="139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  <c r="AW615" s="139"/>
      <c r="AX615" s="139"/>
      <c r="AY615" s="139"/>
      <c r="AZ615" s="139"/>
      <c r="BA615" s="140"/>
      <c r="BB615" s="139"/>
      <c r="BC615" s="139"/>
      <c r="BD615" s="139"/>
      <c r="BE615" s="139"/>
      <c r="BF615" s="139"/>
      <c r="BG615" s="140"/>
      <c r="BH615" s="139"/>
      <c r="BI615" s="139"/>
      <c r="BJ615" s="139"/>
      <c r="BK615" s="139"/>
      <c r="BL615" s="139"/>
      <c r="BM615" s="139"/>
      <c r="BN615" s="139"/>
    </row>
    <row r="616" spans="1:66" ht="15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39"/>
      <c r="AG616" s="139"/>
      <c r="AH616" s="139"/>
      <c r="AI616" s="139"/>
      <c r="AJ616" s="139"/>
      <c r="AK616" s="139"/>
      <c r="AL616" s="139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  <c r="AW616" s="139"/>
      <c r="AX616" s="139"/>
      <c r="AY616" s="139"/>
      <c r="AZ616" s="139"/>
      <c r="BA616" s="140"/>
      <c r="BB616" s="139"/>
      <c r="BC616" s="139"/>
      <c r="BD616" s="139"/>
      <c r="BE616" s="139"/>
      <c r="BF616" s="139"/>
      <c r="BG616" s="140"/>
      <c r="BH616" s="139"/>
      <c r="BI616" s="139"/>
      <c r="BJ616" s="139"/>
      <c r="BK616" s="139"/>
      <c r="BL616" s="139"/>
      <c r="BM616" s="139"/>
      <c r="BN616" s="139"/>
    </row>
    <row r="617" spans="1:66" ht="15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39"/>
      <c r="AG617" s="139"/>
      <c r="AH617" s="139"/>
      <c r="AI617" s="139"/>
      <c r="AJ617" s="139"/>
      <c r="AK617" s="139"/>
      <c r="AL617" s="139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40"/>
      <c r="BB617" s="139"/>
      <c r="BC617" s="139"/>
      <c r="BD617" s="139"/>
      <c r="BE617" s="139"/>
      <c r="BF617" s="139"/>
      <c r="BG617" s="140"/>
      <c r="BH617" s="139"/>
      <c r="BI617" s="139"/>
      <c r="BJ617" s="139"/>
      <c r="BK617" s="139"/>
      <c r="BL617" s="139"/>
      <c r="BM617" s="139"/>
      <c r="BN617" s="139"/>
    </row>
    <row r="618" spans="1:66" ht="15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  <c r="AC618" s="139"/>
      <c r="AD618" s="139"/>
      <c r="AE618" s="139"/>
      <c r="AF618" s="139"/>
      <c r="AG618" s="139"/>
      <c r="AH618" s="139"/>
      <c r="AI618" s="139"/>
      <c r="AJ618" s="139"/>
      <c r="AK618" s="139"/>
      <c r="AL618" s="139"/>
      <c r="AM618" s="139"/>
      <c r="AN618" s="139"/>
      <c r="AO618" s="139"/>
      <c r="AP618" s="139"/>
      <c r="AQ618" s="139"/>
      <c r="AR618" s="139"/>
      <c r="AS618" s="139"/>
      <c r="AT618" s="139"/>
      <c r="AU618" s="139"/>
      <c r="AV618" s="139"/>
      <c r="AW618" s="139"/>
      <c r="AX618" s="139"/>
      <c r="AY618" s="139"/>
      <c r="AZ618" s="139"/>
      <c r="BA618" s="140"/>
      <c r="BB618" s="139"/>
      <c r="BC618" s="139"/>
      <c r="BD618" s="139"/>
      <c r="BE618" s="139"/>
      <c r="BF618" s="139"/>
      <c r="BG618" s="140"/>
      <c r="BH618" s="139"/>
      <c r="BI618" s="139"/>
      <c r="BJ618" s="139"/>
      <c r="BK618" s="139"/>
      <c r="BL618" s="139"/>
      <c r="BM618" s="139"/>
      <c r="BN618" s="139"/>
    </row>
    <row r="619" spans="1:66" ht="15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39"/>
      <c r="AG619" s="139"/>
      <c r="AH619" s="139"/>
      <c r="AI619" s="139"/>
      <c r="AJ619" s="139"/>
      <c r="AK619" s="139"/>
      <c r="AL619" s="139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40"/>
      <c r="BB619" s="139"/>
      <c r="BC619" s="139"/>
      <c r="BD619" s="139"/>
      <c r="BE619" s="139"/>
      <c r="BF619" s="139"/>
      <c r="BG619" s="140"/>
      <c r="BH619" s="139"/>
      <c r="BI619" s="139"/>
      <c r="BJ619" s="139"/>
      <c r="BK619" s="139"/>
      <c r="BL619" s="139"/>
      <c r="BM619" s="139"/>
      <c r="BN619" s="139"/>
    </row>
    <row r="620" spans="1:66" ht="15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39"/>
      <c r="AG620" s="139"/>
      <c r="AH620" s="139"/>
      <c r="AI620" s="139"/>
      <c r="AJ620" s="139"/>
      <c r="AK620" s="139"/>
      <c r="AL620" s="139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  <c r="AW620" s="139"/>
      <c r="AX620" s="139"/>
      <c r="AY620" s="139"/>
      <c r="AZ620" s="139"/>
      <c r="BA620" s="140"/>
      <c r="BB620" s="139"/>
      <c r="BC620" s="139"/>
      <c r="BD620" s="139"/>
      <c r="BE620" s="139"/>
      <c r="BF620" s="139"/>
      <c r="BG620" s="140"/>
      <c r="BH620" s="139"/>
      <c r="BI620" s="139"/>
      <c r="BJ620" s="139"/>
      <c r="BK620" s="139"/>
      <c r="BL620" s="139"/>
      <c r="BM620" s="139"/>
      <c r="BN620" s="139"/>
    </row>
    <row r="621" spans="1:66" ht="15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39"/>
      <c r="AG621" s="139"/>
      <c r="AH621" s="139"/>
      <c r="AI621" s="139"/>
      <c r="AJ621" s="139"/>
      <c r="AK621" s="139"/>
      <c r="AL621" s="139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40"/>
      <c r="BB621" s="139"/>
      <c r="BC621" s="139"/>
      <c r="BD621" s="139"/>
      <c r="BE621" s="139"/>
      <c r="BF621" s="139"/>
      <c r="BG621" s="140"/>
      <c r="BH621" s="139"/>
      <c r="BI621" s="139"/>
      <c r="BJ621" s="139"/>
      <c r="BK621" s="139"/>
      <c r="BL621" s="139"/>
      <c r="BM621" s="139"/>
      <c r="BN621" s="139"/>
    </row>
    <row r="622" spans="1:66" ht="15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  <c r="AC622" s="139"/>
      <c r="AD622" s="139"/>
      <c r="AE622" s="139"/>
      <c r="AF622" s="139"/>
      <c r="AG622" s="139"/>
      <c r="AH622" s="139"/>
      <c r="AI622" s="139"/>
      <c r="AJ622" s="139"/>
      <c r="AK622" s="139"/>
      <c r="AL622" s="139"/>
      <c r="AM622" s="139"/>
      <c r="AN622" s="139"/>
      <c r="AO622" s="139"/>
      <c r="AP622" s="139"/>
      <c r="AQ622" s="139"/>
      <c r="AR622" s="139"/>
      <c r="AS622" s="139"/>
      <c r="AT622" s="139"/>
      <c r="AU622" s="139"/>
      <c r="AV622" s="139"/>
      <c r="AW622" s="139"/>
      <c r="AX622" s="139"/>
      <c r="AY622" s="139"/>
      <c r="AZ622" s="139"/>
      <c r="BA622" s="140"/>
      <c r="BB622" s="139"/>
      <c r="BC622" s="139"/>
      <c r="BD622" s="139"/>
      <c r="BE622" s="139"/>
      <c r="BF622" s="139"/>
      <c r="BG622" s="140"/>
      <c r="BH622" s="139"/>
      <c r="BI622" s="139"/>
      <c r="BJ622" s="139"/>
      <c r="BK622" s="139"/>
      <c r="BL622" s="139"/>
      <c r="BM622" s="139"/>
      <c r="BN622" s="139"/>
    </row>
    <row r="623" spans="1:66" ht="15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39"/>
      <c r="AD623" s="139"/>
      <c r="AE623" s="139"/>
      <c r="AF623" s="139"/>
      <c r="AG623" s="139"/>
      <c r="AH623" s="139"/>
      <c r="AI623" s="139"/>
      <c r="AJ623" s="139"/>
      <c r="AK623" s="139"/>
      <c r="AL623" s="139"/>
      <c r="AM623" s="139"/>
      <c r="AN623" s="139"/>
      <c r="AO623" s="139"/>
      <c r="AP623" s="139"/>
      <c r="AQ623" s="139"/>
      <c r="AR623" s="139"/>
      <c r="AS623" s="139"/>
      <c r="AT623" s="139"/>
      <c r="AU623" s="139"/>
      <c r="AV623" s="139"/>
      <c r="AW623" s="139"/>
      <c r="AX623" s="139"/>
      <c r="AY623" s="139"/>
      <c r="AZ623" s="139"/>
      <c r="BA623" s="140"/>
      <c r="BB623" s="139"/>
      <c r="BC623" s="139"/>
      <c r="BD623" s="139"/>
      <c r="BE623" s="139"/>
      <c r="BF623" s="139"/>
      <c r="BG623" s="140"/>
      <c r="BH623" s="139"/>
      <c r="BI623" s="139"/>
      <c r="BJ623" s="139"/>
      <c r="BK623" s="139"/>
      <c r="BL623" s="139"/>
      <c r="BM623" s="139"/>
      <c r="BN623" s="139"/>
    </row>
    <row r="624" spans="1:66" ht="15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39"/>
      <c r="AG624" s="139"/>
      <c r="AH624" s="139"/>
      <c r="AI624" s="139"/>
      <c r="AJ624" s="139"/>
      <c r="AK624" s="139"/>
      <c r="AL624" s="139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  <c r="AW624" s="139"/>
      <c r="AX624" s="139"/>
      <c r="AY624" s="139"/>
      <c r="AZ624" s="139"/>
      <c r="BA624" s="140"/>
      <c r="BB624" s="139"/>
      <c r="BC624" s="139"/>
      <c r="BD624" s="139"/>
      <c r="BE624" s="139"/>
      <c r="BF624" s="139"/>
      <c r="BG624" s="140"/>
      <c r="BH624" s="139"/>
      <c r="BI624" s="139"/>
      <c r="BJ624" s="139"/>
      <c r="BK624" s="139"/>
      <c r="BL624" s="139"/>
      <c r="BM624" s="139"/>
      <c r="BN624" s="139"/>
    </row>
    <row r="625" spans="1:66" ht="15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39"/>
      <c r="AK625" s="139"/>
      <c r="AL625" s="139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40"/>
      <c r="BB625" s="139"/>
      <c r="BC625" s="139"/>
      <c r="BD625" s="139"/>
      <c r="BE625" s="139"/>
      <c r="BF625" s="139"/>
      <c r="BG625" s="140"/>
      <c r="BH625" s="139"/>
      <c r="BI625" s="139"/>
      <c r="BJ625" s="139"/>
      <c r="BK625" s="139"/>
      <c r="BL625" s="139"/>
      <c r="BM625" s="139"/>
      <c r="BN625" s="139"/>
    </row>
    <row r="626" spans="1:66" ht="15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  <c r="AC626" s="139"/>
      <c r="AD626" s="139"/>
      <c r="AE626" s="139"/>
      <c r="AF626" s="139"/>
      <c r="AG626" s="139"/>
      <c r="AH626" s="139"/>
      <c r="AI626" s="139"/>
      <c r="AJ626" s="139"/>
      <c r="AK626" s="139"/>
      <c r="AL626" s="139"/>
      <c r="AM626" s="139"/>
      <c r="AN626" s="139"/>
      <c r="AO626" s="139"/>
      <c r="AP626" s="139"/>
      <c r="AQ626" s="139"/>
      <c r="AR626" s="139"/>
      <c r="AS626" s="139"/>
      <c r="AT626" s="139"/>
      <c r="AU626" s="139"/>
      <c r="AV626" s="139"/>
      <c r="AW626" s="139"/>
      <c r="AX626" s="139"/>
      <c r="AY626" s="139"/>
      <c r="AZ626" s="139"/>
      <c r="BA626" s="140"/>
      <c r="BB626" s="139"/>
      <c r="BC626" s="139"/>
      <c r="BD626" s="139"/>
      <c r="BE626" s="139"/>
      <c r="BF626" s="139"/>
      <c r="BG626" s="140"/>
      <c r="BH626" s="139"/>
      <c r="BI626" s="139"/>
      <c r="BJ626" s="139"/>
      <c r="BK626" s="139"/>
      <c r="BL626" s="139"/>
      <c r="BM626" s="139"/>
      <c r="BN626" s="139"/>
    </row>
    <row r="627" spans="1:66" ht="15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39"/>
      <c r="AG627" s="139"/>
      <c r="AH627" s="139"/>
      <c r="AI627" s="139"/>
      <c r="AJ627" s="139"/>
      <c r="AK627" s="139"/>
      <c r="AL627" s="139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  <c r="AW627" s="139"/>
      <c r="AX627" s="139"/>
      <c r="AY627" s="139"/>
      <c r="AZ627" s="139"/>
      <c r="BA627" s="140"/>
      <c r="BB627" s="139"/>
      <c r="BC627" s="139"/>
      <c r="BD627" s="139"/>
      <c r="BE627" s="139"/>
      <c r="BF627" s="139"/>
      <c r="BG627" s="140"/>
      <c r="BH627" s="139"/>
      <c r="BI627" s="139"/>
      <c r="BJ627" s="139"/>
      <c r="BK627" s="139"/>
      <c r="BL627" s="139"/>
      <c r="BM627" s="139"/>
      <c r="BN627" s="139"/>
    </row>
    <row r="628" spans="1:66" ht="15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39"/>
      <c r="AG628" s="139"/>
      <c r="AH628" s="139"/>
      <c r="AI628" s="139"/>
      <c r="AJ628" s="139"/>
      <c r="AK628" s="139"/>
      <c r="AL628" s="139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  <c r="AW628" s="139"/>
      <c r="AX628" s="139"/>
      <c r="AY628" s="139"/>
      <c r="AZ628" s="139"/>
      <c r="BA628" s="140"/>
      <c r="BB628" s="139"/>
      <c r="BC628" s="139"/>
      <c r="BD628" s="139"/>
      <c r="BE628" s="139"/>
      <c r="BF628" s="139"/>
      <c r="BG628" s="140"/>
      <c r="BH628" s="139"/>
      <c r="BI628" s="139"/>
      <c r="BJ628" s="139"/>
      <c r="BK628" s="139"/>
      <c r="BL628" s="139"/>
      <c r="BM628" s="139"/>
      <c r="BN628" s="139"/>
    </row>
    <row r="629" spans="1:66" ht="15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39"/>
      <c r="AD629" s="139"/>
      <c r="AE629" s="139"/>
      <c r="AF629" s="139"/>
      <c r="AG629" s="139"/>
      <c r="AH629" s="139"/>
      <c r="AI629" s="139"/>
      <c r="AJ629" s="139"/>
      <c r="AK629" s="139"/>
      <c r="AL629" s="139"/>
      <c r="AM629" s="139"/>
      <c r="AN629" s="139"/>
      <c r="AO629" s="139"/>
      <c r="AP629" s="139"/>
      <c r="AQ629" s="139"/>
      <c r="AR629" s="139"/>
      <c r="AS629" s="139"/>
      <c r="AT629" s="139"/>
      <c r="AU629" s="139"/>
      <c r="AV629" s="139"/>
      <c r="AW629" s="139"/>
      <c r="AX629" s="139"/>
      <c r="AY629" s="139"/>
      <c r="AZ629" s="139"/>
      <c r="BA629" s="140"/>
      <c r="BB629" s="139"/>
      <c r="BC629" s="139"/>
      <c r="BD629" s="139"/>
      <c r="BE629" s="139"/>
      <c r="BF629" s="139"/>
      <c r="BG629" s="140"/>
      <c r="BH629" s="139"/>
      <c r="BI629" s="139"/>
      <c r="BJ629" s="139"/>
      <c r="BK629" s="139"/>
      <c r="BL629" s="139"/>
      <c r="BM629" s="139"/>
      <c r="BN629" s="139"/>
    </row>
    <row r="630" spans="1:66" ht="15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  <c r="AC630" s="139"/>
      <c r="AD630" s="139"/>
      <c r="AE630" s="139"/>
      <c r="AF630" s="139"/>
      <c r="AG630" s="139"/>
      <c r="AH630" s="139"/>
      <c r="AI630" s="139"/>
      <c r="AJ630" s="139"/>
      <c r="AK630" s="139"/>
      <c r="AL630" s="139"/>
      <c r="AM630" s="139"/>
      <c r="AN630" s="139"/>
      <c r="AO630" s="139"/>
      <c r="AP630" s="139"/>
      <c r="AQ630" s="139"/>
      <c r="AR630" s="139"/>
      <c r="AS630" s="139"/>
      <c r="AT630" s="139"/>
      <c r="AU630" s="139"/>
      <c r="AV630" s="139"/>
      <c r="AW630" s="139"/>
      <c r="AX630" s="139"/>
      <c r="AY630" s="139"/>
      <c r="AZ630" s="139"/>
      <c r="BA630" s="140"/>
      <c r="BB630" s="139"/>
      <c r="BC630" s="139"/>
      <c r="BD630" s="139"/>
      <c r="BE630" s="139"/>
      <c r="BF630" s="139"/>
      <c r="BG630" s="140"/>
      <c r="BH630" s="139"/>
      <c r="BI630" s="139"/>
      <c r="BJ630" s="139"/>
      <c r="BK630" s="139"/>
      <c r="BL630" s="139"/>
      <c r="BM630" s="139"/>
      <c r="BN630" s="139"/>
    </row>
    <row r="631" spans="1:66" ht="15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  <c r="AC631" s="139"/>
      <c r="AD631" s="139"/>
      <c r="AE631" s="139"/>
      <c r="AF631" s="139"/>
      <c r="AG631" s="139"/>
      <c r="AH631" s="139"/>
      <c r="AI631" s="139"/>
      <c r="AJ631" s="139"/>
      <c r="AK631" s="139"/>
      <c r="AL631" s="139"/>
      <c r="AM631" s="139"/>
      <c r="AN631" s="139"/>
      <c r="AO631" s="139"/>
      <c r="AP631" s="139"/>
      <c r="AQ631" s="139"/>
      <c r="AR631" s="139"/>
      <c r="AS631" s="139"/>
      <c r="AT631" s="139"/>
      <c r="AU631" s="139"/>
      <c r="AV631" s="139"/>
      <c r="AW631" s="139"/>
      <c r="AX631" s="139"/>
      <c r="AY631" s="139"/>
      <c r="AZ631" s="139"/>
      <c r="BA631" s="140"/>
      <c r="BB631" s="139"/>
      <c r="BC631" s="139"/>
      <c r="BD631" s="139"/>
      <c r="BE631" s="139"/>
      <c r="BF631" s="139"/>
      <c r="BG631" s="140"/>
      <c r="BH631" s="139"/>
      <c r="BI631" s="139"/>
      <c r="BJ631" s="139"/>
      <c r="BK631" s="139"/>
      <c r="BL631" s="139"/>
      <c r="BM631" s="139"/>
      <c r="BN631" s="139"/>
    </row>
    <row r="632" spans="1:66" ht="15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39"/>
      <c r="AG632" s="139"/>
      <c r="AH632" s="139"/>
      <c r="AI632" s="139"/>
      <c r="AJ632" s="139"/>
      <c r="AK632" s="139"/>
      <c r="AL632" s="139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  <c r="AW632" s="139"/>
      <c r="AX632" s="139"/>
      <c r="AY632" s="139"/>
      <c r="AZ632" s="139"/>
      <c r="BA632" s="140"/>
      <c r="BB632" s="139"/>
      <c r="BC632" s="139"/>
      <c r="BD632" s="139"/>
      <c r="BE632" s="139"/>
      <c r="BF632" s="139"/>
      <c r="BG632" s="140"/>
      <c r="BH632" s="139"/>
      <c r="BI632" s="139"/>
      <c r="BJ632" s="139"/>
      <c r="BK632" s="139"/>
      <c r="BL632" s="139"/>
      <c r="BM632" s="139"/>
      <c r="BN632" s="139"/>
    </row>
    <row r="633" spans="1:66" ht="15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39"/>
      <c r="AK633" s="139"/>
      <c r="AL633" s="139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40"/>
      <c r="BB633" s="139"/>
      <c r="BC633" s="139"/>
      <c r="BD633" s="139"/>
      <c r="BE633" s="139"/>
      <c r="BF633" s="139"/>
      <c r="BG633" s="140"/>
      <c r="BH633" s="139"/>
      <c r="BI633" s="139"/>
      <c r="BJ633" s="139"/>
      <c r="BK633" s="139"/>
      <c r="BL633" s="139"/>
      <c r="BM633" s="139"/>
      <c r="BN633" s="139"/>
    </row>
    <row r="634" spans="1:66" ht="15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39"/>
      <c r="AG634" s="139"/>
      <c r="AH634" s="139"/>
      <c r="AI634" s="139"/>
      <c r="AJ634" s="139"/>
      <c r="AK634" s="139"/>
      <c r="AL634" s="139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  <c r="AW634" s="139"/>
      <c r="AX634" s="139"/>
      <c r="AY634" s="139"/>
      <c r="AZ634" s="139"/>
      <c r="BA634" s="140"/>
      <c r="BB634" s="139"/>
      <c r="BC634" s="139"/>
      <c r="BD634" s="139"/>
      <c r="BE634" s="139"/>
      <c r="BF634" s="139"/>
      <c r="BG634" s="140"/>
      <c r="BH634" s="139"/>
      <c r="BI634" s="139"/>
      <c r="BJ634" s="139"/>
      <c r="BK634" s="139"/>
      <c r="BL634" s="139"/>
      <c r="BM634" s="139"/>
      <c r="BN634" s="139"/>
    </row>
    <row r="635" spans="1:66" ht="15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39"/>
      <c r="AG635" s="139"/>
      <c r="AH635" s="139"/>
      <c r="AI635" s="139"/>
      <c r="AJ635" s="139"/>
      <c r="AK635" s="139"/>
      <c r="AL635" s="139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40"/>
      <c r="BB635" s="139"/>
      <c r="BC635" s="139"/>
      <c r="BD635" s="139"/>
      <c r="BE635" s="139"/>
      <c r="BF635" s="139"/>
      <c r="BG635" s="140"/>
      <c r="BH635" s="139"/>
      <c r="BI635" s="139"/>
      <c r="BJ635" s="139"/>
      <c r="BK635" s="139"/>
      <c r="BL635" s="139"/>
      <c r="BM635" s="139"/>
      <c r="BN635" s="139"/>
    </row>
    <row r="636" spans="1:66" ht="15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39"/>
      <c r="AG636" s="139"/>
      <c r="AH636" s="139"/>
      <c r="AI636" s="139"/>
      <c r="AJ636" s="139"/>
      <c r="AK636" s="139"/>
      <c r="AL636" s="139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  <c r="AW636" s="139"/>
      <c r="AX636" s="139"/>
      <c r="AY636" s="139"/>
      <c r="AZ636" s="139"/>
      <c r="BA636" s="140"/>
      <c r="BB636" s="139"/>
      <c r="BC636" s="139"/>
      <c r="BD636" s="139"/>
      <c r="BE636" s="139"/>
      <c r="BF636" s="139"/>
      <c r="BG636" s="140"/>
      <c r="BH636" s="139"/>
      <c r="BI636" s="139"/>
      <c r="BJ636" s="139"/>
      <c r="BK636" s="139"/>
      <c r="BL636" s="139"/>
      <c r="BM636" s="139"/>
      <c r="BN636" s="139"/>
    </row>
    <row r="637" spans="1:66" ht="15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39"/>
      <c r="AG637" s="139"/>
      <c r="AH637" s="139"/>
      <c r="AI637" s="139"/>
      <c r="AJ637" s="139"/>
      <c r="AK637" s="139"/>
      <c r="AL637" s="139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40"/>
      <c r="BB637" s="139"/>
      <c r="BC637" s="139"/>
      <c r="BD637" s="139"/>
      <c r="BE637" s="139"/>
      <c r="BF637" s="139"/>
      <c r="BG637" s="140"/>
      <c r="BH637" s="139"/>
      <c r="BI637" s="139"/>
      <c r="BJ637" s="139"/>
      <c r="BK637" s="139"/>
      <c r="BL637" s="139"/>
      <c r="BM637" s="139"/>
      <c r="BN637" s="139"/>
    </row>
    <row r="638" spans="1:66" ht="15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  <c r="AC638" s="139"/>
      <c r="AD638" s="139"/>
      <c r="AE638" s="139"/>
      <c r="AF638" s="139"/>
      <c r="AG638" s="139"/>
      <c r="AH638" s="139"/>
      <c r="AI638" s="139"/>
      <c r="AJ638" s="139"/>
      <c r="AK638" s="139"/>
      <c r="AL638" s="139"/>
      <c r="AM638" s="139"/>
      <c r="AN638" s="139"/>
      <c r="AO638" s="139"/>
      <c r="AP638" s="139"/>
      <c r="AQ638" s="139"/>
      <c r="AR638" s="139"/>
      <c r="AS638" s="139"/>
      <c r="AT638" s="139"/>
      <c r="AU638" s="139"/>
      <c r="AV638" s="139"/>
      <c r="AW638" s="139"/>
      <c r="AX638" s="139"/>
      <c r="AY638" s="139"/>
      <c r="AZ638" s="139"/>
      <c r="BA638" s="140"/>
      <c r="BB638" s="139"/>
      <c r="BC638" s="139"/>
      <c r="BD638" s="139"/>
      <c r="BE638" s="139"/>
      <c r="BF638" s="139"/>
      <c r="BG638" s="140"/>
      <c r="BH638" s="139"/>
      <c r="BI638" s="139"/>
      <c r="BJ638" s="139"/>
      <c r="BK638" s="139"/>
      <c r="BL638" s="139"/>
      <c r="BM638" s="139"/>
      <c r="BN638" s="139"/>
    </row>
    <row r="639" spans="1:66" ht="15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39"/>
      <c r="AD639" s="139"/>
      <c r="AE639" s="139"/>
      <c r="AF639" s="139"/>
      <c r="AG639" s="139"/>
      <c r="AH639" s="139"/>
      <c r="AI639" s="139"/>
      <c r="AJ639" s="139"/>
      <c r="AK639" s="139"/>
      <c r="AL639" s="139"/>
      <c r="AM639" s="139"/>
      <c r="AN639" s="139"/>
      <c r="AO639" s="139"/>
      <c r="AP639" s="139"/>
      <c r="AQ639" s="139"/>
      <c r="AR639" s="139"/>
      <c r="AS639" s="139"/>
      <c r="AT639" s="139"/>
      <c r="AU639" s="139"/>
      <c r="AV639" s="139"/>
      <c r="AW639" s="139"/>
      <c r="AX639" s="139"/>
      <c r="AY639" s="139"/>
      <c r="AZ639" s="139"/>
      <c r="BA639" s="140"/>
      <c r="BB639" s="139"/>
      <c r="BC639" s="139"/>
      <c r="BD639" s="139"/>
      <c r="BE639" s="139"/>
      <c r="BF639" s="139"/>
      <c r="BG639" s="140"/>
      <c r="BH639" s="139"/>
      <c r="BI639" s="139"/>
      <c r="BJ639" s="139"/>
      <c r="BK639" s="139"/>
      <c r="BL639" s="139"/>
      <c r="BM639" s="139"/>
      <c r="BN639" s="139"/>
    </row>
    <row r="640" spans="1:66" ht="15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39"/>
      <c r="AG640" s="139"/>
      <c r="AH640" s="139"/>
      <c r="AI640" s="139"/>
      <c r="AJ640" s="139"/>
      <c r="AK640" s="139"/>
      <c r="AL640" s="139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  <c r="AW640" s="139"/>
      <c r="AX640" s="139"/>
      <c r="AY640" s="139"/>
      <c r="AZ640" s="139"/>
      <c r="BA640" s="140"/>
      <c r="BB640" s="139"/>
      <c r="BC640" s="139"/>
      <c r="BD640" s="139"/>
      <c r="BE640" s="139"/>
      <c r="BF640" s="139"/>
      <c r="BG640" s="140"/>
      <c r="BH640" s="139"/>
      <c r="BI640" s="139"/>
      <c r="BJ640" s="139"/>
      <c r="BK640" s="139"/>
      <c r="BL640" s="139"/>
      <c r="BM640" s="139"/>
      <c r="BN640" s="139"/>
    </row>
    <row r="641" spans="1:66" ht="15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39"/>
      <c r="AG641" s="139"/>
      <c r="AH641" s="139"/>
      <c r="AI641" s="139"/>
      <c r="AJ641" s="139"/>
      <c r="AK641" s="139"/>
      <c r="AL641" s="139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40"/>
      <c r="BB641" s="139"/>
      <c r="BC641" s="139"/>
      <c r="BD641" s="139"/>
      <c r="BE641" s="139"/>
      <c r="BF641" s="139"/>
      <c r="BG641" s="140"/>
      <c r="BH641" s="139"/>
      <c r="BI641" s="139"/>
      <c r="BJ641" s="139"/>
      <c r="BK641" s="139"/>
      <c r="BL641" s="139"/>
      <c r="BM641" s="139"/>
      <c r="BN641" s="139"/>
    </row>
    <row r="642" spans="1:66" ht="15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  <c r="AC642" s="139"/>
      <c r="AD642" s="139"/>
      <c r="AE642" s="139"/>
      <c r="AF642" s="139"/>
      <c r="AG642" s="139"/>
      <c r="AH642" s="139"/>
      <c r="AI642" s="139"/>
      <c r="AJ642" s="139"/>
      <c r="AK642" s="139"/>
      <c r="AL642" s="139"/>
      <c r="AM642" s="139"/>
      <c r="AN642" s="139"/>
      <c r="AO642" s="139"/>
      <c r="AP642" s="139"/>
      <c r="AQ642" s="139"/>
      <c r="AR642" s="139"/>
      <c r="AS642" s="139"/>
      <c r="AT642" s="139"/>
      <c r="AU642" s="139"/>
      <c r="AV642" s="139"/>
      <c r="AW642" s="139"/>
      <c r="AX642" s="139"/>
      <c r="AY642" s="139"/>
      <c r="AZ642" s="139"/>
      <c r="BA642" s="140"/>
      <c r="BB642" s="139"/>
      <c r="BC642" s="139"/>
      <c r="BD642" s="139"/>
      <c r="BE642" s="139"/>
      <c r="BF642" s="139"/>
      <c r="BG642" s="140"/>
      <c r="BH642" s="139"/>
      <c r="BI642" s="139"/>
      <c r="BJ642" s="139"/>
      <c r="BK642" s="139"/>
      <c r="BL642" s="139"/>
      <c r="BM642" s="139"/>
      <c r="BN642" s="139"/>
    </row>
    <row r="643" spans="1:66" ht="15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39"/>
      <c r="AG643" s="139"/>
      <c r="AH643" s="139"/>
      <c r="AI643" s="139"/>
      <c r="AJ643" s="139"/>
      <c r="AK643" s="139"/>
      <c r="AL643" s="139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40"/>
      <c r="BB643" s="139"/>
      <c r="BC643" s="139"/>
      <c r="BD643" s="139"/>
      <c r="BE643" s="139"/>
      <c r="BF643" s="139"/>
      <c r="BG643" s="140"/>
      <c r="BH643" s="139"/>
      <c r="BI643" s="139"/>
      <c r="BJ643" s="139"/>
      <c r="BK643" s="139"/>
      <c r="BL643" s="139"/>
      <c r="BM643" s="139"/>
      <c r="BN643" s="139"/>
    </row>
    <row r="644" spans="1:66" ht="15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39"/>
      <c r="AG644" s="139"/>
      <c r="AH644" s="139"/>
      <c r="AI644" s="139"/>
      <c r="AJ644" s="139"/>
      <c r="AK644" s="139"/>
      <c r="AL644" s="139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  <c r="AW644" s="139"/>
      <c r="AX644" s="139"/>
      <c r="AY644" s="139"/>
      <c r="AZ644" s="139"/>
      <c r="BA644" s="140"/>
      <c r="BB644" s="139"/>
      <c r="BC644" s="139"/>
      <c r="BD644" s="139"/>
      <c r="BE644" s="139"/>
      <c r="BF644" s="139"/>
      <c r="BG644" s="140"/>
      <c r="BH644" s="139"/>
      <c r="BI644" s="139"/>
      <c r="BJ644" s="139"/>
      <c r="BK644" s="139"/>
      <c r="BL644" s="139"/>
      <c r="BM644" s="139"/>
      <c r="BN644" s="139"/>
    </row>
    <row r="645" spans="1:66" ht="15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39"/>
      <c r="AG645" s="139"/>
      <c r="AH645" s="139"/>
      <c r="AI645" s="139"/>
      <c r="AJ645" s="139"/>
      <c r="AK645" s="139"/>
      <c r="AL645" s="139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40"/>
      <c r="BB645" s="139"/>
      <c r="BC645" s="139"/>
      <c r="BD645" s="139"/>
      <c r="BE645" s="139"/>
      <c r="BF645" s="139"/>
      <c r="BG645" s="140"/>
      <c r="BH645" s="139"/>
      <c r="BI645" s="139"/>
      <c r="BJ645" s="139"/>
      <c r="BK645" s="139"/>
      <c r="BL645" s="139"/>
      <c r="BM645" s="139"/>
      <c r="BN645" s="139"/>
    </row>
    <row r="646" spans="1:66" ht="15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39"/>
      <c r="AG646" s="139"/>
      <c r="AH646" s="139"/>
      <c r="AI646" s="139"/>
      <c r="AJ646" s="139"/>
      <c r="AK646" s="139"/>
      <c r="AL646" s="139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  <c r="AW646" s="139"/>
      <c r="AX646" s="139"/>
      <c r="AY646" s="139"/>
      <c r="AZ646" s="139"/>
      <c r="BA646" s="140"/>
      <c r="BB646" s="139"/>
      <c r="BC646" s="139"/>
      <c r="BD646" s="139"/>
      <c r="BE646" s="139"/>
      <c r="BF646" s="139"/>
      <c r="BG646" s="140"/>
      <c r="BH646" s="139"/>
      <c r="BI646" s="139"/>
      <c r="BJ646" s="139"/>
      <c r="BK646" s="139"/>
      <c r="BL646" s="139"/>
      <c r="BM646" s="139"/>
      <c r="BN646" s="139"/>
    </row>
    <row r="647" spans="1:66" ht="15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  <c r="AC647" s="139"/>
      <c r="AD647" s="139"/>
      <c r="AE647" s="139"/>
      <c r="AF647" s="139"/>
      <c r="AG647" s="139"/>
      <c r="AH647" s="139"/>
      <c r="AI647" s="139"/>
      <c r="AJ647" s="139"/>
      <c r="AK647" s="139"/>
      <c r="AL647" s="139"/>
      <c r="AM647" s="139"/>
      <c r="AN647" s="139"/>
      <c r="AO647" s="139"/>
      <c r="AP647" s="139"/>
      <c r="AQ647" s="139"/>
      <c r="AR647" s="139"/>
      <c r="AS647" s="139"/>
      <c r="AT647" s="139"/>
      <c r="AU647" s="139"/>
      <c r="AV647" s="139"/>
      <c r="AW647" s="139"/>
      <c r="AX647" s="139"/>
      <c r="AY647" s="139"/>
      <c r="AZ647" s="139"/>
      <c r="BA647" s="140"/>
      <c r="BB647" s="139"/>
      <c r="BC647" s="139"/>
      <c r="BD647" s="139"/>
      <c r="BE647" s="139"/>
      <c r="BF647" s="139"/>
      <c r="BG647" s="140"/>
      <c r="BH647" s="139"/>
      <c r="BI647" s="139"/>
      <c r="BJ647" s="139"/>
      <c r="BK647" s="139"/>
      <c r="BL647" s="139"/>
      <c r="BM647" s="139"/>
      <c r="BN647" s="139"/>
    </row>
    <row r="648" spans="1:66" ht="15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39"/>
      <c r="AG648" s="139"/>
      <c r="AH648" s="139"/>
      <c r="AI648" s="139"/>
      <c r="AJ648" s="139"/>
      <c r="AK648" s="139"/>
      <c r="AL648" s="139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  <c r="AW648" s="139"/>
      <c r="AX648" s="139"/>
      <c r="AY648" s="139"/>
      <c r="AZ648" s="139"/>
      <c r="BA648" s="140"/>
      <c r="BB648" s="139"/>
      <c r="BC648" s="139"/>
      <c r="BD648" s="139"/>
      <c r="BE648" s="139"/>
      <c r="BF648" s="139"/>
      <c r="BG648" s="140"/>
      <c r="BH648" s="139"/>
      <c r="BI648" s="139"/>
      <c r="BJ648" s="139"/>
      <c r="BK648" s="139"/>
      <c r="BL648" s="139"/>
      <c r="BM648" s="139"/>
      <c r="BN648" s="139"/>
    </row>
    <row r="649" spans="1:66" ht="15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39"/>
      <c r="AG649" s="139"/>
      <c r="AH649" s="139"/>
      <c r="AI649" s="139"/>
      <c r="AJ649" s="139"/>
      <c r="AK649" s="139"/>
      <c r="AL649" s="139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/>
      <c r="AX649" s="139"/>
      <c r="AY649" s="139"/>
      <c r="AZ649" s="139"/>
      <c r="BA649" s="140"/>
      <c r="BB649" s="139"/>
      <c r="BC649" s="139"/>
      <c r="BD649" s="139"/>
      <c r="BE649" s="139"/>
      <c r="BF649" s="139"/>
      <c r="BG649" s="140"/>
      <c r="BH649" s="139"/>
      <c r="BI649" s="139"/>
      <c r="BJ649" s="139"/>
      <c r="BK649" s="139"/>
      <c r="BL649" s="139"/>
      <c r="BM649" s="139"/>
      <c r="BN649" s="139"/>
    </row>
    <row r="650" spans="1:66" ht="15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39"/>
      <c r="AG650" s="139"/>
      <c r="AH650" s="139"/>
      <c r="AI650" s="139"/>
      <c r="AJ650" s="139"/>
      <c r="AK650" s="139"/>
      <c r="AL650" s="139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  <c r="AW650" s="139"/>
      <c r="AX650" s="139"/>
      <c r="AY650" s="139"/>
      <c r="AZ650" s="139"/>
      <c r="BA650" s="140"/>
      <c r="BB650" s="139"/>
      <c r="BC650" s="139"/>
      <c r="BD650" s="139"/>
      <c r="BE650" s="139"/>
      <c r="BF650" s="139"/>
      <c r="BG650" s="140"/>
      <c r="BH650" s="139"/>
      <c r="BI650" s="139"/>
      <c r="BJ650" s="139"/>
      <c r="BK650" s="139"/>
      <c r="BL650" s="139"/>
      <c r="BM650" s="139"/>
      <c r="BN650" s="139"/>
    </row>
    <row r="651" spans="1:66" ht="15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39"/>
      <c r="AG651" s="139"/>
      <c r="AH651" s="139"/>
      <c r="AI651" s="139"/>
      <c r="AJ651" s="139"/>
      <c r="AK651" s="139"/>
      <c r="AL651" s="139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  <c r="AW651" s="139"/>
      <c r="AX651" s="139"/>
      <c r="AY651" s="139"/>
      <c r="AZ651" s="139"/>
      <c r="BA651" s="140"/>
      <c r="BB651" s="139"/>
      <c r="BC651" s="139"/>
      <c r="BD651" s="139"/>
      <c r="BE651" s="139"/>
      <c r="BF651" s="139"/>
      <c r="BG651" s="140"/>
      <c r="BH651" s="139"/>
      <c r="BI651" s="139"/>
      <c r="BJ651" s="139"/>
      <c r="BK651" s="139"/>
      <c r="BL651" s="139"/>
      <c r="BM651" s="139"/>
      <c r="BN651" s="139"/>
    </row>
    <row r="652" spans="1:66" ht="15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39"/>
      <c r="AG652" s="139"/>
      <c r="AH652" s="139"/>
      <c r="AI652" s="139"/>
      <c r="AJ652" s="139"/>
      <c r="AK652" s="139"/>
      <c r="AL652" s="139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  <c r="AW652" s="139"/>
      <c r="AX652" s="139"/>
      <c r="AY652" s="139"/>
      <c r="AZ652" s="139"/>
      <c r="BA652" s="140"/>
      <c r="BB652" s="139"/>
      <c r="BC652" s="139"/>
      <c r="BD652" s="139"/>
      <c r="BE652" s="139"/>
      <c r="BF652" s="139"/>
      <c r="BG652" s="140"/>
      <c r="BH652" s="139"/>
      <c r="BI652" s="139"/>
      <c r="BJ652" s="139"/>
      <c r="BK652" s="139"/>
      <c r="BL652" s="139"/>
      <c r="BM652" s="139"/>
      <c r="BN652" s="139"/>
    </row>
    <row r="653" spans="1:66" ht="15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39"/>
      <c r="AG653" s="139"/>
      <c r="AH653" s="139"/>
      <c r="AI653" s="139"/>
      <c r="AJ653" s="139"/>
      <c r="AK653" s="139"/>
      <c r="AL653" s="139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40"/>
      <c r="BB653" s="139"/>
      <c r="BC653" s="139"/>
      <c r="BD653" s="139"/>
      <c r="BE653" s="139"/>
      <c r="BF653" s="139"/>
      <c r="BG653" s="140"/>
      <c r="BH653" s="139"/>
      <c r="BI653" s="139"/>
      <c r="BJ653" s="139"/>
      <c r="BK653" s="139"/>
      <c r="BL653" s="139"/>
      <c r="BM653" s="139"/>
      <c r="BN653" s="139"/>
    </row>
    <row r="654" spans="1:66" ht="15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39"/>
      <c r="AG654" s="139"/>
      <c r="AH654" s="139"/>
      <c r="AI654" s="139"/>
      <c r="AJ654" s="139"/>
      <c r="AK654" s="139"/>
      <c r="AL654" s="139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  <c r="AW654" s="139"/>
      <c r="AX654" s="139"/>
      <c r="AY654" s="139"/>
      <c r="AZ654" s="139"/>
      <c r="BA654" s="140"/>
      <c r="BB654" s="139"/>
      <c r="BC654" s="139"/>
      <c r="BD654" s="139"/>
      <c r="BE654" s="139"/>
      <c r="BF654" s="139"/>
      <c r="BG654" s="140"/>
      <c r="BH654" s="139"/>
      <c r="BI654" s="139"/>
      <c r="BJ654" s="139"/>
      <c r="BK654" s="139"/>
      <c r="BL654" s="139"/>
      <c r="BM654" s="139"/>
      <c r="BN654" s="139"/>
    </row>
    <row r="655" spans="1:66" ht="15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39"/>
      <c r="AG655" s="139"/>
      <c r="AH655" s="139"/>
      <c r="AI655" s="139"/>
      <c r="AJ655" s="139"/>
      <c r="AK655" s="139"/>
      <c r="AL655" s="139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40"/>
      <c r="BB655" s="139"/>
      <c r="BC655" s="139"/>
      <c r="BD655" s="139"/>
      <c r="BE655" s="139"/>
      <c r="BF655" s="139"/>
      <c r="BG655" s="140"/>
      <c r="BH655" s="139"/>
      <c r="BI655" s="139"/>
      <c r="BJ655" s="139"/>
      <c r="BK655" s="139"/>
      <c r="BL655" s="139"/>
      <c r="BM655" s="139"/>
      <c r="BN655" s="139"/>
    </row>
    <row r="656" spans="1:66" ht="15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39"/>
      <c r="AG656" s="139"/>
      <c r="AH656" s="139"/>
      <c r="AI656" s="139"/>
      <c r="AJ656" s="139"/>
      <c r="AK656" s="139"/>
      <c r="AL656" s="139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  <c r="AW656" s="139"/>
      <c r="AX656" s="139"/>
      <c r="AY656" s="139"/>
      <c r="AZ656" s="139"/>
      <c r="BA656" s="140"/>
      <c r="BB656" s="139"/>
      <c r="BC656" s="139"/>
      <c r="BD656" s="139"/>
      <c r="BE656" s="139"/>
      <c r="BF656" s="139"/>
      <c r="BG656" s="140"/>
      <c r="BH656" s="139"/>
      <c r="BI656" s="139"/>
      <c r="BJ656" s="139"/>
      <c r="BK656" s="139"/>
      <c r="BL656" s="139"/>
      <c r="BM656" s="139"/>
      <c r="BN656" s="139"/>
    </row>
    <row r="657" spans="1:66" ht="15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39"/>
      <c r="AG657" s="139"/>
      <c r="AH657" s="139"/>
      <c r="AI657" s="139"/>
      <c r="AJ657" s="139"/>
      <c r="AK657" s="139"/>
      <c r="AL657" s="139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40"/>
      <c r="BB657" s="139"/>
      <c r="BC657" s="139"/>
      <c r="BD657" s="139"/>
      <c r="BE657" s="139"/>
      <c r="BF657" s="139"/>
      <c r="BG657" s="140"/>
      <c r="BH657" s="139"/>
      <c r="BI657" s="139"/>
      <c r="BJ657" s="139"/>
      <c r="BK657" s="139"/>
      <c r="BL657" s="139"/>
      <c r="BM657" s="139"/>
      <c r="BN657" s="139"/>
    </row>
    <row r="658" spans="1:66" ht="15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39"/>
      <c r="AG658" s="139"/>
      <c r="AH658" s="139"/>
      <c r="AI658" s="139"/>
      <c r="AJ658" s="139"/>
      <c r="AK658" s="139"/>
      <c r="AL658" s="139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  <c r="AW658" s="139"/>
      <c r="AX658" s="139"/>
      <c r="AY658" s="139"/>
      <c r="AZ658" s="139"/>
      <c r="BA658" s="140"/>
      <c r="BB658" s="139"/>
      <c r="BC658" s="139"/>
      <c r="BD658" s="139"/>
      <c r="BE658" s="139"/>
      <c r="BF658" s="139"/>
      <c r="BG658" s="140"/>
      <c r="BH658" s="139"/>
      <c r="BI658" s="139"/>
      <c r="BJ658" s="139"/>
      <c r="BK658" s="139"/>
      <c r="BL658" s="139"/>
      <c r="BM658" s="139"/>
      <c r="BN658" s="139"/>
    </row>
    <row r="659" spans="1:66" ht="15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39"/>
      <c r="AG659" s="139"/>
      <c r="AH659" s="139"/>
      <c r="AI659" s="139"/>
      <c r="AJ659" s="139"/>
      <c r="AK659" s="139"/>
      <c r="AL659" s="139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  <c r="AW659" s="139"/>
      <c r="AX659" s="139"/>
      <c r="AY659" s="139"/>
      <c r="AZ659" s="139"/>
      <c r="BA659" s="140"/>
      <c r="BB659" s="139"/>
      <c r="BC659" s="139"/>
      <c r="BD659" s="139"/>
      <c r="BE659" s="139"/>
      <c r="BF659" s="139"/>
      <c r="BG659" s="140"/>
      <c r="BH659" s="139"/>
      <c r="BI659" s="139"/>
      <c r="BJ659" s="139"/>
      <c r="BK659" s="139"/>
      <c r="BL659" s="139"/>
      <c r="BM659" s="139"/>
      <c r="BN659" s="139"/>
    </row>
    <row r="660" spans="1:66" ht="15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39"/>
      <c r="AG660" s="139"/>
      <c r="AH660" s="139"/>
      <c r="AI660" s="139"/>
      <c r="AJ660" s="139"/>
      <c r="AK660" s="139"/>
      <c r="AL660" s="139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  <c r="AW660" s="139"/>
      <c r="AX660" s="139"/>
      <c r="AY660" s="139"/>
      <c r="AZ660" s="139"/>
      <c r="BA660" s="140"/>
      <c r="BB660" s="139"/>
      <c r="BC660" s="139"/>
      <c r="BD660" s="139"/>
      <c r="BE660" s="139"/>
      <c r="BF660" s="139"/>
      <c r="BG660" s="140"/>
      <c r="BH660" s="139"/>
      <c r="BI660" s="139"/>
      <c r="BJ660" s="139"/>
      <c r="BK660" s="139"/>
      <c r="BL660" s="139"/>
      <c r="BM660" s="139"/>
      <c r="BN660" s="139"/>
    </row>
    <row r="661" spans="1:66" ht="15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39"/>
      <c r="AG661" s="139"/>
      <c r="AH661" s="139"/>
      <c r="AI661" s="139"/>
      <c r="AJ661" s="139"/>
      <c r="AK661" s="139"/>
      <c r="AL661" s="139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40"/>
      <c r="BB661" s="139"/>
      <c r="BC661" s="139"/>
      <c r="BD661" s="139"/>
      <c r="BE661" s="139"/>
      <c r="BF661" s="139"/>
      <c r="BG661" s="140"/>
      <c r="BH661" s="139"/>
      <c r="BI661" s="139"/>
      <c r="BJ661" s="139"/>
      <c r="BK661" s="139"/>
      <c r="BL661" s="139"/>
      <c r="BM661" s="139"/>
      <c r="BN661" s="139"/>
    </row>
    <row r="662" spans="1:66" ht="15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39"/>
      <c r="AG662" s="139"/>
      <c r="AH662" s="139"/>
      <c r="AI662" s="139"/>
      <c r="AJ662" s="139"/>
      <c r="AK662" s="139"/>
      <c r="AL662" s="139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  <c r="AW662" s="139"/>
      <c r="AX662" s="139"/>
      <c r="AY662" s="139"/>
      <c r="AZ662" s="139"/>
      <c r="BA662" s="140"/>
      <c r="BB662" s="139"/>
      <c r="BC662" s="139"/>
      <c r="BD662" s="139"/>
      <c r="BE662" s="139"/>
      <c r="BF662" s="139"/>
      <c r="BG662" s="140"/>
      <c r="BH662" s="139"/>
      <c r="BI662" s="139"/>
      <c r="BJ662" s="139"/>
      <c r="BK662" s="139"/>
      <c r="BL662" s="139"/>
      <c r="BM662" s="139"/>
      <c r="BN662" s="139"/>
    </row>
    <row r="663" spans="1:66" ht="15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39"/>
      <c r="AG663" s="139"/>
      <c r="AH663" s="139"/>
      <c r="AI663" s="139"/>
      <c r="AJ663" s="139"/>
      <c r="AK663" s="139"/>
      <c r="AL663" s="139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40"/>
      <c r="BB663" s="139"/>
      <c r="BC663" s="139"/>
      <c r="BD663" s="139"/>
      <c r="BE663" s="139"/>
      <c r="BF663" s="139"/>
      <c r="BG663" s="140"/>
      <c r="BH663" s="139"/>
      <c r="BI663" s="139"/>
      <c r="BJ663" s="139"/>
      <c r="BK663" s="139"/>
      <c r="BL663" s="139"/>
      <c r="BM663" s="139"/>
      <c r="BN663" s="139"/>
    </row>
    <row r="664" spans="1:66" ht="15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39"/>
      <c r="AG664" s="139"/>
      <c r="AH664" s="139"/>
      <c r="AI664" s="139"/>
      <c r="AJ664" s="139"/>
      <c r="AK664" s="139"/>
      <c r="AL664" s="139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  <c r="AW664" s="139"/>
      <c r="AX664" s="139"/>
      <c r="AY664" s="139"/>
      <c r="AZ664" s="139"/>
      <c r="BA664" s="140"/>
      <c r="BB664" s="139"/>
      <c r="BC664" s="139"/>
      <c r="BD664" s="139"/>
      <c r="BE664" s="139"/>
      <c r="BF664" s="139"/>
      <c r="BG664" s="140"/>
      <c r="BH664" s="139"/>
      <c r="BI664" s="139"/>
      <c r="BJ664" s="139"/>
      <c r="BK664" s="139"/>
      <c r="BL664" s="139"/>
      <c r="BM664" s="139"/>
      <c r="BN664" s="139"/>
    </row>
    <row r="665" spans="1:66" ht="15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39"/>
      <c r="AG665" s="139"/>
      <c r="AH665" s="139"/>
      <c r="AI665" s="139"/>
      <c r="AJ665" s="139"/>
      <c r="AK665" s="139"/>
      <c r="AL665" s="139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40"/>
      <c r="BB665" s="139"/>
      <c r="BC665" s="139"/>
      <c r="BD665" s="139"/>
      <c r="BE665" s="139"/>
      <c r="BF665" s="139"/>
      <c r="BG665" s="140"/>
      <c r="BH665" s="139"/>
      <c r="BI665" s="139"/>
      <c r="BJ665" s="139"/>
      <c r="BK665" s="139"/>
      <c r="BL665" s="139"/>
      <c r="BM665" s="139"/>
      <c r="BN665" s="139"/>
    </row>
    <row r="666" spans="1:66" ht="15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39"/>
      <c r="AD666" s="139"/>
      <c r="AE666" s="139"/>
      <c r="AF666" s="139"/>
      <c r="AG666" s="139"/>
      <c r="AH666" s="139"/>
      <c r="AI666" s="139"/>
      <c r="AJ666" s="139"/>
      <c r="AK666" s="139"/>
      <c r="AL666" s="139"/>
      <c r="AM666" s="139"/>
      <c r="AN666" s="139"/>
      <c r="AO666" s="139"/>
      <c r="AP666" s="139"/>
      <c r="AQ666" s="139"/>
      <c r="AR666" s="139"/>
      <c r="AS666" s="139"/>
      <c r="AT666" s="139"/>
      <c r="AU666" s="139"/>
      <c r="AV666" s="139"/>
      <c r="AW666" s="139"/>
      <c r="AX666" s="139"/>
      <c r="AY666" s="139"/>
      <c r="AZ666" s="139"/>
      <c r="BA666" s="140"/>
      <c r="BB666" s="139"/>
      <c r="BC666" s="139"/>
      <c r="BD666" s="139"/>
      <c r="BE666" s="139"/>
      <c r="BF666" s="139"/>
      <c r="BG666" s="140"/>
      <c r="BH666" s="139"/>
      <c r="BI666" s="139"/>
      <c r="BJ666" s="139"/>
      <c r="BK666" s="139"/>
      <c r="BL666" s="139"/>
      <c r="BM666" s="139"/>
      <c r="BN666" s="139"/>
    </row>
    <row r="667" spans="1:66" ht="15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  <c r="AE667" s="139"/>
      <c r="AF667" s="139"/>
      <c r="AG667" s="139"/>
      <c r="AH667" s="139"/>
      <c r="AI667" s="139"/>
      <c r="AJ667" s="139"/>
      <c r="AK667" s="139"/>
      <c r="AL667" s="139"/>
      <c r="AM667" s="139"/>
      <c r="AN667" s="139"/>
      <c r="AO667" s="139"/>
      <c r="AP667" s="139"/>
      <c r="AQ667" s="139"/>
      <c r="AR667" s="139"/>
      <c r="AS667" s="139"/>
      <c r="AT667" s="139"/>
      <c r="AU667" s="139"/>
      <c r="AV667" s="139"/>
      <c r="AW667" s="139"/>
      <c r="AX667" s="139"/>
      <c r="AY667" s="139"/>
      <c r="AZ667" s="139"/>
      <c r="BA667" s="140"/>
      <c r="BB667" s="139"/>
      <c r="BC667" s="139"/>
      <c r="BD667" s="139"/>
      <c r="BE667" s="139"/>
      <c r="BF667" s="139"/>
      <c r="BG667" s="140"/>
      <c r="BH667" s="139"/>
      <c r="BI667" s="139"/>
      <c r="BJ667" s="139"/>
      <c r="BK667" s="139"/>
      <c r="BL667" s="139"/>
      <c r="BM667" s="139"/>
      <c r="BN667" s="139"/>
    </row>
    <row r="668" spans="1:66" ht="15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39"/>
      <c r="AD668" s="139"/>
      <c r="AE668" s="139"/>
      <c r="AF668" s="139"/>
      <c r="AG668" s="139"/>
      <c r="AH668" s="139"/>
      <c r="AI668" s="139"/>
      <c r="AJ668" s="139"/>
      <c r="AK668" s="139"/>
      <c r="AL668" s="139"/>
      <c r="AM668" s="139"/>
      <c r="AN668" s="139"/>
      <c r="AO668" s="139"/>
      <c r="AP668" s="139"/>
      <c r="AQ668" s="139"/>
      <c r="AR668" s="139"/>
      <c r="AS668" s="139"/>
      <c r="AT668" s="139"/>
      <c r="AU668" s="139"/>
      <c r="AV668" s="139"/>
      <c r="AW668" s="139"/>
      <c r="AX668" s="139"/>
      <c r="AY668" s="139"/>
      <c r="AZ668" s="139"/>
      <c r="BA668" s="140"/>
      <c r="BB668" s="139"/>
      <c r="BC668" s="139"/>
      <c r="BD668" s="139"/>
      <c r="BE668" s="139"/>
      <c r="BF668" s="139"/>
      <c r="BG668" s="140"/>
      <c r="BH668" s="139"/>
      <c r="BI668" s="139"/>
      <c r="BJ668" s="139"/>
      <c r="BK668" s="139"/>
      <c r="BL668" s="139"/>
      <c r="BM668" s="139"/>
      <c r="BN668" s="139"/>
    </row>
    <row r="669" spans="1:66" ht="15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  <c r="AE669" s="139"/>
      <c r="AF669" s="139"/>
      <c r="AG669" s="139"/>
      <c r="AH669" s="139"/>
      <c r="AI669" s="139"/>
      <c r="AJ669" s="139"/>
      <c r="AK669" s="139"/>
      <c r="AL669" s="139"/>
      <c r="AM669" s="139"/>
      <c r="AN669" s="139"/>
      <c r="AO669" s="139"/>
      <c r="AP669" s="139"/>
      <c r="AQ669" s="139"/>
      <c r="AR669" s="139"/>
      <c r="AS669" s="139"/>
      <c r="AT669" s="139"/>
      <c r="AU669" s="139"/>
      <c r="AV669" s="139"/>
      <c r="AW669" s="139"/>
      <c r="AX669" s="139"/>
      <c r="AY669" s="139"/>
      <c r="AZ669" s="139"/>
      <c r="BA669" s="140"/>
      <c r="BB669" s="139"/>
      <c r="BC669" s="139"/>
      <c r="BD669" s="139"/>
      <c r="BE669" s="139"/>
      <c r="BF669" s="139"/>
      <c r="BG669" s="140"/>
      <c r="BH669" s="139"/>
      <c r="BI669" s="139"/>
      <c r="BJ669" s="139"/>
      <c r="BK669" s="139"/>
      <c r="BL669" s="139"/>
      <c r="BM669" s="139"/>
      <c r="BN669" s="139"/>
    </row>
    <row r="670" spans="1:66" ht="15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39"/>
      <c r="AD670" s="139"/>
      <c r="AE670" s="139"/>
      <c r="AF670" s="139"/>
      <c r="AG670" s="139"/>
      <c r="AH670" s="139"/>
      <c r="AI670" s="139"/>
      <c r="AJ670" s="139"/>
      <c r="AK670" s="139"/>
      <c r="AL670" s="139"/>
      <c r="AM670" s="139"/>
      <c r="AN670" s="139"/>
      <c r="AO670" s="139"/>
      <c r="AP670" s="139"/>
      <c r="AQ670" s="139"/>
      <c r="AR670" s="139"/>
      <c r="AS670" s="139"/>
      <c r="AT670" s="139"/>
      <c r="AU670" s="139"/>
      <c r="AV670" s="139"/>
      <c r="AW670" s="139"/>
      <c r="AX670" s="139"/>
      <c r="AY670" s="139"/>
      <c r="AZ670" s="139"/>
      <c r="BA670" s="140"/>
      <c r="BB670" s="139"/>
      <c r="BC670" s="139"/>
      <c r="BD670" s="139"/>
      <c r="BE670" s="139"/>
      <c r="BF670" s="139"/>
      <c r="BG670" s="140"/>
      <c r="BH670" s="139"/>
      <c r="BI670" s="139"/>
      <c r="BJ670" s="139"/>
      <c r="BK670" s="139"/>
      <c r="BL670" s="139"/>
      <c r="BM670" s="139"/>
      <c r="BN670" s="139"/>
    </row>
    <row r="671" spans="1:66" ht="15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/>
      <c r="AD671" s="139"/>
      <c r="AE671" s="139"/>
      <c r="AF671" s="139"/>
      <c r="AG671" s="139"/>
      <c r="AH671" s="139"/>
      <c r="AI671" s="139"/>
      <c r="AJ671" s="139"/>
      <c r="AK671" s="139"/>
      <c r="AL671" s="139"/>
      <c r="AM671" s="139"/>
      <c r="AN671" s="139"/>
      <c r="AO671" s="139"/>
      <c r="AP671" s="139"/>
      <c r="AQ671" s="139"/>
      <c r="AR671" s="139"/>
      <c r="AS671" s="139"/>
      <c r="AT671" s="139"/>
      <c r="AU671" s="139"/>
      <c r="AV671" s="139"/>
      <c r="AW671" s="139"/>
      <c r="AX671" s="139"/>
      <c r="AY671" s="139"/>
      <c r="AZ671" s="139"/>
      <c r="BA671" s="140"/>
      <c r="BB671" s="139"/>
      <c r="BC671" s="139"/>
      <c r="BD671" s="139"/>
      <c r="BE671" s="139"/>
      <c r="BF671" s="139"/>
      <c r="BG671" s="140"/>
      <c r="BH671" s="139"/>
      <c r="BI671" s="139"/>
      <c r="BJ671" s="139"/>
      <c r="BK671" s="139"/>
      <c r="BL671" s="139"/>
      <c r="BM671" s="139"/>
      <c r="BN671" s="139"/>
    </row>
    <row r="672" spans="1:66" ht="15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39"/>
      <c r="AD672" s="139"/>
      <c r="AE672" s="139"/>
      <c r="AF672" s="139"/>
      <c r="AG672" s="139"/>
      <c r="AH672" s="139"/>
      <c r="AI672" s="139"/>
      <c r="AJ672" s="139"/>
      <c r="AK672" s="139"/>
      <c r="AL672" s="139"/>
      <c r="AM672" s="139"/>
      <c r="AN672" s="139"/>
      <c r="AO672" s="139"/>
      <c r="AP672" s="139"/>
      <c r="AQ672" s="139"/>
      <c r="AR672" s="139"/>
      <c r="AS672" s="139"/>
      <c r="AT672" s="139"/>
      <c r="AU672" s="139"/>
      <c r="AV672" s="139"/>
      <c r="AW672" s="139"/>
      <c r="AX672" s="139"/>
      <c r="AY672" s="139"/>
      <c r="AZ672" s="139"/>
      <c r="BA672" s="140"/>
      <c r="BB672" s="139"/>
      <c r="BC672" s="139"/>
      <c r="BD672" s="139"/>
      <c r="BE672" s="139"/>
      <c r="BF672" s="139"/>
      <c r="BG672" s="140"/>
      <c r="BH672" s="139"/>
      <c r="BI672" s="139"/>
      <c r="BJ672" s="139"/>
      <c r="BK672" s="139"/>
      <c r="BL672" s="139"/>
      <c r="BM672" s="139"/>
      <c r="BN672" s="139"/>
    </row>
    <row r="673" spans="1:66" ht="15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  <c r="AE673" s="139"/>
      <c r="AF673" s="139"/>
      <c r="AG673" s="139"/>
      <c r="AH673" s="139"/>
      <c r="AI673" s="139"/>
      <c r="AJ673" s="139"/>
      <c r="AK673" s="139"/>
      <c r="AL673" s="139"/>
      <c r="AM673" s="139"/>
      <c r="AN673" s="139"/>
      <c r="AO673" s="139"/>
      <c r="AP673" s="139"/>
      <c r="AQ673" s="139"/>
      <c r="AR673" s="139"/>
      <c r="AS673" s="139"/>
      <c r="AT673" s="139"/>
      <c r="AU673" s="139"/>
      <c r="AV673" s="139"/>
      <c r="AW673" s="139"/>
      <c r="AX673" s="139"/>
      <c r="AY673" s="139"/>
      <c r="AZ673" s="139"/>
      <c r="BA673" s="140"/>
      <c r="BB673" s="139"/>
      <c r="BC673" s="139"/>
      <c r="BD673" s="139"/>
      <c r="BE673" s="139"/>
      <c r="BF673" s="139"/>
      <c r="BG673" s="140"/>
      <c r="BH673" s="139"/>
      <c r="BI673" s="139"/>
      <c r="BJ673" s="139"/>
      <c r="BK673" s="139"/>
      <c r="BL673" s="139"/>
      <c r="BM673" s="139"/>
      <c r="BN673" s="139"/>
    </row>
    <row r="674" spans="1:66" ht="15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39"/>
      <c r="AD674" s="139"/>
      <c r="AE674" s="139"/>
      <c r="AF674" s="139"/>
      <c r="AG674" s="139"/>
      <c r="AH674" s="139"/>
      <c r="AI674" s="139"/>
      <c r="AJ674" s="139"/>
      <c r="AK674" s="139"/>
      <c r="AL674" s="139"/>
      <c r="AM674" s="139"/>
      <c r="AN674" s="139"/>
      <c r="AO674" s="139"/>
      <c r="AP674" s="139"/>
      <c r="AQ674" s="139"/>
      <c r="AR674" s="139"/>
      <c r="AS674" s="139"/>
      <c r="AT674" s="139"/>
      <c r="AU674" s="139"/>
      <c r="AV674" s="139"/>
      <c r="AW674" s="139"/>
      <c r="AX674" s="139"/>
      <c r="AY674" s="139"/>
      <c r="AZ674" s="139"/>
      <c r="BA674" s="140"/>
      <c r="BB674" s="139"/>
      <c r="BC674" s="139"/>
      <c r="BD674" s="139"/>
      <c r="BE674" s="139"/>
      <c r="BF674" s="139"/>
      <c r="BG674" s="140"/>
      <c r="BH674" s="139"/>
      <c r="BI674" s="139"/>
      <c r="BJ674" s="139"/>
      <c r="BK674" s="139"/>
      <c r="BL674" s="139"/>
      <c r="BM674" s="139"/>
      <c r="BN674" s="139"/>
    </row>
    <row r="675" spans="1:66" ht="15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  <c r="AE675" s="139"/>
      <c r="AF675" s="139"/>
      <c r="AG675" s="139"/>
      <c r="AH675" s="139"/>
      <c r="AI675" s="139"/>
      <c r="AJ675" s="139"/>
      <c r="AK675" s="139"/>
      <c r="AL675" s="139"/>
      <c r="AM675" s="139"/>
      <c r="AN675" s="139"/>
      <c r="AO675" s="139"/>
      <c r="AP675" s="139"/>
      <c r="AQ675" s="139"/>
      <c r="AR675" s="139"/>
      <c r="AS675" s="139"/>
      <c r="AT675" s="139"/>
      <c r="AU675" s="139"/>
      <c r="AV675" s="139"/>
      <c r="AW675" s="139"/>
      <c r="AX675" s="139"/>
      <c r="AY675" s="139"/>
      <c r="AZ675" s="139"/>
      <c r="BA675" s="140"/>
      <c r="BB675" s="139"/>
      <c r="BC675" s="139"/>
      <c r="BD675" s="139"/>
      <c r="BE675" s="139"/>
      <c r="BF675" s="139"/>
      <c r="BG675" s="140"/>
      <c r="BH675" s="139"/>
      <c r="BI675" s="139"/>
      <c r="BJ675" s="139"/>
      <c r="BK675" s="139"/>
      <c r="BL675" s="139"/>
      <c r="BM675" s="139"/>
      <c r="BN675" s="139"/>
    </row>
    <row r="676" spans="1:66" ht="15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39"/>
      <c r="AD676" s="139"/>
      <c r="AE676" s="139"/>
      <c r="AF676" s="139"/>
      <c r="AG676" s="139"/>
      <c r="AH676" s="139"/>
      <c r="AI676" s="139"/>
      <c r="AJ676" s="139"/>
      <c r="AK676" s="139"/>
      <c r="AL676" s="139"/>
      <c r="AM676" s="139"/>
      <c r="AN676" s="139"/>
      <c r="AO676" s="139"/>
      <c r="AP676" s="139"/>
      <c r="AQ676" s="139"/>
      <c r="AR676" s="139"/>
      <c r="AS676" s="139"/>
      <c r="AT676" s="139"/>
      <c r="AU676" s="139"/>
      <c r="AV676" s="139"/>
      <c r="AW676" s="139"/>
      <c r="AX676" s="139"/>
      <c r="AY676" s="139"/>
      <c r="AZ676" s="139"/>
      <c r="BA676" s="140"/>
      <c r="BB676" s="139"/>
      <c r="BC676" s="139"/>
      <c r="BD676" s="139"/>
      <c r="BE676" s="139"/>
      <c r="BF676" s="139"/>
      <c r="BG676" s="140"/>
      <c r="BH676" s="139"/>
      <c r="BI676" s="139"/>
      <c r="BJ676" s="139"/>
      <c r="BK676" s="139"/>
      <c r="BL676" s="139"/>
      <c r="BM676" s="139"/>
      <c r="BN676" s="139"/>
    </row>
    <row r="677" spans="1:66" ht="15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  <c r="AE677" s="139"/>
      <c r="AF677" s="139"/>
      <c r="AG677" s="139"/>
      <c r="AH677" s="139"/>
      <c r="AI677" s="139"/>
      <c r="AJ677" s="139"/>
      <c r="AK677" s="139"/>
      <c r="AL677" s="139"/>
      <c r="AM677" s="139"/>
      <c r="AN677" s="139"/>
      <c r="AO677" s="139"/>
      <c r="AP677" s="139"/>
      <c r="AQ677" s="139"/>
      <c r="AR677" s="139"/>
      <c r="AS677" s="139"/>
      <c r="AT677" s="139"/>
      <c r="AU677" s="139"/>
      <c r="AV677" s="139"/>
      <c r="AW677" s="139"/>
      <c r="AX677" s="139"/>
      <c r="AY677" s="139"/>
      <c r="AZ677" s="139"/>
      <c r="BA677" s="140"/>
      <c r="BB677" s="139"/>
      <c r="BC677" s="139"/>
      <c r="BD677" s="139"/>
      <c r="BE677" s="139"/>
      <c r="BF677" s="139"/>
      <c r="BG677" s="140"/>
      <c r="BH677" s="139"/>
      <c r="BI677" s="139"/>
      <c r="BJ677" s="139"/>
      <c r="BK677" s="139"/>
      <c r="BL677" s="139"/>
      <c r="BM677" s="139"/>
      <c r="BN677" s="139"/>
    </row>
    <row r="678" spans="1:66" ht="15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39"/>
      <c r="AD678" s="139"/>
      <c r="AE678" s="139"/>
      <c r="AF678" s="139"/>
      <c r="AG678" s="139"/>
      <c r="AH678" s="139"/>
      <c r="AI678" s="139"/>
      <c r="AJ678" s="139"/>
      <c r="AK678" s="139"/>
      <c r="AL678" s="139"/>
      <c r="AM678" s="139"/>
      <c r="AN678" s="139"/>
      <c r="AO678" s="139"/>
      <c r="AP678" s="139"/>
      <c r="AQ678" s="139"/>
      <c r="AR678" s="139"/>
      <c r="AS678" s="139"/>
      <c r="AT678" s="139"/>
      <c r="AU678" s="139"/>
      <c r="AV678" s="139"/>
      <c r="AW678" s="139"/>
      <c r="AX678" s="139"/>
      <c r="AY678" s="139"/>
      <c r="AZ678" s="139"/>
      <c r="BA678" s="140"/>
      <c r="BB678" s="139"/>
      <c r="BC678" s="139"/>
      <c r="BD678" s="139"/>
      <c r="BE678" s="139"/>
      <c r="BF678" s="139"/>
      <c r="BG678" s="140"/>
      <c r="BH678" s="139"/>
      <c r="BI678" s="139"/>
      <c r="BJ678" s="139"/>
      <c r="BK678" s="139"/>
      <c r="BL678" s="139"/>
      <c r="BM678" s="139"/>
      <c r="BN678" s="139"/>
    </row>
    <row r="679" spans="1:66" ht="15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39"/>
      <c r="AD679" s="139"/>
      <c r="AE679" s="139"/>
      <c r="AF679" s="139"/>
      <c r="AG679" s="139"/>
      <c r="AH679" s="139"/>
      <c r="AI679" s="139"/>
      <c r="AJ679" s="139"/>
      <c r="AK679" s="139"/>
      <c r="AL679" s="139"/>
      <c r="AM679" s="139"/>
      <c r="AN679" s="139"/>
      <c r="AO679" s="139"/>
      <c r="AP679" s="139"/>
      <c r="AQ679" s="139"/>
      <c r="AR679" s="139"/>
      <c r="AS679" s="139"/>
      <c r="AT679" s="139"/>
      <c r="AU679" s="139"/>
      <c r="AV679" s="139"/>
      <c r="AW679" s="139"/>
      <c r="AX679" s="139"/>
      <c r="AY679" s="139"/>
      <c r="AZ679" s="139"/>
      <c r="BA679" s="140"/>
      <c r="BB679" s="139"/>
      <c r="BC679" s="139"/>
      <c r="BD679" s="139"/>
      <c r="BE679" s="139"/>
      <c r="BF679" s="139"/>
      <c r="BG679" s="140"/>
      <c r="BH679" s="139"/>
      <c r="BI679" s="139"/>
      <c r="BJ679" s="139"/>
      <c r="BK679" s="139"/>
      <c r="BL679" s="139"/>
      <c r="BM679" s="139"/>
      <c r="BN679" s="139"/>
    </row>
    <row r="680" spans="1:66" ht="15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39"/>
      <c r="AD680" s="139"/>
      <c r="AE680" s="139"/>
      <c r="AF680" s="139"/>
      <c r="AG680" s="139"/>
      <c r="AH680" s="139"/>
      <c r="AI680" s="139"/>
      <c r="AJ680" s="139"/>
      <c r="AK680" s="139"/>
      <c r="AL680" s="139"/>
      <c r="AM680" s="139"/>
      <c r="AN680" s="139"/>
      <c r="AO680" s="139"/>
      <c r="AP680" s="139"/>
      <c r="AQ680" s="139"/>
      <c r="AR680" s="139"/>
      <c r="AS680" s="139"/>
      <c r="AT680" s="139"/>
      <c r="AU680" s="139"/>
      <c r="AV680" s="139"/>
      <c r="AW680" s="139"/>
      <c r="AX680" s="139"/>
      <c r="AY680" s="139"/>
      <c r="AZ680" s="139"/>
      <c r="BA680" s="140"/>
      <c r="BB680" s="139"/>
      <c r="BC680" s="139"/>
      <c r="BD680" s="139"/>
      <c r="BE680" s="139"/>
      <c r="BF680" s="139"/>
      <c r="BG680" s="140"/>
      <c r="BH680" s="139"/>
      <c r="BI680" s="139"/>
      <c r="BJ680" s="139"/>
      <c r="BK680" s="139"/>
      <c r="BL680" s="139"/>
      <c r="BM680" s="139"/>
      <c r="BN680" s="139"/>
    </row>
    <row r="681" spans="1:66" ht="15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/>
      <c r="AD681" s="139"/>
      <c r="AE681" s="139"/>
      <c r="AF681" s="139"/>
      <c r="AG681" s="139"/>
      <c r="AH681" s="139"/>
      <c r="AI681" s="139"/>
      <c r="AJ681" s="139"/>
      <c r="AK681" s="139"/>
      <c r="AL681" s="139"/>
      <c r="AM681" s="139"/>
      <c r="AN681" s="139"/>
      <c r="AO681" s="139"/>
      <c r="AP681" s="139"/>
      <c r="AQ681" s="139"/>
      <c r="AR681" s="139"/>
      <c r="AS681" s="139"/>
      <c r="AT681" s="139"/>
      <c r="AU681" s="139"/>
      <c r="AV681" s="139"/>
      <c r="AW681" s="139"/>
      <c r="AX681" s="139"/>
      <c r="AY681" s="139"/>
      <c r="AZ681" s="139"/>
      <c r="BA681" s="140"/>
      <c r="BB681" s="139"/>
      <c r="BC681" s="139"/>
      <c r="BD681" s="139"/>
      <c r="BE681" s="139"/>
      <c r="BF681" s="139"/>
      <c r="BG681" s="140"/>
      <c r="BH681" s="139"/>
      <c r="BI681" s="139"/>
      <c r="BJ681" s="139"/>
      <c r="BK681" s="139"/>
      <c r="BL681" s="139"/>
      <c r="BM681" s="139"/>
      <c r="BN681" s="139"/>
    </row>
    <row r="682" spans="1:66" ht="15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39"/>
      <c r="AD682" s="139"/>
      <c r="AE682" s="139"/>
      <c r="AF682" s="139"/>
      <c r="AG682" s="139"/>
      <c r="AH682" s="139"/>
      <c r="AI682" s="139"/>
      <c r="AJ682" s="139"/>
      <c r="AK682" s="139"/>
      <c r="AL682" s="139"/>
      <c r="AM682" s="139"/>
      <c r="AN682" s="139"/>
      <c r="AO682" s="139"/>
      <c r="AP682" s="139"/>
      <c r="AQ682" s="139"/>
      <c r="AR682" s="139"/>
      <c r="AS682" s="139"/>
      <c r="AT682" s="139"/>
      <c r="AU682" s="139"/>
      <c r="AV682" s="139"/>
      <c r="AW682" s="139"/>
      <c r="AX682" s="139"/>
      <c r="AY682" s="139"/>
      <c r="AZ682" s="139"/>
      <c r="BA682" s="140"/>
      <c r="BB682" s="139"/>
      <c r="BC682" s="139"/>
      <c r="BD682" s="139"/>
      <c r="BE682" s="139"/>
      <c r="BF682" s="139"/>
      <c r="BG682" s="140"/>
      <c r="BH682" s="139"/>
      <c r="BI682" s="139"/>
      <c r="BJ682" s="139"/>
      <c r="BK682" s="139"/>
      <c r="BL682" s="139"/>
      <c r="BM682" s="139"/>
      <c r="BN682" s="139"/>
    </row>
    <row r="683" spans="1:66" ht="15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  <c r="AE683" s="139"/>
      <c r="AF683" s="139"/>
      <c r="AG683" s="139"/>
      <c r="AH683" s="139"/>
      <c r="AI683" s="139"/>
      <c r="AJ683" s="139"/>
      <c r="AK683" s="139"/>
      <c r="AL683" s="139"/>
      <c r="AM683" s="139"/>
      <c r="AN683" s="139"/>
      <c r="AO683" s="139"/>
      <c r="AP683" s="139"/>
      <c r="AQ683" s="139"/>
      <c r="AR683" s="139"/>
      <c r="AS683" s="139"/>
      <c r="AT683" s="139"/>
      <c r="AU683" s="139"/>
      <c r="AV683" s="139"/>
      <c r="AW683" s="139"/>
      <c r="AX683" s="139"/>
      <c r="AY683" s="139"/>
      <c r="AZ683" s="139"/>
      <c r="BA683" s="140"/>
      <c r="BB683" s="139"/>
      <c r="BC683" s="139"/>
      <c r="BD683" s="139"/>
      <c r="BE683" s="139"/>
      <c r="BF683" s="139"/>
      <c r="BG683" s="140"/>
      <c r="BH683" s="139"/>
      <c r="BI683" s="139"/>
      <c r="BJ683" s="139"/>
      <c r="BK683" s="139"/>
      <c r="BL683" s="139"/>
      <c r="BM683" s="139"/>
      <c r="BN683" s="139"/>
    </row>
    <row r="684" spans="1:66" ht="15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39"/>
      <c r="AD684" s="139"/>
      <c r="AE684" s="139"/>
      <c r="AF684" s="139"/>
      <c r="AG684" s="139"/>
      <c r="AH684" s="139"/>
      <c r="AI684" s="139"/>
      <c r="AJ684" s="139"/>
      <c r="AK684" s="139"/>
      <c r="AL684" s="139"/>
      <c r="AM684" s="139"/>
      <c r="AN684" s="139"/>
      <c r="AO684" s="139"/>
      <c r="AP684" s="139"/>
      <c r="AQ684" s="139"/>
      <c r="AR684" s="139"/>
      <c r="AS684" s="139"/>
      <c r="AT684" s="139"/>
      <c r="AU684" s="139"/>
      <c r="AV684" s="139"/>
      <c r="AW684" s="139"/>
      <c r="AX684" s="139"/>
      <c r="AY684" s="139"/>
      <c r="AZ684" s="139"/>
      <c r="BA684" s="140"/>
      <c r="BB684" s="139"/>
      <c r="BC684" s="139"/>
      <c r="BD684" s="139"/>
      <c r="BE684" s="139"/>
      <c r="BF684" s="139"/>
      <c r="BG684" s="140"/>
      <c r="BH684" s="139"/>
      <c r="BI684" s="139"/>
      <c r="BJ684" s="139"/>
      <c r="BK684" s="139"/>
      <c r="BL684" s="139"/>
      <c r="BM684" s="139"/>
      <c r="BN684" s="139"/>
    </row>
    <row r="685" spans="1:66" ht="15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39"/>
      <c r="AD685" s="139"/>
      <c r="AE685" s="139"/>
      <c r="AF685" s="139"/>
      <c r="AG685" s="139"/>
      <c r="AH685" s="139"/>
      <c r="AI685" s="139"/>
      <c r="AJ685" s="139"/>
      <c r="AK685" s="139"/>
      <c r="AL685" s="139"/>
      <c r="AM685" s="139"/>
      <c r="AN685" s="139"/>
      <c r="AO685" s="139"/>
      <c r="AP685" s="139"/>
      <c r="AQ685" s="139"/>
      <c r="AR685" s="139"/>
      <c r="AS685" s="139"/>
      <c r="AT685" s="139"/>
      <c r="AU685" s="139"/>
      <c r="AV685" s="139"/>
      <c r="AW685" s="139"/>
      <c r="AX685" s="139"/>
      <c r="AY685" s="139"/>
      <c r="AZ685" s="139"/>
      <c r="BA685" s="140"/>
      <c r="BB685" s="139"/>
      <c r="BC685" s="139"/>
      <c r="BD685" s="139"/>
      <c r="BE685" s="139"/>
      <c r="BF685" s="139"/>
      <c r="BG685" s="140"/>
      <c r="BH685" s="139"/>
      <c r="BI685" s="139"/>
      <c r="BJ685" s="139"/>
      <c r="BK685" s="139"/>
      <c r="BL685" s="139"/>
      <c r="BM685" s="139"/>
      <c r="BN685" s="139"/>
    </row>
    <row r="686" spans="1:66" ht="15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  <c r="AE686" s="139"/>
      <c r="AF686" s="139"/>
      <c r="AG686" s="139"/>
      <c r="AH686" s="139"/>
      <c r="AI686" s="139"/>
      <c r="AJ686" s="139"/>
      <c r="AK686" s="139"/>
      <c r="AL686" s="139"/>
      <c r="AM686" s="139"/>
      <c r="AN686" s="139"/>
      <c r="AO686" s="139"/>
      <c r="AP686" s="139"/>
      <c r="AQ686" s="139"/>
      <c r="AR686" s="139"/>
      <c r="AS686" s="139"/>
      <c r="AT686" s="139"/>
      <c r="AU686" s="139"/>
      <c r="AV686" s="139"/>
      <c r="AW686" s="139"/>
      <c r="AX686" s="139"/>
      <c r="AY686" s="139"/>
      <c r="AZ686" s="139"/>
      <c r="BA686" s="140"/>
      <c r="BB686" s="139"/>
      <c r="BC686" s="139"/>
      <c r="BD686" s="139"/>
      <c r="BE686" s="139"/>
      <c r="BF686" s="139"/>
      <c r="BG686" s="140"/>
      <c r="BH686" s="139"/>
      <c r="BI686" s="139"/>
      <c r="BJ686" s="139"/>
      <c r="BK686" s="139"/>
      <c r="BL686" s="139"/>
      <c r="BM686" s="139"/>
      <c r="BN686" s="139"/>
    </row>
    <row r="687" spans="1:66" ht="15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39"/>
      <c r="AD687" s="139"/>
      <c r="AE687" s="139"/>
      <c r="AF687" s="139"/>
      <c r="AG687" s="139"/>
      <c r="AH687" s="139"/>
      <c r="AI687" s="139"/>
      <c r="AJ687" s="139"/>
      <c r="AK687" s="139"/>
      <c r="AL687" s="139"/>
      <c r="AM687" s="139"/>
      <c r="AN687" s="139"/>
      <c r="AO687" s="139"/>
      <c r="AP687" s="139"/>
      <c r="AQ687" s="139"/>
      <c r="AR687" s="139"/>
      <c r="AS687" s="139"/>
      <c r="AT687" s="139"/>
      <c r="AU687" s="139"/>
      <c r="AV687" s="139"/>
      <c r="AW687" s="139"/>
      <c r="AX687" s="139"/>
      <c r="AY687" s="139"/>
      <c r="AZ687" s="139"/>
      <c r="BA687" s="140"/>
      <c r="BB687" s="139"/>
      <c r="BC687" s="139"/>
      <c r="BD687" s="139"/>
      <c r="BE687" s="139"/>
      <c r="BF687" s="139"/>
      <c r="BG687" s="140"/>
      <c r="BH687" s="139"/>
      <c r="BI687" s="139"/>
      <c r="BJ687" s="139"/>
      <c r="BK687" s="139"/>
      <c r="BL687" s="139"/>
      <c r="BM687" s="139"/>
      <c r="BN687" s="139"/>
    </row>
    <row r="688" spans="1:66" ht="15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  <c r="AE688" s="139"/>
      <c r="AF688" s="139"/>
      <c r="AG688" s="139"/>
      <c r="AH688" s="139"/>
      <c r="AI688" s="139"/>
      <c r="AJ688" s="139"/>
      <c r="AK688" s="139"/>
      <c r="AL688" s="139"/>
      <c r="AM688" s="139"/>
      <c r="AN688" s="139"/>
      <c r="AO688" s="139"/>
      <c r="AP688" s="139"/>
      <c r="AQ688" s="139"/>
      <c r="AR688" s="139"/>
      <c r="AS688" s="139"/>
      <c r="AT688" s="139"/>
      <c r="AU688" s="139"/>
      <c r="AV688" s="139"/>
      <c r="AW688" s="139"/>
      <c r="AX688" s="139"/>
      <c r="AY688" s="139"/>
      <c r="AZ688" s="139"/>
      <c r="BA688" s="140"/>
      <c r="BB688" s="139"/>
      <c r="BC688" s="139"/>
      <c r="BD688" s="139"/>
      <c r="BE688" s="139"/>
      <c r="BF688" s="139"/>
      <c r="BG688" s="140"/>
      <c r="BH688" s="139"/>
      <c r="BI688" s="139"/>
      <c r="BJ688" s="139"/>
      <c r="BK688" s="139"/>
      <c r="BL688" s="139"/>
      <c r="BM688" s="139"/>
      <c r="BN688" s="139"/>
    </row>
    <row r="689" spans="1:66" ht="15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39"/>
      <c r="AD689" s="139"/>
      <c r="AE689" s="139"/>
      <c r="AF689" s="139"/>
      <c r="AG689" s="139"/>
      <c r="AH689" s="139"/>
      <c r="AI689" s="139"/>
      <c r="AJ689" s="139"/>
      <c r="AK689" s="139"/>
      <c r="AL689" s="139"/>
      <c r="AM689" s="139"/>
      <c r="AN689" s="139"/>
      <c r="AO689" s="139"/>
      <c r="AP689" s="139"/>
      <c r="AQ689" s="139"/>
      <c r="AR689" s="139"/>
      <c r="AS689" s="139"/>
      <c r="AT689" s="139"/>
      <c r="AU689" s="139"/>
      <c r="AV689" s="139"/>
      <c r="AW689" s="139"/>
      <c r="AX689" s="139"/>
      <c r="AY689" s="139"/>
      <c r="AZ689" s="139"/>
      <c r="BA689" s="140"/>
      <c r="BB689" s="139"/>
      <c r="BC689" s="139"/>
      <c r="BD689" s="139"/>
      <c r="BE689" s="139"/>
      <c r="BF689" s="139"/>
      <c r="BG689" s="140"/>
      <c r="BH689" s="139"/>
      <c r="BI689" s="139"/>
      <c r="BJ689" s="139"/>
      <c r="BK689" s="139"/>
      <c r="BL689" s="139"/>
      <c r="BM689" s="139"/>
      <c r="BN689" s="139"/>
    </row>
    <row r="690" spans="1:66" ht="15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  <c r="AE690" s="139"/>
      <c r="AF690" s="139"/>
      <c r="AG690" s="139"/>
      <c r="AH690" s="139"/>
      <c r="AI690" s="139"/>
      <c r="AJ690" s="139"/>
      <c r="AK690" s="139"/>
      <c r="AL690" s="139"/>
      <c r="AM690" s="139"/>
      <c r="AN690" s="139"/>
      <c r="AO690" s="139"/>
      <c r="AP690" s="139"/>
      <c r="AQ690" s="139"/>
      <c r="AR690" s="139"/>
      <c r="AS690" s="139"/>
      <c r="AT690" s="139"/>
      <c r="AU690" s="139"/>
      <c r="AV690" s="139"/>
      <c r="AW690" s="139"/>
      <c r="AX690" s="139"/>
      <c r="AY690" s="139"/>
      <c r="AZ690" s="139"/>
      <c r="BA690" s="140"/>
      <c r="BB690" s="139"/>
      <c r="BC690" s="139"/>
      <c r="BD690" s="139"/>
      <c r="BE690" s="139"/>
      <c r="BF690" s="139"/>
      <c r="BG690" s="140"/>
      <c r="BH690" s="139"/>
      <c r="BI690" s="139"/>
      <c r="BJ690" s="139"/>
      <c r="BK690" s="139"/>
      <c r="BL690" s="139"/>
      <c r="BM690" s="139"/>
      <c r="BN690" s="139"/>
    </row>
    <row r="691" spans="1:66" ht="15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39"/>
      <c r="AD691" s="139"/>
      <c r="AE691" s="139"/>
      <c r="AF691" s="139"/>
      <c r="AG691" s="139"/>
      <c r="AH691" s="139"/>
      <c r="AI691" s="139"/>
      <c r="AJ691" s="139"/>
      <c r="AK691" s="139"/>
      <c r="AL691" s="139"/>
      <c r="AM691" s="139"/>
      <c r="AN691" s="139"/>
      <c r="AO691" s="139"/>
      <c r="AP691" s="139"/>
      <c r="AQ691" s="139"/>
      <c r="AR691" s="139"/>
      <c r="AS691" s="139"/>
      <c r="AT691" s="139"/>
      <c r="AU691" s="139"/>
      <c r="AV691" s="139"/>
      <c r="AW691" s="139"/>
      <c r="AX691" s="139"/>
      <c r="AY691" s="139"/>
      <c r="AZ691" s="139"/>
      <c r="BA691" s="140"/>
      <c r="BB691" s="139"/>
      <c r="BC691" s="139"/>
      <c r="BD691" s="139"/>
      <c r="BE691" s="139"/>
      <c r="BF691" s="139"/>
      <c r="BG691" s="140"/>
      <c r="BH691" s="139"/>
      <c r="BI691" s="139"/>
      <c r="BJ691" s="139"/>
      <c r="BK691" s="139"/>
      <c r="BL691" s="139"/>
      <c r="BM691" s="139"/>
      <c r="BN691" s="139"/>
    </row>
    <row r="692" spans="1:66" ht="15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  <c r="AE692" s="139"/>
      <c r="AF692" s="139"/>
      <c r="AG692" s="139"/>
      <c r="AH692" s="139"/>
      <c r="AI692" s="139"/>
      <c r="AJ692" s="139"/>
      <c r="AK692" s="139"/>
      <c r="AL692" s="139"/>
      <c r="AM692" s="139"/>
      <c r="AN692" s="139"/>
      <c r="AO692" s="139"/>
      <c r="AP692" s="139"/>
      <c r="AQ692" s="139"/>
      <c r="AR692" s="139"/>
      <c r="AS692" s="139"/>
      <c r="AT692" s="139"/>
      <c r="AU692" s="139"/>
      <c r="AV692" s="139"/>
      <c r="AW692" s="139"/>
      <c r="AX692" s="139"/>
      <c r="AY692" s="139"/>
      <c r="AZ692" s="139"/>
      <c r="BA692" s="140"/>
      <c r="BB692" s="139"/>
      <c r="BC692" s="139"/>
      <c r="BD692" s="139"/>
      <c r="BE692" s="139"/>
      <c r="BF692" s="139"/>
      <c r="BG692" s="140"/>
      <c r="BH692" s="139"/>
      <c r="BI692" s="139"/>
      <c r="BJ692" s="139"/>
      <c r="BK692" s="139"/>
      <c r="BL692" s="139"/>
      <c r="BM692" s="139"/>
      <c r="BN692" s="139"/>
    </row>
    <row r="693" spans="1:66" ht="15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39"/>
      <c r="AD693" s="139"/>
      <c r="AE693" s="139"/>
      <c r="AF693" s="139"/>
      <c r="AG693" s="139"/>
      <c r="AH693" s="139"/>
      <c r="AI693" s="139"/>
      <c r="AJ693" s="139"/>
      <c r="AK693" s="139"/>
      <c r="AL693" s="139"/>
      <c r="AM693" s="139"/>
      <c r="AN693" s="139"/>
      <c r="AO693" s="139"/>
      <c r="AP693" s="139"/>
      <c r="AQ693" s="139"/>
      <c r="AR693" s="139"/>
      <c r="AS693" s="139"/>
      <c r="AT693" s="139"/>
      <c r="AU693" s="139"/>
      <c r="AV693" s="139"/>
      <c r="AW693" s="139"/>
      <c r="AX693" s="139"/>
      <c r="AY693" s="139"/>
      <c r="AZ693" s="139"/>
      <c r="BA693" s="140"/>
      <c r="BB693" s="139"/>
      <c r="BC693" s="139"/>
      <c r="BD693" s="139"/>
      <c r="BE693" s="139"/>
      <c r="BF693" s="139"/>
      <c r="BG693" s="140"/>
      <c r="BH693" s="139"/>
      <c r="BI693" s="139"/>
      <c r="BJ693" s="139"/>
      <c r="BK693" s="139"/>
      <c r="BL693" s="139"/>
      <c r="BM693" s="139"/>
      <c r="BN693" s="139"/>
    </row>
    <row r="694" spans="1:66" ht="15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  <c r="AE694" s="139"/>
      <c r="AF694" s="139"/>
      <c r="AG694" s="139"/>
      <c r="AH694" s="139"/>
      <c r="AI694" s="139"/>
      <c r="AJ694" s="139"/>
      <c r="AK694" s="139"/>
      <c r="AL694" s="139"/>
      <c r="AM694" s="139"/>
      <c r="AN694" s="139"/>
      <c r="AO694" s="139"/>
      <c r="AP694" s="139"/>
      <c r="AQ694" s="139"/>
      <c r="AR694" s="139"/>
      <c r="AS694" s="139"/>
      <c r="AT694" s="139"/>
      <c r="AU694" s="139"/>
      <c r="AV694" s="139"/>
      <c r="AW694" s="139"/>
      <c r="AX694" s="139"/>
      <c r="AY694" s="139"/>
      <c r="AZ694" s="139"/>
      <c r="BA694" s="140"/>
      <c r="BB694" s="139"/>
      <c r="BC694" s="139"/>
      <c r="BD694" s="139"/>
      <c r="BE694" s="139"/>
      <c r="BF694" s="139"/>
      <c r="BG694" s="140"/>
      <c r="BH694" s="139"/>
      <c r="BI694" s="139"/>
      <c r="BJ694" s="139"/>
      <c r="BK694" s="139"/>
      <c r="BL694" s="139"/>
      <c r="BM694" s="139"/>
      <c r="BN694" s="139"/>
    </row>
    <row r="695" spans="1:66" ht="15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39"/>
      <c r="AD695" s="139"/>
      <c r="AE695" s="139"/>
      <c r="AF695" s="139"/>
      <c r="AG695" s="139"/>
      <c r="AH695" s="139"/>
      <c r="AI695" s="139"/>
      <c r="AJ695" s="139"/>
      <c r="AK695" s="139"/>
      <c r="AL695" s="139"/>
      <c r="AM695" s="139"/>
      <c r="AN695" s="139"/>
      <c r="AO695" s="139"/>
      <c r="AP695" s="139"/>
      <c r="AQ695" s="139"/>
      <c r="AR695" s="139"/>
      <c r="AS695" s="139"/>
      <c r="AT695" s="139"/>
      <c r="AU695" s="139"/>
      <c r="AV695" s="139"/>
      <c r="AW695" s="139"/>
      <c r="AX695" s="139"/>
      <c r="AY695" s="139"/>
      <c r="AZ695" s="139"/>
      <c r="BA695" s="140"/>
      <c r="BB695" s="139"/>
      <c r="BC695" s="139"/>
      <c r="BD695" s="139"/>
      <c r="BE695" s="139"/>
      <c r="BF695" s="139"/>
      <c r="BG695" s="140"/>
      <c r="BH695" s="139"/>
      <c r="BI695" s="139"/>
      <c r="BJ695" s="139"/>
      <c r="BK695" s="139"/>
      <c r="BL695" s="139"/>
      <c r="BM695" s="139"/>
      <c r="BN695" s="139"/>
    </row>
    <row r="696" spans="1:66" ht="15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39"/>
      <c r="AD696" s="139"/>
      <c r="AE696" s="139"/>
      <c r="AF696" s="139"/>
      <c r="AG696" s="139"/>
      <c r="AH696" s="139"/>
      <c r="AI696" s="139"/>
      <c r="AJ696" s="139"/>
      <c r="AK696" s="139"/>
      <c r="AL696" s="139"/>
      <c r="AM696" s="139"/>
      <c r="AN696" s="139"/>
      <c r="AO696" s="139"/>
      <c r="AP696" s="139"/>
      <c r="AQ696" s="139"/>
      <c r="AR696" s="139"/>
      <c r="AS696" s="139"/>
      <c r="AT696" s="139"/>
      <c r="AU696" s="139"/>
      <c r="AV696" s="139"/>
      <c r="AW696" s="139"/>
      <c r="AX696" s="139"/>
      <c r="AY696" s="139"/>
      <c r="AZ696" s="139"/>
      <c r="BA696" s="140"/>
      <c r="BB696" s="139"/>
      <c r="BC696" s="139"/>
      <c r="BD696" s="139"/>
      <c r="BE696" s="139"/>
      <c r="BF696" s="139"/>
      <c r="BG696" s="140"/>
      <c r="BH696" s="139"/>
      <c r="BI696" s="139"/>
      <c r="BJ696" s="139"/>
      <c r="BK696" s="139"/>
      <c r="BL696" s="139"/>
      <c r="BM696" s="139"/>
      <c r="BN696" s="139"/>
    </row>
    <row r="697" spans="1:66" ht="15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  <c r="AC697" s="139"/>
      <c r="AD697" s="139"/>
      <c r="AE697" s="139"/>
      <c r="AF697" s="139"/>
      <c r="AG697" s="139"/>
      <c r="AH697" s="139"/>
      <c r="AI697" s="139"/>
      <c r="AJ697" s="139"/>
      <c r="AK697" s="139"/>
      <c r="AL697" s="139"/>
      <c r="AM697" s="139"/>
      <c r="AN697" s="139"/>
      <c r="AO697" s="139"/>
      <c r="AP697" s="139"/>
      <c r="AQ697" s="139"/>
      <c r="AR697" s="139"/>
      <c r="AS697" s="139"/>
      <c r="AT697" s="139"/>
      <c r="AU697" s="139"/>
      <c r="AV697" s="139"/>
      <c r="AW697" s="139"/>
      <c r="AX697" s="139"/>
      <c r="AY697" s="139"/>
      <c r="AZ697" s="139"/>
      <c r="BA697" s="140"/>
      <c r="BB697" s="139"/>
      <c r="BC697" s="139"/>
      <c r="BD697" s="139"/>
      <c r="BE697" s="139"/>
      <c r="BF697" s="139"/>
      <c r="BG697" s="140"/>
      <c r="BH697" s="139"/>
      <c r="BI697" s="139"/>
      <c r="BJ697" s="139"/>
      <c r="BK697" s="139"/>
      <c r="BL697" s="139"/>
      <c r="BM697" s="139"/>
      <c r="BN697" s="139"/>
    </row>
    <row r="698" spans="1:66" ht="15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39"/>
      <c r="AD698" s="139"/>
      <c r="AE698" s="139"/>
      <c r="AF698" s="139"/>
      <c r="AG698" s="139"/>
      <c r="AH698" s="139"/>
      <c r="AI698" s="139"/>
      <c r="AJ698" s="139"/>
      <c r="AK698" s="139"/>
      <c r="AL698" s="139"/>
      <c r="AM698" s="139"/>
      <c r="AN698" s="139"/>
      <c r="AO698" s="139"/>
      <c r="AP698" s="139"/>
      <c r="AQ698" s="139"/>
      <c r="AR698" s="139"/>
      <c r="AS698" s="139"/>
      <c r="AT698" s="139"/>
      <c r="AU698" s="139"/>
      <c r="AV698" s="139"/>
      <c r="AW698" s="139"/>
      <c r="AX698" s="139"/>
      <c r="AY698" s="139"/>
      <c r="AZ698" s="139"/>
      <c r="BA698" s="140"/>
      <c r="BB698" s="139"/>
      <c r="BC698" s="139"/>
      <c r="BD698" s="139"/>
      <c r="BE698" s="139"/>
      <c r="BF698" s="139"/>
      <c r="BG698" s="140"/>
      <c r="BH698" s="139"/>
      <c r="BI698" s="139"/>
      <c r="BJ698" s="139"/>
      <c r="BK698" s="139"/>
      <c r="BL698" s="139"/>
      <c r="BM698" s="139"/>
      <c r="BN698" s="139"/>
    </row>
    <row r="699" spans="1:66" ht="15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  <c r="AC699" s="139"/>
      <c r="AD699" s="139"/>
      <c r="AE699" s="139"/>
      <c r="AF699" s="139"/>
      <c r="AG699" s="139"/>
      <c r="AH699" s="139"/>
      <c r="AI699" s="139"/>
      <c r="AJ699" s="139"/>
      <c r="AK699" s="139"/>
      <c r="AL699" s="139"/>
      <c r="AM699" s="139"/>
      <c r="AN699" s="139"/>
      <c r="AO699" s="139"/>
      <c r="AP699" s="139"/>
      <c r="AQ699" s="139"/>
      <c r="AR699" s="139"/>
      <c r="AS699" s="139"/>
      <c r="AT699" s="139"/>
      <c r="AU699" s="139"/>
      <c r="AV699" s="139"/>
      <c r="AW699" s="139"/>
      <c r="AX699" s="139"/>
      <c r="AY699" s="139"/>
      <c r="AZ699" s="139"/>
      <c r="BA699" s="140"/>
      <c r="BB699" s="139"/>
      <c r="BC699" s="139"/>
      <c r="BD699" s="139"/>
      <c r="BE699" s="139"/>
      <c r="BF699" s="139"/>
      <c r="BG699" s="140"/>
      <c r="BH699" s="139"/>
      <c r="BI699" s="139"/>
      <c r="BJ699" s="139"/>
      <c r="BK699" s="139"/>
      <c r="BL699" s="139"/>
      <c r="BM699" s="139"/>
      <c r="BN699" s="139"/>
    </row>
    <row r="700" spans="1:66" ht="15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39"/>
      <c r="AD700" s="139"/>
      <c r="AE700" s="139"/>
      <c r="AF700" s="139"/>
      <c r="AG700" s="139"/>
      <c r="AH700" s="139"/>
      <c r="AI700" s="139"/>
      <c r="AJ700" s="139"/>
      <c r="AK700" s="139"/>
      <c r="AL700" s="139"/>
      <c r="AM700" s="139"/>
      <c r="AN700" s="139"/>
      <c r="AO700" s="139"/>
      <c r="AP700" s="139"/>
      <c r="AQ700" s="139"/>
      <c r="AR700" s="139"/>
      <c r="AS700" s="139"/>
      <c r="AT700" s="139"/>
      <c r="AU700" s="139"/>
      <c r="AV700" s="139"/>
      <c r="AW700" s="139"/>
      <c r="AX700" s="139"/>
      <c r="AY700" s="139"/>
      <c r="AZ700" s="139"/>
      <c r="BA700" s="140"/>
      <c r="BB700" s="139"/>
      <c r="BC700" s="139"/>
      <c r="BD700" s="139"/>
      <c r="BE700" s="139"/>
      <c r="BF700" s="139"/>
      <c r="BG700" s="140"/>
      <c r="BH700" s="139"/>
      <c r="BI700" s="139"/>
      <c r="BJ700" s="139"/>
      <c r="BK700" s="139"/>
      <c r="BL700" s="139"/>
      <c r="BM700" s="139"/>
      <c r="BN700" s="139"/>
    </row>
    <row r="701" spans="1:66" ht="15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  <c r="AC701" s="139"/>
      <c r="AD701" s="139"/>
      <c r="AE701" s="139"/>
      <c r="AF701" s="139"/>
      <c r="AG701" s="139"/>
      <c r="AH701" s="139"/>
      <c r="AI701" s="139"/>
      <c r="AJ701" s="139"/>
      <c r="AK701" s="139"/>
      <c r="AL701" s="139"/>
      <c r="AM701" s="139"/>
      <c r="AN701" s="139"/>
      <c r="AO701" s="139"/>
      <c r="AP701" s="139"/>
      <c r="AQ701" s="139"/>
      <c r="AR701" s="139"/>
      <c r="AS701" s="139"/>
      <c r="AT701" s="139"/>
      <c r="AU701" s="139"/>
      <c r="AV701" s="139"/>
      <c r="AW701" s="139"/>
      <c r="AX701" s="139"/>
      <c r="AY701" s="139"/>
      <c r="AZ701" s="139"/>
      <c r="BA701" s="140"/>
      <c r="BB701" s="139"/>
      <c r="BC701" s="139"/>
      <c r="BD701" s="139"/>
      <c r="BE701" s="139"/>
      <c r="BF701" s="139"/>
      <c r="BG701" s="140"/>
      <c r="BH701" s="139"/>
      <c r="BI701" s="139"/>
      <c r="BJ701" s="139"/>
      <c r="BK701" s="139"/>
      <c r="BL701" s="139"/>
      <c r="BM701" s="139"/>
      <c r="BN701" s="139"/>
    </row>
    <row r="702" spans="1:66" ht="15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  <c r="AC702" s="139"/>
      <c r="AD702" s="139"/>
      <c r="AE702" s="139"/>
      <c r="AF702" s="139"/>
      <c r="AG702" s="139"/>
      <c r="AH702" s="139"/>
      <c r="AI702" s="139"/>
      <c r="AJ702" s="139"/>
      <c r="AK702" s="139"/>
      <c r="AL702" s="139"/>
      <c r="AM702" s="139"/>
      <c r="AN702" s="139"/>
      <c r="AO702" s="139"/>
      <c r="AP702" s="139"/>
      <c r="AQ702" s="139"/>
      <c r="AR702" s="139"/>
      <c r="AS702" s="139"/>
      <c r="AT702" s="139"/>
      <c r="AU702" s="139"/>
      <c r="AV702" s="139"/>
      <c r="AW702" s="139"/>
      <c r="AX702" s="139"/>
      <c r="AY702" s="139"/>
      <c r="AZ702" s="139"/>
      <c r="BA702" s="140"/>
      <c r="BB702" s="139"/>
      <c r="BC702" s="139"/>
      <c r="BD702" s="139"/>
      <c r="BE702" s="139"/>
      <c r="BF702" s="139"/>
      <c r="BG702" s="140"/>
      <c r="BH702" s="139"/>
      <c r="BI702" s="139"/>
      <c r="BJ702" s="139"/>
      <c r="BK702" s="139"/>
      <c r="BL702" s="139"/>
      <c r="BM702" s="139"/>
      <c r="BN702" s="139"/>
    </row>
    <row r="703" spans="1:66" ht="15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  <c r="AC703" s="139"/>
      <c r="AD703" s="139"/>
      <c r="AE703" s="139"/>
      <c r="AF703" s="139"/>
      <c r="AG703" s="139"/>
      <c r="AH703" s="139"/>
      <c r="AI703" s="139"/>
      <c r="AJ703" s="139"/>
      <c r="AK703" s="139"/>
      <c r="AL703" s="139"/>
      <c r="AM703" s="139"/>
      <c r="AN703" s="139"/>
      <c r="AO703" s="139"/>
      <c r="AP703" s="139"/>
      <c r="AQ703" s="139"/>
      <c r="AR703" s="139"/>
      <c r="AS703" s="139"/>
      <c r="AT703" s="139"/>
      <c r="AU703" s="139"/>
      <c r="AV703" s="139"/>
      <c r="AW703" s="139"/>
      <c r="AX703" s="139"/>
      <c r="AY703" s="139"/>
      <c r="AZ703" s="139"/>
      <c r="BA703" s="140"/>
      <c r="BB703" s="139"/>
      <c r="BC703" s="139"/>
      <c r="BD703" s="139"/>
      <c r="BE703" s="139"/>
      <c r="BF703" s="139"/>
      <c r="BG703" s="140"/>
      <c r="BH703" s="139"/>
      <c r="BI703" s="139"/>
      <c r="BJ703" s="139"/>
      <c r="BK703" s="139"/>
      <c r="BL703" s="139"/>
      <c r="BM703" s="139"/>
      <c r="BN703" s="139"/>
    </row>
    <row r="704" spans="1:66" ht="15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  <c r="AB704" s="139"/>
      <c r="AC704" s="139"/>
      <c r="AD704" s="139"/>
      <c r="AE704" s="139"/>
      <c r="AF704" s="139"/>
      <c r="AG704" s="139"/>
      <c r="AH704" s="139"/>
      <c r="AI704" s="139"/>
      <c r="AJ704" s="139"/>
      <c r="AK704" s="139"/>
      <c r="AL704" s="139"/>
      <c r="AM704" s="139"/>
      <c r="AN704" s="139"/>
      <c r="AO704" s="139"/>
      <c r="AP704" s="139"/>
      <c r="AQ704" s="139"/>
      <c r="AR704" s="139"/>
      <c r="AS704" s="139"/>
      <c r="AT704" s="139"/>
      <c r="AU704" s="139"/>
      <c r="AV704" s="139"/>
      <c r="AW704" s="139"/>
      <c r="AX704" s="139"/>
      <c r="AY704" s="139"/>
      <c r="AZ704" s="139"/>
      <c r="BA704" s="140"/>
      <c r="BB704" s="139"/>
      <c r="BC704" s="139"/>
      <c r="BD704" s="139"/>
      <c r="BE704" s="139"/>
      <c r="BF704" s="139"/>
      <c r="BG704" s="140"/>
      <c r="BH704" s="139"/>
      <c r="BI704" s="139"/>
      <c r="BJ704" s="139"/>
      <c r="BK704" s="139"/>
      <c r="BL704" s="139"/>
      <c r="BM704" s="139"/>
      <c r="BN704" s="139"/>
    </row>
    <row r="705" spans="1:66" ht="15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39"/>
      <c r="AD705" s="139"/>
      <c r="AE705" s="139"/>
      <c r="AF705" s="139"/>
      <c r="AG705" s="139"/>
      <c r="AH705" s="139"/>
      <c r="AI705" s="139"/>
      <c r="AJ705" s="139"/>
      <c r="AK705" s="139"/>
      <c r="AL705" s="139"/>
      <c r="AM705" s="139"/>
      <c r="AN705" s="139"/>
      <c r="AO705" s="139"/>
      <c r="AP705" s="139"/>
      <c r="AQ705" s="139"/>
      <c r="AR705" s="139"/>
      <c r="AS705" s="139"/>
      <c r="AT705" s="139"/>
      <c r="AU705" s="139"/>
      <c r="AV705" s="139"/>
      <c r="AW705" s="139"/>
      <c r="AX705" s="139"/>
      <c r="AY705" s="139"/>
      <c r="AZ705" s="139"/>
      <c r="BA705" s="140"/>
      <c r="BB705" s="139"/>
      <c r="BC705" s="139"/>
      <c r="BD705" s="139"/>
      <c r="BE705" s="139"/>
      <c r="BF705" s="139"/>
      <c r="BG705" s="140"/>
      <c r="BH705" s="139"/>
      <c r="BI705" s="139"/>
      <c r="BJ705" s="139"/>
      <c r="BK705" s="139"/>
      <c r="BL705" s="139"/>
      <c r="BM705" s="139"/>
      <c r="BN705" s="139"/>
    </row>
    <row r="706" spans="1:66" ht="15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  <c r="AC706" s="139"/>
      <c r="AD706" s="139"/>
      <c r="AE706" s="139"/>
      <c r="AF706" s="139"/>
      <c r="AG706" s="139"/>
      <c r="AH706" s="139"/>
      <c r="AI706" s="139"/>
      <c r="AJ706" s="139"/>
      <c r="AK706" s="139"/>
      <c r="AL706" s="139"/>
      <c r="AM706" s="139"/>
      <c r="AN706" s="139"/>
      <c r="AO706" s="139"/>
      <c r="AP706" s="139"/>
      <c r="AQ706" s="139"/>
      <c r="AR706" s="139"/>
      <c r="AS706" s="139"/>
      <c r="AT706" s="139"/>
      <c r="AU706" s="139"/>
      <c r="AV706" s="139"/>
      <c r="AW706" s="139"/>
      <c r="AX706" s="139"/>
      <c r="AY706" s="139"/>
      <c r="AZ706" s="139"/>
      <c r="BA706" s="140"/>
      <c r="BB706" s="139"/>
      <c r="BC706" s="139"/>
      <c r="BD706" s="139"/>
      <c r="BE706" s="139"/>
      <c r="BF706" s="139"/>
      <c r="BG706" s="140"/>
      <c r="BH706" s="139"/>
      <c r="BI706" s="139"/>
      <c r="BJ706" s="139"/>
      <c r="BK706" s="139"/>
      <c r="BL706" s="139"/>
      <c r="BM706" s="139"/>
      <c r="BN706" s="139"/>
    </row>
    <row r="707" spans="1:66" ht="15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39"/>
      <c r="AD707" s="139"/>
      <c r="AE707" s="139"/>
      <c r="AF707" s="139"/>
      <c r="AG707" s="139"/>
      <c r="AH707" s="139"/>
      <c r="AI707" s="139"/>
      <c r="AJ707" s="139"/>
      <c r="AK707" s="139"/>
      <c r="AL707" s="139"/>
      <c r="AM707" s="139"/>
      <c r="AN707" s="139"/>
      <c r="AO707" s="139"/>
      <c r="AP707" s="139"/>
      <c r="AQ707" s="139"/>
      <c r="AR707" s="139"/>
      <c r="AS707" s="139"/>
      <c r="AT707" s="139"/>
      <c r="AU707" s="139"/>
      <c r="AV707" s="139"/>
      <c r="AW707" s="139"/>
      <c r="AX707" s="139"/>
      <c r="AY707" s="139"/>
      <c r="AZ707" s="139"/>
      <c r="BA707" s="140"/>
      <c r="BB707" s="139"/>
      <c r="BC707" s="139"/>
      <c r="BD707" s="139"/>
      <c r="BE707" s="139"/>
      <c r="BF707" s="139"/>
      <c r="BG707" s="140"/>
      <c r="BH707" s="139"/>
      <c r="BI707" s="139"/>
      <c r="BJ707" s="139"/>
      <c r="BK707" s="139"/>
      <c r="BL707" s="139"/>
      <c r="BM707" s="139"/>
      <c r="BN707" s="139"/>
    </row>
    <row r="708" spans="1:66" ht="15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  <c r="AB708" s="139"/>
      <c r="AC708" s="139"/>
      <c r="AD708" s="139"/>
      <c r="AE708" s="139"/>
      <c r="AF708" s="139"/>
      <c r="AG708" s="139"/>
      <c r="AH708" s="139"/>
      <c r="AI708" s="139"/>
      <c r="AJ708" s="139"/>
      <c r="AK708" s="139"/>
      <c r="AL708" s="139"/>
      <c r="AM708" s="139"/>
      <c r="AN708" s="139"/>
      <c r="AO708" s="139"/>
      <c r="AP708" s="139"/>
      <c r="AQ708" s="139"/>
      <c r="AR708" s="139"/>
      <c r="AS708" s="139"/>
      <c r="AT708" s="139"/>
      <c r="AU708" s="139"/>
      <c r="AV708" s="139"/>
      <c r="AW708" s="139"/>
      <c r="AX708" s="139"/>
      <c r="AY708" s="139"/>
      <c r="AZ708" s="139"/>
      <c r="BA708" s="140"/>
      <c r="BB708" s="139"/>
      <c r="BC708" s="139"/>
      <c r="BD708" s="139"/>
      <c r="BE708" s="139"/>
      <c r="BF708" s="139"/>
      <c r="BG708" s="140"/>
      <c r="BH708" s="139"/>
      <c r="BI708" s="139"/>
      <c r="BJ708" s="139"/>
      <c r="BK708" s="139"/>
      <c r="BL708" s="139"/>
      <c r="BM708" s="139"/>
      <c r="BN708" s="139"/>
    </row>
    <row r="709" spans="1:66" ht="15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  <c r="AC709" s="139"/>
      <c r="AD709" s="139"/>
      <c r="AE709" s="139"/>
      <c r="AF709" s="139"/>
      <c r="AG709" s="139"/>
      <c r="AH709" s="139"/>
      <c r="AI709" s="139"/>
      <c r="AJ709" s="139"/>
      <c r="AK709" s="139"/>
      <c r="AL709" s="139"/>
      <c r="AM709" s="139"/>
      <c r="AN709" s="139"/>
      <c r="AO709" s="139"/>
      <c r="AP709" s="139"/>
      <c r="AQ709" s="139"/>
      <c r="AR709" s="139"/>
      <c r="AS709" s="139"/>
      <c r="AT709" s="139"/>
      <c r="AU709" s="139"/>
      <c r="AV709" s="139"/>
      <c r="AW709" s="139"/>
      <c r="AX709" s="139"/>
      <c r="AY709" s="139"/>
      <c r="AZ709" s="139"/>
      <c r="BA709" s="140"/>
      <c r="BB709" s="139"/>
      <c r="BC709" s="139"/>
      <c r="BD709" s="139"/>
      <c r="BE709" s="139"/>
      <c r="BF709" s="139"/>
      <c r="BG709" s="140"/>
      <c r="BH709" s="139"/>
      <c r="BI709" s="139"/>
      <c r="BJ709" s="139"/>
      <c r="BK709" s="139"/>
      <c r="BL709" s="139"/>
      <c r="BM709" s="139"/>
      <c r="BN709" s="139"/>
    </row>
    <row r="710" spans="1:66" ht="15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  <c r="AB710" s="139"/>
      <c r="AC710" s="139"/>
      <c r="AD710" s="139"/>
      <c r="AE710" s="139"/>
      <c r="AF710" s="139"/>
      <c r="AG710" s="139"/>
      <c r="AH710" s="139"/>
      <c r="AI710" s="139"/>
      <c r="AJ710" s="139"/>
      <c r="AK710" s="139"/>
      <c r="AL710" s="139"/>
      <c r="AM710" s="139"/>
      <c r="AN710" s="139"/>
      <c r="AO710" s="139"/>
      <c r="AP710" s="139"/>
      <c r="AQ710" s="139"/>
      <c r="AR710" s="139"/>
      <c r="AS710" s="139"/>
      <c r="AT710" s="139"/>
      <c r="AU710" s="139"/>
      <c r="AV710" s="139"/>
      <c r="AW710" s="139"/>
      <c r="AX710" s="139"/>
      <c r="AY710" s="139"/>
      <c r="AZ710" s="139"/>
      <c r="BA710" s="140"/>
      <c r="BB710" s="139"/>
      <c r="BC710" s="139"/>
      <c r="BD710" s="139"/>
      <c r="BE710" s="139"/>
      <c r="BF710" s="139"/>
      <c r="BG710" s="140"/>
      <c r="BH710" s="139"/>
      <c r="BI710" s="139"/>
      <c r="BJ710" s="139"/>
      <c r="BK710" s="139"/>
      <c r="BL710" s="139"/>
      <c r="BM710" s="139"/>
      <c r="BN710" s="139"/>
    </row>
    <row r="711" spans="1:66" ht="15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  <c r="AC711" s="139"/>
      <c r="AD711" s="139"/>
      <c r="AE711" s="139"/>
      <c r="AF711" s="139"/>
      <c r="AG711" s="139"/>
      <c r="AH711" s="139"/>
      <c r="AI711" s="139"/>
      <c r="AJ711" s="139"/>
      <c r="AK711" s="139"/>
      <c r="AL711" s="139"/>
      <c r="AM711" s="139"/>
      <c r="AN711" s="139"/>
      <c r="AO711" s="139"/>
      <c r="AP711" s="139"/>
      <c r="AQ711" s="139"/>
      <c r="AR711" s="139"/>
      <c r="AS711" s="139"/>
      <c r="AT711" s="139"/>
      <c r="AU711" s="139"/>
      <c r="AV711" s="139"/>
      <c r="AW711" s="139"/>
      <c r="AX711" s="139"/>
      <c r="AY711" s="139"/>
      <c r="AZ711" s="139"/>
      <c r="BA711" s="140"/>
      <c r="BB711" s="139"/>
      <c r="BC711" s="139"/>
      <c r="BD711" s="139"/>
      <c r="BE711" s="139"/>
      <c r="BF711" s="139"/>
      <c r="BG711" s="140"/>
      <c r="BH711" s="139"/>
      <c r="BI711" s="139"/>
      <c r="BJ711" s="139"/>
      <c r="BK711" s="139"/>
      <c r="BL711" s="139"/>
      <c r="BM711" s="139"/>
      <c r="BN711" s="139"/>
    </row>
    <row r="712" spans="1:66" ht="15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  <c r="AB712" s="139"/>
      <c r="AC712" s="139"/>
      <c r="AD712" s="139"/>
      <c r="AE712" s="139"/>
      <c r="AF712" s="139"/>
      <c r="AG712" s="139"/>
      <c r="AH712" s="139"/>
      <c r="AI712" s="139"/>
      <c r="AJ712" s="139"/>
      <c r="AK712" s="139"/>
      <c r="AL712" s="139"/>
      <c r="AM712" s="139"/>
      <c r="AN712" s="139"/>
      <c r="AO712" s="139"/>
      <c r="AP712" s="139"/>
      <c r="AQ712" s="139"/>
      <c r="AR712" s="139"/>
      <c r="AS712" s="139"/>
      <c r="AT712" s="139"/>
      <c r="AU712" s="139"/>
      <c r="AV712" s="139"/>
      <c r="AW712" s="139"/>
      <c r="AX712" s="139"/>
      <c r="AY712" s="139"/>
      <c r="AZ712" s="139"/>
      <c r="BA712" s="140"/>
      <c r="BB712" s="139"/>
      <c r="BC712" s="139"/>
      <c r="BD712" s="139"/>
      <c r="BE712" s="139"/>
      <c r="BF712" s="139"/>
      <c r="BG712" s="140"/>
      <c r="BH712" s="139"/>
      <c r="BI712" s="139"/>
      <c r="BJ712" s="139"/>
      <c r="BK712" s="139"/>
      <c r="BL712" s="139"/>
      <c r="BM712" s="139"/>
      <c r="BN712" s="139"/>
    </row>
    <row r="713" spans="1:66" ht="15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39"/>
      <c r="AD713" s="139"/>
      <c r="AE713" s="139"/>
      <c r="AF713" s="139"/>
      <c r="AG713" s="139"/>
      <c r="AH713" s="139"/>
      <c r="AI713" s="139"/>
      <c r="AJ713" s="139"/>
      <c r="AK713" s="139"/>
      <c r="AL713" s="139"/>
      <c r="AM713" s="139"/>
      <c r="AN713" s="139"/>
      <c r="AO713" s="139"/>
      <c r="AP713" s="139"/>
      <c r="AQ713" s="139"/>
      <c r="AR713" s="139"/>
      <c r="AS713" s="139"/>
      <c r="AT713" s="139"/>
      <c r="AU713" s="139"/>
      <c r="AV713" s="139"/>
      <c r="AW713" s="139"/>
      <c r="AX713" s="139"/>
      <c r="AY713" s="139"/>
      <c r="AZ713" s="139"/>
      <c r="BA713" s="140"/>
      <c r="BB713" s="139"/>
      <c r="BC713" s="139"/>
      <c r="BD713" s="139"/>
      <c r="BE713" s="139"/>
      <c r="BF713" s="139"/>
      <c r="BG713" s="140"/>
      <c r="BH713" s="139"/>
      <c r="BI713" s="139"/>
      <c r="BJ713" s="139"/>
      <c r="BK713" s="139"/>
      <c r="BL713" s="139"/>
      <c r="BM713" s="139"/>
      <c r="BN713" s="139"/>
    </row>
    <row r="714" spans="1:66" ht="15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  <c r="AB714" s="139"/>
      <c r="AC714" s="139"/>
      <c r="AD714" s="139"/>
      <c r="AE714" s="139"/>
      <c r="AF714" s="139"/>
      <c r="AG714" s="139"/>
      <c r="AH714" s="139"/>
      <c r="AI714" s="139"/>
      <c r="AJ714" s="139"/>
      <c r="AK714" s="139"/>
      <c r="AL714" s="139"/>
      <c r="AM714" s="139"/>
      <c r="AN714" s="139"/>
      <c r="AO714" s="139"/>
      <c r="AP714" s="139"/>
      <c r="AQ714" s="139"/>
      <c r="AR714" s="139"/>
      <c r="AS714" s="139"/>
      <c r="AT714" s="139"/>
      <c r="AU714" s="139"/>
      <c r="AV714" s="139"/>
      <c r="AW714" s="139"/>
      <c r="AX714" s="139"/>
      <c r="AY714" s="139"/>
      <c r="AZ714" s="139"/>
      <c r="BA714" s="140"/>
      <c r="BB714" s="139"/>
      <c r="BC714" s="139"/>
      <c r="BD714" s="139"/>
      <c r="BE714" s="139"/>
      <c r="BF714" s="139"/>
      <c r="BG714" s="140"/>
      <c r="BH714" s="139"/>
      <c r="BI714" s="139"/>
      <c r="BJ714" s="139"/>
      <c r="BK714" s="139"/>
      <c r="BL714" s="139"/>
      <c r="BM714" s="139"/>
      <c r="BN714" s="139"/>
    </row>
    <row r="715" spans="1:66" ht="15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  <c r="AC715" s="139"/>
      <c r="AD715" s="139"/>
      <c r="AE715" s="139"/>
      <c r="AF715" s="139"/>
      <c r="AG715" s="139"/>
      <c r="AH715" s="139"/>
      <c r="AI715" s="139"/>
      <c r="AJ715" s="139"/>
      <c r="AK715" s="139"/>
      <c r="AL715" s="139"/>
      <c r="AM715" s="139"/>
      <c r="AN715" s="139"/>
      <c r="AO715" s="139"/>
      <c r="AP715" s="139"/>
      <c r="AQ715" s="139"/>
      <c r="AR715" s="139"/>
      <c r="AS715" s="139"/>
      <c r="AT715" s="139"/>
      <c r="AU715" s="139"/>
      <c r="AV715" s="139"/>
      <c r="AW715" s="139"/>
      <c r="AX715" s="139"/>
      <c r="AY715" s="139"/>
      <c r="AZ715" s="139"/>
      <c r="BA715" s="140"/>
      <c r="BB715" s="139"/>
      <c r="BC715" s="139"/>
      <c r="BD715" s="139"/>
      <c r="BE715" s="139"/>
      <c r="BF715" s="139"/>
      <c r="BG715" s="140"/>
      <c r="BH715" s="139"/>
      <c r="BI715" s="139"/>
      <c r="BJ715" s="139"/>
      <c r="BK715" s="139"/>
      <c r="BL715" s="139"/>
      <c r="BM715" s="139"/>
      <c r="BN715" s="139"/>
    </row>
    <row r="716" spans="1:66" ht="15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  <c r="AC716" s="139"/>
      <c r="AD716" s="139"/>
      <c r="AE716" s="139"/>
      <c r="AF716" s="139"/>
      <c r="AG716" s="139"/>
      <c r="AH716" s="139"/>
      <c r="AI716" s="139"/>
      <c r="AJ716" s="139"/>
      <c r="AK716" s="139"/>
      <c r="AL716" s="139"/>
      <c r="AM716" s="139"/>
      <c r="AN716" s="139"/>
      <c r="AO716" s="139"/>
      <c r="AP716" s="139"/>
      <c r="AQ716" s="139"/>
      <c r="AR716" s="139"/>
      <c r="AS716" s="139"/>
      <c r="AT716" s="139"/>
      <c r="AU716" s="139"/>
      <c r="AV716" s="139"/>
      <c r="AW716" s="139"/>
      <c r="AX716" s="139"/>
      <c r="AY716" s="139"/>
      <c r="AZ716" s="139"/>
      <c r="BA716" s="140"/>
      <c r="BB716" s="139"/>
      <c r="BC716" s="139"/>
      <c r="BD716" s="139"/>
      <c r="BE716" s="139"/>
      <c r="BF716" s="139"/>
      <c r="BG716" s="140"/>
      <c r="BH716" s="139"/>
      <c r="BI716" s="139"/>
      <c r="BJ716" s="139"/>
      <c r="BK716" s="139"/>
      <c r="BL716" s="139"/>
      <c r="BM716" s="139"/>
      <c r="BN716" s="139"/>
    </row>
    <row r="717" spans="1:66" ht="15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39"/>
      <c r="AD717" s="139"/>
      <c r="AE717" s="139"/>
      <c r="AF717" s="139"/>
      <c r="AG717" s="139"/>
      <c r="AH717" s="139"/>
      <c r="AI717" s="139"/>
      <c r="AJ717" s="139"/>
      <c r="AK717" s="139"/>
      <c r="AL717" s="139"/>
      <c r="AM717" s="139"/>
      <c r="AN717" s="139"/>
      <c r="AO717" s="139"/>
      <c r="AP717" s="139"/>
      <c r="AQ717" s="139"/>
      <c r="AR717" s="139"/>
      <c r="AS717" s="139"/>
      <c r="AT717" s="139"/>
      <c r="AU717" s="139"/>
      <c r="AV717" s="139"/>
      <c r="AW717" s="139"/>
      <c r="AX717" s="139"/>
      <c r="AY717" s="139"/>
      <c r="AZ717" s="139"/>
      <c r="BA717" s="140"/>
      <c r="BB717" s="139"/>
      <c r="BC717" s="139"/>
      <c r="BD717" s="139"/>
      <c r="BE717" s="139"/>
      <c r="BF717" s="139"/>
      <c r="BG717" s="140"/>
      <c r="BH717" s="139"/>
      <c r="BI717" s="139"/>
      <c r="BJ717" s="139"/>
      <c r="BK717" s="139"/>
      <c r="BL717" s="139"/>
      <c r="BM717" s="139"/>
      <c r="BN717" s="139"/>
    </row>
    <row r="718" spans="1:66" ht="15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  <c r="AC718" s="139"/>
      <c r="AD718" s="139"/>
      <c r="AE718" s="139"/>
      <c r="AF718" s="139"/>
      <c r="AG718" s="139"/>
      <c r="AH718" s="139"/>
      <c r="AI718" s="139"/>
      <c r="AJ718" s="139"/>
      <c r="AK718" s="139"/>
      <c r="AL718" s="139"/>
      <c r="AM718" s="139"/>
      <c r="AN718" s="139"/>
      <c r="AO718" s="139"/>
      <c r="AP718" s="139"/>
      <c r="AQ718" s="139"/>
      <c r="AR718" s="139"/>
      <c r="AS718" s="139"/>
      <c r="AT718" s="139"/>
      <c r="AU718" s="139"/>
      <c r="AV718" s="139"/>
      <c r="AW718" s="139"/>
      <c r="AX718" s="139"/>
      <c r="AY718" s="139"/>
      <c r="AZ718" s="139"/>
      <c r="BA718" s="140"/>
      <c r="BB718" s="139"/>
      <c r="BC718" s="139"/>
      <c r="BD718" s="139"/>
      <c r="BE718" s="139"/>
      <c r="BF718" s="139"/>
      <c r="BG718" s="140"/>
      <c r="BH718" s="139"/>
      <c r="BI718" s="139"/>
      <c r="BJ718" s="139"/>
      <c r="BK718" s="139"/>
      <c r="BL718" s="139"/>
      <c r="BM718" s="139"/>
      <c r="BN718" s="139"/>
    </row>
    <row r="719" spans="1:66" ht="15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  <c r="AC719" s="139"/>
      <c r="AD719" s="139"/>
      <c r="AE719" s="139"/>
      <c r="AF719" s="139"/>
      <c r="AG719" s="139"/>
      <c r="AH719" s="139"/>
      <c r="AI719" s="139"/>
      <c r="AJ719" s="139"/>
      <c r="AK719" s="139"/>
      <c r="AL719" s="139"/>
      <c r="AM719" s="139"/>
      <c r="AN719" s="139"/>
      <c r="AO719" s="139"/>
      <c r="AP719" s="139"/>
      <c r="AQ719" s="139"/>
      <c r="AR719" s="139"/>
      <c r="AS719" s="139"/>
      <c r="AT719" s="139"/>
      <c r="AU719" s="139"/>
      <c r="AV719" s="139"/>
      <c r="AW719" s="139"/>
      <c r="AX719" s="139"/>
      <c r="AY719" s="139"/>
      <c r="AZ719" s="139"/>
      <c r="BA719" s="140"/>
      <c r="BB719" s="139"/>
      <c r="BC719" s="139"/>
      <c r="BD719" s="139"/>
      <c r="BE719" s="139"/>
      <c r="BF719" s="139"/>
      <c r="BG719" s="140"/>
      <c r="BH719" s="139"/>
      <c r="BI719" s="139"/>
      <c r="BJ719" s="139"/>
      <c r="BK719" s="139"/>
      <c r="BL719" s="139"/>
      <c r="BM719" s="139"/>
      <c r="BN719" s="139"/>
    </row>
    <row r="720" spans="1:66" ht="15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  <c r="AC720" s="139"/>
      <c r="AD720" s="139"/>
      <c r="AE720" s="139"/>
      <c r="AF720" s="139"/>
      <c r="AG720" s="139"/>
      <c r="AH720" s="139"/>
      <c r="AI720" s="139"/>
      <c r="AJ720" s="139"/>
      <c r="AK720" s="139"/>
      <c r="AL720" s="139"/>
      <c r="AM720" s="139"/>
      <c r="AN720" s="139"/>
      <c r="AO720" s="139"/>
      <c r="AP720" s="139"/>
      <c r="AQ720" s="139"/>
      <c r="AR720" s="139"/>
      <c r="AS720" s="139"/>
      <c r="AT720" s="139"/>
      <c r="AU720" s="139"/>
      <c r="AV720" s="139"/>
      <c r="AW720" s="139"/>
      <c r="AX720" s="139"/>
      <c r="AY720" s="139"/>
      <c r="AZ720" s="139"/>
      <c r="BA720" s="140"/>
      <c r="BB720" s="139"/>
      <c r="BC720" s="139"/>
      <c r="BD720" s="139"/>
      <c r="BE720" s="139"/>
      <c r="BF720" s="139"/>
      <c r="BG720" s="140"/>
      <c r="BH720" s="139"/>
      <c r="BI720" s="139"/>
      <c r="BJ720" s="139"/>
      <c r="BK720" s="139"/>
      <c r="BL720" s="139"/>
      <c r="BM720" s="139"/>
      <c r="BN720" s="139"/>
    </row>
    <row r="721" spans="1:66" ht="15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39"/>
      <c r="AD721" s="139"/>
      <c r="AE721" s="139"/>
      <c r="AF721" s="139"/>
      <c r="AG721" s="139"/>
      <c r="AH721" s="139"/>
      <c r="AI721" s="139"/>
      <c r="AJ721" s="139"/>
      <c r="AK721" s="139"/>
      <c r="AL721" s="139"/>
      <c r="AM721" s="139"/>
      <c r="AN721" s="139"/>
      <c r="AO721" s="139"/>
      <c r="AP721" s="139"/>
      <c r="AQ721" s="139"/>
      <c r="AR721" s="139"/>
      <c r="AS721" s="139"/>
      <c r="AT721" s="139"/>
      <c r="AU721" s="139"/>
      <c r="AV721" s="139"/>
      <c r="AW721" s="139"/>
      <c r="AX721" s="139"/>
      <c r="AY721" s="139"/>
      <c r="AZ721" s="139"/>
      <c r="BA721" s="140"/>
      <c r="BB721" s="139"/>
      <c r="BC721" s="139"/>
      <c r="BD721" s="139"/>
      <c r="BE721" s="139"/>
      <c r="BF721" s="139"/>
      <c r="BG721" s="140"/>
      <c r="BH721" s="139"/>
      <c r="BI721" s="139"/>
      <c r="BJ721" s="139"/>
      <c r="BK721" s="139"/>
      <c r="BL721" s="139"/>
      <c r="BM721" s="139"/>
      <c r="BN721" s="139"/>
    </row>
    <row r="722" spans="1:66" ht="15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  <c r="AC722" s="139"/>
      <c r="AD722" s="139"/>
      <c r="AE722" s="139"/>
      <c r="AF722" s="139"/>
      <c r="AG722" s="139"/>
      <c r="AH722" s="139"/>
      <c r="AI722" s="139"/>
      <c r="AJ722" s="139"/>
      <c r="AK722" s="139"/>
      <c r="AL722" s="139"/>
      <c r="AM722" s="139"/>
      <c r="AN722" s="139"/>
      <c r="AO722" s="139"/>
      <c r="AP722" s="139"/>
      <c r="AQ722" s="139"/>
      <c r="AR722" s="139"/>
      <c r="AS722" s="139"/>
      <c r="AT722" s="139"/>
      <c r="AU722" s="139"/>
      <c r="AV722" s="139"/>
      <c r="AW722" s="139"/>
      <c r="AX722" s="139"/>
      <c r="AY722" s="139"/>
      <c r="AZ722" s="139"/>
      <c r="BA722" s="140"/>
      <c r="BB722" s="139"/>
      <c r="BC722" s="139"/>
      <c r="BD722" s="139"/>
      <c r="BE722" s="139"/>
      <c r="BF722" s="139"/>
      <c r="BG722" s="140"/>
      <c r="BH722" s="139"/>
      <c r="BI722" s="139"/>
      <c r="BJ722" s="139"/>
      <c r="BK722" s="139"/>
      <c r="BL722" s="139"/>
      <c r="BM722" s="139"/>
      <c r="BN722" s="139"/>
    </row>
    <row r="723" spans="1:66" ht="15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39"/>
      <c r="AD723" s="139"/>
      <c r="AE723" s="139"/>
      <c r="AF723" s="139"/>
      <c r="AG723" s="139"/>
      <c r="AH723" s="139"/>
      <c r="AI723" s="139"/>
      <c r="AJ723" s="139"/>
      <c r="AK723" s="139"/>
      <c r="AL723" s="139"/>
      <c r="AM723" s="139"/>
      <c r="AN723" s="139"/>
      <c r="AO723" s="139"/>
      <c r="AP723" s="139"/>
      <c r="AQ723" s="139"/>
      <c r="AR723" s="139"/>
      <c r="AS723" s="139"/>
      <c r="AT723" s="139"/>
      <c r="AU723" s="139"/>
      <c r="AV723" s="139"/>
      <c r="AW723" s="139"/>
      <c r="AX723" s="139"/>
      <c r="AY723" s="139"/>
      <c r="AZ723" s="139"/>
      <c r="BA723" s="140"/>
      <c r="BB723" s="139"/>
      <c r="BC723" s="139"/>
      <c r="BD723" s="139"/>
      <c r="BE723" s="139"/>
      <c r="BF723" s="139"/>
      <c r="BG723" s="140"/>
      <c r="BH723" s="139"/>
      <c r="BI723" s="139"/>
      <c r="BJ723" s="139"/>
      <c r="BK723" s="139"/>
      <c r="BL723" s="139"/>
      <c r="BM723" s="139"/>
      <c r="BN723" s="139"/>
    </row>
    <row r="724" spans="1:66" ht="15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  <c r="AC724" s="139"/>
      <c r="AD724" s="139"/>
      <c r="AE724" s="139"/>
      <c r="AF724" s="139"/>
      <c r="AG724" s="139"/>
      <c r="AH724" s="139"/>
      <c r="AI724" s="139"/>
      <c r="AJ724" s="139"/>
      <c r="AK724" s="139"/>
      <c r="AL724" s="139"/>
      <c r="AM724" s="139"/>
      <c r="AN724" s="139"/>
      <c r="AO724" s="139"/>
      <c r="AP724" s="139"/>
      <c r="AQ724" s="139"/>
      <c r="AR724" s="139"/>
      <c r="AS724" s="139"/>
      <c r="AT724" s="139"/>
      <c r="AU724" s="139"/>
      <c r="AV724" s="139"/>
      <c r="AW724" s="139"/>
      <c r="AX724" s="139"/>
      <c r="AY724" s="139"/>
      <c r="AZ724" s="139"/>
      <c r="BA724" s="140"/>
      <c r="BB724" s="139"/>
      <c r="BC724" s="139"/>
      <c r="BD724" s="139"/>
      <c r="BE724" s="139"/>
      <c r="BF724" s="139"/>
      <c r="BG724" s="140"/>
      <c r="BH724" s="139"/>
      <c r="BI724" s="139"/>
      <c r="BJ724" s="139"/>
      <c r="BK724" s="139"/>
      <c r="BL724" s="139"/>
      <c r="BM724" s="139"/>
      <c r="BN724" s="139"/>
    </row>
    <row r="725" spans="1:66" ht="15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39"/>
      <c r="AD725" s="139"/>
      <c r="AE725" s="139"/>
      <c r="AF725" s="139"/>
      <c r="AG725" s="139"/>
      <c r="AH725" s="139"/>
      <c r="AI725" s="139"/>
      <c r="AJ725" s="139"/>
      <c r="AK725" s="139"/>
      <c r="AL725" s="139"/>
      <c r="AM725" s="139"/>
      <c r="AN725" s="139"/>
      <c r="AO725" s="139"/>
      <c r="AP725" s="139"/>
      <c r="AQ725" s="139"/>
      <c r="AR725" s="139"/>
      <c r="AS725" s="139"/>
      <c r="AT725" s="139"/>
      <c r="AU725" s="139"/>
      <c r="AV725" s="139"/>
      <c r="AW725" s="139"/>
      <c r="AX725" s="139"/>
      <c r="AY725" s="139"/>
      <c r="AZ725" s="139"/>
      <c r="BA725" s="140"/>
      <c r="BB725" s="139"/>
      <c r="BC725" s="139"/>
      <c r="BD725" s="139"/>
      <c r="BE725" s="139"/>
      <c r="BF725" s="139"/>
      <c r="BG725" s="140"/>
      <c r="BH725" s="139"/>
      <c r="BI725" s="139"/>
      <c r="BJ725" s="139"/>
      <c r="BK725" s="139"/>
      <c r="BL725" s="139"/>
      <c r="BM725" s="139"/>
      <c r="BN725" s="139"/>
    </row>
    <row r="726" spans="1:66" ht="15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  <c r="AC726" s="139"/>
      <c r="AD726" s="139"/>
      <c r="AE726" s="139"/>
      <c r="AF726" s="139"/>
      <c r="AG726" s="139"/>
      <c r="AH726" s="139"/>
      <c r="AI726" s="139"/>
      <c r="AJ726" s="139"/>
      <c r="AK726" s="139"/>
      <c r="AL726" s="139"/>
      <c r="AM726" s="139"/>
      <c r="AN726" s="139"/>
      <c r="AO726" s="139"/>
      <c r="AP726" s="139"/>
      <c r="AQ726" s="139"/>
      <c r="AR726" s="139"/>
      <c r="AS726" s="139"/>
      <c r="AT726" s="139"/>
      <c r="AU726" s="139"/>
      <c r="AV726" s="139"/>
      <c r="AW726" s="139"/>
      <c r="AX726" s="139"/>
      <c r="AY726" s="139"/>
      <c r="AZ726" s="139"/>
      <c r="BA726" s="140"/>
      <c r="BB726" s="139"/>
      <c r="BC726" s="139"/>
      <c r="BD726" s="139"/>
      <c r="BE726" s="139"/>
      <c r="BF726" s="139"/>
      <c r="BG726" s="140"/>
      <c r="BH726" s="139"/>
      <c r="BI726" s="139"/>
      <c r="BJ726" s="139"/>
      <c r="BK726" s="139"/>
      <c r="BL726" s="139"/>
      <c r="BM726" s="139"/>
      <c r="BN726" s="139"/>
    </row>
    <row r="727" spans="1:66" ht="15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39"/>
      <c r="AD727" s="139"/>
      <c r="AE727" s="139"/>
      <c r="AF727" s="139"/>
      <c r="AG727" s="139"/>
      <c r="AH727" s="139"/>
      <c r="AI727" s="139"/>
      <c r="AJ727" s="139"/>
      <c r="AK727" s="139"/>
      <c r="AL727" s="139"/>
      <c r="AM727" s="139"/>
      <c r="AN727" s="139"/>
      <c r="AO727" s="139"/>
      <c r="AP727" s="139"/>
      <c r="AQ727" s="139"/>
      <c r="AR727" s="139"/>
      <c r="AS727" s="139"/>
      <c r="AT727" s="139"/>
      <c r="AU727" s="139"/>
      <c r="AV727" s="139"/>
      <c r="AW727" s="139"/>
      <c r="AX727" s="139"/>
      <c r="AY727" s="139"/>
      <c r="AZ727" s="139"/>
      <c r="BA727" s="140"/>
      <c r="BB727" s="139"/>
      <c r="BC727" s="139"/>
      <c r="BD727" s="139"/>
      <c r="BE727" s="139"/>
      <c r="BF727" s="139"/>
      <c r="BG727" s="140"/>
      <c r="BH727" s="139"/>
      <c r="BI727" s="139"/>
      <c r="BJ727" s="139"/>
      <c r="BK727" s="139"/>
      <c r="BL727" s="139"/>
      <c r="BM727" s="139"/>
      <c r="BN727" s="139"/>
    </row>
    <row r="728" spans="1:66" ht="15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  <c r="AC728" s="139"/>
      <c r="AD728" s="139"/>
      <c r="AE728" s="139"/>
      <c r="AF728" s="139"/>
      <c r="AG728" s="139"/>
      <c r="AH728" s="139"/>
      <c r="AI728" s="139"/>
      <c r="AJ728" s="139"/>
      <c r="AK728" s="139"/>
      <c r="AL728" s="139"/>
      <c r="AM728" s="139"/>
      <c r="AN728" s="139"/>
      <c r="AO728" s="139"/>
      <c r="AP728" s="139"/>
      <c r="AQ728" s="139"/>
      <c r="AR728" s="139"/>
      <c r="AS728" s="139"/>
      <c r="AT728" s="139"/>
      <c r="AU728" s="139"/>
      <c r="AV728" s="139"/>
      <c r="AW728" s="139"/>
      <c r="AX728" s="139"/>
      <c r="AY728" s="139"/>
      <c r="AZ728" s="139"/>
      <c r="BA728" s="140"/>
      <c r="BB728" s="139"/>
      <c r="BC728" s="139"/>
      <c r="BD728" s="139"/>
      <c r="BE728" s="139"/>
      <c r="BF728" s="139"/>
      <c r="BG728" s="140"/>
      <c r="BH728" s="139"/>
      <c r="BI728" s="139"/>
      <c r="BJ728" s="139"/>
      <c r="BK728" s="139"/>
      <c r="BL728" s="139"/>
      <c r="BM728" s="139"/>
      <c r="BN728" s="139"/>
    </row>
    <row r="729" spans="1:66" ht="15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  <c r="AC729" s="139"/>
      <c r="AD729" s="139"/>
      <c r="AE729" s="139"/>
      <c r="AF729" s="139"/>
      <c r="AG729" s="139"/>
      <c r="AH729" s="139"/>
      <c r="AI729" s="139"/>
      <c r="AJ729" s="139"/>
      <c r="AK729" s="139"/>
      <c r="AL729" s="139"/>
      <c r="AM729" s="139"/>
      <c r="AN729" s="139"/>
      <c r="AO729" s="139"/>
      <c r="AP729" s="139"/>
      <c r="AQ729" s="139"/>
      <c r="AR729" s="139"/>
      <c r="AS729" s="139"/>
      <c r="AT729" s="139"/>
      <c r="AU729" s="139"/>
      <c r="AV729" s="139"/>
      <c r="AW729" s="139"/>
      <c r="AX729" s="139"/>
      <c r="AY729" s="139"/>
      <c r="AZ729" s="139"/>
      <c r="BA729" s="140"/>
      <c r="BB729" s="139"/>
      <c r="BC729" s="139"/>
      <c r="BD729" s="139"/>
      <c r="BE729" s="139"/>
      <c r="BF729" s="139"/>
      <c r="BG729" s="140"/>
      <c r="BH729" s="139"/>
      <c r="BI729" s="139"/>
      <c r="BJ729" s="139"/>
      <c r="BK729" s="139"/>
      <c r="BL729" s="139"/>
      <c r="BM729" s="139"/>
      <c r="BN729" s="139"/>
    </row>
    <row r="730" spans="1:66" ht="15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  <c r="AC730" s="139"/>
      <c r="AD730" s="139"/>
      <c r="AE730" s="139"/>
      <c r="AF730" s="139"/>
      <c r="AG730" s="139"/>
      <c r="AH730" s="139"/>
      <c r="AI730" s="139"/>
      <c r="AJ730" s="139"/>
      <c r="AK730" s="139"/>
      <c r="AL730" s="139"/>
      <c r="AM730" s="139"/>
      <c r="AN730" s="139"/>
      <c r="AO730" s="139"/>
      <c r="AP730" s="139"/>
      <c r="AQ730" s="139"/>
      <c r="AR730" s="139"/>
      <c r="AS730" s="139"/>
      <c r="AT730" s="139"/>
      <c r="AU730" s="139"/>
      <c r="AV730" s="139"/>
      <c r="AW730" s="139"/>
      <c r="AX730" s="139"/>
      <c r="AY730" s="139"/>
      <c r="AZ730" s="139"/>
      <c r="BA730" s="140"/>
      <c r="BB730" s="139"/>
      <c r="BC730" s="139"/>
      <c r="BD730" s="139"/>
      <c r="BE730" s="139"/>
      <c r="BF730" s="139"/>
      <c r="BG730" s="140"/>
      <c r="BH730" s="139"/>
      <c r="BI730" s="139"/>
      <c r="BJ730" s="139"/>
      <c r="BK730" s="139"/>
      <c r="BL730" s="139"/>
      <c r="BM730" s="139"/>
      <c r="BN730" s="139"/>
    </row>
    <row r="731" spans="1:66" ht="15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39"/>
      <c r="AD731" s="139"/>
      <c r="AE731" s="139"/>
      <c r="AF731" s="139"/>
      <c r="AG731" s="139"/>
      <c r="AH731" s="139"/>
      <c r="AI731" s="139"/>
      <c r="AJ731" s="139"/>
      <c r="AK731" s="139"/>
      <c r="AL731" s="139"/>
      <c r="AM731" s="139"/>
      <c r="AN731" s="139"/>
      <c r="AO731" s="139"/>
      <c r="AP731" s="139"/>
      <c r="AQ731" s="139"/>
      <c r="AR731" s="139"/>
      <c r="AS731" s="139"/>
      <c r="AT731" s="139"/>
      <c r="AU731" s="139"/>
      <c r="AV731" s="139"/>
      <c r="AW731" s="139"/>
      <c r="AX731" s="139"/>
      <c r="AY731" s="139"/>
      <c r="AZ731" s="139"/>
      <c r="BA731" s="140"/>
      <c r="BB731" s="139"/>
      <c r="BC731" s="139"/>
      <c r="BD731" s="139"/>
      <c r="BE731" s="139"/>
      <c r="BF731" s="139"/>
      <c r="BG731" s="140"/>
      <c r="BH731" s="139"/>
      <c r="BI731" s="139"/>
      <c r="BJ731" s="139"/>
      <c r="BK731" s="139"/>
      <c r="BL731" s="139"/>
      <c r="BM731" s="139"/>
      <c r="BN731" s="139"/>
    </row>
    <row r="732" spans="1:66" ht="15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  <c r="AC732" s="139"/>
      <c r="AD732" s="139"/>
      <c r="AE732" s="139"/>
      <c r="AF732" s="139"/>
      <c r="AG732" s="139"/>
      <c r="AH732" s="139"/>
      <c r="AI732" s="139"/>
      <c r="AJ732" s="139"/>
      <c r="AK732" s="139"/>
      <c r="AL732" s="139"/>
      <c r="AM732" s="139"/>
      <c r="AN732" s="139"/>
      <c r="AO732" s="139"/>
      <c r="AP732" s="139"/>
      <c r="AQ732" s="139"/>
      <c r="AR732" s="139"/>
      <c r="AS732" s="139"/>
      <c r="AT732" s="139"/>
      <c r="AU732" s="139"/>
      <c r="AV732" s="139"/>
      <c r="AW732" s="139"/>
      <c r="AX732" s="139"/>
      <c r="AY732" s="139"/>
      <c r="AZ732" s="139"/>
      <c r="BA732" s="140"/>
      <c r="BB732" s="139"/>
      <c r="BC732" s="139"/>
      <c r="BD732" s="139"/>
      <c r="BE732" s="139"/>
      <c r="BF732" s="139"/>
      <c r="BG732" s="140"/>
      <c r="BH732" s="139"/>
      <c r="BI732" s="139"/>
      <c r="BJ732" s="139"/>
      <c r="BK732" s="139"/>
      <c r="BL732" s="139"/>
      <c r="BM732" s="139"/>
      <c r="BN732" s="139"/>
    </row>
    <row r="733" spans="1:66" ht="15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39"/>
      <c r="AD733" s="139"/>
      <c r="AE733" s="139"/>
      <c r="AF733" s="139"/>
      <c r="AG733" s="139"/>
      <c r="AH733" s="139"/>
      <c r="AI733" s="139"/>
      <c r="AJ733" s="139"/>
      <c r="AK733" s="139"/>
      <c r="AL733" s="139"/>
      <c r="AM733" s="139"/>
      <c r="AN733" s="139"/>
      <c r="AO733" s="139"/>
      <c r="AP733" s="139"/>
      <c r="AQ733" s="139"/>
      <c r="AR733" s="139"/>
      <c r="AS733" s="139"/>
      <c r="AT733" s="139"/>
      <c r="AU733" s="139"/>
      <c r="AV733" s="139"/>
      <c r="AW733" s="139"/>
      <c r="AX733" s="139"/>
      <c r="AY733" s="139"/>
      <c r="AZ733" s="139"/>
      <c r="BA733" s="140"/>
      <c r="BB733" s="139"/>
      <c r="BC733" s="139"/>
      <c r="BD733" s="139"/>
      <c r="BE733" s="139"/>
      <c r="BF733" s="139"/>
      <c r="BG733" s="140"/>
      <c r="BH733" s="139"/>
      <c r="BI733" s="139"/>
      <c r="BJ733" s="139"/>
      <c r="BK733" s="139"/>
      <c r="BL733" s="139"/>
      <c r="BM733" s="139"/>
      <c r="BN733" s="139"/>
    </row>
    <row r="734" spans="1:66" ht="15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  <c r="AC734" s="139"/>
      <c r="AD734" s="139"/>
      <c r="AE734" s="139"/>
      <c r="AF734" s="139"/>
      <c r="AG734" s="139"/>
      <c r="AH734" s="139"/>
      <c r="AI734" s="139"/>
      <c r="AJ734" s="139"/>
      <c r="AK734" s="139"/>
      <c r="AL734" s="139"/>
      <c r="AM734" s="139"/>
      <c r="AN734" s="139"/>
      <c r="AO734" s="139"/>
      <c r="AP734" s="139"/>
      <c r="AQ734" s="139"/>
      <c r="AR734" s="139"/>
      <c r="AS734" s="139"/>
      <c r="AT734" s="139"/>
      <c r="AU734" s="139"/>
      <c r="AV734" s="139"/>
      <c r="AW734" s="139"/>
      <c r="AX734" s="139"/>
      <c r="AY734" s="139"/>
      <c r="AZ734" s="139"/>
      <c r="BA734" s="140"/>
      <c r="BB734" s="139"/>
      <c r="BC734" s="139"/>
      <c r="BD734" s="139"/>
      <c r="BE734" s="139"/>
      <c r="BF734" s="139"/>
      <c r="BG734" s="140"/>
      <c r="BH734" s="139"/>
      <c r="BI734" s="139"/>
      <c r="BJ734" s="139"/>
      <c r="BK734" s="139"/>
      <c r="BL734" s="139"/>
      <c r="BM734" s="139"/>
      <c r="BN734" s="139"/>
    </row>
    <row r="735" spans="1:66" ht="15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39"/>
      <c r="AD735" s="139"/>
      <c r="AE735" s="139"/>
      <c r="AF735" s="139"/>
      <c r="AG735" s="139"/>
      <c r="AH735" s="139"/>
      <c r="AI735" s="139"/>
      <c r="AJ735" s="139"/>
      <c r="AK735" s="139"/>
      <c r="AL735" s="139"/>
      <c r="AM735" s="139"/>
      <c r="AN735" s="139"/>
      <c r="AO735" s="139"/>
      <c r="AP735" s="139"/>
      <c r="AQ735" s="139"/>
      <c r="AR735" s="139"/>
      <c r="AS735" s="139"/>
      <c r="AT735" s="139"/>
      <c r="AU735" s="139"/>
      <c r="AV735" s="139"/>
      <c r="AW735" s="139"/>
      <c r="AX735" s="139"/>
      <c r="AY735" s="139"/>
      <c r="AZ735" s="139"/>
      <c r="BA735" s="140"/>
      <c r="BB735" s="139"/>
      <c r="BC735" s="139"/>
      <c r="BD735" s="139"/>
      <c r="BE735" s="139"/>
      <c r="BF735" s="139"/>
      <c r="BG735" s="140"/>
      <c r="BH735" s="139"/>
      <c r="BI735" s="139"/>
      <c r="BJ735" s="139"/>
      <c r="BK735" s="139"/>
      <c r="BL735" s="139"/>
      <c r="BM735" s="139"/>
      <c r="BN735" s="139"/>
    </row>
    <row r="736" spans="1:66" ht="15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  <c r="AC736" s="139"/>
      <c r="AD736" s="139"/>
      <c r="AE736" s="139"/>
      <c r="AF736" s="139"/>
      <c r="AG736" s="139"/>
      <c r="AH736" s="139"/>
      <c r="AI736" s="139"/>
      <c r="AJ736" s="139"/>
      <c r="AK736" s="139"/>
      <c r="AL736" s="139"/>
      <c r="AM736" s="139"/>
      <c r="AN736" s="139"/>
      <c r="AO736" s="139"/>
      <c r="AP736" s="139"/>
      <c r="AQ736" s="139"/>
      <c r="AR736" s="139"/>
      <c r="AS736" s="139"/>
      <c r="AT736" s="139"/>
      <c r="AU736" s="139"/>
      <c r="AV736" s="139"/>
      <c r="AW736" s="139"/>
      <c r="AX736" s="139"/>
      <c r="AY736" s="139"/>
      <c r="AZ736" s="139"/>
      <c r="BA736" s="140"/>
      <c r="BB736" s="139"/>
      <c r="BC736" s="139"/>
      <c r="BD736" s="139"/>
      <c r="BE736" s="139"/>
      <c r="BF736" s="139"/>
      <c r="BG736" s="140"/>
      <c r="BH736" s="139"/>
      <c r="BI736" s="139"/>
      <c r="BJ736" s="139"/>
      <c r="BK736" s="139"/>
      <c r="BL736" s="139"/>
      <c r="BM736" s="139"/>
      <c r="BN736" s="139"/>
    </row>
    <row r="737" spans="1:66" ht="15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  <c r="AC737" s="139"/>
      <c r="AD737" s="139"/>
      <c r="AE737" s="139"/>
      <c r="AF737" s="139"/>
      <c r="AG737" s="139"/>
      <c r="AH737" s="139"/>
      <c r="AI737" s="139"/>
      <c r="AJ737" s="139"/>
      <c r="AK737" s="139"/>
      <c r="AL737" s="139"/>
      <c r="AM737" s="139"/>
      <c r="AN737" s="139"/>
      <c r="AO737" s="139"/>
      <c r="AP737" s="139"/>
      <c r="AQ737" s="139"/>
      <c r="AR737" s="139"/>
      <c r="AS737" s="139"/>
      <c r="AT737" s="139"/>
      <c r="AU737" s="139"/>
      <c r="AV737" s="139"/>
      <c r="AW737" s="139"/>
      <c r="AX737" s="139"/>
      <c r="AY737" s="139"/>
      <c r="AZ737" s="139"/>
      <c r="BA737" s="140"/>
      <c r="BB737" s="139"/>
      <c r="BC737" s="139"/>
      <c r="BD737" s="139"/>
      <c r="BE737" s="139"/>
      <c r="BF737" s="139"/>
      <c r="BG737" s="140"/>
      <c r="BH737" s="139"/>
      <c r="BI737" s="139"/>
      <c r="BJ737" s="139"/>
      <c r="BK737" s="139"/>
      <c r="BL737" s="139"/>
      <c r="BM737" s="139"/>
      <c r="BN737" s="139"/>
    </row>
    <row r="738" spans="1:66" ht="15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  <c r="AC738" s="139"/>
      <c r="AD738" s="139"/>
      <c r="AE738" s="139"/>
      <c r="AF738" s="139"/>
      <c r="AG738" s="139"/>
      <c r="AH738" s="139"/>
      <c r="AI738" s="139"/>
      <c r="AJ738" s="139"/>
      <c r="AK738" s="139"/>
      <c r="AL738" s="139"/>
      <c r="AM738" s="139"/>
      <c r="AN738" s="139"/>
      <c r="AO738" s="139"/>
      <c r="AP738" s="139"/>
      <c r="AQ738" s="139"/>
      <c r="AR738" s="139"/>
      <c r="AS738" s="139"/>
      <c r="AT738" s="139"/>
      <c r="AU738" s="139"/>
      <c r="AV738" s="139"/>
      <c r="AW738" s="139"/>
      <c r="AX738" s="139"/>
      <c r="AY738" s="139"/>
      <c r="AZ738" s="139"/>
      <c r="BA738" s="140"/>
      <c r="BB738" s="139"/>
      <c r="BC738" s="139"/>
      <c r="BD738" s="139"/>
      <c r="BE738" s="139"/>
      <c r="BF738" s="139"/>
      <c r="BG738" s="140"/>
      <c r="BH738" s="139"/>
      <c r="BI738" s="139"/>
      <c r="BJ738" s="139"/>
      <c r="BK738" s="139"/>
      <c r="BL738" s="139"/>
      <c r="BM738" s="139"/>
      <c r="BN738" s="139"/>
    </row>
    <row r="739" spans="1:66" ht="15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  <c r="AC739" s="139"/>
      <c r="AD739" s="139"/>
      <c r="AE739" s="139"/>
      <c r="AF739" s="139"/>
      <c r="AG739" s="139"/>
      <c r="AH739" s="139"/>
      <c r="AI739" s="139"/>
      <c r="AJ739" s="139"/>
      <c r="AK739" s="139"/>
      <c r="AL739" s="139"/>
      <c r="AM739" s="139"/>
      <c r="AN739" s="139"/>
      <c r="AO739" s="139"/>
      <c r="AP739" s="139"/>
      <c r="AQ739" s="139"/>
      <c r="AR739" s="139"/>
      <c r="AS739" s="139"/>
      <c r="AT739" s="139"/>
      <c r="AU739" s="139"/>
      <c r="AV739" s="139"/>
      <c r="AW739" s="139"/>
      <c r="AX739" s="139"/>
      <c r="AY739" s="139"/>
      <c r="AZ739" s="139"/>
      <c r="BA739" s="140"/>
      <c r="BB739" s="139"/>
      <c r="BC739" s="139"/>
      <c r="BD739" s="139"/>
      <c r="BE739" s="139"/>
      <c r="BF739" s="139"/>
      <c r="BG739" s="140"/>
      <c r="BH739" s="139"/>
      <c r="BI739" s="139"/>
      <c r="BJ739" s="139"/>
      <c r="BK739" s="139"/>
      <c r="BL739" s="139"/>
      <c r="BM739" s="139"/>
      <c r="BN739" s="139"/>
    </row>
    <row r="740" spans="1:66" ht="15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  <c r="AC740" s="139"/>
      <c r="AD740" s="139"/>
      <c r="AE740" s="139"/>
      <c r="AF740" s="139"/>
      <c r="AG740" s="139"/>
      <c r="AH740" s="139"/>
      <c r="AI740" s="139"/>
      <c r="AJ740" s="139"/>
      <c r="AK740" s="139"/>
      <c r="AL740" s="139"/>
      <c r="AM740" s="139"/>
      <c r="AN740" s="139"/>
      <c r="AO740" s="139"/>
      <c r="AP740" s="139"/>
      <c r="AQ740" s="139"/>
      <c r="AR740" s="139"/>
      <c r="AS740" s="139"/>
      <c r="AT740" s="139"/>
      <c r="AU740" s="139"/>
      <c r="AV740" s="139"/>
      <c r="AW740" s="139"/>
      <c r="AX740" s="139"/>
      <c r="AY740" s="139"/>
      <c r="AZ740" s="139"/>
      <c r="BA740" s="140"/>
      <c r="BB740" s="139"/>
      <c r="BC740" s="139"/>
      <c r="BD740" s="139"/>
      <c r="BE740" s="139"/>
      <c r="BF740" s="139"/>
      <c r="BG740" s="140"/>
      <c r="BH740" s="139"/>
      <c r="BI740" s="139"/>
      <c r="BJ740" s="139"/>
      <c r="BK740" s="139"/>
      <c r="BL740" s="139"/>
      <c r="BM740" s="139"/>
      <c r="BN740" s="139"/>
    </row>
    <row r="741" spans="1:66" ht="15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39"/>
      <c r="AD741" s="139"/>
      <c r="AE741" s="139"/>
      <c r="AF741" s="139"/>
      <c r="AG741" s="139"/>
      <c r="AH741" s="139"/>
      <c r="AI741" s="139"/>
      <c r="AJ741" s="139"/>
      <c r="AK741" s="139"/>
      <c r="AL741" s="139"/>
      <c r="AM741" s="139"/>
      <c r="AN741" s="139"/>
      <c r="AO741" s="139"/>
      <c r="AP741" s="139"/>
      <c r="AQ741" s="139"/>
      <c r="AR741" s="139"/>
      <c r="AS741" s="139"/>
      <c r="AT741" s="139"/>
      <c r="AU741" s="139"/>
      <c r="AV741" s="139"/>
      <c r="AW741" s="139"/>
      <c r="AX741" s="139"/>
      <c r="AY741" s="139"/>
      <c r="AZ741" s="139"/>
      <c r="BA741" s="140"/>
      <c r="BB741" s="139"/>
      <c r="BC741" s="139"/>
      <c r="BD741" s="139"/>
      <c r="BE741" s="139"/>
      <c r="BF741" s="139"/>
      <c r="BG741" s="140"/>
      <c r="BH741" s="139"/>
      <c r="BI741" s="139"/>
      <c r="BJ741" s="139"/>
      <c r="BK741" s="139"/>
      <c r="BL741" s="139"/>
      <c r="BM741" s="139"/>
      <c r="BN741" s="139"/>
    </row>
    <row r="742" spans="1:66" ht="15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39"/>
      <c r="AD742" s="139"/>
      <c r="AE742" s="139"/>
      <c r="AF742" s="139"/>
      <c r="AG742" s="139"/>
      <c r="AH742" s="139"/>
      <c r="AI742" s="139"/>
      <c r="AJ742" s="139"/>
      <c r="AK742" s="139"/>
      <c r="AL742" s="139"/>
      <c r="AM742" s="139"/>
      <c r="AN742" s="139"/>
      <c r="AO742" s="139"/>
      <c r="AP742" s="139"/>
      <c r="AQ742" s="139"/>
      <c r="AR742" s="139"/>
      <c r="AS742" s="139"/>
      <c r="AT742" s="139"/>
      <c r="AU742" s="139"/>
      <c r="AV742" s="139"/>
      <c r="AW742" s="139"/>
      <c r="AX742" s="139"/>
      <c r="AY742" s="139"/>
      <c r="AZ742" s="139"/>
      <c r="BA742" s="140"/>
      <c r="BB742" s="139"/>
      <c r="BC742" s="139"/>
      <c r="BD742" s="139"/>
      <c r="BE742" s="139"/>
      <c r="BF742" s="139"/>
      <c r="BG742" s="140"/>
      <c r="BH742" s="139"/>
      <c r="BI742" s="139"/>
      <c r="BJ742" s="139"/>
      <c r="BK742" s="139"/>
      <c r="BL742" s="139"/>
      <c r="BM742" s="139"/>
      <c r="BN742" s="139"/>
    </row>
    <row r="743" spans="1:66" ht="15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39"/>
      <c r="AD743" s="139"/>
      <c r="AE743" s="139"/>
      <c r="AF743" s="139"/>
      <c r="AG743" s="139"/>
      <c r="AH743" s="139"/>
      <c r="AI743" s="139"/>
      <c r="AJ743" s="139"/>
      <c r="AK743" s="139"/>
      <c r="AL743" s="139"/>
      <c r="AM743" s="139"/>
      <c r="AN743" s="139"/>
      <c r="AO743" s="139"/>
      <c r="AP743" s="139"/>
      <c r="AQ743" s="139"/>
      <c r="AR743" s="139"/>
      <c r="AS743" s="139"/>
      <c r="AT743" s="139"/>
      <c r="AU743" s="139"/>
      <c r="AV743" s="139"/>
      <c r="AW743" s="139"/>
      <c r="AX743" s="139"/>
      <c r="AY743" s="139"/>
      <c r="AZ743" s="139"/>
      <c r="BA743" s="140"/>
      <c r="BB743" s="139"/>
      <c r="BC743" s="139"/>
      <c r="BD743" s="139"/>
      <c r="BE743" s="139"/>
      <c r="BF743" s="139"/>
      <c r="BG743" s="140"/>
      <c r="BH743" s="139"/>
      <c r="BI743" s="139"/>
      <c r="BJ743" s="139"/>
      <c r="BK743" s="139"/>
      <c r="BL743" s="139"/>
      <c r="BM743" s="139"/>
      <c r="BN743" s="139"/>
    </row>
    <row r="744" spans="1:66" ht="15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39"/>
      <c r="AK744" s="139"/>
      <c r="AL744" s="139"/>
      <c r="AM744" s="139"/>
      <c r="AN744" s="139"/>
      <c r="AO744" s="139"/>
      <c r="AP744" s="139"/>
      <c r="AQ744" s="139"/>
      <c r="AR744" s="139"/>
      <c r="AS744" s="139"/>
      <c r="AT744" s="139"/>
      <c r="AU744" s="139"/>
      <c r="AV744" s="139"/>
      <c r="AW744" s="139"/>
      <c r="AX744" s="139"/>
      <c r="AY744" s="139"/>
      <c r="AZ744" s="139"/>
      <c r="BA744" s="140"/>
      <c r="BB744" s="139"/>
      <c r="BC744" s="139"/>
      <c r="BD744" s="139"/>
      <c r="BE744" s="139"/>
      <c r="BF744" s="139"/>
      <c r="BG744" s="140"/>
      <c r="BH744" s="139"/>
      <c r="BI744" s="139"/>
      <c r="BJ744" s="139"/>
      <c r="BK744" s="139"/>
      <c r="BL744" s="139"/>
      <c r="BM744" s="139"/>
      <c r="BN744" s="139"/>
    </row>
    <row r="745" spans="1:66" ht="15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39"/>
      <c r="AD745" s="139"/>
      <c r="AE745" s="139"/>
      <c r="AF745" s="139"/>
      <c r="AG745" s="139"/>
      <c r="AH745" s="139"/>
      <c r="AI745" s="139"/>
      <c r="AJ745" s="139"/>
      <c r="AK745" s="139"/>
      <c r="AL745" s="139"/>
      <c r="AM745" s="139"/>
      <c r="AN745" s="139"/>
      <c r="AO745" s="139"/>
      <c r="AP745" s="139"/>
      <c r="AQ745" s="139"/>
      <c r="AR745" s="139"/>
      <c r="AS745" s="139"/>
      <c r="AT745" s="139"/>
      <c r="AU745" s="139"/>
      <c r="AV745" s="139"/>
      <c r="AW745" s="139"/>
      <c r="AX745" s="139"/>
      <c r="AY745" s="139"/>
      <c r="AZ745" s="139"/>
      <c r="BA745" s="140"/>
      <c r="BB745" s="139"/>
      <c r="BC745" s="139"/>
      <c r="BD745" s="139"/>
      <c r="BE745" s="139"/>
      <c r="BF745" s="139"/>
      <c r="BG745" s="140"/>
      <c r="BH745" s="139"/>
      <c r="BI745" s="139"/>
      <c r="BJ745" s="139"/>
      <c r="BK745" s="139"/>
      <c r="BL745" s="139"/>
      <c r="BM745" s="139"/>
      <c r="BN745" s="139"/>
    </row>
    <row r="746" spans="1:66" ht="15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39"/>
      <c r="AK746" s="139"/>
      <c r="AL746" s="139"/>
      <c r="AM746" s="139"/>
      <c r="AN746" s="139"/>
      <c r="AO746" s="139"/>
      <c r="AP746" s="139"/>
      <c r="AQ746" s="139"/>
      <c r="AR746" s="139"/>
      <c r="AS746" s="139"/>
      <c r="AT746" s="139"/>
      <c r="AU746" s="139"/>
      <c r="AV746" s="139"/>
      <c r="AW746" s="139"/>
      <c r="AX746" s="139"/>
      <c r="AY746" s="139"/>
      <c r="AZ746" s="139"/>
      <c r="BA746" s="140"/>
      <c r="BB746" s="139"/>
      <c r="BC746" s="139"/>
      <c r="BD746" s="139"/>
      <c r="BE746" s="139"/>
      <c r="BF746" s="139"/>
      <c r="BG746" s="140"/>
      <c r="BH746" s="139"/>
      <c r="BI746" s="139"/>
      <c r="BJ746" s="139"/>
      <c r="BK746" s="139"/>
      <c r="BL746" s="139"/>
      <c r="BM746" s="139"/>
      <c r="BN746" s="139"/>
    </row>
    <row r="747" spans="1:66" ht="15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  <c r="AC747" s="139"/>
      <c r="AD747" s="139"/>
      <c r="AE747" s="139"/>
      <c r="AF747" s="139"/>
      <c r="AG747" s="139"/>
      <c r="AH747" s="139"/>
      <c r="AI747" s="139"/>
      <c r="AJ747" s="139"/>
      <c r="AK747" s="139"/>
      <c r="AL747" s="139"/>
      <c r="AM747" s="139"/>
      <c r="AN747" s="139"/>
      <c r="AO747" s="139"/>
      <c r="AP747" s="139"/>
      <c r="AQ747" s="139"/>
      <c r="AR747" s="139"/>
      <c r="AS747" s="139"/>
      <c r="AT747" s="139"/>
      <c r="AU747" s="139"/>
      <c r="AV747" s="139"/>
      <c r="AW747" s="139"/>
      <c r="AX747" s="139"/>
      <c r="AY747" s="139"/>
      <c r="AZ747" s="139"/>
      <c r="BA747" s="140"/>
      <c r="BB747" s="139"/>
      <c r="BC747" s="139"/>
      <c r="BD747" s="139"/>
      <c r="BE747" s="139"/>
      <c r="BF747" s="139"/>
      <c r="BG747" s="140"/>
      <c r="BH747" s="139"/>
      <c r="BI747" s="139"/>
      <c r="BJ747" s="139"/>
      <c r="BK747" s="139"/>
      <c r="BL747" s="139"/>
      <c r="BM747" s="139"/>
      <c r="BN747" s="139"/>
    </row>
    <row r="748" spans="1:66" ht="15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  <c r="AB748" s="139"/>
      <c r="AC748" s="139"/>
      <c r="AD748" s="139"/>
      <c r="AE748" s="139"/>
      <c r="AF748" s="139"/>
      <c r="AG748" s="139"/>
      <c r="AH748" s="139"/>
      <c r="AI748" s="139"/>
      <c r="AJ748" s="139"/>
      <c r="AK748" s="139"/>
      <c r="AL748" s="139"/>
      <c r="AM748" s="139"/>
      <c r="AN748" s="139"/>
      <c r="AO748" s="139"/>
      <c r="AP748" s="139"/>
      <c r="AQ748" s="139"/>
      <c r="AR748" s="139"/>
      <c r="AS748" s="139"/>
      <c r="AT748" s="139"/>
      <c r="AU748" s="139"/>
      <c r="AV748" s="139"/>
      <c r="AW748" s="139"/>
      <c r="AX748" s="139"/>
      <c r="AY748" s="139"/>
      <c r="AZ748" s="139"/>
      <c r="BA748" s="140"/>
      <c r="BB748" s="139"/>
      <c r="BC748" s="139"/>
      <c r="BD748" s="139"/>
      <c r="BE748" s="139"/>
      <c r="BF748" s="139"/>
      <c r="BG748" s="140"/>
      <c r="BH748" s="139"/>
      <c r="BI748" s="139"/>
      <c r="BJ748" s="139"/>
      <c r="BK748" s="139"/>
      <c r="BL748" s="139"/>
      <c r="BM748" s="139"/>
      <c r="BN748" s="139"/>
    </row>
    <row r="749" spans="1:66" ht="15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  <c r="AB749" s="139"/>
      <c r="AC749" s="139"/>
      <c r="AD749" s="139"/>
      <c r="AE749" s="139"/>
      <c r="AF749" s="139"/>
      <c r="AG749" s="139"/>
      <c r="AH749" s="139"/>
      <c r="AI749" s="139"/>
      <c r="AJ749" s="139"/>
      <c r="AK749" s="139"/>
      <c r="AL749" s="139"/>
      <c r="AM749" s="139"/>
      <c r="AN749" s="139"/>
      <c r="AO749" s="139"/>
      <c r="AP749" s="139"/>
      <c r="AQ749" s="139"/>
      <c r="AR749" s="139"/>
      <c r="AS749" s="139"/>
      <c r="AT749" s="139"/>
      <c r="AU749" s="139"/>
      <c r="AV749" s="139"/>
      <c r="AW749" s="139"/>
      <c r="AX749" s="139"/>
      <c r="AY749" s="139"/>
      <c r="AZ749" s="139"/>
      <c r="BA749" s="140"/>
      <c r="BB749" s="139"/>
      <c r="BC749" s="139"/>
      <c r="BD749" s="139"/>
      <c r="BE749" s="139"/>
      <c r="BF749" s="139"/>
      <c r="BG749" s="140"/>
      <c r="BH749" s="139"/>
      <c r="BI749" s="139"/>
      <c r="BJ749" s="139"/>
      <c r="BK749" s="139"/>
      <c r="BL749" s="139"/>
      <c r="BM749" s="139"/>
      <c r="BN749" s="139"/>
    </row>
    <row r="750" spans="1:66" ht="15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  <c r="AC750" s="139"/>
      <c r="AD750" s="139"/>
      <c r="AE750" s="139"/>
      <c r="AF750" s="139"/>
      <c r="AG750" s="139"/>
      <c r="AH750" s="139"/>
      <c r="AI750" s="139"/>
      <c r="AJ750" s="139"/>
      <c r="AK750" s="139"/>
      <c r="AL750" s="139"/>
      <c r="AM750" s="139"/>
      <c r="AN750" s="139"/>
      <c r="AO750" s="139"/>
      <c r="AP750" s="139"/>
      <c r="AQ750" s="139"/>
      <c r="AR750" s="139"/>
      <c r="AS750" s="139"/>
      <c r="AT750" s="139"/>
      <c r="AU750" s="139"/>
      <c r="AV750" s="139"/>
      <c r="AW750" s="139"/>
      <c r="AX750" s="139"/>
      <c r="AY750" s="139"/>
      <c r="AZ750" s="139"/>
      <c r="BA750" s="140"/>
      <c r="BB750" s="139"/>
      <c r="BC750" s="139"/>
      <c r="BD750" s="139"/>
      <c r="BE750" s="139"/>
      <c r="BF750" s="139"/>
      <c r="BG750" s="140"/>
      <c r="BH750" s="139"/>
      <c r="BI750" s="139"/>
      <c r="BJ750" s="139"/>
      <c r="BK750" s="139"/>
      <c r="BL750" s="139"/>
      <c r="BM750" s="139"/>
      <c r="BN750" s="139"/>
    </row>
    <row r="751" spans="1:66" ht="15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  <c r="AB751" s="139"/>
      <c r="AC751" s="139"/>
      <c r="AD751" s="139"/>
      <c r="AE751" s="139"/>
      <c r="AF751" s="139"/>
      <c r="AG751" s="139"/>
      <c r="AH751" s="139"/>
      <c r="AI751" s="139"/>
      <c r="AJ751" s="139"/>
      <c r="AK751" s="139"/>
      <c r="AL751" s="139"/>
      <c r="AM751" s="139"/>
      <c r="AN751" s="139"/>
      <c r="AO751" s="139"/>
      <c r="AP751" s="139"/>
      <c r="AQ751" s="139"/>
      <c r="AR751" s="139"/>
      <c r="AS751" s="139"/>
      <c r="AT751" s="139"/>
      <c r="AU751" s="139"/>
      <c r="AV751" s="139"/>
      <c r="AW751" s="139"/>
      <c r="AX751" s="139"/>
      <c r="AY751" s="139"/>
      <c r="AZ751" s="139"/>
      <c r="BA751" s="140"/>
      <c r="BB751" s="139"/>
      <c r="BC751" s="139"/>
      <c r="BD751" s="139"/>
      <c r="BE751" s="139"/>
      <c r="BF751" s="139"/>
      <c r="BG751" s="140"/>
      <c r="BH751" s="139"/>
      <c r="BI751" s="139"/>
      <c r="BJ751" s="139"/>
      <c r="BK751" s="139"/>
      <c r="BL751" s="139"/>
      <c r="BM751" s="139"/>
      <c r="BN751" s="139"/>
    </row>
    <row r="752" spans="1:66" ht="15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  <c r="AB752" s="139"/>
      <c r="AC752" s="139"/>
      <c r="AD752" s="139"/>
      <c r="AE752" s="139"/>
      <c r="AF752" s="139"/>
      <c r="AG752" s="139"/>
      <c r="AH752" s="139"/>
      <c r="AI752" s="139"/>
      <c r="AJ752" s="139"/>
      <c r="AK752" s="139"/>
      <c r="AL752" s="139"/>
      <c r="AM752" s="139"/>
      <c r="AN752" s="139"/>
      <c r="AO752" s="139"/>
      <c r="AP752" s="139"/>
      <c r="AQ752" s="139"/>
      <c r="AR752" s="139"/>
      <c r="AS752" s="139"/>
      <c r="AT752" s="139"/>
      <c r="AU752" s="139"/>
      <c r="AV752" s="139"/>
      <c r="AW752" s="139"/>
      <c r="AX752" s="139"/>
      <c r="AY752" s="139"/>
      <c r="AZ752" s="139"/>
      <c r="BA752" s="140"/>
      <c r="BB752" s="139"/>
      <c r="BC752" s="139"/>
      <c r="BD752" s="139"/>
      <c r="BE752" s="139"/>
      <c r="BF752" s="139"/>
      <c r="BG752" s="140"/>
      <c r="BH752" s="139"/>
      <c r="BI752" s="139"/>
      <c r="BJ752" s="139"/>
      <c r="BK752" s="139"/>
      <c r="BL752" s="139"/>
      <c r="BM752" s="139"/>
      <c r="BN752" s="139"/>
    </row>
    <row r="753" spans="1:66" ht="15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  <c r="AB753" s="139"/>
      <c r="AC753" s="139"/>
      <c r="AD753" s="139"/>
      <c r="AE753" s="139"/>
      <c r="AF753" s="139"/>
      <c r="AG753" s="139"/>
      <c r="AH753" s="139"/>
      <c r="AI753" s="139"/>
      <c r="AJ753" s="139"/>
      <c r="AK753" s="139"/>
      <c r="AL753" s="139"/>
      <c r="AM753" s="139"/>
      <c r="AN753" s="139"/>
      <c r="AO753" s="139"/>
      <c r="AP753" s="139"/>
      <c r="AQ753" s="139"/>
      <c r="AR753" s="139"/>
      <c r="AS753" s="139"/>
      <c r="AT753" s="139"/>
      <c r="AU753" s="139"/>
      <c r="AV753" s="139"/>
      <c r="AW753" s="139"/>
      <c r="AX753" s="139"/>
      <c r="AY753" s="139"/>
      <c r="AZ753" s="139"/>
      <c r="BA753" s="140"/>
      <c r="BB753" s="139"/>
      <c r="BC753" s="139"/>
      <c r="BD753" s="139"/>
      <c r="BE753" s="139"/>
      <c r="BF753" s="139"/>
      <c r="BG753" s="140"/>
      <c r="BH753" s="139"/>
      <c r="BI753" s="139"/>
      <c r="BJ753" s="139"/>
      <c r="BK753" s="139"/>
      <c r="BL753" s="139"/>
      <c r="BM753" s="139"/>
      <c r="BN753" s="139"/>
    </row>
    <row r="754" spans="1:66" ht="15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  <c r="AB754" s="139"/>
      <c r="AC754" s="139"/>
      <c r="AD754" s="139"/>
      <c r="AE754" s="139"/>
      <c r="AF754" s="139"/>
      <c r="AG754" s="139"/>
      <c r="AH754" s="139"/>
      <c r="AI754" s="139"/>
      <c r="AJ754" s="139"/>
      <c r="AK754" s="139"/>
      <c r="AL754" s="139"/>
      <c r="AM754" s="139"/>
      <c r="AN754" s="139"/>
      <c r="AO754" s="139"/>
      <c r="AP754" s="139"/>
      <c r="AQ754" s="139"/>
      <c r="AR754" s="139"/>
      <c r="AS754" s="139"/>
      <c r="AT754" s="139"/>
      <c r="AU754" s="139"/>
      <c r="AV754" s="139"/>
      <c r="AW754" s="139"/>
      <c r="AX754" s="139"/>
      <c r="AY754" s="139"/>
      <c r="AZ754" s="139"/>
      <c r="BA754" s="140"/>
      <c r="BB754" s="139"/>
      <c r="BC754" s="139"/>
      <c r="BD754" s="139"/>
      <c r="BE754" s="139"/>
      <c r="BF754" s="139"/>
      <c r="BG754" s="140"/>
      <c r="BH754" s="139"/>
      <c r="BI754" s="139"/>
      <c r="BJ754" s="139"/>
      <c r="BK754" s="139"/>
      <c r="BL754" s="139"/>
      <c r="BM754" s="139"/>
      <c r="BN754" s="139"/>
    </row>
    <row r="755" spans="1:66" ht="15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  <c r="AC755" s="139"/>
      <c r="AD755" s="139"/>
      <c r="AE755" s="139"/>
      <c r="AF755" s="139"/>
      <c r="AG755" s="139"/>
      <c r="AH755" s="139"/>
      <c r="AI755" s="139"/>
      <c r="AJ755" s="139"/>
      <c r="AK755" s="139"/>
      <c r="AL755" s="139"/>
      <c r="AM755" s="139"/>
      <c r="AN755" s="139"/>
      <c r="AO755" s="139"/>
      <c r="AP755" s="139"/>
      <c r="AQ755" s="139"/>
      <c r="AR755" s="139"/>
      <c r="AS755" s="139"/>
      <c r="AT755" s="139"/>
      <c r="AU755" s="139"/>
      <c r="AV755" s="139"/>
      <c r="AW755" s="139"/>
      <c r="AX755" s="139"/>
      <c r="AY755" s="139"/>
      <c r="AZ755" s="139"/>
      <c r="BA755" s="140"/>
      <c r="BB755" s="139"/>
      <c r="BC755" s="139"/>
      <c r="BD755" s="139"/>
      <c r="BE755" s="139"/>
      <c r="BF755" s="139"/>
      <c r="BG755" s="140"/>
      <c r="BH755" s="139"/>
      <c r="BI755" s="139"/>
      <c r="BJ755" s="139"/>
      <c r="BK755" s="139"/>
      <c r="BL755" s="139"/>
      <c r="BM755" s="139"/>
      <c r="BN755" s="139"/>
    </row>
    <row r="756" spans="1:66" ht="15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  <c r="AC756" s="139"/>
      <c r="AD756" s="139"/>
      <c r="AE756" s="139"/>
      <c r="AF756" s="139"/>
      <c r="AG756" s="139"/>
      <c r="AH756" s="139"/>
      <c r="AI756" s="139"/>
      <c r="AJ756" s="139"/>
      <c r="AK756" s="139"/>
      <c r="AL756" s="139"/>
      <c r="AM756" s="139"/>
      <c r="AN756" s="139"/>
      <c r="AO756" s="139"/>
      <c r="AP756" s="139"/>
      <c r="AQ756" s="139"/>
      <c r="AR756" s="139"/>
      <c r="AS756" s="139"/>
      <c r="AT756" s="139"/>
      <c r="AU756" s="139"/>
      <c r="AV756" s="139"/>
      <c r="AW756" s="139"/>
      <c r="AX756" s="139"/>
      <c r="AY756" s="139"/>
      <c r="AZ756" s="139"/>
      <c r="BA756" s="140"/>
      <c r="BB756" s="139"/>
      <c r="BC756" s="139"/>
      <c r="BD756" s="139"/>
      <c r="BE756" s="139"/>
      <c r="BF756" s="139"/>
      <c r="BG756" s="140"/>
      <c r="BH756" s="139"/>
      <c r="BI756" s="139"/>
      <c r="BJ756" s="139"/>
      <c r="BK756" s="139"/>
      <c r="BL756" s="139"/>
      <c r="BM756" s="139"/>
      <c r="BN756" s="139"/>
    </row>
    <row r="757" spans="1:66" ht="15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  <c r="AB757" s="139"/>
      <c r="AC757" s="139"/>
      <c r="AD757" s="139"/>
      <c r="AE757" s="139"/>
      <c r="AF757" s="139"/>
      <c r="AG757" s="139"/>
      <c r="AH757" s="139"/>
      <c r="AI757" s="139"/>
      <c r="AJ757" s="139"/>
      <c r="AK757" s="139"/>
      <c r="AL757" s="139"/>
      <c r="AM757" s="139"/>
      <c r="AN757" s="139"/>
      <c r="AO757" s="139"/>
      <c r="AP757" s="139"/>
      <c r="AQ757" s="139"/>
      <c r="AR757" s="139"/>
      <c r="AS757" s="139"/>
      <c r="AT757" s="139"/>
      <c r="AU757" s="139"/>
      <c r="AV757" s="139"/>
      <c r="AW757" s="139"/>
      <c r="AX757" s="139"/>
      <c r="AY757" s="139"/>
      <c r="AZ757" s="139"/>
      <c r="BA757" s="140"/>
      <c r="BB757" s="139"/>
      <c r="BC757" s="139"/>
      <c r="BD757" s="139"/>
      <c r="BE757" s="139"/>
      <c r="BF757" s="139"/>
      <c r="BG757" s="140"/>
      <c r="BH757" s="139"/>
      <c r="BI757" s="139"/>
      <c r="BJ757" s="139"/>
      <c r="BK757" s="139"/>
      <c r="BL757" s="139"/>
      <c r="BM757" s="139"/>
      <c r="BN757" s="139"/>
    </row>
    <row r="758" spans="1:66" ht="15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  <c r="AC758" s="139"/>
      <c r="AD758" s="139"/>
      <c r="AE758" s="139"/>
      <c r="AF758" s="139"/>
      <c r="AG758" s="139"/>
      <c r="AH758" s="139"/>
      <c r="AI758" s="139"/>
      <c r="AJ758" s="139"/>
      <c r="AK758" s="139"/>
      <c r="AL758" s="139"/>
      <c r="AM758" s="139"/>
      <c r="AN758" s="139"/>
      <c r="AO758" s="139"/>
      <c r="AP758" s="139"/>
      <c r="AQ758" s="139"/>
      <c r="AR758" s="139"/>
      <c r="AS758" s="139"/>
      <c r="AT758" s="139"/>
      <c r="AU758" s="139"/>
      <c r="AV758" s="139"/>
      <c r="AW758" s="139"/>
      <c r="AX758" s="139"/>
      <c r="AY758" s="139"/>
      <c r="AZ758" s="139"/>
      <c r="BA758" s="140"/>
      <c r="BB758" s="139"/>
      <c r="BC758" s="139"/>
      <c r="BD758" s="139"/>
      <c r="BE758" s="139"/>
      <c r="BF758" s="139"/>
      <c r="BG758" s="140"/>
      <c r="BH758" s="139"/>
      <c r="BI758" s="139"/>
      <c r="BJ758" s="139"/>
      <c r="BK758" s="139"/>
      <c r="BL758" s="139"/>
      <c r="BM758" s="139"/>
      <c r="BN758" s="139"/>
    </row>
    <row r="759" spans="1:66" ht="15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  <c r="AB759" s="139"/>
      <c r="AC759" s="139"/>
      <c r="AD759" s="139"/>
      <c r="AE759" s="139"/>
      <c r="AF759" s="139"/>
      <c r="AG759" s="139"/>
      <c r="AH759" s="139"/>
      <c r="AI759" s="139"/>
      <c r="AJ759" s="139"/>
      <c r="AK759" s="139"/>
      <c r="AL759" s="139"/>
      <c r="AM759" s="139"/>
      <c r="AN759" s="139"/>
      <c r="AO759" s="139"/>
      <c r="AP759" s="139"/>
      <c r="AQ759" s="139"/>
      <c r="AR759" s="139"/>
      <c r="AS759" s="139"/>
      <c r="AT759" s="139"/>
      <c r="AU759" s="139"/>
      <c r="AV759" s="139"/>
      <c r="AW759" s="139"/>
      <c r="AX759" s="139"/>
      <c r="AY759" s="139"/>
      <c r="AZ759" s="139"/>
      <c r="BA759" s="140"/>
      <c r="BB759" s="139"/>
      <c r="BC759" s="139"/>
      <c r="BD759" s="139"/>
      <c r="BE759" s="139"/>
      <c r="BF759" s="139"/>
      <c r="BG759" s="140"/>
      <c r="BH759" s="139"/>
      <c r="BI759" s="139"/>
      <c r="BJ759" s="139"/>
      <c r="BK759" s="139"/>
      <c r="BL759" s="139"/>
      <c r="BM759" s="139"/>
      <c r="BN759" s="139"/>
    </row>
    <row r="760" spans="1:66" ht="15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  <c r="AC760" s="139"/>
      <c r="AD760" s="139"/>
      <c r="AE760" s="139"/>
      <c r="AF760" s="139"/>
      <c r="AG760" s="139"/>
      <c r="AH760" s="139"/>
      <c r="AI760" s="139"/>
      <c r="AJ760" s="139"/>
      <c r="AK760" s="139"/>
      <c r="AL760" s="139"/>
      <c r="AM760" s="139"/>
      <c r="AN760" s="139"/>
      <c r="AO760" s="139"/>
      <c r="AP760" s="139"/>
      <c r="AQ760" s="139"/>
      <c r="AR760" s="139"/>
      <c r="AS760" s="139"/>
      <c r="AT760" s="139"/>
      <c r="AU760" s="139"/>
      <c r="AV760" s="139"/>
      <c r="AW760" s="139"/>
      <c r="AX760" s="139"/>
      <c r="AY760" s="139"/>
      <c r="AZ760" s="139"/>
      <c r="BA760" s="140"/>
      <c r="BB760" s="139"/>
      <c r="BC760" s="139"/>
      <c r="BD760" s="139"/>
      <c r="BE760" s="139"/>
      <c r="BF760" s="139"/>
      <c r="BG760" s="140"/>
      <c r="BH760" s="139"/>
      <c r="BI760" s="139"/>
      <c r="BJ760" s="139"/>
      <c r="BK760" s="139"/>
      <c r="BL760" s="139"/>
      <c r="BM760" s="139"/>
      <c r="BN760" s="139"/>
    </row>
    <row r="761" spans="1:66" ht="15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  <c r="AB761" s="139"/>
      <c r="AC761" s="139"/>
      <c r="AD761" s="139"/>
      <c r="AE761" s="139"/>
      <c r="AF761" s="139"/>
      <c r="AG761" s="139"/>
      <c r="AH761" s="139"/>
      <c r="AI761" s="139"/>
      <c r="AJ761" s="139"/>
      <c r="AK761" s="139"/>
      <c r="AL761" s="139"/>
      <c r="AM761" s="139"/>
      <c r="AN761" s="139"/>
      <c r="AO761" s="139"/>
      <c r="AP761" s="139"/>
      <c r="AQ761" s="139"/>
      <c r="AR761" s="139"/>
      <c r="AS761" s="139"/>
      <c r="AT761" s="139"/>
      <c r="AU761" s="139"/>
      <c r="AV761" s="139"/>
      <c r="AW761" s="139"/>
      <c r="AX761" s="139"/>
      <c r="AY761" s="139"/>
      <c r="AZ761" s="139"/>
      <c r="BA761" s="140"/>
      <c r="BB761" s="139"/>
      <c r="BC761" s="139"/>
      <c r="BD761" s="139"/>
      <c r="BE761" s="139"/>
      <c r="BF761" s="139"/>
      <c r="BG761" s="140"/>
      <c r="BH761" s="139"/>
      <c r="BI761" s="139"/>
      <c r="BJ761" s="139"/>
      <c r="BK761" s="139"/>
      <c r="BL761" s="139"/>
      <c r="BM761" s="139"/>
      <c r="BN761" s="139"/>
    </row>
    <row r="762" spans="1:66" ht="15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  <c r="AC762" s="139"/>
      <c r="AD762" s="139"/>
      <c r="AE762" s="139"/>
      <c r="AF762" s="139"/>
      <c r="AG762" s="139"/>
      <c r="AH762" s="139"/>
      <c r="AI762" s="139"/>
      <c r="AJ762" s="139"/>
      <c r="AK762" s="139"/>
      <c r="AL762" s="139"/>
      <c r="AM762" s="139"/>
      <c r="AN762" s="139"/>
      <c r="AO762" s="139"/>
      <c r="AP762" s="139"/>
      <c r="AQ762" s="139"/>
      <c r="AR762" s="139"/>
      <c r="AS762" s="139"/>
      <c r="AT762" s="139"/>
      <c r="AU762" s="139"/>
      <c r="AV762" s="139"/>
      <c r="AW762" s="139"/>
      <c r="AX762" s="139"/>
      <c r="AY762" s="139"/>
      <c r="AZ762" s="139"/>
      <c r="BA762" s="140"/>
      <c r="BB762" s="139"/>
      <c r="BC762" s="139"/>
      <c r="BD762" s="139"/>
      <c r="BE762" s="139"/>
      <c r="BF762" s="139"/>
      <c r="BG762" s="140"/>
      <c r="BH762" s="139"/>
      <c r="BI762" s="139"/>
      <c r="BJ762" s="139"/>
      <c r="BK762" s="139"/>
      <c r="BL762" s="139"/>
      <c r="BM762" s="139"/>
      <c r="BN762" s="139"/>
    </row>
    <row r="763" spans="1:66" ht="15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  <c r="AB763" s="139"/>
      <c r="AC763" s="139"/>
      <c r="AD763" s="139"/>
      <c r="AE763" s="139"/>
      <c r="AF763" s="139"/>
      <c r="AG763" s="139"/>
      <c r="AH763" s="139"/>
      <c r="AI763" s="139"/>
      <c r="AJ763" s="139"/>
      <c r="AK763" s="139"/>
      <c r="AL763" s="139"/>
      <c r="AM763" s="139"/>
      <c r="AN763" s="139"/>
      <c r="AO763" s="139"/>
      <c r="AP763" s="139"/>
      <c r="AQ763" s="139"/>
      <c r="AR763" s="139"/>
      <c r="AS763" s="139"/>
      <c r="AT763" s="139"/>
      <c r="AU763" s="139"/>
      <c r="AV763" s="139"/>
      <c r="AW763" s="139"/>
      <c r="AX763" s="139"/>
      <c r="AY763" s="139"/>
      <c r="AZ763" s="139"/>
      <c r="BA763" s="140"/>
      <c r="BB763" s="139"/>
      <c r="BC763" s="139"/>
      <c r="BD763" s="139"/>
      <c r="BE763" s="139"/>
      <c r="BF763" s="139"/>
      <c r="BG763" s="140"/>
      <c r="BH763" s="139"/>
      <c r="BI763" s="139"/>
      <c r="BJ763" s="139"/>
      <c r="BK763" s="139"/>
      <c r="BL763" s="139"/>
      <c r="BM763" s="139"/>
      <c r="BN763" s="139"/>
    </row>
    <row r="764" spans="1:66" ht="15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  <c r="AC764" s="139"/>
      <c r="AD764" s="139"/>
      <c r="AE764" s="139"/>
      <c r="AF764" s="139"/>
      <c r="AG764" s="139"/>
      <c r="AH764" s="139"/>
      <c r="AI764" s="139"/>
      <c r="AJ764" s="139"/>
      <c r="AK764" s="139"/>
      <c r="AL764" s="139"/>
      <c r="AM764" s="139"/>
      <c r="AN764" s="139"/>
      <c r="AO764" s="139"/>
      <c r="AP764" s="139"/>
      <c r="AQ764" s="139"/>
      <c r="AR764" s="139"/>
      <c r="AS764" s="139"/>
      <c r="AT764" s="139"/>
      <c r="AU764" s="139"/>
      <c r="AV764" s="139"/>
      <c r="AW764" s="139"/>
      <c r="AX764" s="139"/>
      <c r="AY764" s="139"/>
      <c r="AZ764" s="139"/>
      <c r="BA764" s="140"/>
      <c r="BB764" s="139"/>
      <c r="BC764" s="139"/>
      <c r="BD764" s="139"/>
      <c r="BE764" s="139"/>
      <c r="BF764" s="139"/>
      <c r="BG764" s="140"/>
      <c r="BH764" s="139"/>
      <c r="BI764" s="139"/>
      <c r="BJ764" s="139"/>
      <c r="BK764" s="139"/>
      <c r="BL764" s="139"/>
      <c r="BM764" s="139"/>
      <c r="BN764" s="139"/>
    </row>
    <row r="765" spans="1:66" ht="15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  <c r="AB765" s="139"/>
      <c r="AC765" s="139"/>
      <c r="AD765" s="139"/>
      <c r="AE765" s="139"/>
      <c r="AF765" s="139"/>
      <c r="AG765" s="139"/>
      <c r="AH765" s="139"/>
      <c r="AI765" s="139"/>
      <c r="AJ765" s="139"/>
      <c r="AK765" s="139"/>
      <c r="AL765" s="139"/>
      <c r="AM765" s="139"/>
      <c r="AN765" s="139"/>
      <c r="AO765" s="139"/>
      <c r="AP765" s="139"/>
      <c r="AQ765" s="139"/>
      <c r="AR765" s="139"/>
      <c r="AS765" s="139"/>
      <c r="AT765" s="139"/>
      <c r="AU765" s="139"/>
      <c r="AV765" s="139"/>
      <c r="AW765" s="139"/>
      <c r="AX765" s="139"/>
      <c r="AY765" s="139"/>
      <c r="AZ765" s="139"/>
      <c r="BA765" s="140"/>
      <c r="BB765" s="139"/>
      <c r="BC765" s="139"/>
      <c r="BD765" s="139"/>
      <c r="BE765" s="139"/>
      <c r="BF765" s="139"/>
      <c r="BG765" s="140"/>
      <c r="BH765" s="139"/>
      <c r="BI765" s="139"/>
      <c r="BJ765" s="139"/>
      <c r="BK765" s="139"/>
      <c r="BL765" s="139"/>
      <c r="BM765" s="139"/>
      <c r="BN765" s="139"/>
    </row>
    <row r="766" spans="1:66" ht="15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  <c r="AC766" s="139"/>
      <c r="AD766" s="139"/>
      <c r="AE766" s="139"/>
      <c r="AF766" s="139"/>
      <c r="AG766" s="139"/>
      <c r="AH766" s="139"/>
      <c r="AI766" s="139"/>
      <c r="AJ766" s="139"/>
      <c r="AK766" s="139"/>
      <c r="AL766" s="139"/>
      <c r="AM766" s="139"/>
      <c r="AN766" s="139"/>
      <c r="AO766" s="139"/>
      <c r="AP766" s="139"/>
      <c r="AQ766" s="139"/>
      <c r="AR766" s="139"/>
      <c r="AS766" s="139"/>
      <c r="AT766" s="139"/>
      <c r="AU766" s="139"/>
      <c r="AV766" s="139"/>
      <c r="AW766" s="139"/>
      <c r="AX766" s="139"/>
      <c r="AY766" s="139"/>
      <c r="AZ766" s="139"/>
      <c r="BA766" s="140"/>
      <c r="BB766" s="139"/>
      <c r="BC766" s="139"/>
      <c r="BD766" s="139"/>
      <c r="BE766" s="139"/>
      <c r="BF766" s="139"/>
      <c r="BG766" s="140"/>
      <c r="BH766" s="139"/>
      <c r="BI766" s="139"/>
      <c r="BJ766" s="139"/>
      <c r="BK766" s="139"/>
      <c r="BL766" s="139"/>
      <c r="BM766" s="139"/>
      <c r="BN766" s="139"/>
    </row>
    <row r="767" spans="1:66" ht="15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  <c r="AB767" s="139"/>
      <c r="AC767" s="139"/>
      <c r="AD767" s="139"/>
      <c r="AE767" s="139"/>
      <c r="AF767" s="139"/>
      <c r="AG767" s="139"/>
      <c r="AH767" s="139"/>
      <c r="AI767" s="139"/>
      <c r="AJ767" s="139"/>
      <c r="AK767" s="139"/>
      <c r="AL767" s="139"/>
      <c r="AM767" s="139"/>
      <c r="AN767" s="139"/>
      <c r="AO767" s="139"/>
      <c r="AP767" s="139"/>
      <c r="AQ767" s="139"/>
      <c r="AR767" s="139"/>
      <c r="AS767" s="139"/>
      <c r="AT767" s="139"/>
      <c r="AU767" s="139"/>
      <c r="AV767" s="139"/>
      <c r="AW767" s="139"/>
      <c r="AX767" s="139"/>
      <c r="AY767" s="139"/>
      <c r="AZ767" s="139"/>
      <c r="BA767" s="140"/>
      <c r="BB767" s="139"/>
      <c r="BC767" s="139"/>
      <c r="BD767" s="139"/>
      <c r="BE767" s="139"/>
      <c r="BF767" s="139"/>
      <c r="BG767" s="140"/>
      <c r="BH767" s="139"/>
      <c r="BI767" s="139"/>
      <c r="BJ767" s="139"/>
      <c r="BK767" s="139"/>
      <c r="BL767" s="139"/>
      <c r="BM767" s="139"/>
      <c r="BN767" s="139"/>
    </row>
    <row r="768" spans="1:66" ht="15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  <c r="AC768" s="139"/>
      <c r="AD768" s="139"/>
      <c r="AE768" s="139"/>
      <c r="AF768" s="139"/>
      <c r="AG768" s="139"/>
      <c r="AH768" s="139"/>
      <c r="AI768" s="139"/>
      <c r="AJ768" s="139"/>
      <c r="AK768" s="139"/>
      <c r="AL768" s="139"/>
      <c r="AM768" s="139"/>
      <c r="AN768" s="139"/>
      <c r="AO768" s="139"/>
      <c r="AP768" s="139"/>
      <c r="AQ768" s="139"/>
      <c r="AR768" s="139"/>
      <c r="AS768" s="139"/>
      <c r="AT768" s="139"/>
      <c r="AU768" s="139"/>
      <c r="AV768" s="139"/>
      <c r="AW768" s="139"/>
      <c r="AX768" s="139"/>
      <c r="AY768" s="139"/>
      <c r="AZ768" s="139"/>
      <c r="BA768" s="140"/>
      <c r="BB768" s="139"/>
      <c r="BC768" s="139"/>
      <c r="BD768" s="139"/>
      <c r="BE768" s="139"/>
      <c r="BF768" s="139"/>
      <c r="BG768" s="140"/>
      <c r="BH768" s="139"/>
      <c r="BI768" s="139"/>
      <c r="BJ768" s="139"/>
      <c r="BK768" s="139"/>
      <c r="BL768" s="139"/>
      <c r="BM768" s="139"/>
      <c r="BN768" s="139"/>
    </row>
    <row r="769" spans="1:66" ht="15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  <c r="AB769" s="139"/>
      <c r="AC769" s="139"/>
      <c r="AD769" s="139"/>
      <c r="AE769" s="139"/>
      <c r="AF769" s="139"/>
      <c r="AG769" s="139"/>
      <c r="AH769" s="139"/>
      <c r="AI769" s="139"/>
      <c r="AJ769" s="139"/>
      <c r="AK769" s="139"/>
      <c r="AL769" s="139"/>
      <c r="AM769" s="139"/>
      <c r="AN769" s="139"/>
      <c r="AO769" s="139"/>
      <c r="AP769" s="139"/>
      <c r="AQ769" s="139"/>
      <c r="AR769" s="139"/>
      <c r="AS769" s="139"/>
      <c r="AT769" s="139"/>
      <c r="AU769" s="139"/>
      <c r="AV769" s="139"/>
      <c r="AW769" s="139"/>
      <c r="AX769" s="139"/>
      <c r="AY769" s="139"/>
      <c r="AZ769" s="139"/>
      <c r="BA769" s="140"/>
      <c r="BB769" s="139"/>
      <c r="BC769" s="139"/>
      <c r="BD769" s="139"/>
      <c r="BE769" s="139"/>
      <c r="BF769" s="139"/>
      <c r="BG769" s="140"/>
      <c r="BH769" s="139"/>
      <c r="BI769" s="139"/>
      <c r="BJ769" s="139"/>
      <c r="BK769" s="139"/>
      <c r="BL769" s="139"/>
      <c r="BM769" s="139"/>
      <c r="BN769" s="139"/>
    </row>
    <row r="770" spans="1:66" ht="15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  <c r="AB770" s="139"/>
      <c r="AC770" s="139"/>
      <c r="AD770" s="139"/>
      <c r="AE770" s="139"/>
      <c r="AF770" s="139"/>
      <c r="AG770" s="139"/>
      <c r="AH770" s="139"/>
      <c r="AI770" s="139"/>
      <c r="AJ770" s="139"/>
      <c r="AK770" s="139"/>
      <c r="AL770" s="139"/>
      <c r="AM770" s="139"/>
      <c r="AN770" s="139"/>
      <c r="AO770" s="139"/>
      <c r="AP770" s="139"/>
      <c r="AQ770" s="139"/>
      <c r="AR770" s="139"/>
      <c r="AS770" s="139"/>
      <c r="AT770" s="139"/>
      <c r="AU770" s="139"/>
      <c r="AV770" s="139"/>
      <c r="AW770" s="139"/>
      <c r="AX770" s="139"/>
      <c r="AY770" s="139"/>
      <c r="AZ770" s="139"/>
      <c r="BA770" s="140"/>
      <c r="BB770" s="139"/>
      <c r="BC770" s="139"/>
      <c r="BD770" s="139"/>
      <c r="BE770" s="139"/>
      <c r="BF770" s="139"/>
      <c r="BG770" s="140"/>
      <c r="BH770" s="139"/>
      <c r="BI770" s="139"/>
      <c r="BJ770" s="139"/>
      <c r="BK770" s="139"/>
      <c r="BL770" s="139"/>
      <c r="BM770" s="139"/>
      <c r="BN770" s="139"/>
    </row>
    <row r="771" spans="1:66" ht="15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  <c r="AC771" s="139"/>
      <c r="AD771" s="139"/>
      <c r="AE771" s="139"/>
      <c r="AF771" s="139"/>
      <c r="AG771" s="139"/>
      <c r="AH771" s="139"/>
      <c r="AI771" s="139"/>
      <c r="AJ771" s="139"/>
      <c r="AK771" s="139"/>
      <c r="AL771" s="139"/>
      <c r="AM771" s="139"/>
      <c r="AN771" s="139"/>
      <c r="AO771" s="139"/>
      <c r="AP771" s="139"/>
      <c r="AQ771" s="139"/>
      <c r="AR771" s="139"/>
      <c r="AS771" s="139"/>
      <c r="AT771" s="139"/>
      <c r="AU771" s="139"/>
      <c r="AV771" s="139"/>
      <c r="AW771" s="139"/>
      <c r="AX771" s="139"/>
      <c r="AY771" s="139"/>
      <c r="AZ771" s="139"/>
      <c r="BA771" s="140"/>
      <c r="BB771" s="139"/>
      <c r="BC771" s="139"/>
      <c r="BD771" s="139"/>
      <c r="BE771" s="139"/>
      <c r="BF771" s="139"/>
      <c r="BG771" s="140"/>
      <c r="BH771" s="139"/>
      <c r="BI771" s="139"/>
      <c r="BJ771" s="139"/>
      <c r="BK771" s="139"/>
      <c r="BL771" s="139"/>
      <c r="BM771" s="139"/>
      <c r="BN771" s="139"/>
    </row>
    <row r="772" spans="1:66" ht="15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  <c r="AB772" s="139"/>
      <c r="AC772" s="139"/>
      <c r="AD772" s="139"/>
      <c r="AE772" s="139"/>
      <c r="AF772" s="139"/>
      <c r="AG772" s="139"/>
      <c r="AH772" s="139"/>
      <c r="AI772" s="139"/>
      <c r="AJ772" s="139"/>
      <c r="AK772" s="139"/>
      <c r="AL772" s="139"/>
      <c r="AM772" s="139"/>
      <c r="AN772" s="139"/>
      <c r="AO772" s="139"/>
      <c r="AP772" s="139"/>
      <c r="AQ772" s="139"/>
      <c r="AR772" s="139"/>
      <c r="AS772" s="139"/>
      <c r="AT772" s="139"/>
      <c r="AU772" s="139"/>
      <c r="AV772" s="139"/>
      <c r="AW772" s="139"/>
      <c r="AX772" s="139"/>
      <c r="AY772" s="139"/>
      <c r="AZ772" s="139"/>
      <c r="BA772" s="140"/>
      <c r="BB772" s="139"/>
      <c r="BC772" s="139"/>
      <c r="BD772" s="139"/>
      <c r="BE772" s="139"/>
      <c r="BF772" s="139"/>
      <c r="BG772" s="140"/>
      <c r="BH772" s="139"/>
      <c r="BI772" s="139"/>
      <c r="BJ772" s="139"/>
      <c r="BK772" s="139"/>
      <c r="BL772" s="139"/>
      <c r="BM772" s="139"/>
      <c r="BN772" s="139"/>
    </row>
    <row r="773" spans="1:66" ht="15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  <c r="AB773" s="139"/>
      <c r="AC773" s="139"/>
      <c r="AD773" s="139"/>
      <c r="AE773" s="139"/>
      <c r="AF773" s="139"/>
      <c r="AG773" s="139"/>
      <c r="AH773" s="139"/>
      <c r="AI773" s="139"/>
      <c r="AJ773" s="139"/>
      <c r="AK773" s="139"/>
      <c r="AL773" s="139"/>
      <c r="AM773" s="139"/>
      <c r="AN773" s="139"/>
      <c r="AO773" s="139"/>
      <c r="AP773" s="139"/>
      <c r="AQ773" s="139"/>
      <c r="AR773" s="139"/>
      <c r="AS773" s="139"/>
      <c r="AT773" s="139"/>
      <c r="AU773" s="139"/>
      <c r="AV773" s="139"/>
      <c r="AW773" s="139"/>
      <c r="AX773" s="139"/>
      <c r="AY773" s="139"/>
      <c r="AZ773" s="139"/>
      <c r="BA773" s="140"/>
      <c r="BB773" s="139"/>
      <c r="BC773" s="139"/>
      <c r="BD773" s="139"/>
      <c r="BE773" s="139"/>
      <c r="BF773" s="139"/>
      <c r="BG773" s="140"/>
      <c r="BH773" s="139"/>
      <c r="BI773" s="139"/>
      <c r="BJ773" s="139"/>
      <c r="BK773" s="139"/>
      <c r="BL773" s="139"/>
      <c r="BM773" s="139"/>
      <c r="BN773" s="139"/>
    </row>
    <row r="774" spans="1:66" ht="15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  <c r="AB774" s="139"/>
      <c r="AC774" s="139"/>
      <c r="AD774" s="139"/>
      <c r="AE774" s="139"/>
      <c r="AF774" s="139"/>
      <c r="AG774" s="139"/>
      <c r="AH774" s="139"/>
      <c r="AI774" s="139"/>
      <c r="AJ774" s="139"/>
      <c r="AK774" s="139"/>
      <c r="AL774" s="139"/>
      <c r="AM774" s="139"/>
      <c r="AN774" s="139"/>
      <c r="AO774" s="139"/>
      <c r="AP774" s="139"/>
      <c r="AQ774" s="139"/>
      <c r="AR774" s="139"/>
      <c r="AS774" s="139"/>
      <c r="AT774" s="139"/>
      <c r="AU774" s="139"/>
      <c r="AV774" s="139"/>
      <c r="AW774" s="139"/>
      <c r="AX774" s="139"/>
      <c r="AY774" s="139"/>
      <c r="AZ774" s="139"/>
      <c r="BA774" s="140"/>
      <c r="BB774" s="139"/>
      <c r="BC774" s="139"/>
      <c r="BD774" s="139"/>
      <c r="BE774" s="139"/>
      <c r="BF774" s="139"/>
      <c r="BG774" s="140"/>
      <c r="BH774" s="139"/>
      <c r="BI774" s="139"/>
      <c r="BJ774" s="139"/>
      <c r="BK774" s="139"/>
      <c r="BL774" s="139"/>
      <c r="BM774" s="139"/>
      <c r="BN774" s="139"/>
    </row>
    <row r="775" spans="1:66" ht="15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  <c r="AC775" s="139"/>
      <c r="AD775" s="139"/>
      <c r="AE775" s="139"/>
      <c r="AF775" s="139"/>
      <c r="AG775" s="139"/>
      <c r="AH775" s="139"/>
      <c r="AI775" s="139"/>
      <c r="AJ775" s="139"/>
      <c r="AK775" s="139"/>
      <c r="AL775" s="139"/>
      <c r="AM775" s="139"/>
      <c r="AN775" s="139"/>
      <c r="AO775" s="139"/>
      <c r="AP775" s="139"/>
      <c r="AQ775" s="139"/>
      <c r="AR775" s="139"/>
      <c r="AS775" s="139"/>
      <c r="AT775" s="139"/>
      <c r="AU775" s="139"/>
      <c r="AV775" s="139"/>
      <c r="AW775" s="139"/>
      <c r="AX775" s="139"/>
      <c r="AY775" s="139"/>
      <c r="AZ775" s="139"/>
      <c r="BA775" s="140"/>
      <c r="BB775" s="139"/>
      <c r="BC775" s="139"/>
      <c r="BD775" s="139"/>
      <c r="BE775" s="139"/>
      <c r="BF775" s="139"/>
      <c r="BG775" s="140"/>
      <c r="BH775" s="139"/>
      <c r="BI775" s="139"/>
      <c r="BJ775" s="139"/>
      <c r="BK775" s="139"/>
      <c r="BL775" s="139"/>
      <c r="BM775" s="139"/>
      <c r="BN775" s="139"/>
    </row>
    <row r="776" spans="1:66" ht="15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  <c r="AB776" s="139"/>
      <c r="AC776" s="139"/>
      <c r="AD776" s="139"/>
      <c r="AE776" s="139"/>
      <c r="AF776" s="139"/>
      <c r="AG776" s="139"/>
      <c r="AH776" s="139"/>
      <c r="AI776" s="139"/>
      <c r="AJ776" s="139"/>
      <c r="AK776" s="139"/>
      <c r="AL776" s="139"/>
      <c r="AM776" s="139"/>
      <c r="AN776" s="139"/>
      <c r="AO776" s="139"/>
      <c r="AP776" s="139"/>
      <c r="AQ776" s="139"/>
      <c r="AR776" s="139"/>
      <c r="AS776" s="139"/>
      <c r="AT776" s="139"/>
      <c r="AU776" s="139"/>
      <c r="AV776" s="139"/>
      <c r="AW776" s="139"/>
      <c r="AX776" s="139"/>
      <c r="AY776" s="139"/>
      <c r="AZ776" s="139"/>
      <c r="BA776" s="140"/>
      <c r="BB776" s="139"/>
      <c r="BC776" s="139"/>
      <c r="BD776" s="139"/>
      <c r="BE776" s="139"/>
      <c r="BF776" s="139"/>
      <c r="BG776" s="140"/>
      <c r="BH776" s="139"/>
      <c r="BI776" s="139"/>
      <c r="BJ776" s="139"/>
      <c r="BK776" s="139"/>
      <c r="BL776" s="139"/>
      <c r="BM776" s="139"/>
      <c r="BN776" s="139"/>
    </row>
    <row r="777" spans="1:66" ht="15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  <c r="AB777" s="139"/>
      <c r="AC777" s="139"/>
      <c r="AD777" s="139"/>
      <c r="AE777" s="139"/>
      <c r="AF777" s="139"/>
      <c r="AG777" s="139"/>
      <c r="AH777" s="139"/>
      <c r="AI777" s="139"/>
      <c r="AJ777" s="139"/>
      <c r="AK777" s="139"/>
      <c r="AL777" s="139"/>
      <c r="AM777" s="139"/>
      <c r="AN777" s="139"/>
      <c r="AO777" s="139"/>
      <c r="AP777" s="139"/>
      <c r="AQ777" s="139"/>
      <c r="AR777" s="139"/>
      <c r="AS777" s="139"/>
      <c r="AT777" s="139"/>
      <c r="AU777" s="139"/>
      <c r="AV777" s="139"/>
      <c r="AW777" s="139"/>
      <c r="AX777" s="139"/>
      <c r="AY777" s="139"/>
      <c r="AZ777" s="139"/>
      <c r="BA777" s="140"/>
      <c r="BB777" s="139"/>
      <c r="BC777" s="139"/>
      <c r="BD777" s="139"/>
      <c r="BE777" s="139"/>
      <c r="BF777" s="139"/>
      <c r="BG777" s="140"/>
      <c r="BH777" s="139"/>
      <c r="BI777" s="139"/>
      <c r="BJ777" s="139"/>
      <c r="BK777" s="139"/>
      <c r="BL777" s="139"/>
      <c r="BM777" s="139"/>
      <c r="BN777" s="139"/>
    </row>
    <row r="778" spans="1:66" ht="15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  <c r="AB778" s="139"/>
      <c r="AC778" s="139"/>
      <c r="AD778" s="139"/>
      <c r="AE778" s="139"/>
      <c r="AF778" s="139"/>
      <c r="AG778" s="139"/>
      <c r="AH778" s="139"/>
      <c r="AI778" s="139"/>
      <c r="AJ778" s="139"/>
      <c r="AK778" s="139"/>
      <c r="AL778" s="139"/>
      <c r="AM778" s="139"/>
      <c r="AN778" s="139"/>
      <c r="AO778" s="139"/>
      <c r="AP778" s="139"/>
      <c r="AQ778" s="139"/>
      <c r="AR778" s="139"/>
      <c r="AS778" s="139"/>
      <c r="AT778" s="139"/>
      <c r="AU778" s="139"/>
      <c r="AV778" s="139"/>
      <c r="AW778" s="139"/>
      <c r="AX778" s="139"/>
      <c r="AY778" s="139"/>
      <c r="AZ778" s="139"/>
      <c r="BA778" s="140"/>
      <c r="BB778" s="139"/>
      <c r="BC778" s="139"/>
      <c r="BD778" s="139"/>
      <c r="BE778" s="139"/>
      <c r="BF778" s="139"/>
      <c r="BG778" s="140"/>
      <c r="BH778" s="139"/>
      <c r="BI778" s="139"/>
      <c r="BJ778" s="139"/>
      <c r="BK778" s="139"/>
      <c r="BL778" s="139"/>
      <c r="BM778" s="139"/>
      <c r="BN778" s="139"/>
    </row>
    <row r="779" spans="1:66" ht="15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  <c r="AB779" s="139"/>
      <c r="AC779" s="139"/>
      <c r="AD779" s="139"/>
      <c r="AE779" s="139"/>
      <c r="AF779" s="139"/>
      <c r="AG779" s="139"/>
      <c r="AH779" s="139"/>
      <c r="AI779" s="139"/>
      <c r="AJ779" s="139"/>
      <c r="AK779" s="139"/>
      <c r="AL779" s="139"/>
      <c r="AM779" s="139"/>
      <c r="AN779" s="139"/>
      <c r="AO779" s="139"/>
      <c r="AP779" s="139"/>
      <c r="AQ779" s="139"/>
      <c r="AR779" s="139"/>
      <c r="AS779" s="139"/>
      <c r="AT779" s="139"/>
      <c r="AU779" s="139"/>
      <c r="AV779" s="139"/>
      <c r="AW779" s="139"/>
      <c r="AX779" s="139"/>
      <c r="AY779" s="139"/>
      <c r="AZ779" s="139"/>
      <c r="BA779" s="140"/>
      <c r="BB779" s="139"/>
      <c r="BC779" s="139"/>
      <c r="BD779" s="139"/>
      <c r="BE779" s="139"/>
      <c r="BF779" s="139"/>
      <c r="BG779" s="140"/>
      <c r="BH779" s="139"/>
      <c r="BI779" s="139"/>
      <c r="BJ779" s="139"/>
      <c r="BK779" s="139"/>
      <c r="BL779" s="139"/>
      <c r="BM779" s="139"/>
      <c r="BN779" s="139"/>
    </row>
    <row r="780" spans="1:66" ht="15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  <c r="AC780" s="139"/>
      <c r="AD780" s="139"/>
      <c r="AE780" s="139"/>
      <c r="AF780" s="139"/>
      <c r="AG780" s="139"/>
      <c r="AH780" s="139"/>
      <c r="AI780" s="139"/>
      <c r="AJ780" s="139"/>
      <c r="AK780" s="139"/>
      <c r="AL780" s="139"/>
      <c r="AM780" s="139"/>
      <c r="AN780" s="139"/>
      <c r="AO780" s="139"/>
      <c r="AP780" s="139"/>
      <c r="AQ780" s="139"/>
      <c r="AR780" s="139"/>
      <c r="AS780" s="139"/>
      <c r="AT780" s="139"/>
      <c r="AU780" s="139"/>
      <c r="AV780" s="139"/>
      <c r="AW780" s="139"/>
      <c r="AX780" s="139"/>
      <c r="AY780" s="139"/>
      <c r="AZ780" s="139"/>
      <c r="BA780" s="140"/>
      <c r="BB780" s="139"/>
      <c r="BC780" s="139"/>
      <c r="BD780" s="139"/>
      <c r="BE780" s="139"/>
      <c r="BF780" s="139"/>
      <c r="BG780" s="140"/>
      <c r="BH780" s="139"/>
      <c r="BI780" s="139"/>
      <c r="BJ780" s="139"/>
      <c r="BK780" s="139"/>
      <c r="BL780" s="139"/>
      <c r="BM780" s="139"/>
      <c r="BN780" s="139"/>
    </row>
    <row r="781" spans="1:66" ht="15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  <c r="AB781" s="139"/>
      <c r="AC781" s="139"/>
      <c r="AD781" s="139"/>
      <c r="AE781" s="139"/>
      <c r="AF781" s="139"/>
      <c r="AG781" s="139"/>
      <c r="AH781" s="139"/>
      <c r="AI781" s="139"/>
      <c r="AJ781" s="139"/>
      <c r="AK781" s="139"/>
      <c r="AL781" s="139"/>
      <c r="AM781" s="139"/>
      <c r="AN781" s="139"/>
      <c r="AO781" s="139"/>
      <c r="AP781" s="139"/>
      <c r="AQ781" s="139"/>
      <c r="AR781" s="139"/>
      <c r="AS781" s="139"/>
      <c r="AT781" s="139"/>
      <c r="AU781" s="139"/>
      <c r="AV781" s="139"/>
      <c r="AW781" s="139"/>
      <c r="AX781" s="139"/>
      <c r="AY781" s="139"/>
      <c r="AZ781" s="139"/>
      <c r="BA781" s="140"/>
      <c r="BB781" s="139"/>
      <c r="BC781" s="139"/>
      <c r="BD781" s="139"/>
      <c r="BE781" s="139"/>
      <c r="BF781" s="139"/>
      <c r="BG781" s="140"/>
      <c r="BH781" s="139"/>
      <c r="BI781" s="139"/>
      <c r="BJ781" s="139"/>
      <c r="BK781" s="139"/>
      <c r="BL781" s="139"/>
      <c r="BM781" s="139"/>
      <c r="BN781" s="139"/>
    </row>
    <row r="782" spans="1:66" ht="15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  <c r="AC782" s="139"/>
      <c r="AD782" s="139"/>
      <c r="AE782" s="139"/>
      <c r="AF782" s="139"/>
      <c r="AG782" s="139"/>
      <c r="AH782" s="139"/>
      <c r="AI782" s="139"/>
      <c r="AJ782" s="139"/>
      <c r="AK782" s="139"/>
      <c r="AL782" s="139"/>
      <c r="AM782" s="139"/>
      <c r="AN782" s="139"/>
      <c r="AO782" s="139"/>
      <c r="AP782" s="139"/>
      <c r="AQ782" s="139"/>
      <c r="AR782" s="139"/>
      <c r="AS782" s="139"/>
      <c r="AT782" s="139"/>
      <c r="AU782" s="139"/>
      <c r="AV782" s="139"/>
      <c r="AW782" s="139"/>
      <c r="AX782" s="139"/>
      <c r="AY782" s="139"/>
      <c r="AZ782" s="139"/>
      <c r="BA782" s="140"/>
      <c r="BB782" s="139"/>
      <c r="BC782" s="139"/>
      <c r="BD782" s="139"/>
      <c r="BE782" s="139"/>
      <c r="BF782" s="139"/>
      <c r="BG782" s="140"/>
      <c r="BH782" s="139"/>
      <c r="BI782" s="139"/>
      <c r="BJ782" s="139"/>
      <c r="BK782" s="139"/>
      <c r="BL782" s="139"/>
      <c r="BM782" s="139"/>
      <c r="BN782" s="139"/>
    </row>
    <row r="783" spans="1:66" ht="15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  <c r="AB783" s="139"/>
      <c r="AC783" s="139"/>
      <c r="AD783" s="139"/>
      <c r="AE783" s="139"/>
      <c r="AF783" s="139"/>
      <c r="AG783" s="139"/>
      <c r="AH783" s="139"/>
      <c r="AI783" s="139"/>
      <c r="AJ783" s="139"/>
      <c r="AK783" s="139"/>
      <c r="AL783" s="139"/>
      <c r="AM783" s="139"/>
      <c r="AN783" s="139"/>
      <c r="AO783" s="139"/>
      <c r="AP783" s="139"/>
      <c r="AQ783" s="139"/>
      <c r="AR783" s="139"/>
      <c r="AS783" s="139"/>
      <c r="AT783" s="139"/>
      <c r="AU783" s="139"/>
      <c r="AV783" s="139"/>
      <c r="AW783" s="139"/>
      <c r="AX783" s="139"/>
      <c r="AY783" s="139"/>
      <c r="AZ783" s="139"/>
      <c r="BA783" s="140"/>
      <c r="BB783" s="139"/>
      <c r="BC783" s="139"/>
      <c r="BD783" s="139"/>
      <c r="BE783" s="139"/>
      <c r="BF783" s="139"/>
      <c r="BG783" s="140"/>
      <c r="BH783" s="139"/>
      <c r="BI783" s="139"/>
      <c r="BJ783" s="139"/>
      <c r="BK783" s="139"/>
      <c r="BL783" s="139"/>
      <c r="BM783" s="139"/>
      <c r="BN783" s="139"/>
    </row>
    <row r="784" spans="1:66" ht="15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  <c r="AB784" s="139"/>
      <c r="AC784" s="139"/>
      <c r="AD784" s="139"/>
      <c r="AE784" s="139"/>
      <c r="AF784" s="139"/>
      <c r="AG784" s="139"/>
      <c r="AH784" s="139"/>
      <c r="AI784" s="139"/>
      <c r="AJ784" s="139"/>
      <c r="AK784" s="139"/>
      <c r="AL784" s="139"/>
      <c r="AM784" s="139"/>
      <c r="AN784" s="139"/>
      <c r="AO784" s="139"/>
      <c r="AP784" s="139"/>
      <c r="AQ784" s="139"/>
      <c r="AR784" s="139"/>
      <c r="AS784" s="139"/>
      <c r="AT784" s="139"/>
      <c r="AU784" s="139"/>
      <c r="AV784" s="139"/>
      <c r="AW784" s="139"/>
      <c r="AX784" s="139"/>
      <c r="AY784" s="139"/>
      <c r="AZ784" s="139"/>
      <c r="BA784" s="140"/>
      <c r="BB784" s="139"/>
      <c r="BC784" s="139"/>
      <c r="BD784" s="139"/>
      <c r="BE784" s="139"/>
      <c r="BF784" s="139"/>
      <c r="BG784" s="140"/>
      <c r="BH784" s="139"/>
      <c r="BI784" s="139"/>
      <c r="BJ784" s="139"/>
      <c r="BK784" s="139"/>
      <c r="BL784" s="139"/>
      <c r="BM784" s="139"/>
      <c r="BN784" s="139"/>
    </row>
    <row r="785" spans="1:66" ht="15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  <c r="AB785" s="139"/>
      <c r="AC785" s="139"/>
      <c r="AD785" s="139"/>
      <c r="AE785" s="139"/>
      <c r="AF785" s="139"/>
      <c r="AG785" s="139"/>
      <c r="AH785" s="139"/>
      <c r="AI785" s="139"/>
      <c r="AJ785" s="139"/>
      <c r="AK785" s="139"/>
      <c r="AL785" s="139"/>
      <c r="AM785" s="139"/>
      <c r="AN785" s="139"/>
      <c r="AO785" s="139"/>
      <c r="AP785" s="139"/>
      <c r="AQ785" s="139"/>
      <c r="AR785" s="139"/>
      <c r="AS785" s="139"/>
      <c r="AT785" s="139"/>
      <c r="AU785" s="139"/>
      <c r="AV785" s="139"/>
      <c r="AW785" s="139"/>
      <c r="AX785" s="139"/>
      <c r="AY785" s="139"/>
      <c r="AZ785" s="139"/>
      <c r="BA785" s="140"/>
      <c r="BB785" s="139"/>
      <c r="BC785" s="139"/>
      <c r="BD785" s="139"/>
      <c r="BE785" s="139"/>
      <c r="BF785" s="139"/>
      <c r="BG785" s="140"/>
      <c r="BH785" s="139"/>
      <c r="BI785" s="139"/>
      <c r="BJ785" s="139"/>
      <c r="BK785" s="139"/>
      <c r="BL785" s="139"/>
      <c r="BM785" s="139"/>
      <c r="BN785" s="139"/>
    </row>
    <row r="786" spans="1:66" ht="15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  <c r="AB786" s="139"/>
      <c r="AC786" s="139"/>
      <c r="AD786" s="139"/>
      <c r="AE786" s="139"/>
      <c r="AF786" s="139"/>
      <c r="AG786" s="139"/>
      <c r="AH786" s="139"/>
      <c r="AI786" s="139"/>
      <c r="AJ786" s="139"/>
      <c r="AK786" s="139"/>
      <c r="AL786" s="139"/>
      <c r="AM786" s="139"/>
      <c r="AN786" s="139"/>
      <c r="AO786" s="139"/>
      <c r="AP786" s="139"/>
      <c r="AQ786" s="139"/>
      <c r="AR786" s="139"/>
      <c r="AS786" s="139"/>
      <c r="AT786" s="139"/>
      <c r="AU786" s="139"/>
      <c r="AV786" s="139"/>
      <c r="AW786" s="139"/>
      <c r="AX786" s="139"/>
      <c r="AY786" s="139"/>
      <c r="AZ786" s="139"/>
      <c r="BA786" s="140"/>
      <c r="BB786" s="139"/>
      <c r="BC786" s="139"/>
      <c r="BD786" s="139"/>
      <c r="BE786" s="139"/>
      <c r="BF786" s="139"/>
      <c r="BG786" s="140"/>
      <c r="BH786" s="139"/>
      <c r="BI786" s="139"/>
      <c r="BJ786" s="139"/>
      <c r="BK786" s="139"/>
      <c r="BL786" s="139"/>
      <c r="BM786" s="139"/>
      <c r="BN786" s="139"/>
    </row>
    <row r="787" spans="1:66" ht="15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  <c r="AB787" s="139"/>
      <c r="AC787" s="139"/>
      <c r="AD787" s="139"/>
      <c r="AE787" s="139"/>
      <c r="AF787" s="139"/>
      <c r="AG787" s="139"/>
      <c r="AH787" s="139"/>
      <c r="AI787" s="139"/>
      <c r="AJ787" s="139"/>
      <c r="AK787" s="139"/>
      <c r="AL787" s="139"/>
      <c r="AM787" s="139"/>
      <c r="AN787" s="139"/>
      <c r="AO787" s="139"/>
      <c r="AP787" s="139"/>
      <c r="AQ787" s="139"/>
      <c r="AR787" s="139"/>
      <c r="AS787" s="139"/>
      <c r="AT787" s="139"/>
      <c r="AU787" s="139"/>
      <c r="AV787" s="139"/>
      <c r="AW787" s="139"/>
      <c r="AX787" s="139"/>
      <c r="AY787" s="139"/>
      <c r="AZ787" s="139"/>
      <c r="BA787" s="140"/>
      <c r="BB787" s="139"/>
      <c r="BC787" s="139"/>
      <c r="BD787" s="139"/>
      <c r="BE787" s="139"/>
      <c r="BF787" s="139"/>
      <c r="BG787" s="140"/>
      <c r="BH787" s="139"/>
      <c r="BI787" s="139"/>
      <c r="BJ787" s="139"/>
      <c r="BK787" s="139"/>
      <c r="BL787" s="139"/>
      <c r="BM787" s="139"/>
      <c r="BN787" s="139"/>
    </row>
    <row r="788" spans="1:66" ht="15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  <c r="AB788" s="139"/>
      <c r="AC788" s="139"/>
      <c r="AD788" s="139"/>
      <c r="AE788" s="139"/>
      <c r="AF788" s="139"/>
      <c r="AG788" s="139"/>
      <c r="AH788" s="139"/>
      <c r="AI788" s="139"/>
      <c r="AJ788" s="139"/>
      <c r="AK788" s="139"/>
      <c r="AL788" s="139"/>
      <c r="AM788" s="139"/>
      <c r="AN788" s="139"/>
      <c r="AO788" s="139"/>
      <c r="AP788" s="139"/>
      <c r="AQ788" s="139"/>
      <c r="AR788" s="139"/>
      <c r="AS788" s="139"/>
      <c r="AT788" s="139"/>
      <c r="AU788" s="139"/>
      <c r="AV788" s="139"/>
      <c r="AW788" s="139"/>
      <c r="AX788" s="139"/>
      <c r="AY788" s="139"/>
      <c r="AZ788" s="139"/>
      <c r="BA788" s="140"/>
      <c r="BB788" s="139"/>
      <c r="BC788" s="139"/>
      <c r="BD788" s="139"/>
      <c r="BE788" s="139"/>
      <c r="BF788" s="139"/>
      <c r="BG788" s="140"/>
      <c r="BH788" s="139"/>
      <c r="BI788" s="139"/>
      <c r="BJ788" s="139"/>
      <c r="BK788" s="139"/>
      <c r="BL788" s="139"/>
      <c r="BM788" s="139"/>
      <c r="BN788" s="139"/>
    </row>
    <row r="789" spans="1:66" ht="15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  <c r="AB789" s="139"/>
      <c r="AC789" s="139"/>
      <c r="AD789" s="139"/>
      <c r="AE789" s="139"/>
      <c r="AF789" s="139"/>
      <c r="AG789" s="139"/>
      <c r="AH789" s="139"/>
      <c r="AI789" s="139"/>
      <c r="AJ789" s="139"/>
      <c r="AK789" s="139"/>
      <c r="AL789" s="139"/>
      <c r="AM789" s="139"/>
      <c r="AN789" s="139"/>
      <c r="AO789" s="139"/>
      <c r="AP789" s="139"/>
      <c r="AQ789" s="139"/>
      <c r="AR789" s="139"/>
      <c r="AS789" s="139"/>
      <c r="AT789" s="139"/>
      <c r="AU789" s="139"/>
      <c r="AV789" s="139"/>
      <c r="AW789" s="139"/>
      <c r="AX789" s="139"/>
      <c r="AY789" s="139"/>
      <c r="AZ789" s="139"/>
      <c r="BA789" s="140"/>
      <c r="BB789" s="139"/>
      <c r="BC789" s="139"/>
      <c r="BD789" s="139"/>
      <c r="BE789" s="139"/>
      <c r="BF789" s="139"/>
      <c r="BG789" s="140"/>
      <c r="BH789" s="139"/>
      <c r="BI789" s="139"/>
      <c r="BJ789" s="139"/>
      <c r="BK789" s="139"/>
      <c r="BL789" s="139"/>
      <c r="BM789" s="139"/>
      <c r="BN789" s="139"/>
    </row>
    <row r="790" spans="1:66" ht="15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  <c r="AC790" s="139"/>
      <c r="AD790" s="139"/>
      <c r="AE790" s="139"/>
      <c r="AF790" s="139"/>
      <c r="AG790" s="139"/>
      <c r="AH790" s="139"/>
      <c r="AI790" s="139"/>
      <c r="AJ790" s="139"/>
      <c r="AK790" s="139"/>
      <c r="AL790" s="139"/>
      <c r="AM790" s="139"/>
      <c r="AN790" s="139"/>
      <c r="AO790" s="139"/>
      <c r="AP790" s="139"/>
      <c r="AQ790" s="139"/>
      <c r="AR790" s="139"/>
      <c r="AS790" s="139"/>
      <c r="AT790" s="139"/>
      <c r="AU790" s="139"/>
      <c r="AV790" s="139"/>
      <c r="AW790" s="139"/>
      <c r="AX790" s="139"/>
      <c r="AY790" s="139"/>
      <c r="AZ790" s="139"/>
      <c r="BA790" s="140"/>
      <c r="BB790" s="139"/>
      <c r="BC790" s="139"/>
      <c r="BD790" s="139"/>
      <c r="BE790" s="139"/>
      <c r="BF790" s="139"/>
      <c r="BG790" s="140"/>
      <c r="BH790" s="139"/>
      <c r="BI790" s="139"/>
      <c r="BJ790" s="139"/>
      <c r="BK790" s="139"/>
      <c r="BL790" s="139"/>
      <c r="BM790" s="139"/>
      <c r="BN790" s="139"/>
    </row>
    <row r="791" spans="1:66" ht="15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  <c r="AB791" s="139"/>
      <c r="AC791" s="139"/>
      <c r="AD791" s="139"/>
      <c r="AE791" s="139"/>
      <c r="AF791" s="139"/>
      <c r="AG791" s="139"/>
      <c r="AH791" s="139"/>
      <c r="AI791" s="139"/>
      <c r="AJ791" s="139"/>
      <c r="AK791" s="139"/>
      <c r="AL791" s="139"/>
      <c r="AM791" s="139"/>
      <c r="AN791" s="139"/>
      <c r="AO791" s="139"/>
      <c r="AP791" s="139"/>
      <c r="AQ791" s="139"/>
      <c r="AR791" s="139"/>
      <c r="AS791" s="139"/>
      <c r="AT791" s="139"/>
      <c r="AU791" s="139"/>
      <c r="AV791" s="139"/>
      <c r="AW791" s="139"/>
      <c r="AX791" s="139"/>
      <c r="AY791" s="139"/>
      <c r="AZ791" s="139"/>
      <c r="BA791" s="140"/>
      <c r="BB791" s="139"/>
      <c r="BC791" s="139"/>
      <c r="BD791" s="139"/>
      <c r="BE791" s="139"/>
      <c r="BF791" s="139"/>
      <c r="BG791" s="140"/>
      <c r="BH791" s="139"/>
      <c r="BI791" s="139"/>
      <c r="BJ791" s="139"/>
      <c r="BK791" s="139"/>
      <c r="BL791" s="139"/>
      <c r="BM791" s="139"/>
      <c r="BN791" s="139"/>
    </row>
    <row r="792" spans="1:66" ht="15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  <c r="AC792" s="139"/>
      <c r="AD792" s="139"/>
      <c r="AE792" s="139"/>
      <c r="AF792" s="139"/>
      <c r="AG792" s="139"/>
      <c r="AH792" s="139"/>
      <c r="AI792" s="139"/>
      <c r="AJ792" s="139"/>
      <c r="AK792" s="139"/>
      <c r="AL792" s="139"/>
      <c r="AM792" s="139"/>
      <c r="AN792" s="139"/>
      <c r="AO792" s="139"/>
      <c r="AP792" s="139"/>
      <c r="AQ792" s="139"/>
      <c r="AR792" s="139"/>
      <c r="AS792" s="139"/>
      <c r="AT792" s="139"/>
      <c r="AU792" s="139"/>
      <c r="AV792" s="139"/>
      <c r="AW792" s="139"/>
      <c r="AX792" s="139"/>
      <c r="AY792" s="139"/>
      <c r="AZ792" s="139"/>
      <c r="BA792" s="140"/>
      <c r="BB792" s="139"/>
      <c r="BC792" s="139"/>
      <c r="BD792" s="139"/>
      <c r="BE792" s="139"/>
      <c r="BF792" s="139"/>
      <c r="BG792" s="140"/>
      <c r="BH792" s="139"/>
      <c r="BI792" s="139"/>
      <c r="BJ792" s="139"/>
      <c r="BK792" s="139"/>
      <c r="BL792" s="139"/>
      <c r="BM792" s="139"/>
      <c r="BN792" s="139"/>
    </row>
    <row r="793" spans="1:66" ht="15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  <c r="AB793" s="139"/>
      <c r="AC793" s="139"/>
      <c r="AD793" s="139"/>
      <c r="AE793" s="139"/>
      <c r="AF793" s="139"/>
      <c r="AG793" s="139"/>
      <c r="AH793" s="139"/>
      <c r="AI793" s="139"/>
      <c r="AJ793" s="139"/>
      <c r="AK793" s="139"/>
      <c r="AL793" s="139"/>
      <c r="AM793" s="139"/>
      <c r="AN793" s="139"/>
      <c r="AO793" s="139"/>
      <c r="AP793" s="139"/>
      <c r="AQ793" s="139"/>
      <c r="AR793" s="139"/>
      <c r="AS793" s="139"/>
      <c r="AT793" s="139"/>
      <c r="AU793" s="139"/>
      <c r="AV793" s="139"/>
      <c r="AW793" s="139"/>
      <c r="AX793" s="139"/>
      <c r="AY793" s="139"/>
      <c r="AZ793" s="139"/>
      <c r="BA793" s="140"/>
      <c r="BB793" s="139"/>
      <c r="BC793" s="139"/>
      <c r="BD793" s="139"/>
      <c r="BE793" s="139"/>
      <c r="BF793" s="139"/>
      <c r="BG793" s="140"/>
      <c r="BH793" s="139"/>
      <c r="BI793" s="139"/>
      <c r="BJ793" s="139"/>
      <c r="BK793" s="139"/>
      <c r="BL793" s="139"/>
      <c r="BM793" s="139"/>
      <c r="BN793" s="139"/>
    </row>
    <row r="794" spans="1:66" ht="15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  <c r="AC794" s="139"/>
      <c r="AD794" s="139"/>
      <c r="AE794" s="139"/>
      <c r="AF794" s="139"/>
      <c r="AG794" s="139"/>
      <c r="AH794" s="139"/>
      <c r="AI794" s="139"/>
      <c r="AJ794" s="139"/>
      <c r="AK794" s="139"/>
      <c r="AL794" s="139"/>
      <c r="AM794" s="139"/>
      <c r="AN794" s="139"/>
      <c r="AO794" s="139"/>
      <c r="AP794" s="139"/>
      <c r="AQ794" s="139"/>
      <c r="AR794" s="139"/>
      <c r="AS794" s="139"/>
      <c r="AT794" s="139"/>
      <c r="AU794" s="139"/>
      <c r="AV794" s="139"/>
      <c r="AW794" s="139"/>
      <c r="AX794" s="139"/>
      <c r="AY794" s="139"/>
      <c r="AZ794" s="139"/>
      <c r="BA794" s="140"/>
      <c r="BB794" s="139"/>
      <c r="BC794" s="139"/>
      <c r="BD794" s="139"/>
      <c r="BE794" s="139"/>
      <c r="BF794" s="139"/>
      <c r="BG794" s="140"/>
      <c r="BH794" s="139"/>
      <c r="BI794" s="139"/>
      <c r="BJ794" s="139"/>
      <c r="BK794" s="139"/>
      <c r="BL794" s="139"/>
      <c r="BM794" s="139"/>
      <c r="BN794" s="139"/>
    </row>
    <row r="795" spans="1:66" ht="15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  <c r="AB795" s="139"/>
      <c r="AC795" s="139"/>
      <c r="AD795" s="139"/>
      <c r="AE795" s="139"/>
      <c r="AF795" s="139"/>
      <c r="AG795" s="139"/>
      <c r="AH795" s="139"/>
      <c r="AI795" s="139"/>
      <c r="AJ795" s="139"/>
      <c r="AK795" s="139"/>
      <c r="AL795" s="139"/>
      <c r="AM795" s="139"/>
      <c r="AN795" s="139"/>
      <c r="AO795" s="139"/>
      <c r="AP795" s="139"/>
      <c r="AQ795" s="139"/>
      <c r="AR795" s="139"/>
      <c r="AS795" s="139"/>
      <c r="AT795" s="139"/>
      <c r="AU795" s="139"/>
      <c r="AV795" s="139"/>
      <c r="AW795" s="139"/>
      <c r="AX795" s="139"/>
      <c r="AY795" s="139"/>
      <c r="AZ795" s="139"/>
      <c r="BA795" s="140"/>
      <c r="BB795" s="139"/>
      <c r="BC795" s="139"/>
      <c r="BD795" s="139"/>
      <c r="BE795" s="139"/>
      <c r="BF795" s="139"/>
      <c r="BG795" s="140"/>
      <c r="BH795" s="139"/>
      <c r="BI795" s="139"/>
      <c r="BJ795" s="139"/>
      <c r="BK795" s="139"/>
      <c r="BL795" s="139"/>
      <c r="BM795" s="139"/>
      <c r="BN795" s="139"/>
    </row>
    <row r="796" spans="1:66" ht="15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  <c r="AC796" s="139"/>
      <c r="AD796" s="139"/>
      <c r="AE796" s="139"/>
      <c r="AF796" s="139"/>
      <c r="AG796" s="139"/>
      <c r="AH796" s="139"/>
      <c r="AI796" s="139"/>
      <c r="AJ796" s="139"/>
      <c r="AK796" s="139"/>
      <c r="AL796" s="139"/>
      <c r="AM796" s="139"/>
      <c r="AN796" s="139"/>
      <c r="AO796" s="139"/>
      <c r="AP796" s="139"/>
      <c r="AQ796" s="139"/>
      <c r="AR796" s="139"/>
      <c r="AS796" s="139"/>
      <c r="AT796" s="139"/>
      <c r="AU796" s="139"/>
      <c r="AV796" s="139"/>
      <c r="AW796" s="139"/>
      <c r="AX796" s="139"/>
      <c r="AY796" s="139"/>
      <c r="AZ796" s="139"/>
      <c r="BA796" s="140"/>
      <c r="BB796" s="139"/>
      <c r="BC796" s="139"/>
      <c r="BD796" s="139"/>
      <c r="BE796" s="139"/>
      <c r="BF796" s="139"/>
      <c r="BG796" s="140"/>
      <c r="BH796" s="139"/>
      <c r="BI796" s="139"/>
      <c r="BJ796" s="139"/>
      <c r="BK796" s="139"/>
      <c r="BL796" s="139"/>
      <c r="BM796" s="139"/>
      <c r="BN796" s="139"/>
    </row>
    <row r="797" spans="1:66" ht="15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  <c r="AB797" s="139"/>
      <c r="AC797" s="139"/>
      <c r="AD797" s="139"/>
      <c r="AE797" s="139"/>
      <c r="AF797" s="139"/>
      <c r="AG797" s="139"/>
      <c r="AH797" s="139"/>
      <c r="AI797" s="139"/>
      <c r="AJ797" s="139"/>
      <c r="AK797" s="139"/>
      <c r="AL797" s="139"/>
      <c r="AM797" s="139"/>
      <c r="AN797" s="139"/>
      <c r="AO797" s="139"/>
      <c r="AP797" s="139"/>
      <c r="AQ797" s="139"/>
      <c r="AR797" s="139"/>
      <c r="AS797" s="139"/>
      <c r="AT797" s="139"/>
      <c r="AU797" s="139"/>
      <c r="AV797" s="139"/>
      <c r="AW797" s="139"/>
      <c r="AX797" s="139"/>
      <c r="AY797" s="139"/>
      <c r="AZ797" s="139"/>
      <c r="BA797" s="140"/>
      <c r="BB797" s="139"/>
      <c r="BC797" s="139"/>
      <c r="BD797" s="139"/>
      <c r="BE797" s="139"/>
      <c r="BF797" s="139"/>
      <c r="BG797" s="140"/>
      <c r="BH797" s="139"/>
      <c r="BI797" s="139"/>
      <c r="BJ797" s="139"/>
      <c r="BK797" s="139"/>
      <c r="BL797" s="139"/>
      <c r="BM797" s="139"/>
      <c r="BN797" s="139"/>
    </row>
    <row r="798" spans="1:66" ht="15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  <c r="AC798" s="139"/>
      <c r="AD798" s="139"/>
      <c r="AE798" s="139"/>
      <c r="AF798" s="139"/>
      <c r="AG798" s="139"/>
      <c r="AH798" s="139"/>
      <c r="AI798" s="139"/>
      <c r="AJ798" s="139"/>
      <c r="AK798" s="139"/>
      <c r="AL798" s="139"/>
      <c r="AM798" s="139"/>
      <c r="AN798" s="139"/>
      <c r="AO798" s="139"/>
      <c r="AP798" s="139"/>
      <c r="AQ798" s="139"/>
      <c r="AR798" s="139"/>
      <c r="AS798" s="139"/>
      <c r="AT798" s="139"/>
      <c r="AU798" s="139"/>
      <c r="AV798" s="139"/>
      <c r="AW798" s="139"/>
      <c r="AX798" s="139"/>
      <c r="AY798" s="139"/>
      <c r="AZ798" s="139"/>
      <c r="BA798" s="140"/>
      <c r="BB798" s="139"/>
      <c r="BC798" s="139"/>
      <c r="BD798" s="139"/>
      <c r="BE798" s="139"/>
      <c r="BF798" s="139"/>
      <c r="BG798" s="140"/>
      <c r="BH798" s="139"/>
      <c r="BI798" s="139"/>
      <c r="BJ798" s="139"/>
      <c r="BK798" s="139"/>
      <c r="BL798" s="139"/>
      <c r="BM798" s="139"/>
      <c r="BN798" s="139"/>
    </row>
    <row r="799" spans="1:66" ht="15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  <c r="AB799" s="139"/>
      <c r="AC799" s="139"/>
      <c r="AD799" s="139"/>
      <c r="AE799" s="139"/>
      <c r="AF799" s="139"/>
      <c r="AG799" s="139"/>
      <c r="AH799" s="139"/>
      <c r="AI799" s="139"/>
      <c r="AJ799" s="139"/>
      <c r="AK799" s="139"/>
      <c r="AL799" s="139"/>
      <c r="AM799" s="139"/>
      <c r="AN799" s="139"/>
      <c r="AO799" s="139"/>
      <c r="AP799" s="139"/>
      <c r="AQ799" s="139"/>
      <c r="AR799" s="139"/>
      <c r="AS799" s="139"/>
      <c r="AT799" s="139"/>
      <c r="AU799" s="139"/>
      <c r="AV799" s="139"/>
      <c r="AW799" s="139"/>
      <c r="AX799" s="139"/>
      <c r="AY799" s="139"/>
      <c r="AZ799" s="139"/>
      <c r="BA799" s="140"/>
      <c r="BB799" s="139"/>
      <c r="BC799" s="139"/>
      <c r="BD799" s="139"/>
      <c r="BE799" s="139"/>
      <c r="BF799" s="139"/>
      <c r="BG799" s="140"/>
      <c r="BH799" s="139"/>
      <c r="BI799" s="139"/>
      <c r="BJ799" s="139"/>
      <c r="BK799" s="139"/>
      <c r="BL799" s="139"/>
      <c r="BM799" s="139"/>
      <c r="BN799" s="139"/>
    </row>
    <row r="800" spans="1:66" ht="15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  <c r="AC800" s="139"/>
      <c r="AD800" s="139"/>
      <c r="AE800" s="139"/>
      <c r="AF800" s="139"/>
      <c r="AG800" s="139"/>
      <c r="AH800" s="139"/>
      <c r="AI800" s="139"/>
      <c r="AJ800" s="139"/>
      <c r="AK800" s="139"/>
      <c r="AL800" s="139"/>
      <c r="AM800" s="139"/>
      <c r="AN800" s="139"/>
      <c r="AO800" s="139"/>
      <c r="AP800" s="139"/>
      <c r="AQ800" s="139"/>
      <c r="AR800" s="139"/>
      <c r="AS800" s="139"/>
      <c r="AT800" s="139"/>
      <c r="AU800" s="139"/>
      <c r="AV800" s="139"/>
      <c r="AW800" s="139"/>
      <c r="AX800" s="139"/>
      <c r="AY800" s="139"/>
      <c r="AZ800" s="139"/>
      <c r="BA800" s="140"/>
      <c r="BB800" s="139"/>
      <c r="BC800" s="139"/>
      <c r="BD800" s="139"/>
      <c r="BE800" s="139"/>
      <c r="BF800" s="139"/>
      <c r="BG800" s="140"/>
      <c r="BH800" s="139"/>
      <c r="BI800" s="139"/>
      <c r="BJ800" s="139"/>
      <c r="BK800" s="139"/>
      <c r="BL800" s="139"/>
      <c r="BM800" s="139"/>
      <c r="BN800" s="139"/>
    </row>
    <row r="801" spans="1:66" ht="15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  <c r="AB801" s="139"/>
      <c r="AC801" s="139"/>
      <c r="AD801" s="139"/>
      <c r="AE801" s="139"/>
      <c r="AF801" s="139"/>
      <c r="AG801" s="139"/>
      <c r="AH801" s="139"/>
      <c r="AI801" s="139"/>
      <c r="AJ801" s="139"/>
      <c r="AK801" s="139"/>
      <c r="AL801" s="139"/>
      <c r="AM801" s="139"/>
      <c r="AN801" s="139"/>
      <c r="AO801" s="139"/>
      <c r="AP801" s="139"/>
      <c r="AQ801" s="139"/>
      <c r="AR801" s="139"/>
      <c r="AS801" s="139"/>
      <c r="AT801" s="139"/>
      <c r="AU801" s="139"/>
      <c r="AV801" s="139"/>
      <c r="AW801" s="139"/>
      <c r="AX801" s="139"/>
      <c r="AY801" s="139"/>
      <c r="AZ801" s="139"/>
      <c r="BA801" s="140"/>
      <c r="BB801" s="139"/>
      <c r="BC801" s="139"/>
      <c r="BD801" s="139"/>
      <c r="BE801" s="139"/>
      <c r="BF801" s="139"/>
      <c r="BG801" s="140"/>
      <c r="BH801" s="139"/>
      <c r="BI801" s="139"/>
      <c r="BJ801" s="139"/>
      <c r="BK801" s="139"/>
      <c r="BL801" s="139"/>
      <c r="BM801" s="139"/>
      <c r="BN801" s="139"/>
    </row>
    <row r="802" spans="1:66" ht="15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  <c r="AC802" s="139"/>
      <c r="AD802" s="139"/>
      <c r="AE802" s="139"/>
      <c r="AF802" s="139"/>
      <c r="AG802" s="139"/>
      <c r="AH802" s="139"/>
      <c r="AI802" s="139"/>
      <c r="AJ802" s="139"/>
      <c r="AK802" s="139"/>
      <c r="AL802" s="139"/>
      <c r="AM802" s="139"/>
      <c r="AN802" s="139"/>
      <c r="AO802" s="139"/>
      <c r="AP802" s="139"/>
      <c r="AQ802" s="139"/>
      <c r="AR802" s="139"/>
      <c r="AS802" s="139"/>
      <c r="AT802" s="139"/>
      <c r="AU802" s="139"/>
      <c r="AV802" s="139"/>
      <c r="AW802" s="139"/>
      <c r="AX802" s="139"/>
      <c r="AY802" s="139"/>
      <c r="AZ802" s="139"/>
      <c r="BA802" s="140"/>
      <c r="BB802" s="139"/>
      <c r="BC802" s="139"/>
      <c r="BD802" s="139"/>
      <c r="BE802" s="139"/>
      <c r="BF802" s="139"/>
      <c r="BG802" s="140"/>
      <c r="BH802" s="139"/>
      <c r="BI802" s="139"/>
      <c r="BJ802" s="139"/>
      <c r="BK802" s="139"/>
      <c r="BL802" s="139"/>
      <c r="BM802" s="139"/>
      <c r="BN802" s="139"/>
    </row>
    <row r="803" spans="1:66" ht="15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  <c r="AC803" s="139"/>
      <c r="AD803" s="139"/>
      <c r="AE803" s="139"/>
      <c r="AF803" s="139"/>
      <c r="AG803" s="139"/>
      <c r="AH803" s="139"/>
      <c r="AI803" s="139"/>
      <c r="AJ803" s="139"/>
      <c r="AK803" s="139"/>
      <c r="AL803" s="139"/>
      <c r="AM803" s="139"/>
      <c r="AN803" s="139"/>
      <c r="AO803" s="139"/>
      <c r="AP803" s="139"/>
      <c r="AQ803" s="139"/>
      <c r="AR803" s="139"/>
      <c r="AS803" s="139"/>
      <c r="AT803" s="139"/>
      <c r="AU803" s="139"/>
      <c r="AV803" s="139"/>
      <c r="AW803" s="139"/>
      <c r="AX803" s="139"/>
      <c r="AY803" s="139"/>
      <c r="AZ803" s="139"/>
      <c r="BA803" s="140"/>
      <c r="BB803" s="139"/>
      <c r="BC803" s="139"/>
      <c r="BD803" s="139"/>
      <c r="BE803" s="139"/>
      <c r="BF803" s="139"/>
      <c r="BG803" s="140"/>
      <c r="BH803" s="139"/>
      <c r="BI803" s="139"/>
      <c r="BJ803" s="139"/>
      <c r="BK803" s="139"/>
      <c r="BL803" s="139"/>
      <c r="BM803" s="139"/>
      <c r="BN803" s="139"/>
    </row>
    <row r="804" spans="1:66" ht="15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  <c r="AB804" s="139"/>
      <c r="AC804" s="139"/>
      <c r="AD804" s="139"/>
      <c r="AE804" s="139"/>
      <c r="AF804" s="139"/>
      <c r="AG804" s="139"/>
      <c r="AH804" s="139"/>
      <c r="AI804" s="139"/>
      <c r="AJ804" s="139"/>
      <c r="AK804" s="139"/>
      <c r="AL804" s="139"/>
      <c r="AM804" s="139"/>
      <c r="AN804" s="139"/>
      <c r="AO804" s="139"/>
      <c r="AP804" s="139"/>
      <c r="AQ804" s="139"/>
      <c r="AR804" s="139"/>
      <c r="AS804" s="139"/>
      <c r="AT804" s="139"/>
      <c r="AU804" s="139"/>
      <c r="AV804" s="139"/>
      <c r="AW804" s="139"/>
      <c r="AX804" s="139"/>
      <c r="AY804" s="139"/>
      <c r="AZ804" s="139"/>
      <c r="BA804" s="140"/>
      <c r="BB804" s="139"/>
      <c r="BC804" s="139"/>
      <c r="BD804" s="139"/>
      <c r="BE804" s="139"/>
      <c r="BF804" s="139"/>
      <c r="BG804" s="140"/>
      <c r="BH804" s="139"/>
      <c r="BI804" s="139"/>
      <c r="BJ804" s="139"/>
      <c r="BK804" s="139"/>
      <c r="BL804" s="139"/>
      <c r="BM804" s="139"/>
      <c r="BN804" s="139"/>
    </row>
    <row r="805" spans="1:66" ht="15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  <c r="AB805" s="139"/>
      <c r="AC805" s="139"/>
      <c r="AD805" s="139"/>
      <c r="AE805" s="139"/>
      <c r="AF805" s="139"/>
      <c r="AG805" s="139"/>
      <c r="AH805" s="139"/>
      <c r="AI805" s="139"/>
      <c r="AJ805" s="139"/>
      <c r="AK805" s="139"/>
      <c r="AL805" s="139"/>
      <c r="AM805" s="139"/>
      <c r="AN805" s="139"/>
      <c r="AO805" s="139"/>
      <c r="AP805" s="139"/>
      <c r="AQ805" s="139"/>
      <c r="AR805" s="139"/>
      <c r="AS805" s="139"/>
      <c r="AT805" s="139"/>
      <c r="AU805" s="139"/>
      <c r="AV805" s="139"/>
      <c r="AW805" s="139"/>
      <c r="AX805" s="139"/>
      <c r="AY805" s="139"/>
      <c r="AZ805" s="139"/>
      <c r="BA805" s="140"/>
      <c r="BB805" s="139"/>
      <c r="BC805" s="139"/>
      <c r="BD805" s="139"/>
      <c r="BE805" s="139"/>
      <c r="BF805" s="139"/>
      <c r="BG805" s="140"/>
      <c r="BH805" s="139"/>
      <c r="BI805" s="139"/>
      <c r="BJ805" s="139"/>
      <c r="BK805" s="139"/>
      <c r="BL805" s="139"/>
      <c r="BM805" s="139"/>
      <c r="BN805" s="139"/>
    </row>
    <row r="806" spans="1:66" ht="15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  <c r="AB806" s="139"/>
      <c r="AC806" s="139"/>
      <c r="AD806" s="139"/>
      <c r="AE806" s="139"/>
      <c r="AF806" s="139"/>
      <c r="AG806" s="139"/>
      <c r="AH806" s="139"/>
      <c r="AI806" s="139"/>
      <c r="AJ806" s="139"/>
      <c r="AK806" s="139"/>
      <c r="AL806" s="139"/>
      <c r="AM806" s="139"/>
      <c r="AN806" s="139"/>
      <c r="AO806" s="139"/>
      <c r="AP806" s="139"/>
      <c r="AQ806" s="139"/>
      <c r="AR806" s="139"/>
      <c r="AS806" s="139"/>
      <c r="AT806" s="139"/>
      <c r="AU806" s="139"/>
      <c r="AV806" s="139"/>
      <c r="AW806" s="139"/>
      <c r="AX806" s="139"/>
      <c r="AY806" s="139"/>
      <c r="AZ806" s="139"/>
      <c r="BA806" s="140"/>
      <c r="BB806" s="139"/>
      <c r="BC806" s="139"/>
      <c r="BD806" s="139"/>
      <c r="BE806" s="139"/>
      <c r="BF806" s="139"/>
      <c r="BG806" s="140"/>
      <c r="BH806" s="139"/>
      <c r="BI806" s="139"/>
      <c r="BJ806" s="139"/>
      <c r="BK806" s="139"/>
      <c r="BL806" s="139"/>
      <c r="BM806" s="139"/>
      <c r="BN806" s="139"/>
    </row>
    <row r="807" spans="1:66" ht="15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  <c r="AC807" s="139"/>
      <c r="AD807" s="139"/>
      <c r="AE807" s="139"/>
      <c r="AF807" s="139"/>
      <c r="AG807" s="139"/>
      <c r="AH807" s="139"/>
      <c r="AI807" s="139"/>
      <c r="AJ807" s="139"/>
      <c r="AK807" s="139"/>
      <c r="AL807" s="139"/>
      <c r="AM807" s="139"/>
      <c r="AN807" s="139"/>
      <c r="AO807" s="139"/>
      <c r="AP807" s="139"/>
      <c r="AQ807" s="139"/>
      <c r="AR807" s="139"/>
      <c r="AS807" s="139"/>
      <c r="AT807" s="139"/>
      <c r="AU807" s="139"/>
      <c r="AV807" s="139"/>
      <c r="AW807" s="139"/>
      <c r="AX807" s="139"/>
      <c r="AY807" s="139"/>
      <c r="AZ807" s="139"/>
      <c r="BA807" s="140"/>
      <c r="BB807" s="139"/>
      <c r="BC807" s="139"/>
      <c r="BD807" s="139"/>
      <c r="BE807" s="139"/>
      <c r="BF807" s="139"/>
      <c r="BG807" s="140"/>
      <c r="BH807" s="139"/>
      <c r="BI807" s="139"/>
      <c r="BJ807" s="139"/>
      <c r="BK807" s="139"/>
      <c r="BL807" s="139"/>
      <c r="BM807" s="139"/>
      <c r="BN807" s="139"/>
    </row>
    <row r="808" spans="1:66" ht="15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  <c r="AB808" s="139"/>
      <c r="AC808" s="139"/>
      <c r="AD808" s="139"/>
      <c r="AE808" s="139"/>
      <c r="AF808" s="139"/>
      <c r="AG808" s="139"/>
      <c r="AH808" s="139"/>
      <c r="AI808" s="139"/>
      <c r="AJ808" s="139"/>
      <c r="AK808" s="139"/>
      <c r="AL808" s="139"/>
      <c r="AM808" s="139"/>
      <c r="AN808" s="139"/>
      <c r="AO808" s="139"/>
      <c r="AP808" s="139"/>
      <c r="AQ808" s="139"/>
      <c r="AR808" s="139"/>
      <c r="AS808" s="139"/>
      <c r="AT808" s="139"/>
      <c r="AU808" s="139"/>
      <c r="AV808" s="139"/>
      <c r="AW808" s="139"/>
      <c r="AX808" s="139"/>
      <c r="AY808" s="139"/>
      <c r="AZ808" s="139"/>
      <c r="BA808" s="140"/>
      <c r="BB808" s="139"/>
      <c r="BC808" s="139"/>
      <c r="BD808" s="139"/>
      <c r="BE808" s="139"/>
      <c r="BF808" s="139"/>
      <c r="BG808" s="140"/>
      <c r="BH808" s="139"/>
      <c r="BI808" s="139"/>
      <c r="BJ808" s="139"/>
      <c r="BK808" s="139"/>
      <c r="BL808" s="139"/>
      <c r="BM808" s="139"/>
      <c r="BN808" s="139"/>
    </row>
    <row r="809" spans="1:66" ht="15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  <c r="AC809" s="139"/>
      <c r="AD809" s="139"/>
      <c r="AE809" s="139"/>
      <c r="AF809" s="139"/>
      <c r="AG809" s="139"/>
      <c r="AH809" s="139"/>
      <c r="AI809" s="139"/>
      <c r="AJ809" s="139"/>
      <c r="AK809" s="139"/>
      <c r="AL809" s="139"/>
      <c r="AM809" s="139"/>
      <c r="AN809" s="139"/>
      <c r="AO809" s="139"/>
      <c r="AP809" s="139"/>
      <c r="AQ809" s="139"/>
      <c r="AR809" s="139"/>
      <c r="AS809" s="139"/>
      <c r="AT809" s="139"/>
      <c r="AU809" s="139"/>
      <c r="AV809" s="139"/>
      <c r="AW809" s="139"/>
      <c r="AX809" s="139"/>
      <c r="AY809" s="139"/>
      <c r="AZ809" s="139"/>
      <c r="BA809" s="140"/>
      <c r="BB809" s="139"/>
      <c r="BC809" s="139"/>
      <c r="BD809" s="139"/>
      <c r="BE809" s="139"/>
      <c r="BF809" s="139"/>
      <c r="BG809" s="140"/>
      <c r="BH809" s="139"/>
      <c r="BI809" s="139"/>
      <c r="BJ809" s="139"/>
      <c r="BK809" s="139"/>
      <c r="BL809" s="139"/>
      <c r="BM809" s="139"/>
      <c r="BN809" s="139"/>
    </row>
    <row r="810" spans="1:66" ht="15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  <c r="AB810" s="139"/>
      <c r="AC810" s="139"/>
      <c r="AD810" s="139"/>
      <c r="AE810" s="139"/>
      <c r="AF810" s="139"/>
      <c r="AG810" s="139"/>
      <c r="AH810" s="139"/>
      <c r="AI810" s="139"/>
      <c r="AJ810" s="139"/>
      <c r="AK810" s="139"/>
      <c r="AL810" s="139"/>
      <c r="AM810" s="139"/>
      <c r="AN810" s="139"/>
      <c r="AO810" s="139"/>
      <c r="AP810" s="139"/>
      <c r="AQ810" s="139"/>
      <c r="AR810" s="139"/>
      <c r="AS810" s="139"/>
      <c r="AT810" s="139"/>
      <c r="AU810" s="139"/>
      <c r="AV810" s="139"/>
      <c r="AW810" s="139"/>
      <c r="AX810" s="139"/>
      <c r="AY810" s="139"/>
      <c r="AZ810" s="139"/>
      <c r="BA810" s="140"/>
      <c r="BB810" s="139"/>
      <c r="BC810" s="139"/>
      <c r="BD810" s="139"/>
      <c r="BE810" s="139"/>
      <c r="BF810" s="139"/>
      <c r="BG810" s="140"/>
      <c r="BH810" s="139"/>
      <c r="BI810" s="139"/>
      <c r="BJ810" s="139"/>
      <c r="BK810" s="139"/>
      <c r="BL810" s="139"/>
      <c r="BM810" s="139"/>
      <c r="BN810" s="139"/>
    </row>
    <row r="811" spans="1:66" ht="15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  <c r="AB811" s="139"/>
      <c r="AC811" s="139"/>
      <c r="AD811" s="139"/>
      <c r="AE811" s="139"/>
      <c r="AF811" s="139"/>
      <c r="AG811" s="139"/>
      <c r="AH811" s="139"/>
      <c r="AI811" s="139"/>
      <c r="AJ811" s="139"/>
      <c r="AK811" s="139"/>
      <c r="AL811" s="139"/>
      <c r="AM811" s="139"/>
      <c r="AN811" s="139"/>
      <c r="AO811" s="139"/>
      <c r="AP811" s="139"/>
      <c r="AQ811" s="139"/>
      <c r="AR811" s="139"/>
      <c r="AS811" s="139"/>
      <c r="AT811" s="139"/>
      <c r="AU811" s="139"/>
      <c r="AV811" s="139"/>
      <c r="AW811" s="139"/>
      <c r="AX811" s="139"/>
      <c r="AY811" s="139"/>
      <c r="AZ811" s="139"/>
      <c r="BA811" s="140"/>
      <c r="BB811" s="139"/>
      <c r="BC811" s="139"/>
      <c r="BD811" s="139"/>
      <c r="BE811" s="139"/>
      <c r="BF811" s="139"/>
      <c r="BG811" s="140"/>
      <c r="BH811" s="139"/>
      <c r="BI811" s="139"/>
      <c r="BJ811" s="139"/>
      <c r="BK811" s="139"/>
      <c r="BL811" s="139"/>
      <c r="BM811" s="139"/>
      <c r="BN811" s="139"/>
    </row>
    <row r="812" spans="1:66" ht="15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  <c r="AB812" s="139"/>
      <c r="AC812" s="139"/>
      <c r="AD812" s="139"/>
      <c r="AE812" s="139"/>
      <c r="AF812" s="139"/>
      <c r="AG812" s="139"/>
      <c r="AH812" s="139"/>
      <c r="AI812" s="139"/>
      <c r="AJ812" s="139"/>
      <c r="AK812" s="139"/>
      <c r="AL812" s="139"/>
      <c r="AM812" s="139"/>
      <c r="AN812" s="139"/>
      <c r="AO812" s="139"/>
      <c r="AP812" s="139"/>
      <c r="AQ812" s="139"/>
      <c r="AR812" s="139"/>
      <c r="AS812" s="139"/>
      <c r="AT812" s="139"/>
      <c r="AU812" s="139"/>
      <c r="AV812" s="139"/>
      <c r="AW812" s="139"/>
      <c r="AX812" s="139"/>
      <c r="AY812" s="139"/>
      <c r="AZ812" s="139"/>
      <c r="BA812" s="140"/>
      <c r="BB812" s="139"/>
      <c r="BC812" s="139"/>
      <c r="BD812" s="139"/>
      <c r="BE812" s="139"/>
      <c r="BF812" s="139"/>
      <c r="BG812" s="140"/>
      <c r="BH812" s="139"/>
      <c r="BI812" s="139"/>
      <c r="BJ812" s="139"/>
      <c r="BK812" s="139"/>
      <c r="BL812" s="139"/>
      <c r="BM812" s="139"/>
      <c r="BN812" s="139"/>
    </row>
    <row r="813" spans="1:66" ht="15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  <c r="AC813" s="139"/>
      <c r="AD813" s="139"/>
      <c r="AE813" s="139"/>
      <c r="AF813" s="139"/>
      <c r="AG813" s="139"/>
      <c r="AH813" s="139"/>
      <c r="AI813" s="139"/>
      <c r="AJ813" s="139"/>
      <c r="AK813" s="139"/>
      <c r="AL813" s="139"/>
      <c r="AM813" s="139"/>
      <c r="AN813" s="139"/>
      <c r="AO813" s="139"/>
      <c r="AP813" s="139"/>
      <c r="AQ813" s="139"/>
      <c r="AR813" s="139"/>
      <c r="AS813" s="139"/>
      <c r="AT813" s="139"/>
      <c r="AU813" s="139"/>
      <c r="AV813" s="139"/>
      <c r="AW813" s="139"/>
      <c r="AX813" s="139"/>
      <c r="AY813" s="139"/>
      <c r="AZ813" s="139"/>
      <c r="BA813" s="140"/>
      <c r="BB813" s="139"/>
      <c r="BC813" s="139"/>
      <c r="BD813" s="139"/>
      <c r="BE813" s="139"/>
      <c r="BF813" s="139"/>
      <c r="BG813" s="140"/>
      <c r="BH813" s="139"/>
      <c r="BI813" s="139"/>
      <c r="BJ813" s="139"/>
      <c r="BK813" s="139"/>
      <c r="BL813" s="139"/>
      <c r="BM813" s="139"/>
      <c r="BN813" s="139"/>
    </row>
    <row r="814" spans="1:66" ht="15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  <c r="AB814" s="139"/>
      <c r="AC814" s="139"/>
      <c r="AD814" s="139"/>
      <c r="AE814" s="139"/>
      <c r="AF814" s="139"/>
      <c r="AG814" s="139"/>
      <c r="AH814" s="139"/>
      <c r="AI814" s="139"/>
      <c r="AJ814" s="139"/>
      <c r="AK814" s="139"/>
      <c r="AL814" s="139"/>
      <c r="AM814" s="139"/>
      <c r="AN814" s="139"/>
      <c r="AO814" s="139"/>
      <c r="AP814" s="139"/>
      <c r="AQ814" s="139"/>
      <c r="AR814" s="139"/>
      <c r="AS814" s="139"/>
      <c r="AT814" s="139"/>
      <c r="AU814" s="139"/>
      <c r="AV814" s="139"/>
      <c r="AW814" s="139"/>
      <c r="AX814" s="139"/>
      <c r="AY814" s="139"/>
      <c r="AZ814" s="139"/>
      <c r="BA814" s="140"/>
      <c r="BB814" s="139"/>
      <c r="BC814" s="139"/>
      <c r="BD814" s="139"/>
      <c r="BE814" s="139"/>
      <c r="BF814" s="139"/>
      <c r="BG814" s="140"/>
      <c r="BH814" s="139"/>
      <c r="BI814" s="139"/>
      <c r="BJ814" s="139"/>
      <c r="BK814" s="139"/>
      <c r="BL814" s="139"/>
      <c r="BM814" s="139"/>
      <c r="BN814" s="139"/>
    </row>
    <row r="815" spans="1:66" ht="15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  <c r="AC815" s="139"/>
      <c r="AD815" s="139"/>
      <c r="AE815" s="139"/>
      <c r="AF815" s="139"/>
      <c r="AG815" s="139"/>
      <c r="AH815" s="139"/>
      <c r="AI815" s="139"/>
      <c r="AJ815" s="139"/>
      <c r="AK815" s="139"/>
      <c r="AL815" s="139"/>
      <c r="AM815" s="139"/>
      <c r="AN815" s="139"/>
      <c r="AO815" s="139"/>
      <c r="AP815" s="139"/>
      <c r="AQ815" s="139"/>
      <c r="AR815" s="139"/>
      <c r="AS815" s="139"/>
      <c r="AT815" s="139"/>
      <c r="AU815" s="139"/>
      <c r="AV815" s="139"/>
      <c r="AW815" s="139"/>
      <c r="AX815" s="139"/>
      <c r="AY815" s="139"/>
      <c r="AZ815" s="139"/>
      <c r="BA815" s="140"/>
      <c r="BB815" s="139"/>
      <c r="BC815" s="139"/>
      <c r="BD815" s="139"/>
      <c r="BE815" s="139"/>
      <c r="BF815" s="139"/>
      <c r="BG815" s="140"/>
      <c r="BH815" s="139"/>
      <c r="BI815" s="139"/>
      <c r="BJ815" s="139"/>
      <c r="BK815" s="139"/>
      <c r="BL815" s="139"/>
      <c r="BM815" s="139"/>
      <c r="BN815" s="139"/>
    </row>
    <row r="816" spans="1:66" ht="15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  <c r="AB816" s="139"/>
      <c r="AC816" s="139"/>
      <c r="AD816" s="139"/>
      <c r="AE816" s="139"/>
      <c r="AF816" s="139"/>
      <c r="AG816" s="139"/>
      <c r="AH816" s="139"/>
      <c r="AI816" s="139"/>
      <c r="AJ816" s="139"/>
      <c r="AK816" s="139"/>
      <c r="AL816" s="139"/>
      <c r="AM816" s="139"/>
      <c r="AN816" s="139"/>
      <c r="AO816" s="139"/>
      <c r="AP816" s="139"/>
      <c r="AQ816" s="139"/>
      <c r="AR816" s="139"/>
      <c r="AS816" s="139"/>
      <c r="AT816" s="139"/>
      <c r="AU816" s="139"/>
      <c r="AV816" s="139"/>
      <c r="AW816" s="139"/>
      <c r="AX816" s="139"/>
      <c r="AY816" s="139"/>
      <c r="AZ816" s="139"/>
      <c r="BA816" s="140"/>
      <c r="BB816" s="139"/>
      <c r="BC816" s="139"/>
      <c r="BD816" s="139"/>
      <c r="BE816" s="139"/>
      <c r="BF816" s="139"/>
      <c r="BG816" s="140"/>
      <c r="BH816" s="139"/>
      <c r="BI816" s="139"/>
      <c r="BJ816" s="139"/>
      <c r="BK816" s="139"/>
      <c r="BL816" s="139"/>
      <c r="BM816" s="139"/>
      <c r="BN816" s="139"/>
    </row>
    <row r="817" spans="1:66" ht="15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  <c r="AC817" s="139"/>
      <c r="AD817" s="139"/>
      <c r="AE817" s="139"/>
      <c r="AF817" s="139"/>
      <c r="AG817" s="139"/>
      <c r="AH817" s="139"/>
      <c r="AI817" s="139"/>
      <c r="AJ817" s="139"/>
      <c r="AK817" s="139"/>
      <c r="AL817" s="139"/>
      <c r="AM817" s="139"/>
      <c r="AN817" s="139"/>
      <c r="AO817" s="139"/>
      <c r="AP817" s="139"/>
      <c r="AQ817" s="139"/>
      <c r="AR817" s="139"/>
      <c r="AS817" s="139"/>
      <c r="AT817" s="139"/>
      <c r="AU817" s="139"/>
      <c r="AV817" s="139"/>
      <c r="AW817" s="139"/>
      <c r="AX817" s="139"/>
      <c r="AY817" s="139"/>
      <c r="AZ817" s="139"/>
      <c r="BA817" s="140"/>
      <c r="BB817" s="139"/>
      <c r="BC817" s="139"/>
      <c r="BD817" s="139"/>
      <c r="BE817" s="139"/>
      <c r="BF817" s="139"/>
      <c r="BG817" s="140"/>
      <c r="BH817" s="139"/>
      <c r="BI817" s="139"/>
      <c r="BJ817" s="139"/>
      <c r="BK817" s="139"/>
      <c r="BL817" s="139"/>
      <c r="BM817" s="139"/>
      <c r="BN817" s="139"/>
    </row>
    <row r="818" spans="1:66" ht="15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  <c r="AB818" s="139"/>
      <c r="AC818" s="139"/>
      <c r="AD818" s="139"/>
      <c r="AE818" s="139"/>
      <c r="AF818" s="139"/>
      <c r="AG818" s="139"/>
      <c r="AH818" s="139"/>
      <c r="AI818" s="139"/>
      <c r="AJ818" s="139"/>
      <c r="AK818" s="139"/>
      <c r="AL818" s="139"/>
      <c r="AM818" s="139"/>
      <c r="AN818" s="139"/>
      <c r="AO818" s="139"/>
      <c r="AP818" s="139"/>
      <c r="AQ818" s="139"/>
      <c r="AR818" s="139"/>
      <c r="AS818" s="139"/>
      <c r="AT818" s="139"/>
      <c r="AU818" s="139"/>
      <c r="AV818" s="139"/>
      <c r="AW818" s="139"/>
      <c r="AX818" s="139"/>
      <c r="AY818" s="139"/>
      <c r="AZ818" s="139"/>
      <c r="BA818" s="140"/>
      <c r="BB818" s="139"/>
      <c r="BC818" s="139"/>
      <c r="BD818" s="139"/>
      <c r="BE818" s="139"/>
      <c r="BF818" s="139"/>
      <c r="BG818" s="140"/>
      <c r="BH818" s="139"/>
      <c r="BI818" s="139"/>
      <c r="BJ818" s="139"/>
      <c r="BK818" s="139"/>
      <c r="BL818" s="139"/>
      <c r="BM818" s="139"/>
      <c r="BN818" s="139"/>
    </row>
    <row r="819" spans="1:66" ht="15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  <c r="AC819" s="139"/>
      <c r="AD819" s="139"/>
      <c r="AE819" s="139"/>
      <c r="AF819" s="139"/>
      <c r="AG819" s="139"/>
      <c r="AH819" s="139"/>
      <c r="AI819" s="139"/>
      <c r="AJ819" s="139"/>
      <c r="AK819" s="139"/>
      <c r="AL819" s="139"/>
      <c r="AM819" s="139"/>
      <c r="AN819" s="139"/>
      <c r="AO819" s="139"/>
      <c r="AP819" s="139"/>
      <c r="AQ819" s="139"/>
      <c r="AR819" s="139"/>
      <c r="AS819" s="139"/>
      <c r="AT819" s="139"/>
      <c r="AU819" s="139"/>
      <c r="AV819" s="139"/>
      <c r="AW819" s="139"/>
      <c r="AX819" s="139"/>
      <c r="AY819" s="139"/>
      <c r="AZ819" s="139"/>
      <c r="BA819" s="140"/>
      <c r="BB819" s="139"/>
      <c r="BC819" s="139"/>
      <c r="BD819" s="139"/>
      <c r="BE819" s="139"/>
      <c r="BF819" s="139"/>
      <c r="BG819" s="140"/>
      <c r="BH819" s="139"/>
      <c r="BI819" s="139"/>
      <c r="BJ819" s="139"/>
      <c r="BK819" s="139"/>
      <c r="BL819" s="139"/>
      <c r="BM819" s="139"/>
      <c r="BN819" s="139"/>
    </row>
    <row r="820" spans="1:66" ht="15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  <c r="AB820" s="139"/>
      <c r="AC820" s="139"/>
      <c r="AD820" s="139"/>
      <c r="AE820" s="139"/>
      <c r="AF820" s="139"/>
      <c r="AG820" s="139"/>
      <c r="AH820" s="139"/>
      <c r="AI820" s="139"/>
      <c r="AJ820" s="139"/>
      <c r="AK820" s="139"/>
      <c r="AL820" s="139"/>
      <c r="AM820" s="139"/>
      <c r="AN820" s="139"/>
      <c r="AO820" s="139"/>
      <c r="AP820" s="139"/>
      <c r="AQ820" s="139"/>
      <c r="AR820" s="139"/>
      <c r="AS820" s="139"/>
      <c r="AT820" s="139"/>
      <c r="AU820" s="139"/>
      <c r="AV820" s="139"/>
      <c r="AW820" s="139"/>
      <c r="AX820" s="139"/>
      <c r="AY820" s="139"/>
      <c r="AZ820" s="139"/>
      <c r="BA820" s="140"/>
      <c r="BB820" s="139"/>
      <c r="BC820" s="139"/>
      <c r="BD820" s="139"/>
      <c r="BE820" s="139"/>
      <c r="BF820" s="139"/>
      <c r="BG820" s="140"/>
      <c r="BH820" s="139"/>
      <c r="BI820" s="139"/>
      <c r="BJ820" s="139"/>
      <c r="BK820" s="139"/>
      <c r="BL820" s="139"/>
      <c r="BM820" s="139"/>
      <c r="BN820" s="139"/>
    </row>
    <row r="821" spans="1:66" ht="15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  <c r="AC821" s="139"/>
      <c r="AD821" s="139"/>
      <c r="AE821" s="139"/>
      <c r="AF821" s="139"/>
      <c r="AG821" s="139"/>
      <c r="AH821" s="139"/>
      <c r="AI821" s="139"/>
      <c r="AJ821" s="139"/>
      <c r="AK821" s="139"/>
      <c r="AL821" s="139"/>
      <c r="AM821" s="139"/>
      <c r="AN821" s="139"/>
      <c r="AO821" s="139"/>
      <c r="AP821" s="139"/>
      <c r="AQ821" s="139"/>
      <c r="AR821" s="139"/>
      <c r="AS821" s="139"/>
      <c r="AT821" s="139"/>
      <c r="AU821" s="139"/>
      <c r="AV821" s="139"/>
      <c r="AW821" s="139"/>
      <c r="AX821" s="139"/>
      <c r="AY821" s="139"/>
      <c r="AZ821" s="139"/>
      <c r="BA821" s="140"/>
      <c r="BB821" s="139"/>
      <c r="BC821" s="139"/>
      <c r="BD821" s="139"/>
      <c r="BE821" s="139"/>
      <c r="BF821" s="139"/>
      <c r="BG821" s="140"/>
      <c r="BH821" s="139"/>
      <c r="BI821" s="139"/>
      <c r="BJ821" s="139"/>
      <c r="BK821" s="139"/>
      <c r="BL821" s="139"/>
      <c r="BM821" s="139"/>
      <c r="BN821" s="139"/>
    </row>
    <row r="822" spans="1:66" ht="15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  <c r="AB822" s="139"/>
      <c r="AC822" s="139"/>
      <c r="AD822" s="139"/>
      <c r="AE822" s="139"/>
      <c r="AF822" s="139"/>
      <c r="AG822" s="139"/>
      <c r="AH822" s="139"/>
      <c r="AI822" s="139"/>
      <c r="AJ822" s="139"/>
      <c r="AK822" s="139"/>
      <c r="AL822" s="139"/>
      <c r="AM822" s="139"/>
      <c r="AN822" s="139"/>
      <c r="AO822" s="139"/>
      <c r="AP822" s="139"/>
      <c r="AQ822" s="139"/>
      <c r="AR822" s="139"/>
      <c r="AS822" s="139"/>
      <c r="AT822" s="139"/>
      <c r="AU822" s="139"/>
      <c r="AV822" s="139"/>
      <c r="AW822" s="139"/>
      <c r="AX822" s="139"/>
      <c r="AY822" s="139"/>
      <c r="AZ822" s="139"/>
      <c r="BA822" s="140"/>
      <c r="BB822" s="139"/>
      <c r="BC822" s="139"/>
      <c r="BD822" s="139"/>
      <c r="BE822" s="139"/>
      <c r="BF822" s="139"/>
      <c r="BG822" s="140"/>
      <c r="BH822" s="139"/>
      <c r="BI822" s="139"/>
      <c r="BJ822" s="139"/>
      <c r="BK822" s="139"/>
      <c r="BL822" s="139"/>
      <c r="BM822" s="139"/>
      <c r="BN822" s="139"/>
    </row>
    <row r="823" spans="1:66" ht="15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  <c r="AC823" s="139"/>
      <c r="AD823" s="139"/>
      <c r="AE823" s="139"/>
      <c r="AF823" s="139"/>
      <c r="AG823" s="139"/>
      <c r="AH823" s="139"/>
      <c r="AI823" s="139"/>
      <c r="AJ823" s="139"/>
      <c r="AK823" s="139"/>
      <c r="AL823" s="139"/>
      <c r="AM823" s="139"/>
      <c r="AN823" s="139"/>
      <c r="AO823" s="139"/>
      <c r="AP823" s="139"/>
      <c r="AQ823" s="139"/>
      <c r="AR823" s="139"/>
      <c r="AS823" s="139"/>
      <c r="AT823" s="139"/>
      <c r="AU823" s="139"/>
      <c r="AV823" s="139"/>
      <c r="AW823" s="139"/>
      <c r="AX823" s="139"/>
      <c r="AY823" s="139"/>
      <c r="AZ823" s="139"/>
      <c r="BA823" s="140"/>
      <c r="BB823" s="139"/>
      <c r="BC823" s="139"/>
      <c r="BD823" s="139"/>
      <c r="BE823" s="139"/>
      <c r="BF823" s="139"/>
      <c r="BG823" s="140"/>
      <c r="BH823" s="139"/>
      <c r="BI823" s="139"/>
      <c r="BJ823" s="139"/>
      <c r="BK823" s="139"/>
      <c r="BL823" s="139"/>
      <c r="BM823" s="139"/>
      <c r="BN823" s="139"/>
    </row>
    <row r="824" spans="1:66" ht="15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  <c r="AB824" s="139"/>
      <c r="AC824" s="139"/>
      <c r="AD824" s="139"/>
      <c r="AE824" s="139"/>
      <c r="AF824" s="139"/>
      <c r="AG824" s="139"/>
      <c r="AH824" s="139"/>
      <c r="AI824" s="139"/>
      <c r="AJ824" s="139"/>
      <c r="AK824" s="139"/>
      <c r="AL824" s="139"/>
      <c r="AM824" s="139"/>
      <c r="AN824" s="139"/>
      <c r="AO824" s="139"/>
      <c r="AP824" s="139"/>
      <c r="AQ824" s="139"/>
      <c r="AR824" s="139"/>
      <c r="AS824" s="139"/>
      <c r="AT824" s="139"/>
      <c r="AU824" s="139"/>
      <c r="AV824" s="139"/>
      <c r="AW824" s="139"/>
      <c r="AX824" s="139"/>
      <c r="AY824" s="139"/>
      <c r="AZ824" s="139"/>
      <c r="BA824" s="140"/>
      <c r="BB824" s="139"/>
      <c r="BC824" s="139"/>
      <c r="BD824" s="139"/>
      <c r="BE824" s="139"/>
      <c r="BF824" s="139"/>
      <c r="BG824" s="140"/>
      <c r="BH824" s="139"/>
      <c r="BI824" s="139"/>
      <c r="BJ824" s="139"/>
      <c r="BK824" s="139"/>
      <c r="BL824" s="139"/>
      <c r="BM824" s="139"/>
      <c r="BN824" s="139"/>
    </row>
    <row r="825" spans="1:66" ht="15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39"/>
      <c r="AD825" s="139"/>
      <c r="AE825" s="139"/>
      <c r="AF825" s="139"/>
      <c r="AG825" s="139"/>
      <c r="AH825" s="139"/>
      <c r="AI825" s="139"/>
      <c r="AJ825" s="139"/>
      <c r="AK825" s="139"/>
      <c r="AL825" s="139"/>
      <c r="AM825" s="139"/>
      <c r="AN825" s="139"/>
      <c r="AO825" s="139"/>
      <c r="AP825" s="139"/>
      <c r="AQ825" s="139"/>
      <c r="AR825" s="139"/>
      <c r="AS825" s="139"/>
      <c r="AT825" s="139"/>
      <c r="AU825" s="139"/>
      <c r="AV825" s="139"/>
      <c r="AW825" s="139"/>
      <c r="AX825" s="139"/>
      <c r="AY825" s="139"/>
      <c r="AZ825" s="139"/>
      <c r="BA825" s="140"/>
      <c r="BB825" s="139"/>
      <c r="BC825" s="139"/>
      <c r="BD825" s="139"/>
      <c r="BE825" s="139"/>
      <c r="BF825" s="139"/>
      <c r="BG825" s="140"/>
      <c r="BH825" s="139"/>
      <c r="BI825" s="139"/>
      <c r="BJ825" s="139"/>
      <c r="BK825" s="139"/>
      <c r="BL825" s="139"/>
      <c r="BM825" s="139"/>
      <c r="BN825" s="139"/>
    </row>
    <row r="826" spans="1:66" ht="15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  <c r="AB826" s="139"/>
      <c r="AC826" s="139"/>
      <c r="AD826" s="139"/>
      <c r="AE826" s="139"/>
      <c r="AF826" s="139"/>
      <c r="AG826" s="139"/>
      <c r="AH826" s="139"/>
      <c r="AI826" s="139"/>
      <c r="AJ826" s="139"/>
      <c r="AK826" s="139"/>
      <c r="AL826" s="139"/>
      <c r="AM826" s="139"/>
      <c r="AN826" s="139"/>
      <c r="AO826" s="139"/>
      <c r="AP826" s="139"/>
      <c r="AQ826" s="139"/>
      <c r="AR826" s="139"/>
      <c r="AS826" s="139"/>
      <c r="AT826" s="139"/>
      <c r="AU826" s="139"/>
      <c r="AV826" s="139"/>
      <c r="AW826" s="139"/>
      <c r="AX826" s="139"/>
      <c r="AY826" s="139"/>
      <c r="AZ826" s="139"/>
      <c r="BA826" s="140"/>
      <c r="BB826" s="139"/>
      <c r="BC826" s="139"/>
      <c r="BD826" s="139"/>
      <c r="BE826" s="139"/>
      <c r="BF826" s="139"/>
      <c r="BG826" s="140"/>
      <c r="BH826" s="139"/>
      <c r="BI826" s="139"/>
      <c r="BJ826" s="139"/>
      <c r="BK826" s="139"/>
      <c r="BL826" s="139"/>
      <c r="BM826" s="139"/>
      <c r="BN826" s="139"/>
    </row>
    <row r="827" spans="1:66" ht="15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  <c r="AB827" s="139"/>
      <c r="AC827" s="139"/>
      <c r="AD827" s="139"/>
      <c r="AE827" s="139"/>
      <c r="AF827" s="139"/>
      <c r="AG827" s="139"/>
      <c r="AH827" s="139"/>
      <c r="AI827" s="139"/>
      <c r="AJ827" s="139"/>
      <c r="AK827" s="139"/>
      <c r="AL827" s="139"/>
      <c r="AM827" s="139"/>
      <c r="AN827" s="139"/>
      <c r="AO827" s="139"/>
      <c r="AP827" s="139"/>
      <c r="AQ827" s="139"/>
      <c r="AR827" s="139"/>
      <c r="AS827" s="139"/>
      <c r="AT827" s="139"/>
      <c r="AU827" s="139"/>
      <c r="AV827" s="139"/>
      <c r="AW827" s="139"/>
      <c r="AX827" s="139"/>
      <c r="AY827" s="139"/>
      <c r="AZ827" s="139"/>
      <c r="BA827" s="140"/>
      <c r="BB827" s="139"/>
      <c r="BC827" s="139"/>
      <c r="BD827" s="139"/>
      <c r="BE827" s="139"/>
      <c r="BF827" s="139"/>
      <c r="BG827" s="140"/>
      <c r="BH827" s="139"/>
      <c r="BI827" s="139"/>
      <c r="BJ827" s="139"/>
      <c r="BK827" s="139"/>
      <c r="BL827" s="139"/>
      <c r="BM827" s="139"/>
      <c r="BN827" s="139"/>
    </row>
    <row r="828" spans="1:66" ht="15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  <c r="AB828" s="139"/>
      <c r="AC828" s="139"/>
      <c r="AD828" s="139"/>
      <c r="AE828" s="139"/>
      <c r="AF828" s="139"/>
      <c r="AG828" s="139"/>
      <c r="AH828" s="139"/>
      <c r="AI828" s="139"/>
      <c r="AJ828" s="139"/>
      <c r="AK828" s="139"/>
      <c r="AL828" s="139"/>
      <c r="AM828" s="139"/>
      <c r="AN828" s="139"/>
      <c r="AO828" s="139"/>
      <c r="AP828" s="139"/>
      <c r="AQ828" s="139"/>
      <c r="AR828" s="139"/>
      <c r="AS828" s="139"/>
      <c r="AT828" s="139"/>
      <c r="AU828" s="139"/>
      <c r="AV828" s="139"/>
      <c r="AW828" s="139"/>
      <c r="AX828" s="139"/>
      <c r="AY828" s="139"/>
      <c r="AZ828" s="139"/>
      <c r="BA828" s="140"/>
      <c r="BB828" s="139"/>
      <c r="BC828" s="139"/>
      <c r="BD828" s="139"/>
      <c r="BE828" s="139"/>
      <c r="BF828" s="139"/>
      <c r="BG828" s="140"/>
      <c r="BH828" s="139"/>
      <c r="BI828" s="139"/>
      <c r="BJ828" s="139"/>
      <c r="BK828" s="139"/>
      <c r="BL828" s="139"/>
      <c r="BM828" s="139"/>
      <c r="BN828" s="139"/>
    </row>
    <row r="829" spans="1:66" ht="15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  <c r="AC829" s="139"/>
      <c r="AD829" s="139"/>
      <c r="AE829" s="139"/>
      <c r="AF829" s="139"/>
      <c r="AG829" s="139"/>
      <c r="AH829" s="139"/>
      <c r="AI829" s="139"/>
      <c r="AJ829" s="139"/>
      <c r="AK829" s="139"/>
      <c r="AL829" s="139"/>
      <c r="AM829" s="139"/>
      <c r="AN829" s="139"/>
      <c r="AO829" s="139"/>
      <c r="AP829" s="139"/>
      <c r="AQ829" s="139"/>
      <c r="AR829" s="139"/>
      <c r="AS829" s="139"/>
      <c r="AT829" s="139"/>
      <c r="AU829" s="139"/>
      <c r="AV829" s="139"/>
      <c r="AW829" s="139"/>
      <c r="AX829" s="139"/>
      <c r="AY829" s="139"/>
      <c r="AZ829" s="139"/>
      <c r="BA829" s="140"/>
      <c r="BB829" s="139"/>
      <c r="BC829" s="139"/>
      <c r="BD829" s="139"/>
      <c r="BE829" s="139"/>
      <c r="BF829" s="139"/>
      <c r="BG829" s="140"/>
      <c r="BH829" s="139"/>
      <c r="BI829" s="139"/>
      <c r="BJ829" s="139"/>
      <c r="BK829" s="139"/>
      <c r="BL829" s="139"/>
      <c r="BM829" s="139"/>
      <c r="BN829" s="139"/>
    </row>
    <row r="830" spans="1:66" ht="15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  <c r="AB830" s="139"/>
      <c r="AC830" s="139"/>
      <c r="AD830" s="139"/>
      <c r="AE830" s="139"/>
      <c r="AF830" s="139"/>
      <c r="AG830" s="139"/>
      <c r="AH830" s="139"/>
      <c r="AI830" s="139"/>
      <c r="AJ830" s="139"/>
      <c r="AK830" s="139"/>
      <c r="AL830" s="139"/>
      <c r="AM830" s="139"/>
      <c r="AN830" s="139"/>
      <c r="AO830" s="139"/>
      <c r="AP830" s="139"/>
      <c r="AQ830" s="139"/>
      <c r="AR830" s="139"/>
      <c r="AS830" s="139"/>
      <c r="AT830" s="139"/>
      <c r="AU830" s="139"/>
      <c r="AV830" s="139"/>
      <c r="AW830" s="139"/>
      <c r="AX830" s="139"/>
      <c r="AY830" s="139"/>
      <c r="AZ830" s="139"/>
      <c r="BA830" s="140"/>
      <c r="BB830" s="139"/>
      <c r="BC830" s="139"/>
      <c r="BD830" s="139"/>
      <c r="BE830" s="139"/>
      <c r="BF830" s="139"/>
      <c r="BG830" s="140"/>
      <c r="BH830" s="139"/>
      <c r="BI830" s="139"/>
      <c r="BJ830" s="139"/>
      <c r="BK830" s="139"/>
      <c r="BL830" s="139"/>
      <c r="BM830" s="139"/>
      <c r="BN830" s="139"/>
    </row>
    <row r="831" spans="1:66" ht="15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  <c r="AC831" s="139"/>
      <c r="AD831" s="139"/>
      <c r="AE831" s="139"/>
      <c r="AF831" s="139"/>
      <c r="AG831" s="139"/>
      <c r="AH831" s="139"/>
      <c r="AI831" s="139"/>
      <c r="AJ831" s="139"/>
      <c r="AK831" s="139"/>
      <c r="AL831" s="139"/>
      <c r="AM831" s="139"/>
      <c r="AN831" s="139"/>
      <c r="AO831" s="139"/>
      <c r="AP831" s="139"/>
      <c r="AQ831" s="139"/>
      <c r="AR831" s="139"/>
      <c r="AS831" s="139"/>
      <c r="AT831" s="139"/>
      <c r="AU831" s="139"/>
      <c r="AV831" s="139"/>
      <c r="AW831" s="139"/>
      <c r="AX831" s="139"/>
      <c r="AY831" s="139"/>
      <c r="AZ831" s="139"/>
      <c r="BA831" s="140"/>
      <c r="BB831" s="139"/>
      <c r="BC831" s="139"/>
      <c r="BD831" s="139"/>
      <c r="BE831" s="139"/>
      <c r="BF831" s="139"/>
      <c r="BG831" s="140"/>
      <c r="BH831" s="139"/>
      <c r="BI831" s="139"/>
      <c r="BJ831" s="139"/>
      <c r="BK831" s="139"/>
      <c r="BL831" s="139"/>
      <c r="BM831" s="139"/>
      <c r="BN831" s="139"/>
    </row>
    <row r="832" spans="1:66" ht="15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  <c r="AB832" s="139"/>
      <c r="AC832" s="139"/>
      <c r="AD832" s="139"/>
      <c r="AE832" s="139"/>
      <c r="AF832" s="139"/>
      <c r="AG832" s="139"/>
      <c r="AH832" s="139"/>
      <c r="AI832" s="139"/>
      <c r="AJ832" s="139"/>
      <c r="AK832" s="139"/>
      <c r="AL832" s="139"/>
      <c r="AM832" s="139"/>
      <c r="AN832" s="139"/>
      <c r="AO832" s="139"/>
      <c r="AP832" s="139"/>
      <c r="AQ832" s="139"/>
      <c r="AR832" s="139"/>
      <c r="AS832" s="139"/>
      <c r="AT832" s="139"/>
      <c r="AU832" s="139"/>
      <c r="AV832" s="139"/>
      <c r="AW832" s="139"/>
      <c r="AX832" s="139"/>
      <c r="AY832" s="139"/>
      <c r="AZ832" s="139"/>
      <c r="BA832" s="140"/>
      <c r="BB832" s="139"/>
      <c r="BC832" s="139"/>
      <c r="BD832" s="139"/>
      <c r="BE832" s="139"/>
      <c r="BF832" s="139"/>
      <c r="BG832" s="140"/>
      <c r="BH832" s="139"/>
      <c r="BI832" s="139"/>
      <c r="BJ832" s="139"/>
      <c r="BK832" s="139"/>
      <c r="BL832" s="139"/>
      <c r="BM832" s="139"/>
      <c r="BN832" s="139"/>
    </row>
    <row r="833" spans="1:66" ht="15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  <c r="AC833" s="139"/>
      <c r="AD833" s="139"/>
      <c r="AE833" s="139"/>
      <c r="AF833" s="139"/>
      <c r="AG833" s="139"/>
      <c r="AH833" s="139"/>
      <c r="AI833" s="139"/>
      <c r="AJ833" s="139"/>
      <c r="AK833" s="139"/>
      <c r="AL833" s="139"/>
      <c r="AM833" s="139"/>
      <c r="AN833" s="139"/>
      <c r="AO833" s="139"/>
      <c r="AP833" s="139"/>
      <c r="AQ833" s="139"/>
      <c r="AR833" s="139"/>
      <c r="AS833" s="139"/>
      <c r="AT833" s="139"/>
      <c r="AU833" s="139"/>
      <c r="AV833" s="139"/>
      <c r="AW833" s="139"/>
      <c r="AX833" s="139"/>
      <c r="AY833" s="139"/>
      <c r="AZ833" s="139"/>
      <c r="BA833" s="140"/>
      <c r="BB833" s="139"/>
      <c r="BC833" s="139"/>
      <c r="BD833" s="139"/>
      <c r="BE833" s="139"/>
      <c r="BF833" s="139"/>
      <c r="BG833" s="140"/>
      <c r="BH833" s="139"/>
      <c r="BI833" s="139"/>
      <c r="BJ833" s="139"/>
      <c r="BK833" s="139"/>
      <c r="BL833" s="139"/>
      <c r="BM833" s="139"/>
      <c r="BN833" s="139"/>
    </row>
    <row r="834" spans="1:66" ht="15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  <c r="AB834" s="139"/>
      <c r="AC834" s="139"/>
      <c r="AD834" s="139"/>
      <c r="AE834" s="139"/>
      <c r="AF834" s="139"/>
      <c r="AG834" s="139"/>
      <c r="AH834" s="139"/>
      <c r="AI834" s="139"/>
      <c r="AJ834" s="139"/>
      <c r="AK834" s="139"/>
      <c r="AL834" s="139"/>
      <c r="AM834" s="139"/>
      <c r="AN834" s="139"/>
      <c r="AO834" s="139"/>
      <c r="AP834" s="139"/>
      <c r="AQ834" s="139"/>
      <c r="AR834" s="139"/>
      <c r="AS834" s="139"/>
      <c r="AT834" s="139"/>
      <c r="AU834" s="139"/>
      <c r="AV834" s="139"/>
      <c r="AW834" s="139"/>
      <c r="AX834" s="139"/>
      <c r="AY834" s="139"/>
      <c r="AZ834" s="139"/>
      <c r="BA834" s="140"/>
      <c r="BB834" s="139"/>
      <c r="BC834" s="139"/>
      <c r="BD834" s="139"/>
      <c r="BE834" s="139"/>
      <c r="BF834" s="139"/>
      <c r="BG834" s="140"/>
      <c r="BH834" s="139"/>
      <c r="BI834" s="139"/>
      <c r="BJ834" s="139"/>
      <c r="BK834" s="139"/>
      <c r="BL834" s="139"/>
      <c r="BM834" s="139"/>
      <c r="BN834" s="139"/>
    </row>
    <row r="835" spans="1:66" ht="15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  <c r="AC835" s="139"/>
      <c r="AD835" s="139"/>
      <c r="AE835" s="139"/>
      <c r="AF835" s="139"/>
      <c r="AG835" s="139"/>
      <c r="AH835" s="139"/>
      <c r="AI835" s="139"/>
      <c r="AJ835" s="139"/>
      <c r="AK835" s="139"/>
      <c r="AL835" s="139"/>
      <c r="AM835" s="139"/>
      <c r="AN835" s="139"/>
      <c r="AO835" s="139"/>
      <c r="AP835" s="139"/>
      <c r="AQ835" s="139"/>
      <c r="AR835" s="139"/>
      <c r="AS835" s="139"/>
      <c r="AT835" s="139"/>
      <c r="AU835" s="139"/>
      <c r="AV835" s="139"/>
      <c r="AW835" s="139"/>
      <c r="AX835" s="139"/>
      <c r="AY835" s="139"/>
      <c r="AZ835" s="139"/>
      <c r="BA835" s="140"/>
      <c r="BB835" s="139"/>
      <c r="BC835" s="139"/>
      <c r="BD835" s="139"/>
      <c r="BE835" s="139"/>
      <c r="BF835" s="139"/>
      <c r="BG835" s="140"/>
      <c r="BH835" s="139"/>
      <c r="BI835" s="139"/>
      <c r="BJ835" s="139"/>
      <c r="BK835" s="139"/>
      <c r="BL835" s="139"/>
      <c r="BM835" s="139"/>
      <c r="BN835" s="139"/>
    </row>
    <row r="836" spans="1:66" ht="15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  <c r="AB836" s="139"/>
      <c r="AC836" s="139"/>
      <c r="AD836" s="139"/>
      <c r="AE836" s="139"/>
      <c r="AF836" s="139"/>
      <c r="AG836" s="139"/>
      <c r="AH836" s="139"/>
      <c r="AI836" s="139"/>
      <c r="AJ836" s="139"/>
      <c r="AK836" s="139"/>
      <c r="AL836" s="139"/>
      <c r="AM836" s="139"/>
      <c r="AN836" s="139"/>
      <c r="AO836" s="139"/>
      <c r="AP836" s="139"/>
      <c r="AQ836" s="139"/>
      <c r="AR836" s="139"/>
      <c r="AS836" s="139"/>
      <c r="AT836" s="139"/>
      <c r="AU836" s="139"/>
      <c r="AV836" s="139"/>
      <c r="AW836" s="139"/>
      <c r="AX836" s="139"/>
      <c r="AY836" s="139"/>
      <c r="AZ836" s="139"/>
      <c r="BA836" s="140"/>
      <c r="BB836" s="139"/>
      <c r="BC836" s="139"/>
      <c r="BD836" s="139"/>
      <c r="BE836" s="139"/>
      <c r="BF836" s="139"/>
      <c r="BG836" s="140"/>
      <c r="BH836" s="139"/>
      <c r="BI836" s="139"/>
      <c r="BJ836" s="139"/>
      <c r="BK836" s="139"/>
      <c r="BL836" s="139"/>
      <c r="BM836" s="139"/>
      <c r="BN836" s="139"/>
    </row>
    <row r="837" spans="1:66" ht="15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  <c r="AC837" s="139"/>
      <c r="AD837" s="139"/>
      <c r="AE837" s="139"/>
      <c r="AF837" s="139"/>
      <c r="AG837" s="139"/>
      <c r="AH837" s="139"/>
      <c r="AI837" s="139"/>
      <c r="AJ837" s="139"/>
      <c r="AK837" s="139"/>
      <c r="AL837" s="139"/>
      <c r="AM837" s="139"/>
      <c r="AN837" s="139"/>
      <c r="AO837" s="139"/>
      <c r="AP837" s="139"/>
      <c r="AQ837" s="139"/>
      <c r="AR837" s="139"/>
      <c r="AS837" s="139"/>
      <c r="AT837" s="139"/>
      <c r="AU837" s="139"/>
      <c r="AV837" s="139"/>
      <c r="AW837" s="139"/>
      <c r="AX837" s="139"/>
      <c r="AY837" s="139"/>
      <c r="AZ837" s="139"/>
      <c r="BA837" s="140"/>
      <c r="BB837" s="139"/>
      <c r="BC837" s="139"/>
      <c r="BD837" s="139"/>
      <c r="BE837" s="139"/>
      <c r="BF837" s="139"/>
      <c r="BG837" s="140"/>
      <c r="BH837" s="139"/>
      <c r="BI837" s="139"/>
      <c r="BJ837" s="139"/>
      <c r="BK837" s="139"/>
      <c r="BL837" s="139"/>
      <c r="BM837" s="139"/>
      <c r="BN837" s="139"/>
    </row>
    <row r="838" spans="1:66" ht="15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  <c r="AB838" s="139"/>
      <c r="AC838" s="139"/>
      <c r="AD838" s="139"/>
      <c r="AE838" s="139"/>
      <c r="AF838" s="139"/>
      <c r="AG838" s="139"/>
      <c r="AH838" s="139"/>
      <c r="AI838" s="139"/>
      <c r="AJ838" s="139"/>
      <c r="AK838" s="139"/>
      <c r="AL838" s="139"/>
      <c r="AM838" s="139"/>
      <c r="AN838" s="139"/>
      <c r="AO838" s="139"/>
      <c r="AP838" s="139"/>
      <c r="AQ838" s="139"/>
      <c r="AR838" s="139"/>
      <c r="AS838" s="139"/>
      <c r="AT838" s="139"/>
      <c r="AU838" s="139"/>
      <c r="AV838" s="139"/>
      <c r="AW838" s="139"/>
      <c r="AX838" s="139"/>
      <c r="AY838" s="139"/>
      <c r="AZ838" s="139"/>
      <c r="BA838" s="140"/>
      <c r="BB838" s="139"/>
      <c r="BC838" s="139"/>
      <c r="BD838" s="139"/>
      <c r="BE838" s="139"/>
      <c r="BF838" s="139"/>
      <c r="BG838" s="140"/>
      <c r="BH838" s="139"/>
      <c r="BI838" s="139"/>
      <c r="BJ838" s="139"/>
      <c r="BK838" s="139"/>
      <c r="BL838" s="139"/>
      <c r="BM838" s="139"/>
      <c r="BN838" s="139"/>
    </row>
    <row r="839" spans="1:66" ht="15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  <c r="AB839" s="139"/>
      <c r="AC839" s="139"/>
      <c r="AD839" s="139"/>
      <c r="AE839" s="139"/>
      <c r="AF839" s="139"/>
      <c r="AG839" s="139"/>
      <c r="AH839" s="139"/>
      <c r="AI839" s="139"/>
      <c r="AJ839" s="139"/>
      <c r="AK839" s="139"/>
      <c r="AL839" s="139"/>
      <c r="AM839" s="139"/>
      <c r="AN839" s="139"/>
      <c r="AO839" s="139"/>
      <c r="AP839" s="139"/>
      <c r="AQ839" s="139"/>
      <c r="AR839" s="139"/>
      <c r="AS839" s="139"/>
      <c r="AT839" s="139"/>
      <c r="AU839" s="139"/>
      <c r="AV839" s="139"/>
      <c r="AW839" s="139"/>
      <c r="AX839" s="139"/>
      <c r="AY839" s="139"/>
      <c r="AZ839" s="139"/>
      <c r="BA839" s="140"/>
      <c r="BB839" s="139"/>
      <c r="BC839" s="139"/>
      <c r="BD839" s="139"/>
      <c r="BE839" s="139"/>
      <c r="BF839" s="139"/>
      <c r="BG839" s="140"/>
      <c r="BH839" s="139"/>
      <c r="BI839" s="139"/>
      <c r="BJ839" s="139"/>
      <c r="BK839" s="139"/>
      <c r="BL839" s="139"/>
      <c r="BM839" s="139"/>
      <c r="BN839" s="139"/>
    </row>
    <row r="840" spans="1:66" ht="15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  <c r="AB840" s="139"/>
      <c r="AC840" s="139"/>
      <c r="AD840" s="139"/>
      <c r="AE840" s="139"/>
      <c r="AF840" s="139"/>
      <c r="AG840" s="139"/>
      <c r="AH840" s="139"/>
      <c r="AI840" s="139"/>
      <c r="AJ840" s="139"/>
      <c r="AK840" s="139"/>
      <c r="AL840" s="139"/>
      <c r="AM840" s="139"/>
      <c r="AN840" s="139"/>
      <c r="AO840" s="139"/>
      <c r="AP840" s="139"/>
      <c r="AQ840" s="139"/>
      <c r="AR840" s="139"/>
      <c r="AS840" s="139"/>
      <c r="AT840" s="139"/>
      <c r="AU840" s="139"/>
      <c r="AV840" s="139"/>
      <c r="AW840" s="139"/>
      <c r="AX840" s="139"/>
      <c r="AY840" s="139"/>
      <c r="AZ840" s="139"/>
      <c r="BA840" s="140"/>
      <c r="BB840" s="139"/>
      <c r="BC840" s="139"/>
      <c r="BD840" s="139"/>
      <c r="BE840" s="139"/>
      <c r="BF840" s="139"/>
      <c r="BG840" s="140"/>
      <c r="BH840" s="139"/>
      <c r="BI840" s="139"/>
      <c r="BJ840" s="139"/>
      <c r="BK840" s="139"/>
      <c r="BL840" s="139"/>
      <c r="BM840" s="139"/>
      <c r="BN840" s="139"/>
    </row>
    <row r="841" spans="1:66" ht="15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  <c r="AB841" s="139"/>
      <c r="AC841" s="139"/>
      <c r="AD841" s="139"/>
      <c r="AE841" s="139"/>
      <c r="AF841" s="139"/>
      <c r="AG841" s="139"/>
      <c r="AH841" s="139"/>
      <c r="AI841" s="139"/>
      <c r="AJ841" s="139"/>
      <c r="AK841" s="139"/>
      <c r="AL841" s="139"/>
      <c r="AM841" s="139"/>
      <c r="AN841" s="139"/>
      <c r="AO841" s="139"/>
      <c r="AP841" s="139"/>
      <c r="AQ841" s="139"/>
      <c r="AR841" s="139"/>
      <c r="AS841" s="139"/>
      <c r="AT841" s="139"/>
      <c r="AU841" s="139"/>
      <c r="AV841" s="139"/>
      <c r="AW841" s="139"/>
      <c r="AX841" s="139"/>
      <c r="AY841" s="139"/>
      <c r="AZ841" s="139"/>
      <c r="BA841" s="140"/>
      <c r="BB841" s="139"/>
      <c r="BC841" s="139"/>
      <c r="BD841" s="139"/>
      <c r="BE841" s="139"/>
      <c r="BF841" s="139"/>
      <c r="BG841" s="140"/>
      <c r="BH841" s="139"/>
      <c r="BI841" s="139"/>
      <c r="BJ841" s="139"/>
      <c r="BK841" s="139"/>
      <c r="BL841" s="139"/>
      <c r="BM841" s="139"/>
      <c r="BN841" s="139"/>
    </row>
    <row r="842" spans="1:66" ht="15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  <c r="AB842" s="139"/>
      <c r="AC842" s="139"/>
      <c r="AD842" s="139"/>
      <c r="AE842" s="139"/>
      <c r="AF842" s="139"/>
      <c r="AG842" s="139"/>
      <c r="AH842" s="139"/>
      <c r="AI842" s="139"/>
      <c r="AJ842" s="139"/>
      <c r="AK842" s="139"/>
      <c r="AL842" s="139"/>
      <c r="AM842" s="139"/>
      <c r="AN842" s="139"/>
      <c r="AO842" s="139"/>
      <c r="AP842" s="139"/>
      <c r="AQ842" s="139"/>
      <c r="AR842" s="139"/>
      <c r="AS842" s="139"/>
      <c r="AT842" s="139"/>
      <c r="AU842" s="139"/>
      <c r="AV842" s="139"/>
      <c r="AW842" s="139"/>
      <c r="AX842" s="139"/>
      <c r="AY842" s="139"/>
      <c r="AZ842" s="139"/>
      <c r="BA842" s="140"/>
      <c r="BB842" s="139"/>
      <c r="BC842" s="139"/>
      <c r="BD842" s="139"/>
      <c r="BE842" s="139"/>
      <c r="BF842" s="139"/>
      <c r="BG842" s="140"/>
      <c r="BH842" s="139"/>
      <c r="BI842" s="139"/>
      <c r="BJ842" s="139"/>
      <c r="BK842" s="139"/>
      <c r="BL842" s="139"/>
      <c r="BM842" s="139"/>
      <c r="BN842" s="139"/>
    </row>
    <row r="843" spans="1:66" ht="15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  <c r="AB843" s="139"/>
      <c r="AC843" s="139"/>
      <c r="AD843" s="139"/>
      <c r="AE843" s="139"/>
      <c r="AF843" s="139"/>
      <c r="AG843" s="139"/>
      <c r="AH843" s="139"/>
      <c r="AI843" s="139"/>
      <c r="AJ843" s="139"/>
      <c r="AK843" s="139"/>
      <c r="AL843" s="139"/>
      <c r="AM843" s="139"/>
      <c r="AN843" s="139"/>
      <c r="AO843" s="139"/>
      <c r="AP843" s="139"/>
      <c r="AQ843" s="139"/>
      <c r="AR843" s="139"/>
      <c r="AS843" s="139"/>
      <c r="AT843" s="139"/>
      <c r="AU843" s="139"/>
      <c r="AV843" s="139"/>
      <c r="AW843" s="139"/>
      <c r="AX843" s="139"/>
      <c r="AY843" s="139"/>
      <c r="AZ843" s="139"/>
      <c r="BA843" s="140"/>
      <c r="BB843" s="139"/>
      <c r="BC843" s="139"/>
      <c r="BD843" s="139"/>
      <c r="BE843" s="139"/>
      <c r="BF843" s="139"/>
      <c r="BG843" s="140"/>
      <c r="BH843" s="139"/>
      <c r="BI843" s="139"/>
      <c r="BJ843" s="139"/>
      <c r="BK843" s="139"/>
      <c r="BL843" s="139"/>
      <c r="BM843" s="139"/>
      <c r="BN843" s="139"/>
    </row>
    <row r="844" spans="1:66" ht="15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  <c r="AC844" s="139"/>
      <c r="AD844" s="139"/>
      <c r="AE844" s="139"/>
      <c r="AF844" s="139"/>
      <c r="AG844" s="139"/>
      <c r="AH844" s="139"/>
      <c r="AI844" s="139"/>
      <c r="AJ844" s="139"/>
      <c r="AK844" s="139"/>
      <c r="AL844" s="139"/>
      <c r="AM844" s="139"/>
      <c r="AN844" s="139"/>
      <c r="AO844" s="139"/>
      <c r="AP844" s="139"/>
      <c r="AQ844" s="139"/>
      <c r="AR844" s="139"/>
      <c r="AS844" s="139"/>
      <c r="AT844" s="139"/>
      <c r="AU844" s="139"/>
      <c r="AV844" s="139"/>
      <c r="AW844" s="139"/>
      <c r="AX844" s="139"/>
      <c r="AY844" s="139"/>
      <c r="AZ844" s="139"/>
      <c r="BA844" s="140"/>
      <c r="BB844" s="139"/>
      <c r="BC844" s="139"/>
      <c r="BD844" s="139"/>
      <c r="BE844" s="139"/>
      <c r="BF844" s="139"/>
      <c r="BG844" s="140"/>
      <c r="BH844" s="139"/>
      <c r="BI844" s="139"/>
      <c r="BJ844" s="139"/>
      <c r="BK844" s="139"/>
      <c r="BL844" s="139"/>
      <c r="BM844" s="139"/>
      <c r="BN844" s="139"/>
    </row>
    <row r="845" spans="1:66" ht="15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  <c r="AB845" s="139"/>
      <c r="AC845" s="139"/>
      <c r="AD845" s="139"/>
      <c r="AE845" s="139"/>
      <c r="AF845" s="139"/>
      <c r="AG845" s="139"/>
      <c r="AH845" s="139"/>
      <c r="AI845" s="139"/>
      <c r="AJ845" s="139"/>
      <c r="AK845" s="139"/>
      <c r="AL845" s="139"/>
      <c r="AM845" s="139"/>
      <c r="AN845" s="139"/>
      <c r="AO845" s="139"/>
      <c r="AP845" s="139"/>
      <c r="AQ845" s="139"/>
      <c r="AR845" s="139"/>
      <c r="AS845" s="139"/>
      <c r="AT845" s="139"/>
      <c r="AU845" s="139"/>
      <c r="AV845" s="139"/>
      <c r="AW845" s="139"/>
      <c r="AX845" s="139"/>
      <c r="AY845" s="139"/>
      <c r="AZ845" s="139"/>
      <c r="BA845" s="140"/>
      <c r="BB845" s="139"/>
      <c r="BC845" s="139"/>
      <c r="BD845" s="139"/>
      <c r="BE845" s="139"/>
      <c r="BF845" s="139"/>
      <c r="BG845" s="140"/>
      <c r="BH845" s="139"/>
      <c r="BI845" s="139"/>
      <c r="BJ845" s="139"/>
      <c r="BK845" s="139"/>
      <c r="BL845" s="139"/>
      <c r="BM845" s="139"/>
      <c r="BN845" s="139"/>
    </row>
    <row r="846" spans="1:66" ht="15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  <c r="AC846" s="139"/>
      <c r="AD846" s="139"/>
      <c r="AE846" s="139"/>
      <c r="AF846" s="139"/>
      <c r="AG846" s="139"/>
      <c r="AH846" s="139"/>
      <c r="AI846" s="139"/>
      <c r="AJ846" s="139"/>
      <c r="AK846" s="139"/>
      <c r="AL846" s="139"/>
      <c r="AM846" s="139"/>
      <c r="AN846" s="139"/>
      <c r="AO846" s="139"/>
      <c r="AP846" s="139"/>
      <c r="AQ846" s="139"/>
      <c r="AR846" s="139"/>
      <c r="AS846" s="139"/>
      <c r="AT846" s="139"/>
      <c r="AU846" s="139"/>
      <c r="AV846" s="139"/>
      <c r="AW846" s="139"/>
      <c r="AX846" s="139"/>
      <c r="AY846" s="139"/>
      <c r="AZ846" s="139"/>
      <c r="BA846" s="140"/>
      <c r="BB846" s="139"/>
      <c r="BC846" s="139"/>
      <c r="BD846" s="139"/>
      <c r="BE846" s="139"/>
      <c r="BF846" s="139"/>
      <c r="BG846" s="140"/>
      <c r="BH846" s="139"/>
      <c r="BI846" s="139"/>
      <c r="BJ846" s="139"/>
      <c r="BK846" s="139"/>
      <c r="BL846" s="139"/>
      <c r="BM846" s="139"/>
      <c r="BN846" s="139"/>
    </row>
    <row r="847" spans="1:66" ht="15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  <c r="AB847" s="139"/>
      <c r="AC847" s="139"/>
      <c r="AD847" s="139"/>
      <c r="AE847" s="139"/>
      <c r="AF847" s="139"/>
      <c r="AG847" s="139"/>
      <c r="AH847" s="139"/>
      <c r="AI847" s="139"/>
      <c r="AJ847" s="139"/>
      <c r="AK847" s="139"/>
      <c r="AL847" s="139"/>
      <c r="AM847" s="139"/>
      <c r="AN847" s="139"/>
      <c r="AO847" s="139"/>
      <c r="AP847" s="139"/>
      <c r="AQ847" s="139"/>
      <c r="AR847" s="139"/>
      <c r="AS847" s="139"/>
      <c r="AT847" s="139"/>
      <c r="AU847" s="139"/>
      <c r="AV847" s="139"/>
      <c r="AW847" s="139"/>
      <c r="AX847" s="139"/>
      <c r="AY847" s="139"/>
      <c r="AZ847" s="139"/>
      <c r="BA847" s="140"/>
      <c r="BB847" s="139"/>
      <c r="BC847" s="139"/>
      <c r="BD847" s="139"/>
      <c r="BE847" s="139"/>
      <c r="BF847" s="139"/>
      <c r="BG847" s="140"/>
      <c r="BH847" s="139"/>
      <c r="BI847" s="139"/>
      <c r="BJ847" s="139"/>
      <c r="BK847" s="139"/>
      <c r="BL847" s="139"/>
      <c r="BM847" s="139"/>
      <c r="BN847" s="139"/>
    </row>
    <row r="848" spans="1:66" ht="15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  <c r="AB848" s="139"/>
      <c r="AC848" s="139"/>
      <c r="AD848" s="139"/>
      <c r="AE848" s="139"/>
      <c r="AF848" s="139"/>
      <c r="AG848" s="139"/>
      <c r="AH848" s="139"/>
      <c r="AI848" s="139"/>
      <c r="AJ848" s="139"/>
      <c r="AK848" s="139"/>
      <c r="AL848" s="139"/>
      <c r="AM848" s="139"/>
      <c r="AN848" s="139"/>
      <c r="AO848" s="139"/>
      <c r="AP848" s="139"/>
      <c r="AQ848" s="139"/>
      <c r="AR848" s="139"/>
      <c r="AS848" s="139"/>
      <c r="AT848" s="139"/>
      <c r="AU848" s="139"/>
      <c r="AV848" s="139"/>
      <c r="AW848" s="139"/>
      <c r="AX848" s="139"/>
      <c r="AY848" s="139"/>
      <c r="AZ848" s="139"/>
      <c r="BA848" s="140"/>
      <c r="BB848" s="139"/>
      <c r="BC848" s="139"/>
      <c r="BD848" s="139"/>
      <c r="BE848" s="139"/>
      <c r="BF848" s="139"/>
      <c r="BG848" s="140"/>
      <c r="BH848" s="139"/>
      <c r="BI848" s="139"/>
      <c r="BJ848" s="139"/>
      <c r="BK848" s="139"/>
      <c r="BL848" s="139"/>
      <c r="BM848" s="139"/>
      <c r="BN848" s="139"/>
    </row>
    <row r="849" spans="1:66" ht="15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  <c r="AB849" s="139"/>
      <c r="AC849" s="139"/>
      <c r="AD849" s="139"/>
      <c r="AE849" s="139"/>
      <c r="AF849" s="139"/>
      <c r="AG849" s="139"/>
      <c r="AH849" s="139"/>
      <c r="AI849" s="139"/>
      <c r="AJ849" s="139"/>
      <c r="AK849" s="139"/>
      <c r="AL849" s="139"/>
      <c r="AM849" s="139"/>
      <c r="AN849" s="139"/>
      <c r="AO849" s="139"/>
      <c r="AP849" s="139"/>
      <c r="AQ849" s="139"/>
      <c r="AR849" s="139"/>
      <c r="AS849" s="139"/>
      <c r="AT849" s="139"/>
      <c r="AU849" s="139"/>
      <c r="AV849" s="139"/>
      <c r="AW849" s="139"/>
      <c r="AX849" s="139"/>
      <c r="AY849" s="139"/>
      <c r="AZ849" s="139"/>
      <c r="BA849" s="140"/>
      <c r="BB849" s="139"/>
      <c r="BC849" s="139"/>
      <c r="BD849" s="139"/>
      <c r="BE849" s="139"/>
      <c r="BF849" s="139"/>
      <c r="BG849" s="140"/>
      <c r="BH849" s="139"/>
      <c r="BI849" s="139"/>
      <c r="BJ849" s="139"/>
      <c r="BK849" s="139"/>
      <c r="BL849" s="139"/>
      <c r="BM849" s="139"/>
      <c r="BN849" s="139"/>
    </row>
    <row r="850" spans="1:66" ht="15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  <c r="AB850" s="139"/>
      <c r="AC850" s="139"/>
      <c r="AD850" s="139"/>
      <c r="AE850" s="139"/>
      <c r="AF850" s="139"/>
      <c r="AG850" s="139"/>
      <c r="AH850" s="139"/>
      <c r="AI850" s="139"/>
      <c r="AJ850" s="139"/>
      <c r="AK850" s="139"/>
      <c r="AL850" s="139"/>
      <c r="AM850" s="139"/>
      <c r="AN850" s="139"/>
      <c r="AO850" s="139"/>
      <c r="AP850" s="139"/>
      <c r="AQ850" s="139"/>
      <c r="AR850" s="139"/>
      <c r="AS850" s="139"/>
      <c r="AT850" s="139"/>
      <c r="AU850" s="139"/>
      <c r="AV850" s="139"/>
      <c r="AW850" s="139"/>
      <c r="AX850" s="139"/>
      <c r="AY850" s="139"/>
      <c r="AZ850" s="139"/>
      <c r="BA850" s="140"/>
      <c r="BB850" s="139"/>
      <c r="BC850" s="139"/>
      <c r="BD850" s="139"/>
      <c r="BE850" s="139"/>
      <c r="BF850" s="139"/>
      <c r="BG850" s="140"/>
      <c r="BH850" s="139"/>
      <c r="BI850" s="139"/>
      <c r="BJ850" s="139"/>
      <c r="BK850" s="139"/>
      <c r="BL850" s="139"/>
      <c r="BM850" s="139"/>
      <c r="BN850" s="139"/>
    </row>
    <row r="851" spans="1:66" ht="15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  <c r="AB851" s="139"/>
      <c r="AC851" s="139"/>
      <c r="AD851" s="139"/>
      <c r="AE851" s="139"/>
      <c r="AF851" s="139"/>
      <c r="AG851" s="139"/>
      <c r="AH851" s="139"/>
      <c r="AI851" s="139"/>
      <c r="AJ851" s="139"/>
      <c r="AK851" s="139"/>
      <c r="AL851" s="139"/>
      <c r="AM851" s="139"/>
      <c r="AN851" s="139"/>
      <c r="AO851" s="139"/>
      <c r="AP851" s="139"/>
      <c r="AQ851" s="139"/>
      <c r="AR851" s="139"/>
      <c r="AS851" s="139"/>
      <c r="AT851" s="139"/>
      <c r="AU851" s="139"/>
      <c r="AV851" s="139"/>
      <c r="AW851" s="139"/>
      <c r="AX851" s="139"/>
      <c r="AY851" s="139"/>
      <c r="AZ851" s="139"/>
      <c r="BA851" s="140"/>
      <c r="BB851" s="139"/>
      <c r="BC851" s="139"/>
      <c r="BD851" s="139"/>
      <c r="BE851" s="139"/>
      <c r="BF851" s="139"/>
      <c r="BG851" s="140"/>
      <c r="BH851" s="139"/>
      <c r="BI851" s="139"/>
      <c r="BJ851" s="139"/>
      <c r="BK851" s="139"/>
      <c r="BL851" s="139"/>
      <c r="BM851" s="139"/>
      <c r="BN851" s="139"/>
    </row>
    <row r="852" spans="1:66" ht="15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  <c r="AC852" s="139"/>
      <c r="AD852" s="139"/>
      <c r="AE852" s="139"/>
      <c r="AF852" s="139"/>
      <c r="AG852" s="139"/>
      <c r="AH852" s="139"/>
      <c r="AI852" s="139"/>
      <c r="AJ852" s="139"/>
      <c r="AK852" s="139"/>
      <c r="AL852" s="139"/>
      <c r="AM852" s="139"/>
      <c r="AN852" s="139"/>
      <c r="AO852" s="139"/>
      <c r="AP852" s="139"/>
      <c r="AQ852" s="139"/>
      <c r="AR852" s="139"/>
      <c r="AS852" s="139"/>
      <c r="AT852" s="139"/>
      <c r="AU852" s="139"/>
      <c r="AV852" s="139"/>
      <c r="AW852" s="139"/>
      <c r="AX852" s="139"/>
      <c r="AY852" s="139"/>
      <c r="AZ852" s="139"/>
      <c r="BA852" s="140"/>
      <c r="BB852" s="139"/>
      <c r="BC852" s="139"/>
      <c r="BD852" s="139"/>
      <c r="BE852" s="139"/>
      <c r="BF852" s="139"/>
      <c r="BG852" s="140"/>
      <c r="BH852" s="139"/>
      <c r="BI852" s="139"/>
      <c r="BJ852" s="139"/>
      <c r="BK852" s="139"/>
      <c r="BL852" s="139"/>
      <c r="BM852" s="139"/>
      <c r="BN852" s="139"/>
    </row>
    <row r="853" spans="1:66" ht="15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  <c r="AB853" s="139"/>
      <c r="AC853" s="139"/>
      <c r="AD853" s="139"/>
      <c r="AE853" s="139"/>
      <c r="AF853" s="139"/>
      <c r="AG853" s="139"/>
      <c r="AH853" s="139"/>
      <c r="AI853" s="139"/>
      <c r="AJ853" s="139"/>
      <c r="AK853" s="139"/>
      <c r="AL853" s="139"/>
      <c r="AM853" s="139"/>
      <c r="AN853" s="139"/>
      <c r="AO853" s="139"/>
      <c r="AP853" s="139"/>
      <c r="AQ853" s="139"/>
      <c r="AR853" s="139"/>
      <c r="AS853" s="139"/>
      <c r="AT853" s="139"/>
      <c r="AU853" s="139"/>
      <c r="AV853" s="139"/>
      <c r="AW853" s="139"/>
      <c r="AX853" s="139"/>
      <c r="AY853" s="139"/>
      <c r="AZ853" s="139"/>
      <c r="BA853" s="140"/>
      <c r="BB853" s="139"/>
      <c r="BC853" s="139"/>
      <c r="BD853" s="139"/>
      <c r="BE853" s="139"/>
      <c r="BF853" s="139"/>
      <c r="BG853" s="140"/>
      <c r="BH853" s="139"/>
      <c r="BI853" s="139"/>
      <c r="BJ853" s="139"/>
      <c r="BK853" s="139"/>
      <c r="BL853" s="139"/>
      <c r="BM853" s="139"/>
      <c r="BN853" s="139"/>
    </row>
    <row r="854" spans="1:66" ht="15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  <c r="AC854" s="139"/>
      <c r="AD854" s="139"/>
      <c r="AE854" s="139"/>
      <c r="AF854" s="139"/>
      <c r="AG854" s="139"/>
      <c r="AH854" s="139"/>
      <c r="AI854" s="139"/>
      <c r="AJ854" s="139"/>
      <c r="AK854" s="139"/>
      <c r="AL854" s="139"/>
      <c r="AM854" s="139"/>
      <c r="AN854" s="139"/>
      <c r="AO854" s="139"/>
      <c r="AP854" s="139"/>
      <c r="AQ854" s="139"/>
      <c r="AR854" s="139"/>
      <c r="AS854" s="139"/>
      <c r="AT854" s="139"/>
      <c r="AU854" s="139"/>
      <c r="AV854" s="139"/>
      <c r="AW854" s="139"/>
      <c r="AX854" s="139"/>
      <c r="AY854" s="139"/>
      <c r="AZ854" s="139"/>
      <c r="BA854" s="140"/>
      <c r="BB854" s="139"/>
      <c r="BC854" s="139"/>
      <c r="BD854" s="139"/>
      <c r="BE854" s="139"/>
      <c r="BF854" s="139"/>
      <c r="BG854" s="140"/>
      <c r="BH854" s="139"/>
      <c r="BI854" s="139"/>
      <c r="BJ854" s="139"/>
      <c r="BK854" s="139"/>
      <c r="BL854" s="139"/>
      <c r="BM854" s="139"/>
      <c r="BN854" s="139"/>
    </row>
    <row r="855" spans="1:66" ht="15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  <c r="AB855" s="139"/>
      <c r="AC855" s="139"/>
      <c r="AD855" s="139"/>
      <c r="AE855" s="139"/>
      <c r="AF855" s="139"/>
      <c r="AG855" s="139"/>
      <c r="AH855" s="139"/>
      <c r="AI855" s="139"/>
      <c r="AJ855" s="139"/>
      <c r="AK855" s="139"/>
      <c r="AL855" s="139"/>
      <c r="AM855" s="139"/>
      <c r="AN855" s="139"/>
      <c r="AO855" s="139"/>
      <c r="AP855" s="139"/>
      <c r="AQ855" s="139"/>
      <c r="AR855" s="139"/>
      <c r="AS855" s="139"/>
      <c r="AT855" s="139"/>
      <c r="AU855" s="139"/>
      <c r="AV855" s="139"/>
      <c r="AW855" s="139"/>
      <c r="AX855" s="139"/>
      <c r="AY855" s="139"/>
      <c r="AZ855" s="139"/>
      <c r="BA855" s="140"/>
      <c r="BB855" s="139"/>
      <c r="BC855" s="139"/>
      <c r="BD855" s="139"/>
      <c r="BE855" s="139"/>
      <c r="BF855" s="139"/>
      <c r="BG855" s="140"/>
      <c r="BH855" s="139"/>
      <c r="BI855" s="139"/>
      <c r="BJ855" s="139"/>
      <c r="BK855" s="139"/>
      <c r="BL855" s="139"/>
      <c r="BM855" s="139"/>
      <c r="BN855" s="139"/>
    </row>
    <row r="856" spans="1:66" ht="15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  <c r="AC856" s="139"/>
      <c r="AD856" s="139"/>
      <c r="AE856" s="139"/>
      <c r="AF856" s="139"/>
      <c r="AG856" s="139"/>
      <c r="AH856" s="139"/>
      <c r="AI856" s="139"/>
      <c r="AJ856" s="139"/>
      <c r="AK856" s="139"/>
      <c r="AL856" s="139"/>
      <c r="AM856" s="139"/>
      <c r="AN856" s="139"/>
      <c r="AO856" s="139"/>
      <c r="AP856" s="139"/>
      <c r="AQ856" s="139"/>
      <c r="AR856" s="139"/>
      <c r="AS856" s="139"/>
      <c r="AT856" s="139"/>
      <c r="AU856" s="139"/>
      <c r="AV856" s="139"/>
      <c r="AW856" s="139"/>
      <c r="AX856" s="139"/>
      <c r="AY856" s="139"/>
      <c r="AZ856" s="139"/>
      <c r="BA856" s="140"/>
      <c r="BB856" s="139"/>
      <c r="BC856" s="139"/>
      <c r="BD856" s="139"/>
      <c r="BE856" s="139"/>
      <c r="BF856" s="139"/>
      <c r="BG856" s="140"/>
      <c r="BH856" s="139"/>
      <c r="BI856" s="139"/>
      <c r="BJ856" s="139"/>
      <c r="BK856" s="139"/>
      <c r="BL856" s="139"/>
      <c r="BM856" s="139"/>
      <c r="BN856" s="139"/>
    </row>
    <row r="857" spans="1:66" ht="15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  <c r="AB857" s="139"/>
      <c r="AC857" s="139"/>
      <c r="AD857" s="139"/>
      <c r="AE857" s="139"/>
      <c r="AF857" s="139"/>
      <c r="AG857" s="139"/>
      <c r="AH857" s="139"/>
      <c r="AI857" s="139"/>
      <c r="AJ857" s="139"/>
      <c r="AK857" s="139"/>
      <c r="AL857" s="139"/>
      <c r="AM857" s="139"/>
      <c r="AN857" s="139"/>
      <c r="AO857" s="139"/>
      <c r="AP857" s="139"/>
      <c r="AQ857" s="139"/>
      <c r="AR857" s="139"/>
      <c r="AS857" s="139"/>
      <c r="AT857" s="139"/>
      <c r="AU857" s="139"/>
      <c r="AV857" s="139"/>
      <c r="AW857" s="139"/>
      <c r="AX857" s="139"/>
      <c r="AY857" s="139"/>
      <c r="AZ857" s="139"/>
      <c r="BA857" s="140"/>
      <c r="BB857" s="139"/>
      <c r="BC857" s="139"/>
      <c r="BD857" s="139"/>
      <c r="BE857" s="139"/>
      <c r="BF857" s="139"/>
      <c r="BG857" s="140"/>
      <c r="BH857" s="139"/>
      <c r="BI857" s="139"/>
      <c r="BJ857" s="139"/>
      <c r="BK857" s="139"/>
      <c r="BL857" s="139"/>
      <c r="BM857" s="139"/>
      <c r="BN857" s="139"/>
    </row>
    <row r="858" spans="1:66" ht="15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  <c r="AC858" s="139"/>
      <c r="AD858" s="139"/>
      <c r="AE858" s="139"/>
      <c r="AF858" s="139"/>
      <c r="AG858" s="139"/>
      <c r="AH858" s="139"/>
      <c r="AI858" s="139"/>
      <c r="AJ858" s="139"/>
      <c r="AK858" s="139"/>
      <c r="AL858" s="139"/>
      <c r="AM858" s="139"/>
      <c r="AN858" s="139"/>
      <c r="AO858" s="139"/>
      <c r="AP858" s="139"/>
      <c r="AQ858" s="139"/>
      <c r="AR858" s="139"/>
      <c r="AS858" s="139"/>
      <c r="AT858" s="139"/>
      <c r="AU858" s="139"/>
      <c r="AV858" s="139"/>
      <c r="AW858" s="139"/>
      <c r="AX858" s="139"/>
      <c r="AY858" s="139"/>
      <c r="AZ858" s="139"/>
      <c r="BA858" s="140"/>
      <c r="BB858" s="139"/>
      <c r="BC858" s="139"/>
      <c r="BD858" s="139"/>
      <c r="BE858" s="139"/>
      <c r="BF858" s="139"/>
      <c r="BG858" s="140"/>
      <c r="BH858" s="139"/>
      <c r="BI858" s="139"/>
      <c r="BJ858" s="139"/>
      <c r="BK858" s="139"/>
      <c r="BL858" s="139"/>
      <c r="BM858" s="139"/>
      <c r="BN858" s="139"/>
    </row>
    <row r="859" spans="1:66" ht="15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  <c r="AB859" s="139"/>
      <c r="AC859" s="139"/>
      <c r="AD859" s="139"/>
      <c r="AE859" s="139"/>
      <c r="AF859" s="139"/>
      <c r="AG859" s="139"/>
      <c r="AH859" s="139"/>
      <c r="AI859" s="139"/>
      <c r="AJ859" s="139"/>
      <c r="AK859" s="139"/>
      <c r="AL859" s="139"/>
      <c r="AM859" s="139"/>
      <c r="AN859" s="139"/>
      <c r="AO859" s="139"/>
      <c r="AP859" s="139"/>
      <c r="AQ859" s="139"/>
      <c r="AR859" s="139"/>
      <c r="AS859" s="139"/>
      <c r="AT859" s="139"/>
      <c r="AU859" s="139"/>
      <c r="AV859" s="139"/>
      <c r="AW859" s="139"/>
      <c r="AX859" s="139"/>
      <c r="AY859" s="139"/>
      <c r="AZ859" s="139"/>
      <c r="BA859" s="140"/>
      <c r="BB859" s="139"/>
      <c r="BC859" s="139"/>
      <c r="BD859" s="139"/>
      <c r="BE859" s="139"/>
      <c r="BF859" s="139"/>
      <c r="BG859" s="140"/>
      <c r="BH859" s="139"/>
      <c r="BI859" s="139"/>
      <c r="BJ859" s="139"/>
      <c r="BK859" s="139"/>
      <c r="BL859" s="139"/>
      <c r="BM859" s="139"/>
      <c r="BN859" s="139"/>
    </row>
    <row r="860" spans="1:66" ht="15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  <c r="AC860" s="139"/>
      <c r="AD860" s="139"/>
      <c r="AE860" s="139"/>
      <c r="AF860" s="139"/>
      <c r="AG860" s="139"/>
      <c r="AH860" s="139"/>
      <c r="AI860" s="139"/>
      <c r="AJ860" s="139"/>
      <c r="AK860" s="139"/>
      <c r="AL860" s="139"/>
      <c r="AM860" s="139"/>
      <c r="AN860" s="139"/>
      <c r="AO860" s="139"/>
      <c r="AP860" s="139"/>
      <c r="AQ860" s="139"/>
      <c r="AR860" s="139"/>
      <c r="AS860" s="139"/>
      <c r="AT860" s="139"/>
      <c r="AU860" s="139"/>
      <c r="AV860" s="139"/>
      <c r="AW860" s="139"/>
      <c r="AX860" s="139"/>
      <c r="AY860" s="139"/>
      <c r="AZ860" s="139"/>
      <c r="BA860" s="140"/>
      <c r="BB860" s="139"/>
      <c r="BC860" s="139"/>
      <c r="BD860" s="139"/>
      <c r="BE860" s="139"/>
      <c r="BF860" s="139"/>
      <c r="BG860" s="140"/>
      <c r="BH860" s="139"/>
      <c r="BI860" s="139"/>
      <c r="BJ860" s="139"/>
      <c r="BK860" s="139"/>
      <c r="BL860" s="139"/>
      <c r="BM860" s="139"/>
      <c r="BN860" s="139"/>
    </row>
    <row r="861" spans="1:66" ht="15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  <c r="AB861" s="139"/>
      <c r="AC861" s="139"/>
      <c r="AD861" s="139"/>
      <c r="AE861" s="139"/>
      <c r="AF861" s="139"/>
      <c r="AG861" s="139"/>
      <c r="AH861" s="139"/>
      <c r="AI861" s="139"/>
      <c r="AJ861" s="139"/>
      <c r="AK861" s="139"/>
      <c r="AL861" s="139"/>
      <c r="AM861" s="139"/>
      <c r="AN861" s="139"/>
      <c r="AO861" s="139"/>
      <c r="AP861" s="139"/>
      <c r="AQ861" s="139"/>
      <c r="AR861" s="139"/>
      <c r="AS861" s="139"/>
      <c r="AT861" s="139"/>
      <c r="AU861" s="139"/>
      <c r="AV861" s="139"/>
      <c r="AW861" s="139"/>
      <c r="AX861" s="139"/>
      <c r="AY861" s="139"/>
      <c r="AZ861" s="139"/>
      <c r="BA861" s="140"/>
      <c r="BB861" s="139"/>
      <c r="BC861" s="139"/>
      <c r="BD861" s="139"/>
      <c r="BE861" s="139"/>
      <c r="BF861" s="139"/>
      <c r="BG861" s="140"/>
      <c r="BH861" s="139"/>
      <c r="BI861" s="139"/>
      <c r="BJ861" s="139"/>
      <c r="BK861" s="139"/>
      <c r="BL861" s="139"/>
      <c r="BM861" s="139"/>
      <c r="BN861" s="139"/>
    </row>
    <row r="862" spans="1:66" ht="15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  <c r="AC862" s="139"/>
      <c r="AD862" s="139"/>
      <c r="AE862" s="139"/>
      <c r="AF862" s="139"/>
      <c r="AG862" s="139"/>
      <c r="AH862" s="139"/>
      <c r="AI862" s="139"/>
      <c r="AJ862" s="139"/>
      <c r="AK862" s="139"/>
      <c r="AL862" s="139"/>
      <c r="AM862" s="139"/>
      <c r="AN862" s="139"/>
      <c r="AO862" s="139"/>
      <c r="AP862" s="139"/>
      <c r="AQ862" s="139"/>
      <c r="AR862" s="139"/>
      <c r="AS862" s="139"/>
      <c r="AT862" s="139"/>
      <c r="AU862" s="139"/>
      <c r="AV862" s="139"/>
      <c r="AW862" s="139"/>
      <c r="AX862" s="139"/>
      <c r="AY862" s="139"/>
      <c r="AZ862" s="139"/>
      <c r="BA862" s="140"/>
      <c r="BB862" s="139"/>
      <c r="BC862" s="139"/>
      <c r="BD862" s="139"/>
      <c r="BE862" s="139"/>
      <c r="BF862" s="139"/>
      <c r="BG862" s="140"/>
      <c r="BH862" s="139"/>
      <c r="BI862" s="139"/>
      <c r="BJ862" s="139"/>
      <c r="BK862" s="139"/>
      <c r="BL862" s="139"/>
      <c r="BM862" s="139"/>
      <c r="BN862" s="139"/>
    </row>
    <row r="863" spans="1:66" ht="15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  <c r="AB863" s="139"/>
      <c r="AC863" s="139"/>
      <c r="AD863" s="139"/>
      <c r="AE863" s="139"/>
      <c r="AF863" s="139"/>
      <c r="AG863" s="139"/>
      <c r="AH863" s="139"/>
      <c r="AI863" s="139"/>
      <c r="AJ863" s="139"/>
      <c r="AK863" s="139"/>
      <c r="AL863" s="139"/>
      <c r="AM863" s="139"/>
      <c r="AN863" s="139"/>
      <c r="AO863" s="139"/>
      <c r="AP863" s="139"/>
      <c r="AQ863" s="139"/>
      <c r="AR863" s="139"/>
      <c r="AS863" s="139"/>
      <c r="AT863" s="139"/>
      <c r="AU863" s="139"/>
      <c r="AV863" s="139"/>
      <c r="AW863" s="139"/>
      <c r="AX863" s="139"/>
      <c r="AY863" s="139"/>
      <c r="AZ863" s="139"/>
      <c r="BA863" s="140"/>
      <c r="BB863" s="139"/>
      <c r="BC863" s="139"/>
      <c r="BD863" s="139"/>
      <c r="BE863" s="139"/>
      <c r="BF863" s="139"/>
      <c r="BG863" s="140"/>
      <c r="BH863" s="139"/>
      <c r="BI863" s="139"/>
      <c r="BJ863" s="139"/>
      <c r="BK863" s="139"/>
      <c r="BL863" s="139"/>
      <c r="BM863" s="139"/>
      <c r="BN863" s="139"/>
    </row>
    <row r="864" spans="1:66" ht="15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  <c r="AC864" s="139"/>
      <c r="AD864" s="139"/>
      <c r="AE864" s="139"/>
      <c r="AF864" s="139"/>
      <c r="AG864" s="139"/>
      <c r="AH864" s="139"/>
      <c r="AI864" s="139"/>
      <c r="AJ864" s="139"/>
      <c r="AK864" s="139"/>
      <c r="AL864" s="139"/>
      <c r="AM864" s="139"/>
      <c r="AN864" s="139"/>
      <c r="AO864" s="139"/>
      <c r="AP864" s="139"/>
      <c r="AQ864" s="139"/>
      <c r="AR864" s="139"/>
      <c r="AS864" s="139"/>
      <c r="AT864" s="139"/>
      <c r="AU864" s="139"/>
      <c r="AV864" s="139"/>
      <c r="AW864" s="139"/>
      <c r="AX864" s="139"/>
      <c r="AY864" s="139"/>
      <c r="AZ864" s="139"/>
      <c r="BA864" s="140"/>
      <c r="BB864" s="139"/>
      <c r="BC864" s="139"/>
      <c r="BD864" s="139"/>
      <c r="BE864" s="139"/>
      <c r="BF864" s="139"/>
      <c r="BG864" s="140"/>
      <c r="BH864" s="139"/>
      <c r="BI864" s="139"/>
      <c r="BJ864" s="139"/>
      <c r="BK864" s="139"/>
      <c r="BL864" s="139"/>
      <c r="BM864" s="139"/>
      <c r="BN864" s="139"/>
    </row>
    <row r="865" spans="1:66" ht="15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  <c r="AB865" s="139"/>
      <c r="AC865" s="139"/>
      <c r="AD865" s="139"/>
      <c r="AE865" s="139"/>
      <c r="AF865" s="139"/>
      <c r="AG865" s="139"/>
      <c r="AH865" s="139"/>
      <c r="AI865" s="139"/>
      <c r="AJ865" s="139"/>
      <c r="AK865" s="139"/>
      <c r="AL865" s="139"/>
      <c r="AM865" s="139"/>
      <c r="AN865" s="139"/>
      <c r="AO865" s="139"/>
      <c r="AP865" s="139"/>
      <c r="AQ865" s="139"/>
      <c r="AR865" s="139"/>
      <c r="AS865" s="139"/>
      <c r="AT865" s="139"/>
      <c r="AU865" s="139"/>
      <c r="AV865" s="139"/>
      <c r="AW865" s="139"/>
      <c r="AX865" s="139"/>
      <c r="AY865" s="139"/>
      <c r="AZ865" s="139"/>
      <c r="BA865" s="140"/>
      <c r="BB865" s="139"/>
      <c r="BC865" s="139"/>
      <c r="BD865" s="139"/>
      <c r="BE865" s="139"/>
      <c r="BF865" s="139"/>
      <c r="BG865" s="140"/>
      <c r="BH865" s="139"/>
      <c r="BI865" s="139"/>
      <c r="BJ865" s="139"/>
      <c r="BK865" s="139"/>
      <c r="BL865" s="139"/>
      <c r="BM865" s="139"/>
      <c r="BN865" s="139"/>
    </row>
    <row r="866" spans="1:66" ht="15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  <c r="AC866" s="139"/>
      <c r="AD866" s="139"/>
      <c r="AE866" s="139"/>
      <c r="AF866" s="139"/>
      <c r="AG866" s="139"/>
      <c r="AH866" s="139"/>
      <c r="AI866" s="139"/>
      <c r="AJ866" s="139"/>
      <c r="AK866" s="139"/>
      <c r="AL866" s="139"/>
      <c r="AM866" s="139"/>
      <c r="AN866" s="139"/>
      <c r="AO866" s="139"/>
      <c r="AP866" s="139"/>
      <c r="AQ866" s="139"/>
      <c r="AR866" s="139"/>
      <c r="AS866" s="139"/>
      <c r="AT866" s="139"/>
      <c r="AU866" s="139"/>
      <c r="AV866" s="139"/>
      <c r="AW866" s="139"/>
      <c r="AX866" s="139"/>
      <c r="AY866" s="139"/>
      <c r="AZ866" s="139"/>
      <c r="BA866" s="140"/>
      <c r="BB866" s="139"/>
      <c r="BC866" s="139"/>
      <c r="BD866" s="139"/>
      <c r="BE866" s="139"/>
      <c r="BF866" s="139"/>
      <c r="BG866" s="140"/>
      <c r="BH866" s="139"/>
      <c r="BI866" s="139"/>
      <c r="BJ866" s="139"/>
      <c r="BK866" s="139"/>
      <c r="BL866" s="139"/>
      <c r="BM866" s="139"/>
      <c r="BN866" s="139"/>
    </row>
    <row r="867" spans="1:66" ht="15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  <c r="AB867" s="139"/>
      <c r="AC867" s="139"/>
      <c r="AD867" s="139"/>
      <c r="AE867" s="139"/>
      <c r="AF867" s="139"/>
      <c r="AG867" s="139"/>
      <c r="AH867" s="139"/>
      <c r="AI867" s="139"/>
      <c r="AJ867" s="139"/>
      <c r="AK867" s="139"/>
      <c r="AL867" s="139"/>
      <c r="AM867" s="139"/>
      <c r="AN867" s="139"/>
      <c r="AO867" s="139"/>
      <c r="AP867" s="139"/>
      <c r="AQ867" s="139"/>
      <c r="AR867" s="139"/>
      <c r="AS867" s="139"/>
      <c r="AT867" s="139"/>
      <c r="AU867" s="139"/>
      <c r="AV867" s="139"/>
      <c r="AW867" s="139"/>
      <c r="AX867" s="139"/>
      <c r="AY867" s="139"/>
      <c r="AZ867" s="139"/>
      <c r="BA867" s="140"/>
      <c r="BB867" s="139"/>
      <c r="BC867" s="139"/>
      <c r="BD867" s="139"/>
      <c r="BE867" s="139"/>
      <c r="BF867" s="139"/>
      <c r="BG867" s="140"/>
      <c r="BH867" s="139"/>
      <c r="BI867" s="139"/>
      <c r="BJ867" s="139"/>
      <c r="BK867" s="139"/>
      <c r="BL867" s="139"/>
      <c r="BM867" s="139"/>
      <c r="BN867" s="139"/>
    </row>
    <row r="868" spans="1:66" ht="15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  <c r="AC868" s="139"/>
      <c r="AD868" s="139"/>
      <c r="AE868" s="139"/>
      <c r="AF868" s="139"/>
      <c r="AG868" s="139"/>
      <c r="AH868" s="139"/>
      <c r="AI868" s="139"/>
      <c r="AJ868" s="139"/>
      <c r="AK868" s="139"/>
      <c r="AL868" s="139"/>
      <c r="AM868" s="139"/>
      <c r="AN868" s="139"/>
      <c r="AO868" s="139"/>
      <c r="AP868" s="139"/>
      <c r="AQ868" s="139"/>
      <c r="AR868" s="139"/>
      <c r="AS868" s="139"/>
      <c r="AT868" s="139"/>
      <c r="AU868" s="139"/>
      <c r="AV868" s="139"/>
      <c r="AW868" s="139"/>
      <c r="AX868" s="139"/>
      <c r="AY868" s="139"/>
      <c r="AZ868" s="139"/>
      <c r="BA868" s="140"/>
      <c r="BB868" s="139"/>
      <c r="BC868" s="139"/>
      <c r="BD868" s="139"/>
      <c r="BE868" s="139"/>
      <c r="BF868" s="139"/>
      <c r="BG868" s="140"/>
      <c r="BH868" s="139"/>
      <c r="BI868" s="139"/>
      <c r="BJ868" s="139"/>
      <c r="BK868" s="139"/>
      <c r="BL868" s="139"/>
      <c r="BM868" s="139"/>
      <c r="BN868" s="139"/>
    </row>
    <row r="869" spans="1:66" ht="15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  <c r="AB869" s="139"/>
      <c r="AC869" s="139"/>
      <c r="AD869" s="139"/>
      <c r="AE869" s="139"/>
      <c r="AF869" s="139"/>
      <c r="AG869" s="139"/>
      <c r="AH869" s="139"/>
      <c r="AI869" s="139"/>
      <c r="AJ869" s="139"/>
      <c r="AK869" s="139"/>
      <c r="AL869" s="139"/>
      <c r="AM869" s="139"/>
      <c r="AN869" s="139"/>
      <c r="AO869" s="139"/>
      <c r="AP869" s="139"/>
      <c r="AQ869" s="139"/>
      <c r="AR869" s="139"/>
      <c r="AS869" s="139"/>
      <c r="AT869" s="139"/>
      <c r="AU869" s="139"/>
      <c r="AV869" s="139"/>
      <c r="AW869" s="139"/>
      <c r="AX869" s="139"/>
      <c r="AY869" s="139"/>
      <c r="AZ869" s="139"/>
      <c r="BA869" s="140"/>
      <c r="BB869" s="139"/>
      <c r="BC869" s="139"/>
      <c r="BD869" s="139"/>
      <c r="BE869" s="139"/>
      <c r="BF869" s="139"/>
      <c r="BG869" s="140"/>
      <c r="BH869" s="139"/>
      <c r="BI869" s="139"/>
      <c r="BJ869" s="139"/>
      <c r="BK869" s="139"/>
      <c r="BL869" s="139"/>
      <c r="BM869" s="139"/>
      <c r="BN869" s="139"/>
    </row>
    <row r="870" spans="1:66" ht="15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  <c r="AC870" s="139"/>
      <c r="AD870" s="139"/>
      <c r="AE870" s="139"/>
      <c r="AF870" s="139"/>
      <c r="AG870" s="139"/>
      <c r="AH870" s="139"/>
      <c r="AI870" s="139"/>
      <c r="AJ870" s="139"/>
      <c r="AK870" s="139"/>
      <c r="AL870" s="139"/>
      <c r="AM870" s="139"/>
      <c r="AN870" s="139"/>
      <c r="AO870" s="139"/>
      <c r="AP870" s="139"/>
      <c r="AQ870" s="139"/>
      <c r="AR870" s="139"/>
      <c r="AS870" s="139"/>
      <c r="AT870" s="139"/>
      <c r="AU870" s="139"/>
      <c r="AV870" s="139"/>
      <c r="AW870" s="139"/>
      <c r="AX870" s="139"/>
      <c r="AY870" s="139"/>
      <c r="AZ870" s="139"/>
      <c r="BA870" s="140"/>
      <c r="BB870" s="139"/>
      <c r="BC870" s="139"/>
      <c r="BD870" s="139"/>
      <c r="BE870" s="139"/>
      <c r="BF870" s="139"/>
      <c r="BG870" s="140"/>
      <c r="BH870" s="139"/>
      <c r="BI870" s="139"/>
      <c r="BJ870" s="139"/>
      <c r="BK870" s="139"/>
      <c r="BL870" s="139"/>
      <c r="BM870" s="139"/>
      <c r="BN870" s="139"/>
    </row>
    <row r="871" spans="1:66" ht="15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  <c r="AB871" s="139"/>
      <c r="AC871" s="139"/>
      <c r="AD871" s="139"/>
      <c r="AE871" s="139"/>
      <c r="AF871" s="139"/>
      <c r="AG871" s="139"/>
      <c r="AH871" s="139"/>
      <c r="AI871" s="139"/>
      <c r="AJ871" s="139"/>
      <c r="AK871" s="139"/>
      <c r="AL871" s="139"/>
      <c r="AM871" s="139"/>
      <c r="AN871" s="139"/>
      <c r="AO871" s="139"/>
      <c r="AP871" s="139"/>
      <c r="AQ871" s="139"/>
      <c r="AR871" s="139"/>
      <c r="AS871" s="139"/>
      <c r="AT871" s="139"/>
      <c r="AU871" s="139"/>
      <c r="AV871" s="139"/>
      <c r="AW871" s="139"/>
      <c r="AX871" s="139"/>
      <c r="AY871" s="139"/>
      <c r="AZ871" s="139"/>
      <c r="BA871" s="140"/>
      <c r="BB871" s="139"/>
      <c r="BC871" s="139"/>
      <c r="BD871" s="139"/>
      <c r="BE871" s="139"/>
      <c r="BF871" s="139"/>
      <c r="BG871" s="140"/>
      <c r="BH871" s="139"/>
      <c r="BI871" s="139"/>
      <c r="BJ871" s="139"/>
      <c r="BK871" s="139"/>
      <c r="BL871" s="139"/>
      <c r="BM871" s="139"/>
      <c r="BN871" s="139"/>
    </row>
    <row r="872" spans="1:66" ht="15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  <c r="AC872" s="139"/>
      <c r="AD872" s="139"/>
      <c r="AE872" s="139"/>
      <c r="AF872" s="139"/>
      <c r="AG872" s="139"/>
      <c r="AH872" s="139"/>
      <c r="AI872" s="139"/>
      <c r="AJ872" s="139"/>
      <c r="AK872" s="139"/>
      <c r="AL872" s="139"/>
      <c r="AM872" s="139"/>
      <c r="AN872" s="139"/>
      <c r="AO872" s="139"/>
      <c r="AP872" s="139"/>
      <c r="AQ872" s="139"/>
      <c r="AR872" s="139"/>
      <c r="AS872" s="139"/>
      <c r="AT872" s="139"/>
      <c r="AU872" s="139"/>
      <c r="AV872" s="139"/>
      <c r="AW872" s="139"/>
      <c r="AX872" s="139"/>
      <c r="AY872" s="139"/>
      <c r="AZ872" s="139"/>
      <c r="BA872" s="140"/>
      <c r="BB872" s="139"/>
      <c r="BC872" s="139"/>
      <c r="BD872" s="139"/>
      <c r="BE872" s="139"/>
      <c r="BF872" s="139"/>
      <c r="BG872" s="140"/>
      <c r="BH872" s="139"/>
      <c r="BI872" s="139"/>
      <c r="BJ872" s="139"/>
      <c r="BK872" s="139"/>
      <c r="BL872" s="139"/>
      <c r="BM872" s="139"/>
      <c r="BN872" s="139"/>
    </row>
    <row r="873" spans="1:66" ht="15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  <c r="AB873" s="139"/>
      <c r="AC873" s="139"/>
      <c r="AD873" s="139"/>
      <c r="AE873" s="139"/>
      <c r="AF873" s="139"/>
      <c r="AG873" s="139"/>
      <c r="AH873" s="139"/>
      <c r="AI873" s="139"/>
      <c r="AJ873" s="139"/>
      <c r="AK873" s="139"/>
      <c r="AL873" s="139"/>
      <c r="AM873" s="139"/>
      <c r="AN873" s="139"/>
      <c r="AO873" s="139"/>
      <c r="AP873" s="139"/>
      <c r="AQ873" s="139"/>
      <c r="AR873" s="139"/>
      <c r="AS873" s="139"/>
      <c r="AT873" s="139"/>
      <c r="AU873" s="139"/>
      <c r="AV873" s="139"/>
      <c r="AW873" s="139"/>
      <c r="AX873" s="139"/>
      <c r="AY873" s="139"/>
      <c r="AZ873" s="139"/>
      <c r="BA873" s="140"/>
      <c r="BB873" s="139"/>
      <c r="BC873" s="139"/>
      <c r="BD873" s="139"/>
      <c r="BE873" s="139"/>
      <c r="BF873" s="139"/>
      <c r="BG873" s="140"/>
      <c r="BH873" s="139"/>
      <c r="BI873" s="139"/>
      <c r="BJ873" s="139"/>
      <c r="BK873" s="139"/>
      <c r="BL873" s="139"/>
      <c r="BM873" s="139"/>
      <c r="BN873" s="139"/>
    </row>
    <row r="874" spans="1:66" ht="15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  <c r="AC874" s="139"/>
      <c r="AD874" s="139"/>
      <c r="AE874" s="139"/>
      <c r="AF874" s="139"/>
      <c r="AG874" s="139"/>
      <c r="AH874" s="139"/>
      <c r="AI874" s="139"/>
      <c r="AJ874" s="139"/>
      <c r="AK874" s="139"/>
      <c r="AL874" s="139"/>
      <c r="AM874" s="139"/>
      <c r="AN874" s="139"/>
      <c r="AO874" s="139"/>
      <c r="AP874" s="139"/>
      <c r="AQ874" s="139"/>
      <c r="AR874" s="139"/>
      <c r="AS874" s="139"/>
      <c r="AT874" s="139"/>
      <c r="AU874" s="139"/>
      <c r="AV874" s="139"/>
      <c r="AW874" s="139"/>
      <c r="AX874" s="139"/>
      <c r="AY874" s="139"/>
      <c r="AZ874" s="139"/>
      <c r="BA874" s="140"/>
      <c r="BB874" s="139"/>
      <c r="BC874" s="139"/>
      <c r="BD874" s="139"/>
      <c r="BE874" s="139"/>
      <c r="BF874" s="139"/>
      <c r="BG874" s="140"/>
      <c r="BH874" s="139"/>
      <c r="BI874" s="139"/>
      <c r="BJ874" s="139"/>
      <c r="BK874" s="139"/>
      <c r="BL874" s="139"/>
      <c r="BM874" s="139"/>
      <c r="BN874" s="139"/>
    </row>
    <row r="875" spans="1:66" ht="15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  <c r="AB875" s="139"/>
      <c r="AC875" s="139"/>
      <c r="AD875" s="139"/>
      <c r="AE875" s="139"/>
      <c r="AF875" s="139"/>
      <c r="AG875" s="139"/>
      <c r="AH875" s="139"/>
      <c r="AI875" s="139"/>
      <c r="AJ875" s="139"/>
      <c r="AK875" s="139"/>
      <c r="AL875" s="139"/>
      <c r="AM875" s="139"/>
      <c r="AN875" s="139"/>
      <c r="AO875" s="139"/>
      <c r="AP875" s="139"/>
      <c r="AQ875" s="139"/>
      <c r="AR875" s="139"/>
      <c r="AS875" s="139"/>
      <c r="AT875" s="139"/>
      <c r="AU875" s="139"/>
      <c r="AV875" s="139"/>
      <c r="AW875" s="139"/>
      <c r="AX875" s="139"/>
      <c r="AY875" s="139"/>
      <c r="AZ875" s="139"/>
      <c r="BA875" s="140"/>
      <c r="BB875" s="139"/>
      <c r="BC875" s="139"/>
      <c r="BD875" s="139"/>
      <c r="BE875" s="139"/>
      <c r="BF875" s="139"/>
      <c r="BG875" s="140"/>
      <c r="BH875" s="139"/>
      <c r="BI875" s="139"/>
      <c r="BJ875" s="139"/>
      <c r="BK875" s="139"/>
      <c r="BL875" s="139"/>
      <c r="BM875" s="139"/>
      <c r="BN875" s="139"/>
    </row>
    <row r="876" spans="1:66" ht="15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  <c r="AB876" s="139"/>
      <c r="AC876" s="139"/>
      <c r="AD876" s="139"/>
      <c r="AE876" s="139"/>
      <c r="AF876" s="139"/>
      <c r="AG876" s="139"/>
      <c r="AH876" s="139"/>
      <c r="AI876" s="139"/>
      <c r="AJ876" s="139"/>
      <c r="AK876" s="139"/>
      <c r="AL876" s="139"/>
      <c r="AM876" s="139"/>
      <c r="AN876" s="139"/>
      <c r="AO876" s="139"/>
      <c r="AP876" s="139"/>
      <c r="AQ876" s="139"/>
      <c r="AR876" s="139"/>
      <c r="AS876" s="139"/>
      <c r="AT876" s="139"/>
      <c r="AU876" s="139"/>
      <c r="AV876" s="139"/>
      <c r="AW876" s="139"/>
      <c r="AX876" s="139"/>
      <c r="AY876" s="139"/>
      <c r="AZ876" s="139"/>
      <c r="BA876" s="140"/>
      <c r="BB876" s="139"/>
      <c r="BC876" s="139"/>
      <c r="BD876" s="139"/>
      <c r="BE876" s="139"/>
      <c r="BF876" s="139"/>
      <c r="BG876" s="140"/>
      <c r="BH876" s="139"/>
      <c r="BI876" s="139"/>
      <c r="BJ876" s="139"/>
      <c r="BK876" s="139"/>
      <c r="BL876" s="139"/>
      <c r="BM876" s="139"/>
      <c r="BN876" s="139"/>
    </row>
    <row r="877" spans="1:66" ht="15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  <c r="AB877" s="139"/>
      <c r="AC877" s="139"/>
      <c r="AD877" s="139"/>
      <c r="AE877" s="139"/>
      <c r="AF877" s="139"/>
      <c r="AG877" s="139"/>
      <c r="AH877" s="139"/>
      <c r="AI877" s="139"/>
      <c r="AJ877" s="139"/>
      <c r="AK877" s="139"/>
      <c r="AL877" s="139"/>
      <c r="AM877" s="139"/>
      <c r="AN877" s="139"/>
      <c r="AO877" s="139"/>
      <c r="AP877" s="139"/>
      <c r="AQ877" s="139"/>
      <c r="AR877" s="139"/>
      <c r="AS877" s="139"/>
      <c r="AT877" s="139"/>
      <c r="AU877" s="139"/>
      <c r="AV877" s="139"/>
      <c r="AW877" s="139"/>
      <c r="AX877" s="139"/>
      <c r="AY877" s="139"/>
      <c r="AZ877" s="139"/>
      <c r="BA877" s="140"/>
      <c r="BB877" s="139"/>
      <c r="BC877" s="139"/>
      <c r="BD877" s="139"/>
      <c r="BE877" s="139"/>
      <c r="BF877" s="139"/>
      <c r="BG877" s="140"/>
      <c r="BH877" s="139"/>
      <c r="BI877" s="139"/>
      <c r="BJ877" s="139"/>
      <c r="BK877" s="139"/>
      <c r="BL877" s="139"/>
      <c r="BM877" s="139"/>
      <c r="BN877" s="139"/>
    </row>
    <row r="878" spans="1:66" ht="15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  <c r="AB878" s="139"/>
      <c r="AC878" s="139"/>
      <c r="AD878" s="139"/>
      <c r="AE878" s="139"/>
      <c r="AF878" s="139"/>
      <c r="AG878" s="139"/>
      <c r="AH878" s="139"/>
      <c r="AI878" s="139"/>
      <c r="AJ878" s="139"/>
      <c r="AK878" s="139"/>
      <c r="AL878" s="139"/>
      <c r="AM878" s="139"/>
      <c r="AN878" s="139"/>
      <c r="AO878" s="139"/>
      <c r="AP878" s="139"/>
      <c r="AQ878" s="139"/>
      <c r="AR878" s="139"/>
      <c r="AS878" s="139"/>
      <c r="AT878" s="139"/>
      <c r="AU878" s="139"/>
      <c r="AV878" s="139"/>
      <c r="AW878" s="139"/>
      <c r="AX878" s="139"/>
      <c r="AY878" s="139"/>
      <c r="AZ878" s="139"/>
      <c r="BA878" s="140"/>
      <c r="BB878" s="139"/>
      <c r="BC878" s="139"/>
      <c r="BD878" s="139"/>
      <c r="BE878" s="139"/>
      <c r="BF878" s="139"/>
      <c r="BG878" s="140"/>
      <c r="BH878" s="139"/>
      <c r="BI878" s="139"/>
      <c r="BJ878" s="139"/>
      <c r="BK878" s="139"/>
      <c r="BL878" s="139"/>
      <c r="BM878" s="139"/>
      <c r="BN878" s="139"/>
    </row>
    <row r="879" spans="1:66" ht="15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  <c r="AC879" s="139"/>
      <c r="AD879" s="139"/>
      <c r="AE879" s="139"/>
      <c r="AF879" s="139"/>
      <c r="AG879" s="139"/>
      <c r="AH879" s="139"/>
      <c r="AI879" s="139"/>
      <c r="AJ879" s="139"/>
      <c r="AK879" s="139"/>
      <c r="AL879" s="139"/>
      <c r="AM879" s="139"/>
      <c r="AN879" s="139"/>
      <c r="AO879" s="139"/>
      <c r="AP879" s="139"/>
      <c r="AQ879" s="139"/>
      <c r="AR879" s="139"/>
      <c r="AS879" s="139"/>
      <c r="AT879" s="139"/>
      <c r="AU879" s="139"/>
      <c r="AV879" s="139"/>
      <c r="AW879" s="139"/>
      <c r="AX879" s="139"/>
      <c r="AY879" s="139"/>
      <c r="AZ879" s="139"/>
      <c r="BA879" s="140"/>
      <c r="BB879" s="139"/>
      <c r="BC879" s="139"/>
      <c r="BD879" s="139"/>
      <c r="BE879" s="139"/>
      <c r="BF879" s="139"/>
      <c r="BG879" s="140"/>
      <c r="BH879" s="139"/>
      <c r="BI879" s="139"/>
      <c r="BJ879" s="139"/>
      <c r="BK879" s="139"/>
      <c r="BL879" s="139"/>
      <c r="BM879" s="139"/>
      <c r="BN879" s="139"/>
    </row>
    <row r="880" spans="1:66" ht="15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  <c r="AB880" s="139"/>
      <c r="AC880" s="139"/>
      <c r="AD880" s="139"/>
      <c r="AE880" s="139"/>
      <c r="AF880" s="139"/>
      <c r="AG880" s="139"/>
      <c r="AH880" s="139"/>
      <c r="AI880" s="139"/>
      <c r="AJ880" s="139"/>
      <c r="AK880" s="139"/>
      <c r="AL880" s="139"/>
      <c r="AM880" s="139"/>
      <c r="AN880" s="139"/>
      <c r="AO880" s="139"/>
      <c r="AP880" s="139"/>
      <c r="AQ880" s="139"/>
      <c r="AR880" s="139"/>
      <c r="AS880" s="139"/>
      <c r="AT880" s="139"/>
      <c r="AU880" s="139"/>
      <c r="AV880" s="139"/>
      <c r="AW880" s="139"/>
      <c r="AX880" s="139"/>
      <c r="AY880" s="139"/>
      <c r="AZ880" s="139"/>
      <c r="BA880" s="140"/>
      <c r="BB880" s="139"/>
      <c r="BC880" s="139"/>
      <c r="BD880" s="139"/>
      <c r="BE880" s="139"/>
      <c r="BF880" s="139"/>
      <c r="BG880" s="140"/>
      <c r="BH880" s="139"/>
      <c r="BI880" s="139"/>
      <c r="BJ880" s="139"/>
      <c r="BK880" s="139"/>
      <c r="BL880" s="139"/>
      <c r="BM880" s="139"/>
      <c r="BN880" s="139"/>
    </row>
    <row r="881" spans="1:66" ht="15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  <c r="AC881" s="139"/>
      <c r="AD881" s="139"/>
      <c r="AE881" s="139"/>
      <c r="AF881" s="139"/>
      <c r="AG881" s="139"/>
      <c r="AH881" s="139"/>
      <c r="AI881" s="139"/>
      <c r="AJ881" s="139"/>
      <c r="AK881" s="139"/>
      <c r="AL881" s="139"/>
      <c r="AM881" s="139"/>
      <c r="AN881" s="139"/>
      <c r="AO881" s="139"/>
      <c r="AP881" s="139"/>
      <c r="AQ881" s="139"/>
      <c r="AR881" s="139"/>
      <c r="AS881" s="139"/>
      <c r="AT881" s="139"/>
      <c r="AU881" s="139"/>
      <c r="AV881" s="139"/>
      <c r="AW881" s="139"/>
      <c r="AX881" s="139"/>
      <c r="AY881" s="139"/>
      <c r="AZ881" s="139"/>
      <c r="BA881" s="140"/>
      <c r="BB881" s="139"/>
      <c r="BC881" s="139"/>
      <c r="BD881" s="139"/>
      <c r="BE881" s="139"/>
      <c r="BF881" s="139"/>
      <c r="BG881" s="140"/>
      <c r="BH881" s="139"/>
      <c r="BI881" s="139"/>
      <c r="BJ881" s="139"/>
      <c r="BK881" s="139"/>
      <c r="BL881" s="139"/>
      <c r="BM881" s="139"/>
      <c r="BN881" s="139"/>
    </row>
    <row r="882" spans="1:66" ht="15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  <c r="AB882" s="139"/>
      <c r="AC882" s="139"/>
      <c r="AD882" s="139"/>
      <c r="AE882" s="139"/>
      <c r="AF882" s="139"/>
      <c r="AG882" s="139"/>
      <c r="AH882" s="139"/>
      <c r="AI882" s="139"/>
      <c r="AJ882" s="139"/>
      <c r="AK882" s="139"/>
      <c r="AL882" s="139"/>
      <c r="AM882" s="139"/>
      <c r="AN882" s="139"/>
      <c r="AO882" s="139"/>
      <c r="AP882" s="139"/>
      <c r="AQ882" s="139"/>
      <c r="AR882" s="139"/>
      <c r="AS882" s="139"/>
      <c r="AT882" s="139"/>
      <c r="AU882" s="139"/>
      <c r="AV882" s="139"/>
      <c r="AW882" s="139"/>
      <c r="AX882" s="139"/>
      <c r="AY882" s="139"/>
      <c r="AZ882" s="139"/>
      <c r="BA882" s="140"/>
      <c r="BB882" s="139"/>
      <c r="BC882" s="139"/>
      <c r="BD882" s="139"/>
      <c r="BE882" s="139"/>
      <c r="BF882" s="139"/>
      <c r="BG882" s="140"/>
      <c r="BH882" s="139"/>
      <c r="BI882" s="139"/>
      <c r="BJ882" s="139"/>
      <c r="BK882" s="139"/>
      <c r="BL882" s="139"/>
      <c r="BM882" s="139"/>
      <c r="BN882" s="139"/>
    </row>
    <row r="883" spans="1:66" ht="15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  <c r="AC883" s="139"/>
      <c r="AD883" s="139"/>
      <c r="AE883" s="139"/>
      <c r="AF883" s="139"/>
      <c r="AG883" s="139"/>
      <c r="AH883" s="139"/>
      <c r="AI883" s="139"/>
      <c r="AJ883" s="139"/>
      <c r="AK883" s="139"/>
      <c r="AL883" s="139"/>
      <c r="AM883" s="139"/>
      <c r="AN883" s="139"/>
      <c r="AO883" s="139"/>
      <c r="AP883" s="139"/>
      <c r="AQ883" s="139"/>
      <c r="AR883" s="139"/>
      <c r="AS883" s="139"/>
      <c r="AT883" s="139"/>
      <c r="AU883" s="139"/>
      <c r="AV883" s="139"/>
      <c r="AW883" s="139"/>
      <c r="AX883" s="139"/>
      <c r="AY883" s="139"/>
      <c r="AZ883" s="139"/>
      <c r="BA883" s="140"/>
      <c r="BB883" s="139"/>
      <c r="BC883" s="139"/>
      <c r="BD883" s="139"/>
      <c r="BE883" s="139"/>
      <c r="BF883" s="139"/>
      <c r="BG883" s="140"/>
      <c r="BH883" s="139"/>
      <c r="BI883" s="139"/>
      <c r="BJ883" s="139"/>
      <c r="BK883" s="139"/>
      <c r="BL883" s="139"/>
      <c r="BM883" s="139"/>
      <c r="BN883" s="139"/>
    </row>
    <row r="884" spans="1:66" ht="15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  <c r="AB884" s="139"/>
      <c r="AC884" s="139"/>
      <c r="AD884" s="139"/>
      <c r="AE884" s="139"/>
      <c r="AF884" s="139"/>
      <c r="AG884" s="139"/>
      <c r="AH884" s="139"/>
      <c r="AI884" s="139"/>
      <c r="AJ884" s="139"/>
      <c r="AK884" s="139"/>
      <c r="AL884" s="139"/>
      <c r="AM884" s="139"/>
      <c r="AN884" s="139"/>
      <c r="AO884" s="139"/>
      <c r="AP884" s="139"/>
      <c r="AQ884" s="139"/>
      <c r="AR884" s="139"/>
      <c r="AS884" s="139"/>
      <c r="AT884" s="139"/>
      <c r="AU884" s="139"/>
      <c r="AV884" s="139"/>
      <c r="AW884" s="139"/>
      <c r="AX884" s="139"/>
      <c r="AY884" s="139"/>
      <c r="AZ884" s="139"/>
      <c r="BA884" s="140"/>
      <c r="BB884" s="139"/>
      <c r="BC884" s="139"/>
      <c r="BD884" s="139"/>
      <c r="BE884" s="139"/>
      <c r="BF884" s="139"/>
      <c r="BG884" s="140"/>
      <c r="BH884" s="139"/>
      <c r="BI884" s="139"/>
      <c r="BJ884" s="139"/>
      <c r="BK884" s="139"/>
      <c r="BL884" s="139"/>
      <c r="BM884" s="139"/>
      <c r="BN884" s="139"/>
    </row>
    <row r="885" spans="1:66" ht="15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  <c r="AC885" s="139"/>
      <c r="AD885" s="139"/>
      <c r="AE885" s="139"/>
      <c r="AF885" s="139"/>
      <c r="AG885" s="139"/>
      <c r="AH885" s="139"/>
      <c r="AI885" s="139"/>
      <c r="AJ885" s="139"/>
      <c r="AK885" s="139"/>
      <c r="AL885" s="139"/>
      <c r="AM885" s="139"/>
      <c r="AN885" s="139"/>
      <c r="AO885" s="139"/>
      <c r="AP885" s="139"/>
      <c r="AQ885" s="139"/>
      <c r="AR885" s="139"/>
      <c r="AS885" s="139"/>
      <c r="AT885" s="139"/>
      <c r="AU885" s="139"/>
      <c r="AV885" s="139"/>
      <c r="AW885" s="139"/>
      <c r="AX885" s="139"/>
      <c r="AY885" s="139"/>
      <c r="AZ885" s="139"/>
      <c r="BA885" s="140"/>
      <c r="BB885" s="139"/>
      <c r="BC885" s="139"/>
      <c r="BD885" s="139"/>
      <c r="BE885" s="139"/>
      <c r="BF885" s="139"/>
      <c r="BG885" s="140"/>
      <c r="BH885" s="139"/>
      <c r="BI885" s="139"/>
      <c r="BJ885" s="139"/>
      <c r="BK885" s="139"/>
      <c r="BL885" s="139"/>
      <c r="BM885" s="139"/>
      <c r="BN885" s="139"/>
    </row>
    <row r="886" spans="1:66" ht="15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  <c r="AB886" s="139"/>
      <c r="AC886" s="139"/>
      <c r="AD886" s="139"/>
      <c r="AE886" s="139"/>
      <c r="AF886" s="139"/>
      <c r="AG886" s="139"/>
      <c r="AH886" s="139"/>
      <c r="AI886" s="139"/>
      <c r="AJ886" s="139"/>
      <c r="AK886" s="139"/>
      <c r="AL886" s="139"/>
      <c r="AM886" s="139"/>
      <c r="AN886" s="139"/>
      <c r="AO886" s="139"/>
      <c r="AP886" s="139"/>
      <c r="AQ886" s="139"/>
      <c r="AR886" s="139"/>
      <c r="AS886" s="139"/>
      <c r="AT886" s="139"/>
      <c r="AU886" s="139"/>
      <c r="AV886" s="139"/>
      <c r="AW886" s="139"/>
      <c r="AX886" s="139"/>
      <c r="AY886" s="139"/>
      <c r="AZ886" s="139"/>
      <c r="BA886" s="140"/>
      <c r="BB886" s="139"/>
      <c r="BC886" s="139"/>
      <c r="BD886" s="139"/>
      <c r="BE886" s="139"/>
      <c r="BF886" s="139"/>
      <c r="BG886" s="140"/>
      <c r="BH886" s="139"/>
      <c r="BI886" s="139"/>
      <c r="BJ886" s="139"/>
      <c r="BK886" s="139"/>
      <c r="BL886" s="139"/>
      <c r="BM886" s="139"/>
      <c r="BN886" s="139"/>
    </row>
    <row r="887" spans="1:66" ht="15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  <c r="AC887" s="139"/>
      <c r="AD887" s="139"/>
      <c r="AE887" s="139"/>
      <c r="AF887" s="139"/>
      <c r="AG887" s="139"/>
      <c r="AH887" s="139"/>
      <c r="AI887" s="139"/>
      <c r="AJ887" s="139"/>
      <c r="AK887" s="139"/>
      <c r="AL887" s="139"/>
      <c r="AM887" s="139"/>
      <c r="AN887" s="139"/>
      <c r="AO887" s="139"/>
      <c r="AP887" s="139"/>
      <c r="AQ887" s="139"/>
      <c r="AR887" s="139"/>
      <c r="AS887" s="139"/>
      <c r="AT887" s="139"/>
      <c r="AU887" s="139"/>
      <c r="AV887" s="139"/>
      <c r="AW887" s="139"/>
      <c r="AX887" s="139"/>
      <c r="AY887" s="139"/>
      <c r="AZ887" s="139"/>
      <c r="BA887" s="140"/>
      <c r="BB887" s="139"/>
      <c r="BC887" s="139"/>
      <c r="BD887" s="139"/>
      <c r="BE887" s="139"/>
      <c r="BF887" s="139"/>
      <c r="BG887" s="140"/>
      <c r="BH887" s="139"/>
      <c r="BI887" s="139"/>
      <c r="BJ887" s="139"/>
      <c r="BK887" s="139"/>
      <c r="BL887" s="139"/>
      <c r="BM887" s="139"/>
      <c r="BN887" s="139"/>
    </row>
    <row r="888" spans="1:66" ht="15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  <c r="AB888" s="139"/>
      <c r="AC888" s="139"/>
      <c r="AD888" s="139"/>
      <c r="AE888" s="139"/>
      <c r="AF888" s="139"/>
      <c r="AG888" s="139"/>
      <c r="AH888" s="139"/>
      <c r="AI888" s="139"/>
      <c r="AJ888" s="139"/>
      <c r="AK888" s="139"/>
      <c r="AL888" s="139"/>
      <c r="AM888" s="139"/>
      <c r="AN888" s="139"/>
      <c r="AO888" s="139"/>
      <c r="AP888" s="139"/>
      <c r="AQ888" s="139"/>
      <c r="AR888" s="139"/>
      <c r="AS888" s="139"/>
      <c r="AT888" s="139"/>
      <c r="AU888" s="139"/>
      <c r="AV888" s="139"/>
      <c r="AW888" s="139"/>
      <c r="AX888" s="139"/>
      <c r="AY888" s="139"/>
      <c r="AZ888" s="139"/>
      <c r="BA888" s="140"/>
      <c r="BB888" s="139"/>
      <c r="BC888" s="139"/>
      <c r="BD888" s="139"/>
      <c r="BE888" s="139"/>
      <c r="BF888" s="139"/>
      <c r="BG888" s="140"/>
      <c r="BH888" s="139"/>
      <c r="BI888" s="139"/>
      <c r="BJ888" s="139"/>
      <c r="BK888" s="139"/>
      <c r="BL888" s="139"/>
      <c r="BM888" s="139"/>
      <c r="BN888" s="139"/>
    </row>
    <row r="889" spans="1:66" ht="15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  <c r="AC889" s="139"/>
      <c r="AD889" s="139"/>
      <c r="AE889" s="139"/>
      <c r="AF889" s="139"/>
      <c r="AG889" s="139"/>
      <c r="AH889" s="139"/>
      <c r="AI889" s="139"/>
      <c r="AJ889" s="139"/>
      <c r="AK889" s="139"/>
      <c r="AL889" s="139"/>
      <c r="AM889" s="139"/>
      <c r="AN889" s="139"/>
      <c r="AO889" s="139"/>
      <c r="AP889" s="139"/>
      <c r="AQ889" s="139"/>
      <c r="AR889" s="139"/>
      <c r="AS889" s="139"/>
      <c r="AT889" s="139"/>
      <c r="AU889" s="139"/>
      <c r="AV889" s="139"/>
      <c r="AW889" s="139"/>
      <c r="AX889" s="139"/>
      <c r="AY889" s="139"/>
      <c r="AZ889" s="139"/>
      <c r="BA889" s="140"/>
      <c r="BB889" s="139"/>
      <c r="BC889" s="139"/>
      <c r="BD889" s="139"/>
      <c r="BE889" s="139"/>
      <c r="BF889" s="139"/>
      <c r="BG889" s="140"/>
      <c r="BH889" s="139"/>
      <c r="BI889" s="139"/>
      <c r="BJ889" s="139"/>
      <c r="BK889" s="139"/>
      <c r="BL889" s="139"/>
      <c r="BM889" s="139"/>
      <c r="BN889" s="139"/>
    </row>
    <row r="890" spans="1:66" ht="15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  <c r="AB890" s="139"/>
      <c r="AC890" s="139"/>
      <c r="AD890" s="139"/>
      <c r="AE890" s="139"/>
      <c r="AF890" s="139"/>
      <c r="AG890" s="139"/>
      <c r="AH890" s="139"/>
      <c r="AI890" s="139"/>
      <c r="AJ890" s="139"/>
      <c r="AK890" s="139"/>
      <c r="AL890" s="139"/>
      <c r="AM890" s="139"/>
      <c r="AN890" s="139"/>
      <c r="AO890" s="139"/>
      <c r="AP890" s="139"/>
      <c r="AQ890" s="139"/>
      <c r="AR890" s="139"/>
      <c r="AS890" s="139"/>
      <c r="AT890" s="139"/>
      <c r="AU890" s="139"/>
      <c r="AV890" s="139"/>
      <c r="AW890" s="139"/>
      <c r="AX890" s="139"/>
      <c r="AY890" s="139"/>
      <c r="AZ890" s="139"/>
      <c r="BA890" s="140"/>
      <c r="BB890" s="139"/>
      <c r="BC890" s="139"/>
      <c r="BD890" s="139"/>
      <c r="BE890" s="139"/>
      <c r="BF890" s="139"/>
      <c r="BG890" s="140"/>
      <c r="BH890" s="139"/>
      <c r="BI890" s="139"/>
      <c r="BJ890" s="139"/>
      <c r="BK890" s="139"/>
      <c r="BL890" s="139"/>
      <c r="BM890" s="139"/>
      <c r="BN890" s="139"/>
    </row>
    <row r="891" spans="1:66" ht="15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  <c r="AC891" s="139"/>
      <c r="AD891" s="139"/>
      <c r="AE891" s="139"/>
      <c r="AF891" s="139"/>
      <c r="AG891" s="139"/>
      <c r="AH891" s="139"/>
      <c r="AI891" s="139"/>
      <c r="AJ891" s="139"/>
      <c r="AK891" s="139"/>
      <c r="AL891" s="139"/>
      <c r="AM891" s="139"/>
      <c r="AN891" s="139"/>
      <c r="AO891" s="139"/>
      <c r="AP891" s="139"/>
      <c r="AQ891" s="139"/>
      <c r="AR891" s="139"/>
      <c r="AS891" s="139"/>
      <c r="AT891" s="139"/>
      <c r="AU891" s="139"/>
      <c r="AV891" s="139"/>
      <c r="AW891" s="139"/>
      <c r="AX891" s="139"/>
      <c r="AY891" s="139"/>
      <c r="AZ891" s="139"/>
      <c r="BA891" s="140"/>
      <c r="BB891" s="139"/>
      <c r="BC891" s="139"/>
      <c r="BD891" s="139"/>
      <c r="BE891" s="139"/>
      <c r="BF891" s="139"/>
      <c r="BG891" s="140"/>
      <c r="BH891" s="139"/>
      <c r="BI891" s="139"/>
      <c r="BJ891" s="139"/>
      <c r="BK891" s="139"/>
      <c r="BL891" s="139"/>
      <c r="BM891" s="139"/>
      <c r="BN891" s="139"/>
    </row>
    <row r="892" spans="1:66" ht="15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  <c r="AB892" s="139"/>
      <c r="AC892" s="139"/>
      <c r="AD892" s="139"/>
      <c r="AE892" s="139"/>
      <c r="AF892" s="139"/>
      <c r="AG892" s="139"/>
      <c r="AH892" s="139"/>
      <c r="AI892" s="139"/>
      <c r="AJ892" s="139"/>
      <c r="AK892" s="139"/>
      <c r="AL892" s="139"/>
      <c r="AM892" s="139"/>
      <c r="AN892" s="139"/>
      <c r="AO892" s="139"/>
      <c r="AP892" s="139"/>
      <c r="AQ892" s="139"/>
      <c r="AR892" s="139"/>
      <c r="AS892" s="139"/>
      <c r="AT892" s="139"/>
      <c r="AU892" s="139"/>
      <c r="AV892" s="139"/>
      <c r="AW892" s="139"/>
      <c r="AX892" s="139"/>
      <c r="AY892" s="139"/>
      <c r="AZ892" s="139"/>
      <c r="BA892" s="140"/>
      <c r="BB892" s="139"/>
      <c r="BC892" s="139"/>
      <c r="BD892" s="139"/>
      <c r="BE892" s="139"/>
      <c r="BF892" s="139"/>
      <c r="BG892" s="140"/>
      <c r="BH892" s="139"/>
      <c r="BI892" s="139"/>
      <c r="BJ892" s="139"/>
      <c r="BK892" s="139"/>
      <c r="BL892" s="139"/>
      <c r="BM892" s="139"/>
      <c r="BN892" s="139"/>
    </row>
    <row r="893" spans="1:66" ht="15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  <c r="AC893" s="139"/>
      <c r="AD893" s="139"/>
      <c r="AE893" s="139"/>
      <c r="AF893" s="139"/>
      <c r="AG893" s="139"/>
      <c r="AH893" s="139"/>
      <c r="AI893" s="139"/>
      <c r="AJ893" s="139"/>
      <c r="AK893" s="139"/>
      <c r="AL893" s="139"/>
      <c r="AM893" s="139"/>
      <c r="AN893" s="139"/>
      <c r="AO893" s="139"/>
      <c r="AP893" s="139"/>
      <c r="AQ893" s="139"/>
      <c r="AR893" s="139"/>
      <c r="AS893" s="139"/>
      <c r="AT893" s="139"/>
      <c r="AU893" s="139"/>
      <c r="AV893" s="139"/>
      <c r="AW893" s="139"/>
      <c r="AX893" s="139"/>
      <c r="AY893" s="139"/>
      <c r="AZ893" s="139"/>
      <c r="BA893" s="140"/>
      <c r="BB893" s="139"/>
      <c r="BC893" s="139"/>
      <c r="BD893" s="139"/>
      <c r="BE893" s="139"/>
      <c r="BF893" s="139"/>
      <c r="BG893" s="140"/>
      <c r="BH893" s="139"/>
      <c r="BI893" s="139"/>
      <c r="BJ893" s="139"/>
      <c r="BK893" s="139"/>
      <c r="BL893" s="139"/>
      <c r="BM893" s="139"/>
      <c r="BN893" s="139"/>
    </row>
    <row r="894" spans="1:66" ht="15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  <c r="AB894" s="139"/>
      <c r="AC894" s="139"/>
      <c r="AD894" s="139"/>
      <c r="AE894" s="139"/>
      <c r="AF894" s="139"/>
      <c r="AG894" s="139"/>
      <c r="AH894" s="139"/>
      <c r="AI894" s="139"/>
      <c r="AJ894" s="139"/>
      <c r="AK894" s="139"/>
      <c r="AL894" s="139"/>
      <c r="AM894" s="139"/>
      <c r="AN894" s="139"/>
      <c r="AO894" s="139"/>
      <c r="AP894" s="139"/>
      <c r="AQ894" s="139"/>
      <c r="AR894" s="139"/>
      <c r="AS894" s="139"/>
      <c r="AT894" s="139"/>
      <c r="AU894" s="139"/>
      <c r="AV894" s="139"/>
      <c r="AW894" s="139"/>
      <c r="AX894" s="139"/>
      <c r="AY894" s="139"/>
      <c r="AZ894" s="139"/>
      <c r="BA894" s="140"/>
      <c r="BB894" s="139"/>
      <c r="BC894" s="139"/>
      <c r="BD894" s="139"/>
      <c r="BE894" s="139"/>
      <c r="BF894" s="139"/>
      <c r="BG894" s="140"/>
      <c r="BH894" s="139"/>
      <c r="BI894" s="139"/>
      <c r="BJ894" s="139"/>
      <c r="BK894" s="139"/>
      <c r="BL894" s="139"/>
      <c r="BM894" s="139"/>
      <c r="BN894" s="139"/>
    </row>
    <row r="895" spans="1:66" ht="15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  <c r="AC895" s="139"/>
      <c r="AD895" s="139"/>
      <c r="AE895" s="139"/>
      <c r="AF895" s="139"/>
      <c r="AG895" s="139"/>
      <c r="AH895" s="139"/>
      <c r="AI895" s="139"/>
      <c r="AJ895" s="139"/>
      <c r="AK895" s="139"/>
      <c r="AL895" s="139"/>
      <c r="AM895" s="139"/>
      <c r="AN895" s="139"/>
      <c r="AO895" s="139"/>
      <c r="AP895" s="139"/>
      <c r="AQ895" s="139"/>
      <c r="AR895" s="139"/>
      <c r="AS895" s="139"/>
      <c r="AT895" s="139"/>
      <c r="AU895" s="139"/>
      <c r="AV895" s="139"/>
      <c r="AW895" s="139"/>
      <c r="AX895" s="139"/>
      <c r="AY895" s="139"/>
      <c r="AZ895" s="139"/>
      <c r="BA895" s="140"/>
      <c r="BB895" s="139"/>
      <c r="BC895" s="139"/>
      <c r="BD895" s="139"/>
      <c r="BE895" s="139"/>
      <c r="BF895" s="139"/>
      <c r="BG895" s="140"/>
      <c r="BH895" s="139"/>
      <c r="BI895" s="139"/>
      <c r="BJ895" s="139"/>
      <c r="BK895" s="139"/>
      <c r="BL895" s="139"/>
      <c r="BM895" s="139"/>
      <c r="BN895" s="139"/>
    </row>
    <row r="896" spans="1:66" ht="15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  <c r="AB896" s="139"/>
      <c r="AC896" s="139"/>
      <c r="AD896" s="139"/>
      <c r="AE896" s="139"/>
      <c r="AF896" s="139"/>
      <c r="AG896" s="139"/>
      <c r="AH896" s="139"/>
      <c r="AI896" s="139"/>
      <c r="AJ896" s="139"/>
      <c r="AK896" s="139"/>
      <c r="AL896" s="139"/>
      <c r="AM896" s="139"/>
      <c r="AN896" s="139"/>
      <c r="AO896" s="139"/>
      <c r="AP896" s="139"/>
      <c r="AQ896" s="139"/>
      <c r="AR896" s="139"/>
      <c r="AS896" s="139"/>
      <c r="AT896" s="139"/>
      <c r="AU896" s="139"/>
      <c r="AV896" s="139"/>
      <c r="AW896" s="139"/>
      <c r="AX896" s="139"/>
      <c r="AY896" s="139"/>
      <c r="AZ896" s="139"/>
      <c r="BA896" s="140"/>
      <c r="BB896" s="139"/>
      <c r="BC896" s="139"/>
      <c r="BD896" s="139"/>
      <c r="BE896" s="139"/>
      <c r="BF896" s="139"/>
      <c r="BG896" s="140"/>
      <c r="BH896" s="139"/>
      <c r="BI896" s="139"/>
      <c r="BJ896" s="139"/>
      <c r="BK896" s="139"/>
      <c r="BL896" s="139"/>
      <c r="BM896" s="139"/>
      <c r="BN896" s="139"/>
    </row>
    <row r="897" spans="1:66" ht="15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  <c r="AC897" s="139"/>
      <c r="AD897" s="139"/>
      <c r="AE897" s="139"/>
      <c r="AF897" s="139"/>
      <c r="AG897" s="139"/>
      <c r="AH897" s="139"/>
      <c r="AI897" s="139"/>
      <c r="AJ897" s="139"/>
      <c r="AK897" s="139"/>
      <c r="AL897" s="139"/>
      <c r="AM897" s="139"/>
      <c r="AN897" s="139"/>
      <c r="AO897" s="139"/>
      <c r="AP897" s="139"/>
      <c r="AQ897" s="139"/>
      <c r="AR897" s="139"/>
      <c r="AS897" s="139"/>
      <c r="AT897" s="139"/>
      <c r="AU897" s="139"/>
      <c r="AV897" s="139"/>
      <c r="AW897" s="139"/>
      <c r="AX897" s="139"/>
      <c r="AY897" s="139"/>
      <c r="AZ897" s="139"/>
      <c r="BA897" s="140"/>
      <c r="BB897" s="139"/>
      <c r="BC897" s="139"/>
      <c r="BD897" s="139"/>
      <c r="BE897" s="139"/>
      <c r="BF897" s="139"/>
      <c r="BG897" s="140"/>
      <c r="BH897" s="139"/>
      <c r="BI897" s="139"/>
      <c r="BJ897" s="139"/>
      <c r="BK897" s="139"/>
      <c r="BL897" s="139"/>
      <c r="BM897" s="139"/>
      <c r="BN897" s="139"/>
    </row>
    <row r="898" spans="1:66" ht="15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  <c r="AB898" s="139"/>
      <c r="AC898" s="139"/>
      <c r="AD898" s="139"/>
      <c r="AE898" s="139"/>
      <c r="AF898" s="139"/>
      <c r="AG898" s="139"/>
      <c r="AH898" s="139"/>
      <c r="AI898" s="139"/>
      <c r="AJ898" s="139"/>
      <c r="AK898" s="139"/>
      <c r="AL898" s="139"/>
      <c r="AM898" s="139"/>
      <c r="AN898" s="139"/>
      <c r="AO898" s="139"/>
      <c r="AP898" s="139"/>
      <c r="AQ898" s="139"/>
      <c r="AR898" s="139"/>
      <c r="AS898" s="139"/>
      <c r="AT898" s="139"/>
      <c r="AU898" s="139"/>
      <c r="AV898" s="139"/>
      <c r="AW898" s="139"/>
      <c r="AX898" s="139"/>
      <c r="AY898" s="139"/>
      <c r="AZ898" s="139"/>
      <c r="BA898" s="140"/>
      <c r="BB898" s="139"/>
      <c r="BC898" s="139"/>
      <c r="BD898" s="139"/>
      <c r="BE898" s="139"/>
      <c r="BF898" s="139"/>
      <c r="BG898" s="140"/>
      <c r="BH898" s="139"/>
      <c r="BI898" s="139"/>
      <c r="BJ898" s="139"/>
      <c r="BK898" s="139"/>
      <c r="BL898" s="139"/>
      <c r="BM898" s="139"/>
      <c r="BN898" s="139"/>
    </row>
    <row r="899" spans="1:66" ht="15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  <c r="AC899" s="139"/>
      <c r="AD899" s="139"/>
      <c r="AE899" s="139"/>
      <c r="AF899" s="139"/>
      <c r="AG899" s="139"/>
      <c r="AH899" s="139"/>
      <c r="AI899" s="139"/>
      <c r="AJ899" s="139"/>
      <c r="AK899" s="139"/>
      <c r="AL899" s="139"/>
      <c r="AM899" s="139"/>
      <c r="AN899" s="139"/>
      <c r="AO899" s="139"/>
      <c r="AP899" s="139"/>
      <c r="AQ899" s="139"/>
      <c r="AR899" s="139"/>
      <c r="AS899" s="139"/>
      <c r="AT899" s="139"/>
      <c r="AU899" s="139"/>
      <c r="AV899" s="139"/>
      <c r="AW899" s="139"/>
      <c r="AX899" s="139"/>
      <c r="AY899" s="139"/>
      <c r="AZ899" s="139"/>
      <c r="BA899" s="140"/>
      <c r="BB899" s="139"/>
      <c r="BC899" s="139"/>
      <c r="BD899" s="139"/>
      <c r="BE899" s="139"/>
      <c r="BF899" s="139"/>
      <c r="BG899" s="140"/>
      <c r="BH899" s="139"/>
      <c r="BI899" s="139"/>
      <c r="BJ899" s="139"/>
      <c r="BK899" s="139"/>
      <c r="BL899" s="139"/>
      <c r="BM899" s="139"/>
      <c r="BN899" s="139"/>
    </row>
    <row r="900" spans="1:66" ht="15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  <c r="AB900" s="139"/>
      <c r="AC900" s="139"/>
      <c r="AD900" s="139"/>
      <c r="AE900" s="139"/>
      <c r="AF900" s="139"/>
      <c r="AG900" s="139"/>
      <c r="AH900" s="139"/>
      <c r="AI900" s="139"/>
      <c r="AJ900" s="139"/>
      <c r="AK900" s="139"/>
      <c r="AL900" s="139"/>
      <c r="AM900" s="139"/>
      <c r="AN900" s="139"/>
      <c r="AO900" s="139"/>
      <c r="AP900" s="139"/>
      <c r="AQ900" s="139"/>
      <c r="AR900" s="139"/>
      <c r="AS900" s="139"/>
      <c r="AT900" s="139"/>
      <c r="AU900" s="139"/>
      <c r="AV900" s="139"/>
      <c r="AW900" s="139"/>
      <c r="AX900" s="139"/>
      <c r="AY900" s="139"/>
      <c r="AZ900" s="139"/>
      <c r="BA900" s="140"/>
      <c r="BB900" s="139"/>
      <c r="BC900" s="139"/>
      <c r="BD900" s="139"/>
      <c r="BE900" s="139"/>
      <c r="BF900" s="139"/>
      <c r="BG900" s="140"/>
      <c r="BH900" s="139"/>
      <c r="BI900" s="139"/>
      <c r="BJ900" s="139"/>
      <c r="BK900" s="139"/>
      <c r="BL900" s="139"/>
      <c r="BM900" s="139"/>
      <c r="BN900" s="139"/>
    </row>
    <row r="901" spans="1:66" ht="15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  <c r="AC901" s="139"/>
      <c r="AD901" s="139"/>
      <c r="AE901" s="139"/>
      <c r="AF901" s="139"/>
      <c r="AG901" s="139"/>
      <c r="AH901" s="139"/>
      <c r="AI901" s="139"/>
      <c r="AJ901" s="139"/>
      <c r="AK901" s="139"/>
      <c r="AL901" s="139"/>
      <c r="AM901" s="139"/>
      <c r="AN901" s="139"/>
      <c r="AO901" s="139"/>
      <c r="AP901" s="139"/>
      <c r="AQ901" s="139"/>
      <c r="AR901" s="139"/>
      <c r="AS901" s="139"/>
      <c r="AT901" s="139"/>
      <c r="AU901" s="139"/>
      <c r="AV901" s="139"/>
      <c r="AW901" s="139"/>
      <c r="AX901" s="139"/>
      <c r="AY901" s="139"/>
      <c r="AZ901" s="139"/>
      <c r="BA901" s="140"/>
      <c r="BB901" s="139"/>
      <c r="BC901" s="139"/>
      <c r="BD901" s="139"/>
      <c r="BE901" s="139"/>
      <c r="BF901" s="139"/>
      <c r="BG901" s="140"/>
      <c r="BH901" s="139"/>
      <c r="BI901" s="139"/>
      <c r="BJ901" s="139"/>
      <c r="BK901" s="139"/>
      <c r="BL901" s="139"/>
      <c r="BM901" s="139"/>
      <c r="BN901" s="139"/>
    </row>
    <row r="902" spans="1:66" ht="15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  <c r="AB902" s="139"/>
      <c r="AC902" s="139"/>
      <c r="AD902" s="139"/>
      <c r="AE902" s="139"/>
      <c r="AF902" s="139"/>
      <c r="AG902" s="139"/>
      <c r="AH902" s="139"/>
      <c r="AI902" s="139"/>
      <c r="AJ902" s="139"/>
      <c r="AK902" s="139"/>
      <c r="AL902" s="139"/>
      <c r="AM902" s="139"/>
      <c r="AN902" s="139"/>
      <c r="AO902" s="139"/>
      <c r="AP902" s="139"/>
      <c r="AQ902" s="139"/>
      <c r="AR902" s="139"/>
      <c r="AS902" s="139"/>
      <c r="AT902" s="139"/>
      <c r="AU902" s="139"/>
      <c r="AV902" s="139"/>
      <c r="AW902" s="139"/>
      <c r="AX902" s="139"/>
      <c r="AY902" s="139"/>
      <c r="AZ902" s="139"/>
      <c r="BA902" s="140"/>
      <c r="BB902" s="139"/>
      <c r="BC902" s="139"/>
      <c r="BD902" s="139"/>
      <c r="BE902" s="139"/>
      <c r="BF902" s="139"/>
      <c r="BG902" s="140"/>
      <c r="BH902" s="139"/>
      <c r="BI902" s="139"/>
      <c r="BJ902" s="139"/>
      <c r="BK902" s="139"/>
      <c r="BL902" s="139"/>
      <c r="BM902" s="139"/>
      <c r="BN902" s="139"/>
    </row>
    <row r="903" spans="1:66" ht="15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  <c r="AC903" s="139"/>
      <c r="AD903" s="139"/>
      <c r="AE903" s="139"/>
      <c r="AF903" s="139"/>
      <c r="AG903" s="139"/>
      <c r="AH903" s="139"/>
      <c r="AI903" s="139"/>
      <c r="AJ903" s="139"/>
      <c r="AK903" s="139"/>
      <c r="AL903" s="139"/>
      <c r="AM903" s="139"/>
      <c r="AN903" s="139"/>
      <c r="AO903" s="139"/>
      <c r="AP903" s="139"/>
      <c r="AQ903" s="139"/>
      <c r="AR903" s="139"/>
      <c r="AS903" s="139"/>
      <c r="AT903" s="139"/>
      <c r="AU903" s="139"/>
      <c r="AV903" s="139"/>
      <c r="AW903" s="139"/>
      <c r="AX903" s="139"/>
      <c r="AY903" s="139"/>
      <c r="AZ903" s="139"/>
      <c r="BA903" s="140"/>
      <c r="BB903" s="139"/>
      <c r="BC903" s="139"/>
      <c r="BD903" s="139"/>
      <c r="BE903" s="139"/>
      <c r="BF903" s="139"/>
      <c r="BG903" s="140"/>
      <c r="BH903" s="139"/>
      <c r="BI903" s="139"/>
      <c r="BJ903" s="139"/>
      <c r="BK903" s="139"/>
      <c r="BL903" s="139"/>
      <c r="BM903" s="139"/>
      <c r="BN903" s="139"/>
    </row>
    <row r="904" spans="1:66" ht="15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  <c r="AB904" s="139"/>
      <c r="AC904" s="139"/>
      <c r="AD904" s="139"/>
      <c r="AE904" s="139"/>
      <c r="AF904" s="139"/>
      <c r="AG904" s="139"/>
      <c r="AH904" s="139"/>
      <c r="AI904" s="139"/>
      <c r="AJ904" s="139"/>
      <c r="AK904" s="139"/>
      <c r="AL904" s="139"/>
      <c r="AM904" s="139"/>
      <c r="AN904" s="139"/>
      <c r="AO904" s="139"/>
      <c r="AP904" s="139"/>
      <c r="AQ904" s="139"/>
      <c r="AR904" s="139"/>
      <c r="AS904" s="139"/>
      <c r="AT904" s="139"/>
      <c r="AU904" s="139"/>
      <c r="AV904" s="139"/>
      <c r="AW904" s="139"/>
      <c r="AX904" s="139"/>
      <c r="AY904" s="139"/>
      <c r="AZ904" s="139"/>
      <c r="BA904" s="140"/>
      <c r="BB904" s="139"/>
      <c r="BC904" s="139"/>
      <c r="BD904" s="139"/>
      <c r="BE904" s="139"/>
      <c r="BF904" s="139"/>
      <c r="BG904" s="140"/>
      <c r="BH904" s="139"/>
      <c r="BI904" s="139"/>
      <c r="BJ904" s="139"/>
      <c r="BK904" s="139"/>
      <c r="BL904" s="139"/>
      <c r="BM904" s="139"/>
      <c r="BN904" s="139"/>
    </row>
    <row r="905" spans="1:66" ht="15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  <c r="AC905" s="139"/>
      <c r="AD905" s="139"/>
      <c r="AE905" s="139"/>
      <c r="AF905" s="139"/>
      <c r="AG905" s="139"/>
      <c r="AH905" s="139"/>
      <c r="AI905" s="139"/>
      <c r="AJ905" s="139"/>
      <c r="AK905" s="139"/>
      <c r="AL905" s="139"/>
      <c r="AM905" s="139"/>
      <c r="AN905" s="139"/>
      <c r="AO905" s="139"/>
      <c r="AP905" s="139"/>
      <c r="AQ905" s="139"/>
      <c r="AR905" s="139"/>
      <c r="AS905" s="139"/>
      <c r="AT905" s="139"/>
      <c r="AU905" s="139"/>
      <c r="AV905" s="139"/>
      <c r="AW905" s="139"/>
      <c r="AX905" s="139"/>
      <c r="AY905" s="139"/>
      <c r="AZ905" s="139"/>
      <c r="BA905" s="140"/>
      <c r="BB905" s="139"/>
      <c r="BC905" s="139"/>
      <c r="BD905" s="139"/>
      <c r="BE905" s="139"/>
      <c r="BF905" s="139"/>
      <c r="BG905" s="140"/>
      <c r="BH905" s="139"/>
      <c r="BI905" s="139"/>
      <c r="BJ905" s="139"/>
      <c r="BK905" s="139"/>
      <c r="BL905" s="139"/>
      <c r="BM905" s="139"/>
      <c r="BN905" s="139"/>
    </row>
    <row r="906" spans="1:66" ht="15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  <c r="AB906" s="139"/>
      <c r="AC906" s="139"/>
      <c r="AD906" s="139"/>
      <c r="AE906" s="139"/>
      <c r="AF906" s="139"/>
      <c r="AG906" s="139"/>
      <c r="AH906" s="139"/>
      <c r="AI906" s="139"/>
      <c r="AJ906" s="139"/>
      <c r="AK906" s="139"/>
      <c r="AL906" s="139"/>
      <c r="AM906" s="139"/>
      <c r="AN906" s="139"/>
      <c r="AO906" s="139"/>
      <c r="AP906" s="139"/>
      <c r="AQ906" s="139"/>
      <c r="AR906" s="139"/>
      <c r="AS906" s="139"/>
      <c r="AT906" s="139"/>
      <c r="AU906" s="139"/>
      <c r="AV906" s="139"/>
      <c r="AW906" s="139"/>
      <c r="AX906" s="139"/>
      <c r="AY906" s="139"/>
      <c r="AZ906" s="139"/>
      <c r="BA906" s="140"/>
      <c r="BB906" s="139"/>
      <c r="BC906" s="139"/>
      <c r="BD906" s="139"/>
      <c r="BE906" s="139"/>
      <c r="BF906" s="139"/>
      <c r="BG906" s="140"/>
      <c r="BH906" s="139"/>
      <c r="BI906" s="139"/>
      <c r="BJ906" s="139"/>
      <c r="BK906" s="139"/>
      <c r="BL906" s="139"/>
      <c r="BM906" s="139"/>
      <c r="BN906" s="139"/>
    </row>
    <row r="907" spans="1:66" ht="15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  <c r="AB907" s="139"/>
      <c r="AC907" s="139"/>
      <c r="AD907" s="139"/>
      <c r="AE907" s="139"/>
      <c r="AF907" s="139"/>
      <c r="AG907" s="139"/>
      <c r="AH907" s="139"/>
      <c r="AI907" s="139"/>
      <c r="AJ907" s="139"/>
      <c r="AK907" s="139"/>
      <c r="AL907" s="139"/>
      <c r="AM907" s="139"/>
      <c r="AN907" s="139"/>
      <c r="AO907" s="139"/>
      <c r="AP907" s="139"/>
      <c r="AQ907" s="139"/>
      <c r="AR907" s="139"/>
      <c r="AS907" s="139"/>
      <c r="AT907" s="139"/>
      <c r="AU907" s="139"/>
      <c r="AV907" s="139"/>
      <c r="AW907" s="139"/>
      <c r="AX907" s="139"/>
      <c r="AY907" s="139"/>
      <c r="AZ907" s="139"/>
      <c r="BA907" s="140"/>
      <c r="BB907" s="139"/>
      <c r="BC907" s="139"/>
      <c r="BD907" s="139"/>
      <c r="BE907" s="139"/>
      <c r="BF907" s="139"/>
      <c r="BG907" s="140"/>
      <c r="BH907" s="139"/>
      <c r="BI907" s="139"/>
      <c r="BJ907" s="139"/>
      <c r="BK907" s="139"/>
      <c r="BL907" s="139"/>
      <c r="BM907" s="139"/>
      <c r="BN907" s="139"/>
    </row>
    <row r="908" spans="1:66" ht="15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  <c r="AB908" s="139"/>
      <c r="AC908" s="139"/>
      <c r="AD908" s="139"/>
      <c r="AE908" s="139"/>
      <c r="AF908" s="139"/>
      <c r="AG908" s="139"/>
      <c r="AH908" s="139"/>
      <c r="AI908" s="139"/>
      <c r="AJ908" s="139"/>
      <c r="AK908" s="139"/>
      <c r="AL908" s="139"/>
      <c r="AM908" s="139"/>
      <c r="AN908" s="139"/>
      <c r="AO908" s="139"/>
      <c r="AP908" s="139"/>
      <c r="AQ908" s="139"/>
      <c r="AR908" s="139"/>
      <c r="AS908" s="139"/>
      <c r="AT908" s="139"/>
      <c r="AU908" s="139"/>
      <c r="AV908" s="139"/>
      <c r="AW908" s="139"/>
      <c r="AX908" s="139"/>
      <c r="AY908" s="139"/>
      <c r="AZ908" s="139"/>
      <c r="BA908" s="140"/>
      <c r="BB908" s="139"/>
      <c r="BC908" s="139"/>
      <c r="BD908" s="139"/>
      <c r="BE908" s="139"/>
      <c r="BF908" s="139"/>
      <c r="BG908" s="140"/>
      <c r="BH908" s="139"/>
      <c r="BI908" s="139"/>
      <c r="BJ908" s="139"/>
      <c r="BK908" s="139"/>
      <c r="BL908" s="139"/>
      <c r="BM908" s="139"/>
      <c r="BN908" s="139"/>
    </row>
    <row r="909" spans="1:66" ht="15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  <c r="AB909" s="139"/>
      <c r="AC909" s="139"/>
      <c r="AD909" s="139"/>
      <c r="AE909" s="139"/>
      <c r="AF909" s="139"/>
      <c r="AG909" s="139"/>
      <c r="AH909" s="139"/>
      <c r="AI909" s="139"/>
      <c r="AJ909" s="139"/>
      <c r="AK909" s="139"/>
      <c r="AL909" s="139"/>
      <c r="AM909" s="139"/>
      <c r="AN909" s="139"/>
      <c r="AO909" s="139"/>
      <c r="AP909" s="139"/>
      <c r="AQ909" s="139"/>
      <c r="AR909" s="139"/>
      <c r="AS909" s="139"/>
      <c r="AT909" s="139"/>
      <c r="AU909" s="139"/>
      <c r="AV909" s="139"/>
      <c r="AW909" s="139"/>
      <c r="AX909" s="139"/>
      <c r="AY909" s="139"/>
      <c r="AZ909" s="139"/>
      <c r="BA909" s="140"/>
      <c r="BB909" s="139"/>
      <c r="BC909" s="139"/>
      <c r="BD909" s="139"/>
      <c r="BE909" s="139"/>
      <c r="BF909" s="139"/>
      <c r="BG909" s="140"/>
      <c r="BH909" s="139"/>
      <c r="BI909" s="139"/>
      <c r="BJ909" s="139"/>
      <c r="BK909" s="139"/>
      <c r="BL909" s="139"/>
      <c r="BM909" s="139"/>
      <c r="BN909" s="139"/>
    </row>
    <row r="910" spans="1:66" ht="15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  <c r="AB910" s="139"/>
      <c r="AC910" s="139"/>
      <c r="AD910" s="139"/>
      <c r="AE910" s="139"/>
      <c r="AF910" s="139"/>
      <c r="AG910" s="139"/>
      <c r="AH910" s="139"/>
      <c r="AI910" s="139"/>
      <c r="AJ910" s="139"/>
      <c r="AK910" s="139"/>
      <c r="AL910" s="139"/>
      <c r="AM910" s="139"/>
      <c r="AN910" s="139"/>
      <c r="AO910" s="139"/>
      <c r="AP910" s="139"/>
      <c r="AQ910" s="139"/>
      <c r="AR910" s="139"/>
      <c r="AS910" s="139"/>
      <c r="AT910" s="139"/>
      <c r="AU910" s="139"/>
      <c r="AV910" s="139"/>
      <c r="AW910" s="139"/>
      <c r="AX910" s="139"/>
      <c r="AY910" s="139"/>
      <c r="AZ910" s="139"/>
      <c r="BA910" s="140"/>
      <c r="BB910" s="139"/>
      <c r="BC910" s="139"/>
      <c r="BD910" s="139"/>
      <c r="BE910" s="139"/>
      <c r="BF910" s="139"/>
      <c r="BG910" s="140"/>
      <c r="BH910" s="139"/>
      <c r="BI910" s="139"/>
      <c r="BJ910" s="139"/>
      <c r="BK910" s="139"/>
      <c r="BL910" s="139"/>
      <c r="BM910" s="139"/>
      <c r="BN910" s="139"/>
    </row>
    <row r="911" spans="1:66" ht="15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  <c r="AB911" s="139"/>
      <c r="AC911" s="139"/>
      <c r="AD911" s="139"/>
      <c r="AE911" s="139"/>
      <c r="AF911" s="139"/>
      <c r="AG911" s="139"/>
      <c r="AH911" s="139"/>
      <c r="AI911" s="139"/>
      <c r="AJ911" s="139"/>
      <c r="AK911" s="139"/>
      <c r="AL911" s="139"/>
      <c r="AM911" s="139"/>
      <c r="AN911" s="139"/>
      <c r="AO911" s="139"/>
      <c r="AP911" s="139"/>
      <c r="AQ911" s="139"/>
      <c r="AR911" s="139"/>
      <c r="AS911" s="139"/>
      <c r="AT911" s="139"/>
      <c r="AU911" s="139"/>
      <c r="AV911" s="139"/>
      <c r="AW911" s="139"/>
      <c r="AX911" s="139"/>
      <c r="AY911" s="139"/>
      <c r="AZ911" s="139"/>
      <c r="BA911" s="140"/>
      <c r="BB911" s="139"/>
      <c r="BC911" s="139"/>
      <c r="BD911" s="139"/>
      <c r="BE911" s="139"/>
      <c r="BF911" s="139"/>
      <c r="BG911" s="140"/>
      <c r="BH911" s="139"/>
      <c r="BI911" s="139"/>
      <c r="BJ911" s="139"/>
      <c r="BK911" s="139"/>
      <c r="BL911" s="139"/>
      <c r="BM911" s="139"/>
      <c r="BN911" s="139"/>
    </row>
    <row r="912" spans="1:66" ht="15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  <c r="AB912" s="139"/>
      <c r="AC912" s="139"/>
      <c r="AD912" s="139"/>
      <c r="AE912" s="139"/>
      <c r="AF912" s="139"/>
      <c r="AG912" s="139"/>
      <c r="AH912" s="139"/>
      <c r="AI912" s="139"/>
      <c r="AJ912" s="139"/>
      <c r="AK912" s="139"/>
      <c r="AL912" s="139"/>
      <c r="AM912" s="139"/>
      <c r="AN912" s="139"/>
      <c r="AO912" s="139"/>
      <c r="AP912" s="139"/>
      <c r="AQ912" s="139"/>
      <c r="AR912" s="139"/>
      <c r="AS912" s="139"/>
      <c r="AT912" s="139"/>
      <c r="AU912" s="139"/>
      <c r="AV912" s="139"/>
      <c r="AW912" s="139"/>
      <c r="AX912" s="139"/>
      <c r="AY912" s="139"/>
      <c r="AZ912" s="139"/>
      <c r="BA912" s="140"/>
      <c r="BB912" s="139"/>
      <c r="BC912" s="139"/>
      <c r="BD912" s="139"/>
      <c r="BE912" s="139"/>
      <c r="BF912" s="139"/>
      <c r="BG912" s="140"/>
      <c r="BH912" s="139"/>
      <c r="BI912" s="139"/>
      <c r="BJ912" s="139"/>
      <c r="BK912" s="139"/>
      <c r="BL912" s="139"/>
      <c r="BM912" s="139"/>
      <c r="BN912" s="139"/>
    </row>
    <row r="913" spans="1:66" ht="15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  <c r="AB913" s="139"/>
      <c r="AC913" s="139"/>
      <c r="AD913" s="139"/>
      <c r="AE913" s="139"/>
      <c r="AF913" s="139"/>
      <c r="AG913" s="139"/>
      <c r="AH913" s="139"/>
      <c r="AI913" s="139"/>
      <c r="AJ913" s="139"/>
      <c r="AK913" s="139"/>
      <c r="AL913" s="139"/>
      <c r="AM913" s="139"/>
      <c r="AN913" s="139"/>
      <c r="AO913" s="139"/>
      <c r="AP913" s="139"/>
      <c r="AQ913" s="139"/>
      <c r="AR913" s="139"/>
      <c r="AS913" s="139"/>
      <c r="AT913" s="139"/>
      <c r="AU913" s="139"/>
      <c r="AV913" s="139"/>
      <c r="AW913" s="139"/>
      <c r="AX913" s="139"/>
      <c r="AY913" s="139"/>
      <c r="AZ913" s="139"/>
      <c r="BA913" s="140"/>
      <c r="BB913" s="139"/>
      <c r="BC913" s="139"/>
      <c r="BD913" s="139"/>
      <c r="BE913" s="139"/>
      <c r="BF913" s="139"/>
      <c r="BG913" s="140"/>
      <c r="BH913" s="139"/>
      <c r="BI913" s="139"/>
      <c r="BJ913" s="139"/>
      <c r="BK913" s="139"/>
      <c r="BL913" s="139"/>
      <c r="BM913" s="139"/>
      <c r="BN913" s="139"/>
    </row>
    <row r="914" spans="1:66" ht="15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  <c r="AB914" s="139"/>
      <c r="AC914" s="139"/>
      <c r="AD914" s="139"/>
      <c r="AE914" s="139"/>
      <c r="AF914" s="139"/>
      <c r="AG914" s="139"/>
      <c r="AH914" s="139"/>
      <c r="AI914" s="139"/>
      <c r="AJ914" s="139"/>
      <c r="AK914" s="139"/>
      <c r="AL914" s="139"/>
      <c r="AM914" s="139"/>
      <c r="AN914" s="139"/>
      <c r="AO914" s="139"/>
      <c r="AP914" s="139"/>
      <c r="AQ914" s="139"/>
      <c r="AR914" s="139"/>
      <c r="AS914" s="139"/>
      <c r="AT914" s="139"/>
      <c r="AU914" s="139"/>
      <c r="AV914" s="139"/>
      <c r="AW914" s="139"/>
      <c r="AX914" s="139"/>
      <c r="AY914" s="139"/>
      <c r="AZ914" s="139"/>
      <c r="BA914" s="140"/>
      <c r="BB914" s="139"/>
      <c r="BC914" s="139"/>
      <c r="BD914" s="139"/>
      <c r="BE914" s="139"/>
      <c r="BF914" s="139"/>
      <c r="BG914" s="140"/>
      <c r="BH914" s="139"/>
      <c r="BI914" s="139"/>
      <c r="BJ914" s="139"/>
      <c r="BK914" s="139"/>
      <c r="BL914" s="139"/>
      <c r="BM914" s="139"/>
      <c r="BN914" s="139"/>
    </row>
    <row r="915" spans="1:66" ht="15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  <c r="AB915" s="139"/>
      <c r="AC915" s="139"/>
      <c r="AD915" s="139"/>
      <c r="AE915" s="139"/>
      <c r="AF915" s="139"/>
      <c r="AG915" s="139"/>
      <c r="AH915" s="139"/>
      <c r="AI915" s="139"/>
      <c r="AJ915" s="139"/>
      <c r="AK915" s="139"/>
      <c r="AL915" s="139"/>
      <c r="AM915" s="139"/>
      <c r="AN915" s="139"/>
      <c r="AO915" s="139"/>
      <c r="AP915" s="139"/>
      <c r="AQ915" s="139"/>
      <c r="AR915" s="139"/>
      <c r="AS915" s="139"/>
      <c r="AT915" s="139"/>
      <c r="AU915" s="139"/>
      <c r="AV915" s="139"/>
      <c r="AW915" s="139"/>
      <c r="AX915" s="139"/>
      <c r="AY915" s="139"/>
      <c r="AZ915" s="139"/>
      <c r="BA915" s="140"/>
      <c r="BB915" s="139"/>
      <c r="BC915" s="139"/>
      <c r="BD915" s="139"/>
      <c r="BE915" s="139"/>
      <c r="BF915" s="139"/>
      <c r="BG915" s="140"/>
      <c r="BH915" s="139"/>
      <c r="BI915" s="139"/>
      <c r="BJ915" s="139"/>
      <c r="BK915" s="139"/>
      <c r="BL915" s="139"/>
      <c r="BM915" s="139"/>
      <c r="BN915" s="139"/>
    </row>
    <row r="916" spans="1:66" ht="15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  <c r="AB916" s="139"/>
      <c r="AC916" s="139"/>
      <c r="AD916" s="139"/>
      <c r="AE916" s="139"/>
      <c r="AF916" s="139"/>
      <c r="AG916" s="139"/>
      <c r="AH916" s="139"/>
      <c r="AI916" s="139"/>
      <c r="AJ916" s="139"/>
      <c r="AK916" s="139"/>
      <c r="AL916" s="139"/>
      <c r="AM916" s="139"/>
      <c r="AN916" s="139"/>
      <c r="AO916" s="139"/>
      <c r="AP916" s="139"/>
      <c r="AQ916" s="139"/>
      <c r="AR916" s="139"/>
      <c r="AS916" s="139"/>
      <c r="AT916" s="139"/>
      <c r="AU916" s="139"/>
      <c r="AV916" s="139"/>
      <c r="AW916" s="139"/>
      <c r="AX916" s="139"/>
      <c r="AY916" s="139"/>
      <c r="AZ916" s="139"/>
      <c r="BA916" s="140"/>
      <c r="BB916" s="139"/>
      <c r="BC916" s="139"/>
      <c r="BD916" s="139"/>
      <c r="BE916" s="139"/>
      <c r="BF916" s="139"/>
      <c r="BG916" s="140"/>
      <c r="BH916" s="139"/>
      <c r="BI916" s="139"/>
      <c r="BJ916" s="139"/>
      <c r="BK916" s="139"/>
      <c r="BL916" s="139"/>
      <c r="BM916" s="139"/>
      <c r="BN916" s="139"/>
    </row>
    <row r="917" spans="1:66" ht="15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  <c r="AB917" s="139"/>
      <c r="AC917" s="139"/>
      <c r="AD917" s="139"/>
      <c r="AE917" s="139"/>
      <c r="AF917" s="139"/>
      <c r="AG917" s="139"/>
      <c r="AH917" s="139"/>
      <c r="AI917" s="139"/>
      <c r="AJ917" s="139"/>
      <c r="AK917" s="139"/>
      <c r="AL917" s="139"/>
      <c r="AM917" s="139"/>
      <c r="AN917" s="139"/>
      <c r="AO917" s="139"/>
      <c r="AP917" s="139"/>
      <c r="AQ917" s="139"/>
      <c r="AR917" s="139"/>
      <c r="AS917" s="139"/>
      <c r="AT917" s="139"/>
      <c r="AU917" s="139"/>
      <c r="AV917" s="139"/>
      <c r="AW917" s="139"/>
      <c r="AX917" s="139"/>
      <c r="AY917" s="139"/>
      <c r="AZ917" s="139"/>
      <c r="BA917" s="140"/>
      <c r="BB917" s="139"/>
      <c r="BC917" s="139"/>
      <c r="BD917" s="139"/>
      <c r="BE917" s="139"/>
      <c r="BF917" s="139"/>
      <c r="BG917" s="140"/>
      <c r="BH917" s="139"/>
      <c r="BI917" s="139"/>
      <c r="BJ917" s="139"/>
      <c r="BK917" s="139"/>
      <c r="BL917" s="139"/>
      <c r="BM917" s="139"/>
      <c r="BN917" s="139"/>
    </row>
    <row r="918" spans="1:66" ht="15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  <c r="AB918" s="139"/>
      <c r="AC918" s="139"/>
      <c r="AD918" s="139"/>
      <c r="AE918" s="139"/>
      <c r="AF918" s="139"/>
      <c r="AG918" s="139"/>
      <c r="AH918" s="139"/>
      <c r="AI918" s="139"/>
      <c r="AJ918" s="139"/>
      <c r="AK918" s="139"/>
      <c r="AL918" s="139"/>
      <c r="AM918" s="139"/>
      <c r="AN918" s="139"/>
      <c r="AO918" s="139"/>
      <c r="AP918" s="139"/>
      <c r="AQ918" s="139"/>
      <c r="AR918" s="139"/>
      <c r="AS918" s="139"/>
      <c r="AT918" s="139"/>
      <c r="AU918" s="139"/>
      <c r="AV918" s="139"/>
      <c r="AW918" s="139"/>
      <c r="AX918" s="139"/>
      <c r="AY918" s="139"/>
      <c r="AZ918" s="139"/>
      <c r="BA918" s="140"/>
      <c r="BB918" s="139"/>
      <c r="BC918" s="139"/>
      <c r="BD918" s="139"/>
      <c r="BE918" s="139"/>
      <c r="BF918" s="139"/>
      <c r="BG918" s="140"/>
      <c r="BH918" s="139"/>
      <c r="BI918" s="139"/>
      <c r="BJ918" s="139"/>
      <c r="BK918" s="139"/>
      <c r="BL918" s="139"/>
      <c r="BM918" s="139"/>
      <c r="BN918" s="139"/>
    </row>
    <row r="919" spans="1:66" ht="15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  <c r="AB919" s="139"/>
      <c r="AC919" s="139"/>
      <c r="AD919" s="139"/>
      <c r="AE919" s="139"/>
      <c r="AF919" s="139"/>
      <c r="AG919" s="139"/>
      <c r="AH919" s="139"/>
      <c r="AI919" s="139"/>
      <c r="AJ919" s="139"/>
      <c r="AK919" s="139"/>
      <c r="AL919" s="139"/>
      <c r="AM919" s="139"/>
      <c r="AN919" s="139"/>
      <c r="AO919" s="139"/>
      <c r="AP919" s="139"/>
      <c r="AQ919" s="139"/>
      <c r="AR919" s="139"/>
      <c r="AS919" s="139"/>
      <c r="AT919" s="139"/>
      <c r="AU919" s="139"/>
      <c r="AV919" s="139"/>
      <c r="AW919" s="139"/>
      <c r="AX919" s="139"/>
      <c r="AY919" s="139"/>
      <c r="AZ919" s="139"/>
      <c r="BA919" s="140"/>
      <c r="BB919" s="139"/>
      <c r="BC919" s="139"/>
      <c r="BD919" s="139"/>
      <c r="BE919" s="139"/>
      <c r="BF919" s="139"/>
      <c r="BG919" s="140"/>
      <c r="BH919" s="139"/>
      <c r="BI919" s="139"/>
      <c r="BJ919" s="139"/>
      <c r="BK919" s="139"/>
      <c r="BL919" s="139"/>
      <c r="BM919" s="139"/>
      <c r="BN919" s="139"/>
    </row>
    <row r="920" spans="1:66" ht="15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  <c r="AB920" s="139"/>
      <c r="AC920" s="139"/>
      <c r="AD920" s="139"/>
      <c r="AE920" s="139"/>
      <c r="AF920" s="139"/>
      <c r="AG920" s="139"/>
      <c r="AH920" s="139"/>
      <c r="AI920" s="139"/>
      <c r="AJ920" s="139"/>
      <c r="AK920" s="139"/>
      <c r="AL920" s="139"/>
      <c r="AM920" s="139"/>
      <c r="AN920" s="139"/>
      <c r="AO920" s="139"/>
      <c r="AP920" s="139"/>
      <c r="AQ920" s="139"/>
      <c r="AR920" s="139"/>
      <c r="AS920" s="139"/>
      <c r="AT920" s="139"/>
      <c r="AU920" s="139"/>
      <c r="AV920" s="139"/>
      <c r="AW920" s="139"/>
      <c r="AX920" s="139"/>
      <c r="AY920" s="139"/>
      <c r="AZ920" s="139"/>
      <c r="BA920" s="140"/>
      <c r="BB920" s="139"/>
      <c r="BC920" s="139"/>
      <c r="BD920" s="139"/>
      <c r="BE920" s="139"/>
      <c r="BF920" s="139"/>
      <c r="BG920" s="140"/>
      <c r="BH920" s="139"/>
      <c r="BI920" s="139"/>
      <c r="BJ920" s="139"/>
      <c r="BK920" s="139"/>
      <c r="BL920" s="139"/>
      <c r="BM920" s="139"/>
      <c r="BN920" s="139"/>
    </row>
    <row r="921" spans="1:66" ht="15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  <c r="AB921" s="139"/>
      <c r="AC921" s="139"/>
      <c r="AD921" s="139"/>
      <c r="AE921" s="139"/>
      <c r="AF921" s="139"/>
      <c r="AG921" s="139"/>
      <c r="AH921" s="139"/>
      <c r="AI921" s="139"/>
      <c r="AJ921" s="139"/>
      <c r="AK921" s="139"/>
      <c r="AL921" s="139"/>
      <c r="AM921" s="139"/>
      <c r="AN921" s="139"/>
      <c r="AO921" s="139"/>
      <c r="AP921" s="139"/>
      <c r="AQ921" s="139"/>
      <c r="AR921" s="139"/>
      <c r="AS921" s="139"/>
      <c r="AT921" s="139"/>
      <c r="AU921" s="139"/>
      <c r="AV921" s="139"/>
      <c r="AW921" s="139"/>
      <c r="AX921" s="139"/>
      <c r="AY921" s="139"/>
      <c r="AZ921" s="139"/>
      <c r="BA921" s="140"/>
      <c r="BB921" s="139"/>
      <c r="BC921" s="139"/>
      <c r="BD921" s="139"/>
      <c r="BE921" s="139"/>
      <c r="BF921" s="139"/>
      <c r="BG921" s="140"/>
      <c r="BH921" s="139"/>
      <c r="BI921" s="139"/>
      <c r="BJ921" s="139"/>
      <c r="BK921" s="139"/>
      <c r="BL921" s="139"/>
      <c r="BM921" s="139"/>
      <c r="BN921" s="139"/>
    </row>
    <row r="922" spans="1:66" ht="15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  <c r="AB922" s="139"/>
      <c r="AC922" s="139"/>
      <c r="AD922" s="139"/>
      <c r="AE922" s="139"/>
      <c r="AF922" s="139"/>
      <c r="AG922" s="139"/>
      <c r="AH922" s="139"/>
      <c r="AI922" s="139"/>
      <c r="AJ922" s="139"/>
      <c r="AK922" s="139"/>
      <c r="AL922" s="139"/>
      <c r="AM922" s="139"/>
      <c r="AN922" s="139"/>
      <c r="AO922" s="139"/>
      <c r="AP922" s="139"/>
      <c r="AQ922" s="139"/>
      <c r="AR922" s="139"/>
      <c r="AS922" s="139"/>
      <c r="AT922" s="139"/>
      <c r="AU922" s="139"/>
      <c r="AV922" s="139"/>
      <c r="AW922" s="139"/>
      <c r="AX922" s="139"/>
      <c r="AY922" s="139"/>
      <c r="AZ922" s="139"/>
      <c r="BA922" s="140"/>
      <c r="BB922" s="139"/>
      <c r="BC922" s="139"/>
      <c r="BD922" s="139"/>
      <c r="BE922" s="139"/>
      <c r="BF922" s="139"/>
      <c r="BG922" s="140"/>
      <c r="BH922" s="139"/>
      <c r="BI922" s="139"/>
      <c r="BJ922" s="139"/>
      <c r="BK922" s="139"/>
      <c r="BL922" s="139"/>
      <c r="BM922" s="139"/>
      <c r="BN922" s="139"/>
    </row>
    <row r="923" spans="1:66" ht="15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  <c r="AB923" s="139"/>
      <c r="AC923" s="139"/>
      <c r="AD923" s="139"/>
      <c r="AE923" s="139"/>
      <c r="AF923" s="139"/>
      <c r="AG923" s="139"/>
      <c r="AH923" s="139"/>
      <c r="AI923" s="139"/>
      <c r="AJ923" s="139"/>
      <c r="AK923" s="139"/>
      <c r="AL923" s="139"/>
      <c r="AM923" s="139"/>
      <c r="AN923" s="139"/>
      <c r="AO923" s="139"/>
      <c r="AP923" s="139"/>
      <c r="AQ923" s="139"/>
      <c r="AR923" s="139"/>
      <c r="AS923" s="139"/>
      <c r="AT923" s="139"/>
      <c r="AU923" s="139"/>
      <c r="AV923" s="139"/>
      <c r="AW923" s="139"/>
      <c r="AX923" s="139"/>
      <c r="AY923" s="139"/>
      <c r="AZ923" s="139"/>
      <c r="BA923" s="140"/>
      <c r="BB923" s="139"/>
      <c r="BC923" s="139"/>
      <c r="BD923" s="139"/>
      <c r="BE923" s="139"/>
      <c r="BF923" s="139"/>
      <c r="BG923" s="140"/>
      <c r="BH923" s="139"/>
      <c r="BI923" s="139"/>
      <c r="BJ923" s="139"/>
      <c r="BK923" s="139"/>
      <c r="BL923" s="139"/>
      <c r="BM923" s="139"/>
      <c r="BN923" s="139"/>
    </row>
    <row r="924" spans="1:66" ht="15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  <c r="AB924" s="139"/>
      <c r="AC924" s="139"/>
      <c r="AD924" s="139"/>
      <c r="AE924" s="139"/>
      <c r="AF924" s="139"/>
      <c r="AG924" s="139"/>
      <c r="AH924" s="139"/>
      <c r="AI924" s="139"/>
      <c r="AJ924" s="139"/>
      <c r="AK924" s="139"/>
      <c r="AL924" s="139"/>
      <c r="AM924" s="139"/>
      <c r="AN924" s="139"/>
      <c r="AO924" s="139"/>
      <c r="AP924" s="139"/>
      <c r="AQ924" s="139"/>
      <c r="AR924" s="139"/>
      <c r="AS924" s="139"/>
      <c r="AT924" s="139"/>
      <c r="AU924" s="139"/>
      <c r="AV924" s="139"/>
      <c r="AW924" s="139"/>
      <c r="AX924" s="139"/>
      <c r="AY924" s="139"/>
      <c r="AZ924" s="139"/>
      <c r="BA924" s="140"/>
      <c r="BB924" s="139"/>
      <c r="BC924" s="139"/>
      <c r="BD924" s="139"/>
      <c r="BE924" s="139"/>
      <c r="BF924" s="139"/>
      <c r="BG924" s="140"/>
      <c r="BH924" s="139"/>
      <c r="BI924" s="139"/>
      <c r="BJ924" s="139"/>
      <c r="BK924" s="139"/>
      <c r="BL924" s="139"/>
      <c r="BM924" s="139"/>
      <c r="BN924" s="139"/>
    </row>
    <row r="925" spans="1:66" ht="15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  <c r="AB925" s="139"/>
      <c r="AC925" s="139"/>
      <c r="AD925" s="139"/>
      <c r="AE925" s="139"/>
      <c r="AF925" s="139"/>
      <c r="AG925" s="139"/>
      <c r="AH925" s="139"/>
      <c r="AI925" s="139"/>
      <c r="AJ925" s="139"/>
      <c r="AK925" s="139"/>
      <c r="AL925" s="139"/>
      <c r="AM925" s="139"/>
      <c r="AN925" s="139"/>
      <c r="AO925" s="139"/>
      <c r="AP925" s="139"/>
      <c r="AQ925" s="139"/>
      <c r="AR925" s="139"/>
      <c r="AS925" s="139"/>
      <c r="AT925" s="139"/>
      <c r="AU925" s="139"/>
      <c r="AV925" s="139"/>
      <c r="AW925" s="139"/>
      <c r="AX925" s="139"/>
      <c r="AY925" s="139"/>
      <c r="AZ925" s="139"/>
      <c r="BA925" s="140"/>
      <c r="BB925" s="139"/>
      <c r="BC925" s="139"/>
      <c r="BD925" s="139"/>
      <c r="BE925" s="139"/>
      <c r="BF925" s="139"/>
      <c r="BG925" s="140"/>
      <c r="BH925" s="139"/>
      <c r="BI925" s="139"/>
      <c r="BJ925" s="139"/>
      <c r="BK925" s="139"/>
      <c r="BL925" s="139"/>
      <c r="BM925" s="139"/>
      <c r="BN925" s="139"/>
    </row>
    <row r="926" spans="1:66" ht="15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  <c r="AB926" s="139"/>
      <c r="AC926" s="139"/>
      <c r="AD926" s="139"/>
      <c r="AE926" s="139"/>
      <c r="AF926" s="139"/>
      <c r="AG926" s="139"/>
      <c r="AH926" s="139"/>
      <c r="AI926" s="139"/>
      <c r="AJ926" s="139"/>
      <c r="AK926" s="139"/>
      <c r="AL926" s="139"/>
      <c r="AM926" s="139"/>
      <c r="AN926" s="139"/>
      <c r="AO926" s="139"/>
      <c r="AP926" s="139"/>
      <c r="AQ926" s="139"/>
      <c r="AR926" s="139"/>
      <c r="AS926" s="139"/>
      <c r="AT926" s="139"/>
      <c r="AU926" s="139"/>
      <c r="AV926" s="139"/>
      <c r="AW926" s="139"/>
      <c r="AX926" s="139"/>
      <c r="AY926" s="139"/>
      <c r="AZ926" s="139"/>
      <c r="BA926" s="140"/>
      <c r="BB926" s="139"/>
      <c r="BC926" s="139"/>
      <c r="BD926" s="139"/>
      <c r="BE926" s="139"/>
      <c r="BF926" s="139"/>
      <c r="BG926" s="140"/>
      <c r="BH926" s="139"/>
      <c r="BI926" s="139"/>
      <c r="BJ926" s="139"/>
      <c r="BK926" s="139"/>
      <c r="BL926" s="139"/>
      <c r="BM926" s="139"/>
      <c r="BN926" s="139"/>
    </row>
    <row r="927" spans="1:66" ht="15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  <c r="AB927" s="139"/>
      <c r="AC927" s="139"/>
      <c r="AD927" s="139"/>
      <c r="AE927" s="139"/>
      <c r="AF927" s="139"/>
      <c r="AG927" s="139"/>
      <c r="AH927" s="139"/>
      <c r="AI927" s="139"/>
      <c r="AJ927" s="139"/>
      <c r="AK927" s="139"/>
      <c r="AL927" s="139"/>
      <c r="AM927" s="139"/>
      <c r="AN927" s="139"/>
      <c r="AO927" s="139"/>
      <c r="AP927" s="139"/>
      <c r="AQ927" s="139"/>
      <c r="AR927" s="139"/>
      <c r="AS927" s="139"/>
      <c r="AT927" s="139"/>
      <c r="AU927" s="139"/>
      <c r="AV927" s="139"/>
      <c r="AW927" s="139"/>
      <c r="AX927" s="139"/>
      <c r="AY927" s="139"/>
      <c r="AZ927" s="139"/>
      <c r="BA927" s="140"/>
      <c r="BB927" s="139"/>
      <c r="BC927" s="139"/>
      <c r="BD927" s="139"/>
      <c r="BE927" s="139"/>
      <c r="BF927" s="139"/>
      <c r="BG927" s="140"/>
      <c r="BH927" s="139"/>
      <c r="BI927" s="139"/>
      <c r="BJ927" s="139"/>
      <c r="BK927" s="139"/>
      <c r="BL927" s="139"/>
      <c r="BM927" s="139"/>
      <c r="BN927" s="139"/>
    </row>
    <row r="928" spans="1:66" ht="15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  <c r="AB928" s="139"/>
      <c r="AC928" s="139"/>
      <c r="AD928" s="139"/>
      <c r="AE928" s="139"/>
      <c r="AF928" s="139"/>
      <c r="AG928" s="139"/>
      <c r="AH928" s="139"/>
      <c r="AI928" s="139"/>
      <c r="AJ928" s="139"/>
      <c r="AK928" s="139"/>
      <c r="AL928" s="139"/>
      <c r="AM928" s="139"/>
      <c r="AN928" s="139"/>
      <c r="AO928" s="139"/>
      <c r="AP928" s="139"/>
      <c r="AQ928" s="139"/>
      <c r="AR928" s="139"/>
      <c r="AS928" s="139"/>
      <c r="AT928" s="139"/>
      <c r="AU928" s="139"/>
      <c r="AV928" s="139"/>
      <c r="AW928" s="139"/>
      <c r="AX928" s="139"/>
      <c r="AY928" s="139"/>
      <c r="AZ928" s="139"/>
      <c r="BA928" s="140"/>
      <c r="BB928" s="139"/>
      <c r="BC928" s="139"/>
      <c r="BD928" s="139"/>
      <c r="BE928" s="139"/>
      <c r="BF928" s="139"/>
      <c r="BG928" s="140"/>
      <c r="BH928" s="139"/>
      <c r="BI928" s="139"/>
      <c r="BJ928" s="139"/>
      <c r="BK928" s="139"/>
      <c r="BL928" s="139"/>
      <c r="BM928" s="139"/>
      <c r="BN928" s="139"/>
    </row>
    <row r="929" spans="1:66" ht="15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  <c r="AB929" s="139"/>
      <c r="AC929" s="139"/>
      <c r="AD929" s="139"/>
      <c r="AE929" s="139"/>
      <c r="AF929" s="139"/>
      <c r="AG929" s="139"/>
      <c r="AH929" s="139"/>
      <c r="AI929" s="139"/>
      <c r="AJ929" s="139"/>
      <c r="AK929" s="139"/>
      <c r="AL929" s="139"/>
      <c r="AM929" s="139"/>
      <c r="AN929" s="139"/>
      <c r="AO929" s="139"/>
      <c r="AP929" s="139"/>
      <c r="AQ929" s="139"/>
      <c r="AR929" s="139"/>
      <c r="AS929" s="139"/>
      <c r="AT929" s="139"/>
      <c r="AU929" s="139"/>
      <c r="AV929" s="139"/>
      <c r="AW929" s="139"/>
      <c r="AX929" s="139"/>
      <c r="AY929" s="139"/>
      <c r="AZ929" s="139"/>
      <c r="BA929" s="140"/>
      <c r="BB929" s="139"/>
      <c r="BC929" s="139"/>
      <c r="BD929" s="139"/>
      <c r="BE929" s="139"/>
      <c r="BF929" s="139"/>
      <c r="BG929" s="140"/>
      <c r="BH929" s="139"/>
      <c r="BI929" s="139"/>
      <c r="BJ929" s="139"/>
      <c r="BK929" s="139"/>
      <c r="BL929" s="139"/>
      <c r="BM929" s="139"/>
      <c r="BN929" s="139"/>
    </row>
    <row r="930" spans="1:66" ht="15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  <c r="AB930" s="139"/>
      <c r="AC930" s="139"/>
      <c r="AD930" s="139"/>
      <c r="AE930" s="139"/>
      <c r="AF930" s="139"/>
      <c r="AG930" s="139"/>
      <c r="AH930" s="139"/>
      <c r="AI930" s="139"/>
      <c r="AJ930" s="139"/>
      <c r="AK930" s="139"/>
      <c r="AL930" s="139"/>
      <c r="AM930" s="139"/>
      <c r="AN930" s="139"/>
      <c r="AO930" s="139"/>
      <c r="AP930" s="139"/>
      <c r="AQ930" s="139"/>
      <c r="AR930" s="139"/>
      <c r="AS930" s="139"/>
      <c r="AT930" s="139"/>
      <c r="AU930" s="139"/>
      <c r="AV930" s="139"/>
      <c r="AW930" s="139"/>
      <c r="AX930" s="139"/>
      <c r="AY930" s="139"/>
      <c r="AZ930" s="139"/>
      <c r="BA930" s="140"/>
      <c r="BB930" s="139"/>
      <c r="BC930" s="139"/>
      <c r="BD930" s="139"/>
      <c r="BE930" s="139"/>
      <c r="BF930" s="139"/>
      <c r="BG930" s="140"/>
      <c r="BH930" s="139"/>
      <c r="BI930" s="139"/>
      <c r="BJ930" s="139"/>
      <c r="BK930" s="139"/>
      <c r="BL930" s="139"/>
      <c r="BM930" s="139"/>
      <c r="BN930" s="139"/>
    </row>
    <row r="931" spans="1:66" ht="15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  <c r="AB931" s="139"/>
      <c r="AC931" s="139"/>
      <c r="AD931" s="139"/>
      <c r="AE931" s="139"/>
      <c r="AF931" s="139"/>
      <c r="AG931" s="139"/>
      <c r="AH931" s="139"/>
      <c r="AI931" s="139"/>
      <c r="AJ931" s="139"/>
      <c r="AK931" s="139"/>
      <c r="AL931" s="139"/>
      <c r="AM931" s="139"/>
      <c r="AN931" s="139"/>
      <c r="AO931" s="139"/>
      <c r="AP931" s="139"/>
      <c r="AQ931" s="139"/>
      <c r="AR931" s="139"/>
      <c r="AS931" s="139"/>
      <c r="AT931" s="139"/>
      <c r="AU931" s="139"/>
      <c r="AV931" s="139"/>
      <c r="AW931" s="139"/>
      <c r="AX931" s="139"/>
      <c r="AY931" s="139"/>
      <c r="AZ931" s="139"/>
      <c r="BA931" s="140"/>
      <c r="BB931" s="139"/>
      <c r="BC931" s="139"/>
      <c r="BD931" s="139"/>
      <c r="BE931" s="139"/>
      <c r="BF931" s="139"/>
      <c r="BG931" s="140"/>
      <c r="BH931" s="139"/>
      <c r="BI931" s="139"/>
      <c r="BJ931" s="139"/>
      <c r="BK931" s="139"/>
      <c r="BL931" s="139"/>
      <c r="BM931" s="139"/>
      <c r="BN931" s="139"/>
    </row>
    <row r="932" spans="1:66" ht="15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  <c r="AB932" s="139"/>
      <c r="AC932" s="139"/>
      <c r="AD932" s="139"/>
      <c r="AE932" s="139"/>
      <c r="AF932" s="139"/>
      <c r="AG932" s="139"/>
      <c r="AH932" s="139"/>
      <c r="AI932" s="139"/>
      <c r="AJ932" s="139"/>
      <c r="AK932" s="139"/>
      <c r="AL932" s="139"/>
      <c r="AM932" s="139"/>
      <c r="AN932" s="139"/>
      <c r="AO932" s="139"/>
      <c r="AP932" s="139"/>
      <c r="AQ932" s="139"/>
      <c r="AR932" s="139"/>
      <c r="AS932" s="139"/>
      <c r="AT932" s="139"/>
      <c r="AU932" s="139"/>
      <c r="AV932" s="139"/>
      <c r="AW932" s="139"/>
      <c r="AX932" s="139"/>
      <c r="AY932" s="139"/>
      <c r="AZ932" s="139"/>
      <c r="BA932" s="140"/>
      <c r="BB932" s="139"/>
      <c r="BC932" s="139"/>
      <c r="BD932" s="139"/>
      <c r="BE932" s="139"/>
      <c r="BF932" s="139"/>
      <c r="BG932" s="140"/>
      <c r="BH932" s="139"/>
      <c r="BI932" s="139"/>
      <c r="BJ932" s="139"/>
      <c r="BK932" s="139"/>
      <c r="BL932" s="139"/>
      <c r="BM932" s="139"/>
      <c r="BN932" s="139"/>
    </row>
    <row r="933" spans="1:66" ht="15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  <c r="AB933" s="139"/>
      <c r="AC933" s="139"/>
      <c r="AD933" s="139"/>
      <c r="AE933" s="139"/>
      <c r="AF933" s="139"/>
      <c r="AG933" s="139"/>
      <c r="AH933" s="139"/>
      <c r="AI933" s="139"/>
      <c r="AJ933" s="139"/>
      <c r="AK933" s="139"/>
      <c r="AL933" s="139"/>
      <c r="AM933" s="139"/>
      <c r="AN933" s="139"/>
      <c r="AO933" s="139"/>
      <c r="AP933" s="139"/>
      <c r="AQ933" s="139"/>
      <c r="AR933" s="139"/>
      <c r="AS933" s="139"/>
      <c r="AT933" s="139"/>
      <c r="AU933" s="139"/>
      <c r="AV933" s="139"/>
      <c r="AW933" s="139"/>
      <c r="AX933" s="139"/>
      <c r="AY933" s="139"/>
      <c r="AZ933" s="139"/>
      <c r="BA933" s="140"/>
      <c r="BB933" s="139"/>
      <c r="BC933" s="139"/>
      <c r="BD933" s="139"/>
      <c r="BE933" s="139"/>
      <c r="BF933" s="139"/>
      <c r="BG933" s="140"/>
      <c r="BH933" s="139"/>
      <c r="BI933" s="139"/>
      <c r="BJ933" s="139"/>
      <c r="BK933" s="139"/>
      <c r="BL933" s="139"/>
      <c r="BM933" s="139"/>
      <c r="BN933" s="139"/>
    </row>
    <row r="934" spans="1:66" ht="15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  <c r="AB934" s="139"/>
      <c r="AC934" s="139"/>
      <c r="AD934" s="139"/>
      <c r="AE934" s="139"/>
      <c r="AF934" s="139"/>
      <c r="AG934" s="139"/>
      <c r="AH934" s="139"/>
      <c r="AI934" s="139"/>
      <c r="AJ934" s="139"/>
      <c r="AK934" s="139"/>
      <c r="AL934" s="139"/>
      <c r="AM934" s="139"/>
      <c r="AN934" s="139"/>
      <c r="AO934" s="139"/>
      <c r="AP934" s="139"/>
      <c r="AQ934" s="139"/>
      <c r="AR934" s="139"/>
      <c r="AS934" s="139"/>
      <c r="AT934" s="139"/>
      <c r="AU934" s="139"/>
      <c r="AV934" s="139"/>
      <c r="AW934" s="139"/>
      <c r="AX934" s="139"/>
      <c r="AY934" s="139"/>
      <c r="AZ934" s="139"/>
      <c r="BA934" s="140"/>
      <c r="BB934" s="139"/>
      <c r="BC934" s="139"/>
      <c r="BD934" s="139"/>
      <c r="BE934" s="139"/>
      <c r="BF934" s="139"/>
      <c r="BG934" s="140"/>
      <c r="BH934" s="139"/>
      <c r="BI934" s="139"/>
      <c r="BJ934" s="139"/>
      <c r="BK934" s="139"/>
      <c r="BL934" s="139"/>
      <c r="BM934" s="139"/>
      <c r="BN934" s="139"/>
    </row>
    <row r="935" spans="1:66" ht="15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  <c r="AB935" s="139"/>
      <c r="AC935" s="139"/>
      <c r="AD935" s="139"/>
      <c r="AE935" s="139"/>
      <c r="AF935" s="139"/>
      <c r="AG935" s="139"/>
      <c r="AH935" s="139"/>
      <c r="AI935" s="139"/>
      <c r="AJ935" s="139"/>
      <c r="AK935" s="139"/>
      <c r="AL935" s="139"/>
      <c r="AM935" s="139"/>
      <c r="AN935" s="139"/>
      <c r="AO935" s="139"/>
      <c r="AP935" s="139"/>
      <c r="AQ935" s="139"/>
      <c r="AR935" s="139"/>
      <c r="AS935" s="139"/>
      <c r="AT935" s="139"/>
      <c r="AU935" s="139"/>
      <c r="AV935" s="139"/>
      <c r="AW935" s="139"/>
      <c r="AX935" s="139"/>
      <c r="AY935" s="139"/>
      <c r="AZ935" s="139"/>
      <c r="BA935" s="140"/>
      <c r="BB935" s="139"/>
      <c r="BC935" s="139"/>
      <c r="BD935" s="139"/>
      <c r="BE935" s="139"/>
      <c r="BF935" s="139"/>
      <c r="BG935" s="140"/>
      <c r="BH935" s="139"/>
      <c r="BI935" s="139"/>
      <c r="BJ935" s="139"/>
      <c r="BK935" s="139"/>
      <c r="BL935" s="139"/>
      <c r="BM935" s="139"/>
      <c r="BN935" s="139"/>
    </row>
    <row r="936" spans="1:66" ht="15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  <c r="AB936" s="139"/>
      <c r="AC936" s="139"/>
      <c r="AD936" s="139"/>
      <c r="AE936" s="139"/>
      <c r="AF936" s="139"/>
      <c r="AG936" s="139"/>
      <c r="AH936" s="139"/>
      <c r="AI936" s="139"/>
      <c r="AJ936" s="139"/>
      <c r="AK936" s="139"/>
      <c r="AL936" s="139"/>
      <c r="AM936" s="139"/>
      <c r="AN936" s="139"/>
      <c r="AO936" s="139"/>
      <c r="AP936" s="139"/>
      <c r="AQ936" s="139"/>
      <c r="AR936" s="139"/>
      <c r="AS936" s="139"/>
      <c r="AT936" s="139"/>
      <c r="AU936" s="139"/>
      <c r="AV936" s="139"/>
      <c r="AW936" s="139"/>
      <c r="AX936" s="139"/>
      <c r="AY936" s="139"/>
      <c r="AZ936" s="139"/>
      <c r="BA936" s="140"/>
      <c r="BB936" s="139"/>
      <c r="BC936" s="139"/>
      <c r="BD936" s="139"/>
      <c r="BE936" s="139"/>
      <c r="BF936" s="139"/>
      <c r="BG936" s="140"/>
      <c r="BH936" s="139"/>
      <c r="BI936" s="139"/>
      <c r="BJ936" s="139"/>
      <c r="BK936" s="139"/>
      <c r="BL936" s="139"/>
      <c r="BM936" s="139"/>
      <c r="BN936" s="139"/>
    </row>
    <row r="937" spans="1:66" ht="15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  <c r="AB937" s="139"/>
      <c r="AC937" s="139"/>
      <c r="AD937" s="139"/>
      <c r="AE937" s="139"/>
      <c r="AF937" s="139"/>
      <c r="AG937" s="139"/>
      <c r="AH937" s="139"/>
      <c r="AI937" s="139"/>
      <c r="AJ937" s="139"/>
      <c r="AK937" s="139"/>
      <c r="AL937" s="139"/>
      <c r="AM937" s="139"/>
      <c r="AN937" s="139"/>
      <c r="AO937" s="139"/>
      <c r="AP937" s="139"/>
      <c r="AQ937" s="139"/>
      <c r="AR937" s="139"/>
      <c r="AS937" s="139"/>
      <c r="AT937" s="139"/>
      <c r="AU937" s="139"/>
      <c r="AV937" s="139"/>
      <c r="AW937" s="139"/>
      <c r="AX937" s="139"/>
      <c r="AY937" s="139"/>
      <c r="AZ937" s="139"/>
      <c r="BA937" s="140"/>
      <c r="BB937" s="139"/>
      <c r="BC937" s="139"/>
      <c r="BD937" s="139"/>
      <c r="BE937" s="139"/>
      <c r="BF937" s="139"/>
      <c r="BG937" s="140"/>
      <c r="BH937" s="139"/>
      <c r="BI937" s="139"/>
      <c r="BJ937" s="139"/>
      <c r="BK937" s="139"/>
      <c r="BL937" s="139"/>
      <c r="BM937" s="139"/>
      <c r="BN937" s="139"/>
    </row>
    <row r="938" spans="1:66" ht="15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  <c r="AB938" s="139"/>
      <c r="AC938" s="139"/>
      <c r="AD938" s="139"/>
      <c r="AE938" s="139"/>
      <c r="AF938" s="139"/>
      <c r="AG938" s="139"/>
      <c r="AH938" s="139"/>
      <c r="AI938" s="139"/>
      <c r="AJ938" s="139"/>
      <c r="AK938" s="139"/>
      <c r="AL938" s="139"/>
      <c r="AM938" s="139"/>
      <c r="AN938" s="139"/>
      <c r="AO938" s="139"/>
      <c r="AP938" s="139"/>
      <c r="AQ938" s="139"/>
      <c r="AR938" s="139"/>
      <c r="AS938" s="139"/>
      <c r="AT938" s="139"/>
      <c r="AU938" s="139"/>
      <c r="AV938" s="139"/>
      <c r="AW938" s="139"/>
      <c r="AX938" s="139"/>
      <c r="AY938" s="139"/>
      <c r="AZ938" s="139"/>
      <c r="BA938" s="140"/>
      <c r="BB938" s="139"/>
      <c r="BC938" s="139"/>
      <c r="BD938" s="139"/>
      <c r="BE938" s="139"/>
      <c r="BF938" s="139"/>
      <c r="BG938" s="140"/>
      <c r="BH938" s="139"/>
      <c r="BI938" s="139"/>
      <c r="BJ938" s="139"/>
      <c r="BK938" s="139"/>
      <c r="BL938" s="139"/>
      <c r="BM938" s="139"/>
      <c r="BN938" s="139"/>
    </row>
    <row r="939" spans="1:66" ht="15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  <c r="AB939" s="139"/>
      <c r="AC939" s="139"/>
      <c r="AD939" s="139"/>
      <c r="AE939" s="139"/>
      <c r="AF939" s="139"/>
      <c r="AG939" s="139"/>
      <c r="AH939" s="139"/>
      <c r="AI939" s="139"/>
      <c r="AJ939" s="139"/>
      <c r="AK939" s="139"/>
      <c r="AL939" s="139"/>
      <c r="AM939" s="139"/>
      <c r="AN939" s="139"/>
      <c r="AO939" s="139"/>
      <c r="AP939" s="139"/>
      <c r="AQ939" s="139"/>
      <c r="AR939" s="139"/>
      <c r="AS939" s="139"/>
      <c r="AT939" s="139"/>
      <c r="AU939" s="139"/>
      <c r="AV939" s="139"/>
      <c r="AW939" s="139"/>
      <c r="AX939" s="139"/>
      <c r="AY939" s="139"/>
      <c r="AZ939" s="139"/>
      <c r="BA939" s="140"/>
      <c r="BB939" s="139"/>
      <c r="BC939" s="139"/>
      <c r="BD939" s="139"/>
      <c r="BE939" s="139"/>
      <c r="BF939" s="139"/>
      <c r="BG939" s="140"/>
      <c r="BH939" s="139"/>
      <c r="BI939" s="139"/>
      <c r="BJ939" s="139"/>
      <c r="BK939" s="139"/>
      <c r="BL939" s="139"/>
      <c r="BM939" s="139"/>
      <c r="BN939" s="139"/>
    </row>
    <row r="940" spans="1:66" ht="15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  <c r="AB940" s="139"/>
      <c r="AC940" s="139"/>
      <c r="AD940" s="139"/>
      <c r="AE940" s="139"/>
      <c r="AF940" s="139"/>
      <c r="AG940" s="139"/>
      <c r="AH940" s="139"/>
      <c r="AI940" s="139"/>
      <c r="AJ940" s="139"/>
      <c r="AK940" s="139"/>
      <c r="AL940" s="139"/>
      <c r="AM940" s="139"/>
      <c r="AN940" s="139"/>
      <c r="AO940" s="139"/>
      <c r="AP940" s="139"/>
      <c r="AQ940" s="139"/>
      <c r="AR940" s="139"/>
      <c r="AS940" s="139"/>
      <c r="AT940" s="139"/>
      <c r="AU940" s="139"/>
      <c r="AV940" s="139"/>
      <c r="AW940" s="139"/>
      <c r="AX940" s="139"/>
      <c r="AY940" s="139"/>
      <c r="AZ940" s="139"/>
      <c r="BA940" s="140"/>
      <c r="BB940" s="139"/>
      <c r="BC940" s="139"/>
      <c r="BD940" s="139"/>
      <c r="BE940" s="139"/>
      <c r="BF940" s="139"/>
      <c r="BG940" s="140"/>
      <c r="BH940" s="139"/>
      <c r="BI940" s="139"/>
      <c r="BJ940" s="139"/>
      <c r="BK940" s="139"/>
      <c r="BL940" s="139"/>
      <c r="BM940" s="139"/>
      <c r="BN940" s="139"/>
    </row>
    <row r="941" spans="1:66" ht="15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  <c r="AB941" s="139"/>
      <c r="AC941" s="139"/>
      <c r="AD941" s="139"/>
      <c r="AE941" s="139"/>
      <c r="AF941" s="139"/>
      <c r="AG941" s="139"/>
      <c r="AH941" s="139"/>
      <c r="AI941" s="139"/>
      <c r="AJ941" s="139"/>
      <c r="AK941" s="139"/>
      <c r="AL941" s="139"/>
      <c r="AM941" s="139"/>
      <c r="AN941" s="139"/>
      <c r="AO941" s="139"/>
      <c r="AP941" s="139"/>
      <c r="AQ941" s="139"/>
      <c r="AR941" s="139"/>
      <c r="AS941" s="139"/>
      <c r="AT941" s="139"/>
      <c r="AU941" s="139"/>
      <c r="AV941" s="139"/>
      <c r="AW941" s="139"/>
      <c r="AX941" s="139"/>
      <c r="AY941" s="139"/>
      <c r="AZ941" s="139"/>
      <c r="BA941" s="140"/>
      <c r="BB941" s="139"/>
      <c r="BC941" s="139"/>
      <c r="BD941" s="139"/>
      <c r="BE941" s="139"/>
      <c r="BF941" s="139"/>
      <c r="BG941" s="140"/>
      <c r="BH941" s="139"/>
      <c r="BI941" s="139"/>
      <c r="BJ941" s="139"/>
      <c r="BK941" s="139"/>
      <c r="BL941" s="139"/>
      <c r="BM941" s="139"/>
      <c r="BN941" s="139"/>
    </row>
    <row r="942" spans="1:66" ht="15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  <c r="AB942" s="139"/>
      <c r="AC942" s="139"/>
      <c r="AD942" s="139"/>
      <c r="AE942" s="139"/>
      <c r="AF942" s="139"/>
      <c r="AG942" s="139"/>
      <c r="AH942" s="139"/>
      <c r="AI942" s="139"/>
      <c r="AJ942" s="139"/>
      <c r="AK942" s="139"/>
      <c r="AL942" s="139"/>
      <c r="AM942" s="139"/>
      <c r="AN942" s="139"/>
      <c r="AO942" s="139"/>
      <c r="AP942" s="139"/>
      <c r="AQ942" s="139"/>
      <c r="AR942" s="139"/>
      <c r="AS942" s="139"/>
      <c r="AT942" s="139"/>
      <c r="AU942" s="139"/>
      <c r="AV942" s="139"/>
      <c r="AW942" s="139"/>
      <c r="AX942" s="139"/>
      <c r="AY942" s="139"/>
      <c r="AZ942" s="139"/>
      <c r="BA942" s="140"/>
      <c r="BB942" s="139"/>
      <c r="BC942" s="139"/>
      <c r="BD942" s="139"/>
      <c r="BE942" s="139"/>
      <c r="BF942" s="139"/>
      <c r="BG942" s="140"/>
      <c r="BH942" s="139"/>
      <c r="BI942" s="139"/>
      <c r="BJ942" s="139"/>
      <c r="BK942" s="139"/>
      <c r="BL942" s="139"/>
      <c r="BM942" s="139"/>
      <c r="BN942" s="139"/>
    </row>
    <row r="943" spans="1:66" ht="15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  <c r="AB943" s="139"/>
      <c r="AC943" s="139"/>
      <c r="AD943" s="139"/>
      <c r="AE943" s="139"/>
      <c r="AF943" s="139"/>
      <c r="AG943" s="139"/>
      <c r="AH943" s="139"/>
      <c r="AI943" s="139"/>
      <c r="AJ943" s="139"/>
      <c r="AK943" s="139"/>
      <c r="AL943" s="139"/>
      <c r="AM943" s="139"/>
      <c r="AN943" s="139"/>
      <c r="AO943" s="139"/>
      <c r="AP943" s="139"/>
      <c r="AQ943" s="139"/>
      <c r="AR943" s="139"/>
      <c r="AS943" s="139"/>
      <c r="AT943" s="139"/>
      <c r="AU943" s="139"/>
      <c r="AV943" s="139"/>
      <c r="AW943" s="139"/>
      <c r="AX943" s="139"/>
      <c r="AY943" s="139"/>
      <c r="AZ943" s="139"/>
      <c r="BA943" s="140"/>
      <c r="BB943" s="139"/>
      <c r="BC943" s="139"/>
      <c r="BD943" s="139"/>
      <c r="BE943" s="139"/>
      <c r="BF943" s="139"/>
      <c r="BG943" s="140"/>
      <c r="BH943" s="139"/>
      <c r="BI943" s="139"/>
      <c r="BJ943" s="139"/>
      <c r="BK943" s="139"/>
      <c r="BL943" s="139"/>
      <c r="BM943" s="139"/>
      <c r="BN943" s="139"/>
    </row>
    <row r="944" spans="1:66" ht="15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  <c r="AB944" s="139"/>
      <c r="AC944" s="139"/>
      <c r="AD944" s="139"/>
      <c r="AE944" s="139"/>
      <c r="AF944" s="139"/>
      <c r="AG944" s="139"/>
      <c r="AH944" s="139"/>
      <c r="AI944" s="139"/>
      <c r="AJ944" s="139"/>
      <c r="AK944" s="139"/>
      <c r="AL944" s="139"/>
      <c r="AM944" s="139"/>
      <c r="AN944" s="139"/>
      <c r="AO944" s="139"/>
      <c r="AP944" s="139"/>
      <c r="AQ944" s="139"/>
      <c r="AR944" s="139"/>
      <c r="AS944" s="139"/>
      <c r="AT944" s="139"/>
      <c r="AU944" s="139"/>
      <c r="AV944" s="139"/>
      <c r="AW944" s="139"/>
      <c r="AX944" s="139"/>
      <c r="AY944" s="139"/>
      <c r="AZ944" s="139"/>
      <c r="BA944" s="140"/>
      <c r="BB944" s="139"/>
      <c r="BC944" s="139"/>
      <c r="BD944" s="139"/>
      <c r="BE944" s="139"/>
      <c r="BF944" s="139"/>
      <c r="BG944" s="140"/>
      <c r="BH944" s="139"/>
      <c r="BI944" s="139"/>
      <c r="BJ944" s="139"/>
      <c r="BK944" s="139"/>
      <c r="BL944" s="139"/>
      <c r="BM944" s="139"/>
      <c r="BN944" s="139"/>
    </row>
    <row r="945" spans="1:66" ht="15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  <c r="AB945" s="139"/>
      <c r="AC945" s="139"/>
      <c r="AD945" s="139"/>
      <c r="AE945" s="139"/>
      <c r="AF945" s="139"/>
      <c r="AG945" s="139"/>
      <c r="AH945" s="139"/>
      <c r="AI945" s="139"/>
      <c r="AJ945" s="139"/>
      <c r="AK945" s="139"/>
      <c r="AL945" s="139"/>
      <c r="AM945" s="139"/>
      <c r="AN945" s="139"/>
      <c r="AO945" s="139"/>
      <c r="AP945" s="139"/>
      <c r="AQ945" s="139"/>
      <c r="AR945" s="139"/>
      <c r="AS945" s="139"/>
      <c r="AT945" s="139"/>
      <c r="AU945" s="139"/>
      <c r="AV945" s="139"/>
      <c r="AW945" s="139"/>
      <c r="AX945" s="139"/>
      <c r="AY945" s="139"/>
      <c r="AZ945" s="139"/>
      <c r="BA945" s="140"/>
      <c r="BB945" s="139"/>
      <c r="BC945" s="139"/>
      <c r="BD945" s="139"/>
      <c r="BE945" s="139"/>
      <c r="BF945" s="139"/>
      <c r="BG945" s="140"/>
      <c r="BH945" s="139"/>
      <c r="BI945" s="139"/>
      <c r="BJ945" s="139"/>
      <c r="BK945" s="139"/>
      <c r="BL945" s="139"/>
      <c r="BM945" s="139"/>
      <c r="BN945" s="139"/>
    </row>
    <row r="946" spans="1:66" ht="15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  <c r="AB946" s="139"/>
      <c r="AC946" s="139"/>
      <c r="AD946" s="139"/>
      <c r="AE946" s="139"/>
      <c r="AF946" s="139"/>
      <c r="AG946" s="139"/>
      <c r="AH946" s="139"/>
      <c r="AI946" s="139"/>
      <c r="AJ946" s="139"/>
      <c r="AK946" s="139"/>
      <c r="AL946" s="139"/>
      <c r="AM946" s="139"/>
      <c r="AN946" s="139"/>
      <c r="AO946" s="139"/>
      <c r="AP946" s="139"/>
      <c r="AQ946" s="139"/>
      <c r="AR946" s="139"/>
      <c r="AS946" s="139"/>
      <c r="AT946" s="139"/>
      <c r="AU946" s="139"/>
      <c r="AV946" s="139"/>
      <c r="AW946" s="139"/>
      <c r="AX946" s="139"/>
      <c r="AY946" s="139"/>
      <c r="AZ946" s="139"/>
      <c r="BA946" s="140"/>
      <c r="BB946" s="139"/>
      <c r="BC946" s="139"/>
      <c r="BD946" s="139"/>
      <c r="BE946" s="139"/>
      <c r="BF946" s="139"/>
      <c r="BG946" s="140"/>
      <c r="BH946" s="139"/>
      <c r="BI946" s="139"/>
      <c r="BJ946" s="139"/>
      <c r="BK946" s="139"/>
      <c r="BL946" s="139"/>
      <c r="BM946" s="139"/>
      <c r="BN946" s="139"/>
    </row>
    <row r="947" spans="1:66" ht="15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  <c r="AB947" s="139"/>
      <c r="AC947" s="139"/>
      <c r="AD947" s="139"/>
      <c r="AE947" s="139"/>
      <c r="AF947" s="139"/>
      <c r="AG947" s="139"/>
      <c r="AH947" s="139"/>
      <c r="AI947" s="139"/>
      <c r="AJ947" s="139"/>
      <c r="AK947" s="139"/>
      <c r="AL947" s="139"/>
      <c r="AM947" s="139"/>
      <c r="AN947" s="139"/>
      <c r="AO947" s="139"/>
      <c r="AP947" s="139"/>
      <c r="AQ947" s="139"/>
      <c r="AR947" s="139"/>
      <c r="AS947" s="139"/>
      <c r="AT947" s="139"/>
      <c r="AU947" s="139"/>
      <c r="AV947" s="139"/>
      <c r="AW947" s="139"/>
      <c r="AX947" s="139"/>
      <c r="AY947" s="139"/>
      <c r="AZ947" s="139"/>
      <c r="BA947" s="140"/>
      <c r="BB947" s="139"/>
      <c r="BC947" s="139"/>
      <c r="BD947" s="139"/>
      <c r="BE947" s="139"/>
      <c r="BF947" s="139"/>
      <c r="BG947" s="140"/>
      <c r="BH947" s="139"/>
      <c r="BI947" s="139"/>
      <c r="BJ947" s="139"/>
      <c r="BK947" s="139"/>
      <c r="BL947" s="139"/>
      <c r="BM947" s="139"/>
      <c r="BN947" s="139"/>
    </row>
    <row r="948" spans="1:66" ht="15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  <c r="AB948" s="139"/>
      <c r="AC948" s="139"/>
      <c r="AD948" s="139"/>
      <c r="AE948" s="139"/>
      <c r="AF948" s="139"/>
      <c r="AG948" s="139"/>
      <c r="AH948" s="139"/>
      <c r="AI948" s="139"/>
      <c r="AJ948" s="139"/>
      <c r="AK948" s="139"/>
      <c r="AL948" s="139"/>
      <c r="AM948" s="139"/>
      <c r="AN948" s="139"/>
      <c r="AO948" s="139"/>
      <c r="AP948" s="139"/>
      <c r="AQ948" s="139"/>
      <c r="AR948" s="139"/>
      <c r="AS948" s="139"/>
      <c r="AT948" s="139"/>
      <c r="AU948" s="139"/>
      <c r="AV948" s="139"/>
      <c r="AW948" s="139"/>
      <c r="AX948" s="139"/>
      <c r="AY948" s="139"/>
      <c r="AZ948" s="139"/>
      <c r="BA948" s="140"/>
      <c r="BB948" s="139"/>
      <c r="BC948" s="139"/>
      <c r="BD948" s="139"/>
      <c r="BE948" s="139"/>
      <c r="BF948" s="139"/>
      <c r="BG948" s="140"/>
      <c r="BH948" s="139"/>
      <c r="BI948" s="139"/>
      <c r="BJ948" s="139"/>
      <c r="BK948" s="139"/>
      <c r="BL948" s="139"/>
      <c r="BM948" s="139"/>
      <c r="BN948" s="139"/>
    </row>
    <row r="949" spans="1:66" ht="15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  <c r="AB949" s="139"/>
      <c r="AC949" s="139"/>
      <c r="AD949" s="139"/>
      <c r="AE949" s="139"/>
      <c r="AF949" s="139"/>
      <c r="AG949" s="139"/>
      <c r="AH949" s="139"/>
      <c r="AI949" s="139"/>
      <c r="AJ949" s="139"/>
      <c r="AK949" s="139"/>
      <c r="AL949" s="139"/>
      <c r="AM949" s="139"/>
      <c r="AN949" s="139"/>
      <c r="AO949" s="139"/>
      <c r="AP949" s="139"/>
      <c r="AQ949" s="139"/>
      <c r="AR949" s="139"/>
      <c r="AS949" s="139"/>
      <c r="AT949" s="139"/>
      <c r="AU949" s="139"/>
      <c r="AV949" s="139"/>
      <c r="AW949" s="139"/>
      <c r="AX949" s="139"/>
      <c r="AY949" s="139"/>
      <c r="AZ949" s="139"/>
      <c r="BA949" s="140"/>
      <c r="BB949" s="139"/>
      <c r="BC949" s="139"/>
      <c r="BD949" s="139"/>
      <c r="BE949" s="139"/>
      <c r="BF949" s="139"/>
      <c r="BG949" s="140"/>
      <c r="BH949" s="139"/>
      <c r="BI949" s="139"/>
      <c r="BJ949" s="139"/>
      <c r="BK949" s="139"/>
      <c r="BL949" s="139"/>
      <c r="BM949" s="139"/>
      <c r="BN949" s="139"/>
    </row>
    <row r="950" spans="1:66" ht="15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  <c r="AB950" s="139"/>
      <c r="AC950" s="139"/>
      <c r="AD950" s="139"/>
      <c r="AE950" s="139"/>
      <c r="AF950" s="139"/>
      <c r="AG950" s="139"/>
      <c r="AH950" s="139"/>
      <c r="AI950" s="139"/>
      <c r="AJ950" s="139"/>
      <c r="AK950" s="139"/>
      <c r="AL950" s="139"/>
      <c r="AM950" s="139"/>
      <c r="AN950" s="139"/>
      <c r="AO950" s="139"/>
      <c r="AP950" s="139"/>
      <c r="AQ950" s="139"/>
      <c r="AR950" s="139"/>
      <c r="AS950" s="139"/>
      <c r="AT950" s="139"/>
      <c r="AU950" s="139"/>
      <c r="AV950" s="139"/>
      <c r="AW950" s="139"/>
      <c r="AX950" s="139"/>
      <c r="AY950" s="139"/>
      <c r="AZ950" s="139"/>
      <c r="BA950" s="140"/>
      <c r="BB950" s="139"/>
      <c r="BC950" s="139"/>
      <c r="BD950" s="139"/>
      <c r="BE950" s="139"/>
      <c r="BF950" s="139"/>
      <c r="BG950" s="140"/>
      <c r="BH950" s="139"/>
      <c r="BI950" s="139"/>
      <c r="BJ950" s="139"/>
      <c r="BK950" s="139"/>
      <c r="BL950" s="139"/>
      <c r="BM950" s="139"/>
      <c r="BN950" s="139"/>
    </row>
    <row r="951" spans="1:66" ht="15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  <c r="AB951" s="139"/>
      <c r="AC951" s="139"/>
      <c r="AD951" s="139"/>
      <c r="AE951" s="139"/>
      <c r="AF951" s="139"/>
      <c r="AG951" s="139"/>
      <c r="AH951" s="139"/>
      <c r="AI951" s="139"/>
      <c r="AJ951" s="139"/>
      <c r="AK951" s="139"/>
      <c r="AL951" s="139"/>
      <c r="AM951" s="139"/>
      <c r="AN951" s="139"/>
      <c r="AO951" s="139"/>
      <c r="AP951" s="139"/>
      <c r="AQ951" s="139"/>
      <c r="AR951" s="139"/>
      <c r="AS951" s="139"/>
      <c r="AT951" s="139"/>
      <c r="AU951" s="139"/>
      <c r="AV951" s="139"/>
      <c r="AW951" s="139"/>
      <c r="AX951" s="139"/>
      <c r="AY951" s="139"/>
      <c r="AZ951" s="139"/>
      <c r="BA951" s="140"/>
      <c r="BB951" s="139"/>
      <c r="BC951" s="139"/>
      <c r="BD951" s="139"/>
      <c r="BE951" s="139"/>
      <c r="BF951" s="139"/>
      <c r="BG951" s="140"/>
      <c r="BH951" s="139"/>
      <c r="BI951" s="139"/>
      <c r="BJ951" s="139"/>
      <c r="BK951" s="139"/>
      <c r="BL951" s="139"/>
      <c r="BM951" s="139"/>
      <c r="BN951" s="139"/>
    </row>
    <row r="952" spans="1:66" ht="15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  <c r="AB952" s="139"/>
      <c r="AC952" s="139"/>
      <c r="AD952" s="139"/>
      <c r="AE952" s="139"/>
      <c r="AF952" s="139"/>
      <c r="AG952" s="139"/>
      <c r="AH952" s="139"/>
      <c r="AI952" s="139"/>
      <c r="AJ952" s="139"/>
      <c r="AK952" s="139"/>
      <c r="AL952" s="139"/>
      <c r="AM952" s="139"/>
      <c r="AN952" s="139"/>
      <c r="AO952" s="139"/>
      <c r="AP952" s="139"/>
      <c r="AQ952" s="139"/>
      <c r="AR952" s="139"/>
      <c r="AS952" s="139"/>
      <c r="AT952" s="139"/>
      <c r="AU952" s="139"/>
      <c r="AV952" s="139"/>
      <c r="AW952" s="139"/>
      <c r="AX952" s="139"/>
      <c r="AY952" s="139"/>
      <c r="AZ952" s="139"/>
      <c r="BA952" s="140"/>
      <c r="BB952" s="139"/>
      <c r="BC952" s="139"/>
      <c r="BD952" s="139"/>
      <c r="BE952" s="139"/>
      <c r="BF952" s="139"/>
      <c r="BG952" s="140"/>
      <c r="BH952" s="139"/>
      <c r="BI952" s="139"/>
      <c r="BJ952" s="139"/>
      <c r="BK952" s="139"/>
      <c r="BL952" s="139"/>
      <c r="BM952" s="139"/>
      <c r="BN952" s="139"/>
    </row>
    <row r="953" spans="1:66" ht="15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  <c r="AB953" s="139"/>
      <c r="AC953" s="139"/>
      <c r="AD953" s="139"/>
      <c r="AE953" s="139"/>
      <c r="AF953" s="139"/>
      <c r="AG953" s="139"/>
      <c r="AH953" s="139"/>
      <c r="AI953" s="139"/>
      <c r="AJ953" s="139"/>
      <c r="AK953" s="139"/>
      <c r="AL953" s="139"/>
      <c r="AM953" s="139"/>
      <c r="AN953" s="139"/>
      <c r="AO953" s="139"/>
      <c r="AP953" s="139"/>
      <c r="AQ953" s="139"/>
      <c r="AR953" s="139"/>
      <c r="AS953" s="139"/>
      <c r="AT953" s="139"/>
      <c r="AU953" s="139"/>
      <c r="AV953" s="139"/>
      <c r="AW953" s="139"/>
      <c r="AX953" s="139"/>
      <c r="AY953" s="139"/>
      <c r="AZ953" s="139"/>
      <c r="BA953" s="140"/>
      <c r="BB953" s="139"/>
      <c r="BC953" s="139"/>
      <c r="BD953" s="139"/>
      <c r="BE953" s="139"/>
      <c r="BF953" s="139"/>
      <c r="BG953" s="140"/>
      <c r="BH953" s="139"/>
      <c r="BI953" s="139"/>
      <c r="BJ953" s="139"/>
      <c r="BK953" s="139"/>
      <c r="BL953" s="139"/>
      <c r="BM953" s="139"/>
      <c r="BN953" s="139"/>
    </row>
    <row r="954" spans="1:66" ht="15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  <c r="AB954" s="139"/>
      <c r="AC954" s="139"/>
      <c r="AD954" s="139"/>
      <c r="AE954" s="139"/>
      <c r="AF954" s="139"/>
      <c r="AG954" s="139"/>
      <c r="AH954" s="139"/>
      <c r="AI954" s="139"/>
      <c r="AJ954" s="139"/>
      <c r="AK954" s="139"/>
      <c r="AL954" s="139"/>
      <c r="AM954" s="139"/>
      <c r="AN954" s="139"/>
      <c r="AO954" s="139"/>
      <c r="AP954" s="139"/>
      <c r="AQ954" s="139"/>
      <c r="AR954" s="139"/>
      <c r="AS954" s="139"/>
      <c r="AT954" s="139"/>
      <c r="AU954" s="139"/>
      <c r="AV954" s="139"/>
      <c r="AW954" s="139"/>
      <c r="AX954" s="139"/>
      <c r="AY954" s="139"/>
      <c r="AZ954" s="139"/>
      <c r="BA954" s="140"/>
      <c r="BB954" s="139"/>
      <c r="BC954" s="139"/>
      <c r="BD954" s="139"/>
      <c r="BE954" s="139"/>
      <c r="BF954" s="139"/>
      <c r="BG954" s="140"/>
      <c r="BH954" s="139"/>
      <c r="BI954" s="139"/>
      <c r="BJ954" s="139"/>
      <c r="BK954" s="139"/>
      <c r="BL954" s="139"/>
      <c r="BM954" s="139"/>
      <c r="BN954" s="139"/>
    </row>
    <row r="955" spans="1:66" ht="15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  <c r="AB955" s="139"/>
      <c r="AC955" s="139"/>
      <c r="AD955" s="139"/>
      <c r="AE955" s="139"/>
      <c r="AF955" s="139"/>
      <c r="AG955" s="139"/>
      <c r="AH955" s="139"/>
      <c r="AI955" s="139"/>
      <c r="AJ955" s="139"/>
      <c r="AK955" s="139"/>
      <c r="AL955" s="139"/>
      <c r="AM955" s="139"/>
      <c r="AN955" s="139"/>
      <c r="AO955" s="139"/>
      <c r="AP955" s="139"/>
      <c r="AQ955" s="139"/>
      <c r="AR955" s="139"/>
      <c r="AS955" s="139"/>
      <c r="AT955" s="139"/>
      <c r="AU955" s="139"/>
      <c r="AV955" s="139"/>
      <c r="AW955" s="139"/>
      <c r="AX955" s="139"/>
      <c r="AY955" s="139"/>
      <c r="AZ955" s="139"/>
      <c r="BA955" s="140"/>
      <c r="BB955" s="139"/>
      <c r="BC955" s="139"/>
      <c r="BD955" s="139"/>
      <c r="BE955" s="139"/>
      <c r="BF955" s="139"/>
      <c r="BG955" s="140"/>
      <c r="BH955" s="139"/>
      <c r="BI955" s="139"/>
      <c r="BJ955" s="139"/>
      <c r="BK955" s="139"/>
      <c r="BL955" s="139"/>
      <c r="BM955" s="139"/>
      <c r="BN955" s="139"/>
    </row>
    <row r="956" spans="1:66" ht="15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  <c r="AB956" s="139"/>
      <c r="AC956" s="139"/>
      <c r="AD956" s="139"/>
      <c r="AE956" s="139"/>
      <c r="AF956" s="139"/>
      <c r="AG956" s="139"/>
      <c r="AH956" s="139"/>
      <c r="AI956" s="139"/>
      <c r="AJ956" s="139"/>
      <c r="AK956" s="139"/>
      <c r="AL956" s="139"/>
      <c r="AM956" s="139"/>
      <c r="AN956" s="139"/>
      <c r="AO956" s="139"/>
      <c r="AP956" s="139"/>
      <c r="AQ956" s="139"/>
      <c r="AR956" s="139"/>
      <c r="AS956" s="139"/>
      <c r="AT956" s="139"/>
      <c r="AU956" s="139"/>
      <c r="AV956" s="139"/>
      <c r="AW956" s="139"/>
      <c r="AX956" s="139"/>
      <c r="AY956" s="139"/>
      <c r="AZ956" s="139"/>
      <c r="BA956" s="140"/>
      <c r="BB956" s="139"/>
      <c r="BC956" s="139"/>
      <c r="BD956" s="139"/>
      <c r="BE956" s="139"/>
      <c r="BF956" s="139"/>
      <c r="BG956" s="140"/>
      <c r="BH956" s="139"/>
      <c r="BI956" s="139"/>
      <c r="BJ956" s="139"/>
      <c r="BK956" s="139"/>
      <c r="BL956" s="139"/>
      <c r="BM956" s="139"/>
      <c r="BN956" s="139"/>
    </row>
    <row r="957" spans="1:66" ht="15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  <c r="AA957" s="139"/>
      <c r="AB957" s="139"/>
      <c r="AC957" s="139"/>
      <c r="AD957" s="139"/>
      <c r="AE957" s="139"/>
      <c r="AF957" s="139"/>
      <c r="AG957" s="139"/>
      <c r="AH957" s="139"/>
      <c r="AI957" s="139"/>
      <c r="AJ957" s="139"/>
      <c r="AK957" s="139"/>
      <c r="AL957" s="139"/>
      <c r="AM957" s="139"/>
      <c r="AN957" s="139"/>
      <c r="AO957" s="139"/>
      <c r="AP957" s="139"/>
      <c r="AQ957" s="139"/>
      <c r="AR957" s="139"/>
      <c r="AS957" s="139"/>
      <c r="AT957" s="139"/>
      <c r="AU957" s="139"/>
      <c r="AV957" s="139"/>
      <c r="AW957" s="139"/>
      <c r="AX957" s="139"/>
      <c r="AY957" s="139"/>
      <c r="AZ957" s="139"/>
      <c r="BA957" s="140"/>
      <c r="BB957" s="139"/>
      <c r="BC957" s="139"/>
      <c r="BD957" s="139"/>
      <c r="BE957" s="139"/>
      <c r="BF957" s="139"/>
      <c r="BG957" s="140"/>
      <c r="BH957" s="139"/>
      <c r="BI957" s="139"/>
      <c r="BJ957" s="139"/>
      <c r="BK957" s="139"/>
      <c r="BL957" s="139"/>
      <c r="BM957" s="139"/>
      <c r="BN957" s="139"/>
    </row>
    <row r="958" spans="1:66" ht="15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  <c r="AA958" s="139"/>
      <c r="AB958" s="139"/>
      <c r="AC958" s="139"/>
      <c r="AD958" s="139"/>
      <c r="AE958" s="139"/>
      <c r="AF958" s="139"/>
      <c r="AG958" s="139"/>
      <c r="AH958" s="139"/>
      <c r="AI958" s="139"/>
      <c r="AJ958" s="139"/>
      <c r="AK958" s="139"/>
      <c r="AL958" s="139"/>
      <c r="AM958" s="139"/>
      <c r="AN958" s="139"/>
      <c r="AO958" s="139"/>
      <c r="AP958" s="139"/>
      <c r="AQ958" s="139"/>
      <c r="AR958" s="139"/>
      <c r="AS958" s="139"/>
      <c r="AT958" s="139"/>
      <c r="AU958" s="139"/>
      <c r="AV958" s="139"/>
      <c r="AW958" s="139"/>
      <c r="AX958" s="139"/>
      <c r="AY958" s="139"/>
      <c r="AZ958" s="139"/>
      <c r="BA958" s="140"/>
      <c r="BB958" s="139"/>
      <c r="BC958" s="139"/>
      <c r="BD958" s="139"/>
      <c r="BE958" s="139"/>
      <c r="BF958" s="139"/>
      <c r="BG958" s="140"/>
      <c r="BH958" s="139"/>
      <c r="BI958" s="139"/>
      <c r="BJ958" s="139"/>
      <c r="BK958" s="139"/>
      <c r="BL958" s="139"/>
      <c r="BM958" s="139"/>
      <c r="BN958" s="139"/>
    </row>
    <row r="959" spans="1:66" ht="15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  <c r="AA959" s="139"/>
      <c r="AB959" s="139"/>
      <c r="AC959" s="139"/>
      <c r="AD959" s="139"/>
      <c r="AE959" s="139"/>
      <c r="AF959" s="139"/>
      <c r="AG959" s="139"/>
      <c r="AH959" s="139"/>
      <c r="AI959" s="139"/>
      <c r="AJ959" s="139"/>
      <c r="AK959" s="139"/>
      <c r="AL959" s="139"/>
      <c r="AM959" s="139"/>
      <c r="AN959" s="139"/>
      <c r="AO959" s="139"/>
      <c r="AP959" s="139"/>
      <c r="AQ959" s="139"/>
      <c r="AR959" s="139"/>
      <c r="AS959" s="139"/>
      <c r="AT959" s="139"/>
      <c r="AU959" s="139"/>
      <c r="AV959" s="139"/>
      <c r="AW959" s="139"/>
      <c r="AX959" s="139"/>
      <c r="AY959" s="139"/>
      <c r="AZ959" s="139"/>
      <c r="BA959" s="140"/>
      <c r="BB959" s="139"/>
      <c r="BC959" s="139"/>
      <c r="BD959" s="139"/>
      <c r="BE959" s="139"/>
      <c r="BF959" s="139"/>
      <c r="BG959" s="140"/>
      <c r="BH959" s="139"/>
      <c r="BI959" s="139"/>
      <c r="BJ959" s="139"/>
      <c r="BK959" s="139"/>
      <c r="BL959" s="139"/>
      <c r="BM959" s="139"/>
      <c r="BN959" s="139"/>
    </row>
    <row r="960" spans="1:66" ht="15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  <c r="AA960" s="139"/>
      <c r="AB960" s="139"/>
      <c r="AC960" s="139"/>
      <c r="AD960" s="139"/>
      <c r="AE960" s="139"/>
      <c r="AF960" s="139"/>
      <c r="AG960" s="139"/>
      <c r="AH960" s="139"/>
      <c r="AI960" s="139"/>
      <c r="AJ960" s="139"/>
      <c r="AK960" s="139"/>
      <c r="AL960" s="139"/>
      <c r="AM960" s="139"/>
      <c r="AN960" s="139"/>
      <c r="AO960" s="139"/>
      <c r="AP960" s="139"/>
      <c r="AQ960" s="139"/>
      <c r="AR960" s="139"/>
      <c r="AS960" s="139"/>
      <c r="AT960" s="139"/>
      <c r="AU960" s="139"/>
      <c r="AV960" s="139"/>
      <c r="AW960" s="139"/>
      <c r="AX960" s="139"/>
      <c r="AY960" s="139"/>
      <c r="AZ960" s="139"/>
      <c r="BA960" s="140"/>
      <c r="BB960" s="139"/>
      <c r="BC960" s="139"/>
      <c r="BD960" s="139"/>
      <c r="BE960" s="139"/>
      <c r="BF960" s="139"/>
      <c r="BG960" s="140"/>
      <c r="BH960" s="139"/>
      <c r="BI960" s="139"/>
      <c r="BJ960" s="139"/>
      <c r="BK960" s="139"/>
      <c r="BL960" s="139"/>
      <c r="BM960" s="139"/>
      <c r="BN960" s="139"/>
    </row>
    <row r="961" spans="1:66" ht="15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  <c r="AA961" s="139"/>
      <c r="AB961" s="139"/>
      <c r="AC961" s="139"/>
      <c r="AD961" s="139"/>
      <c r="AE961" s="139"/>
      <c r="AF961" s="139"/>
      <c r="AG961" s="139"/>
      <c r="AH961" s="139"/>
      <c r="AI961" s="139"/>
      <c r="AJ961" s="139"/>
      <c r="AK961" s="139"/>
      <c r="AL961" s="139"/>
      <c r="AM961" s="139"/>
      <c r="AN961" s="139"/>
      <c r="AO961" s="139"/>
      <c r="AP961" s="139"/>
      <c r="AQ961" s="139"/>
      <c r="AR961" s="139"/>
      <c r="AS961" s="139"/>
      <c r="AT961" s="139"/>
      <c r="AU961" s="139"/>
      <c r="AV961" s="139"/>
      <c r="AW961" s="139"/>
      <c r="AX961" s="139"/>
      <c r="AY961" s="139"/>
      <c r="AZ961" s="139"/>
      <c r="BA961" s="140"/>
      <c r="BB961" s="139"/>
      <c r="BC961" s="139"/>
      <c r="BD961" s="139"/>
      <c r="BE961" s="139"/>
      <c r="BF961" s="139"/>
      <c r="BG961" s="140"/>
      <c r="BH961" s="139"/>
      <c r="BI961" s="139"/>
      <c r="BJ961" s="139"/>
      <c r="BK961" s="139"/>
      <c r="BL961" s="139"/>
      <c r="BM961" s="139"/>
      <c r="BN961" s="139"/>
    </row>
    <row r="962" spans="1:66" ht="15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  <c r="AB962" s="139"/>
      <c r="AC962" s="139"/>
      <c r="AD962" s="139"/>
      <c r="AE962" s="139"/>
      <c r="AF962" s="139"/>
      <c r="AG962" s="139"/>
      <c r="AH962" s="139"/>
      <c r="AI962" s="139"/>
      <c r="AJ962" s="139"/>
      <c r="AK962" s="139"/>
      <c r="AL962" s="139"/>
      <c r="AM962" s="139"/>
      <c r="AN962" s="139"/>
      <c r="AO962" s="139"/>
      <c r="AP962" s="139"/>
      <c r="AQ962" s="139"/>
      <c r="AR962" s="139"/>
      <c r="AS962" s="139"/>
      <c r="AT962" s="139"/>
      <c r="AU962" s="139"/>
      <c r="AV962" s="139"/>
      <c r="AW962" s="139"/>
      <c r="AX962" s="139"/>
      <c r="AY962" s="139"/>
      <c r="AZ962" s="139"/>
      <c r="BA962" s="140"/>
      <c r="BB962" s="139"/>
      <c r="BC962" s="139"/>
      <c r="BD962" s="139"/>
      <c r="BE962" s="139"/>
      <c r="BF962" s="139"/>
      <c r="BG962" s="140"/>
      <c r="BH962" s="139"/>
      <c r="BI962" s="139"/>
      <c r="BJ962" s="139"/>
      <c r="BK962" s="139"/>
      <c r="BL962" s="139"/>
      <c r="BM962" s="139"/>
      <c r="BN962" s="139"/>
    </row>
    <row r="963" spans="1:66" ht="15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  <c r="AA963" s="139"/>
      <c r="AB963" s="139"/>
      <c r="AC963" s="139"/>
      <c r="AD963" s="139"/>
      <c r="AE963" s="139"/>
      <c r="AF963" s="139"/>
      <c r="AG963" s="139"/>
      <c r="AH963" s="139"/>
      <c r="AI963" s="139"/>
      <c r="AJ963" s="139"/>
      <c r="AK963" s="139"/>
      <c r="AL963" s="139"/>
      <c r="AM963" s="139"/>
      <c r="AN963" s="139"/>
      <c r="AO963" s="139"/>
      <c r="AP963" s="139"/>
      <c r="AQ963" s="139"/>
      <c r="AR963" s="139"/>
      <c r="AS963" s="139"/>
      <c r="AT963" s="139"/>
      <c r="AU963" s="139"/>
      <c r="AV963" s="139"/>
      <c r="AW963" s="139"/>
      <c r="AX963" s="139"/>
      <c r="AY963" s="139"/>
      <c r="AZ963" s="139"/>
      <c r="BA963" s="140"/>
      <c r="BB963" s="139"/>
      <c r="BC963" s="139"/>
      <c r="BD963" s="139"/>
      <c r="BE963" s="139"/>
      <c r="BF963" s="139"/>
      <c r="BG963" s="140"/>
      <c r="BH963" s="139"/>
      <c r="BI963" s="139"/>
      <c r="BJ963" s="139"/>
      <c r="BK963" s="139"/>
      <c r="BL963" s="139"/>
      <c r="BM963" s="139"/>
      <c r="BN963" s="139"/>
    </row>
    <row r="964" spans="1:66" ht="15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  <c r="AA964" s="139"/>
      <c r="AB964" s="139"/>
      <c r="AC964" s="139"/>
      <c r="AD964" s="139"/>
      <c r="AE964" s="139"/>
      <c r="AF964" s="139"/>
      <c r="AG964" s="139"/>
      <c r="AH964" s="139"/>
      <c r="AI964" s="139"/>
      <c r="AJ964" s="139"/>
      <c r="AK964" s="139"/>
      <c r="AL964" s="139"/>
      <c r="AM964" s="139"/>
      <c r="AN964" s="139"/>
      <c r="AO964" s="139"/>
      <c r="AP964" s="139"/>
      <c r="AQ964" s="139"/>
      <c r="AR964" s="139"/>
      <c r="AS964" s="139"/>
      <c r="AT964" s="139"/>
      <c r="AU964" s="139"/>
      <c r="AV964" s="139"/>
      <c r="AW964" s="139"/>
      <c r="AX964" s="139"/>
      <c r="AY964" s="139"/>
      <c r="AZ964" s="139"/>
      <c r="BA964" s="140"/>
      <c r="BB964" s="139"/>
      <c r="BC964" s="139"/>
      <c r="BD964" s="139"/>
      <c r="BE964" s="139"/>
      <c r="BF964" s="139"/>
      <c r="BG964" s="140"/>
      <c r="BH964" s="139"/>
      <c r="BI964" s="139"/>
      <c r="BJ964" s="139"/>
      <c r="BK964" s="139"/>
      <c r="BL964" s="139"/>
      <c r="BM964" s="139"/>
      <c r="BN964" s="139"/>
    </row>
    <row r="965" spans="1:66" ht="15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  <c r="AA965" s="139"/>
      <c r="AB965" s="139"/>
      <c r="AC965" s="139"/>
      <c r="AD965" s="139"/>
      <c r="AE965" s="139"/>
      <c r="AF965" s="139"/>
      <c r="AG965" s="139"/>
      <c r="AH965" s="139"/>
      <c r="AI965" s="139"/>
      <c r="AJ965" s="139"/>
      <c r="AK965" s="139"/>
      <c r="AL965" s="139"/>
      <c r="AM965" s="139"/>
      <c r="AN965" s="139"/>
      <c r="AO965" s="139"/>
      <c r="AP965" s="139"/>
      <c r="AQ965" s="139"/>
      <c r="AR965" s="139"/>
      <c r="AS965" s="139"/>
      <c r="AT965" s="139"/>
      <c r="AU965" s="139"/>
      <c r="AV965" s="139"/>
      <c r="AW965" s="139"/>
      <c r="AX965" s="139"/>
      <c r="AY965" s="139"/>
      <c r="AZ965" s="139"/>
      <c r="BA965" s="140"/>
      <c r="BB965" s="139"/>
      <c r="BC965" s="139"/>
      <c r="BD965" s="139"/>
      <c r="BE965" s="139"/>
      <c r="BF965" s="139"/>
      <c r="BG965" s="140"/>
      <c r="BH965" s="139"/>
      <c r="BI965" s="139"/>
      <c r="BJ965" s="139"/>
      <c r="BK965" s="139"/>
      <c r="BL965" s="139"/>
      <c r="BM965" s="139"/>
      <c r="BN965" s="139"/>
    </row>
    <row r="966" spans="1:66" ht="15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  <c r="AA966" s="139"/>
      <c r="AB966" s="139"/>
      <c r="AC966" s="139"/>
      <c r="AD966" s="139"/>
      <c r="AE966" s="139"/>
      <c r="AF966" s="139"/>
      <c r="AG966" s="139"/>
      <c r="AH966" s="139"/>
      <c r="AI966" s="139"/>
      <c r="AJ966" s="139"/>
      <c r="AK966" s="139"/>
      <c r="AL966" s="139"/>
      <c r="AM966" s="139"/>
      <c r="AN966" s="139"/>
      <c r="AO966" s="139"/>
      <c r="AP966" s="139"/>
      <c r="AQ966" s="139"/>
      <c r="AR966" s="139"/>
      <c r="AS966" s="139"/>
      <c r="AT966" s="139"/>
      <c r="AU966" s="139"/>
      <c r="AV966" s="139"/>
      <c r="AW966" s="139"/>
      <c r="AX966" s="139"/>
      <c r="AY966" s="139"/>
      <c r="AZ966" s="139"/>
      <c r="BA966" s="140"/>
      <c r="BB966" s="139"/>
      <c r="BC966" s="139"/>
      <c r="BD966" s="139"/>
      <c r="BE966" s="139"/>
      <c r="BF966" s="139"/>
      <c r="BG966" s="140"/>
      <c r="BH966" s="139"/>
      <c r="BI966" s="139"/>
      <c r="BJ966" s="139"/>
      <c r="BK966" s="139"/>
      <c r="BL966" s="139"/>
      <c r="BM966" s="139"/>
      <c r="BN966" s="139"/>
    </row>
    <row r="967" spans="1:66" ht="15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  <c r="AA967" s="139"/>
      <c r="AB967" s="139"/>
      <c r="AC967" s="139"/>
      <c r="AD967" s="139"/>
      <c r="AE967" s="139"/>
      <c r="AF967" s="139"/>
      <c r="AG967" s="139"/>
      <c r="AH967" s="139"/>
      <c r="AI967" s="139"/>
      <c r="AJ967" s="139"/>
      <c r="AK967" s="139"/>
      <c r="AL967" s="139"/>
      <c r="AM967" s="139"/>
      <c r="AN967" s="139"/>
      <c r="AO967" s="139"/>
      <c r="AP967" s="139"/>
      <c r="AQ967" s="139"/>
      <c r="AR967" s="139"/>
      <c r="AS967" s="139"/>
      <c r="AT967" s="139"/>
      <c r="AU967" s="139"/>
      <c r="AV967" s="139"/>
      <c r="AW967" s="139"/>
      <c r="AX967" s="139"/>
      <c r="AY967" s="139"/>
      <c r="AZ967" s="139"/>
      <c r="BA967" s="140"/>
      <c r="BB967" s="139"/>
      <c r="BC967" s="139"/>
      <c r="BD967" s="139"/>
      <c r="BE967" s="139"/>
      <c r="BF967" s="139"/>
      <c r="BG967" s="140"/>
      <c r="BH967" s="139"/>
      <c r="BI967" s="139"/>
      <c r="BJ967" s="139"/>
      <c r="BK967" s="139"/>
      <c r="BL967" s="139"/>
      <c r="BM967" s="139"/>
      <c r="BN967" s="139"/>
    </row>
    <row r="968" spans="1:66" ht="15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  <c r="AA968" s="139"/>
      <c r="AB968" s="139"/>
      <c r="AC968" s="139"/>
      <c r="AD968" s="139"/>
      <c r="AE968" s="139"/>
      <c r="AF968" s="139"/>
      <c r="AG968" s="139"/>
      <c r="AH968" s="139"/>
      <c r="AI968" s="139"/>
      <c r="AJ968" s="139"/>
      <c r="AK968" s="139"/>
      <c r="AL968" s="139"/>
      <c r="AM968" s="139"/>
      <c r="AN968" s="139"/>
      <c r="AO968" s="139"/>
      <c r="AP968" s="139"/>
      <c r="AQ968" s="139"/>
      <c r="AR968" s="139"/>
      <c r="AS968" s="139"/>
      <c r="AT968" s="139"/>
      <c r="AU968" s="139"/>
      <c r="AV968" s="139"/>
      <c r="AW968" s="139"/>
      <c r="AX968" s="139"/>
      <c r="AY968" s="139"/>
      <c r="AZ968" s="139"/>
      <c r="BA968" s="140"/>
      <c r="BB968" s="139"/>
      <c r="BC968" s="139"/>
      <c r="BD968" s="139"/>
      <c r="BE968" s="139"/>
      <c r="BF968" s="139"/>
      <c r="BG968" s="140"/>
      <c r="BH968" s="139"/>
      <c r="BI968" s="139"/>
      <c r="BJ968" s="139"/>
      <c r="BK968" s="139"/>
      <c r="BL968" s="139"/>
      <c r="BM968" s="139"/>
      <c r="BN968" s="139"/>
    </row>
    <row r="969" spans="1:66" ht="15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  <c r="AA969" s="139"/>
      <c r="AB969" s="139"/>
      <c r="AC969" s="139"/>
      <c r="AD969" s="139"/>
      <c r="AE969" s="139"/>
      <c r="AF969" s="139"/>
      <c r="AG969" s="139"/>
      <c r="AH969" s="139"/>
      <c r="AI969" s="139"/>
      <c r="AJ969" s="139"/>
      <c r="AK969" s="139"/>
      <c r="AL969" s="139"/>
      <c r="AM969" s="139"/>
      <c r="AN969" s="139"/>
      <c r="AO969" s="139"/>
      <c r="AP969" s="139"/>
      <c r="AQ969" s="139"/>
      <c r="AR969" s="139"/>
      <c r="AS969" s="139"/>
      <c r="AT969" s="139"/>
      <c r="AU969" s="139"/>
      <c r="AV969" s="139"/>
      <c r="AW969" s="139"/>
      <c r="AX969" s="139"/>
      <c r="AY969" s="139"/>
      <c r="AZ969" s="139"/>
      <c r="BA969" s="140"/>
      <c r="BB969" s="139"/>
      <c r="BC969" s="139"/>
      <c r="BD969" s="139"/>
      <c r="BE969" s="139"/>
      <c r="BF969" s="139"/>
      <c r="BG969" s="140"/>
      <c r="BH969" s="139"/>
      <c r="BI969" s="139"/>
      <c r="BJ969" s="139"/>
      <c r="BK969" s="139"/>
      <c r="BL969" s="139"/>
      <c r="BM969" s="139"/>
      <c r="BN969" s="139"/>
    </row>
    <row r="970" spans="1:66" ht="15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  <c r="AA970" s="139"/>
      <c r="AB970" s="139"/>
      <c r="AC970" s="139"/>
      <c r="AD970" s="139"/>
      <c r="AE970" s="139"/>
      <c r="AF970" s="139"/>
      <c r="AG970" s="139"/>
      <c r="AH970" s="139"/>
      <c r="AI970" s="139"/>
      <c r="AJ970" s="139"/>
      <c r="AK970" s="139"/>
      <c r="AL970" s="139"/>
      <c r="AM970" s="139"/>
      <c r="AN970" s="139"/>
      <c r="AO970" s="139"/>
      <c r="AP970" s="139"/>
      <c r="AQ970" s="139"/>
      <c r="AR970" s="139"/>
      <c r="AS970" s="139"/>
      <c r="AT970" s="139"/>
      <c r="AU970" s="139"/>
      <c r="AV970" s="139"/>
      <c r="AW970" s="139"/>
      <c r="AX970" s="139"/>
      <c r="AY970" s="139"/>
      <c r="AZ970" s="139"/>
      <c r="BA970" s="140"/>
      <c r="BB970" s="139"/>
      <c r="BC970" s="139"/>
      <c r="BD970" s="139"/>
      <c r="BE970" s="139"/>
      <c r="BF970" s="139"/>
      <c r="BG970" s="140"/>
      <c r="BH970" s="139"/>
      <c r="BI970" s="139"/>
      <c r="BJ970" s="139"/>
      <c r="BK970" s="139"/>
      <c r="BL970" s="139"/>
      <c r="BM970" s="139"/>
      <c r="BN970" s="139"/>
    </row>
    <row r="971" spans="1:66" ht="15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  <c r="AA971" s="139"/>
      <c r="AB971" s="139"/>
      <c r="AC971" s="139"/>
      <c r="AD971" s="139"/>
      <c r="AE971" s="139"/>
      <c r="AF971" s="139"/>
      <c r="AG971" s="139"/>
      <c r="AH971" s="139"/>
      <c r="AI971" s="139"/>
      <c r="AJ971" s="139"/>
      <c r="AK971" s="139"/>
      <c r="AL971" s="139"/>
      <c r="AM971" s="139"/>
      <c r="AN971" s="139"/>
      <c r="AO971" s="139"/>
      <c r="AP971" s="139"/>
      <c r="AQ971" s="139"/>
      <c r="AR971" s="139"/>
      <c r="AS971" s="139"/>
      <c r="AT971" s="139"/>
      <c r="AU971" s="139"/>
      <c r="AV971" s="139"/>
      <c r="AW971" s="139"/>
      <c r="AX971" s="139"/>
      <c r="AY971" s="139"/>
      <c r="AZ971" s="139"/>
      <c r="BA971" s="140"/>
      <c r="BB971" s="139"/>
      <c r="BC971" s="139"/>
      <c r="BD971" s="139"/>
      <c r="BE971" s="139"/>
      <c r="BF971" s="139"/>
      <c r="BG971" s="140"/>
      <c r="BH971" s="139"/>
      <c r="BI971" s="139"/>
      <c r="BJ971" s="139"/>
      <c r="BK971" s="139"/>
      <c r="BL971" s="139"/>
      <c r="BM971" s="139"/>
      <c r="BN971" s="139"/>
    </row>
    <row r="972" spans="1:66" ht="15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  <c r="AB972" s="139"/>
      <c r="AC972" s="139"/>
      <c r="AD972" s="139"/>
      <c r="AE972" s="139"/>
      <c r="AF972" s="139"/>
      <c r="AG972" s="139"/>
      <c r="AH972" s="139"/>
      <c r="AI972" s="139"/>
      <c r="AJ972" s="139"/>
      <c r="AK972" s="139"/>
      <c r="AL972" s="139"/>
      <c r="AM972" s="139"/>
      <c r="AN972" s="139"/>
      <c r="AO972" s="139"/>
      <c r="AP972" s="139"/>
      <c r="AQ972" s="139"/>
      <c r="AR972" s="139"/>
      <c r="AS972" s="139"/>
      <c r="AT972" s="139"/>
      <c r="AU972" s="139"/>
      <c r="AV972" s="139"/>
      <c r="AW972" s="139"/>
      <c r="AX972" s="139"/>
      <c r="AY972" s="139"/>
      <c r="AZ972" s="139"/>
      <c r="BA972" s="140"/>
      <c r="BB972" s="139"/>
      <c r="BC972" s="139"/>
      <c r="BD972" s="139"/>
      <c r="BE972" s="139"/>
      <c r="BF972" s="139"/>
      <c r="BG972" s="140"/>
      <c r="BH972" s="139"/>
      <c r="BI972" s="139"/>
      <c r="BJ972" s="139"/>
      <c r="BK972" s="139"/>
      <c r="BL972" s="139"/>
      <c r="BM972" s="139"/>
      <c r="BN972" s="139"/>
    </row>
    <row r="973" spans="1:66" ht="15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  <c r="AA973" s="139"/>
      <c r="AB973" s="139"/>
      <c r="AC973" s="139"/>
      <c r="AD973" s="139"/>
      <c r="AE973" s="139"/>
      <c r="AF973" s="139"/>
      <c r="AG973" s="139"/>
      <c r="AH973" s="139"/>
      <c r="AI973" s="139"/>
      <c r="AJ973" s="139"/>
      <c r="AK973" s="139"/>
      <c r="AL973" s="139"/>
      <c r="AM973" s="139"/>
      <c r="AN973" s="139"/>
      <c r="AO973" s="139"/>
      <c r="AP973" s="139"/>
      <c r="AQ973" s="139"/>
      <c r="AR973" s="139"/>
      <c r="AS973" s="139"/>
      <c r="AT973" s="139"/>
      <c r="AU973" s="139"/>
      <c r="AV973" s="139"/>
      <c r="AW973" s="139"/>
      <c r="AX973" s="139"/>
      <c r="AY973" s="139"/>
      <c r="AZ973" s="139"/>
      <c r="BA973" s="140"/>
      <c r="BB973" s="139"/>
      <c r="BC973" s="139"/>
      <c r="BD973" s="139"/>
      <c r="BE973" s="139"/>
      <c r="BF973" s="139"/>
      <c r="BG973" s="140"/>
      <c r="BH973" s="139"/>
      <c r="BI973" s="139"/>
      <c r="BJ973" s="139"/>
      <c r="BK973" s="139"/>
      <c r="BL973" s="139"/>
      <c r="BM973" s="139"/>
      <c r="BN973" s="139"/>
    </row>
    <row r="974" spans="1:66" ht="15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  <c r="AA974" s="139"/>
      <c r="AB974" s="139"/>
      <c r="AC974" s="139"/>
      <c r="AD974" s="139"/>
      <c r="AE974" s="139"/>
      <c r="AF974" s="139"/>
      <c r="AG974" s="139"/>
      <c r="AH974" s="139"/>
      <c r="AI974" s="139"/>
      <c r="AJ974" s="139"/>
      <c r="AK974" s="139"/>
      <c r="AL974" s="139"/>
      <c r="AM974" s="139"/>
      <c r="AN974" s="139"/>
      <c r="AO974" s="139"/>
      <c r="AP974" s="139"/>
      <c r="AQ974" s="139"/>
      <c r="AR974" s="139"/>
      <c r="AS974" s="139"/>
      <c r="AT974" s="139"/>
      <c r="AU974" s="139"/>
      <c r="AV974" s="139"/>
      <c r="AW974" s="139"/>
      <c r="AX974" s="139"/>
      <c r="AY974" s="139"/>
      <c r="AZ974" s="139"/>
      <c r="BA974" s="140"/>
      <c r="BB974" s="139"/>
      <c r="BC974" s="139"/>
      <c r="BD974" s="139"/>
      <c r="BE974" s="139"/>
      <c r="BF974" s="139"/>
      <c r="BG974" s="140"/>
      <c r="BH974" s="139"/>
      <c r="BI974" s="139"/>
      <c r="BJ974" s="139"/>
      <c r="BK974" s="139"/>
      <c r="BL974" s="139"/>
      <c r="BM974" s="139"/>
      <c r="BN974" s="139"/>
    </row>
    <row r="975" spans="1:66" ht="15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  <c r="AA975" s="139"/>
      <c r="AB975" s="139"/>
      <c r="AC975" s="139"/>
      <c r="AD975" s="139"/>
      <c r="AE975" s="139"/>
      <c r="AF975" s="139"/>
      <c r="AG975" s="139"/>
      <c r="AH975" s="139"/>
      <c r="AI975" s="139"/>
      <c r="AJ975" s="139"/>
      <c r="AK975" s="139"/>
      <c r="AL975" s="139"/>
      <c r="AM975" s="139"/>
      <c r="AN975" s="139"/>
      <c r="AO975" s="139"/>
      <c r="AP975" s="139"/>
      <c r="AQ975" s="139"/>
      <c r="AR975" s="139"/>
      <c r="AS975" s="139"/>
      <c r="AT975" s="139"/>
      <c r="AU975" s="139"/>
      <c r="AV975" s="139"/>
      <c r="AW975" s="139"/>
      <c r="AX975" s="139"/>
      <c r="AY975" s="139"/>
      <c r="AZ975" s="139"/>
      <c r="BA975" s="140"/>
      <c r="BB975" s="139"/>
      <c r="BC975" s="139"/>
      <c r="BD975" s="139"/>
      <c r="BE975" s="139"/>
      <c r="BF975" s="139"/>
      <c r="BG975" s="140"/>
      <c r="BH975" s="139"/>
      <c r="BI975" s="139"/>
      <c r="BJ975" s="139"/>
      <c r="BK975" s="139"/>
      <c r="BL975" s="139"/>
      <c r="BM975" s="139"/>
      <c r="BN975" s="139"/>
    </row>
    <row r="976" spans="1:66" ht="15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  <c r="AA976" s="139"/>
      <c r="AB976" s="139"/>
      <c r="AC976" s="139"/>
      <c r="AD976" s="139"/>
      <c r="AE976" s="139"/>
      <c r="AF976" s="139"/>
      <c r="AG976" s="139"/>
      <c r="AH976" s="139"/>
      <c r="AI976" s="139"/>
      <c r="AJ976" s="139"/>
      <c r="AK976" s="139"/>
      <c r="AL976" s="139"/>
      <c r="AM976" s="139"/>
      <c r="AN976" s="139"/>
      <c r="AO976" s="139"/>
      <c r="AP976" s="139"/>
      <c r="AQ976" s="139"/>
      <c r="AR976" s="139"/>
      <c r="AS976" s="139"/>
      <c r="AT976" s="139"/>
      <c r="AU976" s="139"/>
      <c r="AV976" s="139"/>
      <c r="AW976" s="139"/>
      <c r="AX976" s="139"/>
      <c r="AY976" s="139"/>
      <c r="AZ976" s="139"/>
      <c r="BA976" s="140"/>
      <c r="BB976" s="139"/>
      <c r="BC976" s="139"/>
      <c r="BD976" s="139"/>
      <c r="BE976" s="139"/>
      <c r="BF976" s="139"/>
      <c r="BG976" s="140"/>
      <c r="BH976" s="139"/>
      <c r="BI976" s="139"/>
      <c r="BJ976" s="139"/>
      <c r="BK976" s="139"/>
      <c r="BL976" s="139"/>
      <c r="BM976" s="139"/>
      <c r="BN976" s="139"/>
    </row>
    <row r="977" spans="1:66" ht="15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  <c r="AA977" s="139"/>
      <c r="AB977" s="139"/>
      <c r="AC977" s="139"/>
      <c r="AD977" s="139"/>
      <c r="AE977" s="139"/>
      <c r="AF977" s="139"/>
      <c r="AG977" s="139"/>
      <c r="AH977" s="139"/>
      <c r="AI977" s="139"/>
      <c r="AJ977" s="139"/>
      <c r="AK977" s="139"/>
      <c r="AL977" s="139"/>
      <c r="AM977" s="139"/>
      <c r="AN977" s="139"/>
      <c r="AO977" s="139"/>
      <c r="AP977" s="139"/>
      <c r="AQ977" s="139"/>
      <c r="AR977" s="139"/>
      <c r="AS977" s="139"/>
      <c r="AT977" s="139"/>
      <c r="AU977" s="139"/>
      <c r="AV977" s="139"/>
      <c r="AW977" s="139"/>
      <c r="AX977" s="139"/>
      <c r="AY977" s="139"/>
      <c r="AZ977" s="139"/>
      <c r="BA977" s="140"/>
      <c r="BB977" s="139"/>
      <c r="BC977" s="139"/>
      <c r="BD977" s="139"/>
      <c r="BE977" s="139"/>
      <c r="BF977" s="139"/>
      <c r="BG977" s="140"/>
      <c r="BH977" s="139"/>
      <c r="BI977" s="139"/>
      <c r="BJ977" s="139"/>
      <c r="BK977" s="139"/>
      <c r="BL977" s="139"/>
      <c r="BM977" s="139"/>
      <c r="BN977" s="139"/>
    </row>
    <row r="978" spans="1:66" ht="15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  <c r="AA978" s="139"/>
      <c r="AB978" s="139"/>
      <c r="AC978" s="139"/>
      <c r="AD978" s="139"/>
      <c r="AE978" s="139"/>
      <c r="AF978" s="139"/>
      <c r="AG978" s="139"/>
      <c r="AH978" s="139"/>
      <c r="AI978" s="139"/>
      <c r="AJ978" s="139"/>
      <c r="AK978" s="139"/>
      <c r="AL978" s="139"/>
      <c r="AM978" s="139"/>
      <c r="AN978" s="139"/>
      <c r="AO978" s="139"/>
      <c r="AP978" s="139"/>
      <c r="AQ978" s="139"/>
      <c r="AR978" s="139"/>
      <c r="AS978" s="139"/>
      <c r="AT978" s="139"/>
      <c r="AU978" s="139"/>
      <c r="AV978" s="139"/>
      <c r="AW978" s="139"/>
      <c r="AX978" s="139"/>
      <c r="AY978" s="139"/>
      <c r="AZ978" s="139"/>
      <c r="BA978" s="140"/>
      <c r="BB978" s="139"/>
      <c r="BC978" s="139"/>
      <c r="BD978" s="139"/>
      <c r="BE978" s="139"/>
      <c r="BF978" s="139"/>
      <c r="BG978" s="140"/>
      <c r="BH978" s="139"/>
      <c r="BI978" s="139"/>
      <c r="BJ978" s="139"/>
      <c r="BK978" s="139"/>
      <c r="BL978" s="139"/>
      <c r="BM978" s="139"/>
      <c r="BN978" s="139"/>
    </row>
    <row r="979" spans="1:66" ht="15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  <c r="AA979" s="139"/>
      <c r="AB979" s="139"/>
      <c r="AC979" s="139"/>
      <c r="AD979" s="139"/>
      <c r="AE979" s="139"/>
      <c r="AF979" s="139"/>
      <c r="AG979" s="139"/>
      <c r="AH979" s="139"/>
      <c r="AI979" s="139"/>
      <c r="AJ979" s="139"/>
      <c r="AK979" s="139"/>
      <c r="AL979" s="139"/>
      <c r="AM979" s="139"/>
      <c r="AN979" s="139"/>
      <c r="AO979" s="139"/>
      <c r="AP979" s="139"/>
      <c r="AQ979" s="139"/>
      <c r="AR979" s="139"/>
      <c r="AS979" s="139"/>
      <c r="AT979" s="139"/>
      <c r="AU979" s="139"/>
      <c r="AV979" s="139"/>
      <c r="AW979" s="139"/>
      <c r="AX979" s="139"/>
      <c r="AY979" s="139"/>
      <c r="AZ979" s="139"/>
      <c r="BA979" s="140"/>
      <c r="BB979" s="139"/>
      <c r="BC979" s="139"/>
      <c r="BD979" s="139"/>
      <c r="BE979" s="139"/>
      <c r="BF979" s="139"/>
      <c r="BG979" s="140"/>
      <c r="BH979" s="139"/>
      <c r="BI979" s="139"/>
      <c r="BJ979" s="139"/>
      <c r="BK979" s="139"/>
      <c r="BL979" s="139"/>
      <c r="BM979" s="139"/>
      <c r="BN979" s="139"/>
    </row>
    <row r="980" spans="1:66" ht="15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  <c r="AA980" s="139"/>
      <c r="AB980" s="139"/>
      <c r="AC980" s="139"/>
      <c r="AD980" s="139"/>
      <c r="AE980" s="139"/>
      <c r="AF980" s="139"/>
      <c r="AG980" s="139"/>
      <c r="AH980" s="139"/>
      <c r="AI980" s="139"/>
      <c r="AJ980" s="139"/>
      <c r="AK980" s="139"/>
      <c r="AL980" s="139"/>
      <c r="AM980" s="139"/>
      <c r="AN980" s="139"/>
      <c r="AO980" s="139"/>
      <c r="AP980" s="139"/>
      <c r="AQ980" s="139"/>
      <c r="AR980" s="139"/>
      <c r="AS980" s="139"/>
      <c r="AT980" s="139"/>
      <c r="AU980" s="139"/>
      <c r="AV980" s="139"/>
      <c r="AW980" s="139"/>
      <c r="AX980" s="139"/>
      <c r="AY980" s="139"/>
      <c r="AZ980" s="139"/>
      <c r="BA980" s="140"/>
      <c r="BB980" s="139"/>
      <c r="BC980" s="139"/>
      <c r="BD980" s="139"/>
      <c r="BE980" s="139"/>
      <c r="BF980" s="139"/>
      <c r="BG980" s="140"/>
      <c r="BH980" s="139"/>
      <c r="BI980" s="139"/>
      <c r="BJ980" s="139"/>
      <c r="BK980" s="139"/>
      <c r="BL980" s="139"/>
      <c r="BM980" s="139"/>
      <c r="BN980" s="139"/>
    </row>
    <row r="981" spans="1:66" ht="15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  <c r="AA981" s="139"/>
      <c r="AB981" s="139"/>
      <c r="AC981" s="139"/>
      <c r="AD981" s="139"/>
      <c r="AE981" s="139"/>
      <c r="AF981" s="139"/>
      <c r="AG981" s="139"/>
      <c r="AH981" s="139"/>
      <c r="AI981" s="139"/>
      <c r="AJ981" s="139"/>
      <c r="AK981" s="139"/>
      <c r="AL981" s="139"/>
      <c r="AM981" s="139"/>
      <c r="AN981" s="139"/>
      <c r="AO981" s="139"/>
      <c r="AP981" s="139"/>
      <c r="AQ981" s="139"/>
      <c r="AR981" s="139"/>
      <c r="AS981" s="139"/>
      <c r="AT981" s="139"/>
      <c r="AU981" s="139"/>
      <c r="AV981" s="139"/>
      <c r="AW981" s="139"/>
      <c r="AX981" s="139"/>
      <c r="AY981" s="139"/>
      <c r="AZ981" s="139"/>
      <c r="BA981" s="140"/>
      <c r="BB981" s="139"/>
      <c r="BC981" s="139"/>
      <c r="BD981" s="139"/>
      <c r="BE981" s="139"/>
      <c r="BF981" s="139"/>
      <c r="BG981" s="140"/>
      <c r="BH981" s="139"/>
      <c r="BI981" s="139"/>
      <c r="BJ981" s="139"/>
      <c r="BK981" s="139"/>
      <c r="BL981" s="139"/>
      <c r="BM981" s="139"/>
      <c r="BN981" s="139"/>
    </row>
    <row r="982" spans="1:66" ht="15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  <c r="AA982" s="139"/>
      <c r="AB982" s="139"/>
      <c r="AC982" s="139"/>
      <c r="AD982" s="139"/>
      <c r="AE982" s="139"/>
      <c r="AF982" s="139"/>
      <c r="AG982" s="139"/>
      <c r="AH982" s="139"/>
      <c r="AI982" s="139"/>
      <c r="AJ982" s="139"/>
      <c r="AK982" s="139"/>
      <c r="AL982" s="139"/>
      <c r="AM982" s="139"/>
      <c r="AN982" s="139"/>
      <c r="AO982" s="139"/>
      <c r="AP982" s="139"/>
      <c r="AQ982" s="139"/>
      <c r="AR982" s="139"/>
      <c r="AS982" s="139"/>
      <c r="AT982" s="139"/>
      <c r="AU982" s="139"/>
      <c r="AV982" s="139"/>
      <c r="AW982" s="139"/>
      <c r="AX982" s="139"/>
      <c r="AY982" s="139"/>
      <c r="AZ982" s="139"/>
      <c r="BA982" s="140"/>
      <c r="BB982" s="139"/>
      <c r="BC982" s="139"/>
      <c r="BD982" s="139"/>
      <c r="BE982" s="139"/>
      <c r="BF982" s="139"/>
      <c r="BG982" s="140"/>
      <c r="BH982" s="139"/>
      <c r="BI982" s="139"/>
      <c r="BJ982" s="139"/>
      <c r="BK982" s="139"/>
      <c r="BL982" s="139"/>
      <c r="BM982" s="139"/>
      <c r="BN982" s="139"/>
    </row>
    <row r="983" spans="1:66" ht="15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  <c r="AA983" s="139"/>
      <c r="AB983" s="139"/>
      <c r="AC983" s="139"/>
      <c r="AD983" s="139"/>
      <c r="AE983" s="139"/>
      <c r="AF983" s="139"/>
      <c r="AG983" s="139"/>
      <c r="AH983" s="139"/>
      <c r="AI983" s="139"/>
      <c r="AJ983" s="139"/>
      <c r="AK983" s="139"/>
      <c r="AL983" s="139"/>
      <c r="AM983" s="139"/>
      <c r="AN983" s="139"/>
      <c r="AO983" s="139"/>
      <c r="AP983" s="139"/>
      <c r="AQ983" s="139"/>
      <c r="AR983" s="139"/>
      <c r="AS983" s="139"/>
      <c r="AT983" s="139"/>
      <c r="AU983" s="139"/>
      <c r="AV983" s="139"/>
      <c r="AW983" s="139"/>
      <c r="AX983" s="139"/>
      <c r="AY983" s="139"/>
      <c r="AZ983" s="139"/>
      <c r="BA983" s="140"/>
      <c r="BB983" s="139"/>
      <c r="BC983" s="139"/>
      <c r="BD983" s="139"/>
      <c r="BE983" s="139"/>
      <c r="BF983" s="139"/>
      <c r="BG983" s="140"/>
      <c r="BH983" s="139"/>
      <c r="BI983" s="139"/>
      <c r="BJ983" s="139"/>
      <c r="BK983" s="139"/>
      <c r="BL983" s="139"/>
      <c r="BM983" s="139"/>
      <c r="BN983" s="139"/>
    </row>
    <row r="984" spans="1:66" ht="15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  <c r="AA984" s="139"/>
      <c r="AB984" s="139"/>
      <c r="AC984" s="139"/>
      <c r="AD984" s="139"/>
      <c r="AE984" s="139"/>
      <c r="AF984" s="139"/>
      <c r="AG984" s="139"/>
      <c r="AH984" s="139"/>
      <c r="AI984" s="139"/>
      <c r="AJ984" s="139"/>
      <c r="AK984" s="139"/>
      <c r="AL984" s="139"/>
      <c r="AM984" s="139"/>
      <c r="AN984" s="139"/>
      <c r="AO984" s="139"/>
      <c r="AP984" s="139"/>
      <c r="AQ984" s="139"/>
      <c r="AR984" s="139"/>
      <c r="AS984" s="139"/>
      <c r="AT984" s="139"/>
      <c r="AU984" s="139"/>
      <c r="AV984" s="139"/>
      <c r="AW984" s="139"/>
      <c r="AX984" s="139"/>
      <c r="AY984" s="139"/>
      <c r="AZ984" s="139"/>
      <c r="BA984" s="140"/>
      <c r="BB984" s="139"/>
      <c r="BC984" s="139"/>
      <c r="BD984" s="139"/>
      <c r="BE984" s="139"/>
      <c r="BF984" s="139"/>
      <c r="BG984" s="140"/>
      <c r="BH984" s="139"/>
      <c r="BI984" s="139"/>
      <c r="BJ984" s="139"/>
      <c r="BK984" s="139"/>
      <c r="BL984" s="139"/>
      <c r="BM984" s="139"/>
      <c r="BN984" s="139"/>
    </row>
    <row r="985" spans="1:66" ht="15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  <c r="AA985" s="139"/>
      <c r="AB985" s="139"/>
      <c r="AC985" s="139"/>
      <c r="AD985" s="139"/>
      <c r="AE985" s="139"/>
      <c r="AF985" s="139"/>
      <c r="AG985" s="139"/>
      <c r="AH985" s="139"/>
      <c r="AI985" s="139"/>
      <c r="AJ985" s="139"/>
      <c r="AK985" s="139"/>
      <c r="AL985" s="139"/>
      <c r="AM985" s="139"/>
      <c r="AN985" s="139"/>
      <c r="AO985" s="139"/>
      <c r="AP985" s="139"/>
      <c r="AQ985" s="139"/>
      <c r="AR985" s="139"/>
      <c r="AS985" s="139"/>
      <c r="AT985" s="139"/>
      <c r="AU985" s="139"/>
      <c r="AV985" s="139"/>
      <c r="AW985" s="139"/>
      <c r="AX985" s="139"/>
      <c r="AY985" s="139"/>
      <c r="AZ985" s="139"/>
      <c r="BA985" s="140"/>
      <c r="BB985" s="139"/>
      <c r="BC985" s="139"/>
      <c r="BD985" s="139"/>
      <c r="BE985" s="139"/>
      <c r="BF985" s="139"/>
      <c r="BG985" s="140"/>
      <c r="BH985" s="139"/>
      <c r="BI985" s="139"/>
      <c r="BJ985" s="139"/>
      <c r="BK985" s="139"/>
      <c r="BL985" s="139"/>
      <c r="BM985" s="139"/>
      <c r="BN985" s="139"/>
    </row>
    <row r="986" spans="1:66" ht="15">
      <c r="A986" s="139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  <c r="AA986" s="139"/>
      <c r="AB986" s="139"/>
      <c r="AC986" s="139"/>
      <c r="AD986" s="139"/>
      <c r="AE986" s="139"/>
      <c r="AF986" s="139"/>
      <c r="AG986" s="139"/>
      <c r="AH986" s="139"/>
      <c r="AI986" s="139"/>
      <c r="AJ986" s="139"/>
      <c r="AK986" s="139"/>
      <c r="AL986" s="139"/>
      <c r="AM986" s="139"/>
      <c r="AN986" s="139"/>
      <c r="AO986" s="139"/>
      <c r="AP986" s="139"/>
      <c r="AQ986" s="139"/>
      <c r="AR986" s="139"/>
      <c r="AS986" s="139"/>
      <c r="AT986" s="139"/>
      <c r="AU986" s="139"/>
      <c r="AV986" s="139"/>
      <c r="AW986" s="139"/>
      <c r="AX986" s="139"/>
      <c r="AY986" s="139"/>
      <c r="AZ986" s="139"/>
      <c r="BA986" s="140"/>
      <c r="BB986" s="139"/>
      <c r="BC986" s="139"/>
      <c r="BD986" s="139"/>
      <c r="BE986" s="139"/>
      <c r="BF986" s="139"/>
      <c r="BG986" s="140"/>
      <c r="BH986" s="139"/>
      <c r="BI986" s="139"/>
      <c r="BJ986" s="139"/>
      <c r="BK986" s="139"/>
      <c r="BL986" s="139"/>
      <c r="BM986" s="139"/>
      <c r="BN986" s="139"/>
    </row>
    <row r="987" spans="1:66" ht="15">
      <c r="A987" s="139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  <c r="AA987" s="139"/>
      <c r="AB987" s="139"/>
      <c r="AC987" s="139"/>
      <c r="AD987" s="139"/>
      <c r="AE987" s="139"/>
      <c r="AF987" s="139"/>
      <c r="AG987" s="139"/>
      <c r="AH987" s="139"/>
      <c r="AI987" s="139"/>
      <c r="AJ987" s="139"/>
      <c r="AK987" s="139"/>
      <c r="AL987" s="139"/>
      <c r="AM987" s="139"/>
      <c r="AN987" s="139"/>
      <c r="AO987" s="139"/>
      <c r="AP987" s="139"/>
      <c r="AQ987" s="139"/>
      <c r="AR987" s="139"/>
      <c r="AS987" s="139"/>
      <c r="AT987" s="139"/>
      <c r="AU987" s="139"/>
      <c r="AV987" s="139"/>
      <c r="AW987" s="139"/>
      <c r="AX987" s="139"/>
      <c r="AY987" s="139"/>
      <c r="AZ987" s="139"/>
      <c r="BA987" s="140"/>
      <c r="BB987" s="139"/>
      <c r="BC987" s="139"/>
      <c r="BD987" s="139"/>
      <c r="BE987" s="139"/>
      <c r="BF987" s="139"/>
      <c r="BG987" s="140"/>
      <c r="BH987" s="139"/>
      <c r="BI987" s="139"/>
      <c r="BJ987" s="139"/>
      <c r="BK987" s="139"/>
      <c r="BL987" s="139"/>
      <c r="BM987" s="139"/>
      <c r="BN987" s="139"/>
    </row>
    <row r="988" spans="1:66" ht="15">
      <c r="A988" s="139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  <c r="AA988" s="139"/>
      <c r="AB988" s="139"/>
      <c r="AC988" s="139"/>
      <c r="AD988" s="139"/>
      <c r="AE988" s="139"/>
      <c r="AF988" s="139"/>
      <c r="AG988" s="139"/>
      <c r="AH988" s="139"/>
      <c r="AI988" s="139"/>
      <c r="AJ988" s="139"/>
      <c r="AK988" s="139"/>
      <c r="AL988" s="139"/>
      <c r="AM988" s="139"/>
      <c r="AN988" s="139"/>
      <c r="AO988" s="139"/>
      <c r="AP988" s="139"/>
      <c r="AQ988" s="139"/>
      <c r="AR988" s="139"/>
      <c r="AS988" s="139"/>
      <c r="AT988" s="139"/>
      <c r="AU988" s="139"/>
      <c r="AV988" s="139"/>
      <c r="AW988" s="139"/>
      <c r="AX988" s="139"/>
      <c r="AY988" s="139"/>
      <c r="AZ988" s="139"/>
      <c r="BA988" s="140"/>
      <c r="BB988" s="139"/>
      <c r="BC988" s="139"/>
      <c r="BD988" s="139"/>
      <c r="BE988" s="139"/>
      <c r="BF988" s="139"/>
      <c r="BG988" s="140"/>
      <c r="BH988" s="139"/>
      <c r="BI988" s="139"/>
      <c r="BJ988" s="139"/>
      <c r="BK988" s="139"/>
      <c r="BL988" s="139"/>
      <c r="BM988" s="139"/>
      <c r="BN988" s="139"/>
    </row>
    <row r="989" spans="1:66" ht="15">
      <c r="A989" s="139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  <c r="AA989" s="139"/>
      <c r="AB989" s="139"/>
      <c r="AC989" s="139"/>
      <c r="AD989" s="139"/>
      <c r="AE989" s="139"/>
      <c r="AF989" s="139"/>
      <c r="AG989" s="139"/>
      <c r="AH989" s="139"/>
      <c r="AI989" s="139"/>
      <c r="AJ989" s="139"/>
      <c r="AK989" s="139"/>
      <c r="AL989" s="139"/>
      <c r="AM989" s="139"/>
      <c r="AN989" s="139"/>
      <c r="AO989" s="139"/>
      <c r="AP989" s="139"/>
      <c r="AQ989" s="139"/>
      <c r="AR989" s="139"/>
      <c r="AS989" s="139"/>
      <c r="AT989" s="139"/>
      <c r="AU989" s="139"/>
      <c r="AV989" s="139"/>
      <c r="AW989" s="139"/>
      <c r="AX989" s="139"/>
      <c r="AY989" s="139"/>
      <c r="AZ989" s="139"/>
      <c r="BA989" s="140"/>
      <c r="BB989" s="139"/>
      <c r="BC989" s="139"/>
      <c r="BD989" s="139"/>
      <c r="BE989" s="139"/>
      <c r="BF989" s="139"/>
      <c r="BG989" s="140"/>
      <c r="BH989" s="139"/>
      <c r="BI989" s="139"/>
      <c r="BJ989" s="139"/>
      <c r="BK989" s="139"/>
      <c r="BL989" s="139"/>
      <c r="BM989" s="139"/>
      <c r="BN989" s="139"/>
    </row>
    <row r="990" spans="1:66" ht="15">
      <c r="A990" s="139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  <c r="AA990" s="139"/>
      <c r="AB990" s="139"/>
      <c r="AC990" s="139"/>
      <c r="AD990" s="139"/>
      <c r="AE990" s="139"/>
      <c r="AF990" s="139"/>
      <c r="AG990" s="139"/>
      <c r="AH990" s="139"/>
      <c r="AI990" s="139"/>
      <c r="AJ990" s="139"/>
      <c r="AK990" s="139"/>
      <c r="AL990" s="139"/>
      <c r="AM990" s="139"/>
      <c r="AN990" s="139"/>
      <c r="AO990" s="139"/>
      <c r="AP990" s="139"/>
      <c r="AQ990" s="139"/>
      <c r="AR990" s="139"/>
      <c r="AS990" s="139"/>
      <c r="AT990" s="139"/>
      <c r="AU990" s="139"/>
      <c r="AV990" s="139"/>
      <c r="AW990" s="139"/>
      <c r="AX990" s="139"/>
      <c r="AY990" s="139"/>
      <c r="AZ990" s="139"/>
      <c r="BA990" s="140"/>
      <c r="BB990" s="139"/>
      <c r="BC990" s="139"/>
      <c r="BD990" s="139"/>
      <c r="BE990" s="139"/>
      <c r="BF990" s="139"/>
      <c r="BG990" s="140"/>
      <c r="BH990" s="139"/>
      <c r="BI990" s="139"/>
      <c r="BJ990" s="139"/>
      <c r="BK990" s="139"/>
      <c r="BL990" s="139"/>
      <c r="BM990" s="139"/>
      <c r="BN990" s="139"/>
    </row>
    <row r="991" spans="1:66" ht="15">
      <c r="A991" s="139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  <c r="AA991" s="139"/>
      <c r="AB991" s="139"/>
      <c r="AC991" s="139"/>
      <c r="AD991" s="139"/>
      <c r="AE991" s="139"/>
      <c r="AF991" s="139"/>
      <c r="AG991" s="139"/>
      <c r="AH991" s="139"/>
      <c r="AI991" s="139"/>
      <c r="AJ991" s="139"/>
      <c r="AK991" s="139"/>
      <c r="AL991" s="139"/>
      <c r="AM991" s="139"/>
      <c r="AN991" s="139"/>
      <c r="AO991" s="139"/>
      <c r="AP991" s="139"/>
      <c r="AQ991" s="139"/>
      <c r="AR991" s="139"/>
      <c r="AS991" s="139"/>
      <c r="AT991" s="139"/>
      <c r="AU991" s="139"/>
      <c r="AV991" s="139"/>
      <c r="AW991" s="139"/>
      <c r="AX991" s="139"/>
      <c r="AY991" s="139"/>
      <c r="AZ991" s="139"/>
      <c r="BA991" s="140"/>
      <c r="BB991" s="139"/>
      <c r="BC991" s="139"/>
      <c r="BD991" s="139"/>
      <c r="BE991" s="139"/>
      <c r="BF991" s="139"/>
      <c r="BG991" s="140"/>
      <c r="BH991" s="139"/>
      <c r="BI991" s="139"/>
      <c r="BJ991" s="139"/>
      <c r="BK991" s="139"/>
      <c r="BL991" s="139"/>
      <c r="BM991" s="139"/>
      <c r="BN991" s="139"/>
    </row>
    <row r="992" spans="1:66" ht="15">
      <c r="A992" s="139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  <c r="AA992" s="139"/>
      <c r="AB992" s="139"/>
      <c r="AC992" s="139"/>
      <c r="AD992" s="139"/>
      <c r="AE992" s="139"/>
      <c r="AF992" s="139"/>
      <c r="AG992" s="139"/>
      <c r="AH992" s="139"/>
      <c r="AI992" s="139"/>
      <c r="AJ992" s="139"/>
      <c r="AK992" s="139"/>
      <c r="AL992" s="139"/>
      <c r="AM992" s="139"/>
      <c r="AN992" s="139"/>
      <c r="AO992" s="139"/>
      <c r="AP992" s="139"/>
      <c r="AQ992" s="139"/>
      <c r="AR992" s="139"/>
      <c r="AS992" s="139"/>
      <c r="AT992" s="139"/>
      <c r="AU992" s="139"/>
      <c r="AV992" s="139"/>
      <c r="AW992" s="139"/>
      <c r="AX992" s="139"/>
      <c r="AY992" s="139"/>
      <c r="AZ992" s="139"/>
      <c r="BA992" s="140"/>
      <c r="BB992" s="139"/>
      <c r="BC992" s="139"/>
      <c r="BD992" s="139"/>
      <c r="BE992" s="139"/>
      <c r="BF992" s="139"/>
      <c r="BG992" s="140"/>
      <c r="BH992" s="139"/>
      <c r="BI992" s="139"/>
      <c r="BJ992" s="139"/>
      <c r="BK992" s="139"/>
      <c r="BL992" s="139"/>
      <c r="BM992" s="139"/>
      <c r="BN992" s="139"/>
    </row>
    <row r="993" spans="1:66" ht="15">
      <c r="A993" s="139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  <c r="AA993" s="139"/>
      <c r="AB993" s="139"/>
      <c r="AC993" s="139"/>
      <c r="AD993" s="139"/>
      <c r="AE993" s="139"/>
      <c r="AF993" s="139"/>
      <c r="AG993" s="139"/>
      <c r="AH993" s="139"/>
      <c r="AI993" s="139"/>
      <c r="AJ993" s="139"/>
      <c r="AK993" s="139"/>
      <c r="AL993" s="139"/>
      <c r="AM993" s="139"/>
      <c r="AN993" s="139"/>
      <c r="AO993" s="139"/>
      <c r="AP993" s="139"/>
      <c r="AQ993" s="139"/>
      <c r="AR993" s="139"/>
      <c r="AS993" s="139"/>
      <c r="AT993" s="139"/>
      <c r="AU993" s="139"/>
      <c r="AV993" s="139"/>
      <c r="AW993" s="139"/>
      <c r="AX993" s="139"/>
      <c r="AY993" s="139"/>
      <c r="AZ993" s="139"/>
      <c r="BA993" s="140"/>
      <c r="BB993" s="139"/>
      <c r="BC993" s="139"/>
      <c r="BD993" s="139"/>
      <c r="BE993" s="139"/>
      <c r="BF993" s="139"/>
      <c r="BG993" s="140"/>
      <c r="BH993" s="139"/>
      <c r="BI993" s="139"/>
      <c r="BJ993" s="139"/>
      <c r="BK993" s="139"/>
      <c r="BL993" s="139"/>
      <c r="BM993" s="139"/>
      <c r="BN993" s="139"/>
    </row>
    <row r="994" spans="1:66" ht="15">
      <c r="A994" s="139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  <c r="AA994" s="139"/>
      <c r="AB994" s="139"/>
      <c r="AC994" s="139"/>
      <c r="AD994" s="139"/>
      <c r="AE994" s="139"/>
      <c r="AF994" s="139"/>
      <c r="AG994" s="139"/>
      <c r="AH994" s="139"/>
      <c r="AI994" s="139"/>
      <c r="AJ994" s="139"/>
      <c r="AK994" s="139"/>
      <c r="AL994" s="139"/>
      <c r="AM994" s="139"/>
      <c r="AN994" s="139"/>
      <c r="AO994" s="139"/>
      <c r="AP994" s="139"/>
      <c r="AQ994" s="139"/>
      <c r="AR994" s="139"/>
      <c r="AS994" s="139"/>
      <c r="AT994" s="139"/>
      <c r="AU994" s="139"/>
      <c r="AV994" s="139"/>
      <c r="AW994" s="139"/>
      <c r="AX994" s="139"/>
      <c r="AY994" s="139"/>
      <c r="AZ994" s="139"/>
      <c r="BA994" s="140"/>
      <c r="BB994" s="139"/>
      <c r="BC994" s="139"/>
      <c r="BD994" s="139"/>
      <c r="BE994" s="139"/>
      <c r="BF994" s="139"/>
      <c r="BG994" s="140"/>
      <c r="BH994" s="139"/>
      <c r="BI994" s="139"/>
      <c r="BJ994" s="139"/>
      <c r="BK994" s="139"/>
      <c r="BL994" s="139"/>
      <c r="BM994" s="139"/>
      <c r="BN994" s="139"/>
    </row>
    <row r="995" spans="1:66" ht="15">
      <c r="A995" s="139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  <c r="AA995" s="139"/>
      <c r="AB995" s="139"/>
      <c r="AC995" s="139"/>
      <c r="AD995" s="139"/>
      <c r="AE995" s="139"/>
      <c r="AF995" s="139"/>
      <c r="AG995" s="139"/>
      <c r="AH995" s="139"/>
      <c r="AI995" s="139"/>
      <c r="AJ995" s="139"/>
      <c r="AK995" s="139"/>
      <c r="AL995" s="139"/>
      <c r="AM995" s="139"/>
      <c r="AN995" s="139"/>
      <c r="AO995" s="139"/>
      <c r="AP995" s="139"/>
      <c r="AQ995" s="139"/>
      <c r="AR995" s="139"/>
      <c r="AS995" s="139"/>
      <c r="AT995" s="139"/>
      <c r="AU995" s="139"/>
      <c r="AV995" s="139"/>
      <c r="AW995" s="139"/>
      <c r="AX995" s="139"/>
      <c r="AY995" s="139"/>
      <c r="AZ995" s="139"/>
      <c r="BA995" s="140"/>
      <c r="BB995" s="139"/>
      <c r="BC995" s="139"/>
      <c r="BD995" s="139"/>
      <c r="BE995" s="139"/>
      <c r="BF995" s="139"/>
      <c r="BG995" s="140"/>
      <c r="BH995" s="139"/>
      <c r="BI995" s="139"/>
      <c r="BJ995" s="139"/>
      <c r="BK995" s="139"/>
      <c r="BL995" s="139"/>
      <c r="BM995" s="139"/>
      <c r="BN995" s="139"/>
    </row>
    <row r="996" spans="1:66" ht="15">
      <c r="A996" s="139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  <c r="AA996" s="139"/>
      <c r="AB996" s="139"/>
      <c r="AC996" s="139"/>
      <c r="AD996" s="139"/>
      <c r="AE996" s="139"/>
      <c r="AF996" s="139"/>
      <c r="AG996" s="139"/>
      <c r="AH996" s="139"/>
      <c r="AI996" s="139"/>
      <c r="AJ996" s="139"/>
      <c r="AK996" s="139"/>
      <c r="AL996" s="139"/>
      <c r="AM996" s="139"/>
      <c r="AN996" s="139"/>
      <c r="AO996" s="139"/>
      <c r="AP996" s="139"/>
      <c r="AQ996" s="139"/>
      <c r="AR996" s="139"/>
      <c r="AS996" s="139"/>
      <c r="AT996" s="139"/>
      <c r="AU996" s="139"/>
      <c r="AV996" s="139"/>
      <c r="AW996" s="139"/>
      <c r="AX996" s="139"/>
      <c r="AY996" s="139"/>
      <c r="AZ996" s="139"/>
      <c r="BA996" s="140"/>
      <c r="BB996" s="139"/>
      <c r="BC996" s="139"/>
      <c r="BD996" s="139"/>
      <c r="BE996" s="139"/>
      <c r="BF996" s="139"/>
      <c r="BG996" s="140"/>
      <c r="BH996" s="139"/>
      <c r="BI996" s="139"/>
      <c r="BJ996" s="139"/>
      <c r="BK996" s="139"/>
      <c r="BL996" s="139"/>
      <c r="BM996" s="139"/>
      <c r="BN996" s="139"/>
    </row>
    <row r="997" spans="1:66" ht="15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  <c r="AA997" s="139"/>
      <c r="AB997" s="139"/>
      <c r="AC997" s="139"/>
      <c r="AD997" s="139"/>
      <c r="AE997" s="139"/>
      <c r="AF997" s="139"/>
      <c r="AG997" s="139"/>
      <c r="AH997" s="139"/>
      <c r="AI997" s="139"/>
      <c r="AJ997" s="139"/>
      <c r="AK997" s="139"/>
      <c r="AL997" s="139"/>
      <c r="AM997" s="139"/>
      <c r="AN997" s="139"/>
      <c r="AO997" s="139"/>
      <c r="AP997" s="139"/>
      <c r="AQ997" s="139"/>
      <c r="AR997" s="139"/>
      <c r="AS997" s="139"/>
      <c r="AT997" s="139"/>
      <c r="AU997" s="139"/>
      <c r="AV997" s="139"/>
      <c r="AW997" s="139"/>
      <c r="AX997" s="139"/>
      <c r="AY997" s="139"/>
      <c r="AZ997" s="139"/>
      <c r="BA997" s="140"/>
      <c r="BB997" s="139"/>
      <c r="BC997" s="139"/>
      <c r="BD997" s="139"/>
      <c r="BE997" s="139"/>
      <c r="BF997" s="139"/>
      <c r="BG997" s="140"/>
      <c r="BH997" s="139"/>
      <c r="BI997" s="139"/>
      <c r="BJ997" s="139"/>
      <c r="BK997" s="139"/>
      <c r="BL997" s="139"/>
      <c r="BM997" s="139"/>
      <c r="BN997" s="139"/>
    </row>
    <row r="998" spans="1:66" ht="15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  <c r="AA998" s="139"/>
      <c r="AB998" s="139"/>
      <c r="AC998" s="139"/>
      <c r="AD998" s="139"/>
      <c r="AE998" s="139"/>
      <c r="AF998" s="139"/>
      <c r="AG998" s="139"/>
      <c r="AH998" s="139"/>
      <c r="AI998" s="139"/>
      <c r="AJ998" s="139"/>
      <c r="AK998" s="139"/>
      <c r="AL998" s="139"/>
      <c r="AM998" s="139"/>
      <c r="AN998" s="139"/>
      <c r="AO998" s="139"/>
      <c r="AP998" s="139"/>
      <c r="AQ998" s="139"/>
      <c r="AR998" s="139"/>
      <c r="AS998" s="139"/>
      <c r="AT998" s="139"/>
      <c r="AU998" s="139"/>
      <c r="AV998" s="139"/>
      <c r="AW998" s="139"/>
      <c r="AX998" s="139"/>
      <c r="AY998" s="139"/>
      <c r="AZ998" s="139"/>
      <c r="BA998" s="140"/>
      <c r="BB998" s="139"/>
      <c r="BC998" s="139"/>
      <c r="BD998" s="139"/>
      <c r="BE998" s="139"/>
      <c r="BF998" s="139"/>
      <c r="BG998" s="140"/>
      <c r="BH998" s="139"/>
      <c r="BI998" s="139"/>
      <c r="BJ998" s="139"/>
      <c r="BK998" s="139"/>
      <c r="BL998" s="139"/>
      <c r="BM998" s="139"/>
      <c r="BN998" s="139"/>
    </row>
    <row r="999" spans="1:66" ht="15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  <c r="AA999" s="139"/>
      <c r="AB999" s="139"/>
      <c r="AC999" s="139"/>
      <c r="AD999" s="139"/>
      <c r="AE999" s="139"/>
      <c r="AF999" s="139"/>
      <c r="AG999" s="139"/>
      <c r="AH999" s="139"/>
      <c r="AI999" s="139"/>
      <c r="AJ999" s="139"/>
      <c r="AK999" s="139"/>
      <c r="AL999" s="139"/>
      <c r="AM999" s="139"/>
      <c r="AN999" s="139"/>
      <c r="AO999" s="139"/>
      <c r="AP999" s="139"/>
      <c r="AQ999" s="139"/>
      <c r="AR999" s="139"/>
      <c r="AS999" s="139"/>
      <c r="AT999" s="139"/>
      <c r="AU999" s="139"/>
      <c r="AV999" s="139"/>
      <c r="AW999" s="139"/>
      <c r="AX999" s="139"/>
      <c r="AY999" s="139"/>
      <c r="AZ999" s="139"/>
      <c r="BA999" s="140"/>
      <c r="BB999" s="139"/>
      <c r="BC999" s="139"/>
      <c r="BD999" s="139"/>
      <c r="BE999" s="139"/>
      <c r="BF999" s="139"/>
      <c r="BG999" s="140"/>
      <c r="BH999" s="139"/>
      <c r="BI999" s="139"/>
      <c r="BJ999" s="139"/>
      <c r="BK999" s="139"/>
      <c r="BL999" s="139"/>
      <c r="BM999" s="139"/>
      <c r="BN999" s="139"/>
    </row>
    <row r="1000" spans="1:66" ht="15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  <c r="AA1000" s="139"/>
      <c r="AB1000" s="139"/>
      <c r="AC1000" s="139"/>
      <c r="AD1000" s="139"/>
      <c r="AE1000" s="139"/>
      <c r="AF1000" s="139"/>
      <c r="AG1000" s="139"/>
      <c r="AH1000" s="139"/>
      <c r="AI1000" s="139"/>
      <c r="AJ1000" s="139"/>
      <c r="AK1000" s="139"/>
      <c r="AL1000" s="139"/>
      <c r="AM1000" s="139"/>
      <c r="AN1000" s="139"/>
      <c r="AO1000" s="139"/>
      <c r="AP1000" s="139"/>
      <c r="AQ1000" s="139"/>
      <c r="AR1000" s="139"/>
      <c r="AS1000" s="139"/>
      <c r="AT1000" s="139"/>
      <c r="AU1000" s="139"/>
      <c r="AV1000" s="139"/>
      <c r="AW1000" s="139"/>
      <c r="AX1000" s="139"/>
      <c r="AY1000" s="139"/>
      <c r="AZ1000" s="139"/>
      <c r="BA1000" s="140"/>
      <c r="BB1000" s="139"/>
      <c r="BC1000" s="139"/>
      <c r="BD1000" s="139"/>
      <c r="BE1000" s="139"/>
      <c r="BF1000" s="139"/>
      <c r="BG1000" s="140"/>
      <c r="BH1000" s="139"/>
      <c r="BI1000" s="139"/>
      <c r="BJ1000" s="139"/>
      <c r="BK1000" s="139"/>
      <c r="BL1000" s="139"/>
      <c r="BM1000" s="139"/>
      <c r="BN1000" s="139"/>
    </row>
    <row r="1001" spans="1:66" ht="15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  <c r="AA1001" s="139"/>
      <c r="AB1001" s="139"/>
      <c r="AC1001" s="139"/>
      <c r="AD1001" s="139"/>
      <c r="AE1001" s="139"/>
      <c r="AF1001" s="139"/>
      <c r="AG1001" s="139"/>
      <c r="AH1001" s="139"/>
      <c r="AI1001" s="139"/>
      <c r="AJ1001" s="139"/>
      <c r="AK1001" s="139"/>
      <c r="AL1001" s="139"/>
      <c r="AM1001" s="139"/>
      <c r="AN1001" s="139"/>
      <c r="AO1001" s="139"/>
      <c r="AP1001" s="139"/>
      <c r="AQ1001" s="139"/>
      <c r="AR1001" s="139"/>
      <c r="AS1001" s="139"/>
      <c r="AT1001" s="139"/>
      <c r="AU1001" s="139"/>
      <c r="AV1001" s="139"/>
      <c r="AW1001" s="139"/>
      <c r="AX1001" s="139"/>
      <c r="AY1001" s="139"/>
      <c r="AZ1001" s="139"/>
      <c r="BA1001" s="140"/>
      <c r="BB1001" s="139"/>
      <c r="BC1001" s="139"/>
      <c r="BD1001" s="139"/>
      <c r="BE1001" s="139"/>
      <c r="BF1001" s="139"/>
      <c r="BG1001" s="140"/>
      <c r="BH1001" s="139"/>
      <c r="BI1001" s="139"/>
      <c r="BJ1001" s="139"/>
      <c r="BK1001" s="139"/>
      <c r="BL1001" s="139"/>
      <c r="BM1001" s="139"/>
      <c r="BN1001" s="139"/>
    </row>
    <row r="1002" spans="1:66" ht="15">
      <c r="A1002" s="139"/>
      <c r="B1002" s="139"/>
      <c r="C1002" s="139"/>
      <c r="D1002" s="139"/>
      <c r="E1002" s="139"/>
      <c r="F1002" s="139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  <c r="AA1002" s="139"/>
      <c r="AB1002" s="139"/>
      <c r="AC1002" s="139"/>
      <c r="AD1002" s="139"/>
      <c r="AE1002" s="139"/>
      <c r="AF1002" s="139"/>
      <c r="AG1002" s="139"/>
      <c r="AH1002" s="139"/>
      <c r="AI1002" s="139"/>
      <c r="AJ1002" s="139"/>
      <c r="AK1002" s="139"/>
      <c r="AL1002" s="139"/>
      <c r="AM1002" s="139"/>
      <c r="AN1002" s="139"/>
      <c r="AO1002" s="139"/>
      <c r="AP1002" s="139"/>
      <c r="AQ1002" s="139"/>
      <c r="AR1002" s="139"/>
      <c r="AS1002" s="139"/>
      <c r="AT1002" s="139"/>
      <c r="AU1002" s="139"/>
      <c r="AV1002" s="139"/>
      <c r="AW1002" s="139"/>
      <c r="AX1002" s="139"/>
      <c r="AY1002" s="139"/>
      <c r="AZ1002" s="139"/>
      <c r="BA1002" s="140"/>
      <c r="BB1002" s="139"/>
      <c r="BC1002" s="139"/>
      <c r="BD1002" s="139"/>
      <c r="BE1002" s="139"/>
      <c r="BF1002" s="139"/>
      <c r="BG1002" s="140"/>
      <c r="BH1002" s="139"/>
      <c r="BI1002" s="139"/>
      <c r="BJ1002" s="139"/>
      <c r="BK1002" s="139"/>
      <c r="BL1002" s="139"/>
      <c r="BM1002" s="139"/>
      <c r="BN1002" s="139"/>
    </row>
    <row r="1003" spans="1:66" ht="15">
      <c r="A1003" s="139"/>
      <c r="B1003" s="139"/>
      <c r="C1003" s="139"/>
      <c r="D1003" s="139"/>
      <c r="E1003" s="139"/>
      <c r="F1003" s="139"/>
      <c r="G1003" s="139"/>
      <c r="H1003" s="139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  <c r="AA1003" s="139"/>
      <c r="AB1003" s="139"/>
      <c r="AC1003" s="139"/>
      <c r="AD1003" s="139"/>
      <c r="AE1003" s="139"/>
      <c r="AF1003" s="139"/>
      <c r="AG1003" s="139"/>
      <c r="AH1003" s="139"/>
      <c r="AI1003" s="139"/>
      <c r="AJ1003" s="139"/>
      <c r="AK1003" s="139"/>
      <c r="AL1003" s="139"/>
      <c r="AM1003" s="139"/>
      <c r="AN1003" s="139"/>
      <c r="AO1003" s="139"/>
      <c r="AP1003" s="139"/>
      <c r="AQ1003" s="139"/>
      <c r="AR1003" s="139"/>
      <c r="AS1003" s="139"/>
      <c r="AT1003" s="139"/>
      <c r="AU1003" s="139"/>
      <c r="AV1003" s="139"/>
      <c r="AW1003" s="139"/>
      <c r="AX1003" s="139"/>
      <c r="AY1003" s="139"/>
      <c r="AZ1003" s="139"/>
      <c r="BA1003" s="140"/>
      <c r="BB1003" s="139"/>
      <c r="BC1003" s="139"/>
      <c r="BD1003" s="139"/>
      <c r="BE1003" s="139"/>
      <c r="BF1003" s="139"/>
      <c r="BG1003" s="140"/>
      <c r="BH1003" s="139"/>
      <c r="BI1003" s="139"/>
      <c r="BJ1003" s="139"/>
      <c r="BK1003" s="139"/>
      <c r="BL1003" s="139"/>
      <c r="BM1003" s="139"/>
      <c r="BN1003" s="139"/>
    </row>
    <row r="1004" spans="1:66" ht="15">
      <c r="A1004" s="139"/>
      <c r="B1004" s="139"/>
      <c r="C1004" s="139"/>
      <c r="D1004" s="139"/>
      <c r="E1004" s="139"/>
      <c r="F1004" s="139"/>
      <c r="G1004" s="139"/>
      <c r="H1004" s="139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  <c r="AA1004" s="139"/>
      <c r="AB1004" s="139"/>
      <c r="AC1004" s="139"/>
      <c r="AD1004" s="139"/>
      <c r="AE1004" s="139"/>
      <c r="AF1004" s="139"/>
      <c r="AG1004" s="139"/>
      <c r="AH1004" s="139"/>
      <c r="AI1004" s="139"/>
      <c r="AJ1004" s="139"/>
      <c r="AK1004" s="139"/>
      <c r="AL1004" s="139"/>
      <c r="AM1004" s="139"/>
      <c r="AN1004" s="139"/>
      <c r="AO1004" s="139"/>
      <c r="AP1004" s="139"/>
      <c r="AQ1004" s="139"/>
      <c r="AR1004" s="139"/>
      <c r="AS1004" s="139"/>
      <c r="AT1004" s="139"/>
      <c r="AU1004" s="139"/>
      <c r="AV1004" s="139"/>
      <c r="AW1004" s="139"/>
      <c r="AX1004" s="139"/>
      <c r="AY1004" s="139"/>
      <c r="AZ1004" s="139"/>
      <c r="BA1004" s="140"/>
      <c r="BB1004" s="139"/>
      <c r="BC1004" s="139"/>
      <c r="BD1004" s="139"/>
      <c r="BE1004" s="139"/>
      <c r="BF1004" s="139"/>
      <c r="BG1004" s="140"/>
      <c r="BH1004" s="139"/>
      <c r="BI1004" s="139"/>
      <c r="BJ1004" s="139"/>
      <c r="BK1004" s="139"/>
      <c r="BL1004" s="139"/>
      <c r="BM1004" s="139"/>
      <c r="BN1004" s="139"/>
    </row>
    <row r="1005" spans="1:66" ht="15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  <c r="AA1005" s="139"/>
      <c r="AB1005" s="139"/>
      <c r="AC1005" s="139"/>
      <c r="AD1005" s="139"/>
      <c r="AE1005" s="139"/>
      <c r="AF1005" s="139"/>
      <c r="AG1005" s="139"/>
      <c r="AH1005" s="139"/>
      <c r="AI1005" s="139"/>
      <c r="AJ1005" s="139"/>
      <c r="AK1005" s="139"/>
      <c r="AL1005" s="139"/>
      <c r="AM1005" s="139"/>
      <c r="AN1005" s="139"/>
      <c r="AO1005" s="139"/>
      <c r="AP1005" s="139"/>
      <c r="AQ1005" s="139"/>
      <c r="AR1005" s="139"/>
      <c r="AS1005" s="139"/>
      <c r="AT1005" s="139"/>
      <c r="AU1005" s="139"/>
      <c r="AV1005" s="139"/>
      <c r="AW1005" s="139"/>
      <c r="AX1005" s="139"/>
      <c r="AY1005" s="139"/>
      <c r="AZ1005" s="139"/>
      <c r="BA1005" s="140"/>
      <c r="BB1005" s="139"/>
      <c r="BC1005" s="139"/>
      <c r="BD1005" s="139"/>
      <c r="BE1005" s="139"/>
      <c r="BF1005" s="139"/>
      <c r="BG1005" s="140"/>
      <c r="BH1005" s="139"/>
      <c r="BI1005" s="139"/>
      <c r="BJ1005" s="139"/>
      <c r="BK1005" s="139"/>
      <c r="BL1005" s="139"/>
      <c r="BM1005" s="139"/>
      <c r="BN1005" s="139"/>
    </row>
    <row r="1006" spans="1:66" ht="15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  <c r="AA1006" s="139"/>
      <c r="AB1006" s="139"/>
      <c r="AC1006" s="139"/>
      <c r="AD1006" s="139"/>
      <c r="AE1006" s="139"/>
      <c r="AF1006" s="139"/>
      <c r="AG1006" s="139"/>
      <c r="AH1006" s="139"/>
      <c r="AI1006" s="139"/>
      <c r="AJ1006" s="139"/>
      <c r="AK1006" s="139"/>
      <c r="AL1006" s="139"/>
      <c r="AM1006" s="139"/>
      <c r="AN1006" s="139"/>
      <c r="AO1006" s="139"/>
      <c r="AP1006" s="139"/>
      <c r="AQ1006" s="139"/>
      <c r="AR1006" s="139"/>
      <c r="AS1006" s="139"/>
      <c r="AT1006" s="139"/>
      <c r="AU1006" s="139"/>
      <c r="AV1006" s="139"/>
      <c r="AW1006" s="139"/>
      <c r="AX1006" s="139"/>
      <c r="AY1006" s="139"/>
      <c r="AZ1006" s="139"/>
      <c r="BA1006" s="140"/>
      <c r="BB1006" s="139"/>
      <c r="BC1006" s="139"/>
      <c r="BD1006" s="139"/>
      <c r="BE1006" s="139"/>
      <c r="BF1006" s="139"/>
      <c r="BG1006" s="140"/>
      <c r="BH1006" s="139"/>
      <c r="BI1006" s="139"/>
      <c r="BJ1006" s="139"/>
      <c r="BK1006" s="139"/>
      <c r="BL1006" s="139"/>
      <c r="BM1006" s="139"/>
      <c r="BN1006" s="139"/>
    </row>
    <row r="1007" spans="1:66" ht="15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  <c r="AA1007" s="139"/>
      <c r="AB1007" s="139"/>
      <c r="AC1007" s="139"/>
      <c r="AD1007" s="139"/>
      <c r="AE1007" s="139"/>
      <c r="AF1007" s="139"/>
      <c r="AG1007" s="139"/>
      <c r="AH1007" s="139"/>
      <c r="AI1007" s="139"/>
      <c r="AJ1007" s="139"/>
      <c r="AK1007" s="139"/>
      <c r="AL1007" s="139"/>
      <c r="AM1007" s="139"/>
      <c r="AN1007" s="139"/>
      <c r="AO1007" s="139"/>
      <c r="AP1007" s="139"/>
      <c r="AQ1007" s="139"/>
      <c r="AR1007" s="139"/>
      <c r="AS1007" s="139"/>
      <c r="AT1007" s="139"/>
      <c r="AU1007" s="139"/>
      <c r="AV1007" s="139"/>
      <c r="AW1007" s="139"/>
      <c r="AX1007" s="139"/>
      <c r="AY1007" s="139"/>
      <c r="AZ1007" s="139"/>
      <c r="BA1007" s="140"/>
      <c r="BB1007" s="139"/>
      <c r="BC1007" s="139"/>
      <c r="BD1007" s="139"/>
      <c r="BE1007" s="139"/>
      <c r="BF1007" s="139"/>
      <c r="BG1007" s="140"/>
      <c r="BH1007" s="139"/>
      <c r="BI1007" s="139"/>
      <c r="BJ1007" s="139"/>
      <c r="BK1007" s="139"/>
      <c r="BL1007" s="139"/>
      <c r="BM1007" s="139"/>
      <c r="BN1007" s="139"/>
    </row>
    <row r="1008" spans="1:66" ht="15">
      <c r="A1008" s="139"/>
      <c r="B1008" s="139"/>
      <c r="C1008" s="139"/>
      <c r="D1008" s="139"/>
      <c r="E1008" s="139"/>
      <c r="F1008" s="139"/>
      <c r="G1008" s="139"/>
      <c r="H1008" s="139"/>
      <c r="I1008" s="139"/>
      <c r="J1008" s="139"/>
      <c r="K1008" s="139"/>
      <c r="L1008" s="139"/>
      <c r="M1008" s="139"/>
      <c r="N1008" s="139"/>
      <c r="O1008" s="139"/>
      <c r="P1008" s="139"/>
      <c r="Q1008" s="139"/>
      <c r="R1008" s="139"/>
      <c r="S1008" s="139"/>
      <c r="T1008" s="139"/>
      <c r="U1008" s="139"/>
      <c r="V1008" s="139"/>
      <c r="W1008" s="139"/>
      <c r="X1008" s="139"/>
      <c r="Y1008" s="139"/>
      <c r="Z1008" s="139"/>
      <c r="AA1008" s="139"/>
      <c r="AB1008" s="139"/>
      <c r="AC1008" s="139"/>
      <c r="AD1008" s="139"/>
      <c r="AE1008" s="139"/>
      <c r="AF1008" s="139"/>
      <c r="AG1008" s="139"/>
      <c r="AH1008" s="139"/>
      <c r="AI1008" s="139"/>
      <c r="AJ1008" s="139"/>
      <c r="AK1008" s="139"/>
      <c r="AL1008" s="139"/>
      <c r="AM1008" s="139"/>
      <c r="AN1008" s="139"/>
      <c r="AO1008" s="139"/>
      <c r="AP1008" s="139"/>
      <c r="AQ1008" s="139"/>
      <c r="AR1008" s="139"/>
      <c r="AS1008" s="139"/>
      <c r="AT1008" s="139"/>
      <c r="AU1008" s="139"/>
      <c r="AV1008" s="139"/>
      <c r="AW1008" s="139"/>
      <c r="AX1008" s="139"/>
      <c r="AY1008" s="139"/>
      <c r="AZ1008" s="139"/>
      <c r="BA1008" s="140"/>
      <c r="BB1008" s="139"/>
      <c r="BC1008" s="139"/>
      <c r="BD1008" s="139"/>
      <c r="BE1008" s="139"/>
      <c r="BF1008" s="139"/>
      <c r="BG1008" s="140"/>
      <c r="BH1008" s="139"/>
      <c r="BI1008" s="139"/>
      <c r="BJ1008" s="139"/>
      <c r="BK1008" s="139"/>
      <c r="BL1008" s="139"/>
      <c r="BM1008" s="139"/>
      <c r="BN1008" s="139"/>
    </row>
    <row r="1009" spans="1:66" ht="15">
      <c r="A1009" s="139"/>
      <c r="B1009" s="139"/>
      <c r="C1009" s="139"/>
      <c r="D1009" s="139"/>
      <c r="E1009" s="139"/>
      <c r="F1009" s="139"/>
      <c r="G1009" s="139"/>
      <c r="H1009" s="139"/>
      <c r="I1009" s="139"/>
      <c r="J1009" s="139"/>
      <c r="K1009" s="139"/>
      <c r="L1009" s="139"/>
      <c r="M1009" s="139"/>
      <c r="N1009" s="139"/>
      <c r="O1009" s="139"/>
      <c r="P1009" s="139"/>
      <c r="Q1009" s="139"/>
      <c r="R1009" s="139"/>
      <c r="S1009" s="139"/>
      <c r="T1009" s="139"/>
      <c r="U1009" s="139"/>
      <c r="V1009" s="139"/>
      <c r="W1009" s="139"/>
      <c r="X1009" s="139"/>
      <c r="Y1009" s="139"/>
      <c r="Z1009" s="139"/>
      <c r="AA1009" s="139"/>
      <c r="AB1009" s="139"/>
      <c r="AC1009" s="139"/>
      <c r="AD1009" s="139"/>
      <c r="AE1009" s="139"/>
      <c r="AF1009" s="139"/>
      <c r="AG1009" s="139"/>
      <c r="AH1009" s="139"/>
      <c r="AI1009" s="139"/>
      <c r="AJ1009" s="139"/>
      <c r="AK1009" s="139"/>
      <c r="AL1009" s="139"/>
      <c r="AM1009" s="139"/>
      <c r="AN1009" s="139"/>
      <c r="AO1009" s="139"/>
      <c r="AP1009" s="139"/>
      <c r="AQ1009" s="139"/>
      <c r="AR1009" s="139"/>
      <c r="AS1009" s="139"/>
      <c r="AT1009" s="139"/>
      <c r="AU1009" s="139"/>
      <c r="AV1009" s="139"/>
      <c r="AW1009" s="139"/>
      <c r="AX1009" s="139"/>
      <c r="AY1009" s="139"/>
      <c r="AZ1009" s="139"/>
      <c r="BA1009" s="140"/>
      <c r="BB1009" s="139"/>
      <c r="BC1009" s="139"/>
      <c r="BD1009" s="139"/>
      <c r="BE1009" s="139"/>
      <c r="BF1009" s="139"/>
      <c r="BG1009" s="140"/>
      <c r="BH1009" s="139"/>
      <c r="BI1009" s="139"/>
      <c r="BJ1009" s="139"/>
      <c r="BK1009" s="139"/>
      <c r="BL1009" s="139"/>
      <c r="BM1009" s="139"/>
      <c r="BN1009" s="139"/>
    </row>
    <row r="1010" spans="1:66" ht="15">
      <c r="A1010" s="139"/>
      <c r="B1010" s="139"/>
      <c r="C1010" s="139"/>
      <c r="D1010" s="139"/>
      <c r="E1010" s="139"/>
      <c r="F1010" s="139"/>
      <c r="G1010" s="139"/>
      <c r="H1010" s="139"/>
      <c r="I1010" s="139"/>
      <c r="J1010" s="139"/>
      <c r="K1010" s="139"/>
      <c r="L1010" s="139"/>
      <c r="M1010" s="139"/>
      <c r="N1010" s="139"/>
      <c r="O1010" s="139"/>
      <c r="P1010" s="139"/>
      <c r="Q1010" s="139"/>
      <c r="R1010" s="139"/>
      <c r="S1010" s="139"/>
      <c r="T1010" s="139"/>
      <c r="U1010" s="139"/>
      <c r="V1010" s="139"/>
      <c r="W1010" s="139"/>
      <c r="X1010" s="139"/>
      <c r="Y1010" s="139"/>
      <c r="Z1010" s="139"/>
      <c r="AA1010" s="139"/>
      <c r="AB1010" s="139"/>
      <c r="AC1010" s="139"/>
      <c r="AD1010" s="139"/>
      <c r="AE1010" s="139"/>
      <c r="AF1010" s="139"/>
      <c r="AG1010" s="139"/>
      <c r="AH1010" s="139"/>
      <c r="AI1010" s="139"/>
      <c r="AJ1010" s="139"/>
      <c r="AK1010" s="139"/>
      <c r="AL1010" s="139"/>
      <c r="AM1010" s="139"/>
      <c r="AN1010" s="139"/>
      <c r="AO1010" s="139"/>
      <c r="AP1010" s="139"/>
      <c r="AQ1010" s="139"/>
      <c r="AR1010" s="139"/>
      <c r="AS1010" s="139"/>
      <c r="AT1010" s="139"/>
      <c r="AU1010" s="139"/>
      <c r="AV1010" s="139"/>
      <c r="AW1010" s="139"/>
      <c r="AX1010" s="139"/>
      <c r="AY1010" s="139"/>
      <c r="AZ1010" s="139"/>
      <c r="BA1010" s="140"/>
      <c r="BB1010" s="139"/>
      <c r="BC1010" s="139"/>
      <c r="BD1010" s="139"/>
      <c r="BE1010" s="139"/>
      <c r="BF1010" s="139"/>
      <c r="BG1010" s="140"/>
      <c r="BH1010" s="139"/>
      <c r="BI1010" s="139"/>
      <c r="BJ1010" s="139"/>
      <c r="BK1010" s="139"/>
      <c r="BL1010" s="139"/>
      <c r="BM1010" s="139"/>
      <c r="BN1010" s="139"/>
    </row>
    <row r="1011" spans="1:66" ht="15">
      <c r="A1011" s="139"/>
      <c r="B1011" s="139"/>
      <c r="C1011" s="139"/>
      <c r="D1011" s="139"/>
      <c r="E1011" s="139"/>
      <c r="F1011" s="139"/>
      <c r="G1011" s="139"/>
      <c r="H1011" s="139"/>
      <c r="I1011" s="139"/>
      <c r="J1011" s="139"/>
      <c r="K1011" s="139"/>
      <c r="L1011" s="139"/>
      <c r="M1011" s="139"/>
      <c r="N1011" s="139"/>
      <c r="O1011" s="139"/>
      <c r="P1011" s="139"/>
      <c r="Q1011" s="139"/>
      <c r="R1011" s="139"/>
      <c r="S1011" s="139"/>
      <c r="T1011" s="139"/>
      <c r="U1011" s="139"/>
      <c r="V1011" s="139"/>
      <c r="W1011" s="139"/>
      <c r="X1011" s="139"/>
      <c r="Y1011" s="139"/>
      <c r="Z1011" s="139"/>
      <c r="AA1011" s="139"/>
      <c r="AB1011" s="139"/>
      <c r="AC1011" s="139"/>
      <c r="AD1011" s="139"/>
      <c r="AE1011" s="139"/>
      <c r="AF1011" s="139"/>
      <c r="AG1011" s="139"/>
      <c r="AH1011" s="139"/>
      <c r="AI1011" s="139"/>
      <c r="AJ1011" s="139"/>
      <c r="AK1011" s="139"/>
      <c r="AL1011" s="139"/>
      <c r="AM1011" s="139"/>
      <c r="AN1011" s="139"/>
      <c r="AO1011" s="139"/>
      <c r="AP1011" s="139"/>
      <c r="AQ1011" s="139"/>
      <c r="AR1011" s="139"/>
      <c r="AS1011" s="139"/>
      <c r="AT1011" s="139"/>
      <c r="AU1011" s="139"/>
      <c r="AV1011" s="139"/>
      <c r="AW1011" s="139"/>
      <c r="AX1011" s="139"/>
      <c r="AY1011" s="139"/>
      <c r="AZ1011" s="139"/>
      <c r="BA1011" s="140"/>
      <c r="BB1011" s="139"/>
      <c r="BC1011" s="139"/>
      <c r="BD1011" s="139"/>
      <c r="BE1011" s="139"/>
      <c r="BF1011" s="139"/>
      <c r="BG1011" s="140"/>
      <c r="BH1011" s="139"/>
      <c r="BI1011" s="139"/>
      <c r="BJ1011" s="139"/>
      <c r="BK1011" s="139"/>
      <c r="BL1011" s="139"/>
      <c r="BM1011" s="139"/>
      <c r="BN1011" s="139"/>
    </row>
    <row r="1012" spans="1:66" ht="15">
      <c r="A1012" s="139"/>
      <c r="B1012" s="139"/>
      <c r="C1012" s="139"/>
      <c r="D1012" s="139"/>
      <c r="E1012" s="139"/>
      <c r="F1012" s="139"/>
      <c r="G1012" s="139"/>
      <c r="H1012" s="139"/>
      <c r="I1012" s="139"/>
      <c r="J1012" s="139"/>
      <c r="K1012" s="139"/>
      <c r="L1012" s="139"/>
      <c r="M1012" s="139"/>
      <c r="N1012" s="139"/>
      <c r="O1012" s="139"/>
      <c r="P1012" s="139"/>
      <c r="Q1012" s="139"/>
      <c r="R1012" s="139"/>
      <c r="S1012" s="139"/>
      <c r="T1012" s="139"/>
      <c r="U1012" s="139"/>
      <c r="V1012" s="139"/>
      <c r="W1012" s="139"/>
      <c r="X1012" s="139"/>
      <c r="Y1012" s="139"/>
      <c r="Z1012" s="139"/>
      <c r="AA1012" s="139"/>
      <c r="AB1012" s="139"/>
      <c r="AC1012" s="139"/>
      <c r="AD1012" s="139"/>
      <c r="AE1012" s="139"/>
      <c r="AF1012" s="139"/>
      <c r="AG1012" s="139"/>
      <c r="AH1012" s="139"/>
      <c r="AI1012" s="139"/>
      <c r="AJ1012" s="139"/>
      <c r="AK1012" s="139"/>
      <c r="AL1012" s="139"/>
      <c r="AM1012" s="139"/>
      <c r="AN1012" s="139"/>
      <c r="AO1012" s="139"/>
      <c r="AP1012" s="139"/>
      <c r="AQ1012" s="139"/>
      <c r="AR1012" s="139"/>
      <c r="AS1012" s="139"/>
      <c r="AT1012" s="139"/>
      <c r="AU1012" s="139"/>
      <c r="AV1012" s="139"/>
      <c r="AW1012" s="139"/>
      <c r="AX1012" s="139"/>
      <c r="AY1012" s="139"/>
      <c r="AZ1012" s="139"/>
      <c r="BA1012" s="140"/>
      <c r="BB1012" s="139"/>
      <c r="BC1012" s="139"/>
      <c r="BD1012" s="139"/>
      <c r="BE1012" s="139"/>
      <c r="BF1012" s="139"/>
      <c r="BG1012" s="140"/>
      <c r="BH1012" s="139"/>
      <c r="BI1012" s="139"/>
      <c r="BJ1012" s="139"/>
      <c r="BK1012" s="139"/>
      <c r="BL1012" s="139"/>
      <c r="BM1012" s="139"/>
      <c r="BN1012" s="139"/>
    </row>
    <row r="1013" spans="1:66" ht="15">
      <c r="A1013" s="139"/>
      <c r="B1013" s="139"/>
      <c r="C1013" s="139"/>
      <c r="D1013" s="139"/>
      <c r="E1013" s="139"/>
      <c r="F1013" s="139"/>
      <c r="G1013" s="139"/>
      <c r="H1013" s="139"/>
      <c r="I1013" s="139"/>
      <c r="J1013" s="139"/>
      <c r="K1013" s="139"/>
      <c r="L1013" s="139"/>
      <c r="M1013" s="139"/>
      <c r="N1013" s="139"/>
      <c r="O1013" s="139"/>
      <c r="P1013" s="139"/>
      <c r="Q1013" s="139"/>
      <c r="R1013" s="139"/>
      <c r="S1013" s="139"/>
      <c r="T1013" s="139"/>
      <c r="U1013" s="139"/>
      <c r="V1013" s="139"/>
      <c r="W1013" s="139"/>
      <c r="X1013" s="139"/>
      <c r="Y1013" s="139"/>
      <c r="Z1013" s="139"/>
      <c r="AA1013" s="139"/>
      <c r="AB1013" s="139"/>
      <c r="AC1013" s="139"/>
      <c r="AD1013" s="139"/>
      <c r="AE1013" s="139"/>
      <c r="AF1013" s="139"/>
      <c r="AG1013" s="139"/>
      <c r="AH1013" s="139"/>
      <c r="AI1013" s="139"/>
      <c r="AJ1013" s="139"/>
      <c r="AK1013" s="139"/>
      <c r="AL1013" s="139"/>
      <c r="AM1013" s="139"/>
      <c r="AN1013" s="139"/>
      <c r="AO1013" s="139"/>
      <c r="AP1013" s="139"/>
      <c r="AQ1013" s="139"/>
      <c r="AR1013" s="139"/>
      <c r="AS1013" s="139"/>
      <c r="AT1013" s="139"/>
      <c r="AU1013" s="139"/>
      <c r="AV1013" s="139"/>
      <c r="AW1013" s="139"/>
      <c r="AX1013" s="139"/>
      <c r="AY1013" s="139"/>
      <c r="AZ1013" s="139"/>
      <c r="BA1013" s="140"/>
      <c r="BB1013" s="139"/>
      <c r="BC1013" s="139"/>
      <c r="BD1013" s="139"/>
      <c r="BE1013" s="139"/>
      <c r="BF1013" s="139"/>
      <c r="BG1013" s="140"/>
      <c r="BH1013" s="139"/>
      <c r="BI1013" s="139"/>
      <c r="BJ1013" s="139"/>
      <c r="BK1013" s="139"/>
      <c r="BL1013" s="139"/>
      <c r="BM1013" s="139"/>
      <c r="BN1013" s="139"/>
    </row>
    <row r="1014" spans="1:66" ht="15">
      <c r="A1014" s="139"/>
      <c r="B1014" s="139"/>
      <c r="C1014" s="139"/>
      <c r="D1014" s="139"/>
      <c r="E1014" s="139"/>
      <c r="F1014" s="139"/>
      <c r="G1014" s="139"/>
      <c r="H1014" s="139"/>
      <c r="I1014" s="139"/>
      <c r="J1014" s="139"/>
      <c r="K1014" s="139"/>
      <c r="L1014" s="139"/>
      <c r="M1014" s="139"/>
      <c r="N1014" s="139"/>
      <c r="O1014" s="139"/>
      <c r="P1014" s="139"/>
      <c r="Q1014" s="139"/>
      <c r="R1014" s="139"/>
      <c r="S1014" s="139"/>
      <c r="T1014" s="139"/>
      <c r="U1014" s="139"/>
      <c r="V1014" s="139"/>
      <c r="W1014" s="139"/>
      <c r="X1014" s="139"/>
      <c r="Y1014" s="139"/>
      <c r="Z1014" s="139"/>
      <c r="AA1014" s="139"/>
      <c r="AB1014" s="139"/>
      <c r="AC1014" s="139"/>
      <c r="AD1014" s="139"/>
      <c r="AE1014" s="139"/>
      <c r="AF1014" s="139"/>
      <c r="AG1014" s="139"/>
      <c r="AH1014" s="139"/>
      <c r="AI1014" s="139"/>
      <c r="AJ1014" s="139"/>
      <c r="AK1014" s="139"/>
      <c r="AL1014" s="139"/>
      <c r="AM1014" s="139"/>
      <c r="AN1014" s="139"/>
      <c r="AO1014" s="139"/>
      <c r="AP1014" s="139"/>
      <c r="AQ1014" s="139"/>
      <c r="AR1014" s="139"/>
      <c r="AS1014" s="139"/>
      <c r="AT1014" s="139"/>
      <c r="AU1014" s="139"/>
      <c r="AV1014" s="139"/>
      <c r="AW1014" s="139"/>
      <c r="AX1014" s="139"/>
      <c r="AY1014" s="139"/>
      <c r="AZ1014" s="139"/>
      <c r="BA1014" s="140"/>
      <c r="BB1014" s="139"/>
      <c r="BC1014" s="139"/>
      <c r="BD1014" s="139"/>
      <c r="BE1014" s="139"/>
      <c r="BF1014" s="139"/>
      <c r="BG1014" s="140"/>
      <c r="BH1014" s="139"/>
      <c r="BI1014" s="139"/>
      <c r="BJ1014" s="139"/>
      <c r="BK1014" s="139"/>
      <c r="BL1014" s="139"/>
      <c r="BM1014" s="139"/>
      <c r="BN1014" s="139"/>
    </row>
    <row r="1015" spans="1:66" ht="15">
      <c r="A1015" s="139"/>
      <c r="B1015" s="139"/>
      <c r="C1015" s="139"/>
      <c r="D1015" s="139"/>
      <c r="E1015" s="139"/>
      <c r="F1015" s="139"/>
      <c r="G1015" s="139"/>
      <c r="H1015" s="139"/>
      <c r="I1015" s="139"/>
      <c r="J1015" s="139"/>
      <c r="K1015" s="139"/>
      <c r="L1015" s="139"/>
      <c r="M1015" s="139"/>
      <c r="N1015" s="139"/>
      <c r="O1015" s="139"/>
      <c r="P1015" s="139"/>
      <c r="Q1015" s="139"/>
      <c r="R1015" s="139"/>
      <c r="S1015" s="139"/>
      <c r="T1015" s="139"/>
      <c r="U1015" s="139"/>
      <c r="V1015" s="139"/>
      <c r="W1015" s="139"/>
      <c r="X1015" s="139"/>
      <c r="Y1015" s="139"/>
      <c r="Z1015" s="139"/>
      <c r="AA1015" s="139"/>
      <c r="AB1015" s="139"/>
      <c r="AC1015" s="139"/>
      <c r="AD1015" s="139"/>
      <c r="AE1015" s="139"/>
      <c r="AF1015" s="139"/>
      <c r="AG1015" s="139"/>
      <c r="AH1015" s="139"/>
      <c r="AI1015" s="139"/>
      <c r="AJ1015" s="139"/>
      <c r="AK1015" s="139"/>
      <c r="AL1015" s="139"/>
      <c r="AM1015" s="139"/>
      <c r="AN1015" s="139"/>
      <c r="AO1015" s="139"/>
      <c r="AP1015" s="139"/>
      <c r="AQ1015" s="139"/>
      <c r="AR1015" s="139"/>
      <c r="AS1015" s="139"/>
      <c r="AT1015" s="139"/>
      <c r="AU1015" s="139"/>
      <c r="AV1015" s="139"/>
      <c r="AW1015" s="139"/>
      <c r="AX1015" s="139"/>
      <c r="AY1015" s="139"/>
      <c r="AZ1015" s="139"/>
      <c r="BA1015" s="140"/>
      <c r="BB1015" s="139"/>
      <c r="BC1015" s="139"/>
      <c r="BD1015" s="139"/>
      <c r="BE1015" s="139"/>
      <c r="BF1015" s="139"/>
      <c r="BG1015" s="140"/>
      <c r="BH1015" s="139"/>
      <c r="BI1015" s="139"/>
      <c r="BJ1015" s="139"/>
      <c r="BK1015" s="139"/>
      <c r="BL1015" s="139"/>
      <c r="BM1015" s="139"/>
      <c r="BN1015" s="139"/>
    </row>
    <row r="1016" spans="1:66" ht="15">
      <c r="A1016" s="139"/>
      <c r="B1016" s="139"/>
      <c r="C1016" s="139"/>
      <c r="D1016" s="139"/>
      <c r="E1016" s="139"/>
      <c r="F1016" s="139"/>
      <c r="G1016" s="139"/>
      <c r="H1016" s="139"/>
      <c r="I1016" s="139"/>
      <c r="J1016" s="139"/>
      <c r="K1016" s="139"/>
      <c r="L1016" s="139"/>
      <c r="M1016" s="139"/>
      <c r="N1016" s="139"/>
      <c r="O1016" s="139"/>
      <c r="P1016" s="139"/>
      <c r="Q1016" s="139"/>
      <c r="R1016" s="139"/>
      <c r="S1016" s="139"/>
      <c r="T1016" s="139"/>
      <c r="U1016" s="139"/>
      <c r="V1016" s="139"/>
      <c r="W1016" s="139"/>
      <c r="X1016" s="139"/>
      <c r="Y1016" s="139"/>
      <c r="Z1016" s="139"/>
      <c r="AA1016" s="139"/>
      <c r="AB1016" s="139"/>
      <c r="AC1016" s="139"/>
      <c r="AD1016" s="139"/>
      <c r="AE1016" s="139"/>
      <c r="AF1016" s="139"/>
      <c r="AG1016" s="139"/>
      <c r="AH1016" s="139"/>
      <c r="AI1016" s="139"/>
      <c r="AJ1016" s="139"/>
      <c r="AK1016" s="139"/>
      <c r="AL1016" s="139"/>
      <c r="AM1016" s="139"/>
      <c r="AN1016" s="139"/>
      <c r="AO1016" s="139"/>
      <c r="AP1016" s="139"/>
      <c r="AQ1016" s="139"/>
      <c r="AR1016" s="139"/>
      <c r="AS1016" s="139"/>
      <c r="AT1016" s="139"/>
      <c r="AU1016" s="139"/>
      <c r="AV1016" s="139"/>
      <c r="AW1016" s="139"/>
      <c r="AX1016" s="139"/>
      <c r="AY1016" s="139"/>
      <c r="AZ1016" s="139"/>
      <c r="BA1016" s="140"/>
      <c r="BB1016" s="139"/>
      <c r="BC1016" s="139"/>
      <c r="BD1016" s="139"/>
      <c r="BE1016" s="139"/>
      <c r="BF1016" s="139"/>
      <c r="BG1016" s="140"/>
      <c r="BH1016" s="139"/>
      <c r="BI1016" s="139"/>
      <c r="BJ1016" s="139"/>
      <c r="BK1016" s="139"/>
      <c r="BL1016" s="139"/>
      <c r="BM1016" s="139"/>
      <c r="BN1016" s="139"/>
    </row>
    <row r="1017" spans="1:66" ht="15">
      <c r="A1017" s="139"/>
      <c r="B1017" s="139"/>
      <c r="C1017" s="139"/>
      <c r="D1017" s="139"/>
      <c r="E1017" s="139"/>
      <c r="F1017" s="139"/>
      <c r="G1017" s="139"/>
      <c r="H1017" s="139"/>
      <c r="I1017" s="139"/>
      <c r="J1017" s="139"/>
      <c r="K1017" s="139"/>
      <c r="L1017" s="139"/>
      <c r="M1017" s="139"/>
      <c r="N1017" s="139"/>
      <c r="O1017" s="139"/>
      <c r="P1017" s="139"/>
      <c r="Q1017" s="139"/>
      <c r="R1017" s="139"/>
      <c r="S1017" s="139"/>
      <c r="T1017" s="139"/>
      <c r="U1017" s="139"/>
      <c r="V1017" s="139"/>
      <c r="W1017" s="139"/>
      <c r="X1017" s="139"/>
      <c r="Y1017" s="139"/>
      <c r="Z1017" s="139"/>
      <c r="AA1017" s="139"/>
      <c r="AB1017" s="139"/>
      <c r="AC1017" s="139"/>
      <c r="AD1017" s="139"/>
      <c r="AE1017" s="139"/>
      <c r="AF1017" s="139"/>
      <c r="AG1017" s="139"/>
      <c r="AH1017" s="139"/>
      <c r="AI1017" s="139"/>
      <c r="AJ1017" s="139"/>
      <c r="AK1017" s="139"/>
      <c r="AL1017" s="139"/>
      <c r="AM1017" s="139"/>
      <c r="AN1017" s="139"/>
      <c r="AO1017" s="139"/>
      <c r="AP1017" s="139"/>
      <c r="AQ1017" s="139"/>
      <c r="AR1017" s="139"/>
      <c r="AS1017" s="139"/>
      <c r="AT1017" s="139"/>
      <c r="AU1017" s="139"/>
      <c r="AV1017" s="139"/>
      <c r="AW1017" s="139"/>
      <c r="AX1017" s="139"/>
      <c r="AY1017" s="139"/>
      <c r="AZ1017" s="139"/>
      <c r="BA1017" s="140"/>
      <c r="BB1017" s="139"/>
      <c r="BC1017" s="139"/>
      <c r="BD1017" s="139"/>
      <c r="BE1017" s="139"/>
      <c r="BF1017" s="139"/>
      <c r="BG1017" s="140"/>
      <c r="BH1017" s="139"/>
      <c r="BI1017" s="139"/>
      <c r="BJ1017" s="139"/>
      <c r="BK1017" s="139"/>
      <c r="BL1017" s="139"/>
      <c r="BM1017" s="139"/>
      <c r="BN1017" s="139"/>
    </row>
    <row r="1018" spans="1:66" ht="15">
      <c r="A1018" s="139"/>
      <c r="B1018" s="139"/>
      <c r="C1018" s="139"/>
      <c r="D1018" s="139"/>
      <c r="E1018" s="139"/>
      <c r="F1018" s="139"/>
      <c r="G1018" s="139"/>
      <c r="H1018" s="139"/>
      <c r="I1018" s="139"/>
      <c r="J1018" s="139"/>
      <c r="K1018" s="139"/>
      <c r="L1018" s="139"/>
      <c r="M1018" s="139"/>
      <c r="N1018" s="139"/>
      <c r="O1018" s="139"/>
      <c r="P1018" s="139"/>
      <c r="Q1018" s="139"/>
      <c r="R1018" s="139"/>
      <c r="S1018" s="139"/>
      <c r="T1018" s="139"/>
      <c r="U1018" s="139"/>
      <c r="V1018" s="139"/>
      <c r="W1018" s="139"/>
      <c r="X1018" s="139"/>
      <c r="Y1018" s="139"/>
      <c r="Z1018" s="139"/>
      <c r="AA1018" s="139"/>
      <c r="AB1018" s="139"/>
      <c r="AC1018" s="139"/>
      <c r="AD1018" s="139"/>
      <c r="AE1018" s="139"/>
      <c r="AF1018" s="139"/>
      <c r="AG1018" s="139"/>
      <c r="AH1018" s="139"/>
      <c r="AI1018" s="139"/>
      <c r="AJ1018" s="139"/>
      <c r="AK1018" s="139"/>
      <c r="AL1018" s="139"/>
      <c r="AM1018" s="139"/>
      <c r="AN1018" s="139"/>
      <c r="AO1018" s="139"/>
      <c r="AP1018" s="139"/>
      <c r="AQ1018" s="139"/>
      <c r="AR1018" s="139"/>
      <c r="AS1018" s="139"/>
      <c r="AT1018" s="139"/>
      <c r="AU1018" s="139"/>
      <c r="AV1018" s="139"/>
      <c r="AW1018" s="139"/>
      <c r="AX1018" s="139"/>
      <c r="AY1018" s="139"/>
      <c r="AZ1018" s="139"/>
      <c r="BA1018" s="140"/>
      <c r="BB1018" s="139"/>
      <c r="BC1018" s="139"/>
      <c r="BD1018" s="139"/>
      <c r="BE1018" s="139"/>
      <c r="BF1018" s="139"/>
      <c r="BG1018" s="140"/>
      <c r="BH1018" s="139"/>
      <c r="BI1018" s="139"/>
      <c r="BJ1018" s="139"/>
      <c r="BK1018" s="139"/>
      <c r="BL1018" s="139"/>
      <c r="BM1018" s="139"/>
      <c r="BN1018" s="139"/>
    </row>
    <row r="1019" spans="1:66" ht="15">
      <c r="A1019" s="139"/>
      <c r="B1019" s="139"/>
      <c r="C1019" s="139"/>
      <c r="D1019" s="139"/>
      <c r="E1019" s="139"/>
      <c r="F1019" s="139"/>
      <c r="G1019" s="139"/>
      <c r="H1019" s="139"/>
      <c r="I1019" s="139"/>
      <c r="J1019" s="139"/>
      <c r="K1019" s="139"/>
      <c r="L1019" s="139"/>
      <c r="M1019" s="139"/>
      <c r="N1019" s="139"/>
      <c r="O1019" s="139"/>
      <c r="P1019" s="139"/>
      <c r="Q1019" s="139"/>
      <c r="R1019" s="139"/>
      <c r="S1019" s="139"/>
      <c r="T1019" s="139"/>
      <c r="U1019" s="139"/>
      <c r="V1019" s="139"/>
      <c r="W1019" s="139"/>
      <c r="X1019" s="139"/>
      <c r="Y1019" s="139"/>
      <c r="Z1019" s="139"/>
      <c r="AA1019" s="139"/>
      <c r="AB1019" s="139"/>
      <c r="AC1019" s="139"/>
      <c r="AD1019" s="139"/>
      <c r="AE1019" s="139"/>
      <c r="AF1019" s="139"/>
      <c r="AG1019" s="139"/>
      <c r="AH1019" s="139"/>
      <c r="AI1019" s="139"/>
      <c r="AJ1019" s="139"/>
      <c r="AK1019" s="139"/>
      <c r="AL1019" s="139"/>
      <c r="AM1019" s="139"/>
      <c r="AN1019" s="139"/>
      <c r="AO1019" s="139"/>
      <c r="AP1019" s="139"/>
      <c r="AQ1019" s="139"/>
      <c r="AR1019" s="139"/>
      <c r="AS1019" s="139"/>
      <c r="AT1019" s="139"/>
      <c r="AU1019" s="139"/>
      <c r="AV1019" s="139"/>
      <c r="AW1019" s="139"/>
      <c r="AX1019" s="139"/>
      <c r="AY1019" s="139"/>
      <c r="AZ1019" s="139"/>
      <c r="BA1019" s="140"/>
      <c r="BB1019" s="139"/>
      <c r="BC1019" s="139"/>
      <c r="BD1019" s="139"/>
      <c r="BE1019" s="139"/>
      <c r="BF1019" s="139"/>
      <c r="BG1019" s="140"/>
      <c r="BH1019" s="139"/>
      <c r="BI1019" s="139"/>
      <c r="BJ1019" s="139"/>
      <c r="BK1019" s="139"/>
      <c r="BL1019" s="139"/>
      <c r="BM1019" s="139"/>
      <c r="BN1019" s="139"/>
    </row>
    <row r="1020" spans="1:66" ht="15">
      <c r="A1020" s="139"/>
      <c r="B1020" s="139"/>
      <c r="C1020" s="139"/>
      <c r="D1020" s="139"/>
      <c r="E1020" s="139"/>
      <c r="F1020" s="139"/>
      <c r="G1020" s="139"/>
      <c r="H1020" s="139"/>
      <c r="I1020" s="139"/>
      <c r="J1020" s="139"/>
      <c r="K1020" s="139"/>
      <c r="L1020" s="139"/>
      <c r="M1020" s="139"/>
      <c r="N1020" s="139"/>
      <c r="O1020" s="139"/>
      <c r="P1020" s="139"/>
      <c r="Q1020" s="139"/>
      <c r="R1020" s="139"/>
      <c r="S1020" s="139"/>
      <c r="T1020" s="139"/>
      <c r="U1020" s="139"/>
      <c r="V1020" s="139"/>
      <c r="W1020" s="139"/>
      <c r="X1020" s="139"/>
      <c r="Y1020" s="139"/>
      <c r="Z1020" s="139"/>
      <c r="AA1020" s="139"/>
      <c r="AB1020" s="139"/>
      <c r="AC1020" s="139"/>
      <c r="AD1020" s="139"/>
      <c r="AE1020" s="139"/>
      <c r="AF1020" s="139"/>
      <c r="AG1020" s="139"/>
      <c r="AH1020" s="139"/>
      <c r="AI1020" s="139"/>
      <c r="AJ1020" s="139"/>
      <c r="AK1020" s="139"/>
      <c r="AL1020" s="139"/>
      <c r="AM1020" s="139"/>
      <c r="AN1020" s="139"/>
      <c r="AO1020" s="139"/>
      <c r="AP1020" s="139"/>
      <c r="AQ1020" s="139"/>
      <c r="AR1020" s="139"/>
      <c r="AS1020" s="139"/>
      <c r="AT1020" s="139"/>
      <c r="AU1020" s="139"/>
      <c r="AV1020" s="139"/>
      <c r="AW1020" s="139"/>
      <c r="AX1020" s="139"/>
      <c r="AY1020" s="139"/>
      <c r="AZ1020" s="139"/>
      <c r="BA1020" s="140"/>
      <c r="BB1020" s="139"/>
      <c r="BC1020" s="139"/>
      <c r="BD1020" s="139"/>
      <c r="BE1020" s="139"/>
      <c r="BF1020" s="139"/>
      <c r="BG1020" s="140"/>
      <c r="BH1020" s="139"/>
      <c r="BI1020" s="139"/>
      <c r="BJ1020" s="139"/>
      <c r="BK1020" s="139"/>
      <c r="BL1020" s="139"/>
      <c r="BM1020" s="139"/>
      <c r="BN1020" s="139"/>
    </row>
    <row r="1021" spans="1:66" ht="15">
      <c r="A1021" s="139"/>
      <c r="B1021" s="139"/>
      <c r="C1021" s="139"/>
      <c r="D1021" s="139"/>
      <c r="E1021" s="139"/>
      <c r="F1021" s="139"/>
      <c r="G1021" s="139"/>
      <c r="H1021" s="139"/>
      <c r="I1021" s="139"/>
      <c r="J1021" s="139"/>
      <c r="K1021" s="139"/>
      <c r="L1021" s="139"/>
      <c r="M1021" s="139"/>
      <c r="N1021" s="139"/>
      <c r="O1021" s="139"/>
      <c r="P1021" s="139"/>
      <c r="Q1021" s="139"/>
      <c r="R1021" s="139"/>
      <c r="S1021" s="139"/>
      <c r="T1021" s="139"/>
      <c r="U1021" s="139"/>
      <c r="V1021" s="139"/>
      <c r="W1021" s="139"/>
      <c r="X1021" s="139"/>
      <c r="Y1021" s="139"/>
      <c r="Z1021" s="139"/>
      <c r="AA1021" s="139"/>
      <c r="AB1021" s="139"/>
      <c r="AC1021" s="139"/>
      <c r="AD1021" s="139"/>
      <c r="AE1021" s="139"/>
      <c r="AF1021" s="139"/>
      <c r="AG1021" s="139"/>
      <c r="AH1021" s="139"/>
      <c r="AI1021" s="139"/>
      <c r="AJ1021" s="139"/>
      <c r="AK1021" s="139"/>
      <c r="AL1021" s="139"/>
      <c r="AM1021" s="139"/>
      <c r="AN1021" s="139"/>
      <c r="AO1021" s="139"/>
      <c r="AP1021" s="139"/>
      <c r="AQ1021" s="139"/>
      <c r="AR1021" s="139"/>
      <c r="AS1021" s="139"/>
      <c r="AT1021" s="139"/>
      <c r="AU1021" s="139"/>
      <c r="AV1021" s="139"/>
      <c r="AW1021" s="139"/>
      <c r="AX1021" s="139"/>
      <c r="AY1021" s="139"/>
      <c r="AZ1021" s="139"/>
      <c r="BA1021" s="140"/>
      <c r="BB1021" s="139"/>
      <c r="BC1021" s="139"/>
      <c r="BD1021" s="139"/>
      <c r="BE1021" s="139"/>
      <c r="BF1021" s="139"/>
      <c r="BG1021" s="140"/>
      <c r="BH1021" s="139"/>
      <c r="BI1021" s="139"/>
      <c r="BJ1021" s="139"/>
      <c r="BK1021" s="139"/>
      <c r="BL1021" s="139"/>
      <c r="BM1021" s="139"/>
      <c r="BN1021" s="139"/>
    </row>
    <row r="1022" spans="1:66" ht="15">
      <c r="A1022" s="139"/>
      <c r="B1022" s="139"/>
      <c r="C1022" s="139"/>
      <c r="D1022" s="139"/>
      <c r="E1022" s="139"/>
      <c r="F1022" s="139"/>
      <c r="G1022" s="139"/>
      <c r="H1022" s="139"/>
      <c r="I1022" s="139"/>
      <c r="J1022" s="139"/>
      <c r="K1022" s="139"/>
      <c r="L1022" s="139"/>
      <c r="M1022" s="139"/>
      <c r="N1022" s="139"/>
      <c r="O1022" s="139"/>
      <c r="P1022" s="139"/>
      <c r="Q1022" s="139"/>
      <c r="R1022" s="139"/>
      <c r="S1022" s="139"/>
      <c r="T1022" s="139"/>
      <c r="U1022" s="139"/>
      <c r="V1022" s="139"/>
      <c r="W1022" s="139"/>
      <c r="X1022" s="139"/>
      <c r="Y1022" s="139"/>
      <c r="Z1022" s="139"/>
      <c r="AA1022" s="139"/>
      <c r="AB1022" s="139"/>
      <c r="AC1022" s="139"/>
      <c r="AD1022" s="139"/>
      <c r="AE1022" s="139"/>
      <c r="AF1022" s="139"/>
      <c r="AG1022" s="139"/>
      <c r="AH1022" s="139"/>
      <c r="AI1022" s="139"/>
      <c r="AJ1022" s="139"/>
      <c r="AK1022" s="139"/>
      <c r="AL1022" s="139"/>
      <c r="AM1022" s="139"/>
      <c r="AN1022" s="139"/>
      <c r="AO1022" s="139"/>
      <c r="AP1022" s="139"/>
      <c r="AQ1022" s="139"/>
      <c r="AR1022" s="139"/>
      <c r="AS1022" s="139"/>
      <c r="AT1022" s="139"/>
      <c r="AU1022" s="139"/>
      <c r="AV1022" s="139"/>
      <c r="AW1022" s="139"/>
      <c r="AX1022" s="139"/>
      <c r="AY1022" s="139"/>
      <c r="AZ1022" s="139"/>
      <c r="BA1022" s="140"/>
      <c r="BB1022" s="139"/>
      <c r="BC1022" s="139"/>
      <c r="BD1022" s="139"/>
      <c r="BE1022" s="139"/>
      <c r="BF1022" s="139"/>
      <c r="BG1022" s="140"/>
      <c r="BH1022" s="139"/>
      <c r="BI1022" s="139"/>
      <c r="BJ1022" s="139"/>
      <c r="BK1022" s="139"/>
      <c r="BL1022" s="139"/>
      <c r="BM1022" s="139"/>
      <c r="BN1022" s="139"/>
    </row>
    <row r="1023" spans="1:66" ht="15">
      <c r="A1023" s="139"/>
      <c r="B1023" s="139"/>
      <c r="C1023" s="139"/>
      <c r="D1023" s="139"/>
      <c r="E1023" s="139"/>
      <c r="F1023" s="139"/>
      <c r="G1023" s="139"/>
      <c r="H1023" s="139"/>
      <c r="I1023" s="139"/>
      <c r="J1023" s="139"/>
      <c r="K1023" s="139"/>
      <c r="L1023" s="139"/>
      <c r="M1023" s="139"/>
      <c r="N1023" s="139"/>
      <c r="O1023" s="139"/>
      <c r="P1023" s="139"/>
      <c r="Q1023" s="139"/>
      <c r="R1023" s="139"/>
      <c r="S1023" s="139"/>
      <c r="T1023" s="139"/>
      <c r="U1023" s="139"/>
      <c r="V1023" s="139"/>
      <c r="W1023" s="139"/>
      <c r="X1023" s="139"/>
      <c r="Y1023" s="139"/>
      <c r="Z1023" s="139"/>
      <c r="AA1023" s="139"/>
      <c r="AB1023" s="139"/>
      <c r="AC1023" s="139"/>
      <c r="AD1023" s="139"/>
      <c r="AE1023" s="139"/>
      <c r="AF1023" s="139"/>
      <c r="AG1023" s="139"/>
      <c r="AH1023" s="139"/>
      <c r="AI1023" s="139"/>
      <c r="AJ1023" s="139"/>
      <c r="AK1023" s="139"/>
      <c r="AL1023" s="139"/>
      <c r="AM1023" s="139"/>
      <c r="AN1023" s="139"/>
      <c r="AO1023" s="139"/>
      <c r="AP1023" s="139"/>
      <c r="AQ1023" s="139"/>
      <c r="AR1023" s="139"/>
      <c r="AS1023" s="139"/>
      <c r="AT1023" s="139"/>
      <c r="AU1023" s="139"/>
      <c r="AV1023" s="139"/>
      <c r="AW1023" s="139"/>
      <c r="AX1023" s="139"/>
      <c r="AY1023" s="139"/>
      <c r="AZ1023" s="139"/>
      <c r="BA1023" s="140"/>
      <c r="BB1023" s="139"/>
      <c r="BC1023" s="139"/>
      <c r="BD1023" s="139"/>
      <c r="BE1023" s="139"/>
      <c r="BF1023" s="139"/>
      <c r="BG1023" s="140"/>
      <c r="BH1023" s="139"/>
      <c r="BI1023" s="139"/>
      <c r="BJ1023" s="139"/>
      <c r="BK1023" s="139"/>
      <c r="BL1023" s="139"/>
      <c r="BM1023" s="139"/>
      <c r="BN1023" s="139"/>
    </row>
    <row r="1024" spans="1:66" ht="15">
      <c r="A1024" s="139"/>
      <c r="B1024" s="139"/>
      <c r="C1024" s="139"/>
      <c r="D1024" s="139"/>
      <c r="E1024" s="139"/>
      <c r="F1024" s="139"/>
      <c r="G1024" s="139"/>
      <c r="H1024" s="139"/>
      <c r="I1024" s="139"/>
      <c r="J1024" s="139"/>
      <c r="K1024" s="139"/>
      <c r="L1024" s="139"/>
      <c r="M1024" s="139"/>
      <c r="N1024" s="139"/>
      <c r="O1024" s="139"/>
      <c r="P1024" s="139"/>
      <c r="Q1024" s="139"/>
      <c r="R1024" s="139"/>
      <c r="S1024" s="139"/>
      <c r="T1024" s="139"/>
      <c r="U1024" s="139"/>
      <c r="V1024" s="139"/>
      <c r="W1024" s="139"/>
      <c r="X1024" s="139"/>
      <c r="Y1024" s="139"/>
      <c r="Z1024" s="139"/>
      <c r="AA1024" s="139"/>
      <c r="AB1024" s="139"/>
      <c r="AC1024" s="139"/>
      <c r="AD1024" s="139"/>
      <c r="AE1024" s="139"/>
      <c r="AF1024" s="139"/>
      <c r="AG1024" s="139"/>
      <c r="AH1024" s="139"/>
      <c r="AI1024" s="139"/>
      <c r="AJ1024" s="139"/>
      <c r="AK1024" s="139"/>
      <c r="AL1024" s="139"/>
      <c r="AM1024" s="139"/>
      <c r="AN1024" s="139"/>
      <c r="AO1024" s="139"/>
      <c r="AP1024" s="139"/>
      <c r="AQ1024" s="139"/>
      <c r="AR1024" s="139"/>
      <c r="AS1024" s="139"/>
      <c r="AT1024" s="139"/>
      <c r="AU1024" s="139"/>
      <c r="AV1024" s="139"/>
      <c r="AW1024" s="139"/>
      <c r="AX1024" s="139"/>
      <c r="AY1024" s="139"/>
      <c r="AZ1024" s="139"/>
      <c r="BA1024" s="140"/>
      <c r="BB1024" s="139"/>
      <c r="BC1024" s="139"/>
      <c r="BD1024" s="139"/>
      <c r="BE1024" s="139"/>
      <c r="BF1024" s="139"/>
      <c r="BG1024" s="140"/>
      <c r="BH1024" s="139"/>
      <c r="BI1024" s="139"/>
      <c r="BJ1024" s="139"/>
      <c r="BK1024" s="139"/>
      <c r="BL1024" s="139"/>
      <c r="BM1024" s="139"/>
      <c r="BN1024" s="139"/>
    </row>
    <row r="1025" spans="1:66" ht="15">
      <c r="A1025" s="139"/>
      <c r="B1025" s="139"/>
      <c r="C1025" s="139"/>
      <c r="D1025" s="139"/>
      <c r="E1025" s="139"/>
      <c r="F1025" s="139"/>
      <c r="G1025" s="139"/>
      <c r="H1025" s="139"/>
      <c r="I1025" s="139"/>
      <c r="J1025" s="139"/>
      <c r="K1025" s="139"/>
      <c r="L1025" s="139"/>
      <c r="M1025" s="139"/>
      <c r="N1025" s="139"/>
      <c r="O1025" s="139"/>
      <c r="P1025" s="139"/>
      <c r="Q1025" s="139"/>
      <c r="R1025" s="139"/>
      <c r="S1025" s="139"/>
      <c r="T1025" s="139"/>
      <c r="U1025" s="139"/>
      <c r="V1025" s="139"/>
      <c r="W1025" s="139"/>
      <c r="X1025" s="139"/>
      <c r="Y1025" s="139"/>
      <c r="Z1025" s="139"/>
      <c r="AA1025" s="139"/>
      <c r="AB1025" s="139"/>
      <c r="AC1025" s="139"/>
      <c r="AD1025" s="139"/>
      <c r="AE1025" s="139"/>
      <c r="AF1025" s="139"/>
      <c r="AG1025" s="139"/>
      <c r="AH1025" s="139"/>
      <c r="AI1025" s="139"/>
      <c r="AJ1025" s="139"/>
      <c r="AK1025" s="139"/>
      <c r="AL1025" s="139"/>
      <c r="AM1025" s="139"/>
      <c r="AN1025" s="139"/>
      <c r="AO1025" s="139"/>
      <c r="AP1025" s="139"/>
      <c r="AQ1025" s="139"/>
      <c r="AR1025" s="139"/>
      <c r="AS1025" s="139"/>
      <c r="AT1025" s="139"/>
      <c r="AU1025" s="139"/>
      <c r="AV1025" s="139"/>
      <c r="AW1025" s="139"/>
      <c r="AX1025" s="139"/>
      <c r="AY1025" s="139"/>
      <c r="AZ1025" s="139"/>
      <c r="BA1025" s="140"/>
      <c r="BB1025" s="139"/>
      <c r="BC1025" s="139"/>
      <c r="BD1025" s="139"/>
      <c r="BE1025" s="139"/>
      <c r="BF1025" s="139"/>
      <c r="BG1025" s="140"/>
      <c r="BH1025" s="139"/>
      <c r="BI1025" s="139"/>
      <c r="BJ1025" s="139"/>
      <c r="BK1025" s="139"/>
      <c r="BL1025" s="139"/>
      <c r="BM1025" s="139"/>
      <c r="BN1025" s="139"/>
    </row>
    <row r="1026" spans="1:66" ht="15">
      <c r="A1026" s="139"/>
      <c r="B1026" s="139"/>
      <c r="C1026" s="139"/>
      <c r="D1026" s="139"/>
      <c r="E1026" s="139"/>
      <c r="F1026" s="139"/>
      <c r="G1026" s="139"/>
      <c r="H1026" s="139"/>
      <c r="I1026" s="139"/>
      <c r="J1026" s="139"/>
      <c r="K1026" s="139"/>
      <c r="L1026" s="139"/>
      <c r="M1026" s="139"/>
      <c r="N1026" s="139"/>
      <c r="O1026" s="139"/>
      <c r="P1026" s="139"/>
      <c r="Q1026" s="139"/>
      <c r="R1026" s="139"/>
      <c r="S1026" s="139"/>
      <c r="T1026" s="139"/>
      <c r="U1026" s="139"/>
      <c r="V1026" s="139"/>
      <c r="W1026" s="139"/>
      <c r="X1026" s="139"/>
      <c r="Y1026" s="139"/>
      <c r="Z1026" s="139"/>
      <c r="AA1026" s="139"/>
      <c r="AB1026" s="139"/>
      <c r="AC1026" s="139"/>
      <c r="AD1026" s="139"/>
      <c r="AE1026" s="139"/>
      <c r="AF1026" s="139"/>
      <c r="AG1026" s="139"/>
      <c r="AH1026" s="139"/>
      <c r="AI1026" s="139"/>
      <c r="AJ1026" s="139"/>
      <c r="AK1026" s="139"/>
      <c r="AL1026" s="139"/>
      <c r="AM1026" s="139"/>
      <c r="AN1026" s="139"/>
      <c r="AO1026" s="139"/>
      <c r="AP1026" s="139"/>
      <c r="AQ1026" s="139"/>
      <c r="AR1026" s="139"/>
      <c r="AS1026" s="139"/>
      <c r="AT1026" s="139"/>
      <c r="AU1026" s="139"/>
      <c r="AV1026" s="139"/>
      <c r="AW1026" s="139"/>
      <c r="AX1026" s="139"/>
      <c r="AY1026" s="139"/>
      <c r="AZ1026" s="139"/>
      <c r="BA1026" s="140"/>
      <c r="BB1026" s="139"/>
      <c r="BC1026" s="139"/>
      <c r="BD1026" s="139"/>
      <c r="BE1026" s="139"/>
      <c r="BF1026" s="139"/>
      <c r="BG1026" s="140"/>
      <c r="BH1026" s="139"/>
      <c r="BI1026" s="139"/>
      <c r="BJ1026" s="139"/>
      <c r="BK1026" s="139"/>
      <c r="BL1026" s="139"/>
      <c r="BM1026" s="139"/>
      <c r="BN1026" s="139"/>
    </row>
    <row r="1027" spans="1:66" ht="15">
      <c r="A1027" s="139"/>
      <c r="B1027" s="139"/>
      <c r="C1027" s="139"/>
      <c r="D1027" s="139"/>
      <c r="E1027" s="139"/>
      <c r="F1027" s="139"/>
      <c r="G1027" s="139"/>
      <c r="H1027" s="139"/>
      <c r="I1027" s="139"/>
      <c r="J1027" s="139"/>
      <c r="K1027" s="139"/>
      <c r="L1027" s="139"/>
      <c r="M1027" s="139"/>
      <c r="N1027" s="139"/>
      <c r="O1027" s="139"/>
      <c r="P1027" s="139"/>
      <c r="Q1027" s="139"/>
      <c r="R1027" s="139"/>
      <c r="S1027" s="139"/>
      <c r="T1027" s="139"/>
      <c r="U1027" s="139"/>
      <c r="V1027" s="139"/>
      <c r="W1027" s="139"/>
      <c r="X1027" s="139"/>
      <c r="Y1027" s="139"/>
      <c r="Z1027" s="139"/>
      <c r="AA1027" s="139"/>
      <c r="AB1027" s="139"/>
      <c r="AC1027" s="139"/>
      <c r="AD1027" s="139"/>
      <c r="AE1027" s="139"/>
      <c r="AF1027" s="139"/>
      <c r="AG1027" s="139"/>
      <c r="AH1027" s="139"/>
      <c r="AI1027" s="139"/>
      <c r="AJ1027" s="139"/>
      <c r="AK1027" s="139"/>
      <c r="AL1027" s="139"/>
      <c r="AM1027" s="139"/>
      <c r="AN1027" s="139"/>
      <c r="AO1027" s="139"/>
      <c r="AP1027" s="139"/>
      <c r="AQ1027" s="139"/>
      <c r="AR1027" s="139"/>
      <c r="AS1027" s="139"/>
      <c r="AT1027" s="139"/>
      <c r="AU1027" s="139"/>
      <c r="AV1027" s="139"/>
      <c r="AW1027" s="139"/>
      <c r="AX1027" s="139"/>
      <c r="AY1027" s="139"/>
      <c r="AZ1027" s="139"/>
      <c r="BA1027" s="140"/>
      <c r="BB1027" s="139"/>
      <c r="BC1027" s="139"/>
      <c r="BD1027" s="139"/>
      <c r="BE1027" s="139"/>
      <c r="BF1027" s="139"/>
      <c r="BG1027" s="140"/>
      <c r="BH1027" s="139"/>
      <c r="BI1027" s="139"/>
      <c r="BJ1027" s="139"/>
      <c r="BK1027" s="139"/>
      <c r="BL1027" s="139"/>
      <c r="BM1027" s="139"/>
      <c r="BN1027" s="139"/>
    </row>
    <row r="1028" spans="1:66" ht="15">
      <c r="A1028" s="139"/>
      <c r="B1028" s="139"/>
      <c r="C1028" s="139"/>
      <c r="D1028" s="139"/>
      <c r="E1028" s="139"/>
      <c r="F1028" s="139"/>
      <c r="G1028" s="139"/>
      <c r="H1028" s="139"/>
      <c r="I1028" s="139"/>
      <c r="J1028" s="139"/>
      <c r="K1028" s="139"/>
      <c r="L1028" s="139"/>
      <c r="M1028" s="139"/>
      <c r="N1028" s="139"/>
      <c r="O1028" s="139"/>
      <c r="P1028" s="139"/>
      <c r="Q1028" s="139"/>
      <c r="R1028" s="139"/>
      <c r="S1028" s="139"/>
      <c r="T1028" s="139"/>
      <c r="U1028" s="139"/>
      <c r="V1028" s="139"/>
      <c r="W1028" s="139"/>
      <c r="X1028" s="139"/>
      <c r="Y1028" s="139"/>
      <c r="Z1028" s="139"/>
      <c r="AA1028" s="139"/>
      <c r="AB1028" s="139"/>
      <c r="AC1028" s="139"/>
      <c r="AD1028" s="139"/>
      <c r="AE1028" s="139"/>
      <c r="AF1028" s="139"/>
      <c r="AG1028" s="139"/>
      <c r="AH1028" s="139"/>
      <c r="AI1028" s="139"/>
      <c r="AJ1028" s="139"/>
      <c r="AK1028" s="139"/>
      <c r="AL1028" s="139"/>
      <c r="AM1028" s="139"/>
      <c r="AN1028" s="139"/>
      <c r="AO1028" s="139"/>
      <c r="AP1028" s="139"/>
      <c r="AQ1028" s="139"/>
      <c r="AR1028" s="139"/>
      <c r="AS1028" s="139"/>
      <c r="AT1028" s="139"/>
      <c r="AU1028" s="139"/>
      <c r="AV1028" s="139"/>
      <c r="AW1028" s="139"/>
      <c r="AX1028" s="139"/>
      <c r="AY1028" s="139"/>
      <c r="AZ1028" s="139"/>
      <c r="BA1028" s="140"/>
      <c r="BB1028" s="139"/>
      <c r="BC1028" s="139"/>
      <c r="BD1028" s="139"/>
      <c r="BE1028" s="139"/>
      <c r="BF1028" s="139"/>
      <c r="BG1028" s="140"/>
      <c r="BH1028" s="139"/>
      <c r="BI1028" s="139"/>
      <c r="BJ1028" s="139"/>
      <c r="BK1028" s="139"/>
      <c r="BL1028" s="139"/>
      <c r="BM1028" s="139"/>
      <c r="BN1028" s="139"/>
    </row>
    <row r="1029" spans="1:66" ht="15">
      <c r="A1029" s="139"/>
      <c r="B1029" s="139"/>
      <c r="C1029" s="139"/>
      <c r="D1029" s="139"/>
      <c r="E1029" s="139"/>
      <c r="F1029" s="139"/>
      <c r="G1029" s="139"/>
      <c r="H1029" s="139"/>
      <c r="I1029" s="139"/>
      <c r="J1029" s="139"/>
      <c r="K1029" s="139"/>
      <c r="L1029" s="139"/>
      <c r="M1029" s="139"/>
      <c r="N1029" s="139"/>
      <c r="O1029" s="139"/>
      <c r="P1029" s="139"/>
      <c r="Q1029" s="139"/>
      <c r="R1029" s="139"/>
      <c r="S1029" s="139"/>
      <c r="T1029" s="139"/>
      <c r="U1029" s="139"/>
      <c r="V1029" s="139"/>
      <c r="W1029" s="139"/>
      <c r="X1029" s="139"/>
      <c r="Y1029" s="139"/>
      <c r="Z1029" s="139"/>
      <c r="AA1029" s="139"/>
      <c r="AB1029" s="139"/>
      <c r="AC1029" s="139"/>
      <c r="AD1029" s="139"/>
      <c r="AE1029" s="139"/>
      <c r="AF1029" s="139"/>
      <c r="AG1029" s="139"/>
      <c r="AH1029" s="139"/>
      <c r="AI1029" s="139"/>
      <c r="AJ1029" s="139"/>
      <c r="AK1029" s="139"/>
      <c r="AL1029" s="139"/>
      <c r="AM1029" s="139"/>
      <c r="AN1029" s="139"/>
      <c r="AO1029" s="139"/>
      <c r="AP1029" s="139"/>
      <c r="AQ1029" s="139"/>
      <c r="AR1029" s="139"/>
      <c r="AS1029" s="139"/>
      <c r="AT1029" s="139"/>
      <c r="AU1029" s="139"/>
      <c r="AV1029" s="139"/>
      <c r="AW1029" s="139"/>
      <c r="AX1029" s="139"/>
      <c r="AY1029" s="139"/>
      <c r="AZ1029" s="139"/>
      <c r="BA1029" s="140"/>
      <c r="BB1029" s="139"/>
      <c r="BC1029" s="139"/>
      <c r="BD1029" s="139"/>
      <c r="BE1029" s="139"/>
      <c r="BF1029" s="139"/>
      <c r="BG1029" s="140"/>
      <c r="BH1029" s="139"/>
      <c r="BI1029" s="139"/>
      <c r="BJ1029" s="139"/>
      <c r="BK1029" s="139"/>
      <c r="BL1029" s="139"/>
      <c r="BM1029" s="139"/>
      <c r="BN1029" s="139"/>
    </row>
    <row r="1030" spans="1:66" ht="15">
      <c r="A1030" s="139"/>
      <c r="B1030" s="139"/>
      <c r="C1030" s="139"/>
      <c r="D1030" s="139"/>
      <c r="E1030" s="139"/>
      <c r="F1030" s="139"/>
      <c r="G1030" s="139"/>
      <c r="H1030" s="139"/>
      <c r="I1030" s="139"/>
      <c r="J1030" s="139"/>
      <c r="K1030" s="139"/>
      <c r="L1030" s="139"/>
      <c r="M1030" s="139"/>
      <c r="N1030" s="139"/>
      <c r="O1030" s="139"/>
      <c r="P1030" s="139"/>
      <c r="Q1030" s="139"/>
      <c r="R1030" s="139"/>
      <c r="S1030" s="139"/>
      <c r="T1030" s="139"/>
      <c r="U1030" s="139"/>
      <c r="V1030" s="139"/>
      <c r="W1030" s="139"/>
      <c r="X1030" s="139"/>
      <c r="Y1030" s="139"/>
      <c r="Z1030" s="139"/>
      <c r="AA1030" s="139"/>
      <c r="AB1030" s="139"/>
      <c r="AC1030" s="139"/>
      <c r="AD1030" s="139"/>
      <c r="AE1030" s="139"/>
      <c r="AF1030" s="139"/>
      <c r="AG1030" s="139"/>
      <c r="AH1030" s="139"/>
      <c r="AI1030" s="139"/>
      <c r="AJ1030" s="139"/>
      <c r="AK1030" s="139"/>
      <c r="AL1030" s="139"/>
      <c r="AM1030" s="139"/>
      <c r="AN1030" s="139"/>
      <c r="AO1030" s="139"/>
      <c r="AP1030" s="139"/>
      <c r="AQ1030" s="139"/>
      <c r="AR1030" s="139"/>
      <c r="AS1030" s="139"/>
      <c r="AT1030" s="139"/>
      <c r="AU1030" s="139"/>
      <c r="AV1030" s="139"/>
      <c r="AW1030" s="139"/>
      <c r="AX1030" s="139"/>
      <c r="AY1030" s="139"/>
      <c r="AZ1030" s="139"/>
      <c r="BA1030" s="140"/>
      <c r="BB1030" s="139"/>
      <c r="BC1030" s="139"/>
      <c r="BD1030" s="139"/>
      <c r="BE1030" s="139"/>
      <c r="BF1030" s="139"/>
      <c r="BG1030" s="140"/>
      <c r="BH1030" s="139"/>
      <c r="BI1030" s="139"/>
      <c r="BJ1030" s="139"/>
      <c r="BK1030" s="139"/>
      <c r="BL1030" s="139"/>
      <c r="BM1030" s="139"/>
      <c r="BN1030" s="139"/>
    </row>
    <row r="1031" spans="1:66" ht="15">
      <c r="A1031" s="139"/>
      <c r="B1031" s="139"/>
      <c r="C1031" s="139"/>
      <c r="D1031" s="139"/>
      <c r="E1031" s="139"/>
      <c r="F1031" s="139"/>
      <c r="G1031" s="139"/>
      <c r="H1031" s="139"/>
      <c r="I1031" s="139"/>
      <c r="J1031" s="139"/>
      <c r="K1031" s="139"/>
      <c r="L1031" s="139"/>
      <c r="M1031" s="139"/>
      <c r="N1031" s="139"/>
      <c r="O1031" s="139"/>
      <c r="P1031" s="139"/>
      <c r="Q1031" s="139"/>
      <c r="R1031" s="139"/>
      <c r="S1031" s="139"/>
      <c r="T1031" s="139"/>
      <c r="U1031" s="139"/>
      <c r="V1031" s="139"/>
      <c r="W1031" s="139"/>
      <c r="X1031" s="139"/>
      <c r="Y1031" s="139"/>
      <c r="Z1031" s="139"/>
      <c r="AA1031" s="139"/>
      <c r="AB1031" s="139"/>
      <c r="AC1031" s="139"/>
      <c r="AD1031" s="139"/>
      <c r="AE1031" s="139"/>
      <c r="AF1031" s="139"/>
      <c r="AG1031" s="139"/>
      <c r="AH1031" s="139"/>
      <c r="AI1031" s="139"/>
      <c r="AJ1031" s="139"/>
      <c r="AK1031" s="139"/>
      <c r="AL1031" s="139"/>
      <c r="AM1031" s="139"/>
      <c r="AN1031" s="139"/>
      <c r="AO1031" s="139"/>
      <c r="AP1031" s="139"/>
      <c r="AQ1031" s="139"/>
      <c r="AR1031" s="139"/>
      <c r="AS1031" s="139"/>
      <c r="AT1031" s="139"/>
      <c r="AU1031" s="139"/>
      <c r="AV1031" s="139"/>
      <c r="AW1031" s="139"/>
      <c r="AX1031" s="139"/>
      <c r="AY1031" s="139"/>
      <c r="AZ1031" s="139"/>
      <c r="BA1031" s="140"/>
      <c r="BB1031" s="139"/>
      <c r="BC1031" s="139"/>
      <c r="BD1031" s="139"/>
      <c r="BE1031" s="139"/>
      <c r="BF1031" s="139"/>
      <c r="BG1031" s="140"/>
      <c r="BH1031" s="139"/>
      <c r="BI1031" s="139"/>
      <c r="BJ1031" s="139"/>
      <c r="BK1031" s="139"/>
      <c r="BL1031" s="139"/>
      <c r="BM1031" s="139"/>
      <c r="BN1031" s="139"/>
    </row>
    <row r="1032" spans="1:66" ht="15">
      <c r="A1032" s="139"/>
      <c r="B1032" s="139"/>
      <c r="C1032" s="139"/>
      <c r="D1032" s="139"/>
      <c r="E1032" s="139"/>
      <c r="F1032" s="139"/>
      <c r="G1032" s="139"/>
      <c r="H1032" s="139"/>
      <c r="I1032" s="139"/>
      <c r="J1032" s="139"/>
      <c r="K1032" s="139"/>
      <c r="L1032" s="139"/>
      <c r="M1032" s="139"/>
      <c r="N1032" s="139"/>
      <c r="O1032" s="139"/>
      <c r="P1032" s="139"/>
      <c r="Q1032" s="139"/>
      <c r="R1032" s="139"/>
      <c r="S1032" s="139"/>
      <c r="T1032" s="139"/>
      <c r="U1032" s="139"/>
      <c r="V1032" s="139"/>
      <c r="W1032" s="139"/>
      <c r="X1032" s="139"/>
      <c r="Y1032" s="139"/>
      <c r="Z1032" s="139"/>
      <c r="AA1032" s="139"/>
      <c r="AB1032" s="139"/>
      <c r="AC1032" s="139"/>
      <c r="AD1032" s="139"/>
      <c r="AE1032" s="139"/>
      <c r="AF1032" s="139"/>
      <c r="AG1032" s="139"/>
      <c r="AH1032" s="139"/>
      <c r="AI1032" s="139"/>
      <c r="AJ1032" s="139"/>
      <c r="AK1032" s="139"/>
      <c r="AL1032" s="139"/>
      <c r="AM1032" s="139"/>
      <c r="AN1032" s="139"/>
      <c r="AO1032" s="139"/>
      <c r="AP1032" s="139"/>
      <c r="AQ1032" s="139"/>
      <c r="AR1032" s="139"/>
      <c r="AS1032" s="139"/>
      <c r="AT1032" s="139"/>
      <c r="AU1032" s="139"/>
      <c r="AV1032" s="139"/>
      <c r="AW1032" s="139"/>
      <c r="AX1032" s="139"/>
      <c r="AY1032" s="139"/>
      <c r="AZ1032" s="139"/>
      <c r="BA1032" s="140"/>
      <c r="BB1032" s="139"/>
      <c r="BC1032" s="139"/>
      <c r="BD1032" s="139"/>
      <c r="BE1032" s="139"/>
      <c r="BF1032" s="139"/>
      <c r="BG1032" s="140"/>
      <c r="BH1032" s="139"/>
      <c r="BI1032" s="139"/>
      <c r="BJ1032" s="139"/>
      <c r="BK1032" s="139"/>
      <c r="BL1032" s="139"/>
      <c r="BM1032" s="139"/>
      <c r="BN1032" s="139"/>
    </row>
    <row r="1033" spans="1:66" ht="15">
      <c r="A1033" s="139"/>
      <c r="B1033" s="139"/>
      <c r="C1033" s="139"/>
      <c r="D1033" s="139"/>
      <c r="E1033" s="139"/>
      <c r="F1033" s="139"/>
      <c r="G1033" s="139"/>
      <c r="H1033" s="139"/>
      <c r="I1033" s="139"/>
      <c r="J1033" s="139"/>
      <c r="K1033" s="139"/>
      <c r="L1033" s="139"/>
      <c r="M1033" s="139"/>
      <c r="N1033" s="139"/>
      <c r="O1033" s="139"/>
      <c r="P1033" s="139"/>
      <c r="Q1033" s="139"/>
      <c r="R1033" s="139"/>
      <c r="S1033" s="139"/>
      <c r="T1033" s="139"/>
      <c r="U1033" s="139"/>
      <c r="V1033" s="139"/>
      <c r="W1033" s="139"/>
      <c r="X1033" s="139"/>
      <c r="Y1033" s="139"/>
      <c r="Z1033" s="139"/>
      <c r="AA1033" s="139"/>
      <c r="AB1033" s="139"/>
      <c r="AC1033" s="139"/>
      <c r="AD1033" s="139"/>
      <c r="AE1033" s="139"/>
      <c r="AF1033" s="139"/>
      <c r="AG1033" s="139"/>
      <c r="AH1033" s="139"/>
      <c r="AI1033" s="139"/>
      <c r="AJ1033" s="139"/>
      <c r="AK1033" s="139"/>
      <c r="AL1033" s="139"/>
      <c r="AM1033" s="139"/>
      <c r="AN1033" s="139"/>
      <c r="AO1033" s="139"/>
      <c r="AP1033" s="139"/>
      <c r="AQ1033" s="139"/>
      <c r="AR1033" s="139"/>
      <c r="AS1033" s="139"/>
      <c r="AT1033" s="139"/>
      <c r="AU1033" s="139"/>
      <c r="AV1033" s="139"/>
      <c r="AW1033" s="139"/>
      <c r="AX1033" s="139"/>
      <c r="AY1033" s="139"/>
      <c r="AZ1033" s="139"/>
      <c r="BA1033" s="140"/>
      <c r="BB1033" s="139"/>
      <c r="BC1033" s="139"/>
      <c r="BD1033" s="139"/>
      <c r="BE1033" s="139"/>
      <c r="BF1033" s="139"/>
      <c r="BG1033" s="140"/>
      <c r="BH1033" s="139"/>
      <c r="BI1033" s="139"/>
      <c r="BJ1033" s="139"/>
      <c r="BK1033" s="139"/>
      <c r="BL1033" s="139"/>
      <c r="BM1033" s="139"/>
      <c r="BN1033" s="139"/>
    </row>
    <row r="1034" spans="1:66" ht="15">
      <c r="A1034" s="139"/>
      <c r="B1034" s="139"/>
      <c r="C1034" s="139"/>
      <c r="D1034" s="139"/>
      <c r="E1034" s="139"/>
      <c r="F1034" s="139"/>
      <c r="G1034" s="139"/>
      <c r="H1034" s="139"/>
      <c r="I1034" s="139"/>
      <c r="J1034" s="139"/>
      <c r="K1034" s="139"/>
      <c r="L1034" s="139"/>
      <c r="M1034" s="139"/>
      <c r="N1034" s="139"/>
      <c r="O1034" s="139"/>
      <c r="P1034" s="139"/>
      <c r="Q1034" s="139"/>
      <c r="R1034" s="139"/>
      <c r="S1034" s="139"/>
      <c r="T1034" s="139"/>
      <c r="U1034" s="139"/>
      <c r="V1034" s="139"/>
      <c r="W1034" s="139"/>
      <c r="X1034" s="139"/>
      <c r="Y1034" s="139"/>
      <c r="Z1034" s="139"/>
      <c r="AA1034" s="139"/>
      <c r="AB1034" s="139"/>
      <c r="AC1034" s="139"/>
      <c r="AD1034" s="139"/>
      <c r="AE1034" s="139"/>
      <c r="AF1034" s="139"/>
      <c r="AG1034" s="139"/>
      <c r="AH1034" s="139"/>
      <c r="AI1034" s="139"/>
      <c r="AJ1034" s="139"/>
      <c r="AK1034" s="139"/>
      <c r="AL1034" s="139"/>
      <c r="AM1034" s="139"/>
      <c r="AN1034" s="139"/>
      <c r="AO1034" s="139"/>
      <c r="AP1034" s="139"/>
      <c r="AQ1034" s="139"/>
      <c r="AR1034" s="139"/>
      <c r="AS1034" s="139"/>
      <c r="AT1034" s="139"/>
      <c r="AU1034" s="139"/>
      <c r="AV1034" s="139"/>
      <c r="AW1034" s="139"/>
      <c r="AX1034" s="139"/>
      <c r="AY1034" s="139"/>
      <c r="AZ1034" s="139"/>
      <c r="BA1034" s="140"/>
      <c r="BB1034" s="139"/>
      <c r="BC1034" s="139"/>
      <c r="BD1034" s="139"/>
      <c r="BE1034" s="139"/>
      <c r="BF1034" s="139"/>
      <c r="BG1034" s="140"/>
      <c r="BH1034" s="139"/>
      <c r="BI1034" s="139"/>
      <c r="BJ1034" s="139"/>
      <c r="BK1034" s="139"/>
      <c r="BL1034" s="139"/>
      <c r="BM1034" s="139"/>
      <c r="BN1034" s="139"/>
    </row>
    <row r="1035" spans="1:66" ht="15">
      <c r="A1035" s="139"/>
      <c r="B1035" s="139"/>
      <c r="C1035" s="139"/>
      <c r="D1035" s="139"/>
      <c r="E1035" s="139"/>
      <c r="F1035" s="139"/>
      <c r="G1035" s="139"/>
      <c r="H1035" s="139"/>
      <c r="I1035" s="139"/>
      <c r="J1035" s="139"/>
      <c r="K1035" s="139"/>
      <c r="L1035" s="139"/>
      <c r="M1035" s="139"/>
      <c r="N1035" s="139"/>
      <c r="O1035" s="139"/>
      <c r="P1035" s="139"/>
      <c r="Q1035" s="139"/>
      <c r="R1035" s="139"/>
      <c r="S1035" s="139"/>
      <c r="T1035" s="139"/>
      <c r="U1035" s="139"/>
      <c r="V1035" s="139"/>
      <c r="W1035" s="139"/>
      <c r="X1035" s="139"/>
      <c r="Y1035" s="139"/>
      <c r="Z1035" s="139"/>
      <c r="AA1035" s="139"/>
      <c r="AB1035" s="139"/>
      <c r="AC1035" s="139"/>
      <c r="AD1035" s="139"/>
      <c r="AE1035" s="139"/>
      <c r="AF1035" s="139"/>
      <c r="AG1035" s="139"/>
      <c r="AH1035" s="139"/>
      <c r="AI1035" s="139"/>
      <c r="AJ1035" s="139"/>
      <c r="AK1035" s="139"/>
      <c r="AL1035" s="139"/>
      <c r="AM1035" s="139"/>
      <c r="AN1035" s="139"/>
      <c r="AO1035" s="139"/>
      <c r="AP1035" s="139"/>
      <c r="AQ1035" s="139"/>
      <c r="AR1035" s="139"/>
      <c r="AS1035" s="139"/>
      <c r="AT1035" s="139"/>
      <c r="AU1035" s="139"/>
      <c r="AV1035" s="139"/>
      <c r="AW1035" s="139"/>
      <c r="AX1035" s="139"/>
      <c r="AY1035" s="139"/>
      <c r="AZ1035" s="139"/>
      <c r="BA1035" s="140"/>
      <c r="BB1035" s="139"/>
      <c r="BC1035" s="139"/>
      <c r="BD1035" s="139"/>
      <c r="BE1035" s="139"/>
      <c r="BF1035" s="139"/>
      <c r="BG1035" s="140"/>
      <c r="BH1035" s="139"/>
      <c r="BI1035" s="139"/>
      <c r="BJ1035" s="139"/>
      <c r="BK1035" s="139"/>
      <c r="BL1035" s="139"/>
      <c r="BM1035" s="139"/>
      <c r="BN1035" s="139"/>
    </row>
    <row r="1036" spans="1:66" ht="15">
      <c r="A1036" s="139"/>
      <c r="B1036" s="139"/>
      <c r="C1036" s="139"/>
      <c r="D1036" s="139"/>
      <c r="E1036" s="139"/>
      <c r="F1036" s="139"/>
      <c r="G1036" s="139"/>
      <c r="H1036" s="139"/>
      <c r="I1036" s="139"/>
      <c r="J1036" s="139"/>
      <c r="K1036" s="139"/>
      <c r="L1036" s="139"/>
      <c r="M1036" s="139"/>
      <c r="N1036" s="139"/>
      <c r="O1036" s="139"/>
      <c r="P1036" s="139"/>
      <c r="Q1036" s="139"/>
      <c r="R1036" s="139"/>
      <c r="S1036" s="139"/>
      <c r="T1036" s="139"/>
      <c r="U1036" s="139"/>
      <c r="V1036" s="139"/>
      <c r="W1036" s="139"/>
      <c r="X1036" s="139"/>
      <c r="Y1036" s="139"/>
      <c r="Z1036" s="139"/>
      <c r="AA1036" s="139"/>
      <c r="AB1036" s="139"/>
      <c r="AC1036" s="139"/>
      <c r="AD1036" s="139"/>
      <c r="AE1036" s="139"/>
      <c r="AF1036" s="139"/>
      <c r="AG1036" s="139"/>
      <c r="AH1036" s="139"/>
      <c r="AI1036" s="139"/>
      <c r="AJ1036" s="139"/>
      <c r="AK1036" s="139"/>
      <c r="AL1036" s="139"/>
      <c r="AM1036" s="139"/>
      <c r="AN1036" s="139"/>
      <c r="AO1036" s="139"/>
      <c r="AP1036" s="139"/>
      <c r="AQ1036" s="139"/>
      <c r="AR1036" s="139"/>
      <c r="AS1036" s="139"/>
      <c r="AT1036" s="139"/>
      <c r="AU1036" s="139"/>
      <c r="AV1036" s="139"/>
      <c r="AW1036" s="139"/>
      <c r="AX1036" s="139"/>
      <c r="AY1036" s="139"/>
      <c r="AZ1036" s="139"/>
      <c r="BA1036" s="140"/>
      <c r="BB1036" s="139"/>
      <c r="BC1036" s="139"/>
      <c r="BD1036" s="139"/>
      <c r="BE1036" s="139"/>
      <c r="BF1036" s="139"/>
      <c r="BG1036" s="140"/>
      <c r="BH1036" s="139"/>
      <c r="BI1036" s="139"/>
      <c r="BJ1036" s="139"/>
      <c r="BK1036" s="139"/>
      <c r="BL1036" s="139"/>
      <c r="BM1036" s="139"/>
      <c r="BN1036" s="139"/>
    </row>
    <row r="1037" spans="1:66" ht="15">
      <c r="A1037" s="139"/>
      <c r="B1037" s="139"/>
      <c r="C1037" s="139"/>
      <c r="D1037" s="139"/>
      <c r="E1037" s="139"/>
      <c r="F1037" s="139"/>
      <c r="G1037" s="139"/>
      <c r="H1037" s="139"/>
      <c r="I1037" s="139"/>
      <c r="J1037" s="139"/>
      <c r="K1037" s="139"/>
      <c r="L1037" s="139"/>
      <c r="M1037" s="139"/>
      <c r="N1037" s="139"/>
      <c r="O1037" s="139"/>
      <c r="P1037" s="139"/>
      <c r="Q1037" s="139"/>
      <c r="R1037" s="139"/>
      <c r="S1037" s="139"/>
      <c r="T1037" s="139"/>
      <c r="U1037" s="139"/>
      <c r="V1037" s="139"/>
      <c r="W1037" s="139"/>
      <c r="X1037" s="139"/>
      <c r="Y1037" s="139"/>
      <c r="Z1037" s="139"/>
      <c r="AA1037" s="139"/>
      <c r="AB1037" s="139"/>
      <c r="AC1037" s="139"/>
      <c r="AD1037" s="139"/>
      <c r="AE1037" s="139"/>
      <c r="AF1037" s="139"/>
      <c r="AG1037" s="139"/>
      <c r="AH1037" s="139"/>
      <c r="AI1037" s="139"/>
      <c r="AJ1037" s="139"/>
      <c r="AK1037" s="139"/>
      <c r="AL1037" s="139"/>
      <c r="AM1037" s="139"/>
      <c r="AN1037" s="139"/>
      <c r="AO1037" s="139"/>
      <c r="AP1037" s="139"/>
      <c r="AQ1037" s="139"/>
      <c r="AR1037" s="139"/>
      <c r="AS1037" s="139"/>
      <c r="AT1037" s="139"/>
      <c r="AU1037" s="139"/>
      <c r="AV1037" s="139"/>
      <c r="AW1037" s="139"/>
      <c r="AX1037" s="139"/>
      <c r="AY1037" s="139"/>
      <c r="AZ1037" s="139"/>
      <c r="BA1037" s="140"/>
      <c r="BB1037" s="139"/>
      <c r="BC1037" s="139"/>
      <c r="BD1037" s="139"/>
      <c r="BE1037" s="139"/>
      <c r="BF1037" s="139"/>
      <c r="BG1037" s="140"/>
      <c r="BH1037" s="139"/>
      <c r="BI1037" s="139"/>
      <c r="BJ1037" s="139"/>
      <c r="BK1037" s="139"/>
      <c r="BL1037" s="139"/>
      <c r="BM1037" s="139"/>
      <c r="BN1037" s="139"/>
    </row>
    <row r="1038" spans="1:66" ht="15">
      <c r="A1038" s="139"/>
      <c r="B1038" s="139"/>
      <c r="C1038" s="139"/>
      <c r="D1038" s="139"/>
      <c r="E1038" s="139"/>
      <c r="F1038" s="139"/>
      <c r="G1038" s="139"/>
      <c r="H1038" s="139"/>
      <c r="I1038" s="139"/>
      <c r="J1038" s="139"/>
      <c r="K1038" s="139"/>
      <c r="L1038" s="139"/>
      <c r="M1038" s="139"/>
      <c r="N1038" s="139"/>
      <c r="O1038" s="139"/>
      <c r="P1038" s="139"/>
      <c r="Q1038" s="139"/>
      <c r="R1038" s="139"/>
      <c r="S1038" s="139"/>
      <c r="T1038" s="139"/>
      <c r="U1038" s="139"/>
      <c r="V1038" s="139"/>
      <c r="W1038" s="139"/>
      <c r="X1038" s="139"/>
      <c r="Y1038" s="139"/>
      <c r="Z1038" s="139"/>
      <c r="AA1038" s="139"/>
      <c r="AB1038" s="139"/>
      <c r="AC1038" s="139"/>
      <c r="AD1038" s="139"/>
      <c r="AE1038" s="139"/>
      <c r="AF1038" s="139"/>
      <c r="AG1038" s="139"/>
      <c r="AH1038" s="139"/>
      <c r="AI1038" s="139"/>
      <c r="AJ1038" s="139"/>
      <c r="AK1038" s="139"/>
      <c r="AL1038" s="139"/>
      <c r="AM1038" s="139"/>
      <c r="AN1038" s="139"/>
      <c r="AO1038" s="139"/>
      <c r="AP1038" s="139"/>
      <c r="AQ1038" s="139"/>
      <c r="AR1038" s="139"/>
      <c r="AS1038" s="139"/>
      <c r="AT1038" s="139"/>
      <c r="AU1038" s="139"/>
      <c r="AV1038" s="139"/>
      <c r="AW1038" s="139"/>
      <c r="AX1038" s="139"/>
      <c r="AY1038" s="139"/>
      <c r="AZ1038" s="139"/>
      <c r="BA1038" s="140"/>
      <c r="BB1038" s="139"/>
      <c r="BC1038" s="139"/>
      <c r="BD1038" s="139"/>
      <c r="BE1038" s="139"/>
      <c r="BF1038" s="139"/>
      <c r="BG1038" s="140"/>
      <c r="BH1038" s="139"/>
      <c r="BI1038" s="139"/>
      <c r="BJ1038" s="139"/>
      <c r="BK1038" s="139"/>
      <c r="BL1038" s="139"/>
      <c r="BM1038" s="139"/>
      <c r="BN1038" s="139"/>
    </row>
    <row r="1039" spans="1:66" ht="15">
      <c r="A1039" s="139"/>
      <c r="B1039" s="139"/>
      <c r="C1039" s="139"/>
      <c r="D1039" s="139"/>
      <c r="E1039" s="139"/>
      <c r="F1039" s="139"/>
      <c r="G1039" s="139"/>
      <c r="H1039" s="139"/>
      <c r="I1039" s="139"/>
      <c r="J1039" s="139"/>
      <c r="K1039" s="139"/>
      <c r="L1039" s="139"/>
      <c r="M1039" s="139"/>
      <c r="N1039" s="139"/>
      <c r="O1039" s="139"/>
      <c r="P1039" s="139"/>
      <c r="Q1039" s="139"/>
      <c r="R1039" s="139"/>
      <c r="S1039" s="139"/>
      <c r="T1039" s="139"/>
      <c r="U1039" s="139"/>
      <c r="V1039" s="139"/>
      <c r="W1039" s="139"/>
      <c r="X1039" s="139"/>
      <c r="Y1039" s="139"/>
      <c r="Z1039" s="139"/>
      <c r="AA1039" s="139"/>
      <c r="AB1039" s="139"/>
      <c r="AC1039" s="139"/>
      <c r="AD1039" s="139"/>
      <c r="AE1039" s="139"/>
      <c r="AF1039" s="139"/>
      <c r="AG1039" s="139"/>
      <c r="AH1039" s="139"/>
      <c r="AI1039" s="139"/>
      <c r="AJ1039" s="139"/>
      <c r="AK1039" s="139"/>
      <c r="AL1039" s="139"/>
      <c r="AM1039" s="139"/>
      <c r="AN1039" s="139"/>
      <c r="AO1039" s="139"/>
      <c r="AP1039" s="139"/>
      <c r="AQ1039" s="139"/>
      <c r="AR1039" s="139"/>
      <c r="AS1039" s="139"/>
      <c r="AT1039" s="139"/>
      <c r="AU1039" s="139"/>
      <c r="AV1039" s="139"/>
      <c r="AW1039" s="139"/>
      <c r="AX1039" s="139"/>
      <c r="AY1039" s="139"/>
      <c r="AZ1039" s="139"/>
      <c r="BA1039" s="140"/>
      <c r="BB1039" s="139"/>
      <c r="BC1039" s="139"/>
      <c r="BD1039" s="139"/>
      <c r="BE1039" s="139"/>
      <c r="BF1039" s="139"/>
      <c r="BG1039" s="140"/>
      <c r="BH1039" s="139"/>
      <c r="BI1039" s="139"/>
      <c r="BJ1039" s="139"/>
      <c r="BK1039" s="139"/>
      <c r="BL1039" s="139"/>
      <c r="BM1039" s="139"/>
      <c r="BN1039" s="139"/>
    </row>
    <row r="1040" spans="1:66" ht="15">
      <c r="A1040" s="139"/>
      <c r="B1040" s="139"/>
      <c r="C1040" s="139"/>
      <c r="D1040" s="139"/>
      <c r="E1040" s="139"/>
      <c r="F1040" s="139"/>
      <c r="G1040" s="139"/>
      <c r="H1040" s="139"/>
      <c r="I1040" s="139"/>
      <c r="J1040" s="139"/>
      <c r="K1040" s="139"/>
      <c r="L1040" s="139"/>
      <c r="M1040" s="139"/>
      <c r="N1040" s="139"/>
      <c r="O1040" s="139"/>
      <c r="P1040" s="139"/>
      <c r="Q1040" s="139"/>
      <c r="R1040" s="139"/>
      <c r="S1040" s="139"/>
      <c r="T1040" s="139"/>
      <c r="U1040" s="139"/>
      <c r="V1040" s="139"/>
      <c r="W1040" s="139"/>
      <c r="X1040" s="139"/>
      <c r="Y1040" s="139"/>
      <c r="Z1040" s="139"/>
      <c r="AA1040" s="139"/>
      <c r="AB1040" s="139"/>
      <c r="AC1040" s="139"/>
      <c r="AD1040" s="139"/>
      <c r="AE1040" s="139"/>
      <c r="AF1040" s="139"/>
      <c r="AG1040" s="139"/>
      <c r="AH1040" s="139"/>
      <c r="AI1040" s="139"/>
      <c r="AJ1040" s="139"/>
      <c r="AK1040" s="139"/>
      <c r="AL1040" s="139"/>
      <c r="AM1040" s="139"/>
      <c r="AN1040" s="139"/>
      <c r="AO1040" s="139"/>
      <c r="AP1040" s="139"/>
      <c r="AQ1040" s="139"/>
      <c r="AR1040" s="139"/>
      <c r="AS1040" s="139"/>
      <c r="AT1040" s="139"/>
      <c r="AU1040" s="139"/>
      <c r="AV1040" s="139"/>
      <c r="AW1040" s="139"/>
      <c r="AX1040" s="139"/>
      <c r="AY1040" s="139"/>
      <c r="AZ1040" s="139"/>
      <c r="BA1040" s="140"/>
      <c r="BB1040" s="139"/>
      <c r="BC1040" s="139"/>
      <c r="BD1040" s="139"/>
      <c r="BE1040" s="139"/>
      <c r="BF1040" s="139"/>
      <c r="BG1040" s="140"/>
      <c r="BH1040" s="139"/>
      <c r="BI1040" s="139"/>
      <c r="BJ1040" s="139"/>
      <c r="BK1040" s="139"/>
      <c r="BL1040" s="139"/>
      <c r="BM1040" s="139"/>
      <c r="BN1040" s="139"/>
    </row>
    <row r="1041" spans="1:66" ht="15">
      <c r="A1041" s="139"/>
      <c r="B1041" s="139"/>
      <c r="C1041" s="139"/>
      <c r="D1041" s="139"/>
      <c r="E1041" s="139"/>
      <c r="F1041" s="139"/>
      <c r="G1041" s="139"/>
      <c r="H1041" s="139"/>
      <c r="I1041" s="139"/>
      <c r="J1041" s="139"/>
      <c r="K1041" s="139"/>
      <c r="L1041" s="139"/>
      <c r="M1041" s="139"/>
      <c r="N1041" s="139"/>
      <c r="O1041" s="139"/>
      <c r="P1041" s="139"/>
      <c r="Q1041" s="139"/>
      <c r="R1041" s="139"/>
      <c r="S1041" s="139"/>
      <c r="T1041" s="139"/>
      <c r="U1041" s="139"/>
      <c r="V1041" s="139"/>
      <c r="W1041" s="139"/>
      <c r="X1041" s="139"/>
      <c r="Y1041" s="139"/>
      <c r="Z1041" s="139"/>
      <c r="AA1041" s="139"/>
      <c r="AB1041" s="139"/>
      <c r="AC1041" s="139"/>
      <c r="AD1041" s="139"/>
      <c r="AE1041" s="139"/>
      <c r="AF1041" s="139"/>
      <c r="AG1041" s="139"/>
      <c r="AH1041" s="139"/>
      <c r="AI1041" s="139"/>
      <c r="AJ1041" s="139"/>
      <c r="AK1041" s="139"/>
      <c r="AL1041" s="139"/>
      <c r="AM1041" s="139"/>
      <c r="AN1041" s="139"/>
      <c r="AO1041" s="139"/>
      <c r="AP1041" s="139"/>
      <c r="AQ1041" s="139"/>
      <c r="AR1041" s="139"/>
      <c r="AS1041" s="139"/>
      <c r="AT1041" s="139"/>
      <c r="AU1041" s="139"/>
      <c r="AV1041" s="139"/>
      <c r="AW1041" s="139"/>
      <c r="AX1041" s="139"/>
      <c r="AY1041" s="139"/>
      <c r="AZ1041" s="139"/>
      <c r="BA1041" s="140"/>
      <c r="BB1041" s="139"/>
      <c r="BC1041" s="139"/>
      <c r="BD1041" s="139"/>
      <c r="BE1041" s="139"/>
      <c r="BF1041" s="139"/>
      <c r="BG1041" s="140"/>
      <c r="BH1041" s="139"/>
      <c r="BI1041" s="139"/>
      <c r="BJ1041" s="139"/>
      <c r="BK1041" s="139"/>
      <c r="BL1041" s="139"/>
      <c r="BM1041" s="139"/>
      <c r="BN1041" s="139"/>
    </row>
    <row r="1042" spans="1:66" ht="15">
      <c r="A1042" s="139"/>
      <c r="B1042" s="139"/>
      <c r="C1042" s="139"/>
      <c r="D1042" s="139"/>
      <c r="E1042" s="139"/>
      <c r="F1042" s="139"/>
      <c r="G1042" s="139"/>
      <c r="H1042" s="139"/>
      <c r="I1042" s="139"/>
      <c r="J1042" s="139"/>
      <c r="K1042" s="139"/>
      <c r="L1042" s="139"/>
      <c r="M1042" s="139"/>
      <c r="N1042" s="139"/>
      <c r="O1042" s="139"/>
      <c r="P1042" s="139"/>
      <c r="Q1042" s="139"/>
      <c r="R1042" s="139"/>
      <c r="S1042" s="139"/>
      <c r="T1042" s="139"/>
      <c r="U1042" s="139"/>
      <c r="V1042" s="139"/>
      <c r="W1042" s="139"/>
      <c r="X1042" s="139"/>
      <c r="Y1042" s="139"/>
      <c r="Z1042" s="139"/>
      <c r="AA1042" s="139"/>
      <c r="AB1042" s="139"/>
      <c r="AC1042" s="139"/>
      <c r="AD1042" s="139"/>
      <c r="AE1042" s="139"/>
      <c r="AF1042" s="139"/>
      <c r="AG1042" s="139"/>
      <c r="AH1042" s="139"/>
      <c r="AI1042" s="139"/>
      <c r="AJ1042" s="139"/>
      <c r="AK1042" s="139"/>
      <c r="AL1042" s="139"/>
      <c r="AM1042" s="139"/>
      <c r="AN1042" s="139"/>
      <c r="AO1042" s="139"/>
      <c r="AP1042" s="139"/>
      <c r="AQ1042" s="139"/>
      <c r="AR1042" s="139"/>
      <c r="AS1042" s="139"/>
      <c r="AT1042" s="139"/>
      <c r="AU1042" s="139"/>
      <c r="AV1042" s="139"/>
      <c r="AW1042" s="139"/>
      <c r="AX1042" s="139"/>
      <c r="AY1042" s="139"/>
      <c r="AZ1042" s="139"/>
      <c r="BA1042" s="140"/>
      <c r="BB1042" s="139"/>
      <c r="BC1042" s="139"/>
      <c r="BD1042" s="139"/>
      <c r="BE1042" s="139"/>
      <c r="BF1042" s="139"/>
      <c r="BG1042" s="140"/>
      <c r="BH1042" s="139"/>
      <c r="BI1042" s="139"/>
      <c r="BJ1042" s="139"/>
      <c r="BK1042" s="139"/>
      <c r="BL1042" s="139"/>
      <c r="BM1042" s="139"/>
      <c r="BN1042" s="139"/>
    </row>
    <row r="1043" spans="1:66" ht="15">
      <c r="A1043" s="139"/>
      <c r="B1043" s="139"/>
      <c r="C1043" s="139"/>
      <c r="D1043" s="139"/>
      <c r="E1043" s="139"/>
      <c r="F1043" s="139"/>
      <c r="G1043" s="139"/>
      <c r="H1043" s="139"/>
      <c r="I1043" s="139"/>
      <c r="J1043" s="139"/>
      <c r="K1043" s="139"/>
      <c r="L1043" s="139"/>
      <c r="M1043" s="139"/>
      <c r="N1043" s="139"/>
      <c r="O1043" s="139"/>
      <c r="P1043" s="139"/>
      <c r="Q1043" s="139"/>
      <c r="R1043" s="139"/>
      <c r="S1043" s="139"/>
      <c r="T1043" s="139"/>
      <c r="U1043" s="139"/>
      <c r="V1043" s="139"/>
      <c r="W1043" s="139"/>
      <c r="X1043" s="139"/>
      <c r="Y1043" s="139"/>
      <c r="Z1043" s="139"/>
      <c r="AA1043" s="139"/>
      <c r="AB1043" s="139"/>
      <c r="AC1043" s="139"/>
      <c r="AD1043" s="139"/>
      <c r="AE1043" s="139"/>
      <c r="AF1043" s="139"/>
      <c r="AG1043" s="139"/>
      <c r="AH1043" s="139"/>
      <c r="AI1043" s="139"/>
      <c r="AJ1043" s="139"/>
      <c r="AK1043" s="139"/>
      <c r="AL1043" s="139"/>
      <c r="AM1043" s="139"/>
      <c r="AN1043" s="139"/>
      <c r="AO1043" s="139"/>
      <c r="AP1043" s="139"/>
      <c r="AQ1043" s="139"/>
      <c r="AR1043" s="139"/>
      <c r="AS1043" s="139"/>
      <c r="AT1043" s="139"/>
      <c r="AU1043" s="139"/>
      <c r="AV1043" s="139"/>
      <c r="AW1043" s="139"/>
      <c r="AX1043" s="139"/>
      <c r="AY1043" s="139"/>
      <c r="AZ1043" s="139"/>
      <c r="BA1043" s="140"/>
      <c r="BB1043" s="139"/>
      <c r="BC1043" s="139"/>
      <c r="BD1043" s="139"/>
      <c r="BE1043" s="139"/>
      <c r="BF1043" s="139"/>
      <c r="BG1043" s="140"/>
      <c r="BH1043" s="139"/>
      <c r="BI1043" s="139"/>
      <c r="BJ1043" s="139"/>
      <c r="BK1043" s="139"/>
      <c r="BL1043" s="139"/>
      <c r="BM1043" s="139"/>
      <c r="BN1043" s="139"/>
    </row>
    <row r="1044" spans="1:66" ht="15">
      <c r="A1044" s="139"/>
      <c r="B1044" s="139"/>
      <c r="C1044" s="139"/>
      <c r="D1044" s="139"/>
      <c r="E1044" s="139"/>
      <c r="F1044" s="139"/>
      <c r="G1044" s="139"/>
      <c r="H1044" s="139"/>
      <c r="I1044" s="139"/>
      <c r="J1044" s="139"/>
      <c r="K1044" s="139"/>
      <c r="L1044" s="139"/>
      <c r="M1044" s="139"/>
      <c r="N1044" s="139"/>
      <c r="O1044" s="139"/>
      <c r="P1044" s="139"/>
      <c r="Q1044" s="139"/>
      <c r="R1044" s="139"/>
      <c r="S1044" s="139"/>
      <c r="T1044" s="139"/>
      <c r="U1044" s="139"/>
      <c r="V1044" s="139"/>
      <c r="W1044" s="139"/>
      <c r="X1044" s="139"/>
      <c r="Y1044" s="139"/>
      <c r="Z1044" s="139"/>
      <c r="AA1044" s="139"/>
      <c r="AB1044" s="139"/>
      <c r="AC1044" s="139"/>
      <c r="AD1044" s="139"/>
      <c r="AE1044" s="139"/>
      <c r="AF1044" s="139"/>
      <c r="AG1044" s="139"/>
      <c r="AH1044" s="139"/>
      <c r="AI1044" s="139"/>
      <c r="AJ1044" s="139"/>
      <c r="AK1044" s="139"/>
      <c r="AL1044" s="139"/>
      <c r="AM1044" s="139"/>
      <c r="AN1044" s="139"/>
      <c r="AO1044" s="139"/>
      <c r="AP1044" s="139"/>
      <c r="AQ1044" s="139"/>
      <c r="AR1044" s="139"/>
      <c r="AS1044" s="139"/>
      <c r="AT1044" s="139"/>
      <c r="AU1044" s="139"/>
      <c r="AV1044" s="139"/>
      <c r="AW1044" s="139"/>
      <c r="AX1044" s="139"/>
      <c r="AY1044" s="139"/>
      <c r="AZ1044" s="139"/>
      <c r="BA1044" s="140"/>
      <c r="BB1044" s="139"/>
      <c r="BC1044" s="139"/>
      <c r="BD1044" s="139"/>
      <c r="BE1044" s="139"/>
      <c r="BF1044" s="139"/>
      <c r="BG1044" s="140"/>
      <c r="BH1044" s="139"/>
      <c r="BI1044" s="139"/>
      <c r="BJ1044" s="139"/>
      <c r="BK1044" s="139"/>
      <c r="BL1044" s="139"/>
      <c r="BM1044" s="139"/>
      <c r="BN1044" s="139"/>
    </row>
    <row r="1045" spans="1:66" ht="15">
      <c r="A1045" s="139"/>
      <c r="B1045" s="139"/>
      <c r="C1045" s="139"/>
      <c r="D1045" s="139"/>
      <c r="E1045" s="139"/>
      <c r="F1045" s="139"/>
      <c r="G1045" s="139"/>
      <c r="H1045" s="139"/>
      <c r="I1045" s="139"/>
      <c r="J1045" s="139"/>
      <c r="K1045" s="139"/>
      <c r="L1045" s="139"/>
      <c r="M1045" s="139"/>
      <c r="N1045" s="139"/>
      <c r="O1045" s="139"/>
      <c r="P1045" s="139"/>
      <c r="Q1045" s="139"/>
      <c r="R1045" s="139"/>
      <c r="S1045" s="139"/>
      <c r="T1045" s="139"/>
      <c r="U1045" s="139"/>
      <c r="V1045" s="139"/>
      <c r="W1045" s="139"/>
      <c r="X1045" s="139"/>
      <c r="Y1045" s="139"/>
      <c r="Z1045" s="139"/>
      <c r="AA1045" s="139"/>
      <c r="AB1045" s="139"/>
      <c r="AC1045" s="139"/>
      <c r="AD1045" s="139"/>
      <c r="AE1045" s="139"/>
      <c r="AF1045" s="139"/>
      <c r="AG1045" s="139"/>
      <c r="AH1045" s="139"/>
      <c r="AI1045" s="139"/>
      <c r="AJ1045" s="139"/>
      <c r="AK1045" s="139"/>
      <c r="AL1045" s="139"/>
      <c r="AM1045" s="139"/>
      <c r="AN1045" s="139"/>
      <c r="AO1045" s="139"/>
      <c r="AP1045" s="139"/>
      <c r="AQ1045" s="139"/>
      <c r="AR1045" s="139"/>
      <c r="AS1045" s="139"/>
      <c r="AT1045" s="139"/>
      <c r="AU1045" s="139"/>
      <c r="AV1045" s="139"/>
      <c r="AW1045" s="139"/>
      <c r="AX1045" s="139"/>
      <c r="AY1045" s="139"/>
      <c r="AZ1045" s="139"/>
      <c r="BA1045" s="140"/>
      <c r="BB1045" s="139"/>
      <c r="BC1045" s="139"/>
      <c r="BD1045" s="139"/>
      <c r="BE1045" s="139"/>
      <c r="BF1045" s="139"/>
      <c r="BG1045" s="140"/>
      <c r="BH1045" s="139"/>
      <c r="BI1045" s="139"/>
      <c r="BJ1045" s="139"/>
      <c r="BK1045" s="139"/>
      <c r="BL1045" s="139"/>
      <c r="BM1045" s="139"/>
      <c r="BN1045" s="139"/>
    </row>
    <row r="1046" spans="1:66" ht="15">
      <c r="A1046" s="139"/>
      <c r="B1046" s="139"/>
      <c r="C1046" s="139"/>
      <c r="D1046" s="139"/>
      <c r="E1046" s="139"/>
      <c r="F1046" s="139"/>
      <c r="G1046" s="139"/>
      <c r="H1046" s="139"/>
      <c r="I1046" s="139"/>
      <c r="J1046" s="139"/>
      <c r="K1046" s="139"/>
      <c r="L1046" s="139"/>
      <c r="M1046" s="139"/>
      <c r="N1046" s="139"/>
      <c r="O1046" s="139"/>
      <c r="P1046" s="139"/>
      <c r="Q1046" s="139"/>
      <c r="R1046" s="139"/>
      <c r="S1046" s="139"/>
      <c r="T1046" s="139"/>
      <c r="U1046" s="139"/>
      <c r="V1046" s="139"/>
      <c r="W1046" s="139"/>
      <c r="X1046" s="139"/>
      <c r="Y1046" s="139"/>
      <c r="Z1046" s="139"/>
      <c r="AA1046" s="139"/>
      <c r="AB1046" s="139"/>
      <c r="AC1046" s="139"/>
      <c r="AD1046" s="139"/>
      <c r="AE1046" s="139"/>
      <c r="AF1046" s="139"/>
      <c r="AG1046" s="139"/>
      <c r="AH1046" s="139"/>
      <c r="AI1046" s="139"/>
      <c r="AJ1046" s="139"/>
      <c r="AK1046" s="139"/>
      <c r="AL1046" s="139"/>
      <c r="AM1046" s="139"/>
      <c r="AN1046" s="139"/>
      <c r="AO1046" s="139"/>
      <c r="AP1046" s="139"/>
      <c r="AQ1046" s="139"/>
      <c r="AR1046" s="139"/>
      <c r="AS1046" s="139"/>
      <c r="AT1046" s="139"/>
      <c r="AU1046" s="139"/>
      <c r="AV1046" s="139"/>
      <c r="AW1046" s="139"/>
      <c r="AX1046" s="139"/>
      <c r="AY1046" s="139"/>
      <c r="AZ1046" s="139"/>
      <c r="BA1046" s="140"/>
      <c r="BB1046" s="139"/>
      <c r="BC1046" s="139"/>
      <c r="BD1046" s="139"/>
      <c r="BE1046" s="139"/>
      <c r="BF1046" s="139"/>
      <c r="BG1046" s="140"/>
      <c r="BH1046" s="139"/>
      <c r="BI1046" s="139"/>
      <c r="BJ1046" s="139"/>
      <c r="BK1046" s="139"/>
      <c r="BL1046" s="139"/>
      <c r="BM1046" s="139"/>
      <c r="BN1046" s="139"/>
    </row>
    <row r="1047" spans="1:66" ht="15">
      <c r="A1047" s="139"/>
      <c r="B1047" s="139"/>
      <c r="C1047" s="139"/>
      <c r="D1047" s="139"/>
      <c r="E1047" s="139"/>
      <c r="F1047" s="139"/>
      <c r="G1047" s="139"/>
      <c r="H1047" s="139"/>
      <c r="I1047" s="139"/>
      <c r="J1047" s="139"/>
      <c r="K1047" s="139"/>
      <c r="L1047" s="139"/>
      <c r="M1047" s="139"/>
      <c r="N1047" s="139"/>
      <c r="O1047" s="139"/>
      <c r="P1047" s="139"/>
      <c r="Q1047" s="139"/>
      <c r="R1047" s="139"/>
      <c r="S1047" s="139"/>
      <c r="T1047" s="139"/>
      <c r="U1047" s="139"/>
      <c r="V1047" s="139"/>
      <c r="W1047" s="139"/>
      <c r="X1047" s="139"/>
      <c r="Y1047" s="139"/>
      <c r="Z1047" s="139"/>
      <c r="AA1047" s="139"/>
      <c r="AB1047" s="139"/>
      <c r="AC1047" s="139"/>
      <c r="AD1047" s="139"/>
      <c r="AE1047" s="139"/>
      <c r="AF1047" s="139"/>
      <c r="AG1047" s="139"/>
      <c r="AH1047" s="139"/>
      <c r="AI1047" s="139"/>
      <c r="AJ1047" s="139"/>
      <c r="AK1047" s="139"/>
      <c r="AL1047" s="139"/>
      <c r="AM1047" s="139"/>
      <c r="AN1047" s="139"/>
      <c r="AO1047" s="139"/>
      <c r="AP1047" s="139"/>
      <c r="AQ1047" s="139"/>
      <c r="AR1047" s="139"/>
      <c r="AS1047" s="139"/>
      <c r="AT1047" s="139"/>
      <c r="AU1047" s="139"/>
      <c r="AV1047" s="139"/>
      <c r="AW1047" s="139"/>
      <c r="AX1047" s="139"/>
      <c r="AY1047" s="139"/>
      <c r="AZ1047" s="139"/>
      <c r="BA1047" s="140"/>
      <c r="BB1047" s="139"/>
      <c r="BC1047" s="139"/>
      <c r="BD1047" s="139"/>
      <c r="BE1047" s="139"/>
      <c r="BF1047" s="139"/>
      <c r="BG1047" s="140"/>
      <c r="BH1047" s="139"/>
      <c r="BI1047" s="139"/>
      <c r="BJ1047" s="139"/>
      <c r="BK1047" s="139"/>
      <c r="BL1047" s="139"/>
      <c r="BM1047" s="139"/>
      <c r="BN1047" s="139"/>
    </row>
    <row r="1048" spans="1:66" ht="15">
      <c r="A1048" s="139"/>
      <c r="B1048" s="139"/>
      <c r="C1048" s="139"/>
      <c r="D1048" s="139"/>
      <c r="E1048" s="139"/>
      <c r="F1048" s="139"/>
      <c r="G1048" s="139"/>
      <c r="H1048" s="139"/>
      <c r="I1048" s="139"/>
      <c r="J1048" s="139"/>
      <c r="K1048" s="139"/>
      <c r="L1048" s="139"/>
      <c r="M1048" s="139"/>
      <c r="N1048" s="139"/>
      <c r="O1048" s="139"/>
      <c r="P1048" s="139"/>
      <c r="Q1048" s="139"/>
      <c r="R1048" s="139"/>
      <c r="S1048" s="139"/>
      <c r="T1048" s="139"/>
      <c r="U1048" s="139"/>
      <c r="V1048" s="139"/>
      <c r="W1048" s="139"/>
      <c r="X1048" s="139"/>
      <c r="Y1048" s="139"/>
      <c r="Z1048" s="139"/>
      <c r="AA1048" s="139"/>
      <c r="AB1048" s="139"/>
      <c r="AC1048" s="139"/>
      <c r="AD1048" s="139"/>
      <c r="AE1048" s="139"/>
      <c r="AF1048" s="139"/>
      <c r="AG1048" s="139"/>
      <c r="AH1048" s="139"/>
      <c r="AI1048" s="139"/>
      <c r="AJ1048" s="139"/>
      <c r="AK1048" s="139"/>
      <c r="AL1048" s="139"/>
      <c r="AM1048" s="139"/>
      <c r="AN1048" s="139"/>
      <c r="AO1048" s="139"/>
      <c r="AP1048" s="139"/>
      <c r="AQ1048" s="139"/>
      <c r="AR1048" s="139"/>
      <c r="AS1048" s="139"/>
      <c r="AT1048" s="139"/>
      <c r="AU1048" s="139"/>
      <c r="AV1048" s="139"/>
      <c r="AW1048" s="139"/>
      <c r="AX1048" s="139"/>
      <c r="AY1048" s="139"/>
      <c r="AZ1048" s="139"/>
      <c r="BA1048" s="140"/>
      <c r="BB1048" s="139"/>
      <c r="BC1048" s="139"/>
      <c r="BD1048" s="139"/>
      <c r="BE1048" s="139"/>
      <c r="BF1048" s="139"/>
      <c r="BG1048" s="140"/>
      <c r="BH1048" s="139"/>
      <c r="BI1048" s="139"/>
      <c r="BJ1048" s="139"/>
      <c r="BK1048" s="139"/>
      <c r="BL1048" s="139"/>
      <c r="BM1048" s="139"/>
      <c r="BN1048" s="139"/>
    </row>
    <row r="1049" spans="1:66" ht="15">
      <c r="A1049" s="139"/>
      <c r="B1049" s="139"/>
      <c r="C1049" s="139"/>
      <c r="D1049" s="139"/>
      <c r="E1049" s="139"/>
      <c r="F1049" s="139"/>
      <c r="G1049" s="139"/>
      <c r="H1049" s="139"/>
      <c r="I1049" s="139"/>
      <c r="J1049" s="139"/>
      <c r="K1049" s="139"/>
      <c r="L1049" s="139"/>
      <c r="M1049" s="139"/>
      <c r="N1049" s="139"/>
      <c r="O1049" s="139"/>
      <c r="P1049" s="139"/>
      <c r="Q1049" s="139"/>
      <c r="R1049" s="139"/>
      <c r="S1049" s="139"/>
      <c r="T1049" s="139"/>
      <c r="U1049" s="139"/>
      <c r="V1049" s="139"/>
      <c r="W1049" s="139"/>
      <c r="X1049" s="139"/>
      <c r="Y1049" s="139"/>
      <c r="Z1049" s="139"/>
      <c r="AA1049" s="139"/>
      <c r="AB1049" s="139"/>
      <c r="AC1049" s="139"/>
      <c r="AD1049" s="139"/>
      <c r="AE1049" s="139"/>
      <c r="AF1049" s="139"/>
      <c r="AG1049" s="139"/>
      <c r="AH1049" s="139"/>
      <c r="AI1049" s="139"/>
      <c r="AJ1049" s="139"/>
      <c r="AK1049" s="139"/>
      <c r="AL1049" s="139"/>
      <c r="AM1049" s="139"/>
      <c r="AN1049" s="139"/>
      <c r="AO1049" s="139"/>
      <c r="AP1049" s="139"/>
      <c r="AQ1049" s="139"/>
      <c r="AR1049" s="139"/>
      <c r="AS1049" s="139"/>
      <c r="AT1049" s="139"/>
      <c r="AU1049" s="139"/>
      <c r="AV1049" s="139"/>
      <c r="AW1049" s="139"/>
      <c r="AX1049" s="139"/>
      <c r="AY1049" s="139"/>
      <c r="AZ1049" s="139"/>
      <c r="BA1049" s="140"/>
      <c r="BB1049" s="139"/>
      <c r="BC1049" s="139"/>
      <c r="BD1049" s="139"/>
      <c r="BE1049" s="139"/>
      <c r="BF1049" s="139"/>
      <c r="BG1049" s="140"/>
      <c r="BH1049" s="139"/>
      <c r="BI1049" s="139"/>
      <c r="BJ1049" s="139"/>
      <c r="BK1049" s="139"/>
      <c r="BL1049" s="139"/>
      <c r="BM1049" s="139"/>
      <c r="BN1049" s="139"/>
    </row>
    <row r="1050" spans="1:66" ht="15">
      <c r="A1050" s="139"/>
      <c r="B1050" s="139"/>
      <c r="C1050" s="139"/>
      <c r="D1050" s="139"/>
      <c r="E1050" s="139"/>
      <c r="F1050" s="139"/>
      <c r="G1050" s="139"/>
      <c r="H1050" s="139"/>
      <c r="I1050" s="139"/>
      <c r="J1050" s="139"/>
      <c r="K1050" s="139"/>
      <c r="L1050" s="139"/>
      <c r="M1050" s="139"/>
      <c r="N1050" s="139"/>
      <c r="O1050" s="139"/>
      <c r="P1050" s="139"/>
      <c r="Q1050" s="139"/>
      <c r="R1050" s="139"/>
      <c r="S1050" s="139"/>
      <c r="T1050" s="139"/>
      <c r="U1050" s="139"/>
      <c r="V1050" s="139"/>
      <c r="W1050" s="139"/>
      <c r="X1050" s="139"/>
      <c r="Y1050" s="139"/>
      <c r="Z1050" s="139"/>
      <c r="AA1050" s="139"/>
      <c r="AB1050" s="139"/>
      <c r="AC1050" s="139"/>
      <c r="AD1050" s="139"/>
      <c r="AE1050" s="139"/>
      <c r="AF1050" s="139"/>
      <c r="AG1050" s="139"/>
      <c r="AH1050" s="139"/>
      <c r="AI1050" s="139"/>
      <c r="AJ1050" s="139"/>
      <c r="AK1050" s="139"/>
      <c r="AL1050" s="139"/>
      <c r="AM1050" s="139"/>
      <c r="AN1050" s="139"/>
      <c r="AO1050" s="139"/>
      <c r="AP1050" s="139"/>
      <c r="AQ1050" s="139"/>
      <c r="AR1050" s="139"/>
      <c r="AS1050" s="139"/>
      <c r="AT1050" s="139"/>
      <c r="AU1050" s="139"/>
      <c r="AV1050" s="139"/>
      <c r="AW1050" s="139"/>
      <c r="AX1050" s="139"/>
      <c r="AY1050" s="139"/>
      <c r="AZ1050" s="139"/>
      <c r="BA1050" s="140"/>
      <c r="BB1050" s="139"/>
      <c r="BC1050" s="139"/>
      <c r="BD1050" s="139"/>
      <c r="BE1050" s="139"/>
      <c r="BF1050" s="139"/>
      <c r="BG1050" s="140"/>
      <c r="BH1050" s="139"/>
      <c r="BI1050" s="139"/>
      <c r="BJ1050" s="139"/>
      <c r="BK1050" s="139"/>
      <c r="BL1050" s="139"/>
      <c r="BM1050" s="139"/>
      <c r="BN1050" s="139"/>
    </row>
    <row r="1051" spans="1:66" ht="15">
      <c r="A1051" s="139"/>
      <c r="B1051" s="139"/>
      <c r="C1051" s="139"/>
      <c r="D1051" s="139"/>
      <c r="E1051" s="139"/>
      <c r="F1051" s="139"/>
      <c r="G1051" s="139"/>
      <c r="H1051" s="139"/>
      <c r="I1051" s="139"/>
      <c r="J1051" s="139"/>
      <c r="K1051" s="139"/>
      <c r="L1051" s="139"/>
      <c r="M1051" s="139"/>
      <c r="N1051" s="139"/>
      <c r="O1051" s="139"/>
      <c r="P1051" s="139"/>
      <c r="Q1051" s="139"/>
      <c r="R1051" s="139"/>
      <c r="S1051" s="139"/>
      <c r="T1051" s="139"/>
      <c r="U1051" s="139"/>
      <c r="V1051" s="139"/>
      <c r="W1051" s="139"/>
      <c r="X1051" s="139"/>
      <c r="Y1051" s="139"/>
      <c r="Z1051" s="139"/>
      <c r="AA1051" s="139"/>
      <c r="AB1051" s="139"/>
      <c r="AC1051" s="139"/>
      <c r="AD1051" s="139"/>
      <c r="AE1051" s="139"/>
      <c r="AF1051" s="139"/>
      <c r="AG1051" s="139"/>
      <c r="AH1051" s="139"/>
      <c r="AI1051" s="139"/>
      <c r="AJ1051" s="139"/>
      <c r="AK1051" s="139"/>
      <c r="AL1051" s="139"/>
      <c r="AM1051" s="139"/>
      <c r="AN1051" s="139"/>
      <c r="AO1051" s="139"/>
      <c r="AP1051" s="139"/>
      <c r="AQ1051" s="139"/>
      <c r="AR1051" s="139"/>
      <c r="AS1051" s="139"/>
      <c r="AT1051" s="139"/>
      <c r="AU1051" s="139"/>
      <c r="AV1051" s="139"/>
      <c r="AW1051" s="139"/>
      <c r="AX1051" s="139"/>
      <c r="AY1051" s="139"/>
      <c r="AZ1051" s="139"/>
      <c r="BA1051" s="140"/>
      <c r="BB1051" s="139"/>
      <c r="BC1051" s="139"/>
      <c r="BD1051" s="139"/>
      <c r="BE1051" s="139"/>
      <c r="BF1051" s="139"/>
      <c r="BG1051" s="140"/>
      <c r="BH1051" s="139"/>
      <c r="BI1051" s="139"/>
      <c r="BJ1051" s="139"/>
      <c r="BK1051" s="139"/>
      <c r="BL1051" s="139"/>
      <c r="BM1051" s="139"/>
      <c r="BN1051" s="139"/>
    </row>
    <row r="1052" spans="1:66" ht="15">
      <c r="A1052" s="139"/>
      <c r="B1052" s="139"/>
      <c r="C1052" s="139"/>
      <c r="D1052" s="139"/>
      <c r="E1052" s="139"/>
      <c r="F1052" s="139"/>
      <c r="G1052" s="139"/>
      <c r="H1052" s="139"/>
      <c r="I1052" s="139"/>
      <c r="J1052" s="139"/>
      <c r="K1052" s="139"/>
      <c r="L1052" s="139"/>
      <c r="M1052" s="139"/>
      <c r="N1052" s="139"/>
      <c r="O1052" s="139"/>
      <c r="P1052" s="139"/>
      <c r="Q1052" s="139"/>
      <c r="R1052" s="139"/>
      <c r="S1052" s="139"/>
      <c r="T1052" s="139"/>
      <c r="U1052" s="139"/>
      <c r="V1052" s="139"/>
      <c r="W1052" s="139"/>
      <c r="X1052" s="139"/>
      <c r="Y1052" s="139"/>
      <c r="Z1052" s="139"/>
      <c r="AA1052" s="139"/>
      <c r="AB1052" s="139"/>
      <c r="AC1052" s="139"/>
      <c r="AD1052" s="139"/>
      <c r="AE1052" s="139"/>
      <c r="AF1052" s="139"/>
      <c r="AG1052" s="139"/>
      <c r="AH1052" s="139"/>
      <c r="AI1052" s="139"/>
      <c r="AJ1052" s="139"/>
      <c r="AK1052" s="139"/>
      <c r="AL1052" s="139"/>
      <c r="AM1052" s="139"/>
      <c r="AN1052" s="139"/>
      <c r="AO1052" s="139"/>
      <c r="AP1052" s="139"/>
      <c r="AQ1052" s="139"/>
      <c r="AR1052" s="139"/>
      <c r="AS1052" s="139"/>
      <c r="AT1052" s="139"/>
      <c r="AU1052" s="139"/>
      <c r="AV1052" s="139"/>
      <c r="AW1052" s="139"/>
      <c r="AX1052" s="139"/>
      <c r="AY1052" s="139"/>
      <c r="AZ1052" s="139"/>
      <c r="BA1052" s="140"/>
      <c r="BB1052" s="139"/>
      <c r="BC1052" s="139"/>
      <c r="BD1052" s="139"/>
      <c r="BE1052" s="139"/>
      <c r="BF1052" s="139"/>
      <c r="BG1052" s="140"/>
      <c r="BH1052" s="139"/>
      <c r="BI1052" s="139"/>
      <c r="BJ1052" s="139"/>
      <c r="BK1052" s="139"/>
      <c r="BL1052" s="139"/>
      <c r="BM1052" s="139"/>
      <c r="BN1052" s="139"/>
    </row>
    <row r="1053" spans="1:66" ht="15">
      <c r="A1053" s="139"/>
      <c r="B1053" s="139"/>
      <c r="C1053" s="139"/>
      <c r="D1053" s="139"/>
      <c r="E1053" s="139"/>
      <c r="F1053" s="139"/>
      <c r="G1053" s="139"/>
      <c r="H1053" s="139"/>
      <c r="I1053" s="139"/>
      <c r="J1053" s="139"/>
      <c r="K1053" s="139"/>
      <c r="L1053" s="139"/>
      <c r="M1053" s="139"/>
      <c r="N1053" s="139"/>
      <c r="O1053" s="139"/>
      <c r="P1053" s="139"/>
      <c r="Q1053" s="139"/>
      <c r="R1053" s="139"/>
      <c r="S1053" s="139"/>
      <c r="T1053" s="139"/>
      <c r="U1053" s="139"/>
      <c r="V1053" s="139"/>
      <c r="W1053" s="139"/>
      <c r="X1053" s="139"/>
      <c r="Y1053" s="139"/>
      <c r="Z1053" s="139"/>
      <c r="AA1053" s="139"/>
      <c r="AB1053" s="139"/>
      <c r="AC1053" s="139"/>
      <c r="AD1053" s="139"/>
      <c r="AE1053" s="139"/>
      <c r="AF1053" s="139"/>
      <c r="AG1053" s="139"/>
      <c r="AH1053" s="139"/>
      <c r="AI1053" s="139"/>
      <c r="AJ1053" s="139"/>
      <c r="AK1053" s="139"/>
      <c r="AL1053" s="139"/>
      <c r="AM1053" s="139"/>
      <c r="AN1053" s="139"/>
      <c r="AO1053" s="139"/>
      <c r="AP1053" s="139"/>
      <c r="AQ1053" s="139"/>
      <c r="AR1053" s="139"/>
      <c r="AS1053" s="139"/>
      <c r="AT1053" s="139"/>
      <c r="AU1053" s="139"/>
      <c r="AV1053" s="139"/>
      <c r="AW1053" s="139"/>
      <c r="AX1053" s="139"/>
      <c r="AY1053" s="139"/>
      <c r="AZ1053" s="139"/>
      <c r="BA1053" s="140"/>
      <c r="BB1053" s="139"/>
      <c r="BC1053" s="139"/>
      <c r="BD1053" s="139"/>
      <c r="BE1053" s="139"/>
      <c r="BF1053" s="139"/>
      <c r="BG1053" s="140"/>
      <c r="BH1053" s="139"/>
      <c r="BI1053" s="139"/>
      <c r="BJ1053" s="139"/>
      <c r="BK1053" s="139"/>
      <c r="BL1053" s="139"/>
      <c r="BM1053" s="139"/>
      <c r="BN1053" s="139"/>
    </row>
    <row r="1054" spans="1:66" ht="15">
      <c r="A1054" s="139"/>
      <c r="B1054" s="139"/>
      <c r="C1054" s="139"/>
      <c r="D1054" s="139"/>
      <c r="E1054" s="139"/>
      <c r="F1054" s="139"/>
      <c r="G1054" s="139"/>
      <c r="H1054" s="139"/>
      <c r="I1054" s="139"/>
      <c r="J1054" s="139"/>
      <c r="K1054" s="139"/>
      <c r="L1054" s="139"/>
      <c r="M1054" s="139"/>
      <c r="N1054" s="139"/>
      <c r="O1054" s="139"/>
      <c r="P1054" s="139"/>
      <c r="Q1054" s="139"/>
      <c r="R1054" s="139"/>
      <c r="S1054" s="139"/>
      <c r="T1054" s="139"/>
      <c r="U1054" s="139"/>
      <c r="V1054" s="139"/>
      <c r="W1054" s="139"/>
      <c r="X1054" s="139"/>
      <c r="Y1054" s="139"/>
      <c r="Z1054" s="139"/>
      <c r="AA1054" s="139"/>
      <c r="AB1054" s="139"/>
      <c r="AC1054" s="139"/>
      <c r="AD1054" s="139"/>
      <c r="AE1054" s="139"/>
      <c r="AF1054" s="139"/>
      <c r="AG1054" s="139"/>
      <c r="AH1054" s="139"/>
      <c r="AI1054" s="139"/>
      <c r="AJ1054" s="139"/>
      <c r="AK1054" s="139"/>
      <c r="AL1054" s="139"/>
      <c r="AM1054" s="139"/>
      <c r="AN1054" s="139"/>
      <c r="AO1054" s="139"/>
      <c r="AP1054" s="139"/>
      <c r="AQ1054" s="139"/>
      <c r="AR1054" s="139"/>
      <c r="AS1054" s="139"/>
      <c r="AT1054" s="139"/>
      <c r="AU1054" s="139"/>
      <c r="AV1054" s="139"/>
      <c r="AW1054" s="139"/>
      <c r="AX1054" s="139"/>
      <c r="AY1054" s="139"/>
      <c r="AZ1054" s="139"/>
      <c r="BA1054" s="140"/>
      <c r="BB1054" s="139"/>
      <c r="BC1054" s="139"/>
      <c r="BD1054" s="139"/>
      <c r="BE1054" s="139"/>
      <c r="BF1054" s="139"/>
      <c r="BG1054" s="140"/>
      <c r="BH1054" s="139"/>
      <c r="BI1054" s="139"/>
      <c r="BJ1054" s="139"/>
      <c r="BK1054" s="139"/>
      <c r="BL1054" s="139"/>
      <c r="BM1054" s="139"/>
      <c r="BN1054" s="139"/>
    </row>
    <row r="1055" spans="1:66" ht="15">
      <c r="A1055" s="139"/>
      <c r="B1055" s="139"/>
      <c r="C1055" s="139"/>
      <c r="D1055" s="139"/>
      <c r="E1055" s="139"/>
      <c r="F1055" s="139"/>
      <c r="G1055" s="139"/>
      <c r="H1055" s="139"/>
      <c r="I1055" s="139"/>
      <c r="J1055" s="139"/>
      <c r="K1055" s="139"/>
      <c r="L1055" s="139"/>
      <c r="M1055" s="139"/>
      <c r="N1055" s="139"/>
      <c r="O1055" s="139"/>
      <c r="P1055" s="139"/>
      <c r="Q1055" s="139"/>
      <c r="R1055" s="139"/>
      <c r="S1055" s="139"/>
      <c r="T1055" s="139"/>
      <c r="U1055" s="139"/>
      <c r="V1055" s="139"/>
      <c r="W1055" s="139"/>
      <c r="X1055" s="139"/>
      <c r="Y1055" s="139"/>
      <c r="Z1055" s="139"/>
      <c r="AA1055" s="139"/>
      <c r="AB1055" s="139"/>
      <c r="AC1055" s="139"/>
      <c r="AD1055" s="139"/>
      <c r="AE1055" s="139"/>
      <c r="AF1055" s="139"/>
      <c r="AG1055" s="139"/>
      <c r="AH1055" s="139"/>
      <c r="AI1055" s="139"/>
      <c r="AJ1055" s="139"/>
      <c r="AK1055" s="139"/>
      <c r="AL1055" s="139"/>
      <c r="AM1055" s="139"/>
      <c r="AN1055" s="139"/>
      <c r="AO1055" s="139"/>
      <c r="AP1055" s="139"/>
      <c r="AQ1055" s="139"/>
      <c r="AR1055" s="139"/>
      <c r="AS1055" s="139"/>
      <c r="AT1055" s="139"/>
      <c r="AU1055" s="139"/>
      <c r="AV1055" s="139"/>
      <c r="AW1055" s="139"/>
      <c r="AX1055" s="139"/>
      <c r="AY1055" s="139"/>
      <c r="AZ1055" s="139"/>
      <c r="BA1055" s="140"/>
      <c r="BB1055" s="139"/>
      <c r="BC1055" s="139"/>
      <c r="BD1055" s="139"/>
      <c r="BE1055" s="139"/>
      <c r="BF1055" s="139"/>
      <c r="BG1055" s="140"/>
      <c r="BH1055" s="139"/>
      <c r="BI1055" s="139"/>
      <c r="BJ1055" s="139"/>
      <c r="BK1055" s="139"/>
      <c r="BL1055" s="139"/>
      <c r="BM1055" s="139"/>
      <c r="BN1055" s="139"/>
    </row>
    <row r="1056" spans="1:66" ht="15">
      <c r="A1056" s="139"/>
      <c r="B1056" s="139"/>
      <c r="C1056" s="139"/>
      <c r="D1056" s="139"/>
      <c r="E1056" s="139"/>
      <c r="F1056" s="139"/>
      <c r="G1056" s="139"/>
      <c r="H1056" s="139"/>
      <c r="I1056" s="139"/>
      <c r="J1056" s="139"/>
      <c r="K1056" s="139"/>
      <c r="L1056" s="139"/>
      <c r="M1056" s="139"/>
      <c r="N1056" s="139"/>
      <c r="O1056" s="139"/>
      <c r="P1056" s="139"/>
      <c r="Q1056" s="139"/>
      <c r="R1056" s="139"/>
      <c r="S1056" s="139"/>
      <c r="T1056" s="139"/>
      <c r="U1056" s="139"/>
      <c r="V1056" s="139"/>
      <c r="W1056" s="139"/>
      <c r="X1056" s="139"/>
      <c r="Y1056" s="139"/>
      <c r="Z1056" s="139"/>
      <c r="AA1056" s="139"/>
      <c r="AB1056" s="139"/>
      <c r="AC1056" s="139"/>
      <c r="AD1056" s="139"/>
      <c r="AE1056" s="139"/>
      <c r="AF1056" s="139"/>
      <c r="AG1056" s="139"/>
      <c r="AH1056" s="139"/>
      <c r="AI1056" s="139"/>
      <c r="AJ1056" s="139"/>
      <c r="AK1056" s="139"/>
      <c r="AL1056" s="139"/>
      <c r="AM1056" s="139"/>
      <c r="AN1056" s="139"/>
      <c r="AO1056" s="139"/>
      <c r="AP1056" s="139"/>
      <c r="AQ1056" s="139"/>
      <c r="AR1056" s="139"/>
      <c r="AS1056" s="139"/>
      <c r="AT1056" s="139"/>
      <c r="AU1056" s="139"/>
      <c r="AV1056" s="139"/>
      <c r="AW1056" s="139"/>
      <c r="AX1056" s="139"/>
      <c r="AY1056" s="139"/>
      <c r="AZ1056" s="139"/>
      <c r="BA1056" s="140"/>
      <c r="BB1056" s="139"/>
      <c r="BC1056" s="139"/>
      <c r="BD1056" s="139"/>
      <c r="BE1056" s="139"/>
      <c r="BF1056" s="139"/>
      <c r="BG1056" s="140"/>
      <c r="BH1056" s="139"/>
      <c r="BI1056" s="139"/>
      <c r="BJ1056" s="139"/>
      <c r="BK1056" s="139"/>
      <c r="BL1056" s="139"/>
      <c r="BM1056" s="139"/>
      <c r="BN1056" s="139"/>
    </row>
    <row r="1057" spans="1:66" ht="15">
      <c r="A1057" s="139"/>
      <c r="B1057" s="139"/>
      <c r="C1057" s="139"/>
      <c r="D1057" s="139"/>
      <c r="E1057" s="139"/>
      <c r="F1057" s="139"/>
      <c r="G1057" s="139"/>
      <c r="H1057" s="139"/>
      <c r="I1057" s="139"/>
      <c r="J1057" s="139"/>
      <c r="K1057" s="139"/>
      <c r="L1057" s="139"/>
      <c r="M1057" s="139"/>
      <c r="N1057" s="139"/>
      <c r="O1057" s="139"/>
      <c r="P1057" s="139"/>
      <c r="Q1057" s="139"/>
      <c r="R1057" s="139"/>
      <c r="S1057" s="139"/>
      <c r="T1057" s="139"/>
      <c r="U1057" s="139"/>
      <c r="V1057" s="139"/>
      <c r="W1057" s="139"/>
      <c r="X1057" s="139"/>
      <c r="Y1057" s="139"/>
      <c r="Z1057" s="139"/>
      <c r="AA1057" s="139"/>
      <c r="AB1057" s="139"/>
      <c r="AC1057" s="139"/>
      <c r="AD1057" s="139"/>
      <c r="AE1057" s="139"/>
      <c r="AF1057" s="139"/>
      <c r="AG1057" s="139"/>
      <c r="AH1057" s="139"/>
      <c r="AI1057" s="139"/>
      <c r="AJ1057" s="139"/>
      <c r="AK1057" s="139"/>
      <c r="AL1057" s="139"/>
      <c r="AM1057" s="139"/>
      <c r="AN1057" s="139"/>
      <c r="AO1057" s="139"/>
      <c r="AP1057" s="139"/>
      <c r="AQ1057" s="139"/>
      <c r="AR1057" s="139"/>
      <c r="AS1057" s="139"/>
      <c r="AT1057" s="139"/>
      <c r="AU1057" s="139"/>
      <c r="AV1057" s="139"/>
      <c r="AW1057" s="139"/>
      <c r="AX1057" s="139"/>
      <c r="AY1057" s="139"/>
      <c r="AZ1057" s="139"/>
      <c r="BA1057" s="140"/>
      <c r="BB1057" s="139"/>
      <c r="BC1057" s="139"/>
      <c r="BD1057" s="139"/>
      <c r="BE1057" s="139"/>
      <c r="BF1057" s="139"/>
      <c r="BG1057" s="140"/>
      <c r="BH1057" s="139"/>
      <c r="BI1057" s="139"/>
      <c r="BJ1057" s="139"/>
      <c r="BK1057" s="139"/>
      <c r="BL1057" s="139"/>
      <c r="BM1057" s="139"/>
      <c r="BN1057" s="139"/>
    </row>
    <row r="1058" spans="1:66" ht="15">
      <c r="A1058" s="139"/>
      <c r="B1058" s="139"/>
      <c r="C1058" s="139"/>
      <c r="D1058" s="139"/>
      <c r="E1058" s="139"/>
      <c r="F1058" s="139"/>
      <c r="G1058" s="139"/>
      <c r="H1058" s="139"/>
      <c r="I1058" s="139"/>
      <c r="J1058" s="139"/>
      <c r="K1058" s="139"/>
      <c r="L1058" s="139"/>
      <c r="M1058" s="139"/>
      <c r="N1058" s="139"/>
      <c r="O1058" s="139"/>
      <c r="P1058" s="139"/>
      <c r="Q1058" s="139"/>
      <c r="R1058" s="139"/>
      <c r="S1058" s="139"/>
      <c r="T1058" s="139"/>
      <c r="U1058" s="139"/>
      <c r="V1058" s="139"/>
      <c r="W1058" s="139"/>
      <c r="X1058" s="139"/>
      <c r="Y1058" s="139"/>
      <c r="Z1058" s="139"/>
      <c r="AA1058" s="139"/>
      <c r="AB1058" s="139"/>
      <c r="AC1058" s="139"/>
      <c r="AD1058" s="139"/>
      <c r="AE1058" s="139"/>
      <c r="AF1058" s="139"/>
      <c r="AG1058" s="139"/>
      <c r="AH1058" s="139"/>
      <c r="AI1058" s="139"/>
      <c r="AJ1058" s="139"/>
      <c r="AK1058" s="139"/>
      <c r="AL1058" s="139"/>
      <c r="AM1058" s="139"/>
      <c r="AN1058" s="139"/>
      <c r="AO1058" s="139"/>
      <c r="AP1058" s="139"/>
      <c r="AQ1058" s="139"/>
      <c r="AR1058" s="139"/>
      <c r="AS1058" s="139"/>
      <c r="AT1058" s="139"/>
      <c r="AU1058" s="139"/>
      <c r="AV1058" s="139"/>
      <c r="AW1058" s="139"/>
      <c r="AX1058" s="139"/>
      <c r="AY1058" s="139"/>
      <c r="AZ1058" s="139"/>
      <c r="BA1058" s="140"/>
      <c r="BB1058" s="139"/>
      <c r="BC1058" s="139"/>
      <c r="BD1058" s="139"/>
      <c r="BE1058" s="139"/>
      <c r="BF1058" s="139"/>
      <c r="BG1058" s="140"/>
      <c r="BH1058" s="139"/>
      <c r="BI1058" s="139"/>
      <c r="BJ1058" s="139"/>
      <c r="BK1058" s="139"/>
      <c r="BL1058" s="139"/>
      <c r="BM1058" s="139"/>
      <c r="BN1058" s="139"/>
    </row>
    <row r="1059" spans="1:66" ht="15">
      <c r="A1059" s="139"/>
      <c r="B1059" s="139"/>
      <c r="C1059" s="139"/>
      <c r="D1059" s="139"/>
      <c r="E1059" s="139"/>
      <c r="F1059" s="139"/>
      <c r="G1059" s="139"/>
      <c r="H1059" s="139"/>
      <c r="I1059" s="139"/>
      <c r="J1059" s="139"/>
      <c r="K1059" s="139"/>
      <c r="L1059" s="139"/>
      <c r="M1059" s="139"/>
      <c r="N1059" s="139"/>
      <c r="O1059" s="139"/>
      <c r="P1059" s="139"/>
      <c r="Q1059" s="139"/>
      <c r="R1059" s="139"/>
      <c r="S1059" s="139"/>
      <c r="T1059" s="139"/>
      <c r="U1059" s="139"/>
      <c r="V1059" s="139"/>
      <c r="W1059" s="139"/>
      <c r="X1059" s="139"/>
      <c r="Y1059" s="139"/>
      <c r="Z1059" s="139"/>
      <c r="AA1059" s="139"/>
      <c r="AB1059" s="139"/>
      <c r="AC1059" s="139"/>
      <c r="AD1059" s="139"/>
      <c r="AE1059" s="139"/>
      <c r="AF1059" s="139"/>
      <c r="AG1059" s="139"/>
      <c r="AH1059" s="139"/>
      <c r="AI1059" s="139"/>
      <c r="AJ1059" s="139"/>
      <c r="AK1059" s="139"/>
      <c r="AL1059" s="139"/>
      <c r="AM1059" s="139"/>
      <c r="AN1059" s="139"/>
      <c r="AO1059" s="139"/>
      <c r="AP1059" s="139"/>
      <c r="AQ1059" s="139"/>
      <c r="AR1059" s="139"/>
      <c r="AS1059" s="139"/>
      <c r="AT1059" s="139"/>
      <c r="AU1059" s="139"/>
      <c r="AV1059" s="139"/>
      <c r="AW1059" s="139"/>
      <c r="AX1059" s="139"/>
      <c r="AY1059" s="139"/>
      <c r="AZ1059" s="139"/>
      <c r="BA1059" s="140"/>
      <c r="BB1059" s="139"/>
      <c r="BC1059" s="139"/>
      <c r="BD1059" s="139"/>
      <c r="BE1059" s="139"/>
      <c r="BF1059" s="139"/>
      <c r="BG1059" s="140"/>
      <c r="BH1059" s="139"/>
      <c r="BI1059" s="139"/>
      <c r="BJ1059" s="139"/>
      <c r="BK1059" s="139"/>
      <c r="BL1059" s="139"/>
      <c r="BM1059" s="139"/>
      <c r="BN1059" s="139"/>
    </row>
    <row r="1060" spans="1:66" ht="15">
      <c r="A1060" s="139"/>
      <c r="B1060" s="139"/>
      <c r="C1060" s="139"/>
      <c r="D1060" s="139"/>
      <c r="E1060" s="139"/>
      <c r="F1060" s="139"/>
      <c r="G1060" s="139"/>
      <c r="H1060" s="139"/>
      <c r="I1060" s="139"/>
      <c r="J1060" s="139"/>
      <c r="K1060" s="139"/>
      <c r="L1060" s="139"/>
      <c r="M1060" s="139"/>
      <c r="N1060" s="139"/>
      <c r="O1060" s="139"/>
      <c r="P1060" s="139"/>
      <c r="Q1060" s="139"/>
      <c r="R1060" s="139"/>
      <c r="S1060" s="139"/>
      <c r="T1060" s="139"/>
      <c r="U1060" s="139"/>
      <c r="V1060" s="139"/>
      <c r="W1060" s="139"/>
      <c r="X1060" s="139"/>
      <c r="Y1060" s="139"/>
      <c r="Z1060" s="139"/>
      <c r="AA1060" s="139"/>
      <c r="AB1060" s="139"/>
      <c r="AC1060" s="139"/>
      <c r="AD1060" s="139"/>
      <c r="AE1060" s="139"/>
      <c r="AF1060" s="139"/>
      <c r="AG1060" s="139"/>
      <c r="AH1060" s="139"/>
      <c r="AI1060" s="139"/>
      <c r="AJ1060" s="139"/>
      <c r="AK1060" s="139"/>
      <c r="AL1060" s="139"/>
      <c r="AM1060" s="139"/>
      <c r="AN1060" s="139"/>
      <c r="AO1060" s="139"/>
      <c r="AP1060" s="139"/>
      <c r="AQ1060" s="139"/>
      <c r="AR1060" s="139"/>
      <c r="AS1060" s="139"/>
      <c r="AT1060" s="139"/>
      <c r="AU1060" s="139"/>
      <c r="AV1060" s="139"/>
      <c r="AW1060" s="139"/>
      <c r="AX1060" s="139"/>
      <c r="AY1060" s="139"/>
      <c r="AZ1060" s="139"/>
      <c r="BA1060" s="140"/>
      <c r="BB1060" s="139"/>
      <c r="BC1060" s="139"/>
      <c r="BD1060" s="139"/>
      <c r="BE1060" s="139"/>
      <c r="BF1060" s="139"/>
      <c r="BG1060" s="140"/>
      <c r="BH1060" s="139"/>
      <c r="BI1060" s="139"/>
      <c r="BJ1060" s="139"/>
      <c r="BK1060" s="139"/>
      <c r="BL1060" s="139"/>
      <c r="BM1060" s="139"/>
      <c r="BN1060" s="139"/>
    </row>
    <row r="1061" spans="1:66" ht="15">
      <c r="A1061" s="139"/>
      <c r="B1061" s="139"/>
      <c r="C1061" s="139"/>
      <c r="D1061" s="139"/>
      <c r="E1061" s="139"/>
      <c r="F1061" s="139"/>
      <c r="G1061" s="139"/>
      <c r="H1061" s="139"/>
      <c r="I1061" s="139"/>
      <c r="J1061" s="139"/>
      <c r="K1061" s="139"/>
      <c r="L1061" s="139"/>
      <c r="M1061" s="139"/>
      <c r="N1061" s="139"/>
      <c r="O1061" s="139"/>
      <c r="P1061" s="139"/>
      <c r="Q1061" s="139"/>
      <c r="R1061" s="139"/>
      <c r="S1061" s="139"/>
      <c r="T1061" s="139"/>
      <c r="U1061" s="139"/>
      <c r="V1061" s="139"/>
      <c r="W1061" s="139"/>
      <c r="X1061" s="139"/>
      <c r="Y1061" s="139"/>
      <c r="Z1061" s="139"/>
      <c r="AA1061" s="139"/>
      <c r="AB1061" s="139"/>
      <c r="AC1061" s="139"/>
      <c r="AD1061" s="139"/>
      <c r="AE1061" s="139"/>
      <c r="AF1061" s="139"/>
      <c r="AG1061" s="139"/>
      <c r="AH1061" s="139"/>
      <c r="AI1061" s="139"/>
      <c r="AJ1061" s="139"/>
      <c r="AK1061" s="139"/>
      <c r="AL1061" s="139"/>
      <c r="AM1061" s="139"/>
      <c r="AN1061" s="139"/>
      <c r="AO1061" s="139"/>
      <c r="AP1061" s="139"/>
      <c r="AQ1061" s="139"/>
      <c r="AR1061" s="139"/>
      <c r="AS1061" s="139"/>
      <c r="AT1061" s="139"/>
      <c r="AU1061" s="139"/>
      <c r="AV1061" s="139"/>
      <c r="AW1061" s="139"/>
      <c r="AX1061" s="139"/>
      <c r="AY1061" s="139"/>
      <c r="AZ1061" s="139"/>
      <c r="BA1061" s="140"/>
      <c r="BB1061" s="139"/>
      <c r="BC1061" s="139"/>
      <c r="BD1061" s="139"/>
      <c r="BE1061" s="139"/>
      <c r="BF1061" s="139"/>
      <c r="BG1061" s="140"/>
      <c r="BH1061" s="139"/>
      <c r="BI1061" s="139"/>
      <c r="BJ1061" s="139"/>
      <c r="BK1061" s="139"/>
      <c r="BL1061" s="139"/>
      <c r="BM1061" s="139"/>
      <c r="BN1061" s="139"/>
    </row>
    <row r="1062" spans="1:66" ht="15">
      <c r="A1062" s="139"/>
      <c r="B1062" s="139"/>
      <c r="C1062" s="139"/>
      <c r="D1062" s="139"/>
      <c r="E1062" s="139"/>
      <c r="F1062" s="139"/>
      <c r="G1062" s="139"/>
      <c r="H1062" s="139"/>
      <c r="I1062" s="139"/>
      <c r="J1062" s="139"/>
      <c r="K1062" s="139"/>
      <c r="L1062" s="139"/>
      <c r="M1062" s="139"/>
      <c r="N1062" s="139"/>
      <c r="O1062" s="139"/>
      <c r="P1062" s="139"/>
      <c r="Q1062" s="139"/>
      <c r="R1062" s="139"/>
      <c r="S1062" s="139"/>
      <c r="T1062" s="139"/>
      <c r="U1062" s="139"/>
      <c r="V1062" s="139"/>
      <c r="W1062" s="139"/>
      <c r="X1062" s="139"/>
      <c r="Y1062" s="139"/>
      <c r="Z1062" s="139"/>
      <c r="AA1062" s="139"/>
      <c r="AB1062" s="139"/>
      <c r="AC1062" s="139"/>
      <c r="AD1062" s="139"/>
      <c r="AE1062" s="139"/>
      <c r="AF1062" s="139"/>
      <c r="AG1062" s="139"/>
      <c r="AH1062" s="139"/>
      <c r="AI1062" s="139"/>
      <c r="AJ1062" s="139"/>
      <c r="AK1062" s="139"/>
      <c r="AL1062" s="139"/>
      <c r="AM1062" s="139"/>
      <c r="AN1062" s="139"/>
      <c r="AO1062" s="139"/>
      <c r="AP1062" s="139"/>
      <c r="AQ1062" s="139"/>
      <c r="AR1062" s="139"/>
      <c r="AS1062" s="139"/>
      <c r="AT1062" s="139"/>
      <c r="AU1062" s="139"/>
      <c r="AV1062" s="139"/>
      <c r="AW1062" s="139"/>
      <c r="AX1062" s="139"/>
      <c r="AY1062" s="139"/>
      <c r="AZ1062" s="139"/>
      <c r="BA1062" s="140"/>
      <c r="BB1062" s="139"/>
      <c r="BC1062" s="139"/>
      <c r="BD1062" s="139"/>
      <c r="BE1062" s="139"/>
      <c r="BF1062" s="139"/>
      <c r="BG1062" s="140"/>
      <c r="BH1062" s="139"/>
      <c r="BI1062" s="139"/>
      <c r="BJ1062" s="139"/>
      <c r="BK1062" s="139"/>
      <c r="BL1062" s="139"/>
      <c r="BM1062" s="139"/>
      <c r="BN1062" s="139"/>
    </row>
    <row r="1063" spans="1:66" ht="15">
      <c r="A1063" s="139"/>
      <c r="B1063" s="139"/>
      <c r="C1063" s="139"/>
      <c r="D1063" s="139"/>
      <c r="E1063" s="139"/>
      <c r="F1063" s="139"/>
      <c r="G1063" s="139"/>
      <c r="H1063" s="139"/>
      <c r="I1063" s="139"/>
      <c r="J1063" s="139"/>
      <c r="K1063" s="139"/>
      <c r="L1063" s="139"/>
      <c r="M1063" s="139"/>
      <c r="N1063" s="139"/>
      <c r="O1063" s="139"/>
      <c r="P1063" s="139"/>
      <c r="Q1063" s="139"/>
      <c r="R1063" s="139"/>
      <c r="S1063" s="139"/>
      <c r="T1063" s="139"/>
      <c r="U1063" s="139"/>
      <c r="V1063" s="139"/>
      <c r="W1063" s="139"/>
      <c r="X1063" s="139"/>
      <c r="Y1063" s="139"/>
      <c r="Z1063" s="139"/>
      <c r="AA1063" s="139"/>
      <c r="AB1063" s="139"/>
      <c r="AC1063" s="139"/>
      <c r="AD1063" s="139"/>
      <c r="AE1063" s="139"/>
      <c r="AF1063" s="139"/>
      <c r="AG1063" s="139"/>
      <c r="AH1063" s="139"/>
      <c r="AI1063" s="139"/>
      <c r="AJ1063" s="139"/>
      <c r="AK1063" s="139"/>
      <c r="AL1063" s="139"/>
      <c r="AM1063" s="139"/>
      <c r="AN1063" s="139"/>
      <c r="AO1063" s="139"/>
      <c r="AP1063" s="139"/>
      <c r="AQ1063" s="139"/>
      <c r="AR1063" s="139"/>
      <c r="AS1063" s="139"/>
      <c r="AT1063" s="139"/>
      <c r="AU1063" s="139"/>
      <c r="AV1063" s="139"/>
      <c r="AW1063" s="139"/>
      <c r="AX1063" s="139"/>
      <c r="AY1063" s="139"/>
      <c r="AZ1063" s="139"/>
      <c r="BA1063" s="140"/>
      <c r="BB1063" s="139"/>
      <c r="BC1063" s="139"/>
      <c r="BD1063" s="139"/>
      <c r="BE1063" s="139"/>
      <c r="BF1063" s="139"/>
      <c r="BG1063" s="140"/>
      <c r="BH1063" s="139"/>
      <c r="BI1063" s="139"/>
      <c r="BJ1063" s="139"/>
      <c r="BK1063" s="139"/>
      <c r="BL1063" s="139"/>
      <c r="BM1063" s="139"/>
      <c r="BN1063" s="139"/>
    </row>
    <row r="1064" spans="1:66" ht="15">
      <c r="A1064" s="139"/>
      <c r="B1064" s="139"/>
      <c r="C1064" s="139"/>
      <c r="D1064" s="139"/>
      <c r="E1064" s="139"/>
      <c r="F1064" s="139"/>
      <c r="G1064" s="139"/>
      <c r="H1064" s="139"/>
      <c r="I1064" s="139"/>
      <c r="J1064" s="139"/>
      <c r="K1064" s="139"/>
      <c r="L1064" s="139"/>
      <c r="M1064" s="139"/>
      <c r="N1064" s="139"/>
      <c r="O1064" s="139"/>
      <c r="P1064" s="139"/>
      <c r="Q1064" s="139"/>
      <c r="R1064" s="139"/>
      <c r="S1064" s="139"/>
      <c r="T1064" s="139"/>
      <c r="U1064" s="139"/>
      <c r="V1064" s="139"/>
      <c r="W1064" s="139"/>
      <c r="X1064" s="139"/>
      <c r="Y1064" s="139"/>
      <c r="Z1064" s="139"/>
      <c r="AA1064" s="139"/>
      <c r="AB1064" s="139"/>
      <c r="AC1064" s="139"/>
      <c r="AD1064" s="139"/>
      <c r="AE1064" s="139"/>
      <c r="AF1064" s="139"/>
      <c r="AG1064" s="139"/>
      <c r="AH1064" s="139"/>
      <c r="AI1064" s="139"/>
      <c r="AJ1064" s="139"/>
      <c r="AK1064" s="139"/>
      <c r="AL1064" s="139"/>
      <c r="AM1064" s="139"/>
      <c r="AN1064" s="139"/>
      <c r="AO1064" s="139"/>
      <c r="AP1064" s="139"/>
      <c r="AQ1064" s="139"/>
      <c r="AR1064" s="139"/>
      <c r="AS1064" s="139"/>
      <c r="AT1064" s="139"/>
      <c r="AU1064" s="139"/>
      <c r="AV1064" s="139"/>
      <c r="AW1064" s="139"/>
      <c r="AX1064" s="139"/>
      <c r="AY1064" s="139"/>
      <c r="AZ1064" s="139"/>
      <c r="BA1064" s="140"/>
      <c r="BB1064" s="139"/>
      <c r="BC1064" s="139"/>
      <c r="BD1064" s="139"/>
      <c r="BE1064" s="139"/>
      <c r="BF1064" s="139"/>
      <c r="BG1064" s="140"/>
      <c r="BH1064" s="139"/>
      <c r="BI1064" s="139"/>
      <c r="BJ1064" s="139"/>
      <c r="BK1064" s="139"/>
      <c r="BL1064" s="139"/>
      <c r="BM1064" s="139"/>
      <c r="BN1064" s="139"/>
    </row>
    <row r="1065" spans="1:66" ht="15">
      <c r="A1065" s="139"/>
      <c r="B1065" s="139"/>
      <c r="C1065" s="139"/>
      <c r="D1065" s="139"/>
      <c r="E1065" s="139"/>
      <c r="F1065" s="139"/>
      <c r="G1065" s="139"/>
      <c r="H1065" s="139"/>
      <c r="I1065" s="139"/>
      <c r="J1065" s="139"/>
      <c r="K1065" s="139"/>
      <c r="L1065" s="139"/>
      <c r="M1065" s="139"/>
      <c r="N1065" s="139"/>
      <c r="O1065" s="139"/>
      <c r="P1065" s="139"/>
      <c r="Q1065" s="139"/>
      <c r="R1065" s="139"/>
      <c r="S1065" s="139"/>
      <c r="T1065" s="139"/>
      <c r="U1065" s="139"/>
      <c r="V1065" s="139"/>
      <c r="W1065" s="139"/>
      <c r="X1065" s="139"/>
      <c r="Y1065" s="139"/>
      <c r="Z1065" s="139"/>
      <c r="AA1065" s="139"/>
      <c r="AB1065" s="139"/>
      <c r="AC1065" s="139"/>
      <c r="AD1065" s="139"/>
      <c r="AE1065" s="139"/>
      <c r="AF1065" s="139"/>
      <c r="AG1065" s="139"/>
      <c r="AH1065" s="139"/>
      <c r="AI1065" s="139"/>
      <c r="AJ1065" s="139"/>
      <c r="AK1065" s="139"/>
      <c r="AL1065" s="139"/>
      <c r="AM1065" s="139"/>
      <c r="AN1065" s="139"/>
      <c r="AO1065" s="139"/>
      <c r="AP1065" s="139"/>
      <c r="AQ1065" s="139"/>
      <c r="AR1065" s="139"/>
      <c r="AS1065" s="139"/>
      <c r="AT1065" s="139"/>
      <c r="AU1065" s="139"/>
      <c r="AV1065" s="139"/>
      <c r="AW1065" s="139"/>
      <c r="AX1065" s="139"/>
      <c r="AY1065" s="139"/>
      <c r="AZ1065" s="139"/>
      <c r="BA1065" s="140"/>
      <c r="BB1065" s="139"/>
      <c r="BC1065" s="139"/>
      <c r="BD1065" s="139"/>
      <c r="BE1065" s="139"/>
      <c r="BF1065" s="139"/>
      <c r="BG1065" s="140"/>
      <c r="BH1065" s="139"/>
      <c r="BI1065" s="139"/>
      <c r="BJ1065" s="139"/>
      <c r="BK1065" s="139"/>
      <c r="BL1065" s="139"/>
      <c r="BM1065" s="139"/>
      <c r="BN1065" s="139"/>
    </row>
    <row r="1066" spans="1:66" ht="15">
      <c r="A1066" s="139"/>
      <c r="B1066" s="139"/>
      <c r="C1066" s="139"/>
      <c r="D1066" s="139"/>
      <c r="E1066" s="139"/>
      <c r="F1066" s="139"/>
      <c r="G1066" s="139"/>
      <c r="H1066" s="139"/>
      <c r="I1066" s="139"/>
      <c r="J1066" s="139"/>
      <c r="K1066" s="139"/>
      <c r="L1066" s="139"/>
      <c r="M1066" s="139"/>
      <c r="N1066" s="139"/>
      <c r="O1066" s="139"/>
      <c r="P1066" s="139"/>
      <c r="Q1066" s="139"/>
      <c r="R1066" s="139"/>
      <c r="S1066" s="139"/>
      <c r="T1066" s="139"/>
      <c r="U1066" s="139"/>
      <c r="V1066" s="139"/>
      <c r="W1066" s="139"/>
      <c r="X1066" s="139"/>
      <c r="Y1066" s="139"/>
      <c r="Z1066" s="139"/>
      <c r="AA1066" s="139"/>
      <c r="AB1066" s="139"/>
      <c r="AC1066" s="139"/>
      <c r="AD1066" s="139"/>
      <c r="AE1066" s="139"/>
      <c r="AF1066" s="139"/>
      <c r="AG1066" s="139"/>
      <c r="AH1066" s="139"/>
      <c r="AI1066" s="139"/>
      <c r="AJ1066" s="139"/>
      <c r="AK1066" s="139"/>
      <c r="AL1066" s="139"/>
      <c r="AM1066" s="139"/>
      <c r="AN1066" s="139"/>
      <c r="AO1066" s="139"/>
      <c r="AP1066" s="139"/>
      <c r="AQ1066" s="139"/>
      <c r="AR1066" s="139"/>
      <c r="AS1066" s="139"/>
      <c r="AT1066" s="139"/>
      <c r="AU1066" s="139"/>
      <c r="AV1066" s="139"/>
      <c r="AW1066" s="139"/>
      <c r="AX1066" s="139"/>
      <c r="AY1066" s="139"/>
      <c r="AZ1066" s="139"/>
      <c r="BA1066" s="140"/>
      <c r="BB1066" s="139"/>
      <c r="BC1066" s="139"/>
      <c r="BD1066" s="139"/>
      <c r="BE1066" s="139"/>
      <c r="BF1066" s="139"/>
      <c r="BG1066" s="140"/>
      <c r="BH1066" s="139"/>
      <c r="BI1066" s="139"/>
      <c r="BJ1066" s="139"/>
      <c r="BK1066" s="139"/>
      <c r="BL1066" s="139"/>
      <c r="BM1066" s="139"/>
      <c r="BN1066" s="139"/>
    </row>
    <row r="1067" spans="1:66" ht="15">
      <c r="A1067" s="139"/>
      <c r="B1067" s="139"/>
      <c r="C1067" s="139"/>
      <c r="D1067" s="139"/>
      <c r="E1067" s="139"/>
      <c r="F1067" s="139"/>
      <c r="G1067" s="139"/>
      <c r="H1067" s="139"/>
      <c r="I1067" s="139"/>
      <c r="J1067" s="139"/>
      <c r="K1067" s="139"/>
      <c r="L1067" s="139"/>
      <c r="M1067" s="139"/>
      <c r="N1067" s="139"/>
      <c r="O1067" s="139"/>
      <c r="P1067" s="139"/>
      <c r="Q1067" s="139"/>
      <c r="R1067" s="139"/>
      <c r="S1067" s="139"/>
      <c r="T1067" s="139"/>
      <c r="U1067" s="139"/>
      <c r="V1067" s="139"/>
      <c r="W1067" s="139"/>
      <c r="X1067" s="139"/>
      <c r="Y1067" s="139"/>
      <c r="Z1067" s="139"/>
      <c r="AA1067" s="139"/>
      <c r="AB1067" s="139"/>
      <c r="AC1067" s="139"/>
      <c r="AD1067" s="139"/>
      <c r="AE1067" s="139"/>
      <c r="AF1067" s="139"/>
      <c r="AG1067" s="139"/>
      <c r="AH1067" s="139"/>
      <c r="AI1067" s="139"/>
      <c r="AJ1067" s="139"/>
      <c r="AK1067" s="139"/>
      <c r="AL1067" s="139"/>
      <c r="AM1067" s="139"/>
      <c r="AN1067" s="139"/>
      <c r="AO1067" s="139"/>
      <c r="AP1067" s="139"/>
      <c r="AQ1067" s="139"/>
      <c r="AR1067" s="139"/>
      <c r="AS1067" s="139"/>
      <c r="AT1067" s="139"/>
      <c r="AU1067" s="139"/>
      <c r="AV1067" s="139"/>
      <c r="AW1067" s="139"/>
      <c r="AX1067" s="139"/>
      <c r="AY1067" s="139"/>
      <c r="AZ1067" s="139"/>
      <c r="BA1067" s="140"/>
      <c r="BB1067" s="139"/>
      <c r="BC1067" s="139"/>
      <c r="BD1067" s="139"/>
      <c r="BE1067" s="139"/>
      <c r="BF1067" s="139"/>
      <c r="BG1067" s="140"/>
      <c r="BH1067" s="139"/>
      <c r="BI1067" s="139"/>
      <c r="BJ1067" s="139"/>
      <c r="BK1067" s="139"/>
      <c r="BL1067" s="139"/>
      <c r="BM1067" s="139"/>
      <c r="BN1067" s="139"/>
    </row>
    <row r="1068" spans="1:66" ht="15">
      <c r="A1068" s="139"/>
      <c r="B1068" s="139"/>
      <c r="C1068" s="139"/>
      <c r="D1068" s="139"/>
      <c r="E1068" s="139"/>
      <c r="F1068" s="139"/>
      <c r="G1068" s="139"/>
      <c r="H1068" s="139"/>
      <c r="I1068" s="139"/>
      <c r="J1068" s="139"/>
      <c r="K1068" s="139"/>
      <c r="L1068" s="139"/>
      <c r="M1068" s="139"/>
      <c r="N1068" s="139"/>
      <c r="O1068" s="139"/>
      <c r="P1068" s="139"/>
      <c r="Q1068" s="139"/>
      <c r="R1068" s="139"/>
      <c r="S1068" s="139"/>
      <c r="T1068" s="139"/>
      <c r="U1068" s="139"/>
      <c r="V1068" s="139"/>
      <c r="W1068" s="139"/>
      <c r="X1068" s="139"/>
      <c r="Y1068" s="139"/>
      <c r="Z1068" s="139"/>
      <c r="AA1068" s="139"/>
      <c r="AB1068" s="139"/>
      <c r="AC1068" s="139"/>
      <c r="AD1068" s="139"/>
      <c r="AE1068" s="139"/>
      <c r="AF1068" s="139"/>
      <c r="AG1068" s="139"/>
      <c r="AH1068" s="139"/>
      <c r="AI1068" s="139"/>
      <c r="AJ1068" s="139"/>
      <c r="AK1068" s="139"/>
      <c r="AL1068" s="139"/>
      <c r="AM1068" s="139"/>
      <c r="AN1068" s="139"/>
      <c r="AO1068" s="139"/>
      <c r="AP1068" s="139"/>
      <c r="AQ1068" s="139"/>
      <c r="AR1068" s="139"/>
      <c r="AS1068" s="139"/>
      <c r="AT1068" s="139"/>
      <c r="AU1068" s="139"/>
      <c r="AV1068" s="139"/>
      <c r="AW1068" s="139"/>
      <c r="AX1068" s="139"/>
      <c r="AY1068" s="139"/>
      <c r="AZ1068" s="139"/>
      <c r="BA1068" s="140"/>
      <c r="BB1068" s="139"/>
      <c r="BC1068" s="139"/>
      <c r="BD1068" s="139"/>
      <c r="BE1068" s="139"/>
      <c r="BF1068" s="139"/>
      <c r="BG1068" s="140"/>
      <c r="BH1068" s="139"/>
      <c r="BI1068" s="139"/>
      <c r="BJ1068" s="139"/>
      <c r="BK1068" s="139"/>
      <c r="BL1068" s="139"/>
      <c r="BM1068" s="139"/>
      <c r="BN1068" s="139"/>
    </row>
    <row r="1069" spans="1:66" ht="15">
      <c r="A1069" s="139"/>
      <c r="B1069" s="139"/>
      <c r="C1069" s="139"/>
      <c r="D1069" s="139"/>
      <c r="E1069" s="139"/>
      <c r="F1069" s="139"/>
      <c r="G1069" s="139"/>
      <c r="H1069" s="139"/>
      <c r="I1069" s="139"/>
      <c r="J1069" s="139"/>
      <c r="K1069" s="139"/>
      <c r="L1069" s="139"/>
      <c r="M1069" s="139"/>
      <c r="N1069" s="139"/>
      <c r="O1069" s="139"/>
      <c r="P1069" s="139"/>
      <c r="Q1069" s="139"/>
      <c r="R1069" s="139"/>
      <c r="S1069" s="139"/>
      <c r="T1069" s="139"/>
      <c r="U1069" s="139"/>
      <c r="V1069" s="139"/>
      <c r="W1069" s="139"/>
      <c r="X1069" s="139"/>
      <c r="Y1069" s="139"/>
      <c r="Z1069" s="139"/>
      <c r="AA1069" s="139"/>
      <c r="AB1069" s="139"/>
      <c r="AC1069" s="139"/>
      <c r="AD1069" s="139"/>
      <c r="AE1069" s="139"/>
      <c r="AF1069" s="139"/>
      <c r="AG1069" s="139"/>
      <c r="AH1069" s="139"/>
      <c r="AI1069" s="139"/>
      <c r="AJ1069" s="139"/>
      <c r="AK1069" s="139"/>
      <c r="AL1069" s="139"/>
      <c r="AM1069" s="139"/>
      <c r="AN1069" s="139"/>
      <c r="AO1069" s="139"/>
      <c r="AP1069" s="139"/>
      <c r="AQ1069" s="139"/>
      <c r="AR1069" s="139"/>
      <c r="AS1069" s="139"/>
      <c r="AT1069" s="139"/>
      <c r="AU1069" s="139"/>
      <c r="AV1069" s="139"/>
      <c r="AW1069" s="139"/>
      <c r="AX1069" s="139"/>
      <c r="AY1069" s="139"/>
      <c r="AZ1069" s="139"/>
      <c r="BA1069" s="140"/>
      <c r="BB1069" s="139"/>
      <c r="BC1069" s="139"/>
      <c r="BD1069" s="139"/>
      <c r="BE1069" s="139"/>
      <c r="BF1069" s="139"/>
      <c r="BG1069" s="140"/>
      <c r="BH1069" s="139"/>
      <c r="BI1069" s="139"/>
      <c r="BJ1069" s="139"/>
      <c r="BK1069" s="139"/>
      <c r="BL1069" s="139"/>
      <c r="BM1069" s="139"/>
      <c r="BN1069" s="139"/>
    </row>
    <row r="1070" spans="1:66" ht="15">
      <c r="A1070" s="139"/>
      <c r="B1070" s="139"/>
      <c r="C1070" s="139"/>
      <c r="D1070" s="139"/>
      <c r="E1070" s="139"/>
      <c r="F1070" s="139"/>
      <c r="G1070" s="139"/>
      <c r="H1070" s="139"/>
      <c r="I1070" s="139"/>
      <c r="J1070" s="139"/>
      <c r="K1070" s="139"/>
      <c r="L1070" s="139"/>
      <c r="M1070" s="139"/>
      <c r="N1070" s="139"/>
      <c r="O1070" s="139"/>
      <c r="P1070" s="139"/>
      <c r="Q1070" s="139"/>
      <c r="R1070" s="139"/>
      <c r="S1070" s="139"/>
      <c r="T1070" s="139"/>
      <c r="U1070" s="139"/>
      <c r="V1070" s="139"/>
      <c r="W1070" s="139"/>
      <c r="X1070" s="139"/>
      <c r="Y1070" s="139"/>
      <c r="Z1070" s="139"/>
      <c r="AA1070" s="139"/>
      <c r="AB1070" s="139"/>
      <c r="AC1070" s="139"/>
      <c r="AD1070" s="139"/>
      <c r="AE1070" s="139"/>
      <c r="AF1070" s="139"/>
      <c r="AG1070" s="139"/>
      <c r="AH1070" s="139"/>
      <c r="AI1070" s="139"/>
      <c r="AJ1070" s="139"/>
      <c r="AK1070" s="139"/>
      <c r="AL1070" s="139"/>
      <c r="AM1070" s="139"/>
      <c r="AN1070" s="139"/>
      <c r="AO1070" s="139"/>
      <c r="AP1070" s="139"/>
      <c r="AQ1070" s="139"/>
      <c r="AR1070" s="139"/>
      <c r="AS1070" s="139"/>
      <c r="AT1070" s="139"/>
      <c r="AU1070" s="139"/>
      <c r="AV1070" s="139"/>
      <c r="AW1070" s="139"/>
      <c r="AX1070" s="139"/>
      <c r="AY1070" s="139"/>
      <c r="AZ1070" s="139"/>
      <c r="BA1070" s="140"/>
      <c r="BB1070" s="139"/>
      <c r="BC1070" s="139"/>
      <c r="BD1070" s="139"/>
      <c r="BE1070" s="139"/>
      <c r="BF1070" s="139"/>
      <c r="BG1070" s="140"/>
      <c r="BH1070" s="139"/>
      <c r="BI1070" s="139"/>
      <c r="BJ1070" s="139"/>
      <c r="BK1070" s="139"/>
      <c r="BL1070" s="139"/>
      <c r="BM1070" s="139"/>
      <c r="BN1070" s="139"/>
    </row>
    <row r="1071" spans="1:66" ht="15">
      <c r="A1071" s="139"/>
      <c r="B1071" s="139"/>
      <c r="C1071" s="139"/>
      <c r="D1071" s="139"/>
      <c r="E1071" s="139"/>
      <c r="F1071" s="139"/>
      <c r="G1071" s="139"/>
      <c r="H1071" s="139"/>
      <c r="I1071" s="139"/>
      <c r="J1071" s="139"/>
      <c r="K1071" s="139"/>
      <c r="L1071" s="139"/>
      <c r="M1071" s="139"/>
      <c r="N1071" s="139"/>
      <c r="O1071" s="139"/>
      <c r="P1071" s="139"/>
      <c r="Q1071" s="139"/>
      <c r="R1071" s="139"/>
      <c r="S1071" s="139"/>
      <c r="T1071" s="139"/>
      <c r="U1071" s="139"/>
      <c r="V1071" s="139"/>
      <c r="W1071" s="139"/>
      <c r="X1071" s="139"/>
      <c r="Y1071" s="139"/>
      <c r="Z1071" s="139"/>
      <c r="AA1071" s="139"/>
      <c r="AB1071" s="139"/>
      <c r="AC1071" s="139"/>
      <c r="AD1071" s="139"/>
      <c r="AE1071" s="139"/>
      <c r="AF1071" s="139"/>
      <c r="AG1071" s="139"/>
      <c r="AH1071" s="139"/>
      <c r="AI1071" s="139"/>
      <c r="AJ1071" s="139"/>
      <c r="AK1071" s="139"/>
      <c r="AL1071" s="139"/>
      <c r="AM1071" s="139"/>
      <c r="AN1071" s="139"/>
      <c r="AO1071" s="139"/>
      <c r="AP1071" s="139"/>
      <c r="AQ1071" s="139"/>
      <c r="AR1071" s="139"/>
      <c r="AS1071" s="139"/>
      <c r="AT1071" s="139"/>
      <c r="AU1071" s="139"/>
      <c r="AV1071" s="139"/>
      <c r="AW1071" s="139"/>
      <c r="AX1071" s="139"/>
      <c r="AY1071" s="139"/>
      <c r="AZ1071" s="139"/>
      <c r="BA1071" s="140"/>
      <c r="BB1071" s="139"/>
      <c r="BC1071" s="139"/>
      <c r="BD1071" s="139"/>
      <c r="BE1071" s="139"/>
      <c r="BF1071" s="139"/>
      <c r="BG1071" s="140"/>
      <c r="BH1071" s="139"/>
      <c r="BI1071" s="139"/>
      <c r="BJ1071" s="139"/>
      <c r="BK1071" s="139"/>
      <c r="BL1071" s="139"/>
      <c r="BM1071" s="139"/>
      <c r="BN1071" s="139"/>
    </row>
    <row r="1072" spans="1:66" ht="15">
      <c r="A1072" s="139"/>
      <c r="B1072" s="139"/>
      <c r="C1072" s="139"/>
      <c r="D1072" s="139"/>
      <c r="E1072" s="139"/>
      <c r="F1072" s="139"/>
      <c r="G1072" s="139"/>
      <c r="H1072" s="139"/>
      <c r="I1072" s="139"/>
      <c r="J1072" s="139"/>
      <c r="K1072" s="139"/>
      <c r="L1072" s="139"/>
      <c r="M1072" s="139"/>
      <c r="N1072" s="139"/>
      <c r="O1072" s="139"/>
      <c r="P1072" s="139"/>
      <c r="Q1072" s="139"/>
      <c r="R1072" s="139"/>
      <c r="S1072" s="139"/>
      <c r="T1072" s="139"/>
      <c r="U1072" s="139"/>
      <c r="V1072" s="139"/>
      <c r="W1072" s="139"/>
      <c r="X1072" s="139"/>
      <c r="Y1072" s="139"/>
      <c r="Z1072" s="139"/>
      <c r="AA1072" s="139"/>
      <c r="AB1072" s="139"/>
      <c r="AC1072" s="139"/>
      <c r="AD1072" s="139"/>
      <c r="AE1072" s="139"/>
      <c r="AF1072" s="139"/>
      <c r="AG1072" s="139"/>
      <c r="AH1072" s="139"/>
      <c r="AI1072" s="139"/>
      <c r="AJ1072" s="139"/>
      <c r="AK1072" s="139"/>
      <c r="AL1072" s="139"/>
      <c r="AM1072" s="139"/>
      <c r="AN1072" s="139"/>
      <c r="AO1072" s="139"/>
      <c r="AP1072" s="139"/>
      <c r="AQ1072" s="139"/>
      <c r="AR1072" s="139"/>
      <c r="AS1072" s="139"/>
      <c r="AT1072" s="139"/>
      <c r="AU1072" s="139"/>
      <c r="AV1072" s="139"/>
      <c r="AW1072" s="139"/>
      <c r="AX1072" s="139"/>
      <c r="AY1072" s="139"/>
      <c r="AZ1072" s="139"/>
      <c r="BA1072" s="140"/>
      <c r="BB1072" s="139"/>
      <c r="BC1072" s="139"/>
      <c r="BD1072" s="139"/>
      <c r="BE1072" s="139"/>
      <c r="BF1072" s="139"/>
      <c r="BG1072" s="140"/>
      <c r="BH1072" s="139"/>
      <c r="BI1072" s="139"/>
      <c r="BJ1072" s="139"/>
      <c r="BK1072" s="139"/>
      <c r="BL1072" s="139"/>
      <c r="BM1072" s="139"/>
      <c r="BN1072" s="139"/>
    </row>
    <row r="1073" spans="1:66" ht="15">
      <c r="A1073" s="139"/>
      <c r="B1073" s="139"/>
      <c r="C1073" s="139"/>
      <c r="D1073" s="139"/>
      <c r="E1073" s="139"/>
      <c r="F1073" s="139"/>
      <c r="G1073" s="139"/>
      <c r="H1073" s="139"/>
      <c r="I1073" s="139"/>
      <c r="J1073" s="139"/>
      <c r="K1073" s="139"/>
      <c r="L1073" s="139"/>
      <c r="M1073" s="139"/>
      <c r="N1073" s="139"/>
      <c r="O1073" s="139"/>
      <c r="P1073" s="139"/>
      <c r="Q1073" s="139"/>
      <c r="R1073" s="139"/>
      <c r="S1073" s="139"/>
      <c r="T1073" s="139"/>
      <c r="U1073" s="139"/>
      <c r="V1073" s="139"/>
      <c r="W1073" s="139"/>
      <c r="X1073" s="139"/>
      <c r="Y1073" s="139"/>
      <c r="Z1073" s="139"/>
      <c r="AA1073" s="139"/>
      <c r="AB1073" s="139"/>
      <c r="AC1073" s="139"/>
      <c r="AD1073" s="139"/>
      <c r="AE1073" s="139"/>
      <c r="AF1073" s="139"/>
      <c r="AG1073" s="139"/>
      <c r="AH1073" s="139"/>
      <c r="AI1073" s="139"/>
      <c r="AJ1073" s="139"/>
      <c r="AK1073" s="139"/>
      <c r="AL1073" s="139"/>
      <c r="AM1073" s="139"/>
      <c r="AN1073" s="139"/>
      <c r="AO1073" s="139"/>
      <c r="AP1073" s="139"/>
      <c r="AQ1073" s="139"/>
      <c r="AR1073" s="139"/>
      <c r="AS1073" s="139"/>
      <c r="AT1073" s="139"/>
      <c r="AU1073" s="139"/>
      <c r="AV1073" s="139"/>
      <c r="AW1073" s="139"/>
      <c r="AX1073" s="139"/>
      <c r="AY1073" s="139"/>
      <c r="AZ1073" s="139"/>
      <c r="BA1073" s="140"/>
      <c r="BB1073" s="139"/>
      <c r="BC1073" s="139"/>
      <c r="BD1073" s="139"/>
      <c r="BE1073" s="139"/>
      <c r="BF1073" s="139"/>
      <c r="BG1073" s="140"/>
      <c r="BH1073" s="139"/>
      <c r="BI1073" s="139"/>
      <c r="BJ1073" s="139"/>
      <c r="BK1073" s="139"/>
      <c r="BL1073" s="139"/>
      <c r="BM1073" s="139"/>
      <c r="BN1073" s="139"/>
    </row>
    <row r="1074" spans="1:66" ht="15">
      <c r="A1074" s="139"/>
      <c r="B1074" s="139"/>
      <c r="C1074" s="139"/>
      <c r="D1074" s="139"/>
      <c r="E1074" s="139"/>
      <c r="F1074" s="139"/>
      <c r="G1074" s="139"/>
      <c r="H1074" s="139"/>
      <c r="I1074" s="139"/>
      <c r="J1074" s="139"/>
      <c r="K1074" s="139"/>
      <c r="L1074" s="139"/>
      <c r="M1074" s="139"/>
      <c r="N1074" s="139"/>
      <c r="O1074" s="139"/>
      <c r="P1074" s="139"/>
      <c r="Q1074" s="139"/>
      <c r="R1074" s="139"/>
      <c r="S1074" s="139"/>
      <c r="T1074" s="139"/>
      <c r="U1074" s="139"/>
      <c r="V1074" s="139"/>
      <c r="W1074" s="139"/>
      <c r="X1074" s="139"/>
      <c r="Y1074" s="139"/>
      <c r="Z1074" s="139"/>
      <c r="AA1074" s="139"/>
      <c r="AB1074" s="139"/>
      <c r="AC1074" s="139"/>
      <c r="AD1074" s="139"/>
      <c r="AE1074" s="139"/>
      <c r="AF1074" s="139"/>
      <c r="AG1074" s="139"/>
      <c r="AH1074" s="139"/>
      <c r="AI1074" s="139"/>
      <c r="AJ1074" s="139"/>
      <c r="AK1074" s="139"/>
      <c r="AL1074" s="139"/>
      <c r="AM1074" s="139"/>
      <c r="AN1074" s="139"/>
      <c r="AO1074" s="139"/>
      <c r="AP1074" s="139"/>
      <c r="AQ1074" s="139"/>
      <c r="AR1074" s="139"/>
      <c r="AS1074" s="139"/>
      <c r="AT1074" s="139"/>
      <c r="AU1074" s="139"/>
      <c r="AV1074" s="139"/>
      <c r="AW1074" s="139"/>
      <c r="AX1074" s="139"/>
      <c r="AY1074" s="139"/>
      <c r="AZ1074" s="139"/>
      <c r="BA1074" s="140"/>
      <c r="BB1074" s="139"/>
      <c r="BC1074" s="139"/>
      <c r="BD1074" s="139"/>
      <c r="BE1074" s="139"/>
      <c r="BF1074" s="139"/>
      <c r="BG1074" s="140"/>
      <c r="BH1074" s="139"/>
      <c r="BI1074" s="139"/>
      <c r="BJ1074" s="139"/>
      <c r="BK1074" s="139"/>
      <c r="BL1074" s="139"/>
      <c r="BM1074" s="139"/>
      <c r="BN1074" s="139"/>
    </row>
    <row r="1075" spans="1:66" ht="15">
      <c r="A1075" s="139"/>
      <c r="B1075" s="139"/>
      <c r="C1075" s="139"/>
      <c r="D1075" s="139"/>
      <c r="E1075" s="139"/>
      <c r="F1075" s="139"/>
      <c r="G1075" s="139"/>
      <c r="H1075" s="139"/>
      <c r="I1075" s="139"/>
      <c r="J1075" s="139"/>
      <c r="K1075" s="139"/>
      <c r="L1075" s="139"/>
      <c r="M1075" s="139"/>
      <c r="N1075" s="139"/>
      <c r="O1075" s="139"/>
      <c r="P1075" s="139"/>
      <c r="Q1075" s="139"/>
      <c r="R1075" s="139"/>
      <c r="S1075" s="139"/>
      <c r="T1075" s="139"/>
      <c r="U1075" s="139"/>
      <c r="V1075" s="139"/>
      <c r="W1075" s="139"/>
      <c r="X1075" s="139"/>
      <c r="Y1075" s="139"/>
      <c r="Z1075" s="139"/>
      <c r="AA1075" s="139"/>
      <c r="AB1075" s="139"/>
      <c r="AC1075" s="139"/>
      <c r="AD1075" s="139"/>
      <c r="AE1075" s="139"/>
      <c r="AF1075" s="139"/>
      <c r="AG1075" s="139"/>
      <c r="AH1075" s="139"/>
      <c r="AI1075" s="139"/>
      <c r="AJ1075" s="139"/>
      <c r="AK1075" s="139"/>
      <c r="AL1075" s="139"/>
      <c r="AM1075" s="139"/>
      <c r="AN1075" s="139"/>
      <c r="AO1075" s="139"/>
      <c r="AP1075" s="139"/>
      <c r="AQ1075" s="139"/>
      <c r="AR1075" s="139"/>
      <c r="AS1075" s="139"/>
      <c r="AT1075" s="139"/>
      <c r="AU1075" s="139"/>
      <c r="AV1075" s="139"/>
      <c r="AW1075" s="139"/>
      <c r="AX1075" s="139"/>
      <c r="AY1075" s="139"/>
      <c r="AZ1075" s="139"/>
      <c r="BA1075" s="140"/>
      <c r="BB1075" s="139"/>
      <c r="BC1075" s="139"/>
      <c r="BD1075" s="139"/>
      <c r="BE1075" s="139"/>
      <c r="BF1075" s="139"/>
      <c r="BG1075" s="140"/>
      <c r="BH1075" s="139"/>
      <c r="BI1075" s="139"/>
      <c r="BJ1075" s="139"/>
      <c r="BK1075" s="139"/>
      <c r="BL1075" s="139"/>
      <c r="BM1075" s="139"/>
      <c r="BN1075" s="139"/>
    </row>
    <row r="1076" spans="1:66" ht="15">
      <c r="A1076" s="139"/>
      <c r="B1076" s="139"/>
      <c r="C1076" s="139"/>
      <c r="D1076" s="139"/>
      <c r="E1076" s="139"/>
      <c r="F1076" s="139"/>
      <c r="G1076" s="139"/>
      <c r="H1076" s="139"/>
      <c r="I1076" s="139"/>
      <c r="J1076" s="139"/>
      <c r="K1076" s="139"/>
      <c r="L1076" s="139"/>
      <c r="M1076" s="139"/>
      <c r="N1076" s="139"/>
      <c r="O1076" s="139"/>
      <c r="P1076" s="139"/>
      <c r="Q1076" s="139"/>
      <c r="R1076" s="139"/>
      <c r="S1076" s="139"/>
      <c r="T1076" s="139"/>
      <c r="U1076" s="139"/>
      <c r="V1076" s="139"/>
      <c r="W1076" s="139"/>
      <c r="X1076" s="139"/>
      <c r="Y1076" s="139"/>
      <c r="Z1076" s="139"/>
      <c r="AA1076" s="139"/>
      <c r="AB1076" s="139"/>
      <c r="AC1076" s="139"/>
      <c r="AD1076" s="139"/>
      <c r="AE1076" s="139"/>
      <c r="AF1076" s="139"/>
      <c r="AG1076" s="139"/>
      <c r="AH1076" s="139"/>
      <c r="AI1076" s="139"/>
      <c r="AJ1076" s="139"/>
      <c r="AK1076" s="139"/>
      <c r="AL1076" s="139"/>
      <c r="AM1076" s="139"/>
      <c r="AN1076" s="139"/>
      <c r="AO1076" s="139"/>
      <c r="AP1076" s="139"/>
      <c r="AQ1076" s="139"/>
      <c r="AR1076" s="139"/>
      <c r="AS1076" s="139"/>
      <c r="AT1076" s="139"/>
      <c r="AU1076" s="139"/>
      <c r="AV1076" s="139"/>
      <c r="AW1076" s="139"/>
      <c r="AX1076" s="139"/>
      <c r="AY1076" s="139"/>
      <c r="AZ1076" s="139"/>
      <c r="BA1076" s="140"/>
      <c r="BB1076" s="139"/>
      <c r="BC1076" s="139"/>
      <c r="BD1076" s="139"/>
      <c r="BE1076" s="139"/>
      <c r="BF1076" s="139"/>
      <c r="BG1076" s="140"/>
      <c r="BH1076" s="139"/>
      <c r="BI1076" s="139"/>
      <c r="BJ1076" s="139"/>
      <c r="BK1076" s="139"/>
      <c r="BL1076" s="139"/>
      <c r="BM1076" s="139"/>
      <c r="BN1076" s="139"/>
    </row>
    <row r="1077" spans="1:66" ht="15">
      <c r="A1077" s="139"/>
      <c r="B1077" s="139"/>
      <c r="C1077" s="139"/>
      <c r="D1077" s="139"/>
      <c r="E1077" s="139"/>
      <c r="F1077" s="139"/>
      <c r="G1077" s="139"/>
      <c r="H1077" s="139"/>
      <c r="I1077" s="139"/>
      <c r="J1077" s="139"/>
      <c r="K1077" s="139"/>
      <c r="L1077" s="139"/>
      <c r="M1077" s="139"/>
      <c r="N1077" s="139"/>
      <c r="O1077" s="139"/>
      <c r="P1077" s="139"/>
      <c r="Q1077" s="139"/>
      <c r="R1077" s="139"/>
      <c r="S1077" s="139"/>
      <c r="T1077" s="139"/>
      <c r="U1077" s="139"/>
      <c r="V1077" s="139"/>
      <c r="W1077" s="139"/>
      <c r="X1077" s="139"/>
      <c r="Y1077" s="139"/>
      <c r="Z1077" s="139"/>
      <c r="AA1077" s="139"/>
      <c r="AB1077" s="139"/>
      <c r="AC1077" s="139"/>
      <c r="AD1077" s="139"/>
      <c r="AE1077" s="139"/>
      <c r="AF1077" s="139"/>
      <c r="AG1077" s="139"/>
      <c r="AH1077" s="139"/>
      <c r="AI1077" s="139"/>
      <c r="AJ1077" s="139"/>
      <c r="AK1077" s="139"/>
      <c r="AL1077" s="139"/>
      <c r="AM1077" s="139"/>
      <c r="AN1077" s="139"/>
      <c r="AO1077" s="139"/>
      <c r="AP1077" s="139"/>
      <c r="AQ1077" s="139"/>
      <c r="AR1077" s="139"/>
      <c r="AS1077" s="139"/>
      <c r="AT1077" s="139"/>
      <c r="AU1077" s="139"/>
      <c r="AV1077" s="139"/>
      <c r="AW1077" s="139"/>
      <c r="AX1077" s="139"/>
      <c r="AY1077" s="139"/>
      <c r="AZ1077" s="139"/>
      <c r="BA1077" s="140"/>
      <c r="BB1077" s="139"/>
      <c r="BC1077" s="139"/>
      <c r="BD1077" s="139"/>
      <c r="BE1077" s="139"/>
      <c r="BF1077" s="139"/>
      <c r="BG1077" s="140"/>
      <c r="BH1077" s="139"/>
      <c r="BI1077" s="139"/>
      <c r="BJ1077" s="139"/>
      <c r="BK1077" s="139"/>
      <c r="BL1077" s="139"/>
      <c r="BM1077" s="139"/>
      <c r="BN1077" s="139"/>
    </row>
    <row r="1078" spans="1:66" ht="15">
      <c r="A1078" s="139"/>
      <c r="B1078" s="139"/>
      <c r="C1078" s="139"/>
      <c r="D1078" s="139"/>
      <c r="E1078" s="139"/>
      <c r="F1078" s="139"/>
      <c r="G1078" s="139"/>
      <c r="H1078" s="139"/>
      <c r="I1078" s="139"/>
      <c r="J1078" s="139"/>
      <c r="K1078" s="139"/>
      <c r="L1078" s="139"/>
      <c r="M1078" s="139"/>
      <c r="N1078" s="139"/>
      <c r="O1078" s="139"/>
      <c r="P1078" s="139"/>
      <c r="Q1078" s="139"/>
      <c r="R1078" s="139"/>
      <c r="S1078" s="139"/>
      <c r="T1078" s="139"/>
      <c r="U1078" s="139"/>
      <c r="V1078" s="139"/>
      <c r="W1078" s="139"/>
      <c r="X1078" s="139"/>
      <c r="Y1078" s="139"/>
      <c r="Z1078" s="139"/>
      <c r="AA1078" s="139"/>
      <c r="AB1078" s="139"/>
      <c r="AC1078" s="139"/>
      <c r="AD1078" s="139"/>
      <c r="AE1078" s="139"/>
      <c r="AF1078" s="139"/>
      <c r="AG1078" s="139"/>
      <c r="AH1078" s="139"/>
      <c r="AI1078" s="139"/>
      <c r="AJ1078" s="139"/>
      <c r="AK1078" s="139"/>
      <c r="AL1078" s="139"/>
      <c r="AM1078" s="139"/>
      <c r="AN1078" s="139"/>
      <c r="AO1078" s="139"/>
      <c r="AP1078" s="139"/>
      <c r="AQ1078" s="139"/>
      <c r="AR1078" s="139"/>
      <c r="AS1078" s="139"/>
      <c r="AT1078" s="139"/>
      <c r="AU1078" s="139"/>
      <c r="AV1078" s="139"/>
      <c r="AW1078" s="139"/>
      <c r="AX1078" s="139"/>
      <c r="AY1078" s="139"/>
      <c r="AZ1078" s="139"/>
      <c r="BA1078" s="140"/>
      <c r="BB1078" s="139"/>
      <c r="BC1078" s="139"/>
      <c r="BD1078" s="139"/>
      <c r="BE1078" s="139"/>
      <c r="BF1078" s="139"/>
      <c r="BG1078" s="140"/>
      <c r="BH1078" s="139"/>
      <c r="BI1078" s="139"/>
      <c r="BJ1078" s="139"/>
      <c r="BK1078" s="139"/>
      <c r="BL1078" s="139"/>
      <c r="BM1078" s="139"/>
      <c r="BN1078" s="139"/>
    </row>
    <row r="1079" spans="1:66" ht="15">
      <c r="A1079" s="139"/>
      <c r="B1079" s="139"/>
      <c r="C1079" s="139"/>
      <c r="D1079" s="139"/>
      <c r="E1079" s="139"/>
      <c r="F1079" s="139"/>
      <c r="G1079" s="139"/>
      <c r="H1079" s="139"/>
      <c r="I1079" s="139"/>
      <c r="J1079" s="139"/>
      <c r="K1079" s="139"/>
      <c r="L1079" s="139"/>
      <c r="M1079" s="139"/>
      <c r="N1079" s="139"/>
      <c r="O1079" s="139"/>
      <c r="P1079" s="139"/>
      <c r="Q1079" s="139"/>
      <c r="R1079" s="139"/>
      <c r="S1079" s="139"/>
      <c r="T1079" s="139"/>
      <c r="U1079" s="139"/>
      <c r="V1079" s="139"/>
      <c r="W1079" s="139"/>
      <c r="X1079" s="139"/>
      <c r="Y1079" s="139"/>
      <c r="Z1079" s="139"/>
      <c r="AA1079" s="139"/>
      <c r="AB1079" s="139"/>
      <c r="AC1079" s="139"/>
      <c r="AD1079" s="139"/>
      <c r="AE1079" s="139"/>
      <c r="AF1079" s="139"/>
      <c r="AG1079" s="139"/>
      <c r="AH1079" s="139"/>
      <c r="AI1079" s="139"/>
      <c r="AJ1079" s="139"/>
      <c r="AK1079" s="139"/>
      <c r="AL1079" s="139"/>
      <c r="AM1079" s="139"/>
      <c r="AN1079" s="139"/>
      <c r="AO1079" s="139"/>
      <c r="AP1079" s="139"/>
      <c r="AQ1079" s="139"/>
      <c r="AR1079" s="139"/>
      <c r="AS1079" s="139"/>
      <c r="AT1079" s="139"/>
      <c r="AU1079" s="139"/>
      <c r="AV1079" s="139"/>
      <c r="AW1079" s="139"/>
      <c r="AX1079" s="139"/>
      <c r="AY1079" s="139"/>
      <c r="AZ1079" s="139"/>
      <c r="BA1079" s="140"/>
      <c r="BB1079" s="139"/>
      <c r="BC1079" s="139"/>
      <c r="BD1079" s="139"/>
      <c r="BE1079" s="139"/>
      <c r="BF1079" s="139"/>
      <c r="BG1079" s="140"/>
      <c r="BH1079" s="139"/>
      <c r="BI1079" s="139"/>
      <c r="BJ1079" s="139"/>
      <c r="BK1079" s="139"/>
      <c r="BL1079" s="139"/>
      <c r="BM1079" s="139"/>
      <c r="BN1079" s="139"/>
    </row>
    <row r="1080" spans="1:66" ht="15">
      <c r="A1080" s="139"/>
      <c r="B1080" s="139"/>
      <c r="C1080" s="139"/>
      <c r="D1080" s="139"/>
      <c r="E1080" s="139"/>
      <c r="F1080" s="139"/>
      <c r="G1080" s="139"/>
      <c r="H1080" s="139"/>
      <c r="I1080" s="139"/>
      <c r="J1080" s="139"/>
      <c r="K1080" s="139"/>
      <c r="L1080" s="139"/>
      <c r="M1080" s="139"/>
      <c r="N1080" s="139"/>
      <c r="O1080" s="139"/>
      <c r="P1080" s="139"/>
      <c r="Q1080" s="139"/>
      <c r="R1080" s="139"/>
      <c r="S1080" s="139"/>
      <c r="T1080" s="139"/>
      <c r="U1080" s="139"/>
      <c r="V1080" s="139"/>
      <c r="W1080" s="139"/>
      <c r="X1080" s="139"/>
      <c r="Y1080" s="139"/>
      <c r="Z1080" s="139"/>
      <c r="AA1080" s="139"/>
      <c r="AB1080" s="139"/>
      <c r="AC1080" s="139"/>
      <c r="AD1080" s="139"/>
      <c r="AE1080" s="139"/>
      <c r="AF1080" s="139"/>
      <c r="AG1080" s="139"/>
      <c r="AH1080" s="139"/>
      <c r="AI1080" s="139"/>
      <c r="AJ1080" s="139"/>
      <c r="AK1080" s="139"/>
      <c r="AL1080" s="139"/>
      <c r="AM1080" s="139"/>
      <c r="AN1080" s="139"/>
      <c r="AO1080" s="139"/>
      <c r="AP1080" s="139"/>
      <c r="AQ1080" s="139"/>
      <c r="AR1080" s="139"/>
      <c r="AS1080" s="139"/>
      <c r="AT1080" s="139"/>
      <c r="AU1080" s="139"/>
      <c r="AV1080" s="139"/>
      <c r="AW1080" s="139"/>
      <c r="AX1080" s="139"/>
      <c r="AY1080" s="139"/>
      <c r="AZ1080" s="139"/>
      <c r="BA1080" s="140"/>
      <c r="BB1080" s="139"/>
      <c r="BC1080" s="139"/>
      <c r="BD1080" s="139"/>
      <c r="BE1080" s="139"/>
      <c r="BF1080" s="139"/>
      <c r="BG1080" s="140"/>
      <c r="BH1080" s="139"/>
      <c r="BI1080" s="139"/>
      <c r="BJ1080" s="139"/>
      <c r="BK1080" s="139"/>
      <c r="BL1080" s="139"/>
      <c r="BM1080" s="139"/>
      <c r="BN1080" s="139"/>
    </row>
    <row r="1081" spans="1:66" ht="15">
      <c r="A1081" s="139"/>
      <c r="B1081" s="139"/>
      <c r="C1081" s="139"/>
      <c r="D1081" s="139"/>
      <c r="E1081" s="139"/>
      <c r="F1081" s="139"/>
      <c r="G1081" s="139"/>
      <c r="H1081" s="139"/>
      <c r="I1081" s="139"/>
      <c r="J1081" s="139"/>
      <c r="K1081" s="139"/>
      <c r="L1081" s="139"/>
      <c r="M1081" s="139"/>
      <c r="N1081" s="139"/>
      <c r="O1081" s="139"/>
      <c r="P1081" s="139"/>
      <c r="Q1081" s="139"/>
      <c r="R1081" s="139"/>
      <c r="S1081" s="139"/>
      <c r="T1081" s="139"/>
      <c r="U1081" s="139"/>
      <c r="V1081" s="139"/>
      <c r="W1081" s="139"/>
      <c r="X1081" s="139"/>
      <c r="Y1081" s="139"/>
      <c r="Z1081" s="139"/>
      <c r="AA1081" s="139"/>
      <c r="AB1081" s="139"/>
      <c r="AC1081" s="139"/>
      <c r="AD1081" s="139"/>
      <c r="AE1081" s="139"/>
      <c r="AF1081" s="139"/>
      <c r="AG1081" s="139"/>
      <c r="AH1081" s="139"/>
      <c r="AI1081" s="139"/>
      <c r="AJ1081" s="139"/>
      <c r="AK1081" s="139"/>
      <c r="AL1081" s="139"/>
      <c r="AM1081" s="139"/>
      <c r="AN1081" s="139"/>
      <c r="AO1081" s="139"/>
      <c r="AP1081" s="139"/>
      <c r="AQ1081" s="139"/>
      <c r="AR1081" s="139"/>
      <c r="AS1081" s="139"/>
      <c r="AT1081" s="139"/>
      <c r="AU1081" s="139"/>
      <c r="AV1081" s="139"/>
      <c r="AW1081" s="139"/>
      <c r="AX1081" s="139"/>
      <c r="AY1081" s="139"/>
      <c r="AZ1081" s="139"/>
      <c r="BA1081" s="140"/>
      <c r="BB1081" s="139"/>
      <c r="BC1081" s="139"/>
      <c r="BD1081" s="139"/>
      <c r="BE1081" s="139"/>
      <c r="BF1081" s="139"/>
      <c r="BG1081" s="140"/>
      <c r="BH1081" s="139"/>
      <c r="BI1081" s="139"/>
      <c r="BJ1081" s="139"/>
      <c r="BK1081" s="139"/>
      <c r="BL1081" s="139"/>
      <c r="BM1081" s="139"/>
      <c r="BN1081" s="139"/>
    </row>
    <row r="1082" spans="1:66" ht="15">
      <c r="A1082" s="139"/>
      <c r="B1082" s="139"/>
      <c r="C1082" s="139"/>
      <c r="D1082" s="139"/>
      <c r="E1082" s="139"/>
      <c r="F1082" s="139"/>
      <c r="G1082" s="139"/>
      <c r="H1082" s="139"/>
      <c r="I1082" s="139"/>
      <c r="J1082" s="139"/>
      <c r="K1082" s="139"/>
      <c r="L1082" s="139"/>
      <c r="M1082" s="139"/>
      <c r="N1082" s="139"/>
      <c r="O1082" s="139"/>
      <c r="P1082" s="139"/>
      <c r="Q1082" s="139"/>
      <c r="R1082" s="139"/>
      <c r="S1082" s="139"/>
      <c r="T1082" s="139"/>
      <c r="U1082" s="139"/>
      <c r="V1082" s="139"/>
      <c r="W1082" s="139"/>
      <c r="X1082" s="139"/>
      <c r="Y1082" s="139"/>
      <c r="Z1082" s="139"/>
      <c r="AA1082" s="139"/>
      <c r="AB1082" s="139"/>
      <c r="AC1082" s="139"/>
      <c r="AD1082" s="139"/>
      <c r="AE1082" s="139"/>
      <c r="AF1082" s="139"/>
      <c r="AG1082" s="139"/>
      <c r="AH1082" s="139"/>
      <c r="AI1082" s="139"/>
      <c r="AJ1082" s="139"/>
      <c r="AK1082" s="139"/>
      <c r="AL1082" s="139"/>
      <c r="AM1082" s="139"/>
      <c r="AN1082" s="139"/>
      <c r="AO1082" s="139"/>
      <c r="AP1082" s="139"/>
      <c r="AQ1082" s="139"/>
      <c r="AR1082" s="139"/>
      <c r="AS1082" s="139"/>
      <c r="AT1082" s="139"/>
      <c r="AU1082" s="139"/>
      <c r="AV1082" s="139"/>
      <c r="AW1082" s="139"/>
      <c r="AX1082" s="139"/>
      <c r="AY1082" s="139"/>
      <c r="AZ1082" s="139"/>
      <c r="BA1082" s="140"/>
      <c r="BB1082" s="139"/>
      <c r="BC1082" s="139"/>
      <c r="BD1082" s="139"/>
      <c r="BE1082" s="139"/>
      <c r="BF1082" s="139"/>
      <c r="BG1082" s="140"/>
      <c r="BH1082" s="139"/>
      <c r="BI1082" s="139"/>
      <c r="BJ1082" s="139"/>
      <c r="BK1082" s="139"/>
      <c r="BL1082" s="139"/>
      <c r="BM1082" s="139"/>
      <c r="BN1082" s="139"/>
    </row>
    <row r="1083" spans="1:66" ht="15">
      <c r="A1083" s="139"/>
      <c r="B1083" s="139"/>
      <c r="C1083" s="139"/>
      <c r="D1083" s="139"/>
      <c r="E1083" s="139"/>
      <c r="F1083" s="139"/>
      <c r="G1083" s="139"/>
      <c r="H1083" s="139"/>
      <c r="I1083" s="139"/>
      <c r="J1083" s="139"/>
      <c r="K1083" s="139"/>
      <c r="L1083" s="139"/>
      <c r="M1083" s="139"/>
      <c r="N1083" s="139"/>
      <c r="O1083" s="139"/>
      <c r="P1083" s="139"/>
      <c r="Q1083" s="139"/>
      <c r="R1083" s="139"/>
      <c r="S1083" s="139"/>
      <c r="T1083" s="139"/>
      <c r="U1083" s="139"/>
      <c r="V1083" s="139"/>
      <c r="W1083" s="139"/>
      <c r="X1083" s="139"/>
      <c r="Y1083" s="139"/>
      <c r="Z1083" s="139"/>
      <c r="AA1083" s="139"/>
      <c r="AB1083" s="139"/>
      <c r="AC1083" s="139"/>
      <c r="AD1083" s="139"/>
      <c r="AE1083" s="139"/>
      <c r="AF1083" s="139"/>
      <c r="AG1083" s="139"/>
      <c r="AH1083" s="139"/>
      <c r="AI1083" s="139"/>
      <c r="AJ1083" s="139"/>
      <c r="AK1083" s="139"/>
      <c r="AL1083" s="139"/>
      <c r="AM1083" s="139"/>
      <c r="AN1083" s="139"/>
      <c r="AO1083" s="139"/>
      <c r="AP1083" s="139"/>
      <c r="AQ1083" s="139"/>
      <c r="AR1083" s="139"/>
      <c r="AS1083" s="139"/>
      <c r="AT1083" s="139"/>
      <c r="AU1083" s="139"/>
      <c r="AV1083" s="139"/>
      <c r="AW1083" s="139"/>
      <c r="AX1083" s="139"/>
      <c r="AY1083" s="139"/>
      <c r="AZ1083" s="139"/>
      <c r="BA1083" s="140"/>
      <c r="BB1083" s="139"/>
      <c r="BC1083" s="139"/>
      <c r="BD1083" s="139"/>
      <c r="BE1083" s="139"/>
      <c r="BF1083" s="139"/>
      <c r="BG1083" s="140"/>
      <c r="BH1083" s="139"/>
      <c r="BI1083" s="139"/>
      <c r="BJ1083" s="139"/>
      <c r="BK1083" s="139"/>
      <c r="BL1083" s="139"/>
      <c r="BM1083" s="139"/>
      <c r="BN1083" s="139"/>
    </row>
    <row r="1084" spans="1:66" ht="15">
      <c r="A1084" s="139"/>
      <c r="B1084" s="139"/>
      <c r="C1084" s="139"/>
      <c r="D1084" s="139"/>
      <c r="E1084" s="139"/>
      <c r="F1084" s="139"/>
      <c r="G1084" s="139"/>
      <c r="H1084" s="139"/>
      <c r="I1084" s="139"/>
      <c r="J1084" s="139"/>
      <c r="K1084" s="139"/>
      <c r="L1084" s="139"/>
      <c r="M1084" s="139"/>
      <c r="N1084" s="139"/>
      <c r="O1084" s="139"/>
      <c r="P1084" s="139"/>
      <c r="Q1084" s="139"/>
      <c r="R1084" s="139"/>
      <c r="S1084" s="139"/>
      <c r="T1084" s="139"/>
      <c r="U1084" s="139"/>
      <c r="V1084" s="139"/>
      <c r="W1084" s="139"/>
      <c r="X1084" s="139"/>
      <c r="Y1084" s="139"/>
      <c r="Z1084" s="139"/>
      <c r="AA1084" s="139"/>
      <c r="AB1084" s="139"/>
      <c r="AC1084" s="139"/>
      <c r="AD1084" s="139"/>
      <c r="AE1084" s="139"/>
      <c r="AF1084" s="139"/>
      <c r="AG1084" s="139"/>
      <c r="AH1084" s="139"/>
      <c r="AI1084" s="139"/>
      <c r="AJ1084" s="139"/>
      <c r="AK1084" s="139"/>
      <c r="AL1084" s="139"/>
      <c r="AM1084" s="139"/>
      <c r="AN1084" s="139"/>
      <c r="AO1084" s="139"/>
      <c r="AP1084" s="139"/>
      <c r="AQ1084" s="139"/>
      <c r="AR1084" s="139"/>
      <c r="AS1084" s="139"/>
      <c r="AT1084" s="139"/>
      <c r="AU1084" s="139"/>
      <c r="AV1084" s="139"/>
      <c r="AW1084" s="139"/>
      <c r="AX1084" s="139"/>
      <c r="AY1084" s="139"/>
      <c r="AZ1084" s="139"/>
      <c r="BA1084" s="140"/>
      <c r="BB1084" s="139"/>
      <c r="BC1084" s="139"/>
      <c r="BD1084" s="139"/>
      <c r="BE1084" s="139"/>
      <c r="BF1084" s="139"/>
      <c r="BG1084" s="140"/>
      <c r="BH1084" s="139"/>
      <c r="BI1084" s="139"/>
      <c r="BJ1084" s="139"/>
      <c r="BK1084" s="139"/>
      <c r="BL1084" s="139"/>
      <c r="BM1084" s="139"/>
      <c r="BN1084" s="139"/>
    </row>
    <row r="1085" spans="1:66" ht="15">
      <c r="A1085" s="139"/>
      <c r="B1085" s="139"/>
      <c r="C1085" s="139"/>
      <c r="D1085" s="139"/>
      <c r="E1085" s="139"/>
      <c r="F1085" s="139"/>
      <c r="G1085" s="139"/>
      <c r="H1085" s="139"/>
      <c r="I1085" s="139"/>
      <c r="J1085" s="139"/>
      <c r="K1085" s="139"/>
      <c r="L1085" s="139"/>
      <c r="M1085" s="139"/>
      <c r="N1085" s="139"/>
      <c r="O1085" s="139"/>
      <c r="P1085" s="139"/>
      <c r="Q1085" s="139"/>
      <c r="R1085" s="139"/>
      <c r="S1085" s="139"/>
      <c r="T1085" s="139"/>
      <c r="U1085" s="139"/>
      <c r="V1085" s="139"/>
      <c r="W1085" s="139"/>
      <c r="X1085" s="139"/>
      <c r="Y1085" s="139"/>
      <c r="Z1085" s="139"/>
      <c r="AA1085" s="139"/>
      <c r="AB1085" s="139"/>
      <c r="AC1085" s="139"/>
      <c r="AD1085" s="139"/>
      <c r="AE1085" s="139"/>
      <c r="AF1085" s="139"/>
      <c r="AG1085" s="139"/>
      <c r="AH1085" s="139"/>
      <c r="AI1085" s="139"/>
      <c r="AJ1085" s="139"/>
      <c r="AK1085" s="139"/>
      <c r="AL1085" s="139"/>
      <c r="AM1085" s="139"/>
      <c r="AN1085" s="139"/>
      <c r="AO1085" s="139"/>
      <c r="AP1085" s="139"/>
      <c r="AQ1085" s="139"/>
      <c r="AR1085" s="139"/>
      <c r="AS1085" s="139"/>
      <c r="AT1085" s="139"/>
      <c r="AU1085" s="139"/>
      <c r="AV1085" s="139"/>
      <c r="AW1085" s="139"/>
      <c r="AX1085" s="139"/>
      <c r="AY1085" s="139"/>
      <c r="AZ1085" s="139"/>
      <c r="BA1085" s="140"/>
      <c r="BB1085" s="139"/>
      <c r="BC1085" s="139"/>
      <c r="BD1085" s="139"/>
      <c r="BE1085" s="139"/>
      <c r="BF1085" s="139"/>
      <c r="BG1085" s="140"/>
      <c r="BH1085" s="139"/>
      <c r="BI1085" s="139"/>
      <c r="BJ1085" s="139"/>
      <c r="BK1085" s="139"/>
      <c r="BL1085" s="139"/>
      <c r="BM1085" s="139"/>
      <c r="BN1085" s="139"/>
    </row>
    <row r="1086" spans="1:66" ht="15">
      <c r="A1086" s="139"/>
      <c r="B1086" s="139"/>
      <c r="C1086" s="139"/>
      <c r="D1086" s="139"/>
      <c r="E1086" s="139"/>
      <c r="F1086" s="139"/>
      <c r="G1086" s="139"/>
      <c r="H1086" s="139"/>
      <c r="I1086" s="139"/>
      <c r="J1086" s="139"/>
      <c r="K1086" s="139"/>
      <c r="L1086" s="139"/>
      <c r="M1086" s="139"/>
      <c r="N1086" s="139"/>
      <c r="O1086" s="139"/>
      <c r="P1086" s="139"/>
      <c r="Q1086" s="139"/>
      <c r="R1086" s="139"/>
      <c r="S1086" s="139"/>
      <c r="T1086" s="139"/>
      <c r="U1086" s="139"/>
      <c r="V1086" s="139"/>
      <c r="W1086" s="139"/>
      <c r="X1086" s="139"/>
      <c r="Y1086" s="139"/>
      <c r="Z1086" s="139"/>
      <c r="AA1086" s="139"/>
      <c r="AB1086" s="139"/>
      <c r="AC1086" s="139"/>
      <c r="AD1086" s="139"/>
      <c r="AE1086" s="139"/>
      <c r="AF1086" s="139"/>
      <c r="AG1086" s="139"/>
      <c r="AH1086" s="139"/>
      <c r="AI1086" s="139"/>
      <c r="AJ1086" s="139"/>
      <c r="AK1086" s="139"/>
      <c r="AL1086" s="139"/>
      <c r="AM1086" s="139"/>
      <c r="AN1086" s="139"/>
      <c r="AO1086" s="139"/>
      <c r="AP1086" s="139"/>
      <c r="AQ1086" s="139"/>
      <c r="AR1086" s="139"/>
      <c r="AS1086" s="139"/>
      <c r="AT1086" s="139"/>
      <c r="AU1086" s="139"/>
      <c r="AV1086" s="139"/>
      <c r="AW1086" s="139"/>
      <c r="AX1086" s="139"/>
      <c r="AY1086" s="139"/>
      <c r="AZ1086" s="139"/>
      <c r="BA1086" s="140"/>
      <c r="BB1086" s="139"/>
      <c r="BC1086" s="139"/>
      <c r="BD1086" s="139"/>
      <c r="BE1086" s="139"/>
      <c r="BF1086" s="139"/>
      <c r="BG1086" s="140"/>
      <c r="BH1086" s="139"/>
      <c r="BI1086" s="139"/>
      <c r="BJ1086" s="139"/>
      <c r="BK1086" s="139"/>
      <c r="BL1086" s="139"/>
      <c r="BM1086" s="139"/>
      <c r="BN1086" s="139"/>
    </row>
    <row r="1087" spans="1:66" ht="15">
      <c r="A1087" s="139"/>
      <c r="B1087" s="139"/>
      <c r="C1087" s="139"/>
      <c r="D1087" s="139"/>
      <c r="E1087" s="139"/>
      <c r="F1087" s="139"/>
      <c r="G1087" s="139"/>
      <c r="H1087" s="139"/>
      <c r="I1087" s="139"/>
      <c r="J1087" s="139"/>
      <c r="K1087" s="139"/>
      <c r="L1087" s="139"/>
      <c r="M1087" s="139"/>
      <c r="N1087" s="139"/>
      <c r="O1087" s="139"/>
      <c r="P1087" s="139"/>
      <c r="Q1087" s="139"/>
      <c r="R1087" s="139"/>
      <c r="S1087" s="139"/>
      <c r="T1087" s="139"/>
      <c r="U1087" s="139"/>
      <c r="V1087" s="139"/>
      <c r="W1087" s="139"/>
      <c r="X1087" s="139"/>
      <c r="Y1087" s="139"/>
      <c r="Z1087" s="139"/>
      <c r="AA1087" s="139"/>
      <c r="AB1087" s="139"/>
      <c r="AC1087" s="139"/>
      <c r="AD1087" s="139"/>
      <c r="AE1087" s="139"/>
      <c r="AF1087" s="139"/>
      <c r="AG1087" s="139"/>
      <c r="AH1087" s="139"/>
      <c r="AI1087" s="139"/>
      <c r="AJ1087" s="139"/>
      <c r="AK1087" s="139"/>
      <c r="AL1087" s="139"/>
      <c r="AM1087" s="139"/>
      <c r="AN1087" s="139"/>
      <c r="AO1087" s="139"/>
      <c r="AP1087" s="139"/>
      <c r="AQ1087" s="139"/>
      <c r="AR1087" s="139"/>
      <c r="AS1087" s="139"/>
      <c r="AT1087" s="139"/>
      <c r="AU1087" s="139"/>
      <c r="AV1087" s="139"/>
      <c r="AW1087" s="139"/>
      <c r="AX1087" s="139"/>
      <c r="AY1087" s="139"/>
      <c r="AZ1087" s="139"/>
      <c r="BA1087" s="140"/>
      <c r="BB1087" s="139"/>
      <c r="BC1087" s="139"/>
      <c r="BD1087" s="139"/>
      <c r="BE1087" s="139"/>
      <c r="BF1087" s="139"/>
      <c r="BG1087" s="140"/>
      <c r="BH1087" s="139"/>
      <c r="BI1087" s="139"/>
      <c r="BJ1087" s="139"/>
      <c r="BK1087" s="139"/>
      <c r="BL1087" s="139"/>
      <c r="BM1087" s="139"/>
      <c r="BN1087" s="139"/>
    </row>
    <row r="1088" spans="1:66" ht="15">
      <c r="A1088" s="139"/>
      <c r="B1088" s="139"/>
      <c r="C1088" s="139"/>
      <c r="D1088" s="139"/>
      <c r="E1088" s="139"/>
      <c r="F1088" s="139"/>
      <c r="G1088" s="139"/>
      <c r="H1088" s="139"/>
      <c r="I1088" s="139"/>
      <c r="J1088" s="139"/>
      <c r="K1088" s="139"/>
      <c r="L1088" s="139"/>
      <c r="M1088" s="139"/>
      <c r="N1088" s="139"/>
      <c r="O1088" s="139"/>
      <c r="P1088" s="139"/>
      <c r="Q1088" s="139"/>
      <c r="R1088" s="139"/>
      <c r="S1088" s="139"/>
      <c r="T1088" s="139"/>
      <c r="U1088" s="139"/>
      <c r="V1088" s="139"/>
      <c r="W1088" s="139"/>
      <c r="X1088" s="139"/>
      <c r="Y1088" s="139"/>
      <c r="Z1088" s="139"/>
      <c r="AA1088" s="139"/>
      <c r="AB1088" s="139"/>
      <c r="AC1088" s="139"/>
      <c r="AD1088" s="139"/>
      <c r="AE1088" s="139"/>
      <c r="AF1088" s="139"/>
      <c r="AG1088" s="139"/>
      <c r="AH1088" s="139"/>
      <c r="AI1088" s="139"/>
      <c r="AJ1088" s="139"/>
      <c r="AK1088" s="139"/>
      <c r="AL1088" s="139"/>
      <c r="AM1088" s="139"/>
      <c r="AN1088" s="139"/>
      <c r="AO1088" s="139"/>
      <c r="AP1088" s="139"/>
      <c r="AQ1088" s="139"/>
      <c r="AR1088" s="139"/>
      <c r="AS1088" s="139"/>
      <c r="AT1088" s="139"/>
      <c r="AU1088" s="139"/>
      <c r="AV1088" s="139"/>
      <c r="AW1088" s="139"/>
      <c r="AX1088" s="139"/>
      <c r="AY1088" s="139"/>
      <c r="AZ1088" s="139"/>
      <c r="BA1088" s="140"/>
      <c r="BB1088" s="139"/>
      <c r="BC1088" s="139"/>
      <c r="BD1088" s="139"/>
      <c r="BE1088" s="139"/>
      <c r="BF1088" s="139"/>
      <c r="BG1088" s="140"/>
      <c r="BH1088" s="139"/>
      <c r="BI1088" s="139"/>
      <c r="BJ1088" s="139"/>
      <c r="BK1088" s="139"/>
      <c r="BL1088" s="139"/>
      <c r="BM1088" s="139"/>
      <c r="BN1088" s="139"/>
    </row>
    <row r="1089" spans="1:66" ht="15">
      <c r="A1089" s="139"/>
      <c r="B1089" s="139"/>
      <c r="C1089" s="139"/>
      <c r="D1089" s="139"/>
      <c r="E1089" s="139"/>
      <c r="F1089" s="139"/>
      <c r="G1089" s="139"/>
      <c r="H1089" s="139"/>
      <c r="I1089" s="139"/>
      <c r="J1089" s="139"/>
      <c r="K1089" s="139"/>
      <c r="L1089" s="139"/>
      <c r="M1089" s="139"/>
      <c r="N1089" s="139"/>
      <c r="O1089" s="139"/>
      <c r="P1089" s="139"/>
      <c r="Q1089" s="139"/>
      <c r="R1089" s="139"/>
      <c r="S1089" s="139"/>
      <c r="T1089" s="139"/>
      <c r="U1089" s="139"/>
      <c r="V1089" s="139"/>
      <c r="W1089" s="139"/>
      <c r="X1089" s="139"/>
      <c r="Y1089" s="139"/>
      <c r="Z1089" s="139"/>
      <c r="AA1089" s="139"/>
      <c r="AB1089" s="139"/>
      <c r="AC1089" s="139"/>
      <c r="AD1089" s="139"/>
      <c r="AE1089" s="139"/>
      <c r="AF1089" s="139"/>
      <c r="AG1089" s="139"/>
      <c r="AH1089" s="139"/>
      <c r="AI1089" s="139"/>
      <c r="AJ1089" s="139"/>
      <c r="AK1089" s="139"/>
      <c r="AL1089" s="139"/>
      <c r="AM1089" s="139"/>
      <c r="AN1089" s="139"/>
      <c r="AO1089" s="139"/>
      <c r="AP1089" s="139"/>
      <c r="AQ1089" s="139"/>
      <c r="AR1089" s="139"/>
      <c r="AS1089" s="139"/>
      <c r="AT1089" s="139"/>
      <c r="AU1089" s="139"/>
      <c r="AV1089" s="139"/>
      <c r="AW1089" s="139"/>
      <c r="AX1089" s="139"/>
      <c r="AY1089" s="139"/>
      <c r="AZ1089" s="139"/>
      <c r="BA1089" s="140"/>
      <c r="BB1089" s="139"/>
      <c r="BC1089" s="139"/>
      <c r="BD1089" s="139"/>
      <c r="BE1089" s="139"/>
      <c r="BF1089" s="139"/>
      <c r="BG1089" s="140"/>
      <c r="BH1089" s="139"/>
      <c r="BI1089" s="139"/>
      <c r="BJ1089" s="139"/>
      <c r="BK1089" s="139"/>
      <c r="BL1089" s="139"/>
      <c r="BM1089" s="139"/>
      <c r="BN1089" s="139"/>
    </row>
    <row r="1090" spans="1:66" ht="15">
      <c r="A1090" s="139"/>
      <c r="B1090" s="139"/>
      <c r="C1090" s="139"/>
      <c r="D1090" s="139"/>
      <c r="E1090" s="139"/>
      <c r="F1090" s="139"/>
      <c r="G1090" s="139"/>
      <c r="H1090" s="139"/>
      <c r="I1090" s="139"/>
      <c r="J1090" s="139"/>
      <c r="K1090" s="139"/>
      <c r="L1090" s="139"/>
      <c r="M1090" s="139"/>
      <c r="N1090" s="139"/>
      <c r="O1090" s="139"/>
      <c r="P1090" s="139"/>
      <c r="Q1090" s="139"/>
      <c r="R1090" s="139"/>
      <c r="S1090" s="139"/>
      <c r="T1090" s="139"/>
      <c r="U1090" s="139"/>
      <c r="V1090" s="139"/>
      <c r="W1090" s="139"/>
      <c r="X1090" s="139"/>
      <c r="Y1090" s="139"/>
      <c r="Z1090" s="139"/>
      <c r="AA1090" s="139"/>
      <c r="AB1090" s="139"/>
      <c r="AC1090" s="139"/>
      <c r="AD1090" s="139"/>
      <c r="AE1090" s="139"/>
      <c r="AF1090" s="139"/>
      <c r="AG1090" s="139"/>
      <c r="AH1090" s="139"/>
      <c r="AI1090" s="139"/>
      <c r="AJ1090" s="139"/>
      <c r="AK1090" s="139"/>
      <c r="AL1090" s="139"/>
      <c r="AM1090" s="139"/>
      <c r="AN1090" s="139"/>
      <c r="AO1090" s="139"/>
      <c r="AP1090" s="139"/>
      <c r="AQ1090" s="139"/>
      <c r="AR1090" s="139"/>
      <c r="AS1090" s="139"/>
      <c r="AT1090" s="139"/>
      <c r="AU1090" s="139"/>
      <c r="AV1090" s="139"/>
      <c r="AW1090" s="139"/>
      <c r="AX1090" s="139"/>
      <c r="AY1090" s="139"/>
      <c r="AZ1090" s="139"/>
      <c r="BA1090" s="140"/>
      <c r="BB1090" s="139"/>
      <c r="BC1090" s="139"/>
      <c r="BD1090" s="139"/>
      <c r="BE1090" s="139"/>
      <c r="BF1090" s="139"/>
      <c r="BG1090" s="140"/>
      <c r="BH1090" s="139"/>
      <c r="BI1090" s="139"/>
      <c r="BJ1090" s="139"/>
      <c r="BK1090" s="139"/>
      <c r="BL1090" s="139"/>
      <c r="BM1090" s="139"/>
      <c r="BN1090" s="139"/>
    </row>
    <row r="1091" spans="1:66" ht="15">
      <c r="A1091" s="139"/>
      <c r="B1091" s="139"/>
      <c r="C1091" s="139"/>
      <c r="D1091" s="139"/>
      <c r="E1091" s="139"/>
      <c r="F1091" s="139"/>
      <c r="G1091" s="139"/>
      <c r="H1091" s="139"/>
      <c r="I1091" s="139"/>
      <c r="J1091" s="139"/>
      <c r="K1091" s="139"/>
      <c r="L1091" s="139"/>
      <c r="M1091" s="139"/>
      <c r="N1091" s="139"/>
      <c r="O1091" s="139"/>
      <c r="P1091" s="139"/>
      <c r="Q1091" s="139"/>
      <c r="R1091" s="139"/>
      <c r="S1091" s="139"/>
      <c r="T1091" s="139"/>
      <c r="U1091" s="139"/>
      <c r="V1091" s="139"/>
      <c r="W1091" s="139"/>
      <c r="X1091" s="139"/>
      <c r="Y1091" s="139"/>
      <c r="Z1091" s="139"/>
      <c r="AA1091" s="139"/>
      <c r="AB1091" s="139"/>
      <c r="AC1091" s="139"/>
      <c r="AD1091" s="139"/>
      <c r="AE1091" s="139"/>
      <c r="AF1091" s="139"/>
      <c r="AG1091" s="139"/>
      <c r="AH1091" s="139"/>
      <c r="AI1091" s="139"/>
      <c r="AJ1091" s="139"/>
      <c r="AK1091" s="139"/>
      <c r="AL1091" s="139"/>
      <c r="AM1091" s="139"/>
      <c r="AN1091" s="139"/>
      <c r="AO1091" s="139"/>
      <c r="AP1091" s="139"/>
      <c r="AQ1091" s="139"/>
      <c r="AR1091" s="139"/>
      <c r="AS1091" s="139"/>
      <c r="AT1091" s="139"/>
      <c r="AU1091" s="139"/>
      <c r="AV1091" s="139"/>
      <c r="AW1091" s="139"/>
      <c r="AX1091" s="139"/>
      <c r="AY1091" s="139"/>
      <c r="AZ1091" s="139"/>
      <c r="BA1091" s="140"/>
      <c r="BB1091" s="139"/>
      <c r="BC1091" s="139"/>
      <c r="BD1091" s="139"/>
      <c r="BE1091" s="139"/>
      <c r="BF1091" s="139"/>
      <c r="BG1091" s="140"/>
      <c r="BH1091" s="139"/>
      <c r="BI1091" s="139"/>
      <c r="BJ1091" s="139"/>
      <c r="BK1091" s="139"/>
      <c r="BL1091" s="139"/>
      <c r="BM1091" s="139"/>
      <c r="BN1091" s="139"/>
    </row>
    <row r="1092" spans="1:66" ht="15">
      <c r="A1092" s="139"/>
      <c r="B1092" s="139"/>
      <c r="C1092" s="139"/>
      <c r="D1092" s="139"/>
      <c r="E1092" s="139"/>
      <c r="F1092" s="139"/>
      <c r="G1092" s="139"/>
      <c r="H1092" s="139"/>
      <c r="I1092" s="139"/>
      <c r="J1092" s="139"/>
      <c r="K1092" s="139"/>
      <c r="L1092" s="139"/>
      <c r="M1092" s="139"/>
      <c r="N1092" s="139"/>
      <c r="O1092" s="139"/>
      <c r="P1092" s="139"/>
      <c r="Q1092" s="139"/>
      <c r="R1092" s="139"/>
      <c r="S1092" s="139"/>
      <c r="T1092" s="139"/>
      <c r="U1092" s="139"/>
      <c r="V1092" s="139"/>
      <c r="W1092" s="139"/>
      <c r="X1092" s="139"/>
      <c r="Y1092" s="139"/>
      <c r="Z1092" s="139"/>
      <c r="AA1092" s="139"/>
      <c r="AB1092" s="139"/>
      <c r="AC1092" s="139"/>
      <c r="AD1092" s="139"/>
      <c r="AE1092" s="139"/>
      <c r="AF1092" s="139"/>
      <c r="AG1092" s="139"/>
      <c r="AH1092" s="139"/>
      <c r="AI1092" s="139"/>
      <c r="AJ1092" s="139"/>
      <c r="AK1092" s="139"/>
      <c r="AL1092" s="139"/>
      <c r="AM1092" s="139"/>
      <c r="AN1092" s="139"/>
      <c r="AO1092" s="139"/>
      <c r="AP1092" s="139"/>
      <c r="AQ1092" s="139"/>
      <c r="AR1092" s="139"/>
      <c r="AS1092" s="139"/>
      <c r="AT1092" s="139"/>
      <c r="AU1092" s="139"/>
      <c r="AV1092" s="139"/>
      <c r="AW1092" s="139"/>
      <c r="AX1092" s="139"/>
      <c r="AY1092" s="139"/>
      <c r="AZ1092" s="139"/>
      <c r="BA1092" s="140"/>
      <c r="BB1092" s="139"/>
      <c r="BC1092" s="139"/>
      <c r="BD1092" s="139"/>
      <c r="BE1092" s="139"/>
      <c r="BF1092" s="139"/>
      <c r="BG1092" s="140"/>
      <c r="BH1092" s="139"/>
      <c r="BI1092" s="139"/>
      <c r="BJ1092" s="139"/>
      <c r="BK1092" s="139"/>
      <c r="BL1092" s="139"/>
      <c r="BM1092" s="139"/>
      <c r="BN1092" s="139"/>
    </row>
    <row r="1093" spans="1:66" ht="15">
      <c r="A1093" s="139"/>
      <c r="B1093" s="139"/>
      <c r="C1093" s="139"/>
      <c r="D1093" s="139"/>
      <c r="E1093" s="139"/>
      <c r="F1093" s="139"/>
      <c r="G1093" s="139"/>
      <c r="H1093" s="139"/>
      <c r="I1093" s="139"/>
      <c r="J1093" s="139"/>
      <c r="K1093" s="139"/>
      <c r="L1093" s="139"/>
      <c r="M1093" s="139"/>
      <c r="N1093" s="139"/>
      <c r="O1093" s="139"/>
      <c r="P1093" s="139"/>
      <c r="Q1093" s="139"/>
      <c r="R1093" s="139"/>
      <c r="S1093" s="139"/>
      <c r="T1093" s="139"/>
      <c r="U1093" s="139"/>
      <c r="V1093" s="139"/>
      <c r="W1093" s="139"/>
      <c r="X1093" s="139"/>
      <c r="Y1093" s="139"/>
      <c r="Z1093" s="139"/>
      <c r="AA1093" s="139"/>
      <c r="AB1093" s="139"/>
      <c r="AC1093" s="139"/>
      <c r="AD1093" s="139"/>
      <c r="AE1093" s="139"/>
      <c r="AF1093" s="139"/>
      <c r="AG1093" s="139"/>
      <c r="AH1093" s="139"/>
      <c r="AI1093" s="139"/>
      <c r="AJ1093" s="139"/>
      <c r="AK1093" s="139"/>
      <c r="AL1093" s="139"/>
      <c r="AM1093" s="139"/>
      <c r="AN1093" s="139"/>
      <c r="AO1093" s="139"/>
      <c r="AP1093" s="139"/>
      <c r="AQ1093" s="139"/>
      <c r="AR1093" s="139"/>
      <c r="AS1093" s="139"/>
      <c r="AT1093" s="139"/>
      <c r="AU1093" s="139"/>
      <c r="AV1093" s="139"/>
      <c r="AW1093" s="139"/>
      <c r="AX1093" s="139"/>
      <c r="AY1093" s="139"/>
      <c r="AZ1093" s="139"/>
      <c r="BA1093" s="140"/>
      <c r="BB1093" s="139"/>
      <c r="BC1093" s="139"/>
      <c r="BD1093" s="139"/>
      <c r="BE1093" s="139"/>
      <c r="BF1093" s="139"/>
      <c r="BG1093" s="140"/>
      <c r="BH1093" s="139"/>
      <c r="BI1093" s="139"/>
      <c r="BJ1093" s="139"/>
      <c r="BK1093" s="139"/>
      <c r="BL1093" s="139"/>
      <c r="BM1093" s="139"/>
      <c r="BN1093" s="139"/>
    </row>
    <row r="1094" spans="1:66" ht="15">
      <c r="A1094" s="139"/>
      <c r="B1094" s="139"/>
      <c r="C1094" s="139"/>
      <c r="D1094" s="139"/>
      <c r="E1094" s="139"/>
      <c r="F1094" s="139"/>
      <c r="G1094" s="139"/>
      <c r="H1094" s="139"/>
      <c r="I1094" s="139"/>
      <c r="J1094" s="139"/>
      <c r="K1094" s="139"/>
      <c r="L1094" s="139"/>
      <c r="M1094" s="139"/>
      <c r="N1094" s="139"/>
      <c r="O1094" s="139"/>
      <c r="P1094" s="139"/>
      <c r="Q1094" s="139"/>
      <c r="R1094" s="139"/>
      <c r="S1094" s="139"/>
      <c r="T1094" s="139"/>
      <c r="U1094" s="139"/>
      <c r="V1094" s="139"/>
      <c r="W1094" s="139"/>
      <c r="X1094" s="139"/>
      <c r="Y1094" s="139"/>
      <c r="Z1094" s="139"/>
      <c r="AA1094" s="139"/>
      <c r="AB1094" s="139"/>
      <c r="AC1094" s="139"/>
      <c r="AD1094" s="139"/>
      <c r="AE1094" s="139"/>
      <c r="AF1094" s="139"/>
      <c r="AG1094" s="139"/>
      <c r="AH1094" s="139"/>
      <c r="AI1094" s="139"/>
      <c r="AJ1094" s="139"/>
      <c r="AK1094" s="139"/>
      <c r="AL1094" s="139"/>
      <c r="AM1094" s="139"/>
      <c r="AN1094" s="139"/>
      <c r="AO1094" s="139"/>
      <c r="AP1094" s="139"/>
      <c r="AQ1094" s="139"/>
      <c r="AR1094" s="139"/>
      <c r="AS1094" s="139"/>
      <c r="AT1094" s="139"/>
      <c r="AU1094" s="139"/>
      <c r="AV1094" s="139"/>
      <c r="AW1094" s="139"/>
      <c r="AX1094" s="139"/>
      <c r="AY1094" s="139"/>
      <c r="AZ1094" s="139"/>
      <c r="BA1094" s="140"/>
      <c r="BB1094" s="139"/>
      <c r="BC1094" s="139"/>
      <c r="BD1094" s="139"/>
      <c r="BE1094" s="139"/>
      <c r="BF1094" s="139"/>
      <c r="BG1094" s="140"/>
      <c r="BH1094" s="139"/>
      <c r="BI1094" s="139"/>
      <c r="BJ1094" s="139"/>
      <c r="BK1094" s="139"/>
      <c r="BL1094" s="139"/>
      <c r="BM1094" s="139"/>
      <c r="BN1094" s="139"/>
    </row>
    <row r="1095" spans="1:66" ht="15">
      <c r="A1095" s="139"/>
      <c r="B1095" s="139"/>
      <c r="C1095" s="139"/>
      <c r="D1095" s="139"/>
      <c r="E1095" s="139"/>
      <c r="F1095" s="139"/>
      <c r="G1095" s="139"/>
      <c r="H1095" s="139"/>
      <c r="I1095" s="139"/>
      <c r="J1095" s="139"/>
      <c r="K1095" s="139"/>
      <c r="L1095" s="139"/>
      <c r="M1095" s="139"/>
      <c r="N1095" s="139"/>
      <c r="O1095" s="139"/>
      <c r="P1095" s="139"/>
      <c r="Q1095" s="139"/>
      <c r="R1095" s="139"/>
      <c r="S1095" s="139"/>
      <c r="T1095" s="139"/>
      <c r="U1095" s="139"/>
      <c r="V1095" s="139"/>
      <c r="W1095" s="139"/>
      <c r="X1095" s="139"/>
      <c r="Y1095" s="139"/>
      <c r="Z1095" s="139"/>
      <c r="AA1095" s="139"/>
      <c r="AB1095" s="139"/>
      <c r="AC1095" s="139"/>
      <c r="AD1095" s="139"/>
      <c r="AE1095" s="139"/>
      <c r="AF1095" s="139"/>
      <c r="AG1095" s="139"/>
      <c r="AH1095" s="139"/>
      <c r="AI1095" s="139"/>
      <c r="AJ1095" s="139"/>
      <c r="AK1095" s="139"/>
      <c r="AL1095" s="139"/>
      <c r="AM1095" s="139"/>
      <c r="AN1095" s="139"/>
      <c r="AO1095" s="139"/>
      <c r="AP1095" s="139"/>
      <c r="AQ1095" s="139"/>
      <c r="AR1095" s="139"/>
      <c r="AS1095" s="139"/>
      <c r="AT1095" s="139"/>
      <c r="AU1095" s="139"/>
      <c r="AV1095" s="139"/>
      <c r="AW1095" s="139"/>
      <c r="AX1095" s="139"/>
      <c r="AY1095" s="139"/>
      <c r="AZ1095" s="139"/>
      <c r="BA1095" s="140"/>
      <c r="BB1095" s="139"/>
      <c r="BC1095" s="139"/>
      <c r="BD1095" s="139"/>
      <c r="BE1095" s="139"/>
      <c r="BF1095" s="139"/>
      <c r="BG1095" s="140"/>
      <c r="BH1095" s="139"/>
      <c r="BI1095" s="139"/>
      <c r="BJ1095" s="139"/>
      <c r="BK1095" s="139"/>
      <c r="BL1095" s="139"/>
      <c r="BM1095" s="139"/>
      <c r="BN1095" s="139"/>
    </row>
    <row r="1096" spans="1:66" ht="15">
      <c r="A1096" s="139"/>
      <c r="B1096" s="139"/>
      <c r="C1096" s="139"/>
      <c r="D1096" s="139"/>
      <c r="E1096" s="139"/>
      <c r="F1096" s="139"/>
      <c r="G1096" s="139"/>
      <c r="H1096" s="139"/>
      <c r="I1096" s="139"/>
      <c r="J1096" s="139"/>
      <c r="K1096" s="139"/>
      <c r="L1096" s="139"/>
      <c r="M1096" s="139"/>
      <c r="N1096" s="139"/>
      <c r="O1096" s="139"/>
      <c r="P1096" s="139"/>
      <c r="Q1096" s="139"/>
      <c r="R1096" s="139"/>
      <c r="S1096" s="139"/>
      <c r="T1096" s="139"/>
      <c r="U1096" s="139"/>
      <c r="V1096" s="139"/>
      <c r="W1096" s="139"/>
      <c r="X1096" s="139"/>
      <c r="Y1096" s="139"/>
      <c r="Z1096" s="139"/>
      <c r="AA1096" s="139"/>
      <c r="AB1096" s="139"/>
      <c r="AC1096" s="139"/>
      <c r="AD1096" s="139"/>
      <c r="AE1096" s="139"/>
      <c r="AF1096" s="139"/>
      <c r="AG1096" s="139"/>
      <c r="AH1096" s="139"/>
      <c r="AI1096" s="139"/>
      <c r="AJ1096" s="139"/>
      <c r="AK1096" s="139"/>
      <c r="AL1096" s="139"/>
      <c r="AM1096" s="139"/>
      <c r="AN1096" s="139"/>
      <c r="AO1096" s="139"/>
      <c r="AP1096" s="139"/>
      <c r="AQ1096" s="139"/>
      <c r="AR1096" s="139"/>
      <c r="AS1096" s="139"/>
      <c r="AT1096" s="139"/>
      <c r="AU1096" s="139"/>
      <c r="AV1096" s="139"/>
      <c r="AW1096" s="139"/>
      <c r="AX1096" s="139"/>
      <c r="AY1096" s="139"/>
      <c r="AZ1096" s="139"/>
      <c r="BA1096" s="140"/>
      <c r="BB1096" s="139"/>
      <c r="BC1096" s="139"/>
      <c r="BD1096" s="139"/>
      <c r="BE1096" s="139"/>
      <c r="BF1096" s="139"/>
      <c r="BG1096" s="140"/>
      <c r="BH1096" s="139"/>
      <c r="BI1096" s="139"/>
      <c r="BJ1096" s="139"/>
      <c r="BK1096" s="139"/>
      <c r="BL1096" s="139"/>
      <c r="BM1096" s="139"/>
      <c r="BN1096" s="139"/>
    </row>
    <row r="1097" spans="1:66" ht="15">
      <c r="A1097" s="139"/>
      <c r="B1097" s="139"/>
      <c r="C1097" s="139"/>
      <c r="D1097" s="139"/>
      <c r="E1097" s="139"/>
      <c r="F1097" s="139"/>
      <c r="G1097" s="139"/>
      <c r="H1097" s="139"/>
      <c r="I1097" s="139"/>
      <c r="J1097" s="139"/>
      <c r="K1097" s="139"/>
      <c r="L1097" s="139"/>
      <c r="M1097" s="139"/>
      <c r="N1097" s="139"/>
      <c r="O1097" s="139"/>
      <c r="P1097" s="139"/>
      <c r="Q1097" s="139"/>
      <c r="R1097" s="139"/>
      <c r="S1097" s="139"/>
      <c r="T1097" s="139"/>
      <c r="U1097" s="139"/>
      <c r="V1097" s="139"/>
      <c r="W1097" s="139"/>
      <c r="X1097" s="139"/>
      <c r="Y1097" s="139"/>
      <c r="Z1097" s="139"/>
      <c r="AA1097" s="139"/>
      <c r="AB1097" s="139"/>
      <c r="AC1097" s="139"/>
      <c r="AD1097" s="139"/>
      <c r="AE1097" s="139"/>
      <c r="AF1097" s="139"/>
      <c r="AG1097" s="139"/>
      <c r="AH1097" s="139"/>
      <c r="AI1097" s="139"/>
      <c r="AJ1097" s="139"/>
      <c r="AK1097" s="139"/>
      <c r="AL1097" s="139"/>
      <c r="AM1097" s="139"/>
      <c r="AN1097" s="139"/>
      <c r="AO1097" s="139"/>
      <c r="AP1097" s="139"/>
      <c r="AQ1097" s="139"/>
      <c r="AR1097" s="139"/>
      <c r="AS1097" s="139"/>
      <c r="AT1097" s="139"/>
      <c r="AU1097" s="139"/>
      <c r="AV1097" s="139"/>
      <c r="AW1097" s="139"/>
      <c r="AX1097" s="139"/>
      <c r="AY1097" s="139"/>
      <c r="AZ1097" s="139"/>
      <c r="BA1097" s="140"/>
      <c r="BB1097" s="139"/>
      <c r="BC1097" s="139"/>
      <c r="BD1097" s="139"/>
      <c r="BE1097" s="139"/>
      <c r="BF1097" s="139"/>
      <c r="BG1097" s="140"/>
      <c r="BH1097" s="139"/>
      <c r="BI1097" s="139"/>
      <c r="BJ1097" s="139"/>
      <c r="BK1097" s="139"/>
      <c r="BL1097" s="139"/>
      <c r="BM1097" s="139"/>
      <c r="BN1097" s="139"/>
    </row>
    <row r="1098" spans="1:66" ht="15">
      <c r="A1098" s="139"/>
      <c r="B1098" s="139"/>
      <c r="C1098" s="139"/>
      <c r="D1098" s="139"/>
      <c r="E1098" s="139"/>
      <c r="F1098" s="139"/>
      <c r="G1098" s="139"/>
      <c r="H1098" s="139"/>
      <c r="I1098" s="139"/>
      <c r="J1098" s="139"/>
      <c r="K1098" s="139"/>
      <c r="L1098" s="139"/>
      <c r="M1098" s="139"/>
      <c r="N1098" s="139"/>
      <c r="O1098" s="139"/>
      <c r="P1098" s="139"/>
      <c r="Q1098" s="139"/>
      <c r="R1098" s="139"/>
      <c r="S1098" s="139"/>
      <c r="T1098" s="139"/>
      <c r="U1098" s="139"/>
      <c r="V1098" s="139"/>
      <c r="W1098" s="139"/>
      <c r="X1098" s="139"/>
      <c r="Y1098" s="139"/>
      <c r="Z1098" s="139"/>
      <c r="AA1098" s="139"/>
      <c r="AB1098" s="139"/>
      <c r="AC1098" s="139"/>
      <c r="AD1098" s="139"/>
      <c r="AE1098" s="139"/>
      <c r="AF1098" s="139"/>
      <c r="AG1098" s="139"/>
      <c r="AH1098" s="139"/>
      <c r="AI1098" s="139"/>
      <c r="AJ1098" s="139"/>
      <c r="AK1098" s="139"/>
      <c r="AL1098" s="139"/>
      <c r="AM1098" s="139"/>
      <c r="AN1098" s="139"/>
      <c r="AO1098" s="139"/>
      <c r="AP1098" s="139"/>
      <c r="AQ1098" s="139"/>
      <c r="AR1098" s="139"/>
      <c r="AS1098" s="139"/>
      <c r="AT1098" s="139"/>
      <c r="AU1098" s="139"/>
      <c r="AV1098" s="139"/>
      <c r="AW1098" s="139"/>
      <c r="AX1098" s="139"/>
      <c r="AY1098" s="139"/>
      <c r="AZ1098" s="139"/>
      <c r="BA1098" s="140"/>
      <c r="BB1098" s="139"/>
      <c r="BC1098" s="139"/>
      <c r="BD1098" s="139"/>
      <c r="BE1098" s="139"/>
      <c r="BF1098" s="139"/>
      <c r="BG1098" s="140"/>
      <c r="BH1098" s="139"/>
      <c r="BI1098" s="139"/>
      <c r="BJ1098" s="139"/>
      <c r="BK1098" s="139"/>
      <c r="BL1098" s="139"/>
      <c r="BM1098" s="139"/>
      <c r="BN1098" s="139"/>
    </row>
    <row r="1099" spans="1:66" ht="15">
      <c r="A1099" s="139"/>
      <c r="B1099" s="139"/>
      <c r="C1099" s="139"/>
      <c r="D1099" s="139"/>
      <c r="E1099" s="139"/>
      <c r="F1099" s="139"/>
      <c r="G1099" s="139"/>
      <c r="H1099" s="139"/>
      <c r="I1099" s="139"/>
      <c r="J1099" s="139"/>
      <c r="K1099" s="139"/>
      <c r="L1099" s="139"/>
      <c r="M1099" s="139"/>
      <c r="N1099" s="139"/>
      <c r="O1099" s="139"/>
      <c r="P1099" s="139"/>
      <c r="Q1099" s="139"/>
      <c r="R1099" s="139"/>
      <c r="S1099" s="139"/>
      <c r="T1099" s="139"/>
      <c r="U1099" s="139"/>
      <c r="V1099" s="139"/>
      <c r="W1099" s="139"/>
      <c r="X1099" s="139"/>
      <c r="Y1099" s="139"/>
      <c r="Z1099" s="139"/>
      <c r="AA1099" s="139"/>
      <c r="AB1099" s="139"/>
      <c r="AC1099" s="139"/>
      <c r="AD1099" s="139"/>
      <c r="AE1099" s="139"/>
      <c r="AF1099" s="139"/>
      <c r="AG1099" s="139"/>
      <c r="AH1099" s="139"/>
      <c r="AI1099" s="139"/>
      <c r="AJ1099" s="139"/>
      <c r="AK1099" s="139"/>
      <c r="AL1099" s="139"/>
      <c r="AM1099" s="139"/>
      <c r="AN1099" s="139"/>
      <c r="AO1099" s="139"/>
      <c r="AP1099" s="139"/>
      <c r="AQ1099" s="139"/>
      <c r="AR1099" s="139"/>
      <c r="AS1099" s="139"/>
      <c r="AT1099" s="139"/>
      <c r="AU1099" s="139"/>
      <c r="AV1099" s="139"/>
      <c r="AW1099" s="139"/>
      <c r="AX1099" s="139"/>
      <c r="AY1099" s="139"/>
      <c r="AZ1099" s="139"/>
      <c r="BA1099" s="140"/>
      <c r="BB1099" s="139"/>
      <c r="BC1099" s="139"/>
      <c r="BD1099" s="139"/>
      <c r="BE1099" s="139"/>
      <c r="BF1099" s="139"/>
      <c r="BG1099" s="140"/>
      <c r="BH1099" s="139"/>
      <c r="BI1099" s="139"/>
      <c r="BJ1099" s="139"/>
      <c r="BK1099" s="139"/>
      <c r="BL1099" s="139"/>
      <c r="BM1099" s="139"/>
      <c r="BN1099" s="139"/>
    </row>
    <row r="1100" spans="1:66" ht="15">
      <c r="A1100" s="139"/>
      <c r="B1100" s="139"/>
      <c r="C1100" s="139"/>
      <c r="D1100" s="139"/>
      <c r="E1100" s="139"/>
      <c r="F1100" s="139"/>
      <c r="G1100" s="139"/>
      <c r="H1100" s="139"/>
      <c r="I1100" s="139"/>
      <c r="J1100" s="139"/>
      <c r="K1100" s="139"/>
      <c r="L1100" s="139"/>
      <c r="M1100" s="139"/>
      <c r="N1100" s="139"/>
      <c r="O1100" s="139"/>
      <c r="P1100" s="139"/>
      <c r="Q1100" s="139"/>
      <c r="R1100" s="139"/>
      <c r="S1100" s="139"/>
      <c r="T1100" s="139"/>
      <c r="U1100" s="139"/>
      <c r="V1100" s="139"/>
      <c r="W1100" s="139"/>
      <c r="X1100" s="139"/>
      <c r="Y1100" s="139"/>
      <c r="Z1100" s="139"/>
      <c r="AA1100" s="139"/>
      <c r="AB1100" s="139"/>
      <c r="AC1100" s="139"/>
      <c r="AD1100" s="139"/>
      <c r="AE1100" s="139"/>
      <c r="AF1100" s="139"/>
      <c r="AG1100" s="139"/>
      <c r="AH1100" s="139"/>
      <c r="AI1100" s="139"/>
      <c r="AJ1100" s="139"/>
      <c r="AK1100" s="139"/>
      <c r="AL1100" s="139"/>
      <c r="AM1100" s="139"/>
      <c r="AN1100" s="139"/>
      <c r="AO1100" s="139"/>
      <c r="AP1100" s="139"/>
      <c r="AQ1100" s="139"/>
      <c r="AR1100" s="139"/>
      <c r="AS1100" s="139"/>
      <c r="AT1100" s="139"/>
      <c r="AU1100" s="139"/>
      <c r="AV1100" s="139"/>
      <c r="AW1100" s="139"/>
      <c r="AX1100" s="139"/>
      <c r="AY1100" s="139"/>
      <c r="AZ1100" s="139"/>
      <c r="BA1100" s="140"/>
      <c r="BB1100" s="139"/>
      <c r="BC1100" s="139"/>
      <c r="BD1100" s="139"/>
      <c r="BE1100" s="139"/>
      <c r="BF1100" s="139"/>
      <c r="BG1100" s="140"/>
      <c r="BH1100" s="139"/>
      <c r="BI1100" s="139"/>
      <c r="BJ1100" s="139"/>
      <c r="BK1100" s="139"/>
      <c r="BL1100" s="139"/>
      <c r="BM1100" s="139"/>
      <c r="BN1100" s="139"/>
    </row>
    <row r="1101" spans="1:66" ht="15">
      <c r="A1101" s="139"/>
      <c r="B1101" s="139"/>
      <c r="C1101" s="139"/>
      <c r="D1101" s="139"/>
      <c r="E1101" s="139"/>
      <c r="F1101" s="139"/>
      <c r="G1101" s="139"/>
      <c r="H1101" s="139"/>
      <c r="I1101" s="139"/>
      <c r="J1101" s="139"/>
      <c r="K1101" s="139"/>
      <c r="L1101" s="139"/>
      <c r="M1101" s="139"/>
      <c r="N1101" s="139"/>
      <c r="O1101" s="139"/>
      <c r="P1101" s="139"/>
      <c r="Q1101" s="139"/>
      <c r="R1101" s="139"/>
      <c r="S1101" s="139"/>
      <c r="T1101" s="139"/>
      <c r="U1101" s="139"/>
      <c r="V1101" s="139"/>
      <c r="W1101" s="139"/>
      <c r="X1101" s="139"/>
      <c r="Y1101" s="139"/>
      <c r="Z1101" s="139"/>
      <c r="AA1101" s="139"/>
      <c r="AB1101" s="139"/>
      <c r="AC1101" s="139"/>
      <c r="AD1101" s="139"/>
      <c r="AE1101" s="139"/>
      <c r="AF1101" s="139"/>
      <c r="AG1101" s="139"/>
      <c r="AH1101" s="139"/>
      <c r="AI1101" s="139"/>
      <c r="AJ1101" s="139"/>
      <c r="AK1101" s="139"/>
      <c r="AL1101" s="139"/>
      <c r="AM1101" s="139"/>
      <c r="AN1101" s="139"/>
      <c r="AO1101" s="139"/>
      <c r="AP1101" s="139"/>
      <c r="AQ1101" s="139"/>
      <c r="AR1101" s="139"/>
      <c r="AS1101" s="139"/>
      <c r="AT1101" s="139"/>
      <c r="AU1101" s="139"/>
      <c r="AV1101" s="139"/>
      <c r="AW1101" s="139"/>
      <c r="AX1101" s="139"/>
      <c r="AY1101" s="139"/>
      <c r="AZ1101" s="139"/>
      <c r="BA1101" s="140"/>
      <c r="BB1101" s="139"/>
      <c r="BC1101" s="139"/>
      <c r="BD1101" s="139"/>
      <c r="BE1101" s="139"/>
      <c r="BF1101" s="139"/>
      <c r="BG1101" s="140"/>
      <c r="BH1101" s="139"/>
      <c r="BI1101" s="139"/>
      <c r="BJ1101" s="139"/>
      <c r="BK1101" s="139"/>
      <c r="BL1101" s="139"/>
      <c r="BM1101" s="139"/>
      <c r="BN1101" s="139"/>
    </row>
    <row r="1102" spans="1:66" ht="15">
      <c r="A1102" s="139"/>
      <c r="B1102" s="139"/>
      <c r="C1102" s="139"/>
      <c r="D1102" s="139"/>
      <c r="E1102" s="139"/>
      <c r="F1102" s="139"/>
      <c r="G1102" s="139"/>
      <c r="H1102" s="139"/>
      <c r="I1102" s="139"/>
      <c r="J1102" s="139"/>
      <c r="K1102" s="139"/>
      <c r="L1102" s="139"/>
      <c r="M1102" s="139"/>
      <c r="N1102" s="139"/>
      <c r="O1102" s="139"/>
      <c r="P1102" s="139"/>
      <c r="Q1102" s="139"/>
      <c r="R1102" s="139"/>
      <c r="S1102" s="139"/>
      <c r="T1102" s="139"/>
      <c r="U1102" s="139"/>
      <c r="V1102" s="139"/>
      <c r="W1102" s="139"/>
      <c r="X1102" s="139"/>
      <c r="Y1102" s="139"/>
      <c r="Z1102" s="139"/>
      <c r="AA1102" s="139"/>
      <c r="AB1102" s="139"/>
      <c r="AC1102" s="139"/>
      <c r="AD1102" s="139"/>
      <c r="AE1102" s="139"/>
      <c r="AF1102" s="139"/>
      <c r="AG1102" s="139"/>
      <c r="AH1102" s="139"/>
      <c r="AI1102" s="139"/>
      <c r="AJ1102" s="139"/>
      <c r="AK1102" s="139"/>
      <c r="AL1102" s="139"/>
      <c r="AM1102" s="139"/>
      <c r="AN1102" s="139"/>
      <c r="AO1102" s="139"/>
      <c r="AP1102" s="139"/>
      <c r="AQ1102" s="139"/>
      <c r="AR1102" s="139"/>
      <c r="AS1102" s="139"/>
      <c r="AT1102" s="139"/>
      <c r="AU1102" s="139"/>
      <c r="AV1102" s="139"/>
      <c r="AW1102" s="139"/>
      <c r="AX1102" s="139"/>
      <c r="AY1102" s="139"/>
      <c r="AZ1102" s="139"/>
      <c r="BA1102" s="140"/>
      <c r="BB1102" s="139"/>
      <c r="BC1102" s="139"/>
      <c r="BD1102" s="139"/>
      <c r="BE1102" s="139"/>
      <c r="BF1102" s="139"/>
      <c r="BG1102" s="140"/>
      <c r="BH1102" s="139"/>
      <c r="BI1102" s="139"/>
      <c r="BJ1102" s="139"/>
      <c r="BK1102" s="139"/>
      <c r="BL1102" s="139"/>
      <c r="BM1102" s="139"/>
      <c r="BN1102" s="139"/>
    </row>
    <row r="1103" spans="1:66" ht="15">
      <c r="A1103" s="139"/>
      <c r="B1103" s="139"/>
      <c r="C1103" s="139"/>
      <c r="D1103" s="139"/>
      <c r="E1103" s="139"/>
      <c r="F1103" s="139"/>
      <c r="G1103" s="139"/>
      <c r="H1103" s="139"/>
      <c r="I1103" s="139"/>
      <c r="J1103" s="139"/>
      <c r="K1103" s="139"/>
      <c r="L1103" s="139"/>
      <c r="M1103" s="139"/>
      <c r="N1103" s="139"/>
      <c r="O1103" s="139"/>
      <c r="P1103" s="139"/>
      <c r="Q1103" s="139"/>
      <c r="R1103" s="139"/>
      <c r="S1103" s="139"/>
      <c r="T1103" s="139"/>
      <c r="U1103" s="139"/>
      <c r="V1103" s="139"/>
      <c r="W1103" s="139"/>
      <c r="X1103" s="139"/>
      <c r="Y1103" s="139"/>
      <c r="Z1103" s="139"/>
      <c r="AA1103" s="139"/>
      <c r="AB1103" s="139"/>
      <c r="AC1103" s="139"/>
      <c r="AD1103" s="139"/>
      <c r="AE1103" s="139"/>
      <c r="AF1103" s="139"/>
      <c r="AG1103" s="139"/>
      <c r="AH1103" s="139"/>
      <c r="AI1103" s="139"/>
      <c r="AJ1103" s="139"/>
      <c r="AK1103" s="139"/>
      <c r="AL1103" s="139"/>
      <c r="AM1103" s="139"/>
      <c r="AN1103" s="139"/>
      <c r="AO1103" s="139"/>
      <c r="AP1103" s="139"/>
      <c r="AQ1103" s="139"/>
      <c r="AR1103" s="139"/>
      <c r="AS1103" s="139"/>
      <c r="AT1103" s="139"/>
      <c r="AU1103" s="139"/>
      <c r="AV1103" s="139"/>
      <c r="AW1103" s="139"/>
      <c r="AX1103" s="139"/>
      <c r="AY1103" s="139"/>
      <c r="AZ1103" s="139"/>
      <c r="BA1103" s="140"/>
      <c r="BB1103" s="139"/>
      <c r="BC1103" s="139"/>
      <c r="BD1103" s="139"/>
      <c r="BE1103" s="139"/>
      <c r="BF1103" s="139"/>
      <c r="BG1103" s="140"/>
      <c r="BH1103" s="139"/>
      <c r="BI1103" s="139"/>
      <c r="BJ1103" s="139"/>
      <c r="BK1103" s="139"/>
      <c r="BL1103" s="139"/>
      <c r="BM1103" s="139"/>
      <c r="BN1103" s="139"/>
    </row>
    <row r="1104" spans="1:66" ht="15">
      <c r="A1104" s="139"/>
      <c r="B1104" s="139"/>
      <c r="C1104" s="139"/>
      <c r="D1104" s="139"/>
      <c r="E1104" s="139"/>
      <c r="F1104" s="139"/>
      <c r="G1104" s="139"/>
      <c r="H1104" s="139"/>
      <c r="I1104" s="139"/>
      <c r="J1104" s="139"/>
      <c r="K1104" s="139"/>
      <c r="L1104" s="139"/>
      <c r="M1104" s="139"/>
      <c r="N1104" s="139"/>
      <c r="O1104" s="139"/>
      <c r="P1104" s="139"/>
      <c r="Q1104" s="139"/>
      <c r="R1104" s="139"/>
      <c r="S1104" s="139"/>
      <c r="T1104" s="139"/>
      <c r="U1104" s="139"/>
      <c r="V1104" s="139"/>
      <c r="W1104" s="139"/>
      <c r="X1104" s="139"/>
      <c r="Y1104" s="139"/>
      <c r="Z1104" s="139"/>
      <c r="AA1104" s="139"/>
      <c r="AB1104" s="139"/>
      <c r="AC1104" s="139"/>
      <c r="AD1104" s="139"/>
      <c r="AE1104" s="139"/>
      <c r="AF1104" s="139"/>
      <c r="AG1104" s="139"/>
      <c r="AH1104" s="139"/>
      <c r="AI1104" s="139"/>
      <c r="AJ1104" s="139"/>
      <c r="AK1104" s="139"/>
      <c r="AL1104" s="139"/>
      <c r="AM1104" s="139"/>
      <c r="AN1104" s="139"/>
      <c r="AO1104" s="139"/>
      <c r="AP1104" s="139"/>
      <c r="AQ1104" s="139"/>
      <c r="AR1104" s="139"/>
      <c r="AS1104" s="139"/>
      <c r="AT1104" s="139"/>
      <c r="AU1104" s="139"/>
      <c r="AV1104" s="139"/>
      <c r="AW1104" s="139"/>
      <c r="AX1104" s="139"/>
      <c r="AY1104" s="139"/>
      <c r="AZ1104" s="139"/>
      <c r="BA1104" s="140"/>
      <c r="BB1104" s="139"/>
      <c r="BC1104" s="139"/>
      <c r="BD1104" s="139"/>
      <c r="BE1104" s="139"/>
      <c r="BF1104" s="139"/>
      <c r="BG1104" s="140"/>
      <c r="BH1104" s="139"/>
      <c r="BI1104" s="139"/>
      <c r="BJ1104" s="139"/>
      <c r="BK1104" s="139"/>
      <c r="BL1104" s="139"/>
      <c r="BM1104" s="139"/>
      <c r="BN1104" s="139"/>
    </row>
    <row r="1105" spans="1:66" ht="15">
      <c r="A1105" s="139"/>
      <c r="B1105" s="139"/>
      <c r="C1105" s="139"/>
      <c r="D1105" s="139"/>
      <c r="E1105" s="139"/>
      <c r="F1105" s="139"/>
      <c r="G1105" s="139"/>
      <c r="H1105" s="139"/>
      <c r="I1105" s="139"/>
      <c r="J1105" s="139"/>
      <c r="K1105" s="139"/>
      <c r="L1105" s="139"/>
      <c r="M1105" s="139"/>
      <c r="N1105" s="139"/>
      <c r="O1105" s="139"/>
      <c r="P1105" s="139"/>
      <c r="Q1105" s="139"/>
      <c r="R1105" s="139"/>
      <c r="S1105" s="139"/>
      <c r="T1105" s="139"/>
      <c r="U1105" s="139"/>
      <c r="V1105" s="139"/>
      <c r="W1105" s="139"/>
      <c r="X1105" s="139"/>
      <c r="Y1105" s="139"/>
      <c r="Z1105" s="139"/>
      <c r="AA1105" s="139"/>
      <c r="AB1105" s="139"/>
      <c r="AC1105" s="139"/>
      <c r="AD1105" s="139"/>
      <c r="AE1105" s="139"/>
      <c r="AF1105" s="139"/>
      <c r="AG1105" s="139"/>
      <c r="AH1105" s="139"/>
      <c r="AI1105" s="139"/>
      <c r="AJ1105" s="139"/>
      <c r="AK1105" s="139"/>
      <c r="AL1105" s="139"/>
      <c r="AM1105" s="139"/>
      <c r="AN1105" s="139"/>
      <c r="AO1105" s="139"/>
      <c r="AP1105" s="139"/>
      <c r="AQ1105" s="139"/>
      <c r="AR1105" s="139"/>
      <c r="AS1105" s="139"/>
      <c r="AT1105" s="139"/>
      <c r="AU1105" s="139"/>
      <c r="AV1105" s="139"/>
      <c r="AW1105" s="139"/>
      <c r="AX1105" s="139"/>
      <c r="AY1105" s="139"/>
      <c r="AZ1105" s="139"/>
      <c r="BA1105" s="140"/>
      <c r="BB1105" s="139"/>
      <c r="BC1105" s="139"/>
      <c r="BD1105" s="139"/>
      <c r="BE1105" s="139"/>
      <c r="BF1105" s="139"/>
      <c r="BG1105" s="140"/>
      <c r="BH1105" s="139"/>
      <c r="BI1105" s="139"/>
      <c r="BJ1105" s="139"/>
      <c r="BK1105" s="139"/>
      <c r="BL1105" s="139"/>
      <c r="BM1105" s="139"/>
      <c r="BN1105" s="139"/>
    </row>
    <row r="1106" spans="1:66" ht="15">
      <c r="A1106" s="139"/>
      <c r="B1106" s="139"/>
      <c r="C1106" s="139"/>
      <c r="D1106" s="139"/>
      <c r="E1106" s="139"/>
      <c r="F1106" s="139"/>
      <c r="G1106" s="139"/>
      <c r="H1106" s="139"/>
      <c r="I1106" s="139"/>
      <c r="J1106" s="139"/>
      <c r="K1106" s="139"/>
      <c r="L1106" s="139"/>
      <c r="M1106" s="139"/>
      <c r="N1106" s="139"/>
      <c r="O1106" s="139"/>
      <c r="P1106" s="139"/>
      <c r="Q1106" s="139"/>
      <c r="R1106" s="139"/>
      <c r="S1106" s="139"/>
      <c r="T1106" s="139"/>
      <c r="U1106" s="139"/>
      <c r="V1106" s="139"/>
      <c r="W1106" s="139"/>
      <c r="X1106" s="139"/>
      <c r="Y1106" s="139"/>
      <c r="Z1106" s="139"/>
      <c r="AA1106" s="139"/>
      <c r="AB1106" s="139"/>
      <c r="AC1106" s="139"/>
      <c r="AD1106" s="139"/>
      <c r="AE1106" s="139"/>
      <c r="AF1106" s="139"/>
      <c r="AG1106" s="139"/>
      <c r="AH1106" s="139"/>
      <c r="AI1106" s="139"/>
      <c r="AJ1106" s="139"/>
      <c r="AK1106" s="139"/>
      <c r="AL1106" s="139"/>
      <c r="AM1106" s="139"/>
      <c r="AN1106" s="139"/>
      <c r="AO1106" s="139"/>
      <c r="AP1106" s="139"/>
      <c r="AQ1106" s="139"/>
      <c r="AR1106" s="139"/>
      <c r="AS1106" s="139"/>
      <c r="AT1106" s="139"/>
      <c r="AU1106" s="139"/>
      <c r="AV1106" s="139"/>
      <c r="AW1106" s="139"/>
      <c r="AX1106" s="139"/>
      <c r="AY1106" s="139"/>
      <c r="AZ1106" s="139"/>
      <c r="BA1106" s="140"/>
      <c r="BB1106" s="139"/>
      <c r="BC1106" s="139"/>
      <c r="BD1106" s="139"/>
      <c r="BE1106" s="139"/>
      <c r="BF1106" s="139"/>
      <c r="BG1106" s="140"/>
      <c r="BH1106" s="139"/>
      <c r="BI1106" s="139"/>
      <c r="BJ1106" s="139"/>
      <c r="BK1106" s="139"/>
      <c r="BL1106" s="139"/>
      <c r="BM1106" s="139"/>
      <c r="BN1106" s="139"/>
    </row>
    <row r="1107" spans="1:66" ht="15">
      <c r="A1107" s="139"/>
      <c r="B1107" s="139"/>
      <c r="C1107" s="139"/>
      <c r="D1107" s="139"/>
      <c r="E1107" s="139"/>
      <c r="F1107" s="139"/>
      <c r="G1107" s="139"/>
      <c r="H1107" s="139"/>
      <c r="I1107" s="139"/>
      <c r="J1107" s="139"/>
      <c r="K1107" s="139"/>
      <c r="L1107" s="139"/>
      <c r="M1107" s="139"/>
      <c r="N1107" s="139"/>
      <c r="O1107" s="139"/>
      <c r="P1107" s="139"/>
      <c r="Q1107" s="139"/>
      <c r="R1107" s="139"/>
      <c r="S1107" s="139"/>
      <c r="T1107" s="139"/>
      <c r="U1107" s="139"/>
      <c r="V1107" s="139"/>
      <c r="W1107" s="139"/>
      <c r="X1107" s="139"/>
      <c r="Y1107" s="139"/>
      <c r="Z1107" s="139"/>
      <c r="AA1107" s="139"/>
      <c r="AB1107" s="139"/>
      <c r="AC1107" s="139"/>
      <c r="AD1107" s="139"/>
      <c r="AE1107" s="139"/>
      <c r="AF1107" s="139"/>
      <c r="AG1107" s="139"/>
      <c r="AH1107" s="139"/>
      <c r="AI1107" s="139"/>
      <c r="AJ1107" s="139"/>
      <c r="AK1107" s="139"/>
      <c r="AL1107" s="139"/>
      <c r="AM1107" s="139"/>
      <c r="AN1107" s="139"/>
      <c r="AO1107" s="139"/>
      <c r="AP1107" s="139"/>
      <c r="AQ1107" s="139"/>
      <c r="AR1107" s="139"/>
      <c r="AS1107" s="139"/>
      <c r="AT1107" s="139"/>
      <c r="AU1107" s="139"/>
      <c r="AV1107" s="139"/>
      <c r="AW1107" s="139"/>
      <c r="AX1107" s="139"/>
      <c r="AY1107" s="139"/>
      <c r="AZ1107" s="139"/>
      <c r="BA1107" s="140"/>
      <c r="BB1107" s="139"/>
      <c r="BC1107" s="139"/>
      <c r="BD1107" s="139"/>
      <c r="BE1107" s="139"/>
      <c r="BF1107" s="139"/>
      <c r="BG1107" s="140"/>
      <c r="BH1107" s="139"/>
      <c r="BI1107" s="139"/>
      <c r="BJ1107" s="139"/>
      <c r="BK1107" s="139"/>
      <c r="BL1107" s="139"/>
      <c r="BM1107" s="139"/>
      <c r="BN1107" s="139"/>
    </row>
    <row r="1108" spans="1:66" ht="15">
      <c r="A1108" s="139"/>
      <c r="B1108" s="139"/>
      <c r="C1108" s="139"/>
      <c r="D1108" s="139"/>
      <c r="E1108" s="139"/>
      <c r="F1108" s="139"/>
      <c r="G1108" s="139"/>
      <c r="H1108" s="139"/>
      <c r="I1108" s="139"/>
      <c r="J1108" s="139"/>
      <c r="K1108" s="139"/>
      <c r="L1108" s="139"/>
      <c r="M1108" s="139"/>
      <c r="N1108" s="139"/>
      <c r="O1108" s="139"/>
      <c r="P1108" s="139"/>
      <c r="Q1108" s="139"/>
      <c r="R1108" s="139"/>
      <c r="S1108" s="139"/>
      <c r="T1108" s="139"/>
      <c r="U1108" s="139"/>
      <c r="V1108" s="139"/>
      <c r="W1108" s="139"/>
      <c r="X1108" s="139"/>
      <c r="Y1108" s="139"/>
      <c r="Z1108" s="139"/>
      <c r="AA1108" s="139"/>
      <c r="AB1108" s="139"/>
      <c r="AC1108" s="139"/>
      <c r="AD1108" s="139"/>
      <c r="AE1108" s="139"/>
      <c r="AF1108" s="139"/>
      <c r="AG1108" s="139"/>
      <c r="AH1108" s="139"/>
      <c r="AI1108" s="139"/>
      <c r="AJ1108" s="139"/>
      <c r="AK1108" s="139"/>
      <c r="AL1108" s="139"/>
      <c r="AM1108" s="139"/>
      <c r="AN1108" s="139"/>
      <c r="AO1108" s="139"/>
      <c r="AP1108" s="139"/>
      <c r="AQ1108" s="139"/>
      <c r="AR1108" s="139"/>
      <c r="AS1108" s="139"/>
      <c r="AT1108" s="139"/>
      <c r="AU1108" s="139"/>
      <c r="AV1108" s="139"/>
      <c r="AW1108" s="139"/>
      <c r="AX1108" s="139"/>
      <c r="AY1108" s="139"/>
      <c r="AZ1108" s="139"/>
      <c r="BA1108" s="140"/>
      <c r="BB1108" s="139"/>
      <c r="BC1108" s="139"/>
      <c r="BD1108" s="139"/>
      <c r="BE1108" s="139"/>
      <c r="BF1108" s="139"/>
      <c r="BG1108" s="140"/>
      <c r="BH1108" s="139"/>
      <c r="BI1108" s="139"/>
      <c r="BJ1108" s="139"/>
      <c r="BK1108" s="139"/>
      <c r="BL1108" s="139"/>
      <c r="BM1108" s="139"/>
      <c r="BN1108" s="139"/>
    </row>
    <row r="1109" spans="1:66" ht="15">
      <c r="A1109" s="139"/>
      <c r="B1109" s="139"/>
      <c r="C1109" s="139"/>
      <c r="D1109" s="139"/>
      <c r="E1109" s="139"/>
      <c r="F1109" s="139"/>
      <c r="G1109" s="139"/>
      <c r="H1109" s="139"/>
      <c r="I1109" s="139"/>
      <c r="J1109" s="139"/>
      <c r="K1109" s="139"/>
      <c r="L1109" s="139"/>
      <c r="M1109" s="139"/>
      <c r="N1109" s="139"/>
      <c r="O1109" s="139"/>
      <c r="P1109" s="139"/>
      <c r="Q1109" s="139"/>
      <c r="R1109" s="139"/>
      <c r="S1109" s="139"/>
      <c r="T1109" s="139"/>
      <c r="U1109" s="139"/>
      <c r="V1109" s="139"/>
      <c r="W1109" s="139"/>
      <c r="X1109" s="139"/>
      <c r="Y1109" s="139"/>
      <c r="Z1109" s="139"/>
      <c r="AA1109" s="139"/>
      <c r="AB1109" s="139"/>
      <c r="AC1109" s="139"/>
      <c r="AD1109" s="139"/>
      <c r="AE1109" s="139"/>
      <c r="AF1109" s="139"/>
      <c r="AG1109" s="139"/>
      <c r="AH1109" s="139"/>
      <c r="AI1109" s="139"/>
      <c r="AJ1109" s="139"/>
      <c r="AK1109" s="139"/>
      <c r="AL1109" s="139"/>
      <c r="AM1109" s="139"/>
      <c r="AN1109" s="139"/>
      <c r="AO1109" s="139"/>
      <c r="AP1109" s="139"/>
      <c r="AQ1109" s="139"/>
      <c r="AR1109" s="139"/>
      <c r="AS1109" s="139"/>
      <c r="AT1109" s="139"/>
      <c r="AU1109" s="139"/>
      <c r="AV1109" s="139"/>
      <c r="AW1109" s="139"/>
      <c r="AX1109" s="139"/>
      <c r="AY1109" s="139"/>
      <c r="AZ1109" s="139"/>
      <c r="BA1109" s="140"/>
      <c r="BB1109" s="139"/>
      <c r="BC1109" s="139"/>
      <c r="BD1109" s="139"/>
      <c r="BE1109" s="139"/>
      <c r="BF1109" s="139"/>
      <c r="BG1109" s="140"/>
      <c r="BH1109" s="139"/>
      <c r="BI1109" s="139"/>
      <c r="BJ1109" s="139"/>
      <c r="BK1109" s="139"/>
      <c r="BL1109" s="139"/>
      <c r="BM1109" s="139"/>
      <c r="BN1109" s="139"/>
    </row>
    <row r="1110" spans="1:66" ht="15">
      <c r="A1110" s="139"/>
      <c r="B1110" s="139"/>
      <c r="C1110" s="139"/>
      <c r="D1110" s="139"/>
      <c r="E1110" s="139"/>
      <c r="F1110" s="139"/>
      <c r="G1110" s="139"/>
      <c r="H1110" s="139"/>
      <c r="I1110" s="139"/>
      <c r="J1110" s="139"/>
      <c r="K1110" s="139"/>
      <c r="L1110" s="139"/>
      <c r="M1110" s="139"/>
      <c r="N1110" s="139"/>
      <c r="O1110" s="139"/>
      <c r="P1110" s="139"/>
      <c r="Q1110" s="139"/>
      <c r="R1110" s="139"/>
      <c r="S1110" s="139"/>
      <c r="T1110" s="139"/>
      <c r="U1110" s="139"/>
      <c r="V1110" s="139"/>
      <c r="W1110" s="139"/>
      <c r="X1110" s="139"/>
      <c r="Y1110" s="139"/>
      <c r="Z1110" s="139"/>
      <c r="AA1110" s="139"/>
      <c r="AB1110" s="139"/>
      <c r="AC1110" s="139"/>
      <c r="AD1110" s="139"/>
      <c r="AE1110" s="139"/>
      <c r="AF1110" s="139"/>
      <c r="AG1110" s="139"/>
      <c r="AH1110" s="139"/>
      <c r="AI1110" s="139"/>
      <c r="AJ1110" s="139"/>
      <c r="AK1110" s="139"/>
      <c r="AL1110" s="139"/>
      <c r="AM1110" s="139"/>
      <c r="AN1110" s="139"/>
      <c r="AO1110" s="139"/>
      <c r="AP1110" s="139"/>
      <c r="AQ1110" s="139"/>
      <c r="AR1110" s="139"/>
      <c r="AS1110" s="139"/>
      <c r="AT1110" s="139"/>
      <c r="AU1110" s="139"/>
      <c r="AV1110" s="139"/>
      <c r="AW1110" s="139"/>
      <c r="AX1110" s="139"/>
      <c r="AY1110" s="139"/>
      <c r="AZ1110" s="139"/>
      <c r="BA1110" s="140"/>
      <c r="BB1110" s="139"/>
      <c r="BC1110" s="139"/>
      <c r="BD1110" s="139"/>
      <c r="BE1110" s="139"/>
      <c r="BF1110" s="139"/>
      <c r="BG1110" s="140"/>
      <c r="BH1110" s="139"/>
      <c r="BI1110" s="139"/>
      <c r="BJ1110" s="139"/>
      <c r="BK1110" s="139"/>
      <c r="BL1110" s="139"/>
      <c r="BM1110" s="139"/>
      <c r="BN1110" s="139"/>
    </row>
    <row r="1111" spans="1:66" ht="15">
      <c r="A1111" s="139"/>
      <c r="B1111" s="139"/>
      <c r="C1111" s="139"/>
      <c r="D1111" s="139"/>
      <c r="E1111" s="139"/>
      <c r="F1111" s="139"/>
      <c r="G1111" s="139"/>
      <c r="H1111" s="139"/>
      <c r="I1111" s="139"/>
      <c r="J1111" s="139"/>
      <c r="K1111" s="139"/>
      <c r="L1111" s="139"/>
      <c r="M1111" s="139"/>
      <c r="N1111" s="139"/>
      <c r="O1111" s="139"/>
      <c r="P1111" s="139"/>
      <c r="Q1111" s="139"/>
      <c r="R1111" s="139"/>
      <c r="S1111" s="139"/>
      <c r="T1111" s="139"/>
      <c r="U1111" s="139"/>
      <c r="V1111" s="139"/>
      <c r="W1111" s="139"/>
      <c r="X1111" s="139"/>
      <c r="Y1111" s="139"/>
      <c r="Z1111" s="139"/>
      <c r="AA1111" s="139"/>
      <c r="AB1111" s="139"/>
      <c r="AC1111" s="139"/>
      <c r="AD1111" s="139"/>
      <c r="AE1111" s="139"/>
      <c r="AF1111" s="139"/>
      <c r="AG1111" s="139"/>
      <c r="AH1111" s="139"/>
      <c r="AI1111" s="139"/>
      <c r="AJ1111" s="139"/>
      <c r="AK1111" s="139"/>
      <c r="AL1111" s="139"/>
      <c r="AM1111" s="139"/>
      <c r="AN1111" s="139"/>
      <c r="AO1111" s="139"/>
      <c r="AP1111" s="139"/>
      <c r="AQ1111" s="139"/>
      <c r="AR1111" s="139"/>
      <c r="AS1111" s="139"/>
      <c r="AT1111" s="139"/>
      <c r="AU1111" s="139"/>
      <c r="AV1111" s="139"/>
      <c r="AW1111" s="139"/>
      <c r="AX1111" s="139"/>
      <c r="AY1111" s="139"/>
      <c r="AZ1111" s="139"/>
      <c r="BA1111" s="140"/>
      <c r="BB1111" s="139"/>
      <c r="BC1111" s="139"/>
      <c r="BD1111" s="139"/>
      <c r="BE1111" s="139"/>
      <c r="BF1111" s="139"/>
      <c r="BG1111" s="140"/>
      <c r="BH1111" s="139"/>
      <c r="BI1111" s="139"/>
      <c r="BJ1111" s="139"/>
      <c r="BK1111" s="139"/>
      <c r="BL1111" s="139"/>
      <c r="BM1111" s="139"/>
      <c r="BN1111" s="139"/>
    </row>
    <row r="1112" spans="1:66" ht="15">
      <c r="A1112" s="139"/>
      <c r="B1112" s="139"/>
      <c r="C1112" s="139"/>
      <c r="D1112" s="139"/>
      <c r="E1112" s="139"/>
      <c r="F1112" s="139"/>
      <c r="G1112" s="139"/>
      <c r="H1112" s="139"/>
      <c r="I1112" s="139"/>
      <c r="J1112" s="139"/>
      <c r="K1112" s="139"/>
      <c r="L1112" s="139"/>
      <c r="M1112" s="139"/>
      <c r="N1112" s="139"/>
      <c r="O1112" s="139"/>
      <c r="P1112" s="139"/>
      <c r="Q1112" s="139"/>
      <c r="R1112" s="139"/>
      <c r="S1112" s="139"/>
      <c r="T1112" s="139"/>
      <c r="U1112" s="139"/>
      <c r="V1112" s="139"/>
      <c r="W1112" s="139"/>
      <c r="X1112" s="139"/>
      <c r="Y1112" s="139"/>
      <c r="Z1112" s="139"/>
      <c r="AA1112" s="139"/>
      <c r="AB1112" s="139"/>
      <c r="AC1112" s="139"/>
      <c r="AD1112" s="139"/>
      <c r="AE1112" s="139"/>
      <c r="AF1112" s="139"/>
      <c r="AG1112" s="139"/>
      <c r="AH1112" s="139"/>
      <c r="AI1112" s="139"/>
      <c r="AJ1112" s="139"/>
      <c r="AK1112" s="139"/>
      <c r="AL1112" s="139"/>
      <c r="AM1112" s="139"/>
      <c r="AN1112" s="139"/>
      <c r="AO1112" s="139"/>
      <c r="AP1112" s="139"/>
      <c r="AQ1112" s="139"/>
      <c r="AR1112" s="139"/>
      <c r="AS1112" s="139"/>
      <c r="AT1112" s="139"/>
      <c r="AU1112" s="139"/>
      <c r="AV1112" s="139"/>
      <c r="AW1112" s="139"/>
      <c r="AX1112" s="139"/>
      <c r="AY1112" s="139"/>
      <c r="AZ1112" s="139"/>
      <c r="BA1112" s="140"/>
      <c r="BB1112" s="139"/>
      <c r="BC1112" s="139"/>
      <c r="BD1112" s="139"/>
      <c r="BE1112" s="139"/>
      <c r="BF1112" s="139"/>
      <c r="BG1112" s="140"/>
      <c r="BH1112" s="139"/>
      <c r="BI1112" s="139"/>
      <c r="BJ1112" s="139"/>
      <c r="BK1112" s="139"/>
      <c r="BL1112" s="139"/>
      <c r="BM1112" s="139"/>
      <c r="BN1112" s="139"/>
    </row>
    <row r="1113" spans="1:66" ht="15">
      <c r="A1113" s="139"/>
      <c r="B1113" s="139"/>
      <c r="C1113" s="139"/>
      <c r="D1113" s="139"/>
      <c r="E1113" s="139"/>
      <c r="F1113" s="139"/>
      <c r="G1113" s="139"/>
      <c r="H1113" s="139"/>
      <c r="I1113" s="139"/>
      <c r="J1113" s="139"/>
      <c r="K1113" s="139"/>
      <c r="L1113" s="139"/>
      <c r="M1113" s="139"/>
      <c r="N1113" s="139"/>
      <c r="O1113" s="139"/>
      <c r="P1113" s="139"/>
      <c r="Q1113" s="139"/>
      <c r="R1113" s="139"/>
      <c r="S1113" s="139"/>
      <c r="T1113" s="139"/>
      <c r="U1113" s="139"/>
      <c r="V1113" s="139"/>
      <c r="W1113" s="139"/>
      <c r="X1113" s="139"/>
      <c r="Y1113" s="139"/>
      <c r="Z1113" s="139"/>
      <c r="AA1113" s="139"/>
      <c r="AB1113" s="139"/>
      <c r="AC1113" s="139"/>
      <c r="AD1113" s="139"/>
      <c r="AE1113" s="139"/>
      <c r="AF1113" s="139"/>
      <c r="AG1113" s="139"/>
      <c r="AH1113" s="139"/>
      <c r="AI1113" s="139"/>
      <c r="AJ1113" s="139"/>
      <c r="AK1113" s="139"/>
      <c r="AL1113" s="139"/>
      <c r="AM1113" s="139"/>
      <c r="AN1113" s="139"/>
      <c r="AO1113" s="139"/>
      <c r="AP1113" s="139"/>
      <c r="AQ1113" s="139"/>
      <c r="AR1113" s="139"/>
      <c r="AS1113" s="139"/>
      <c r="AT1113" s="139"/>
      <c r="AU1113" s="139"/>
      <c r="AV1113" s="139"/>
      <c r="AW1113" s="139"/>
      <c r="AX1113" s="139"/>
      <c r="AY1113" s="139"/>
      <c r="AZ1113" s="139"/>
      <c r="BA1113" s="140"/>
      <c r="BB1113" s="139"/>
      <c r="BC1113" s="139"/>
      <c r="BD1113" s="139"/>
      <c r="BE1113" s="139"/>
      <c r="BF1113" s="139"/>
      <c r="BG1113" s="140"/>
      <c r="BH1113" s="139"/>
      <c r="BI1113" s="139"/>
      <c r="BJ1113" s="139"/>
      <c r="BK1113" s="139"/>
      <c r="BL1113" s="139"/>
      <c r="BM1113" s="139"/>
      <c r="BN1113" s="139"/>
    </row>
    <row r="1114" spans="1:66" ht="15">
      <c r="A1114" s="139"/>
      <c r="B1114" s="139"/>
      <c r="C1114" s="139"/>
      <c r="D1114" s="139"/>
      <c r="E1114" s="139"/>
      <c r="F1114" s="139"/>
      <c r="G1114" s="139"/>
      <c r="H1114" s="139"/>
      <c r="I1114" s="139"/>
      <c r="J1114" s="139"/>
      <c r="K1114" s="139"/>
      <c r="L1114" s="139"/>
      <c r="M1114" s="139"/>
      <c r="N1114" s="139"/>
      <c r="O1114" s="139"/>
      <c r="P1114" s="139"/>
      <c r="Q1114" s="139"/>
      <c r="R1114" s="139"/>
      <c r="S1114" s="139"/>
      <c r="T1114" s="139"/>
      <c r="U1114" s="139"/>
      <c r="V1114" s="139"/>
      <c r="W1114" s="139"/>
      <c r="X1114" s="139"/>
      <c r="Y1114" s="139"/>
      <c r="Z1114" s="139"/>
      <c r="AA1114" s="139"/>
      <c r="AB1114" s="139"/>
      <c r="AC1114" s="139"/>
      <c r="AD1114" s="139"/>
      <c r="AE1114" s="139"/>
      <c r="AF1114" s="139"/>
      <c r="AG1114" s="139"/>
      <c r="AH1114" s="139"/>
      <c r="AI1114" s="139"/>
      <c r="AJ1114" s="139"/>
      <c r="AK1114" s="139"/>
      <c r="AL1114" s="139"/>
      <c r="AM1114" s="139"/>
      <c r="AN1114" s="139"/>
      <c r="AO1114" s="139"/>
      <c r="AP1114" s="139"/>
      <c r="AQ1114" s="139"/>
      <c r="AR1114" s="139"/>
      <c r="AS1114" s="139"/>
      <c r="AT1114" s="139"/>
      <c r="AU1114" s="139"/>
      <c r="AV1114" s="139"/>
      <c r="AW1114" s="139"/>
      <c r="AX1114" s="139"/>
      <c r="AY1114" s="139"/>
      <c r="AZ1114" s="139"/>
      <c r="BA1114" s="140"/>
      <c r="BB1114" s="139"/>
      <c r="BC1114" s="139"/>
      <c r="BD1114" s="139"/>
      <c r="BE1114" s="139"/>
      <c r="BF1114" s="139"/>
      <c r="BG1114" s="140"/>
      <c r="BH1114" s="139"/>
      <c r="BI1114" s="139"/>
      <c r="BJ1114" s="139"/>
      <c r="BK1114" s="139"/>
      <c r="BL1114" s="139"/>
      <c r="BM1114" s="139"/>
      <c r="BN1114" s="139"/>
    </row>
    <row r="1115" spans="1:66" ht="15">
      <c r="A1115" s="139"/>
      <c r="B1115" s="139"/>
      <c r="C1115" s="139"/>
      <c r="D1115" s="139"/>
      <c r="E1115" s="139"/>
      <c r="F1115" s="139"/>
      <c r="G1115" s="139"/>
      <c r="H1115" s="139"/>
      <c r="I1115" s="139"/>
      <c r="J1115" s="139"/>
      <c r="K1115" s="139"/>
      <c r="L1115" s="139"/>
      <c r="M1115" s="139"/>
      <c r="N1115" s="139"/>
      <c r="O1115" s="139"/>
      <c r="P1115" s="139"/>
      <c r="Q1115" s="139"/>
      <c r="R1115" s="139"/>
      <c r="S1115" s="139"/>
      <c r="T1115" s="139"/>
      <c r="U1115" s="139"/>
      <c r="V1115" s="139"/>
      <c r="W1115" s="139"/>
      <c r="X1115" s="139"/>
      <c r="Y1115" s="139"/>
      <c r="Z1115" s="139"/>
      <c r="AA1115" s="139"/>
      <c r="AB1115" s="139"/>
      <c r="AC1115" s="139"/>
      <c r="AD1115" s="139"/>
      <c r="AE1115" s="139"/>
      <c r="AF1115" s="139"/>
      <c r="AG1115" s="139"/>
      <c r="AH1115" s="139"/>
      <c r="AI1115" s="139"/>
      <c r="AJ1115" s="139"/>
      <c r="AK1115" s="139"/>
      <c r="AL1115" s="139"/>
      <c r="AM1115" s="139"/>
      <c r="AN1115" s="139"/>
      <c r="AO1115" s="139"/>
      <c r="AP1115" s="139"/>
      <c r="AQ1115" s="139"/>
      <c r="AR1115" s="139"/>
      <c r="AS1115" s="139"/>
      <c r="AT1115" s="139"/>
      <c r="AU1115" s="139"/>
      <c r="AV1115" s="139"/>
      <c r="AW1115" s="139"/>
      <c r="AX1115" s="139"/>
      <c r="AY1115" s="139"/>
      <c r="AZ1115" s="139"/>
      <c r="BA1115" s="140"/>
      <c r="BB1115" s="139"/>
      <c r="BC1115" s="139"/>
      <c r="BD1115" s="139"/>
      <c r="BE1115" s="139"/>
      <c r="BF1115" s="139"/>
      <c r="BG1115" s="140"/>
      <c r="BH1115" s="139"/>
      <c r="BI1115" s="139"/>
      <c r="BJ1115" s="139"/>
      <c r="BK1115" s="139"/>
      <c r="BL1115" s="139"/>
      <c r="BM1115" s="139"/>
      <c r="BN1115" s="139"/>
    </row>
    <row r="1116" spans="1:66" ht="15">
      <c r="A1116" s="139"/>
      <c r="B1116" s="139"/>
      <c r="C1116" s="139"/>
      <c r="D1116" s="139"/>
      <c r="E1116" s="139"/>
      <c r="F1116" s="139"/>
      <c r="G1116" s="139"/>
      <c r="H1116" s="139"/>
      <c r="I1116" s="139"/>
      <c r="J1116" s="139"/>
      <c r="K1116" s="139"/>
      <c r="L1116" s="139"/>
      <c r="M1116" s="139"/>
      <c r="N1116" s="139"/>
      <c r="O1116" s="139"/>
      <c r="P1116" s="139"/>
      <c r="Q1116" s="139"/>
      <c r="R1116" s="139"/>
      <c r="S1116" s="139"/>
      <c r="T1116" s="139"/>
      <c r="U1116" s="139"/>
      <c r="V1116" s="139"/>
      <c r="W1116" s="139"/>
      <c r="X1116" s="139"/>
      <c r="Y1116" s="139"/>
      <c r="Z1116" s="139"/>
      <c r="AA1116" s="139"/>
      <c r="AB1116" s="139"/>
      <c r="AC1116" s="139"/>
      <c r="AD1116" s="139"/>
      <c r="AE1116" s="139"/>
      <c r="AF1116" s="139"/>
      <c r="AG1116" s="139"/>
      <c r="AH1116" s="139"/>
      <c r="AI1116" s="139"/>
      <c r="AJ1116" s="139"/>
      <c r="AK1116" s="139"/>
      <c r="AL1116" s="139"/>
      <c r="AM1116" s="139"/>
      <c r="AN1116" s="139"/>
      <c r="AO1116" s="139"/>
      <c r="AP1116" s="139"/>
      <c r="AQ1116" s="139"/>
      <c r="AR1116" s="139"/>
      <c r="AS1116" s="139"/>
      <c r="AT1116" s="139"/>
      <c r="AU1116" s="139"/>
      <c r="AV1116" s="139"/>
      <c r="AW1116" s="139"/>
      <c r="AX1116" s="139"/>
      <c r="AY1116" s="139"/>
      <c r="AZ1116" s="139"/>
      <c r="BA1116" s="140"/>
      <c r="BB1116" s="139"/>
      <c r="BC1116" s="139"/>
      <c r="BD1116" s="139"/>
      <c r="BE1116" s="139"/>
      <c r="BF1116" s="139"/>
      <c r="BG1116" s="140"/>
      <c r="BH1116" s="139"/>
      <c r="BI1116" s="139"/>
      <c r="BJ1116" s="139"/>
      <c r="BK1116" s="139"/>
      <c r="BL1116" s="139"/>
      <c r="BM1116" s="139"/>
      <c r="BN1116" s="139"/>
    </row>
    <row r="1117" spans="1:66" ht="15">
      <c r="A1117" s="139"/>
      <c r="B1117" s="139"/>
      <c r="C1117" s="139"/>
      <c r="D1117" s="139"/>
      <c r="E1117" s="139"/>
      <c r="F1117" s="139"/>
      <c r="G1117" s="139"/>
      <c r="H1117" s="139"/>
      <c r="I1117" s="139"/>
      <c r="J1117" s="139"/>
      <c r="K1117" s="139"/>
      <c r="L1117" s="139"/>
      <c r="M1117" s="139"/>
      <c r="N1117" s="139"/>
      <c r="O1117" s="139"/>
      <c r="P1117" s="139"/>
      <c r="Q1117" s="139"/>
      <c r="R1117" s="139"/>
      <c r="S1117" s="139"/>
      <c r="T1117" s="139"/>
      <c r="U1117" s="139"/>
      <c r="V1117" s="139"/>
      <c r="W1117" s="139"/>
      <c r="X1117" s="139"/>
      <c r="Y1117" s="139"/>
      <c r="Z1117" s="139"/>
      <c r="AA1117" s="139"/>
      <c r="AB1117" s="139"/>
      <c r="AC1117" s="139"/>
      <c r="AD1117" s="139"/>
      <c r="AE1117" s="139"/>
      <c r="AF1117" s="139"/>
      <c r="AG1117" s="139"/>
      <c r="AH1117" s="139"/>
      <c r="AI1117" s="139"/>
      <c r="AJ1117" s="139"/>
      <c r="AK1117" s="139"/>
      <c r="AL1117" s="139"/>
      <c r="AM1117" s="139"/>
      <c r="AN1117" s="139"/>
      <c r="AO1117" s="139"/>
      <c r="AP1117" s="139"/>
      <c r="AQ1117" s="139"/>
      <c r="AR1117" s="139"/>
      <c r="AS1117" s="139"/>
      <c r="AT1117" s="139"/>
      <c r="AU1117" s="139"/>
      <c r="AV1117" s="139"/>
      <c r="AW1117" s="139"/>
      <c r="AX1117" s="139"/>
      <c r="AY1117" s="139"/>
      <c r="AZ1117" s="139"/>
      <c r="BA1117" s="140"/>
      <c r="BB1117" s="139"/>
      <c r="BC1117" s="139"/>
      <c r="BD1117" s="139"/>
      <c r="BE1117" s="139"/>
      <c r="BF1117" s="139"/>
      <c r="BG1117" s="140"/>
      <c r="BH1117" s="139"/>
      <c r="BI1117" s="139"/>
      <c r="BJ1117" s="139"/>
      <c r="BK1117" s="139"/>
      <c r="BL1117" s="139"/>
      <c r="BM1117" s="139"/>
      <c r="BN1117" s="139"/>
    </row>
    <row r="1118" spans="1:66" ht="15">
      <c r="A1118" s="139"/>
      <c r="B1118" s="139"/>
      <c r="C1118" s="139"/>
      <c r="D1118" s="139"/>
      <c r="E1118" s="139"/>
      <c r="F1118" s="139"/>
      <c r="G1118" s="139"/>
      <c r="H1118" s="139"/>
      <c r="I1118" s="139"/>
      <c r="J1118" s="139"/>
      <c r="K1118" s="139"/>
      <c r="L1118" s="139"/>
      <c r="M1118" s="139"/>
      <c r="N1118" s="139"/>
      <c r="O1118" s="139"/>
      <c r="P1118" s="139"/>
      <c r="Q1118" s="139"/>
      <c r="R1118" s="139"/>
      <c r="S1118" s="139"/>
      <c r="T1118" s="139"/>
      <c r="U1118" s="139"/>
      <c r="V1118" s="139"/>
      <c r="W1118" s="139"/>
      <c r="X1118" s="139"/>
      <c r="Y1118" s="139"/>
      <c r="Z1118" s="139"/>
      <c r="AA1118" s="139"/>
      <c r="AB1118" s="139"/>
      <c r="AC1118" s="139"/>
      <c r="AD1118" s="139"/>
      <c r="AE1118" s="139"/>
      <c r="AF1118" s="139"/>
      <c r="AG1118" s="139"/>
      <c r="AH1118" s="139"/>
      <c r="AI1118" s="139"/>
      <c r="AJ1118" s="139"/>
      <c r="AK1118" s="139"/>
      <c r="AL1118" s="139"/>
      <c r="AM1118" s="139"/>
      <c r="AN1118" s="139"/>
      <c r="AO1118" s="139"/>
      <c r="AP1118" s="139"/>
      <c r="AQ1118" s="139"/>
      <c r="AR1118" s="139"/>
      <c r="AS1118" s="139"/>
      <c r="AT1118" s="139"/>
      <c r="AU1118" s="139"/>
      <c r="AV1118" s="139"/>
      <c r="AW1118" s="139"/>
      <c r="AX1118" s="139"/>
      <c r="AY1118" s="139"/>
      <c r="AZ1118" s="139"/>
      <c r="BA1118" s="140"/>
      <c r="BB1118" s="139"/>
      <c r="BC1118" s="139"/>
      <c r="BD1118" s="139"/>
      <c r="BE1118" s="139"/>
      <c r="BF1118" s="139"/>
      <c r="BG1118" s="140"/>
      <c r="BH1118" s="139"/>
      <c r="BI1118" s="139"/>
      <c r="BJ1118" s="139"/>
      <c r="BK1118" s="139"/>
      <c r="BL1118" s="139"/>
      <c r="BM1118" s="139"/>
      <c r="BN1118" s="139"/>
    </row>
    <row r="1119" spans="1:66" ht="15">
      <c r="A1119" s="139"/>
      <c r="B1119" s="139"/>
      <c r="C1119" s="139"/>
      <c r="D1119" s="139"/>
      <c r="E1119" s="139"/>
      <c r="F1119" s="139"/>
      <c r="G1119" s="139"/>
      <c r="H1119" s="139"/>
      <c r="I1119" s="139"/>
      <c r="J1119" s="139"/>
      <c r="K1119" s="139"/>
      <c r="L1119" s="139"/>
      <c r="M1119" s="139"/>
      <c r="N1119" s="139"/>
      <c r="O1119" s="139"/>
      <c r="P1119" s="139"/>
      <c r="Q1119" s="139"/>
      <c r="R1119" s="139"/>
      <c r="S1119" s="139"/>
      <c r="T1119" s="139"/>
      <c r="U1119" s="139"/>
      <c r="V1119" s="139"/>
      <c r="W1119" s="139"/>
      <c r="X1119" s="139"/>
      <c r="Y1119" s="139"/>
      <c r="Z1119" s="139"/>
      <c r="AA1119" s="139"/>
      <c r="AB1119" s="139"/>
      <c r="AC1119" s="139"/>
      <c r="AD1119" s="139"/>
      <c r="AE1119" s="139"/>
      <c r="AF1119" s="139"/>
      <c r="AG1119" s="139"/>
      <c r="AH1119" s="139"/>
      <c r="AI1119" s="139"/>
      <c r="AJ1119" s="139"/>
      <c r="AK1119" s="139"/>
      <c r="AL1119" s="139"/>
      <c r="AM1119" s="139"/>
      <c r="AN1119" s="139"/>
      <c r="AO1119" s="139"/>
      <c r="AP1119" s="139"/>
      <c r="AQ1119" s="139"/>
      <c r="AR1119" s="139"/>
      <c r="AS1119" s="139"/>
      <c r="AT1119" s="139"/>
      <c r="AU1119" s="139"/>
      <c r="AV1119" s="139"/>
      <c r="AW1119" s="139"/>
      <c r="AX1119" s="139"/>
      <c r="AY1119" s="139"/>
      <c r="AZ1119" s="139"/>
      <c r="BA1119" s="140"/>
      <c r="BB1119" s="139"/>
      <c r="BC1119" s="139"/>
      <c r="BD1119" s="139"/>
      <c r="BE1119" s="139"/>
      <c r="BF1119" s="139"/>
      <c r="BG1119" s="140"/>
      <c r="BH1119" s="139"/>
      <c r="BI1119" s="139"/>
      <c r="BJ1119" s="139"/>
      <c r="BK1119" s="139"/>
      <c r="BL1119" s="139"/>
      <c r="BM1119" s="139"/>
      <c r="BN1119" s="139"/>
    </row>
    <row r="1120" spans="1:66" ht="15">
      <c r="A1120" s="139"/>
      <c r="B1120" s="139"/>
      <c r="C1120" s="139"/>
      <c r="D1120" s="139"/>
      <c r="E1120" s="139"/>
      <c r="F1120" s="139"/>
      <c r="G1120" s="139"/>
      <c r="H1120" s="139"/>
      <c r="I1120" s="139"/>
      <c r="J1120" s="139"/>
      <c r="K1120" s="139"/>
      <c r="L1120" s="139"/>
      <c r="M1120" s="139"/>
      <c r="N1120" s="139"/>
      <c r="O1120" s="139"/>
      <c r="P1120" s="139"/>
      <c r="Q1120" s="139"/>
      <c r="R1120" s="139"/>
      <c r="S1120" s="139"/>
      <c r="T1120" s="139"/>
      <c r="U1120" s="139"/>
      <c r="V1120" s="139"/>
      <c r="W1120" s="139"/>
      <c r="X1120" s="139"/>
      <c r="Y1120" s="139"/>
      <c r="Z1120" s="139"/>
      <c r="AA1120" s="139"/>
      <c r="AB1120" s="139"/>
      <c r="AC1120" s="139"/>
      <c r="AD1120" s="139"/>
      <c r="AE1120" s="139"/>
      <c r="AF1120" s="139"/>
      <c r="AG1120" s="139"/>
      <c r="AH1120" s="139"/>
      <c r="AI1120" s="139"/>
      <c r="AJ1120" s="139"/>
      <c r="AK1120" s="139"/>
      <c r="AL1120" s="139"/>
      <c r="AM1120" s="139"/>
      <c r="AN1120" s="139"/>
      <c r="AO1120" s="139"/>
      <c r="AP1120" s="139"/>
      <c r="AQ1120" s="139"/>
      <c r="AR1120" s="139"/>
      <c r="AS1120" s="139"/>
      <c r="AT1120" s="139"/>
      <c r="AU1120" s="139"/>
      <c r="AV1120" s="139"/>
      <c r="AW1120" s="139"/>
      <c r="AX1120" s="139"/>
      <c r="AY1120" s="139"/>
      <c r="AZ1120" s="139"/>
      <c r="BA1120" s="140"/>
      <c r="BB1120" s="139"/>
      <c r="BC1120" s="139"/>
      <c r="BD1120" s="139"/>
      <c r="BE1120" s="139"/>
      <c r="BF1120" s="139"/>
      <c r="BG1120" s="140"/>
      <c r="BH1120" s="139"/>
      <c r="BI1120" s="139"/>
      <c r="BJ1120" s="139"/>
      <c r="BK1120" s="139"/>
      <c r="BL1120" s="139"/>
      <c r="BM1120" s="139"/>
      <c r="BN1120" s="139"/>
    </row>
    <row r="1121" spans="1:66" ht="15">
      <c r="A1121" s="139"/>
      <c r="B1121" s="139"/>
      <c r="C1121" s="139"/>
      <c r="D1121" s="139"/>
      <c r="E1121" s="139"/>
      <c r="F1121" s="139"/>
      <c r="G1121" s="139"/>
      <c r="H1121" s="139"/>
      <c r="I1121" s="139"/>
      <c r="J1121" s="139"/>
      <c r="K1121" s="139"/>
      <c r="L1121" s="139"/>
      <c r="M1121" s="139"/>
      <c r="N1121" s="139"/>
      <c r="O1121" s="139"/>
      <c r="P1121" s="139"/>
      <c r="Q1121" s="139"/>
      <c r="R1121" s="139"/>
      <c r="S1121" s="139"/>
      <c r="T1121" s="139"/>
      <c r="U1121" s="139"/>
      <c r="V1121" s="139"/>
      <c r="W1121" s="139"/>
      <c r="X1121" s="139"/>
      <c r="Y1121" s="139"/>
      <c r="Z1121" s="139"/>
      <c r="AA1121" s="139"/>
      <c r="AB1121" s="139"/>
      <c r="AC1121" s="139"/>
      <c r="AD1121" s="139"/>
      <c r="AE1121" s="139"/>
      <c r="AF1121" s="139"/>
      <c r="AG1121" s="139"/>
      <c r="AH1121" s="139"/>
      <c r="AI1121" s="139"/>
      <c r="AJ1121" s="139"/>
      <c r="AK1121" s="139"/>
      <c r="AL1121" s="139"/>
      <c r="AM1121" s="139"/>
      <c r="AN1121" s="139"/>
      <c r="AO1121" s="139"/>
      <c r="AP1121" s="139"/>
      <c r="AQ1121" s="139"/>
      <c r="AR1121" s="139"/>
      <c r="AS1121" s="139"/>
      <c r="AT1121" s="139"/>
      <c r="AU1121" s="139"/>
      <c r="AV1121" s="139"/>
      <c r="AW1121" s="139"/>
      <c r="AX1121" s="139"/>
      <c r="AY1121" s="139"/>
      <c r="AZ1121" s="139"/>
      <c r="BA1121" s="140"/>
      <c r="BB1121" s="139"/>
      <c r="BC1121" s="139"/>
      <c r="BD1121" s="139"/>
      <c r="BE1121" s="139"/>
      <c r="BF1121" s="139"/>
      <c r="BG1121" s="140"/>
      <c r="BH1121" s="139"/>
      <c r="BI1121" s="139"/>
      <c r="BJ1121" s="139"/>
      <c r="BK1121" s="139"/>
      <c r="BL1121" s="139"/>
      <c r="BM1121" s="139"/>
      <c r="BN1121" s="139"/>
    </row>
    <row r="1122" spans="1:66" ht="15">
      <c r="A1122" s="139"/>
      <c r="B1122" s="139"/>
      <c r="C1122" s="139"/>
      <c r="D1122" s="139"/>
      <c r="E1122" s="139"/>
      <c r="F1122" s="139"/>
      <c r="G1122" s="139"/>
      <c r="H1122" s="139"/>
      <c r="I1122" s="139"/>
      <c r="J1122" s="139"/>
      <c r="K1122" s="139"/>
      <c r="L1122" s="139"/>
      <c r="M1122" s="139"/>
      <c r="N1122" s="139"/>
      <c r="O1122" s="139"/>
      <c r="P1122" s="139"/>
      <c r="Q1122" s="139"/>
      <c r="R1122" s="139"/>
      <c r="S1122" s="139"/>
      <c r="T1122" s="139"/>
      <c r="U1122" s="139"/>
      <c r="V1122" s="139"/>
      <c r="W1122" s="139"/>
      <c r="X1122" s="139"/>
      <c r="Y1122" s="139"/>
      <c r="Z1122" s="139"/>
      <c r="AA1122" s="139"/>
      <c r="AB1122" s="139"/>
      <c r="AC1122" s="139"/>
      <c r="AD1122" s="139"/>
      <c r="AE1122" s="139"/>
      <c r="AF1122" s="139"/>
      <c r="AG1122" s="139"/>
      <c r="AH1122" s="139"/>
      <c r="AI1122" s="139"/>
      <c r="AJ1122" s="139"/>
      <c r="AK1122" s="139"/>
      <c r="AL1122" s="139"/>
      <c r="AM1122" s="139"/>
      <c r="AN1122" s="139"/>
      <c r="AO1122" s="139"/>
      <c r="AP1122" s="139"/>
      <c r="AQ1122" s="139"/>
      <c r="AR1122" s="139"/>
      <c r="AS1122" s="139"/>
      <c r="AT1122" s="139"/>
      <c r="AU1122" s="139"/>
      <c r="AV1122" s="139"/>
      <c r="AW1122" s="139"/>
      <c r="AX1122" s="139"/>
      <c r="AY1122" s="139"/>
      <c r="AZ1122" s="139"/>
      <c r="BA1122" s="140"/>
      <c r="BB1122" s="139"/>
      <c r="BC1122" s="139"/>
      <c r="BD1122" s="139"/>
      <c r="BE1122" s="139"/>
      <c r="BF1122" s="139"/>
      <c r="BG1122" s="140"/>
      <c r="BH1122" s="139"/>
      <c r="BI1122" s="139"/>
      <c r="BJ1122" s="139"/>
      <c r="BK1122" s="139"/>
      <c r="BL1122" s="139"/>
      <c r="BM1122" s="139"/>
      <c r="BN1122" s="139"/>
    </row>
    <row r="1123" spans="1:66" ht="15">
      <c r="A1123" s="139"/>
      <c r="B1123" s="139"/>
      <c r="C1123" s="139"/>
      <c r="D1123" s="139"/>
      <c r="E1123" s="139"/>
      <c r="F1123" s="139"/>
      <c r="G1123" s="139"/>
      <c r="H1123" s="139"/>
      <c r="I1123" s="139"/>
      <c r="J1123" s="139"/>
      <c r="K1123" s="139"/>
      <c r="L1123" s="139"/>
      <c r="M1123" s="139"/>
      <c r="N1123" s="139"/>
      <c r="O1123" s="139"/>
      <c r="P1123" s="139"/>
      <c r="Q1123" s="139"/>
      <c r="R1123" s="139"/>
      <c r="S1123" s="139"/>
      <c r="T1123" s="139"/>
      <c r="U1123" s="139"/>
      <c r="V1123" s="139"/>
      <c r="W1123" s="139"/>
      <c r="X1123" s="139"/>
      <c r="Y1123" s="139"/>
      <c r="Z1123" s="139"/>
      <c r="AA1123" s="139"/>
      <c r="AB1123" s="139"/>
      <c r="AC1123" s="139"/>
      <c r="AD1123" s="139"/>
      <c r="AE1123" s="139"/>
      <c r="AF1123" s="139"/>
      <c r="AG1123" s="139"/>
      <c r="AH1123" s="139"/>
      <c r="AI1123" s="139"/>
      <c r="AJ1123" s="139"/>
      <c r="AK1123" s="139"/>
      <c r="AL1123" s="139"/>
      <c r="AM1123" s="139"/>
      <c r="AN1123" s="139"/>
      <c r="AO1123" s="139"/>
      <c r="AP1123" s="139"/>
      <c r="AQ1123" s="139"/>
      <c r="AR1123" s="139"/>
      <c r="AS1123" s="139"/>
      <c r="AT1123" s="139"/>
      <c r="AU1123" s="139"/>
      <c r="AV1123" s="139"/>
      <c r="AW1123" s="139"/>
      <c r="AX1123" s="139"/>
      <c r="AY1123" s="139"/>
      <c r="AZ1123" s="139"/>
      <c r="BA1123" s="140"/>
      <c r="BB1123" s="139"/>
      <c r="BC1123" s="139"/>
      <c r="BD1123" s="139"/>
      <c r="BE1123" s="139"/>
      <c r="BF1123" s="139"/>
      <c r="BG1123" s="140"/>
      <c r="BH1123" s="139"/>
      <c r="BI1123" s="139"/>
      <c r="BJ1123" s="139"/>
      <c r="BK1123" s="139"/>
      <c r="BL1123" s="139"/>
      <c r="BM1123" s="139"/>
      <c r="BN1123" s="139"/>
    </row>
    <row r="1124" spans="1:66" ht="15">
      <c r="A1124" s="139"/>
      <c r="B1124" s="139"/>
      <c r="C1124" s="139"/>
      <c r="D1124" s="139"/>
      <c r="E1124" s="139"/>
      <c r="F1124" s="139"/>
      <c r="G1124" s="139"/>
      <c r="H1124" s="139"/>
      <c r="I1124" s="139"/>
      <c r="J1124" s="139"/>
      <c r="K1124" s="139"/>
      <c r="L1124" s="139"/>
      <c r="M1124" s="139"/>
      <c r="N1124" s="139"/>
      <c r="O1124" s="139"/>
      <c r="P1124" s="139"/>
      <c r="Q1124" s="139"/>
      <c r="R1124" s="139"/>
      <c r="S1124" s="139"/>
      <c r="T1124" s="139"/>
      <c r="U1124" s="139"/>
      <c r="V1124" s="139"/>
      <c r="W1124" s="139"/>
      <c r="X1124" s="139"/>
      <c r="Y1124" s="139"/>
      <c r="Z1124" s="139"/>
      <c r="AA1124" s="139"/>
      <c r="AB1124" s="139"/>
      <c r="AC1124" s="139"/>
      <c r="AD1124" s="139"/>
      <c r="AE1124" s="139"/>
      <c r="AF1124" s="139"/>
      <c r="AG1124" s="139"/>
      <c r="AH1124" s="139"/>
      <c r="AI1124" s="139"/>
      <c r="AJ1124" s="139"/>
      <c r="AK1124" s="139"/>
      <c r="AL1124" s="139"/>
      <c r="AM1124" s="139"/>
      <c r="AN1124" s="139"/>
      <c r="AO1124" s="139"/>
      <c r="AP1124" s="139"/>
      <c r="AQ1124" s="139"/>
      <c r="AR1124" s="139"/>
      <c r="AS1124" s="139"/>
      <c r="AT1124" s="139"/>
      <c r="AU1124" s="139"/>
      <c r="AV1124" s="139"/>
      <c r="AW1124" s="139"/>
      <c r="AX1124" s="139"/>
      <c r="AY1124" s="139"/>
      <c r="AZ1124" s="139"/>
      <c r="BA1124" s="140"/>
      <c r="BB1124" s="139"/>
      <c r="BC1124" s="139"/>
      <c r="BD1124" s="139"/>
      <c r="BE1124" s="139"/>
      <c r="BF1124" s="139"/>
      <c r="BG1124" s="140"/>
      <c r="BH1124" s="139"/>
      <c r="BI1124" s="139"/>
      <c r="BJ1124" s="139"/>
      <c r="BK1124" s="139"/>
      <c r="BL1124" s="139"/>
      <c r="BM1124" s="139"/>
      <c r="BN1124" s="139"/>
    </row>
    <row r="1125" spans="1:66" ht="15">
      <c r="A1125" s="139"/>
      <c r="B1125" s="139"/>
      <c r="C1125" s="139"/>
      <c r="D1125" s="139"/>
      <c r="E1125" s="139"/>
      <c r="F1125" s="139"/>
      <c r="G1125" s="139"/>
      <c r="H1125" s="139"/>
      <c r="I1125" s="139"/>
      <c r="J1125" s="139"/>
      <c r="K1125" s="139"/>
      <c r="L1125" s="139"/>
      <c r="M1125" s="139"/>
      <c r="N1125" s="139"/>
      <c r="O1125" s="139"/>
      <c r="P1125" s="139"/>
      <c r="Q1125" s="139"/>
      <c r="R1125" s="139"/>
      <c r="S1125" s="139"/>
      <c r="T1125" s="139"/>
      <c r="U1125" s="139"/>
      <c r="V1125" s="139"/>
      <c r="W1125" s="139"/>
      <c r="X1125" s="139"/>
      <c r="Y1125" s="139"/>
      <c r="Z1125" s="139"/>
      <c r="AA1125" s="139"/>
      <c r="AB1125" s="139"/>
      <c r="AC1125" s="139"/>
      <c r="AD1125" s="139"/>
      <c r="AE1125" s="139"/>
      <c r="AF1125" s="139"/>
      <c r="AG1125" s="139"/>
      <c r="AH1125" s="139"/>
      <c r="AI1125" s="139"/>
      <c r="AJ1125" s="139"/>
      <c r="AK1125" s="139"/>
      <c r="AL1125" s="139"/>
      <c r="AM1125" s="139"/>
      <c r="AN1125" s="139"/>
      <c r="AO1125" s="139"/>
      <c r="AP1125" s="139"/>
      <c r="AQ1125" s="139"/>
      <c r="AR1125" s="139"/>
      <c r="AS1125" s="139"/>
      <c r="AT1125" s="139"/>
      <c r="AU1125" s="139"/>
      <c r="AV1125" s="139"/>
      <c r="AW1125" s="139"/>
      <c r="AX1125" s="139"/>
      <c r="AY1125" s="139"/>
      <c r="AZ1125" s="139"/>
      <c r="BA1125" s="140"/>
      <c r="BB1125" s="139"/>
      <c r="BC1125" s="139"/>
      <c r="BD1125" s="139"/>
      <c r="BE1125" s="139"/>
      <c r="BF1125" s="139"/>
      <c r="BG1125" s="140"/>
      <c r="BH1125" s="139"/>
      <c r="BI1125" s="139"/>
      <c r="BJ1125" s="139"/>
      <c r="BK1125" s="139"/>
      <c r="BL1125" s="139"/>
      <c r="BM1125" s="139"/>
      <c r="BN1125" s="139"/>
    </row>
    <row r="1126" spans="1:66" ht="15">
      <c r="A1126" s="139"/>
      <c r="B1126" s="139"/>
      <c r="C1126" s="139"/>
      <c r="D1126" s="139"/>
      <c r="E1126" s="139"/>
      <c r="F1126" s="139"/>
      <c r="G1126" s="139"/>
      <c r="H1126" s="139"/>
      <c r="I1126" s="139"/>
      <c r="J1126" s="139"/>
      <c r="K1126" s="139"/>
      <c r="L1126" s="139"/>
      <c r="M1126" s="139"/>
      <c r="N1126" s="139"/>
      <c r="O1126" s="139"/>
      <c r="P1126" s="139"/>
      <c r="Q1126" s="139"/>
      <c r="R1126" s="139"/>
      <c r="S1126" s="139"/>
      <c r="T1126" s="139"/>
      <c r="U1126" s="139"/>
      <c r="V1126" s="139"/>
      <c r="W1126" s="139"/>
      <c r="X1126" s="139"/>
      <c r="Y1126" s="139"/>
      <c r="Z1126" s="139"/>
      <c r="AA1126" s="139"/>
      <c r="AB1126" s="139"/>
      <c r="AC1126" s="139"/>
      <c r="AD1126" s="139"/>
      <c r="AE1126" s="139"/>
      <c r="AF1126" s="139"/>
      <c r="AG1126" s="139"/>
      <c r="AH1126" s="139"/>
      <c r="AI1126" s="139"/>
      <c r="AJ1126" s="139"/>
      <c r="AK1126" s="139"/>
      <c r="AL1126" s="139"/>
      <c r="AM1126" s="139"/>
      <c r="AN1126" s="139"/>
      <c r="AO1126" s="139"/>
      <c r="AP1126" s="139"/>
      <c r="AQ1126" s="139"/>
      <c r="AR1126" s="139"/>
      <c r="AS1126" s="139"/>
      <c r="AT1126" s="139"/>
      <c r="AU1126" s="139"/>
      <c r="AV1126" s="139"/>
      <c r="AW1126" s="139"/>
      <c r="AX1126" s="139"/>
      <c r="AY1126" s="139"/>
      <c r="AZ1126" s="139"/>
      <c r="BA1126" s="140"/>
      <c r="BB1126" s="139"/>
      <c r="BC1126" s="139"/>
      <c r="BD1126" s="139"/>
      <c r="BE1126" s="139"/>
      <c r="BF1126" s="139"/>
      <c r="BG1126" s="140"/>
      <c r="BH1126" s="139"/>
      <c r="BI1126" s="139"/>
      <c r="BJ1126" s="139"/>
      <c r="BK1126" s="139"/>
      <c r="BL1126" s="139"/>
      <c r="BM1126" s="139"/>
      <c r="BN1126" s="139"/>
    </row>
    <row r="1127" spans="1:66" ht="15">
      <c r="A1127" s="139"/>
      <c r="B1127" s="139"/>
      <c r="C1127" s="139"/>
      <c r="D1127" s="139"/>
      <c r="E1127" s="139"/>
      <c r="F1127" s="139"/>
      <c r="G1127" s="139"/>
      <c r="H1127" s="139"/>
      <c r="I1127" s="139"/>
      <c r="J1127" s="139"/>
      <c r="K1127" s="139"/>
      <c r="L1127" s="139"/>
      <c r="M1127" s="139"/>
      <c r="N1127" s="139"/>
      <c r="O1127" s="139"/>
      <c r="P1127" s="139"/>
      <c r="Q1127" s="139"/>
      <c r="R1127" s="139"/>
      <c r="S1127" s="139"/>
      <c r="T1127" s="139"/>
      <c r="U1127" s="139"/>
      <c r="V1127" s="139"/>
      <c r="W1127" s="139"/>
      <c r="X1127" s="139"/>
      <c r="Y1127" s="139"/>
      <c r="Z1127" s="139"/>
      <c r="AA1127" s="139"/>
      <c r="AB1127" s="139"/>
      <c r="AC1127" s="139"/>
      <c r="AD1127" s="139"/>
      <c r="AE1127" s="139"/>
      <c r="AF1127" s="139"/>
      <c r="AG1127" s="139"/>
      <c r="AH1127" s="139"/>
      <c r="AI1127" s="139"/>
      <c r="AJ1127" s="139"/>
      <c r="AK1127" s="139"/>
      <c r="AL1127" s="139"/>
      <c r="AM1127" s="139"/>
      <c r="AN1127" s="139"/>
      <c r="AO1127" s="139"/>
      <c r="AP1127" s="139"/>
      <c r="AQ1127" s="139"/>
      <c r="AR1127" s="139"/>
      <c r="AS1127" s="139"/>
      <c r="AT1127" s="139"/>
      <c r="AU1127" s="139"/>
      <c r="AV1127" s="139"/>
      <c r="AW1127" s="139"/>
      <c r="AX1127" s="139"/>
      <c r="AY1127" s="139"/>
      <c r="AZ1127" s="139"/>
      <c r="BA1127" s="140"/>
      <c r="BB1127" s="139"/>
      <c r="BC1127" s="139"/>
      <c r="BD1127" s="139"/>
      <c r="BE1127" s="139"/>
      <c r="BF1127" s="139"/>
      <c r="BG1127" s="140"/>
      <c r="BH1127" s="139"/>
      <c r="BI1127" s="139"/>
      <c r="BJ1127" s="139"/>
      <c r="BK1127" s="139"/>
      <c r="BL1127" s="139"/>
      <c r="BM1127" s="139"/>
      <c r="BN1127" s="139"/>
    </row>
    <row r="1128" spans="1:66" ht="15">
      <c r="A1128" s="139"/>
      <c r="B1128" s="139"/>
      <c r="C1128" s="139"/>
      <c r="D1128" s="139"/>
      <c r="E1128" s="139"/>
      <c r="F1128" s="139"/>
      <c r="G1128" s="139"/>
      <c r="H1128" s="139"/>
      <c r="I1128" s="139"/>
      <c r="J1128" s="139"/>
      <c r="K1128" s="139"/>
      <c r="L1128" s="139"/>
      <c r="M1128" s="139"/>
      <c r="N1128" s="139"/>
      <c r="O1128" s="139"/>
      <c r="P1128" s="139"/>
      <c r="Q1128" s="139"/>
      <c r="R1128" s="139"/>
      <c r="S1128" s="139"/>
      <c r="T1128" s="139"/>
      <c r="U1128" s="139"/>
      <c r="V1128" s="139"/>
      <c r="W1128" s="139"/>
      <c r="X1128" s="139"/>
      <c r="Y1128" s="139"/>
      <c r="Z1128" s="139"/>
      <c r="AA1128" s="139"/>
      <c r="AB1128" s="139"/>
      <c r="AC1128" s="139"/>
      <c r="AD1128" s="139"/>
      <c r="AE1128" s="139"/>
      <c r="AF1128" s="139"/>
      <c r="AG1128" s="139"/>
      <c r="AH1128" s="139"/>
      <c r="AI1128" s="139"/>
      <c r="AJ1128" s="139"/>
      <c r="AK1128" s="139"/>
      <c r="AL1128" s="139"/>
      <c r="AM1128" s="139"/>
      <c r="AN1128" s="139"/>
      <c r="AO1128" s="139"/>
      <c r="AP1128" s="139"/>
      <c r="AQ1128" s="139"/>
      <c r="AR1128" s="139"/>
      <c r="AS1128" s="139"/>
      <c r="AT1128" s="139"/>
      <c r="AU1128" s="139"/>
      <c r="AV1128" s="139"/>
      <c r="AW1128" s="139"/>
      <c r="AX1128" s="139"/>
      <c r="AY1128" s="139"/>
      <c r="AZ1128" s="139"/>
      <c r="BA1128" s="140"/>
      <c r="BB1128" s="139"/>
      <c r="BC1128" s="139"/>
      <c r="BD1128" s="139"/>
      <c r="BE1128" s="139"/>
      <c r="BF1128" s="139"/>
      <c r="BG1128" s="140"/>
      <c r="BH1128" s="139"/>
      <c r="BI1128" s="139"/>
      <c r="BJ1128" s="139"/>
      <c r="BK1128" s="139"/>
      <c r="BL1128" s="139"/>
      <c r="BM1128" s="139"/>
      <c r="BN1128" s="139"/>
    </row>
    <row r="1129" spans="1:66" ht="15">
      <c r="A1129" s="139"/>
      <c r="B1129" s="139"/>
      <c r="C1129" s="139"/>
      <c r="D1129" s="139"/>
      <c r="E1129" s="139"/>
      <c r="F1129" s="139"/>
      <c r="G1129" s="139"/>
      <c r="H1129" s="139"/>
      <c r="I1129" s="139"/>
      <c r="J1129" s="139"/>
      <c r="K1129" s="139"/>
      <c r="L1129" s="139"/>
      <c r="M1129" s="139"/>
      <c r="N1129" s="139"/>
      <c r="O1129" s="139"/>
      <c r="P1129" s="139"/>
      <c r="Q1129" s="139"/>
      <c r="R1129" s="139"/>
      <c r="S1129" s="139"/>
      <c r="T1129" s="139"/>
      <c r="U1129" s="139"/>
      <c r="V1129" s="139"/>
      <c r="W1129" s="139"/>
      <c r="X1129" s="139"/>
      <c r="Y1129" s="139"/>
      <c r="Z1129" s="139"/>
      <c r="AA1129" s="139"/>
      <c r="AB1129" s="139"/>
      <c r="AC1129" s="139"/>
      <c r="AD1129" s="139"/>
      <c r="AE1129" s="139"/>
      <c r="AF1129" s="139"/>
      <c r="AG1129" s="139"/>
      <c r="AH1129" s="139"/>
      <c r="AI1129" s="139"/>
      <c r="AJ1129" s="139"/>
      <c r="AK1129" s="139"/>
      <c r="AL1129" s="139"/>
      <c r="AM1129" s="139"/>
      <c r="AN1129" s="139"/>
      <c r="AO1129" s="139"/>
      <c r="AP1129" s="139"/>
      <c r="AQ1129" s="139"/>
      <c r="AR1129" s="139"/>
      <c r="AS1129" s="139"/>
      <c r="AT1129" s="139"/>
      <c r="AU1129" s="139"/>
      <c r="AV1129" s="139"/>
      <c r="AW1129" s="139"/>
      <c r="AX1129" s="139"/>
      <c r="AY1129" s="139"/>
      <c r="AZ1129" s="139"/>
      <c r="BA1129" s="140"/>
      <c r="BB1129" s="139"/>
      <c r="BC1129" s="139"/>
      <c r="BD1129" s="139"/>
      <c r="BE1129" s="139"/>
      <c r="BF1129" s="139"/>
      <c r="BG1129" s="140"/>
      <c r="BH1129" s="139"/>
      <c r="BI1129" s="139"/>
      <c r="BJ1129" s="139"/>
      <c r="BK1129" s="139"/>
      <c r="BL1129" s="139"/>
      <c r="BM1129" s="139"/>
      <c r="BN1129" s="139"/>
    </row>
    <row r="1130" spans="1:66" ht="15">
      <c r="A1130" s="139"/>
      <c r="B1130" s="139"/>
      <c r="C1130" s="139"/>
      <c r="D1130" s="139"/>
      <c r="E1130" s="139"/>
      <c r="F1130" s="139"/>
      <c r="G1130" s="139"/>
      <c r="H1130" s="139"/>
      <c r="I1130" s="139"/>
      <c r="J1130" s="139"/>
      <c r="K1130" s="139"/>
      <c r="L1130" s="139"/>
      <c r="M1130" s="139"/>
      <c r="N1130" s="139"/>
      <c r="O1130" s="139"/>
      <c r="P1130" s="139"/>
      <c r="Q1130" s="139"/>
      <c r="R1130" s="139"/>
      <c r="S1130" s="139"/>
      <c r="T1130" s="139"/>
      <c r="U1130" s="139"/>
      <c r="V1130" s="139"/>
      <c r="W1130" s="139"/>
      <c r="X1130" s="139"/>
      <c r="Y1130" s="139"/>
      <c r="Z1130" s="139"/>
      <c r="AA1130" s="139"/>
      <c r="AB1130" s="139"/>
      <c r="AC1130" s="139"/>
      <c r="AD1130" s="139"/>
      <c r="AE1130" s="139"/>
      <c r="AF1130" s="139"/>
      <c r="AG1130" s="139"/>
      <c r="AH1130" s="139"/>
      <c r="AI1130" s="139"/>
      <c r="AJ1130" s="139"/>
      <c r="AK1130" s="139"/>
      <c r="AL1130" s="139"/>
      <c r="AM1130" s="139"/>
      <c r="AN1130" s="139"/>
      <c r="AO1130" s="139"/>
      <c r="AP1130" s="139"/>
      <c r="AQ1130" s="139"/>
      <c r="AR1130" s="139"/>
      <c r="AS1130" s="139"/>
      <c r="AT1130" s="139"/>
      <c r="AU1130" s="139"/>
      <c r="AV1130" s="139"/>
      <c r="AW1130" s="139"/>
      <c r="AX1130" s="139"/>
      <c r="AY1130" s="139"/>
      <c r="AZ1130" s="139"/>
      <c r="BA1130" s="140"/>
      <c r="BB1130" s="139"/>
      <c r="BC1130" s="139"/>
      <c r="BD1130" s="139"/>
      <c r="BE1130" s="139"/>
      <c r="BF1130" s="139"/>
      <c r="BG1130" s="140"/>
      <c r="BH1130" s="139"/>
      <c r="BI1130" s="139"/>
      <c r="BJ1130" s="139"/>
      <c r="BK1130" s="139"/>
      <c r="BL1130" s="139"/>
      <c r="BM1130" s="139"/>
      <c r="BN1130" s="139"/>
    </row>
    <row r="1131" spans="1:66" ht="15">
      <c r="A1131" s="139"/>
      <c r="B1131" s="139"/>
      <c r="C1131" s="139"/>
      <c r="D1131" s="139"/>
      <c r="E1131" s="139"/>
      <c r="F1131" s="139"/>
      <c r="G1131" s="139"/>
      <c r="H1131" s="139"/>
      <c r="I1131" s="139"/>
      <c r="J1131" s="139"/>
      <c r="K1131" s="139"/>
      <c r="L1131" s="139"/>
      <c r="M1131" s="139"/>
      <c r="N1131" s="139"/>
      <c r="O1131" s="139"/>
      <c r="P1131" s="139"/>
      <c r="Q1131" s="139"/>
      <c r="R1131" s="139"/>
      <c r="S1131" s="139"/>
      <c r="T1131" s="139"/>
      <c r="U1131" s="139"/>
      <c r="V1131" s="139"/>
      <c r="W1131" s="139"/>
      <c r="X1131" s="139"/>
      <c r="Y1131" s="139"/>
      <c r="Z1131" s="139"/>
      <c r="AA1131" s="139"/>
      <c r="AB1131" s="139"/>
      <c r="AC1131" s="139"/>
      <c r="AD1131" s="139"/>
      <c r="AE1131" s="139"/>
      <c r="AF1131" s="139"/>
      <c r="AG1131" s="139"/>
      <c r="AH1131" s="139"/>
      <c r="AI1131" s="139"/>
      <c r="AJ1131" s="139"/>
      <c r="AK1131" s="139"/>
      <c r="AL1131" s="139"/>
      <c r="AM1131" s="139"/>
      <c r="AN1131" s="139"/>
      <c r="AO1131" s="139"/>
      <c r="AP1131" s="139"/>
      <c r="AQ1131" s="139"/>
      <c r="AR1131" s="139"/>
      <c r="AS1131" s="139"/>
      <c r="AT1131" s="139"/>
      <c r="AU1131" s="139"/>
      <c r="AV1131" s="139"/>
      <c r="AW1131" s="139"/>
      <c r="AX1131" s="139"/>
      <c r="AY1131" s="139"/>
      <c r="AZ1131" s="139"/>
      <c r="BA1131" s="140"/>
      <c r="BB1131" s="139"/>
      <c r="BC1131" s="139"/>
      <c r="BD1131" s="139"/>
      <c r="BE1131" s="139"/>
      <c r="BF1131" s="139"/>
      <c r="BG1131" s="140"/>
      <c r="BH1131" s="139"/>
      <c r="BI1131" s="139"/>
      <c r="BJ1131" s="139"/>
      <c r="BK1131" s="139"/>
      <c r="BL1131" s="139"/>
      <c r="BM1131" s="139"/>
      <c r="BN1131" s="139"/>
    </row>
    <row r="1132" spans="1:66" ht="15">
      <c r="A1132" s="139"/>
      <c r="B1132" s="139"/>
      <c r="C1132" s="139"/>
      <c r="D1132" s="139"/>
      <c r="E1132" s="139"/>
      <c r="F1132" s="139"/>
      <c r="G1132" s="139"/>
      <c r="H1132" s="139"/>
      <c r="I1132" s="139"/>
      <c r="J1132" s="139"/>
      <c r="K1132" s="139"/>
      <c r="L1132" s="139"/>
      <c r="M1132" s="139"/>
      <c r="N1132" s="139"/>
      <c r="O1132" s="139"/>
      <c r="P1132" s="139"/>
      <c r="Q1132" s="139"/>
      <c r="R1132" s="139"/>
      <c r="S1132" s="139"/>
      <c r="T1132" s="139"/>
      <c r="U1132" s="139"/>
      <c r="V1132" s="139"/>
      <c r="W1132" s="139"/>
      <c r="X1132" s="139"/>
      <c r="Y1132" s="139"/>
      <c r="Z1132" s="139"/>
      <c r="AA1132" s="139"/>
      <c r="AB1132" s="139"/>
      <c r="AC1132" s="139"/>
      <c r="AD1132" s="139"/>
      <c r="AE1132" s="139"/>
      <c r="AF1132" s="139"/>
      <c r="AG1132" s="139"/>
      <c r="AH1132" s="139"/>
      <c r="AI1132" s="139"/>
      <c r="AJ1132" s="139"/>
      <c r="AK1132" s="139"/>
      <c r="AL1132" s="139"/>
      <c r="AM1132" s="139"/>
      <c r="AN1132" s="139"/>
      <c r="AO1132" s="139"/>
      <c r="AP1132" s="139"/>
      <c r="AQ1132" s="139"/>
      <c r="AR1132" s="139"/>
      <c r="AS1132" s="139"/>
      <c r="AT1132" s="139"/>
      <c r="AU1132" s="139"/>
      <c r="AV1132" s="139"/>
      <c r="AW1132" s="139"/>
      <c r="AX1132" s="139"/>
      <c r="AY1132" s="139"/>
      <c r="AZ1132" s="139"/>
      <c r="BA1132" s="140"/>
      <c r="BB1132" s="139"/>
      <c r="BC1132" s="139"/>
      <c r="BD1132" s="139"/>
      <c r="BE1132" s="139"/>
      <c r="BF1132" s="139"/>
      <c r="BG1132" s="140"/>
      <c r="BH1132" s="139"/>
      <c r="BI1132" s="139"/>
      <c r="BJ1132" s="139"/>
      <c r="BK1132" s="139"/>
      <c r="BL1132" s="139"/>
      <c r="BM1132" s="139"/>
      <c r="BN1132" s="139"/>
    </row>
    <row r="1133" spans="1:66" ht="15">
      <c r="A1133" s="139"/>
      <c r="B1133" s="139"/>
      <c r="C1133" s="139"/>
      <c r="D1133" s="139"/>
      <c r="E1133" s="139"/>
      <c r="F1133" s="139"/>
      <c r="G1133" s="139"/>
      <c r="H1133" s="139"/>
      <c r="I1133" s="139"/>
      <c r="J1133" s="139"/>
      <c r="K1133" s="139"/>
      <c r="L1133" s="139"/>
      <c r="M1133" s="139"/>
      <c r="N1133" s="139"/>
      <c r="O1133" s="139"/>
      <c r="P1133" s="139"/>
      <c r="Q1133" s="139"/>
      <c r="R1133" s="139"/>
      <c r="S1133" s="139"/>
      <c r="T1133" s="139"/>
      <c r="U1133" s="139"/>
      <c r="V1133" s="139"/>
      <c r="W1133" s="139"/>
      <c r="X1133" s="139"/>
      <c r="Y1133" s="139"/>
      <c r="Z1133" s="139"/>
      <c r="AA1133" s="139"/>
      <c r="AB1133" s="139"/>
      <c r="AC1133" s="139"/>
      <c r="AD1133" s="139"/>
      <c r="AE1133" s="139"/>
      <c r="AF1133" s="139"/>
      <c r="AG1133" s="139"/>
      <c r="AH1133" s="139"/>
      <c r="AI1133" s="139"/>
      <c r="AJ1133" s="139"/>
      <c r="AK1133" s="139"/>
      <c r="AL1133" s="139"/>
      <c r="AM1133" s="139"/>
      <c r="AN1133" s="139"/>
      <c r="AO1133" s="139"/>
      <c r="AP1133" s="139"/>
      <c r="AQ1133" s="139"/>
      <c r="AR1133" s="139"/>
      <c r="AS1133" s="139"/>
      <c r="AT1133" s="139"/>
      <c r="AU1133" s="139"/>
      <c r="AV1133" s="139"/>
      <c r="AW1133" s="139"/>
      <c r="AX1133" s="139"/>
      <c r="AY1133" s="139"/>
      <c r="AZ1133" s="139"/>
      <c r="BA1133" s="140"/>
      <c r="BB1133" s="139"/>
      <c r="BC1133" s="139"/>
      <c r="BD1133" s="139"/>
      <c r="BE1133" s="139"/>
      <c r="BF1133" s="139"/>
      <c r="BG1133" s="140"/>
      <c r="BH1133" s="139"/>
      <c r="BI1133" s="139"/>
      <c r="BJ1133" s="139"/>
      <c r="BK1133" s="139"/>
      <c r="BL1133" s="139"/>
      <c r="BM1133" s="139"/>
      <c r="BN1133" s="139"/>
    </row>
    <row r="1134" spans="1:66" ht="15">
      <c r="A1134" s="139"/>
      <c r="B1134" s="139"/>
      <c r="C1134" s="139"/>
      <c r="D1134" s="139"/>
      <c r="E1134" s="139"/>
      <c r="F1134" s="139"/>
      <c r="G1134" s="139"/>
      <c r="H1134" s="139"/>
      <c r="I1134" s="139"/>
      <c r="J1134" s="139"/>
      <c r="K1134" s="139"/>
      <c r="L1134" s="139"/>
      <c r="M1134" s="139"/>
      <c r="N1134" s="139"/>
      <c r="O1134" s="139"/>
      <c r="P1134" s="139"/>
      <c r="Q1134" s="139"/>
      <c r="R1134" s="139"/>
      <c r="S1134" s="139"/>
      <c r="T1134" s="139"/>
      <c r="U1134" s="139"/>
      <c r="V1134" s="139"/>
      <c r="W1134" s="139"/>
      <c r="X1134" s="139"/>
      <c r="Y1134" s="139"/>
      <c r="Z1134" s="139"/>
      <c r="AA1134" s="139"/>
      <c r="AB1134" s="139"/>
      <c r="AC1134" s="139"/>
      <c r="AD1134" s="139"/>
      <c r="AE1134" s="139"/>
      <c r="AF1134" s="139"/>
      <c r="AG1134" s="139"/>
      <c r="AH1134" s="139"/>
      <c r="AI1134" s="139"/>
      <c r="AJ1134" s="139"/>
      <c r="AK1134" s="139"/>
      <c r="AL1134" s="139"/>
      <c r="AM1134" s="139"/>
      <c r="AN1134" s="139"/>
      <c r="AO1134" s="139"/>
      <c r="AP1134" s="139"/>
      <c r="AQ1134" s="139"/>
      <c r="AR1134" s="139"/>
      <c r="AS1134" s="139"/>
      <c r="AT1134" s="139"/>
      <c r="AU1134" s="139"/>
      <c r="AV1134" s="139"/>
      <c r="AW1134" s="139"/>
      <c r="AX1134" s="139"/>
      <c r="AY1134" s="139"/>
      <c r="AZ1134" s="139"/>
      <c r="BA1134" s="140"/>
      <c r="BB1134" s="139"/>
      <c r="BC1134" s="139"/>
      <c r="BD1134" s="139"/>
      <c r="BE1134" s="139"/>
      <c r="BF1134" s="139"/>
      <c r="BG1134" s="140"/>
      <c r="BH1134" s="139"/>
      <c r="BI1134" s="139"/>
      <c r="BJ1134" s="139"/>
      <c r="BK1134" s="139"/>
      <c r="BL1134" s="139"/>
      <c r="BM1134" s="139"/>
      <c r="BN1134" s="139"/>
    </row>
    <row r="1135" spans="1:66" ht="15">
      <c r="A1135" s="139"/>
      <c r="B1135" s="139"/>
      <c r="C1135" s="139"/>
      <c r="D1135" s="139"/>
      <c r="E1135" s="139"/>
      <c r="F1135" s="139"/>
      <c r="G1135" s="139"/>
      <c r="H1135" s="139"/>
      <c r="I1135" s="139"/>
      <c r="J1135" s="139"/>
      <c r="K1135" s="139"/>
      <c r="L1135" s="139"/>
      <c r="M1135" s="139"/>
      <c r="N1135" s="139"/>
      <c r="O1135" s="139"/>
      <c r="P1135" s="139"/>
      <c r="Q1135" s="139"/>
      <c r="R1135" s="139"/>
      <c r="S1135" s="139"/>
      <c r="T1135" s="139"/>
      <c r="U1135" s="139"/>
      <c r="V1135" s="139"/>
      <c r="W1135" s="139"/>
      <c r="X1135" s="139"/>
      <c r="Y1135" s="139"/>
      <c r="Z1135" s="139"/>
      <c r="AA1135" s="139"/>
      <c r="AB1135" s="139"/>
      <c r="AC1135" s="139"/>
      <c r="AD1135" s="139"/>
      <c r="AE1135" s="139"/>
      <c r="AF1135" s="139"/>
      <c r="AG1135" s="139"/>
      <c r="AH1135" s="139"/>
      <c r="AI1135" s="139"/>
      <c r="AJ1135" s="139"/>
      <c r="AK1135" s="139"/>
      <c r="AL1135" s="139"/>
      <c r="AM1135" s="139"/>
      <c r="AN1135" s="139"/>
      <c r="AO1135" s="139"/>
      <c r="AP1135" s="139"/>
      <c r="AQ1135" s="139"/>
      <c r="AR1135" s="139"/>
      <c r="AS1135" s="139"/>
      <c r="AT1135" s="139"/>
      <c r="AU1135" s="139"/>
      <c r="AV1135" s="139"/>
      <c r="AW1135" s="139"/>
      <c r="AX1135" s="139"/>
      <c r="AY1135" s="139"/>
      <c r="AZ1135" s="139"/>
      <c r="BA1135" s="140"/>
      <c r="BB1135" s="139"/>
      <c r="BC1135" s="139"/>
      <c r="BD1135" s="139"/>
      <c r="BE1135" s="139"/>
      <c r="BF1135" s="139"/>
      <c r="BG1135" s="140"/>
      <c r="BH1135" s="139"/>
      <c r="BI1135" s="139"/>
      <c r="BJ1135" s="139"/>
      <c r="BK1135" s="139"/>
      <c r="BL1135" s="139"/>
      <c r="BM1135" s="139"/>
      <c r="BN1135" s="139"/>
    </row>
    <row r="1136" spans="1:66" ht="15">
      <c r="A1136" s="139"/>
      <c r="B1136" s="139"/>
      <c r="C1136" s="139"/>
      <c r="D1136" s="139"/>
      <c r="E1136" s="139"/>
      <c r="F1136" s="139"/>
      <c r="G1136" s="139"/>
      <c r="H1136" s="139"/>
      <c r="I1136" s="139"/>
      <c r="J1136" s="139"/>
      <c r="K1136" s="139"/>
      <c r="L1136" s="139"/>
      <c r="M1136" s="139"/>
      <c r="N1136" s="139"/>
      <c r="O1136" s="139"/>
      <c r="P1136" s="139"/>
      <c r="Q1136" s="139"/>
      <c r="R1136" s="139"/>
      <c r="S1136" s="139"/>
      <c r="T1136" s="139"/>
      <c r="U1136" s="139"/>
      <c r="V1136" s="139"/>
      <c r="W1136" s="139"/>
      <c r="X1136" s="139"/>
      <c r="Y1136" s="139"/>
      <c r="Z1136" s="139"/>
      <c r="AA1136" s="139"/>
      <c r="AB1136" s="139"/>
      <c r="AC1136" s="139"/>
      <c r="AD1136" s="139"/>
      <c r="AE1136" s="139"/>
      <c r="AF1136" s="139"/>
      <c r="AG1136" s="139"/>
      <c r="AH1136" s="139"/>
      <c r="AI1136" s="139"/>
      <c r="AJ1136" s="139"/>
      <c r="AK1136" s="139"/>
      <c r="AL1136" s="139"/>
      <c r="AM1136" s="139"/>
      <c r="AN1136" s="139"/>
      <c r="AO1136" s="139"/>
      <c r="AP1136" s="139"/>
      <c r="AQ1136" s="139"/>
      <c r="AR1136" s="139"/>
      <c r="AS1136" s="139"/>
      <c r="AT1136" s="139"/>
      <c r="AU1136" s="139"/>
      <c r="AV1136" s="139"/>
      <c r="AW1136" s="139"/>
      <c r="AX1136" s="139"/>
      <c r="AY1136" s="139"/>
      <c r="AZ1136" s="139"/>
      <c r="BA1136" s="140"/>
      <c r="BB1136" s="139"/>
      <c r="BC1136" s="139"/>
      <c r="BD1136" s="139"/>
      <c r="BE1136" s="139"/>
      <c r="BF1136" s="139"/>
      <c r="BG1136" s="140"/>
      <c r="BH1136" s="139"/>
      <c r="BI1136" s="139"/>
      <c r="BJ1136" s="139"/>
      <c r="BK1136" s="139"/>
      <c r="BL1136" s="139"/>
      <c r="BM1136" s="139"/>
      <c r="BN1136" s="139"/>
    </row>
    <row r="1137" spans="1:66" ht="15">
      <c r="A1137" s="139"/>
      <c r="B1137" s="139"/>
      <c r="C1137" s="139"/>
      <c r="D1137" s="139"/>
      <c r="E1137" s="139"/>
      <c r="F1137" s="139"/>
      <c r="G1137" s="139"/>
      <c r="H1137" s="139"/>
      <c r="I1137" s="139"/>
      <c r="J1137" s="139"/>
      <c r="K1137" s="139"/>
      <c r="L1137" s="139"/>
      <c r="M1137" s="139"/>
      <c r="N1137" s="139"/>
      <c r="O1137" s="139"/>
      <c r="P1137" s="139"/>
      <c r="Q1137" s="139"/>
      <c r="R1137" s="139"/>
      <c r="S1137" s="139"/>
      <c r="T1137" s="139"/>
      <c r="U1137" s="139"/>
      <c r="V1137" s="139"/>
      <c r="W1137" s="139"/>
      <c r="X1137" s="139"/>
      <c r="Y1137" s="139"/>
      <c r="Z1137" s="139"/>
      <c r="AA1137" s="139"/>
      <c r="AB1137" s="139"/>
      <c r="AC1137" s="139"/>
      <c r="AD1137" s="139"/>
      <c r="AE1137" s="139"/>
      <c r="AF1137" s="139"/>
      <c r="AG1137" s="139"/>
      <c r="AH1137" s="139"/>
      <c r="AI1137" s="139"/>
      <c r="AJ1137" s="139"/>
      <c r="AK1137" s="139"/>
      <c r="AL1137" s="139"/>
      <c r="AM1137" s="139"/>
      <c r="AN1137" s="139"/>
      <c r="AO1137" s="139"/>
      <c r="AP1137" s="139"/>
      <c r="AQ1137" s="139"/>
      <c r="AR1137" s="139"/>
      <c r="AS1137" s="139"/>
      <c r="AT1137" s="139"/>
      <c r="AU1137" s="139"/>
      <c r="AV1137" s="139"/>
      <c r="AW1137" s="139"/>
      <c r="AX1137" s="139"/>
      <c r="AY1137" s="139"/>
      <c r="AZ1137" s="139"/>
      <c r="BA1137" s="140"/>
      <c r="BB1137" s="139"/>
      <c r="BC1137" s="139"/>
      <c r="BD1137" s="139"/>
      <c r="BE1137" s="139"/>
      <c r="BF1137" s="139"/>
      <c r="BG1137" s="140"/>
      <c r="BH1137" s="139"/>
      <c r="BI1137" s="139"/>
      <c r="BJ1137" s="139"/>
      <c r="BK1137" s="139"/>
      <c r="BL1137" s="139"/>
      <c r="BM1137" s="139"/>
      <c r="BN1137" s="139"/>
    </row>
    <row r="1138" spans="1:66" ht="15">
      <c r="A1138" s="139"/>
      <c r="B1138" s="139"/>
      <c r="C1138" s="139"/>
      <c r="D1138" s="139"/>
      <c r="E1138" s="139"/>
      <c r="F1138" s="139"/>
      <c r="G1138" s="139"/>
      <c r="H1138" s="139"/>
      <c r="I1138" s="139"/>
      <c r="J1138" s="139"/>
      <c r="K1138" s="139"/>
      <c r="L1138" s="139"/>
      <c r="M1138" s="139"/>
      <c r="N1138" s="139"/>
      <c r="O1138" s="139"/>
      <c r="P1138" s="139"/>
      <c r="Q1138" s="139"/>
      <c r="R1138" s="139"/>
      <c r="S1138" s="139"/>
      <c r="T1138" s="139"/>
      <c r="U1138" s="139"/>
      <c r="V1138" s="139"/>
      <c r="W1138" s="139"/>
      <c r="X1138" s="139"/>
      <c r="Y1138" s="139"/>
      <c r="Z1138" s="139"/>
      <c r="AA1138" s="139"/>
      <c r="AB1138" s="139"/>
      <c r="AC1138" s="139"/>
      <c r="AD1138" s="139"/>
      <c r="AE1138" s="139"/>
      <c r="AF1138" s="139"/>
      <c r="AG1138" s="139"/>
      <c r="AH1138" s="139"/>
      <c r="AI1138" s="139"/>
      <c r="AJ1138" s="139"/>
      <c r="AK1138" s="139"/>
      <c r="AL1138" s="139"/>
      <c r="AM1138" s="139"/>
      <c r="AN1138" s="139"/>
      <c r="AO1138" s="139"/>
      <c r="AP1138" s="139"/>
      <c r="AQ1138" s="139"/>
      <c r="AR1138" s="139"/>
      <c r="AS1138" s="139"/>
      <c r="AT1138" s="139"/>
      <c r="AU1138" s="139"/>
      <c r="AV1138" s="139"/>
      <c r="AW1138" s="139"/>
      <c r="AX1138" s="139"/>
      <c r="AY1138" s="139"/>
      <c r="AZ1138" s="139"/>
      <c r="BA1138" s="140"/>
      <c r="BB1138" s="139"/>
      <c r="BC1138" s="139"/>
      <c r="BD1138" s="139"/>
      <c r="BE1138" s="139"/>
      <c r="BF1138" s="139"/>
      <c r="BG1138" s="140"/>
      <c r="BH1138" s="139"/>
      <c r="BI1138" s="139"/>
      <c r="BJ1138" s="139"/>
      <c r="BK1138" s="139"/>
      <c r="BL1138" s="139"/>
      <c r="BM1138" s="139"/>
      <c r="BN1138" s="139"/>
    </row>
    <row r="1139" spans="1:66" ht="15">
      <c r="A1139" s="139"/>
      <c r="B1139" s="139"/>
      <c r="C1139" s="139"/>
      <c r="D1139" s="139"/>
      <c r="E1139" s="139"/>
      <c r="F1139" s="139"/>
      <c r="G1139" s="139"/>
      <c r="H1139" s="139"/>
      <c r="I1139" s="139"/>
      <c r="J1139" s="139"/>
      <c r="K1139" s="139"/>
      <c r="L1139" s="139"/>
      <c r="M1139" s="139"/>
      <c r="N1139" s="139"/>
      <c r="O1139" s="139"/>
      <c r="P1139" s="139"/>
      <c r="Q1139" s="139"/>
      <c r="R1139" s="139"/>
      <c r="S1139" s="139"/>
      <c r="T1139" s="139"/>
      <c r="U1139" s="139"/>
      <c r="V1139" s="139"/>
      <c r="W1139" s="139"/>
      <c r="X1139" s="139"/>
      <c r="Y1139" s="139"/>
      <c r="Z1139" s="139"/>
      <c r="AA1139" s="139"/>
      <c r="AB1139" s="139"/>
      <c r="AC1139" s="139"/>
      <c r="AD1139" s="139"/>
      <c r="AE1139" s="139"/>
      <c r="AF1139" s="139"/>
      <c r="AG1139" s="139"/>
      <c r="AH1139" s="139"/>
      <c r="AI1139" s="139"/>
      <c r="AJ1139" s="139"/>
      <c r="AK1139" s="139"/>
      <c r="AL1139" s="139"/>
      <c r="AM1139" s="139"/>
      <c r="AN1139" s="139"/>
      <c r="AO1139" s="139"/>
      <c r="AP1139" s="139"/>
      <c r="AQ1139" s="139"/>
      <c r="AR1139" s="139"/>
      <c r="AS1139" s="139"/>
      <c r="AT1139" s="139"/>
      <c r="AU1139" s="139"/>
      <c r="AV1139" s="139"/>
      <c r="AW1139" s="139"/>
      <c r="AX1139" s="139"/>
      <c r="AY1139" s="139"/>
      <c r="AZ1139" s="139"/>
      <c r="BA1139" s="140"/>
      <c r="BB1139" s="139"/>
      <c r="BC1139" s="139"/>
      <c r="BD1139" s="139"/>
      <c r="BE1139" s="139"/>
      <c r="BF1139" s="139"/>
      <c r="BG1139" s="140"/>
      <c r="BH1139" s="139"/>
      <c r="BI1139" s="139"/>
      <c r="BJ1139" s="139"/>
      <c r="BK1139" s="139"/>
      <c r="BL1139" s="139"/>
      <c r="BM1139" s="139"/>
      <c r="BN1139" s="139"/>
    </row>
    <row r="1140" spans="1:66" ht="15">
      <c r="A1140" s="139"/>
      <c r="B1140" s="139"/>
      <c r="C1140" s="139"/>
      <c r="D1140" s="139"/>
      <c r="E1140" s="139"/>
      <c r="F1140" s="139"/>
      <c r="G1140" s="139"/>
      <c r="H1140" s="139"/>
      <c r="I1140" s="139"/>
      <c r="J1140" s="139"/>
      <c r="K1140" s="139"/>
      <c r="L1140" s="139"/>
      <c r="M1140" s="139"/>
      <c r="N1140" s="139"/>
      <c r="O1140" s="139"/>
      <c r="P1140" s="139"/>
      <c r="Q1140" s="139"/>
      <c r="R1140" s="139"/>
      <c r="S1140" s="139"/>
      <c r="T1140" s="139"/>
      <c r="U1140" s="139"/>
      <c r="V1140" s="139"/>
      <c r="W1140" s="139"/>
      <c r="X1140" s="139"/>
      <c r="Y1140" s="139"/>
      <c r="Z1140" s="139"/>
      <c r="AA1140" s="139"/>
      <c r="AB1140" s="139"/>
      <c r="AC1140" s="139"/>
      <c r="AD1140" s="139"/>
      <c r="AE1140" s="139"/>
      <c r="AF1140" s="139"/>
      <c r="AG1140" s="139"/>
      <c r="AH1140" s="139"/>
      <c r="AI1140" s="139"/>
      <c r="AJ1140" s="139"/>
      <c r="AK1140" s="139"/>
      <c r="AL1140" s="139"/>
      <c r="AM1140" s="139"/>
      <c r="AN1140" s="139"/>
      <c r="AO1140" s="139"/>
      <c r="AP1140" s="139"/>
      <c r="AQ1140" s="139"/>
      <c r="AR1140" s="139"/>
      <c r="AS1140" s="139"/>
      <c r="AT1140" s="139"/>
      <c r="AU1140" s="139"/>
      <c r="AV1140" s="139"/>
      <c r="AW1140" s="139"/>
      <c r="AX1140" s="139"/>
      <c r="AY1140" s="139"/>
      <c r="AZ1140" s="139"/>
      <c r="BA1140" s="140"/>
      <c r="BB1140" s="139"/>
      <c r="BC1140" s="139"/>
      <c r="BD1140" s="139"/>
      <c r="BE1140" s="139"/>
      <c r="BF1140" s="139"/>
      <c r="BG1140" s="140"/>
      <c r="BH1140" s="139"/>
      <c r="BI1140" s="139"/>
      <c r="BJ1140" s="139"/>
      <c r="BK1140" s="139"/>
      <c r="BL1140" s="139"/>
      <c r="BM1140" s="139"/>
      <c r="BN1140" s="139"/>
    </row>
    <row r="1141" spans="1:66" ht="15">
      <c r="A1141" s="139"/>
      <c r="B1141" s="139"/>
      <c r="C1141" s="139"/>
      <c r="D1141" s="139"/>
      <c r="E1141" s="139"/>
      <c r="F1141" s="139"/>
      <c r="G1141" s="139"/>
      <c r="H1141" s="139"/>
      <c r="I1141" s="139"/>
      <c r="J1141" s="139"/>
      <c r="K1141" s="139"/>
      <c r="L1141" s="139"/>
      <c r="M1141" s="139"/>
      <c r="N1141" s="139"/>
      <c r="O1141" s="139"/>
      <c r="P1141" s="139"/>
      <c r="Q1141" s="139"/>
      <c r="R1141" s="139"/>
      <c r="S1141" s="139"/>
      <c r="T1141" s="139"/>
      <c r="U1141" s="139"/>
      <c r="V1141" s="139"/>
      <c r="W1141" s="139"/>
      <c r="X1141" s="139"/>
      <c r="Y1141" s="139"/>
      <c r="Z1141" s="139"/>
      <c r="AA1141" s="139"/>
      <c r="AB1141" s="139"/>
      <c r="AC1141" s="139"/>
      <c r="AD1141" s="139"/>
      <c r="AE1141" s="139"/>
      <c r="AF1141" s="139"/>
      <c r="AG1141" s="139"/>
      <c r="AH1141" s="139"/>
      <c r="AI1141" s="139"/>
      <c r="AJ1141" s="139"/>
      <c r="AK1141" s="139"/>
      <c r="AL1141" s="139"/>
      <c r="AM1141" s="139"/>
      <c r="AN1141" s="139"/>
      <c r="AO1141" s="139"/>
      <c r="AP1141" s="139"/>
      <c r="AQ1141" s="139"/>
      <c r="AR1141" s="139"/>
      <c r="AS1141" s="139"/>
      <c r="AT1141" s="139"/>
      <c r="AU1141" s="139"/>
      <c r="AV1141" s="139"/>
      <c r="AW1141" s="139"/>
      <c r="AX1141" s="139"/>
      <c r="AY1141" s="139"/>
      <c r="AZ1141" s="139"/>
      <c r="BA1141" s="140"/>
      <c r="BB1141" s="139"/>
      <c r="BC1141" s="139"/>
      <c r="BD1141" s="139"/>
      <c r="BE1141" s="139"/>
      <c r="BF1141" s="139"/>
      <c r="BG1141" s="140"/>
      <c r="BH1141" s="139"/>
      <c r="BI1141" s="139"/>
      <c r="BJ1141" s="139"/>
      <c r="BK1141" s="139"/>
      <c r="BL1141" s="139"/>
      <c r="BM1141" s="139"/>
      <c r="BN1141" s="139"/>
    </row>
    <row r="1142" spans="1:66" ht="15">
      <c r="A1142" s="139"/>
      <c r="B1142" s="139"/>
      <c r="C1142" s="139"/>
      <c r="D1142" s="139"/>
      <c r="E1142" s="139"/>
      <c r="F1142" s="139"/>
      <c r="G1142" s="139"/>
      <c r="H1142" s="139"/>
      <c r="I1142" s="139"/>
      <c r="J1142" s="139"/>
      <c r="K1142" s="139"/>
      <c r="L1142" s="139"/>
      <c r="M1142" s="139"/>
      <c r="N1142" s="139"/>
      <c r="O1142" s="139"/>
      <c r="P1142" s="139"/>
      <c r="Q1142" s="139"/>
      <c r="R1142" s="139"/>
      <c r="S1142" s="139"/>
      <c r="T1142" s="139"/>
      <c r="U1142" s="139"/>
      <c r="V1142" s="139"/>
      <c r="W1142" s="139"/>
      <c r="X1142" s="139"/>
      <c r="Y1142" s="139"/>
      <c r="Z1142" s="139"/>
      <c r="AA1142" s="139"/>
      <c r="AB1142" s="139"/>
      <c r="AC1142" s="139"/>
      <c r="AD1142" s="139"/>
      <c r="AE1142" s="139"/>
      <c r="AF1142" s="139"/>
      <c r="AG1142" s="139"/>
      <c r="AH1142" s="139"/>
      <c r="AI1142" s="139"/>
      <c r="AJ1142" s="139"/>
      <c r="AK1142" s="139"/>
      <c r="AL1142" s="139"/>
      <c r="AM1142" s="139"/>
      <c r="AN1142" s="139"/>
      <c r="AO1142" s="139"/>
      <c r="AP1142" s="139"/>
      <c r="AQ1142" s="139"/>
      <c r="AR1142" s="139"/>
      <c r="AS1142" s="139"/>
      <c r="AT1142" s="139"/>
      <c r="AU1142" s="139"/>
      <c r="AV1142" s="139"/>
      <c r="AW1142" s="139"/>
      <c r="AX1142" s="139"/>
      <c r="AY1142" s="139"/>
      <c r="AZ1142" s="139"/>
      <c r="BA1142" s="140"/>
      <c r="BB1142" s="139"/>
      <c r="BC1142" s="139"/>
      <c r="BD1142" s="139"/>
      <c r="BE1142" s="139"/>
      <c r="BF1142" s="139"/>
      <c r="BG1142" s="140"/>
      <c r="BH1142" s="139"/>
      <c r="BI1142" s="139"/>
      <c r="BJ1142" s="139"/>
      <c r="BK1142" s="139"/>
      <c r="BL1142" s="139"/>
      <c r="BM1142" s="139"/>
      <c r="BN1142" s="139"/>
    </row>
    <row r="1143" spans="1:66" ht="15">
      <c r="A1143" s="139"/>
      <c r="B1143" s="139"/>
      <c r="C1143" s="139"/>
      <c r="D1143" s="139"/>
      <c r="E1143" s="139"/>
      <c r="F1143" s="139"/>
      <c r="G1143" s="139"/>
      <c r="H1143" s="139"/>
      <c r="I1143" s="139"/>
      <c r="J1143" s="139"/>
      <c r="K1143" s="139"/>
      <c r="L1143" s="139"/>
      <c r="M1143" s="139"/>
      <c r="N1143" s="139"/>
      <c r="O1143" s="139"/>
      <c r="P1143" s="139"/>
      <c r="Q1143" s="139"/>
      <c r="R1143" s="139"/>
      <c r="S1143" s="139"/>
      <c r="T1143" s="139"/>
      <c r="U1143" s="139"/>
      <c r="V1143" s="139"/>
      <c r="W1143" s="139"/>
      <c r="X1143" s="139"/>
      <c r="Y1143" s="139"/>
      <c r="Z1143" s="139"/>
      <c r="AA1143" s="139"/>
      <c r="AB1143" s="139"/>
      <c r="AC1143" s="139"/>
      <c r="AD1143" s="139"/>
      <c r="AE1143" s="139"/>
      <c r="AF1143" s="139"/>
      <c r="AG1143" s="139"/>
      <c r="AH1143" s="139"/>
      <c r="AI1143" s="139"/>
      <c r="AJ1143" s="139"/>
      <c r="AK1143" s="139"/>
      <c r="AL1143" s="139"/>
      <c r="AM1143" s="139"/>
      <c r="AN1143" s="139"/>
      <c r="AO1143" s="139"/>
      <c r="AP1143" s="139"/>
      <c r="AQ1143" s="139"/>
      <c r="AR1143" s="139"/>
      <c r="AS1143" s="139"/>
      <c r="AT1143" s="139"/>
      <c r="AU1143" s="139"/>
      <c r="AV1143" s="139"/>
      <c r="AW1143" s="139"/>
      <c r="AX1143" s="139"/>
      <c r="AY1143" s="139"/>
      <c r="AZ1143" s="139"/>
      <c r="BA1143" s="140"/>
      <c r="BB1143" s="139"/>
      <c r="BC1143" s="139"/>
      <c r="BD1143" s="139"/>
      <c r="BE1143" s="139"/>
      <c r="BF1143" s="139"/>
      <c r="BG1143" s="140"/>
      <c r="BH1143" s="139"/>
      <c r="BI1143" s="139"/>
      <c r="BJ1143" s="139"/>
      <c r="BK1143" s="139"/>
      <c r="BL1143" s="139"/>
      <c r="BM1143" s="139"/>
      <c r="BN1143" s="139"/>
    </row>
    <row r="1144" spans="1:66" ht="15">
      <c r="A1144" s="139"/>
      <c r="B1144" s="139"/>
      <c r="C1144" s="139"/>
      <c r="D1144" s="139"/>
      <c r="E1144" s="139"/>
      <c r="F1144" s="139"/>
      <c r="G1144" s="139"/>
      <c r="H1144" s="139"/>
      <c r="I1144" s="139"/>
      <c r="J1144" s="139"/>
      <c r="K1144" s="139"/>
      <c r="L1144" s="139"/>
      <c r="M1144" s="139"/>
      <c r="N1144" s="139"/>
      <c r="O1144" s="139"/>
      <c r="P1144" s="139"/>
      <c r="Q1144" s="139"/>
      <c r="R1144" s="139"/>
      <c r="S1144" s="139"/>
      <c r="T1144" s="139"/>
      <c r="U1144" s="139"/>
      <c r="V1144" s="139"/>
      <c r="W1144" s="139"/>
      <c r="X1144" s="139"/>
      <c r="Y1144" s="139"/>
      <c r="Z1144" s="139"/>
      <c r="AA1144" s="139"/>
      <c r="AB1144" s="139"/>
      <c r="AC1144" s="139"/>
      <c r="AD1144" s="139"/>
      <c r="AE1144" s="139"/>
      <c r="AF1144" s="139"/>
      <c r="AG1144" s="139"/>
      <c r="AH1144" s="139"/>
      <c r="AI1144" s="139"/>
      <c r="AJ1144" s="139"/>
      <c r="AK1144" s="139"/>
      <c r="AL1144" s="139"/>
      <c r="AM1144" s="139"/>
      <c r="AN1144" s="139"/>
      <c r="AO1144" s="139"/>
      <c r="AP1144" s="139"/>
      <c r="AQ1144" s="139"/>
      <c r="AR1144" s="139"/>
      <c r="AS1144" s="139"/>
      <c r="AT1144" s="139"/>
      <c r="AU1144" s="139"/>
      <c r="AV1144" s="139"/>
      <c r="AW1144" s="139"/>
      <c r="AX1144" s="139"/>
      <c r="AY1144" s="139"/>
      <c r="AZ1144" s="139"/>
      <c r="BA1144" s="140"/>
      <c r="BB1144" s="139"/>
      <c r="BC1144" s="139"/>
      <c r="BD1144" s="139"/>
      <c r="BE1144" s="139"/>
      <c r="BF1144" s="139"/>
      <c r="BG1144" s="140"/>
      <c r="BH1144" s="139"/>
      <c r="BI1144" s="139"/>
      <c r="BJ1144" s="139"/>
      <c r="BK1144" s="139"/>
      <c r="BL1144" s="139"/>
      <c r="BM1144" s="139"/>
      <c r="BN1144" s="139"/>
    </row>
    <row r="1145" spans="1:66" ht="15">
      <c r="A1145" s="139"/>
      <c r="B1145" s="139"/>
      <c r="C1145" s="139"/>
      <c r="D1145" s="139"/>
      <c r="E1145" s="139"/>
      <c r="F1145" s="139"/>
      <c r="G1145" s="139"/>
      <c r="H1145" s="139"/>
      <c r="I1145" s="139"/>
      <c r="J1145" s="139"/>
      <c r="K1145" s="139"/>
      <c r="L1145" s="139"/>
      <c r="M1145" s="139"/>
      <c r="N1145" s="139"/>
      <c r="O1145" s="139"/>
      <c r="P1145" s="139"/>
      <c r="Q1145" s="139"/>
      <c r="R1145" s="139"/>
      <c r="S1145" s="139"/>
      <c r="T1145" s="139"/>
      <c r="U1145" s="139"/>
      <c r="V1145" s="139"/>
      <c r="W1145" s="139"/>
      <c r="X1145" s="139"/>
      <c r="Y1145" s="139"/>
      <c r="Z1145" s="139"/>
      <c r="AA1145" s="139"/>
      <c r="AB1145" s="139"/>
      <c r="AC1145" s="139"/>
      <c r="AD1145" s="139"/>
      <c r="AE1145" s="139"/>
      <c r="AF1145" s="139"/>
      <c r="AG1145" s="139"/>
      <c r="AH1145" s="139"/>
      <c r="AI1145" s="139"/>
      <c r="AJ1145" s="139"/>
      <c r="AK1145" s="139"/>
      <c r="AL1145" s="139"/>
      <c r="AM1145" s="139"/>
      <c r="AN1145" s="139"/>
      <c r="AO1145" s="139"/>
      <c r="AP1145" s="139"/>
      <c r="AQ1145" s="139"/>
      <c r="AR1145" s="139"/>
      <c r="AS1145" s="139"/>
      <c r="AT1145" s="139"/>
      <c r="AU1145" s="139"/>
      <c r="AV1145" s="139"/>
      <c r="AW1145" s="139"/>
      <c r="AX1145" s="139"/>
      <c r="AY1145" s="139"/>
      <c r="AZ1145" s="139"/>
      <c r="BA1145" s="140"/>
      <c r="BB1145" s="139"/>
      <c r="BC1145" s="139"/>
      <c r="BD1145" s="139"/>
      <c r="BE1145" s="139"/>
      <c r="BF1145" s="139"/>
      <c r="BG1145" s="140"/>
      <c r="BH1145" s="139"/>
      <c r="BI1145" s="139"/>
      <c r="BJ1145" s="139"/>
      <c r="BK1145" s="139"/>
      <c r="BL1145" s="139"/>
      <c r="BM1145" s="139"/>
      <c r="BN1145" s="139"/>
    </row>
    <row r="1146" spans="1:66" ht="15">
      <c r="A1146" s="139"/>
      <c r="B1146" s="139"/>
      <c r="C1146" s="139"/>
      <c r="D1146" s="139"/>
      <c r="E1146" s="139"/>
      <c r="F1146" s="139"/>
      <c r="G1146" s="139"/>
      <c r="H1146" s="139"/>
      <c r="I1146" s="139"/>
      <c r="J1146" s="139"/>
      <c r="K1146" s="139"/>
      <c r="L1146" s="139"/>
      <c r="M1146" s="139"/>
      <c r="N1146" s="139"/>
      <c r="O1146" s="139"/>
      <c r="P1146" s="139"/>
      <c r="Q1146" s="139"/>
      <c r="R1146" s="139"/>
      <c r="S1146" s="139"/>
      <c r="T1146" s="139"/>
      <c r="U1146" s="139"/>
      <c r="V1146" s="139"/>
      <c r="W1146" s="139"/>
      <c r="X1146" s="139"/>
      <c r="Y1146" s="139"/>
      <c r="Z1146" s="139"/>
      <c r="AA1146" s="139"/>
      <c r="AB1146" s="139"/>
      <c r="AC1146" s="139"/>
      <c r="AD1146" s="139"/>
      <c r="AE1146" s="139"/>
      <c r="AF1146" s="139"/>
      <c r="AG1146" s="139"/>
      <c r="AH1146" s="139"/>
      <c r="AI1146" s="139"/>
      <c r="AJ1146" s="139"/>
      <c r="AK1146" s="139"/>
      <c r="AL1146" s="139"/>
      <c r="AM1146" s="139"/>
      <c r="AN1146" s="139"/>
      <c r="AO1146" s="139"/>
      <c r="AP1146" s="139"/>
      <c r="AQ1146" s="139"/>
      <c r="AR1146" s="139"/>
      <c r="AS1146" s="139"/>
      <c r="AT1146" s="139"/>
      <c r="AU1146" s="139"/>
      <c r="AV1146" s="139"/>
      <c r="AW1146" s="139"/>
      <c r="AX1146" s="139"/>
      <c r="AY1146" s="139"/>
      <c r="AZ1146" s="139"/>
      <c r="BA1146" s="140"/>
      <c r="BB1146" s="139"/>
      <c r="BC1146" s="139"/>
      <c r="BD1146" s="139"/>
      <c r="BE1146" s="139"/>
      <c r="BF1146" s="139"/>
      <c r="BG1146" s="140"/>
      <c r="BH1146" s="139"/>
      <c r="BI1146" s="139"/>
      <c r="BJ1146" s="139"/>
      <c r="BK1146" s="139"/>
      <c r="BL1146" s="139"/>
      <c r="BM1146" s="139"/>
      <c r="BN1146" s="139"/>
    </row>
    <row r="1147" spans="1:66" ht="15">
      <c r="A1147" s="139"/>
      <c r="B1147" s="139"/>
      <c r="C1147" s="139"/>
      <c r="D1147" s="139"/>
      <c r="E1147" s="139"/>
      <c r="F1147" s="139"/>
      <c r="G1147" s="139"/>
      <c r="H1147" s="139"/>
      <c r="I1147" s="139"/>
      <c r="J1147" s="139"/>
      <c r="K1147" s="139"/>
      <c r="L1147" s="139"/>
      <c r="M1147" s="139"/>
      <c r="N1147" s="139"/>
      <c r="O1147" s="139"/>
      <c r="P1147" s="139"/>
      <c r="Q1147" s="139"/>
      <c r="R1147" s="139"/>
      <c r="S1147" s="139"/>
      <c r="T1147" s="139"/>
      <c r="U1147" s="139"/>
      <c r="V1147" s="139"/>
      <c r="W1147" s="139"/>
      <c r="X1147" s="139"/>
      <c r="Y1147" s="139"/>
      <c r="Z1147" s="139"/>
      <c r="AA1147" s="139"/>
      <c r="AB1147" s="139"/>
      <c r="AC1147" s="139"/>
      <c r="AD1147" s="139"/>
      <c r="AE1147" s="139"/>
      <c r="AF1147" s="139"/>
      <c r="AG1147" s="139"/>
      <c r="AH1147" s="139"/>
      <c r="AI1147" s="139"/>
      <c r="AJ1147" s="139"/>
      <c r="AK1147" s="139"/>
      <c r="AL1147" s="139"/>
      <c r="AM1147" s="139"/>
      <c r="AN1147" s="139"/>
      <c r="AO1147" s="139"/>
      <c r="AP1147" s="139"/>
      <c r="AQ1147" s="139"/>
      <c r="AR1147" s="139"/>
      <c r="AS1147" s="139"/>
      <c r="AT1147" s="139"/>
      <c r="AU1147" s="139"/>
      <c r="AV1147" s="139"/>
      <c r="AW1147" s="139"/>
      <c r="AX1147" s="139"/>
      <c r="AY1147" s="139"/>
      <c r="AZ1147" s="139"/>
      <c r="BA1147" s="140"/>
      <c r="BB1147" s="139"/>
      <c r="BC1147" s="139"/>
      <c r="BD1147" s="139"/>
      <c r="BE1147" s="139"/>
      <c r="BF1147" s="139"/>
      <c r="BG1147" s="140"/>
      <c r="BH1147" s="139"/>
      <c r="BI1147" s="139"/>
      <c r="BJ1147" s="139"/>
      <c r="BK1147" s="139"/>
      <c r="BL1147" s="139"/>
      <c r="BM1147" s="139"/>
      <c r="BN1147" s="139"/>
    </row>
    <row r="1148" spans="1:66" ht="15">
      <c r="A1148" s="139"/>
      <c r="B1148" s="139"/>
      <c r="C1148" s="139"/>
      <c r="D1148" s="139"/>
      <c r="E1148" s="139"/>
      <c r="F1148" s="139"/>
      <c r="G1148" s="139"/>
      <c r="H1148" s="139"/>
      <c r="I1148" s="139"/>
      <c r="J1148" s="139"/>
      <c r="K1148" s="139"/>
      <c r="L1148" s="139"/>
      <c r="M1148" s="139"/>
      <c r="N1148" s="139"/>
      <c r="O1148" s="139"/>
      <c r="P1148" s="139"/>
      <c r="Q1148" s="139"/>
      <c r="R1148" s="139"/>
      <c r="S1148" s="139"/>
      <c r="T1148" s="139"/>
      <c r="U1148" s="139"/>
      <c r="V1148" s="139"/>
      <c r="W1148" s="139"/>
      <c r="X1148" s="139"/>
      <c r="Y1148" s="139"/>
      <c r="Z1148" s="139"/>
      <c r="AA1148" s="139"/>
      <c r="AB1148" s="139"/>
      <c r="AC1148" s="139"/>
      <c r="AD1148" s="139"/>
      <c r="AE1148" s="139"/>
      <c r="AF1148" s="139"/>
      <c r="AG1148" s="139"/>
      <c r="AH1148" s="139"/>
      <c r="AI1148" s="139"/>
      <c r="AJ1148" s="139"/>
      <c r="AK1148" s="139"/>
      <c r="AL1148" s="139"/>
      <c r="AM1148" s="139"/>
      <c r="AN1148" s="139"/>
      <c r="AO1148" s="139"/>
      <c r="AP1148" s="139"/>
      <c r="AQ1148" s="139"/>
      <c r="AR1148" s="139"/>
      <c r="AS1148" s="139"/>
      <c r="AT1148" s="139"/>
      <c r="AU1148" s="139"/>
      <c r="AV1148" s="139"/>
      <c r="AW1148" s="139"/>
      <c r="AX1148" s="139"/>
      <c r="AY1148" s="139"/>
      <c r="AZ1148" s="139"/>
      <c r="BA1148" s="140"/>
      <c r="BB1148" s="139"/>
      <c r="BC1148" s="139"/>
      <c r="BD1148" s="139"/>
      <c r="BE1148" s="139"/>
      <c r="BF1148" s="139"/>
      <c r="BG1148" s="140"/>
      <c r="BH1148" s="139"/>
      <c r="BI1148" s="139"/>
      <c r="BJ1148" s="139"/>
      <c r="BK1148" s="139"/>
      <c r="BL1148" s="139"/>
      <c r="BM1148" s="139"/>
      <c r="BN1148" s="139"/>
    </row>
    <row r="1149" spans="1:66" ht="15">
      <c r="A1149" s="139"/>
      <c r="B1149" s="139"/>
      <c r="C1149" s="139"/>
      <c r="D1149" s="139"/>
      <c r="E1149" s="139"/>
      <c r="F1149" s="139"/>
      <c r="G1149" s="139"/>
      <c r="H1149" s="139"/>
      <c r="I1149" s="139"/>
      <c r="J1149" s="139"/>
      <c r="K1149" s="139"/>
      <c r="L1149" s="139"/>
      <c r="M1149" s="139"/>
      <c r="N1149" s="139"/>
      <c r="O1149" s="139"/>
      <c r="P1149" s="139"/>
      <c r="Q1149" s="139"/>
      <c r="R1149" s="139"/>
      <c r="S1149" s="139"/>
      <c r="T1149" s="139"/>
      <c r="U1149" s="139"/>
      <c r="V1149" s="139"/>
      <c r="W1149" s="139"/>
      <c r="X1149" s="139"/>
      <c r="Y1149" s="139"/>
      <c r="Z1149" s="139"/>
      <c r="AA1149" s="139"/>
      <c r="AB1149" s="139"/>
      <c r="AC1149" s="139"/>
      <c r="AD1149" s="139"/>
      <c r="AE1149" s="139"/>
      <c r="AF1149" s="139"/>
      <c r="AG1149" s="139"/>
      <c r="AH1149" s="139"/>
      <c r="AI1149" s="139"/>
      <c r="AJ1149" s="139"/>
      <c r="AK1149" s="139"/>
      <c r="AL1149" s="139"/>
      <c r="AM1149" s="139"/>
      <c r="AN1149" s="139"/>
      <c r="AO1149" s="139"/>
      <c r="AP1149" s="139"/>
      <c r="AQ1149" s="139"/>
      <c r="AR1149" s="139"/>
      <c r="AS1149" s="139"/>
      <c r="AT1149" s="139"/>
      <c r="AU1149" s="139"/>
      <c r="AV1149" s="139"/>
      <c r="AW1149" s="139"/>
      <c r="AX1149" s="139"/>
      <c r="AY1149" s="139"/>
      <c r="AZ1149" s="139"/>
      <c r="BA1149" s="140"/>
      <c r="BB1149" s="139"/>
      <c r="BC1149" s="139"/>
      <c r="BD1149" s="139"/>
      <c r="BE1149" s="139"/>
      <c r="BF1149" s="139"/>
      <c r="BG1149" s="140"/>
      <c r="BH1149" s="139"/>
      <c r="BI1149" s="139"/>
      <c r="BJ1149" s="139"/>
      <c r="BK1149" s="139"/>
      <c r="BL1149" s="139"/>
      <c r="BM1149" s="139"/>
      <c r="BN1149" s="139"/>
    </row>
    <row r="1150" spans="1:66" ht="15">
      <c r="A1150" s="139"/>
      <c r="B1150" s="139"/>
      <c r="C1150" s="139"/>
      <c r="D1150" s="139"/>
      <c r="E1150" s="139"/>
      <c r="F1150" s="139"/>
      <c r="G1150" s="139"/>
      <c r="H1150" s="139"/>
      <c r="I1150" s="139"/>
      <c r="J1150" s="139"/>
      <c r="K1150" s="139"/>
      <c r="L1150" s="139"/>
      <c r="M1150" s="139"/>
      <c r="N1150" s="139"/>
      <c r="O1150" s="139"/>
      <c r="P1150" s="139"/>
      <c r="Q1150" s="139"/>
      <c r="R1150" s="139"/>
      <c r="S1150" s="139"/>
      <c r="T1150" s="139"/>
      <c r="U1150" s="139"/>
      <c r="V1150" s="139"/>
      <c r="W1150" s="139"/>
      <c r="X1150" s="139"/>
      <c r="Y1150" s="139"/>
      <c r="Z1150" s="139"/>
      <c r="AA1150" s="139"/>
      <c r="AB1150" s="139"/>
      <c r="AC1150" s="139"/>
      <c r="AD1150" s="139"/>
      <c r="AE1150" s="139"/>
      <c r="AF1150" s="139"/>
      <c r="AG1150" s="139"/>
      <c r="AH1150" s="139"/>
      <c r="AI1150" s="139"/>
      <c r="AJ1150" s="139"/>
      <c r="AK1150" s="139"/>
      <c r="AL1150" s="139"/>
      <c r="AM1150" s="139"/>
      <c r="AN1150" s="139"/>
      <c r="AO1150" s="139"/>
      <c r="AP1150" s="139"/>
      <c r="AQ1150" s="139"/>
      <c r="AR1150" s="139"/>
      <c r="AS1150" s="139"/>
      <c r="AT1150" s="139"/>
      <c r="AU1150" s="139"/>
      <c r="AV1150" s="139"/>
      <c r="AW1150" s="139"/>
      <c r="AX1150" s="139"/>
      <c r="AY1150" s="139"/>
      <c r="AZ1150" s="139"/>
      <c r="BA1150" s="140"/>
      <c r="BB1150" s="139"/>
      <c r="BC1150" s="139"/>
      <c r="BD1150" s="139"/>
      <c r="BE1150" s="139"/>
      <c r="BF1150" s="139"/>
      <c r="BG1150" s="140"/>
      <c r="BH1150" s="139"/>
      <c r="BI1150" s="139"/>
      <c r="BJ1150" s="139"/>
      <c r="BK1150" s="139"/>
      <c r="BL1150" s="139"/>
      <c r="BM1150" s="139"/>
      <c r="BN1150" s="139"/>
    </row>
    <row r="1151" spans="1:66" ht="15">
      <c r="A1151" s="139"/>
      <c r="B1151" s="139"/>
      <c r="C1151" s="139"/>
      <c r="D1151" s="139"/>
      <c r="E1151" s="139"/>
      <c r="F1151" s="139"/>
      <c r="G1151" s="139"/>
      <c r="H1151" s="139"/>
      <c r="I1151" s="139"/>
      <c r="J1151" s="139"/>
      <c r="K1151" s="139"/>
      <c r="L1151" s="139"/>
      <c r="M1151" s="139"/>
      <c r="N1151" s="139"/>
      <c r="O1151" s="139"/>
      <c r="P1151" s="139"/>
      <c r="Q1151" s="139"/>
      <c r="R1151" s="139"/>
      <c r="S1151" s="139"/>
      <c r="T1151" s="139"/>
      <c r="U1151" s="139"/>
      <c r="V1151" s="139"/>
      <c r="W1151" s="139"/>
      <c r="X1151" s="139"/>
      <c r="Y1151" s="139"/>
      <c r="Z1151" s="139"/>
      <c r="AA1151" s="139"/>
      <c r="AB1151" s="139"/>
      <c r="AC1151" s="139"/>
      <c r="AD1151" s="139"/>
      <c r="AE1151" s="139"/>
      <c r="AF1151" s="139"/>
      <c r="AG1151" s="139"/>
      <c r="AH1151" s="139"/>
      <c r="AI1151" s="139"/>
      <c r="AJ1151" s="139"/>
      <c r="AK1151" s="139"/>
      <c r="AL1151" s="139"/>
      <c r="AM1151" s="139"/>
      <c r="AN1151" s="139"/>
      <c r="AO1151" s="139"/>
      <c r="AP1151" s="139"/>
      <c r="AQ1151" s="139"/>
      <c r="AR1151" s="139"/>
      <c r="AS1151" s="139"/>
      <c r="AT1151" s="139"/>
      <c r="AU1151" s="139"/>
      <c r="AV1151" s="139"/>
      <c r="AW1151" s="139"/>
      <c r="AX1151" s="139"/>
      <c r="AY1151" s="139"/>
      <c r="AZ1151" s="139"/>
      <c r="BA1151" s="140"/>
      <c r="BB1151" s="139"/>
      <c r="BC1151" s="139"/>
      <c r="BD1151" s="139"/>
      <c r="BE1151" s="139"/>
      <c r="BF1151" s="139"/>
      <c r="BG1151" s="140"/>
      <c r="BH1151" s="139"/>
      <c r="BI1151" s="139"/>
      <c r="BJ1151" s="139"/>
      <c r="BK1151" s="139"/>
      <c r="BL1151" s="139"/>
      <c r="BM1151" s="139"/>
      <c r="BN1151" s="139"/>
    </row>
    <row r="1152" spans="1:66" ht="15">
      <c r="A1152" s="139"/>
      <c r="B1152" s="139"/>
      <c r="C1152" s="139"/>
      <c r="D1152" s="139"/>
      <c r="E1152" s="139"/>
      <c r="F1152" s="139"/>
      <c r="G1152" s="139"/>
      <c r="H1152" s="139"/>
      <c r="I1152" s="139"/>
      <c r="J1152" s="139"/>
      <c r="K1152" s="139"/>
      <c r="L1152" s="139"/>
      <c r="M1152" s="139"/>
      <c r="N1152" s="139"/>
      <c r="O1152" s="139"/>
      <c r="P1152" s="139"/>
      <c r="Q1152" s="139"/>
      <c r="R1152" s="139"/>
      <c r="S1152" s="139"/>
      <c r="T1152" s="139"/>
      <c r="U1152" s="139"/>
      <c r="V1152" s="139"/>
      <c r="W1152" s="139"/>
      <c r="X1152" s="139"/>
      <c r="Y1152" s="139"/>
      <c r="Z1152" s="139"/>
      <c r="AA1152" s="139"/>
      <c r="AB1152" s="139"/>
      <c r="AC1152" s="139"/>
      <c r="AD1152" s="139"/>
      <c r="AE1152" s="139"/>
      <c r="AF1152" s="139"/>
      <c r="AG1152" s="139"/>
      <c r="AH1152" s="139"/>
      <c r="AI1152" s="139"/>
      <c r="AJ1152" s="139"/>
      <c r="AK1152" s="139"/>
      <c r="AL1152" s="139"/>
      <c r="AM1152" s="139"/>
      <c r="AN1152" s="139"/>
      <c r="AO1152" s="139"/>
      <c r="AP1152" s="139"/>
      <c r="AQ1152" s="139"/>
      <c r="AR1152" s="139"/>
      <c r="AS1152" s="139"/>
      <c r="AT1152" s="139"/>
      <c r="AU1152" s="139"/>
      <c r="AV1152" s="139"/>
      <c r="AW1152" s="139"/>
      <c r="AX1152" s="139"/>
      <c r="AY1152" s="139"/>
      <c r="AZ1152" s="139"/>
      <c r="BA1152" s="140"/>
      <c r="BB1152" s="139"/>
      <c r="BC1152" s="139"/>
      <c r="BD1152" s="139"/>
      <c r="BE1152" s="139"/>
      <c r="BF1152" s="139"/>
      <c r="BG1152" s="140"/>
      <c r="BH1152" s="139"/>
      <c r="BI1152" s="139"/>
      <c r="BJ1152" s="139"/>
      <c r="BK1152" s="139"/>
      <c r="BL1152" s="139"/>
      <c r="BM1152" s="139"/>
      <c r="BN1152" s="139"/>
    </row>
    <row r="1153" spans="1:66" ht="15">
      <c r="A1153" s="139"/>
      <c r="B1153" s="139"/>
      <c r="C1153" s="139"/>
      <c r="D1153" s="139"/>
      <c r="E1153" s="139"/>
      <c r="F1153" s="139"/>
      <c r="G1153" s="139"/>
      <c r="H1153" s="139"/>
      <c r="I1153" s="139"/>
      <c r="J1153" s="139"/>
      <c r="K1153" s="139"/>
      <c r="L1153" s="139"/>
      <c r="M1153" s="139"/>
      <c r="N1153" s="139"/>
      <c r="O1153" s="139"/>
      <c r="P1153" s="139"/>
      <c r="Q1153" s="139"/>
      <c r="R1153" s="139"/>
      <c r="S1153" s="139"/>
      <c r="T1153" s="139"/>
      <c r="U1153" s="139"/>
      <c r="V1153" s="139"/>
      <c r="W1153" s="139"/>
      <c r="X1153" s="139"/>
      <c r="Y1153" s="139"/>
      <c r="Z1153" s="139"/>
      <c r="AA1153" s="139"/>
      <c r="AB1153" s="139"/>
      <c r="AC1153" s="139"/>
      <c r="AD1153" s="139"/>
      <c r="AE1153" s="139"/>
      <c r="AF1153" s="139"/>
      <c r="AG1153" s="139"/>
      <c r="AH1153" s="139"/>
      <c r="AI1153" s="139"/>
      <c r="AJ1153" s="139"/>
      <c r="AK1153" s="139"/>
      <c r="AL1153" s="139"/>
      <c r="AM1153" s="139"/>
      <c r="AN1153" s="139"/>
      <c r="AO1153" s="139"/>
      <c r="AP1153" s="139"/>
      <c r="AQ1153" s="139"/>
      <c r="AR1153" s="139"/>
      <c r="AS1153" s="139"/>
      <c r="AT1153" s="139"/>
      <c r="AU1153" s="139"/>
      <c r="AV1153" s="139"/>
      <c r="AW1153" s="139"/>
      <c r="AX1153" s="139"/>
      <c r="AY1153" s="139"/>
      <c r="AZ1153" s="139"/>
      <c r="BA1153" s="140"/>
      <c r="BB1153" s="139"/>
      <c r="BC1153" s="139"/>
      <c r="BD1153" s="139"/>
      <c r="BE1153" s="139"/>
      <c r="BF1153" s="139"/>
      <c r="BG1153" s="140"/>
      <c r="BH1153" s="139"/>
      <c r="BI1153" s="139"/>
      <c r="BJ1153" s="139"/>
      <c r="BK1153" s="139"/>
      <c r="BL1153" s="139"/>
      <c r="BM1153" s="139"/>
      <c r="BN1153" s="139"/>
    </row>
    <row r="1154" spans="1:66" ht="15">
      <c r="A1154" s="139"/>
      <c r="B1154" s="139"/>
      <c r="C1154" s="139"/>
      <c r="D1154" s="139"/>
      <c r="E1154" s="139"/>
      <c r="F1154" s="139"/>
      <c r="G1154" s="139"/>
      <c r="H1154" s="139"/>
      <c r="I1154" s="139"/>
      <c r="J1154" s="139"/>
      <c r="K1154" s="139"/>
      <c r="L1154" s="139"/>
      <c r="M1154" s="139"/>
      <c r="N1154" s="139"/>
      <c r="O1154" s="139"/>
      <c r="P1154" s="139"/>
      <c r="Q1154" s="139"/>
      <c r="R1154" s="139"/>
      <c r="S1154" s="139"/>
      <c r="T1154" s="139"/>
      <c r="U1154" s="139"/>
      <c r="V1154" s="139"/>
      <c r="W1154" s="139"/>
      <c r="X1154" s="139"/>
      <c r="Y1154" s="139"/>
      <c r="Z1154" s="139"/>
      <c r="AA1154" s="139"/>
      <c r="AB1154" s="139"/>
      <c r="AC1154" s="139"/>
      <c r="AD1154" s="139"/>
      <c r="AE1154" s="139"/>
      <c r="AF1154" s="139"/>
      <c r="AG1154" s="139"/>
      <c r="AH1154" s="139"/>
      <c r="AI1154" s="139"/>
      <c r="AJ1154" s="139"/>
      <c r="AK1154" s="139"/>
      <c r="AL1154" s="139"/>
      <c r="AM1154" s="139"/>
      <c r="AN1154" s="139"/>
      <c r="AO1154" s="139"/>
      <c r="AP1154" s="139"/>
      <c r="AQ1154" s="139"/>
      <c r="AR1154" s="139"/>
      <c r="AS1154" s="139"/>
      <c r="AT1154" s="139"/>
      <c r="AU1154" s="139"/>
      <c r="AV1154" s="139"/>
      <c r="AW1154" s="139"/>
      <c r="AX1154" s="139"/>
      <c r="AY1154" s="139"/>
      <c r="AZ1154" s="139"/>
      <c r="BA1154" s="140"/>
      <c r="BB1154" s="139"/>
      <c r="BC1154" s="139"/>
      <c r="BD1154" s="139"/>
      <c r="BE1154" s="139"/>
      <c r="BF1154" s="139"/>
      <c r="BG1154" s="140"/>
      <c r="BH1154" s="139"/>
      <c r="BI1154" s="139"/>
      <c r="BJ1154" s="139"/>
      <c r="BK1154" s="139"/>
      <c r="BL1154" s="139"/>
      <c r="BM1154" s="139"/>
      <c r="BN1154" s="139"/>
    </row>
    <row r="1155" spans="1:66" ht="15">
      <c r="A1155" s="139"/>
      <c r="B1155" s="139"/>
      <c r="C1155" s="139"/>
      <c r="D1155" s="139"/>
      <c r="E1155" s="139"/>
      <c r="F1155" s="139"/>
      <c r="G1155" s="139"/>
      <c r="H1155" s="139"/>
      <c r="I1155" s="139"/>
      <c r="J1155" s="139"/>
      <c r="K1155" s="139"/>
      <c r="L1155" s="139"/>
      <c r="M1155" s="139"/>
      <c r="N1155" s="139"/>
      <c r="O1155" s="139"/>
      <c r="P1155" s="139"/>
      <c r="Q1155" s="139"/>
      <c r="R1155" s="139"/>
      <c r="S1155" s="139"/>
      <c r="T1155" s="139"/>
      <c r="U1155" s="139"/>
      <c r="V1155" s="139"/>
      <c r="W1155" s="139"/>
      <c r="X1155" s="139"/>
      <c r="Y1155" s="139"/>
      <c r="Z1155" s="139"/>
      <c r="AA1155" s="139"/>
      <c r="AB1155" s="139"/>
      <c r="AC1155" s="139"/>
      <c r="AD1155" s="139"/>
      <c r="AE1155" s="139"/>
      <c r="AF1155" s="139"/>
      <c r="AG1155" s="139"/>
      <c r="AH1155" s="139"/>
      <c r="AI1155" s="139"/>
      <c r="AJ1155" s="139"/>
      <c r="AK1155" s="139"/>
      <c r="AL1155" s="139"/>
      <c r="AM1155" s="139"/>
      <c r="AN1155" s="139"/>
      <c r="AO1155" s="139"/>
      <c r="AP1155" s="139"/>
      <c r="AQ1155" s="139"/>
      <c r="AR1155" s="139"/>
      <c r="AS1155" s="139"/>
      <c r="AT1155" s="139"/>
      <c r="AU1155" s="139"/>
      <c r="AV1155" s="139"/>
      <c r="AW1155" s="139"/>
      <c r="AX1155" s="139"/>
      <c r="AY1155" s="139"/>
      <c r="AZ1155" s="139"/>
      <c r="BA1155" s="140"/>
      <c r="BB1155" s="139"/>
      <c r="BC1155" s="139"/>
      <c r="BD1155" s="139"/>
      <c r="BE1155" s="139"/>
      <c r="BF1155" s="139"/>
      <c r="BG1155" s="140"/>
      <c r="BH1155" s="139"/>
      <c r="BI1155" s="139"/>
      <c r="BJ1155" s="139"/>
      <c r="BK1155" s="139"/>
      <c r="BL1155" s="139"/>
      <c r="BM1155" s="139"/>
      <c r="BN1155" s="139"/>
    </row>
    <row r="1156" spans="1:66" ht="15">
      <c r="A1156" s="139"/>
      <c r="B1156" s="139"/>
      <c r="C1156" s="139"/>
      <c r="D1156" s="139"/>
      <c r="E1156" s="139"/>
      <c r="F1156" s="139"/>
      <c r="G1156" s="139"/>
      <c r="H1156" s="139"/>
      <c r="I1156" s="139"/>
      <c r="J1156" s="139"/>
      <c r="K1156" s="139"/>
      <c r="L1156" s="139"/>
      <c r="M1156" s="139"/>
      <c r="N1156" s="139"/>
      <c r="O1156" s="139"/>
      <c r="P1156" s="139"/>
      <c r="Q1156" s="139"/>
      <c r="R1156" s="139"/>
      <c r="S1156" s="139"/>
      <c r="T1156" s="139"/>
      <c r="U1156" s="139"/>
      <c r="V1156" s="139"/>
      <c r="W1156" s="139"/>
      <c r="X1156" s="139"/>
      <c r="Y1156" s="139"/>
      <c r="Z1156" s="139"/>
      <c r="AA1156" s="139"/>
      <c r="AB1156" s="139"/>
      <c r="AC1156" s="139"/>
      <c r="AD1156" s="139"/>
      <c r="AE1156" s="139"/>
      <c r="AF1156" s="139"/>
      <c r="AG1156" s="139"/>
      <c r="AH1156" s="139"/>
      <c r="AI1156" s="139"/>
      <c r="AJ1156" s="139"/>
      <c r="AK1156" s="139"/>
      <c r="AL1156" s="139"/>
      <c r="AM1156" s="139"/>
      <c r="AN1156" s="139"/>
      <c r="AO1156" s="139"/>
      <c r="AP1156" s="139"/>
      <c r="AQ1156" s="139"/>
      <c r="AR1156" s="139"/>
      <c r="AS1156" s="139"/>
      <c r="AT1156" s="139"/>
      <c r="AU1156" s="139"/>
      <c r="AV1156" s="139"/>
      <c r="AW1156" s="139"/>
      <c r="AX1156" s="139"/>
      <c r="AY1156" s="139"/>
      <c r="AZ1156" s="139"/>
      <c r="BA1156" s="140"/>
      <c r="BB1156" s="139"/>
      <c r="BC1156" s="139"/>
      <c r="BD1156" s="139"/>
      <c r="BE1156" s="139"/>
      <c r="BF1156" s="139"/>
      <c r="BG1156" s="140"/>
      <c r="BH1156" s="139"/>
      <c r="BI1156" s="139"/>
      <c r="BJ1156" s="139"/>
      <c r="BK1156" s="139"/>
      <c r="BL1156" s="139"/>
      <c r="BM1156" s="139"/>
      <c r="BN1156" s="139"/>
    </row>
    <row r="1157" spans="1:66" ht="15">
      <c r="A1157" s="139"/>
      <c r="B1157" s="139"/>
      <c r="C1157" s="139"/>
      <c r="D1157" s="139"/>
      <c r="E1157" s="139"/>
      <c r="F1157" s="139"/>
      <c r="G1157" s="139"/>
      <c r="H1157" s="139"/>
      <c r="I1157" s="139"/>
      <c r="J1157" s="139"/>
      <c r="K1157" s="139"/>
      <c r="L1157" s="139"/>
      <c r="M1157" s="139"/>
      <c r="N1157" s="139"/>
      <c r="O1157" s="139"/>
      <c r="P1157" s="139"/>
      <c r="Q1157" s="139"/>
      <c r="R1157" s="139"/>
      <c r="S1157" s="139"/>
      <c r="T1157" s="139"/>
      <c r="U1157" s="139"/>
      <c r="V1157" s="139"/>
      <c r="W1157" s="139"/>
      <c r="X1157" s="139"/>
      <c r="Y1157" s="139"/>
      <c r="Z1157" s="139"/>
      <c r="AA1157" s="139"/>
      <c r="AB1157" s="139"/>
      <c r="AC1157" s="139"/>
      <c r="AD1157" s="139"/>
      <c r="AE1157" s="139"/>
      <c r="AF1157" s="139"/>
      <c r="AG1157" s="139"/>
      <c r="AH1157" s="139"/>
      <c r="AI1157" s="139"/>
      <c r="AJ1157" s="139"/>
      <c r="AK1157" s="139"/>
      <c r="AL1157" s="139"/>
      <c r="AM1157" s="139"/>
      <c r="AN1157" s="139"/>
      <c r="AO1157" s="139"/>
      <c r="AP1157" s="139"/>
      <c r="AQ1157" s="139"/>
      <c r="AR1157" s="139"/>
      <c r="AS1157" s="139"/>
      <c r="AT1157" s="139"/>
      <c r="AU1157" s="139"/>
      <c r="AV1157" s="139"/>
      <c r="AW1157" s="139"/>
      <c r="AX1157" s="139"/>
      <c r="AY1157" s="139"/>
      <c r="AZ1157" s="139"/>
      <c r="BA1157" s="140"/>
      <c r="BB1157" s="139"/>
      <c r="BC1157" s="139"/>
      <c r="BD1157" s="139"/>
      <c r="BE1157" s="139"/>
      <c r="BF1157" s="139"/>
      <c r="BG1157" s="140"/>
      <c r="BH1157" s="139"/>
      <c r="BI1157" s="139"/>
      <c r="BJ1157" s="139"/>
      <c r="BK1157" s="139"/>
      <c r="BL1157" s="139"/>
      <c r="BM1157" s="139"/>
      <c r="BN1157" s="139"/>
    </row>
    <row r="1158" spans="1:66" ht="15">
      <c r="A1158" s="139"/>
      <c r="B1158" s="139"/>
      <c r="C1158" s="139"/>
      <c r="D1158" s="139"/>
      <c r="E1158" s="139"/>
      <c r="F1158" s="139"/>
      <c r="G1158" s="139"/>
      <c r="H1158" s="139"/>
      <c r="I1158" s="139"/>
      <c r="J1158" s="139"/>
      <c r="K1158" s="139"/>
      <c r="L1158" s="139"/>
      <c r="M1158" s="139"/>
      <c r="N1158" s="139"/>
      <c r="O1158" s="139"/>
      <c r="P1158" s="139"/>
      <c r="Q1158" s="139"/>
      <c r="R1158" s="139"/>
      <c r="S1158" s="139"/>
      <c r="T1158" s="139"/>
      <c r="U1158" s="139"/>
      <c r="V1158" s="139"/>
      <c r="W1158" s="139"/>
      <c r="X1158" s="139"/>
      <c r="Y1158" s="139"/>
      <c r="Z1158" s="139"/>
      <c r="AA1158" s="139"/>
      <c r="AB1158" s="139"/>
      <c r="AC1158" s="139"/>
      <c r="AD1158" s="139"/>
      <c r="AE1158" s="139"/>
      <c r="AF1158" s="139"/>
      <c r="AG1158" s="139"/>
      <c r="AH1158" s="139"/>
      <c r="AI1158" s="139"/>
      <c r="AJ1158" s="139"/>
      <c r="AK1158" s="139"/>
      <c r="AL1158" s="139"/>
      <c r="AM1158" s="139"/>
      <c r="AN1158" s="139"/>
      <c r="AO1158" s="139"/>
      <c r="AP1158" s="139"/>
      <c r="AQ1158" s="139"/>
      <c r="AR1158" s="139"/>
      <c r="AS1158" s="139"/>
      <c r="AT1158" s="139"/>
      <c r="AU1158" s="139"/>
      <c r="AV1158" s="139"/>
      <c r="AW1158" s="139"/>
      <c r="AX1158" s="139"/>
      <c r="AY1158" s="139"/>
      <c r="AZ1158" s="139"/>
      <c r="BA1158" s="140"/>
      <c r="BB1158" s="139"/>
      <c r="BC1158" s="139"/>
      <c r="BD1158" s="139"/>
      <c r="BE1158" s="139"/>
      <c r="BF1158" s="139"/>
      <c r="BG1158" s="140"/>
      <c r="BH1158" s="139"/>
      <c r="BI1158" s="139"/>
      <c r="BJ1158" s="139"/>
      <c r="BK1158" s="139"/>
      <c r="BL1158" s="139"/>
      <c r="BM1158" s="139"/>
      <c r="BN1158" s="139"/>
    </row>
    <row r="1159" spans="1:66" ht="15">
      <c r="A1159" s="139"/>
      <c r="B1159" s="139"/>
      <c r="C1159" s="139"/>
      <c r="D1159" s="139"/>
      <c r="E1159" s="139"/>
      <c r="F1159" s="139"/>
      <c r="G1159" s="139"/>
      <c r="H1159" s="139"/>
      <c r="I1159" s="139"/>
      <c r="J1159" s="139"/>
      <c r="K1159" s="139"/>
      <c r="L1159" s="139"/>
      <c r="M1159" s="139"/>
      <c r="N1159" s="139"/>
      <c r="O1159" s="139"/>
      <c r="P1159" s="139"/>
      <c r="Q1159" s="139"/>
      <c r="R1159" s="139"/>
      <c r="S1159" s="139"/>
      <c r="T1159" s="139"/>
      <c r="U1159" s="139"/>
      <c r="V1159" s="139"/>
      <c r="W1159" s="139"/>
      <c r="X1159" s="139"/>
      <c r="Y1159" s="139"/>
      <c r="Z1159" s="139"/>
      <c r="AA1159" s="139"/>
      <c r="AB1159" s="139"/>
      <c r="AC1159" s="139"/>
      <c r="AD1159" s="139"/>
      <c r="AE1159" s="139"/>
      <c r="AF1159" s="139"/>
      <c r="AG1159" s="139"/>
      <c r="AH1159" s="139"/>
      <c r="AI1159" s="139"/>
      <c r="AJ1159" s="139"/>
      <c r="AK1159" s="139"/>
      <c r="AL1159" s="139"/>
      <c r="AM1159" s="139"/>
      <c r="AN1159" s="139"/>
      <c r="AO1159" s="139"/>
      <c r="AP1159" s="139"/>
      <c r="AQ1159" s="139"/>
      <c r="AR1159" s="139"/>
      <c r="AS1159" s="139"/>
      <c r="AT1159" s="139"/>
      <c r="AU1159" s="139"/>
      <c r="AV1159" s="139"/>
      <c r="AW1159" s="139"/>
      <c r="AX1159" s="139"/>
      <c r="AY1159" s="139"/>
      <c r="AZ1159" s="139"/>
      <c r="BA1159" s="140"/>
      <c r="BB1159" s="139"/>
      <c r="BC1159" s="139"/>
      <c r="BD1159" s="139"/>
      <c r="BE1159" s="139"/>
      <c r="BF1159" s="139"/>
      <c r="BG1159" s="140"/>
      <c r="BH1159" s="139"/>
      <c r="BI1159" s="139"/>
      <c r="BJ1159" s="139"/>
      <c r="BK1159" s="139"/>
      <c r="BL1159" s="139"/>
      <c r="BM1159" s="139"/>
      <c r="BN1159" s="139"/>
    </row>
    <row r="1160" spans="1:66" ht="15">
      <c r="A1160" s="139"/>
      <c r="B1160" s="139"/>
      <c r="C1160" s="139"/>
      <c r="D1160" s="139"/>
      <c r="E1160" s="139"/>
      <c r="F1160" s="139"/>
      <c r="G1160" s="139"/>
      <c r="H1160" s="139"/>
      <c r="I1160" s="139"/>
      <c r="J1160" s="139"/>
      <c r="K1160" s="139"/>
      <c r="L1160" s="139"/>
      <c r="M1160" s="139"/>
      <c r="N1160" s="139"/>
      <c r="O1160" s="139"/>
      <c r="P1160" s="139"/>
      <c r="Q1160" s="139"/>
      <c r="R1160" s="139"/>
      <c r="S1160" s="139"/>
      <c r="T1160" s="139"/>
      <c r="U1160" s="139"/>
      <c r="V1160" s="139"/>
      <c r="W1160" s="139"/>
      <c r="X1160" s="139"/>
      <c r="Y1160" s="139"/>
      <c r="Z1160" s="139"/>
      <c r="AA1160" s="139"/>
      <c r="AB1160" s="139"/>
      <c r="AC1160" s="139"/>
      <c r="AD1160" s="139"/>
      <c r="AE1160" s="139"/>
      <c r="AF1160" s="139"/>
      <c r="AG1160" s="139"/>
      <c r="AH1160" s="139"/>
      <c r="AI1160" s="139"/>
      <c r="AJ1160" s="139"/>
      <c r="AK1160" s="139"/>
      <c r="AL1160" s="139"/>
      <c r="AM1160" s="139"/>
      <c r="AN1160" s="139"/>
      <c r="AO1160" s="139"/>
      <c r="AP1160" s="139"/>
      <c r="AQ1160" s="139"/>
      <c r="AR1160" s="139"/>
      <c r="AS1160" s="139"/>
      <c r="AT1160" s="139"/>
      <c r="AU1160" s="139"/>
      <c r="AV1160" s="139"/>
      <c r="AW1160" s="139"/>
      <c r="AX1160" s="139"/>
      <c r="AY1160" s="139"/>
      <c r="AZ1160" s="139"/>
      <c r="BA1160" s="140"/>
      <c r="BB1160" s="139"/>
      <c r="BC1160" s="139"/>
      <c r="BD1160" s="139"/>
      <c r="BE1160" s="139"/>
      <c r="BF1160" s="139"/>
      <c r="BG1160" s="140"/>
      <c r="BH1160" s="139"/>
      <c r="BI1160" s="139"/>
      <c r="BJ1160" s="139"/>
      <c r="BK1160" s="139"/>
      <c r="BL1160" s="139"/>
      <c r="BM1160" s="139"/>
      <c r="BN1160" s="139"/>
    </row>
    <row r="1161" spans="1:66" ht="15">
      <c r="A1161" s="139"/>
      <c r="B1161" s="139"/>
      <c r="C1161" s="139"/>
      <c r="D1161" s="139"/>
      <c r="E1161" s="139"/>
      <c r="F1161" s="139"/>
      <c r="G1161" s="139"/>
      <c r="H1161" s="139"/>
      <c r="I1161" s="139"/>
      <c r="J1161" s="139"/>
      <c r="K1161" s="139"/>
      <c r="L1161" s="139"/>
      <c r="M1161" s="139"/>
      <c r="N1161" s="139"/>
      <c r="O1161" s="139"/>
      <c r="P1161" s="139"/>
      <c r="Q1161" s="139"/>
      <c r="R1161" s="139"/>
      <c r="S1161" s="139"/>
      <c r="T1161" s="139"/>
      <c r="U1161" s="139"/>
      <c r="V1161" s="139"/>
      <c r="W1161" s="139"/>
      <c r="X1161" s="139"/>
      <c r="Y1161" s="139"/>
      <c r="Z1161" s="139"/>
      <c r="AA1161" s="139"/>
      <c r="AB1161" s="139"/>
      <c r="AC1161" s="139"/>
      <c r="AD1161" s="139"/>
      <c r="AE1161" s="139"/>
      <c r="AF1161" s="139"/>
      <c r="AG1161" s="139"/>
      <c r="AH1161" s="139"/>
      <c r="AI1161" s="139"/>
      <c r="AJ1161" s="139"/>
      <c r="AK1161" s="139"/>
      <c r="AL1161" s="139"/>
      <c r="AM1161" s="139"/>
      <c r="AN1161" s="139"/>
      <c r="AO1161" s="139"/>
      <c r="AP1161" s="139"/>
      <c r="AQ1161" s="139"/>
      <c r="AR1161" s="139"/>
      <c r="AS1161" s="139"/>
      <c r="AT1161" s="139"/>
      <c r="AU1161" s="139"/>
      <c r="AV1161" s="139"/>
      <c r="AW1161" s="139"/>
      <c r="AX1161" s="139"/>
      <c r="AY1161" s="139"/>
      <c r="AZ1161" s="139"/>
      <c r="BA1161" s="140"/>
      <c r="BB1161" s="139"/>
      <c r="BC1161" s="139"/>
      <c r="BD1161" s="139"/>
      <c r="BE1161" s="139"/>
      <c r="BF1161" s="139"/>
      <c r="BG1161" s="140"/>
      <c r="BH1161" s="139"/>
      <c r="BI1161" s="139"/>
      <c r="BJ1161" s="139"/>
      <c r="BK1161" s="139"/>
      <c r="BL1161" s="139"/>
      <c r="BM1161" s="139"/>
      <c r="BN1161" s="139"/>
    </row>
    <row r="1162" spans="1:66" ht="15">
      <c r="A1162" s="139"/>
      <c r="B1162" s="139"/>
      <c r="C1162" s="139"/>
      <c r="D1162" s="139"/>
      <c r="E1162" s="139"/>
      <c r="F1162" s="139"/>
      <c r="G1162" s="139"/>
      <c r="H1162" s="139"/>
      <c r="I1162" s="139"/>
      <c r="J1162" s="139"/>
      <c r="K1162" s="139"/>
      <c r="L1162" s="139"/>
      <c r="M1162" s="139"/>
      <c r="N1162" s="139"/>
      <c r="O1162" s="139"/>
      <c r="P1162" s="139"/>
      <c r="Q1162" s="139"/>
      <c r="R1162" s="139"/>
      <c r="S1162" s="139"/>
      <c r="T1162" s="139"/>
      <c r="U1162" s="139"/>
      <c r="V1162" s="139"/>
      <c r="W1162" s="139"/>
      <c r="X1162" s="139"/>
      <c r="Y1162" s="139"/>
      <c r="Z1162" s="139"/>
      <c r="AA1162" s="139"/>
      <c r="AB1162" s="139"/>
      <c r="AC1162" s="139"/>
      <c r="AD1162" s="139"/>
      <c r="AE1162" s="139"/>
      <c r="AF1162" s="139"/>
      <c r="AG1162" s="139"/>
      <c r="AH1162" s="139"/>
      <c r="AI1162" s="139"/>
      <c r="AJ1162" s="139"/>
      <c r="AK1162" s="139"/>
      <c r="AL1162" s="139"/>
      <c r="AM1162" s="139"/>
      <c r="AN1162" s="139"/>
      <c r="AO1162" s="139"/>
      <c r="AP1162" s="139"/>
      <c r="AQ1162" s="139"/>
      <c r="AR1162" s="139"/>
      <c r="AS1162" s="139"/>
      <c r="AT1162" s="139"/>
      <c r="AU1162" s="139"/>
      <c r="AV1162" s="139"/>
      <c r="AW1162" s="139"/>
      <c r="AX1162" s="139"/>
      <c r="AY1162" s="139"/>
      <c r="AZ1162" s="139"/>
      <c r="BA1162" s="140"/>
      <c r="BB1162" s="139"/>
      <c r="BC1162" s="139"/>
      <c r="BD1162" s="139"/>
      <c r="BE1162" s="139"/>
      <c r="BF1162" s="139"/>
      <c r="BG1162" s="140"/>
      <c r="BH1162" s="139"/>
      <c r="BI1162" s="139"/>
      <c r="BJ1162" s="139"/>
      <c r="BK1162" s="139"/>
      <c r="BL1162" s="139"/>
      <c r="BM1162" s="139"/>
      <c r="BN1162" s="139"/>
    </row>
    <row r="1163" spans="1:66" ht="15">
      <c r="A1163" s="139"/>
      <c r="B1163" s="139"/>
      <c r="C1163" s="139"/>
      <c r="D1163" s="139"/>
      <c r="E1163" s="139"/>
      <c r="F1163" s="139"/>
      <c r="G1163" s="139"/>
      <c r="H1163" s="139"/>
      <c r="I1163" s="139"/>
      <c r="J1163" s="139"/>
      <c r="K1163" s="139"/>
      <c r="L1163" s="139"/>
      <c r="M1163" s="139"/>
      <c r="N1163" s="139"/>
      <c r="O1163" s="139"/>
      <c r="P1163" s="139"/>
      <c r="Q1163" s="139"/>
      <c r="R1163" s="139"/>
      <c r="S1163" s="139"/>
      <c r="T1163" s="139"/>
      <c r="U1163" s="139"/>
      <c r="V1163" s="139"/>
      <c r="W1163" s="139"/>
      <c r="X1163" s="139"/>
      <c r="Y1163" s="139"/>
      <c r="Z1163" s="139"/>
      <c r="AA1163" s="139"/>
      <c r="AB1163" s="139"/>
      <c r="AC1163" s="139"/>
      <c r="AD1163" s="139"/>
      <c r="AE1163" s="139"/>
      <c r="AF1163" s="139"/>
      <c r="AG1163" s="139"/>
      <c r="AH1163" s="139"/>
      <c r="AI1163" s="139"/>
      <c r="AJ1163" s="139"/>
      <c r="AK1163" s="139"/>
      <c r="AL1163" s="139"/>
      <c r="AM1163" s="139"/>
      <c r="AN1163" s="139"/>
      <c r="AO1163" s="139"/>
      <c r="AP1163" s="139"/>
      <c r="AQ1163" s="139"/>
      <c r="AR1163" s="139"/>
      <c r="AS1163" s="139"/>
      <c r="AT1163" s="139"/>
      <c r="AU1163" s="139"/>
      <c r="AV1163" s="139"/>
      <c r="AW1163" s="139"/>
      <c r="AX1163" s="139"/>
      <c r="AY1163" s="139"/>
      <c r="AZ1163" s="139"/>
      <c r="BA1163" s="140"/>
      <c r="BB1163" s="139"/>
      <c r="BC1163" s="139"/>
      <c r="BD1163" s="139"/>
      <c r="BE1163" s="139"/>
      <c r="BF1163" s="139"/>
      <c r="BG1163" s="140"/>
      <c r="BH1163" s="139"/>
      <c r="BI1163" s="139"/>
      <c r="BJ1163" s="139"/>
      <c r="BK1163" s="139"/>
      <c r="BL1163" s="139"/>
      <c r="BM1163" s="139"/>
      <c r="BN1163" s="139"/>
    </row>
    <row r="1164" spans="1:66" ht="15">
      <c r="A1164" s="139"/>
      <c r="B1164" s="139"/>
      <c r="C1164" s="139"/>
      <c r="D1164" s="139"/>
      <c r="E1164" s="139"/>
      <c r="F1164" s="139"/>
      <c r="G1164" s="139"/>
      <c r="H1164" s="139"/>
      <c r="I1164" s="139"/>
      <c r="J1164" s="139"/>
      <c r="K1164" s="139"/>
      <c r="L1164" s="139"/>
      <c r="M1164" s="139"/>
      <c r="N1164" s="139"/>
      <c r="O1164" s="139"/>
      <c r="P1164" s="139"/>
      <c r="Q1164" s="139"/>
      <c r="R1164" s="139"/>
      <c r="S1164" s="139"/>
      <c r="T1164" s="139"/>
      <c r="U1164" s="139"/>
      <c r="V1164" s="139"/>
      <c r="W1164" s="139"/>
      <c r="X1164" s="139"/>
      <c r="Y1164" s="139"/>
      <c r="Z1164" s="139"/>
      <c r="AA1164" s="139"/>
      <c r="AB1164" s="139"/>
      <c r="AC1164" s="139"/>
      <c r="AD1164" s="139"/>
      <c r="AE1164" s="139"/>
      <c r="AF1164" s="139"/>
      <c r="AG1164" s="139"/>
      <c r="AH1164" s="139"/>
      <c r="AI1164" s="139"/>
      <c r="AJ1164" s="139"/>
      <c r="AK1164" s="139"/>
      <c r="AL1164" s="139"/>
      <c r="AM1164" s="139"/>
      <c r="AN1164" s="139"/>
      <c r="AO1164" s="139"/>
      <c r="AP1164" s="139"/>
      <c r="AQ1164" s="139"/>
      <c r="AR1164" s="139"/>
      <c r="AS1164" s="139"/>
      <c r="AT1164" s="139"/>
      <c r="AU1164" s="139"/>
      <c r="AV1164" s="139"/>
      <c r="AW1164" s="139"/>
      <c r="AX1164" s="139"/>
      <c r="AY1164" s="139"/>
      <c r="AZ1164" s="139"/>
      <c r="BA1164" s="140"/>
      <c r="BB1164" s="139"/>
      <c r="BC1164" s="139"/>
      <c r="BD1164" s="139"/>
      <c r="BE1164" s="139"/>
      <c r="BF1164" s="139"/>
      <c r="BG1164" s="140"/>
      <c r="BH1164" s="139"/>
      <c r="BI1164" s="139"/>
      <c r="BJ1164" s="139"/>
      <c r="BK1164" s="139"/>
      <c r="BL1164" s="139"/>
      <c r="BM1164" s="139"/>
      <c r="BN1164" s="139"/>
    </row>
    <row r="1165" spans="1:66" ht="15">
      <c r="A1165" s="139"/>
      <c r="B1165" s="139"/>
      <c r="C1165" s="139"/>
      <c r="D1165" s="139"/>
      <c r="E1165" s="139"/>
      <c r="F1165" s="139"/>
      <c r="G1165" s="139"/>
      <c r="H1165" s="139"/>
      <c r="I1165" s="139"/>
      <c r="J1165" s="139"/>
      <c r="K1165" s="139"/>
      <c r="L1165" s="139"/>
      <c r="M1165" s="139"/>
      <c r="N1165" s="139"/>
      <c r="O1165" s="139"/>
      <c r="P1165" s="139"/>
      <c r="Q1165" s="139"/>
      <c r="R1165" s="139"/>
      <c r="S1165" s="139"/>
      <c r="T1165" s="139"/>
      <c r="U1165" s="139"/>
      <c r="V1165" s="139"/>
      <c r="W1165" s="139"/>
      <c r="X1165" s="139"/>
      <c r="Y1165" s="139"/>
      <c r="Z1165" s="139"/>
      <c r="AA1165" s="139"/>
      <c r="AB1165" s="139"/>
      <c r="AC1165" s="139"/>
      <c r="AD1165" s="139"/>
      <c r="AE1165" s="139"/>
      <c r="AF1165" s="139"/>
      <c r="AG1165" s="139"/>
      <c r="AH1165" s="139"/>
      <c r="AI1165" s="139"/>
      <c r="AJ1165" s="139"/>
      <c r="AK1165" s="139"/>
      <c r="AL1165" s="139"/>
      <c r="AM1165" s="139"/>
      <c r="AN1165" s="139"/>
      <c r="AO1165" s="139"/>
      <c r="AP1165" s="139"/>
      <c r="AQ1165" s="139"/>
      <c r="AR1165" s="139"/>
      <c r="AS1165" s="139"/>
      <c r="AT1165" s="139"/>
      <c r="AU1165" s="139"/>
      <c r="AV1165" s="139"/>
      <c r="AW1165" s="139"/>
      <c r="AX1165" s="139"/>
      <c r="AY1165" s="139"/>
      <c r="AZ1165" s="139"/>
      <c r="BA1165" s="140"/>
      <c r="BB1165" s="139"/>
      <c r="BC1165" s="139"/>
      <c r="BD1165" s="139"/>
      <c r="BE1165" s="139"/>
      <c r="BF1165" s="139"/>
      <c r="BG1165" s="140"/>
      <c r="BH1165" s="139"/>
      <c r="BI1165" s="139"/>
      <c r="BJ1165" s="139"/>
      <c r="BK1165" s="139"/>
      <c r="BL1165" s="139"/>
      <c r="BM1165" s="139"/>
      <c r="BN1165" s="139"/>
    </row>
    <row r="1166" spans="1:66" ht="15">
      <c r="A1166" s="139"/>
      <c r="B1166" s="139"/>
      <c r="C1166" s="139"/>
      <c r="D1166" s="139"/>
      <c r="E1166" s="139"/>
      <c r="F1166" s="139"/>
      <c r="G1166" s="139"/>
      <c r="H1166" s="139"/>
      <c r="I1166" s="139"/>
      <c r="J1166" s="139"/>
      <c r="K1166" s="139"/>
      <c r="L1166" s="139"/>
      <c r="M1166" s="139"/>
      <c r="N1166" s="139"/>
      <c r="O1166" s="139"/>
      <c r="P1166" s="139"/>
      <c r="Q1166" s="139"/>
      <c r="R1166" s="139"/>
      <c r="S1166" s="139"/>
      <c r="T1166" s="139"/>
      <c r="U1166" s="139"/>
      <c r="V1166" s="139"/>
      <c r="W1166" s="139"/>
      <c r="X1166" s="139"/>
      <c r="Y1166" s="139"/>
      <c r="Z1166" s="139"/>
      <c r="AA1166" s="139"/>
      <c r="AB1166" s="139"/>
      <c r="AC1166" s="139"/>
      <c r="AD1166" s="139"/>
      <c r="AE1166" s="139"/>
      <c r="AF1166" s="139"/>
      <c r="AG1166" s="139"/>
      <c r="AH1166" s="139"/>
      <c r="AI1166" s="139"/>
      <c r="AJ1166" s="139"/>
      <c r="AK1166" s="139"/>
      <c r="AL1166" s="139"/>
      <c r="AM1166" s="139"/>
      <c r="AN1166" s="139"/>
      <c r="AO1166" s="139"/>
      <c r="AP1166" s="139"/>
      <c r="AQ1166" s="139"/>
      <c r="AR1166" s="139"/>
      <c r="AS1166" s="139"/>
      <c r="AT1166" s="139"/>
      <c r="AU1166" s="139"/>
      <c r="AV1166" s="139"/>
      <c r="AW1166" s="139"/>
      <c r="AX1166" s="139"/>
      <c r="AY1166" s="139"/>
      <c r="AZ1166" s="139"/>
      <c r="BA1166" s="140"/>
      <c r="BB1166" s="139"/>
      <c r="BC1166" s="139"/>
      <c r="BD1166" s="139"/>
      <c r="BE1166" s="139"/>
      <c r="BF1166" s="139"/>
      <c r="BG1166" s="140"/>
      <c r="BH1166" s="139"/>
      <c r="BI1166" s="139"/>
      <c r="BJ1166" s="139"/>
      <c r="BK1166" s="139"/>
      <c r="BL1166" s="139"/>
      <c r="BM1166" s="139"/>
      <c r="BN1166" s="139"/>
    </row>
    <row r="1167" spans="1:66" ht="15">
      <c r="A1167" s="139"/>
      <c r="B1167" s="139"/>
      <c r="C1167" s="139"/>
      <c r="D1167" s="139"/>
      <c r="E1167" s="139"/>
      <c r="F1167" s="139"/>
      <c r="G1167" s="139"/>
      <c r="H1167" s="139"/>
      <c r="I1167" s="139"/>
      <c r="J1167" s="139"/>
      <c r="K1167" s="139"/>
      <c r="L1167" s="139"/>
      <c r="M1167" s="139"/>
      <c r="N1167" s="139"/>
      <c r="O1167" s="139"/>
      <c r="P1167" s="139"/>
      <c r="Q1167" s="139"/>
      <c r="R1167" s="139"/>
      <c r="S1167" s="139"/>
      <c r="T1167" s="139"/>
      <c r="U1167" s="139"/>
      <c r="V1167" s="139"/>
      <c r="W1167" s="139"/>
      <c r="X1167" s="139"/>
      <c r="Y1167" s="139"/>
      <c r="Z1167" s="139"/>
      <c r="AA1167" s="139"/>
      <c r="AB1167" s="139"/>
      <c r="AC1167" s="139"/>
      <c r="AD1167" s="139"/>
      <c r="AE1167" s="139"/>
      <c r="AF1167" s="139"/>
      <c r="AG1167" s="139"/>
      <c r="AH1167" s="139"/>
      <c r="AI1167" s="139"/>
      <c r="AJ1167" s="139"/>
      <c r="AK1167" s="139"/>
      <c r="AL1167" s="139"/>
      <c r="AM1167" s="139"/>
      <c r="AN1167" s="139"/>
      <c r="AO1167" s="139"/>
      <c r="AP1167" s="139"/>
      <c r="AQ1167" s="139"/>
      <c r="AR1167" s="139"/>
      <c r="AS1167" s="139"/>
      <c r="AT1167" s="139"/>
      <c r="AU1167" s="139"/>
      <c r="AV1167" s="139"/>
      <c r="AW1167" s="139"/>
      <c r="AX1167" s="139"/>
      <c r="AY1167" s="139"/>
      <c r="AZ1167" s="139"/>
      <c r="BA1167" s="140"/>
      <c r="BB1167" s="139"/>
      <c r="BC1167" s="139"/>
      <c r="BD1167" s="139"/>
      <c r="BE1167" s="139"/>
      <c r="BF1167" s="139"/>
      <c r="BG1167" s="140"/>
      <c r="BH1167" s="139"/>
      <c r="BI1167" s="139"/>
      <c r="BJ1167" s="139"/>
      <c r="BK1167" s="139"/>
      <c r="BL1167" s="139"/>
      <c r="BM1167" s="139"/>
      <c r="BN1167" s="139"/>
    </row>
    <row r="1168" spans="1:66" ht="15">
      <c r="A1168" s="139"/>
      <c r="B1168" s="139"/>
      <c r="C1168" s="139"/>
      <c r="D1168" s="139"/>
      <c r="E1168" s="139"/>
      <c r="F1168" s="139"/>
      <c r="G1168" s="139"/>
      <c r="H1168" s="139"/>
      <c r="I1168" s="139"/>
      <c r="J1168" s="139"/>
      <c r="K1168" s="139"/>
      <c r="L1168" s="139"/>
      <c r="M1168" s="139"/>
      <c r="N1168" s="139"/>
      <c r="O1168" s="139"/>
      <c r="P1168" s="139"/>
      <c r="Q1168" s="139"/>
      <c r="R1168" s="139"/>
      <c r="S1168" s="139"/>
      <c r="T1168" s="139"/>
      <c r="U1168" s="139"/>
      <c r="V1168" s="139"/>
      <c r="W1168" s="139"/>
      <c r="X1168" s="139"/>
      <c r="Y1168" s="139"/>
      <c r="Z1168" s="139"/>
      <c r="AA1168" s="139"/>
      <c r="AB1168" s="139"/>
      <c r="AC1168" s="139"/>
      <c r="AD1168" s="139"/>
      <c r="AE1168" s="139"/>
      <c r="AF1168" s="139"/>
      <c r="AG1168" s="139"/>
      <c r="AH1168" s="139"/>
      <c r="AI1168" s="139"/>
      <c r="AJ1168" s="139"/>
      <c r="AK1168" s="139"/>
      <c r="AL1168" s="139"/>
      <c r="AM1168" s="139"/>
      <c r="AN1168" s="139"/>
      <c r="AO1168" s="139"/>
      <c r="AP1168" s="139"/>
      <c r="AQ1168" s="139"/>
      <c r="AR1168" s="139"/>
      <c r="AS1168" s="139"/>
      <c r="AT1168" s="139"/>
      <c r="AU1168" s="139"/>
      <c r="AV1168" s="139"/>
      <c r="AW1168" s="139"/>
      <c r="AX1168" s="139"/>
      <c r="AY1168" s="139"/>
      <c r="AZ1168" s="139"/>
      <c r="BA1168" s="140"/>
      <c r="BB1168" s="139"/>
      <c r="BC1168" s="139"/>
      <c r="BD1168" s="139"/>
      <c r="BE1168" s="139"/>
      <c r="BF1168" s="139"/>
      <c r="BG1168" s="140"/>
      <c r="BH1168" s="139"/>
      <c r="BI1168" s="139"/>
      <c r="BJ1168" s="139"/>
      <c r="BK1168" s="139"/>
      <c r="BL1168" s="139"/>
      <c r="BM1168" s="139"/>
      <c r="BN1168" s="139"/>
    </row>
    <row r="1169" spans="1:66" ht="15">
      <c r="A1169" s="139"/>
      <c r="B1169" s="139"/>
      <c r="C1169" s="139"/>
      <c r="D1169" s="139"/>
      <c r="E1169" s="139"/>
      <c r="F1169" s="139"/>
      <c r="G1169" s="139"/>
      <c r="H1169" s="139"/>
      <c r="I1169" s="139"/>
      <c r="J1169" s="139"/>
      <c r="K1169" s="139"/>
      <c r="L1169" s="139"/>
      <c r="M1169" s="139"/>
      <c r="N1169" s="139"/>
      <c r="O1169" s="139"/>
      <c r="P1169" s="139"/>
      <c r="Q1169" s="139"/>
      <c r="R1169" s="139"/>
      <c r="S1169" s="139"/>
      <c r="T1169" s="139"/>
      <c r="U1169" s="139"/>
      <c r="V1169" s="139"/>
      <c r="W1169" s="139"/>
      <c r="X1169" s="139"/>
      <c r="Y1169" s="139"/>
      <c r="Z1169" s="139"/>
      <c r="AA1169" s="139"/>
      <c r="AB1169" s="139"/>
      <c r="AC1169" s="139"/>
      <c r="AD1169" s="139"/>
      <c r="AE1169" s="139"/>
      <c r="AF1169" s="139"/>
      <c r="AG1169" s="139"/>
      <c r="AH1169" s="139"/>
      <c r="AI1169" s="139"/>
      <c r="AJ1169" s="139"/>
      <c r="AK1169" s="139"/>
      <c r="AL1169" s="139"/>
      <c r="AM1169" s="139"/>
      <c r="AN1169" s="139"/>
      <c r="AO1169" s="139"/>
      <c r="AP1169" s="139"/>
      <c r="AQ1169" s="139"/>
      <c r="AR1169" s="139"/>
      <c r="AS1169" s="139"/>
      <c r="AT1169" s="139"/>
      <c r="AU1169" s="139"/>
      <c r="AV1169" s="139"/>
      <c r="AW1169" s="139"/>
      <c r="AX1169" s="139"/>
      <c r="AY1169" s="139"/>
      <c r="AZ1169" s="139"/>
      <c r="BA1169" s="140"/>
      <c r="BB1169" s="139"/>
      <c r="BC1169" s="139"/>
      <c r="BD1169" s="139"/>
      <c r="BE1169" s="139"/>
      <c r="BF1169" s="139"/>
      <c r="BG1169" s="140"/>
      <c r="BH1169" s="139"/>
      <c r="BI1169" s="139"/>
      <c r="BJ1169" s="139"/>
      <c r="BK1169" s="139"/>
      <c r="BL1169" s="139"/>
      <c r="BM1169" s="139"/>
      <c r="BN1169" s="139"/>
    </row>
    <row r="1170" spans="1:66" ht="15">
      <c r="A1170" s="139"/>
      <c r="B1170" s="139"/>
      <c r="C1170" s="139"/>
      <c r="D1170" s="139"/>
      <c r="E1170" s="139"/>
      <c r="F1170" s="139"/>
      <c r="G1170" s="139"/>
      <c r="H1170" s="139"/>
      <c r="I1170" s="139"/>
      <c r="J1170" s="139"/>
      <c r="K1170" s="139"/>
      <c r="L1170" s="139"/>
      <c r="M1170" s="139"/>
      <c r="N1170" s="139"/>
      <c r="O1170" s="139"/>
      <c r="P1170" s="139"/>
      <c r="Q1170" s="139"/>
      <c r="R1170" s="139"/>
      <c r="S1170" s="139"/>
      <c r="T1170" s="139"/>
      <c r="U1170" s="139"/>
      <c r="V1170" s="139"/>
      <c r="W1170" s="139"/>
      <c r="X1170" s="139"/>
      <c r="Y1170" s="139"/>
      <c r="Z1170" s="139"/>
      <c r="AA1170" s="139"/>
      <c r="AB1170" s="139"/>
      <c r="AC1170" s="139"/>
      <c r="AD1170" s="139"/>
      <c r="AE1170" s="139"/>
      <c r="AF1170" s="139"/>
      <c r="AG1170" s="139"/>
      <c r="AH1170" s="139"/>
      <c r="AI1170" s="139"/>
      <c r="AJ1170" s="139"/>
      <c r="AK1170" s="139"/>
      <c r="AL1170" s="139"/>
      <c r="AM1170" s="139"/>
      <c r="AN1170" s="139"/>
      <c r="AO1170" s="139"/>
      <c r="AP1170" s="139"/>
      <c r="AQ1170" s="139"/>
      <c r="AR1170" s="139"/>
      <c r="AS1170" s="139"/>
      <c r="AT1170" s="139"/>
      <c r="AU1170" s="139"/>
      <c r="AV1170" s="139"/>
      <c r="AW1170" s="139"/>
      <c r="AX1170" s="139"/>
      <c r="AY1170" s="139"/>
      <c r="AZ1170" s="139"/>
      <c r="BA1170" s="140"/>
      <c r="BB1170" s="139"/>
      <c r="BC1170" s="139"/>
      <c r="BD1170" s="139"/>
      <c r="BE1170" s="139"/>
      <c r="BF1170" s="139"/>
      <c r="BG1170" s="140"/>
      <c r="BH1170" s="139"/>
      <c r="BI1170" s="139"/>
      <c r="BJ1170" s="139"/>
      <c r="BK1170" s="139"/>
      <c r="BL1170" s="139"/>
      <c r="BM1170" s="139"/>
      <c r="BN1170" s="139"/>
    </row>
    <row r="1171" spans="1:66" ht="15">
      <c r="A1171" s="139"/>
      <c r="B1171" s="139"/>
      <c r="C1171" s="139"/>
      <c r="D1171" s="139"/>
      <c r="E1171" s="139"/>
      <c r="F1171" s="139"/>
      <c r="G1171" s="139"/>
      <c r="H1171" s="139"/>
      <c r="I1171" s="139"/>
      <c r="J1171" s="139"/>
      <c r="K1171" s="139"/>
      <c r="L1171" s="139"/>
      <c r="M1171" s="139"/>
      <c r="N1171" s="139"/>
      <c r="O1171" s="139"/>
      <c r="P1171" s="139"/>
      <c r="Q1171" s="139"/>
      <c r="R1171" s="139"/>
      <c r="S1171" s="139"/>
      <c r="T1171" s="139"/>
      <c r="U1171" s="139"/>
      <c r="V1171" s="139"/>
      <c r="W1171" s="139"/>
      <c r="X1171" s="139"/>
      <c r="Y1171" s="139"/>
      <c r="Z1171" s="139"/>
      <c r="AA1171" s="139"/>
      <c r="AB1171" s="139"/>
      <c r="AC1171" s="139"/>
      <c r="AD1171" s="139"/>
      <c r="AE1171" s="139"/>
      <c r="AF1171" s="139"/>
      <c r="AG1171" s="139"/>
      <c r="AH1171" s="139"/>
      <c r="AI1171" s="139"/>
      <c r="AJ1171" s="139"/>
      <c r="AK1171" s="139"/>
      <c r="AL1171" s="139"/>
      <c r="AM1171" s="139"/>
      <c r="AN1171" s="139"/>
      <c r="AO1171" s="139"/>
      <c r="AP1171" s="139"/>
      <c r="AQ1171" s="139"/>
      <c r="AR1171" s="139"/>
      <c r="AS1171" s="139"/>
      <c r="AT1171" s="139"/>
      <c r="AU1171" s="139"/>
      <c r="AV1171" s="139"/>
      <c r="AW1171" s="139"/>
      <c r="AX1171" s="139"/>
      <c r="AY1171" s="139"/>
      <c r="AZ1171" s="139"/>
      <c r="BA1171" s="140"/>
      <c r="BB1171" s="139"/>
      <c r="BC1171" s="139"/>
      <c r="BD1171" s="139"/>
      <c r="BE1171" s="139"/>
      <c r="BF1171" s="139"/>
      <c r="BG1171" s="140"/>
      <c r="BH1171" s="139"/>
      <c r="BI1171" s="139"/>
      <c r="BJ1171" s="139"/>
      <c r="BK1171" s="139"/>
      <c r="BL1171" s="139"/>
      <c r="BM1171" s="139"/>
      <c r="BN1171" s="139"/>
    </row>
    <row r="1172" spans="1:66" ht="15">
      <c r="A1172" s="139"/>
      <c r="B1172" s="139"/>
      <c r="C1172" s="139"/>
      <c r="D1172" s="139"/>
      <c r="E1172" s="139"/>
      <c r="F1172" s="139"/>
      <c r="G1172" s="139"/>
      <c r="H1172" s="139"/>
      <c r="I1172" s="139"/>
      <c r="J1172" s="139"/>
      <c r="K1172" s="139"/>
      <c r="L1172" s="139"/>
      <c r="M1172" s="139"/>
      <c r="N1172" s="139"/>
      <c r="O1172" s="139"/>
      <c r="P1172" s="139"/>
      <c r="Q1172" s="139"/>
      <c r="R1172" s="139"/>
      <c r="S1172" s="139"/>
      <c r="T1172" s="139"/>
      <c r="U1172" s="139"/>
      <c r="V1172" s="139"/>
      <c r="W1172" s="139"/>
      <c r="X1172" s="139"/>
      <c r="Y1172" s="139"/>
      <c r="Z1172" s="139"/>
      <c r="AA1172" s="139"/>
      <c r="AB1172" s="139"/>
      <c r="AC1172" s="139"/>
      <c r="AD1172" s="139"/>
      <c r="AE1172" s="139"/>
      <c r="AF1172" s="139"/>
      <c r="AG1172" s="139"/>
      <c r="AH1172" s="139"/>
      <c r="AI1172" s="139"/>
      <c r="AJ1172" s="139"/>
      <c r="AK1172" s="139"/>
      <c r="AL1172" s="139"/>
      <c r="AM1172" s="139"/>
      <c r="AN1172" s="139"/>
      <c r="AO1172" s="139"/>
      <c r="AP1172" s="139"/>
      <c r="AQ1172" s="139"/>
      <c r="AR1172" s="139"/>
      <c r="AS1172" s="139"/>
      <c r="AT1172" s="139"/>
      <c r="AU1172" s="139"/>
      <c r="AV1172" s="139"/>
      <c r="AW1172" s="139"/>
      <c r="AX1172" s="139"/>
      <c r="AY1172" s="139"/>
      <c r="AZ1172" s="139"/>
      <c r="BA1172" s="140"/>
      <c r="BB1172" s="139"/>
      <c r="BC1172" s="139"/>
      <c r="BD1172" s="139"/>
      <c r="BE1172" s="139"/>
      <c r="BF1172" s="139"/>
      <c r="BG1172" s="140"/>
      <c r="BH1172" s="139"/>
      <c r="BI1172" s="139"/>
      <c r="BJ1172" s="139"/>
      <c r="BK1172" s="139"/>
      <c r="BL1172" s="139"/>
      <c r="BM1172" s="139"/>
      <c r="BN1172" s="139"/>
    </row>
    <row r="1173" spans="1:66" ht="15">
      <c r="A1173" s="139"/>
      <c r="B1173" s="139"/>
      <c r="C1173" s="139"/>
      <c r="D1173" s="139"/>
      <c r="E1173" s="139"/>
      <c r="F1173" s="139"/>
      <c r="G1173" s="139"/>
      <c r="H1173" s="139"/>
      <c r="I1173" s="139"/>
      <c r="J1173" s="139"/>
      <c r="K1173" s="139"/>
      <c r="L1173" s="139"/>
      <c r="M1173" s="139"/>
      <c r="N1173" s="139"/>
      <c r="O1173" s="139"/>
      <c r="P1173" s="139"/>
      <c r="Q1173" s="139"/>
      <c r="R1173" s="139"/>
      <c r="S1173" s="139"/>
      <c r="T1173" s="139"/>
      <c r="U1173" s="139"/>
      <c r="V1173" s="139"/>
      <c r="W1173" s="139"/>
      <c r="X1173" s="139"/>
      <c r="Y1173" s="139"/>
      <c r="Z1173" s="139"/>
      <c r="AA1173" s="139"/>
      <c r="AB1173" s="139"/>
      <c r="AC1173" s="139"/>
      <c r="AD1173" s="139"/>
      <c r="AE1173" s="139"/>
      <c r="AF1173" s="139"/>
      <c r="AG1173" s="139"/>
      <c r="AH1173" s="139"/>
      <c r="AI1173" s="139"/>
      <c r="AJ1173" s="139"/>
      <c r="AK1173" s="139"/>
      <c r="AL1173" s="139"/>
      <c r="AM1173" s="139"/>
      <c r="AN1173" s="139"/>
      <c r="AO1173" s="139"/>
      <c r="AP1173" s="139"/>
      <c r="AQ1173" s="139"/>
      <c r="AR1173" s="139"/>
      <c r="AS1173" s="139"/>
      <c r="AT1173" s="139"/>
      <c r="AU1173" s="139"/>
      <c r="AV1173" s="139"/>
      <c r="AW1173" s="139"/>
      <c r="AX1173" s="139"/>
      <c r="AY1173" s="139"/>
      <c r="AZ1173" s="139"/>
      <c r="BA1173" s="140"/>
      <c r="BB1173" s="139"/>
      <c r="BC1173" s="139"/>
      <c r="BD1173" s="139"/>
      <c r="BE1173" s="139"/>
      <c r="BF1173" s="139"/>
      <c r="BG1173" s="140"/>
      <c r="BH1173" s="139"/>
      <c r="BI1173" s="139"/>
      <c r="BJ1173" s="139"/>
      <c r="BK1173" s="139"/>
      <c r="BL1173" s="139"/>
      <c r="BM1173" s="139"/>
      <c r="BN1173" s="139"/>
    </row>
    <row r="1174" spans="1:66" ht="15">
      <c r="A1174" s="139"/>
      <c r="B1174" s="139"/>
      <c r="C1174" s="139"/>
      <c r="D1174" s="139"/>
      <c r="E1174" s="139"/>
      <c r="F1174" s="139"/>
      <c r="G1174" s="139"/>
      <c r="H1174" s="139"/>
      <c r="I1174" s="139"/>
      <c r="J1174" s="139"/>
      <c r="K1174" s="139"/>
      <c r="L1174" s="139"/>
      <c r="M1174" s="139"/>
      <c r="N1174" s="139"/>
      <c r="O1174" s="139"/>
      <c r="P1174" s="139"/>
      <c r="Q1174" s="139"/>
      <c r="R1174" s="139"/>
      <c r="S1174" s="139"/>
      <c r="T1174" s="139"/>
      <c r="U1174" s="139"/>
      <c r="V1174" s="139"/>
      <c r="W1174" s="139"/>
      <c r="X1174" s="139"/>
      <c r="Y1174" s="139"/>
      <c r="Z1174" s="139"/>
      <c r="AA1174" s="139"/>
      <c r="AB1174" s="139"/>
      <c r="AC1174" s="139"/>
      <c r="AD1174" s="139"/>
      <c r="AE1174" s="139"/>
      <c r="AF1174" s="139"/>
      <c r="AG1174" s="139"/>
      <c r="AH1174" s="139"/>
      <c r="AI1174" s="139"/>
      <c r="AJ1174" s="139"/>
      <c r="AK1174" s="139"/>
      <c r="AL1174" s="139"/>
      <c r="AM1174" s="139"/>
      <c r="AN1174" s="139"/>
      <c r="AO1174" s="139"/>
      <c r="AP1174" s="139"/>
      <c r="AQ1174" s="139"/>
      <c r="AR1174" s="139"/>
      <c r="AS1174" s="139"/>
      <c r="AT1174" s="139"/>
      <c r="AU1174" s="139"/>
      <c r="AV1174" s="139"/>
      <c r="AW1174" s="139"/>
      <c r="AX1174" s="139"/>
      <c r="AY1174" s="139"/>
      <c r="AZ1174" s="139"/>
      <c r="BA1174" s="140"/>
      <c r="BB1174" s="139"/>
      <c r="BC1174" s="139"/>
      <c r="BD1174" s="139"/>
      <c r="BE1174" s="139"/>
      <c r="BF1174" s="139"/>
      <c r="BG1174" s="140"/>
      <c r="BH1174" s="139"/>
      <c r="BI1174" s="139"/>
      <c r="BJ1174" s="139"/>
      <c r="BK1174" s="139"/>
      <c r="BL1174" s="139"/>
      <c r="BM1174" s="139"/>
      <c r="BN1174" s="139"/>
    </row>
    <row r="1175" spans="1:66" ht="15">
      <c r="A1175" s="139"/>
      <c r="B1175" s="139"/>
      <c r="C1175" s="139"/>
      <c r="D1175" s="139"/>
      <c r="E1175" s="139"/>
      <c r="F1175" s="139"/>
      <c r="G1175" s="139"/>
      <c r="H1175" s="139"/>
      <c r="I1175" s="139"/>
      <c r="J1175" s="139"/>
      <c r="K1175" s="139"/>
      <c r="L1175" s="139"/>
      <c r="M1175" s="139"/>
      <c r="N1175" s="139"/>
      <c r="O1175" s="139"/>
      <c r="P1175" s="139"/>
      <c r="Q1175" s="139"/>
      <c r="R1175" s="139"/>
      <c r="S1175" s="139"/>
      <c r="T1175" s="139"/>
      <c r="U1175" s="139"/>
      <c r="V1175" s="139"/>
      <c r="W1175" s="139"/>
      <c r="X1175" s="139"/>
      <c r="Y1175" s="139"/>
      <c r="Z1175" s="139"/>
      <c r="AA1175" s="139"/>
      <c r="AB1175" s="139"/>
      <c r="AC1175" s="139"/>
      <c r="AD1175" s="139"/>
      <c r="AE1175" s="139"/>
      <c r="AF1175" s="139"/>
      <c r="AG1175" s="139"/>
      <c r="AH1175" s="139"/>
      <c r="AI1175" s="139"/>
      <c r="AJ1175" s="139"/>
      <c r="AK1175" s="139"/>
      <c r="AL1175" s="139"/>
      <c r="AM1175" s="139"/>
      <c r="AN1175" s="139"/>
      <c r="AO1175" s="139"/>
      <c r="AP1175" s="139"/>
      <c r="AQ1175" s="139"/>
      <c r="AR1175" s="139"/>
      <c r="AS1175" s="139"/>
      <c r="AT1175" s="139"/>
      <c r="AU1175" s="139"/>
      <c r="AV1175" s="139"/>
      <c r="AW1175" s="139"/>
      <c r="AX1175" s="139"/>
      <c r="AY1175" s="139"/>
      <c r="AZ1175" s="139"/>
      <c r="BA1175" s="140"/>
      <c r="BB1175" s="139"/>
      <c r="BC1175" s="139"/>
      <c r="BD1175" s="139"/>
      <c r="BE1175" s="139"/>
      <c r="BF1175" s="139"/>
      <c r="BG1175" s="140"/>
      <c r="BH1175" s="139"/>
      <c r="BI1175" s="139"/>
      <c r="BJ1175" s="139"/>
      <c r="BK1175" s="139"/>
      <c r="BL1175" s="139"/>
      <c r="BM1175" s="139"/>
      <c r="BN1175" s="139"/>
    </row>
    <row r="1176" spans="1:66" ht="15">
      <c r="A1176" s="139"/>
      <c r="B1176" s="139"/>
      <c r="C1176" s="139"/>
      <c r="D1176" s="139"/>
      <c r="E1176" s="139"/>
      <c r="F1176" s="139"/>
      <c r="G1176" s="139"/>
      <c r="H1176" s="139"/>
      <c r="I1176" s="139"/>
      <c r="J1176" s="139"/>
      <c r="K1176" s="139"/>
      <c r="L1176" s="139"/>
      <c r="M1176" s="139"/>
      <c r="N1176" s="139"/>
      <c r="O1176" s="139"/>
      <c r="P1176" s="139"/>
      <c r="Q1176" s="139"/>
      <c r="R1176" s="139"/>
      <c r="S1176" s="139"/>
      <c r="T1176" s="139"/>
      <c r="U1176" s="139"/>
      <c r="V1176" s="139"/>
      <c r="W1176" s="139"/>
      <c r="X1176" s="139"/>
      <c r="Y1176" s="139"/>
      <c r="Z1176" s="139"/>
      <c r="AA1176" s="139"/>
      <c r="AB1176" s="139"/>
      <c r="AC1176" s="139"/>
      <c r="AD1176" s="139"/>
      <c r="AE1176" s="139"/>
      <c r="AF1176" s="139"/>
      <c r="AG1176" s="139"/>
      <c r="AH1176" s="139"/>
      <c r="AI1176" s="139"/>
      <c r="AJ1176" s="139"/>
      <c r="AK1176" s="139"/>
      <c r="AL1176" s="139"/>
      <c r="AM1176" s="139"/>
      <c r="AN1176" s="139"/>
      <c r="AO1176" s="139"/>
      <c r="AP1176" s="139"/>
      <c r="AQ1176" s="139"/>
      <c r="AR1176" s="139"/>
      <c r="AS1176" s="139"/>
      <c r="AT1176" s="139"/>
      <c r="AU1176" s="139"/>
      <c r="AV1176" s="139"/>
      <c r="AW1176" s="139"/>
      <c r="AX1176" s="139"/>
      <c r="AY1176" s="139"/>
      <c r="AZ1176" s="139"/>
      <c r="BA1176" s="140"/>
      <c r="BB1176" s="139"/>
      <c r="BC1176" s="139"/>
      <c r="BD1176" s="139"/>
      <c r="BE1176" s="139"/>
      <c r="BF1176" s="139"/>
      <c r="BG1176" s="140"/>
      <c r="BH1176" s="139"/>
      <c r="BI1176" s="139"/>
      <c r="BJ1176" s="139"/>
      <c r="BK1176" s="139"/>
      <c r="BL1176" s="139"/>
      <c r="BM1176" s="139"/>
      <c r="BN1176" s="139"/>
    </row>
    <row r="1177" spans="1:66" ht="15">
      <c r="A1177" s="139"/>
      <c r="B1177" s="139"/>
      <c r="C1177" s="139"/>
      <c r="D1177" s="139"/>
      <c r="E1177" s="139"/>
      <c r="F1177" s="139"/>
      <c r="G1177" s="139"/>
      <c r="H1177" s="139"/>
      <c r="I1177" s="139"/>
      <c r="J1177" s="139"/>
      <c r="K1177" s="139"/>
      <c r="L1177" s="139"/>
      <c r="M1177" s="139"/>
      <c r="N1177" s="139"/>
      <c r="O1177" s="139"/>
      <c r="P1177" s="139"/>
      <c r="Q1177" s="139"/>
      <c r="R1177" s="139"/>
      <c r="S1177" s="139"/>
      <c r="T1177" s="139"/>
      <c r="U1177" s="139"/>
      <c r="V1177" s="139"/>
      <c r="W1177" s="139"/>
      <c r="X1177" s="139"/>
      <c r="Y1177" s="139"/>
      <c r="Z1177" s="139"/>
      <c r="AA1177" s="139"/>
      <c r="AB1177" s="139"/>
      <c r="AC1177" s="139"/>
      <c r="AD1177" s="139"/>
      <c r="AE1177" s="139"/>
      <c r="AF1177" s="139"/>
      <c r="AG1177" s="139"/>
      <c r="AH1177" s="139"/>
      <c r="AI1177" s="139"/>
      <c r="AJ1177" s="139"/>
      <c r="AK1177" s="139"/>
      <c r="AL1177" s="139"/>
      <c r="AM1177" s="139"/>
      <c r="AN1177" s="139"/>
      <c r="AO1177" s="139"/>
      <c r="AP1177" s="139"/>
      <c r="AQ1177" s="139"/>
      <c r="AR1177" s="139"/>
      <c r="AS1177" s="139"/>
      <c r="AT1177" s="139"/>
      <c r="AU1177" s="139"/>
      <c r="AV1177" s="139"/>
      <c r="AW1177" s="139"/>
      <c r="AX1177" s="139"/>
      <c r="AY1177" s="139"/>
      <c r="AZ1177" s="139"/>
      <c r="BA1177" s="140"/>
      <c r="BB1177" s="139"/>
      <c r="BC1177" s="139"/>
      <c r="BD1177" s="139"/>
      <c r="BE1177" s="139"/>
      <c r="BF1177" s="139"/>
      <c r="BG1177" s="140"/>
      <c r="BH1177" s="139"/>
      <c r="BI1177" s="139"/>
      <c r="BJ1177" s="139"/>
      <c r="BK1177" s="139"/>
      <c r="BL1177" s="139"/>
      <c r="BM1177" s="139"/>
      <c r="BN1177" s="139"/>
    </row>
    <row r="1178" spans="1:66" ht="15">
      <c r="A1178" s="139"/>
      <c r="B1178" s="139"/>
      <c r="C1178" s="139"/>
      <c r="D1178" s="139"/>
      <c r="E1178" s="139"/>
      <c r="F1178" s="139"/>
      <c r="G1178" s="139"/>
      <c r="H1178" s="139"/>
      <c r="I1178" s="139"/>
      <c r="J1178" s="139"/>
      <c r="K1178" s="139"/>
      <c r="L1178" s="139"/>
      <c r="M1178" s="139"/>
      <c r="N1178" s="139"/>
      <c r="O1178" s="139"/>
      <c r="P1178" s="139"/>
      <c r="Q1178" s="139"/>
      <c r="R1178" s="139"/>
      <c r="S1178" s="139"/>
      <c r="T1178" s="139"/>
      <c r="U1178" s="139"/>
      <c r="V1178" s="139"/>
      <c r="W1178" s="139"/>
      <c r="X1178" s="139"/>
      <c r="Y1178" s="139"/>
      <c r="Z1178" s="139"/>
      <c r="AA1178" s="139"/>
      <c r="AB1178" s="139"/>
      <c r="AC1178" s="139"/>
      <c r="AD1178" s="139"/>
      <c r="AE1178" s="139"/>
      <c r="AF1178" s="139"/>
      <c r="AG1178" s="139"/>
      <c r="AH1178" s="139"/>
      <c r="AI1178" s="139"/>
      <c r="AJ1178" s="139"/>
      <c r="AK1178" s="139"/>
      <c r="AL1178" s="139"/>
      <c r="AM1178" s="139"/>
      <c r="AN1178" s="139"/>
      <c r="AO1178" s="139"/>
      <c r="AP1178" s="139"/>
      <c r="AQ1178" s="139"/>
      <c r="AR1178" s="139"/>
      <c r="AS1178" s="139"/>
      <c r="AT1178" s="139"/>
      <c r="AU1178" s="139"/>
      <c r="AV1178" s="139"/>
      <c r="AW1178" s="139"/>
      <c r="AX1178" s="139"/>
      <c r="AY1178" s="139"/>
      <c r="AZ1178" s="139"/>
      <c r="BA1178" s="140"/>
      <c r="BB1178" s="139"/>
      <c r="BC1178" s="139"/>
      <c r="BD1178" s="139"/>
      <c r="BE1178" s="139"/>
      <c r="BF1178" s="139"/>
      <c r="BG1178" s="140"/>
      <c r="BH1178" s="139"/>
      <c r="BI1178" s="139"/>
      <c r="BJ1178" s="139"/>
      <c r="BK1178" s="139"/>
      <c r="BL1178" s="139"/>
      <c r="BM1178" s="139"/>
      <c r="BN1178" s="139"/>
    </row>
    <row r="1179" spans="1:66" ht="15">
      <c r="A1179" s="139"/>
      <c r="B1179" s="139"/>
      <c r="C1179" s="139"/>
      <c r="D1179" s="139"/>
      <c r="E1179" s="139"/>
      <c r="F1179" s="139"/>
      <c r="G1179" s="139"/>
      <c r="H1179" s="139"/>
      <c r="I1179" s="139"/>
      <c r="J1179" s="139"/>
      <c r="K1179" s="139"/>
      <c r="L1179" s="139"/>
      <c r="M1179" s="139"/>
      <c r="N1179" s="139"/>
      <c r="O1179" s="139"/>
      <c r="P1179" s="139"/>
      <c r="Q1179" s="139"/>
      <c r="R1179" s="139"/>
      <c r="S1179" s="139"/>
      <c r="T1179" s="139"/>
      <c r="U1179" s="139"/>
      <c r="V1179" s="139"/>
      <c r="W1179" s="139"/>
      <c r="X1179" s="139"/>
      <c r="Y1179" s="139"/>
      <c r="Z1179" s="139"/>
      <c r="AA1179" s="139"/>
      <c r="AB1179" s="139"/>
      <c r="AC1179" s="139"/>
      <c r="AD1179" s="139"/>
      <c r="AE1179" s="139"/>
      <c r="AF1179" s="139"/>
      <c r="AG1179" s="139"/>
      <c r="AH1179" s="139"/>
      <c r="AI1179" s="139"/>
      <c r="AJ1179" s="139"/>
      <c r="AK1179" s="139"/>
      <c r="AL1179" s="139"/>
      <c r="AM1179" s="139"/>
      <c r="AN1179" s="139"/>
      <c r="AO1179" s="139"/>
      <c r="AP1179" s="139"/>
      <c r="AQ1179" s="139"/>
      <c r="AR1179" s="139"/>
      <c r="AS1179" s="139"/>
      <c r="AT1179" s="139"/>
      <c r="AU1179" s="139"/>
      <c r="AV1179" s="139"/>
      <c r="AW1179" s="139"/>
      <c r="AX1179" s="139"/>
      <c r="AY1179" s="139"/>
      <c r="AZ1179" s="139"/>
      <c r="BA1179" s="140"/>
      <c r="BB1179" s="139"/>
      <c r="BC1179" s="139"/>
      <c r="BD1179" s="139"/>
      <c r="BE1179" s="139"/>
      <c r="BF1179" s="139"/>
      <c r="BG1179" s="140"/>
      <c r="BH1179" s="139"/>
      <c r="BI1179" s="139"/>
      <c r="BJ1179" s="139"/>
      <c r="BK1179" s="139"/>
      <c r="BL1179" s="139"/>
      <c r="BM1179" s="139"/>
      <c r="BN1179" s="139"/>
    </row>
    <row r="1180" spans="1:66" ht="15">
      <c r="A1180" s="139"/>
      <c r="B1180" s="139"/>
      <c r="C1180" s="139"/>
      <c r="D1180" s="139"/>
      <c r="E1180" s="139"/>
      <c r="F1180" s="139"/>
      <c r="G1180" s="139"/>
      <c r="H1180" s="139"/>
      <c r="I1180" s="139"/>
      <c r="J1180" s="139"/>
      <c r="K1180" s="139"/>
      <c r="L1180" s="139"/>
      <c r="M1180" s="139"/>
      <c r="N1180" s="139"/>
      <c r="O1180" s="139"/>
      <c r="P1180" s="139"/>
      <c r="Q1180" s="139"/>
      <c r="R1180" s="139"/>
      <c r="S1180" s="139"/>
      <c r="T1180" s="139"/>
      <c r="U1180" s="139"/>
      <c r="V1180" s="139"/>
      <c r="W1180" s="139"/>
      <c r="X1180" s="139"/>
      <c r="Y1180" s="139"/>
      <c r="Z1180" s="139"/>
      <c r="AA1180" s="139"/>
      <c r="AB1180" s="139"/>
      <c r="AC1180" s="139"/>
      <c r="AD1180" s="139"/>
      <c r="AE1180" s="139"/>
      <c r="AF1180" s="139"/>
      <c r="AG1180" s="139"/>
      <c r="AH1180" s="139"/>
      <c r="AI1180" s="139"/>
      <c r="AJ1180" s="139"/>
      <c r="AK1180" s="139"/>
      <c r="AL1180" s="139"/>
      <c r="AM1180" s="139"/>
      <c r="AN1180" s="139"/>
      <c r="AO1180" s="139"/>
      <c r="AP1180" s="139"/>
      <c r="AQ1180" s="139"/>
      <c r="AR1180" s="139"/>
      <c r="AS1180" s="139"/>
      <c r="AT1180" s="139"/>
      <c r="AU1180" s="139"/>
      <c r="AV1180" s="139"/>
      <c r="AW1180" s="139"/>
      <c r="AX1180" s="139"/>
      <c r="AY1180" s="139"/>
      <c r="AZ1180" s="139"/>
      <c r="BA1180" s="140"/>
      <c r="BB1180" s="139"/>
      <c r="BC1180" s="139"/>
      <c r="BD1180" s="139"/>
      <c r="BE1180" s="139"/>
      <c r="BF1180" s="139"/>
      <c r="BG1180" s="140"/>
      <c r="BH1180" s="139"/>
      <c r="BI1180" s="139"/>
      <c r="BJ1180" s="139"/>
      <c r="BK1180" s="139"/>
      <c r="BL1180" s="139"/>
      <c r="BM1180" s="139"/>
      <c r="BN1180" s="139"/>
    </row>
    <row r="1181" spans="1:66" ht="15">
      <c r="A1181" s="139"/>
      <c r="B1181" s="139"/>
      <c r="C1181" s="139"/>
      <c r="D1181" s="139"/>
      <c r="E1181" s="139"/>
      <c r="F1181" s="139"/>
      <c r="G1181" s="139"/>
      <c r="H1181" s="139"/>
      <c r="I1181" s="139"/>
      <c r="J1181" s="139"/>
      <c r="K1181" s="139"/>
      <c r="L1181" s="139"/>
      <c r="M1181" s="139"/>
      <c r="N1181" s="139"/>
      <c r="O1181" s="139"/>
      <c r="P1181" s="139"/>
      <c r="Q1181" s="139"/>
      <c r="R1181" s="139"/>
      <c r="S1181" s="139"/>
      <c r="T1181" s="139"/>
      <c r="U1181" s="139"/>
      <c r="V1181" s="139"/>
      <c r="W1181" s="139"/>
      <c r="X1181" s="139"/>
      <c r="Y1181" s="139"/>
      <c r="Z1181" s="139"/>
      <c r="AA1181" s="139"/>
      <c r="AB1181" s="139"/>
      <c r="AC1181" s="139"/>
      <c r="AD1181" s="139"/>
      <c r="AE1181" s="139"/>
      <c r="AF1181" s="139"/>
      <c r="AG1181" s="139"/>
      <c r="AH1181" s="139"/>
      <c r="AI1181" s="139"/>
      <c r="AJ1181" s="139"/>
      <c r="AK1181" s="139"/>
      <c r="AL1181" s="139"/>
      <c r="AM1181" s="139"/>
      <c r="AN1181" s="139"/>
      <c r="AO1181" s="139"/>
      <c r="AP1181" s="139"/>
      <c r="AQ1181" s="139"/>
      <c r="AR1181" s="139"/>
      <c r="AS1181" s="139"/>
      <c r="AT1181" s="139"/>
      <c r="AU1181" s="139"/>
      <c r="AV1181" s="139"/>
      <c r="AW1181" s="139"/>
      <c r="AX1181" s="139"/>
      <c r="AY1181" s="139"/>
      <c r="AZ1181" s="139"/>
      <c r="BA1181" s="140"/>
      <c r="BB1181" s="139"/>
      <c r="BC1181" s="139"/>
      <c r="BD1181" s="139"/>
      <c r="BE1181" s="139"/>
      <c r="BF1181" s="139"/>
      <c r="BG1181" s="140"/>
      <c r="BH1181" s="139"/>
      <c r="BI1181" s="139"/>
      <c r="BJ1181" s="139"/>
      <c r="BK1181" s="139"/>
      <c r="BL1181" s="139"/>
      <c r="BM1181" s="139"/>
      <c r="BN1181" s="139"/>
    </row>
    <row r="1182" spans="1:66" ht="15">
      <c r="A1182" s="139"/>
      <c r="B1182" s="139"/>
      <c r="C1182" s="139"/>
      <c r="D1182" s="139"/>
      <c r="E1182" s="139"/>
      <c r="F1182" s="139"/>
      <c r="G1182" s="139"/>
      <c r="H1182" s="139"/>
      <c r="I1182" s="139"/>
      <c r="J1182" s="139"/>
      <c r="K1182" s="139"/>
      <c r="L1182" s="139"/>
      <c r="M1182" s="139"/>
      <c r="N1182" s="139"/>
      <c r="O1182" s="139"/>
      <c r="P1182" s="139"/>
      <c r="Q1182" s="139"/>
      <c r="R1182" s="139"/>
      <c r="S1182" s="139"/>
      <c r="T1182" s="139"/>
      <c r="U1182" s="139"/>
      <c r="V1182" s="139"/>
      <c r="W1182" s="139"/>
      <c r="X1182" s="139"/>
      <c r="Y1182" s="139"/>
      <c r="Z1182" s="139"/>
      <c r="AA1182" s="139"/>
      <c r="AB1182" s="139"/>
      <c r="AC1182" s="139"/>
      <c r="AD1182" s="139"/>
      <c r="AE1182" s="139"/>
      <c r="AF1182" s="139"/>
      <c r="AG1182" s="139"/>
      <c r="AH1182" s="139"/>
      <c r="AI1182" s="139"/>
      <c r="AJ1182" s="139"/>
      <c r="AK1182" s="139"/>
      <c r="AL1182" s="139"/>
      <c r="AM1182" s="139"/>
      <c r="AN1182" s="139"/>
      <c r="AO1182" s="139"/>
      <c r="AP1182" s="139"/>
      <c r="AQ1182" s="139"/>
      <c r="AR1182" s="139"/>
      <c r="AS1182" s="139"/>
      <c r="AT1182" s="139"/>
      <c r="AU1182" s="139"/>
      <c r="AV1182" s="139"/>
      <c r="AW1182" s="139"/>
      <c r="AX1182" s="139"/>
      <c r="AY1182" s="139"/>
      <c r="AZ1182" s="139"/>
      <c r="BA1182" s="140"/>
      <c r="BB1182" s="139"/>
      <c r="BC1182" s="139"/>
      <c r="BD1182" s="139"/>
      <c r="BE1182" s="139"/>
      <c r="BF1182" s="139"/>
      <c r="BG1182" s="140"/>
      <c r="BH1182" s="139"/>
      <c r="BI1182" s="139"/>
      <c r="BJ1182" s="139"/>
      <c r="BK1182" s="139"/>
      <c r="BL1182" s="139"/>
      <c r="BM1182" s="139"/>
      <c r="BN1182" s="139"/>
    </row>
    <row r="1183" spans="1:66" ht="15">
      <c r="A1183" s="139"/>
      <c r="B1183" s="139"/>
      <c r="C1183" s="139"/>
      <c r="D1183" s="139"/>
      <c r="E1183" s="139"/>
      <c r="F1183" s="139"/>
      <c r="G1183" s="139"/>
      <c r="H1183" s="139"/>
      <c r="I1183" s="139"/>
      <c r="J1183" s="139"/>
      <c r="K1183" s="139"/>
      <c r="L1183" s="139"/>
      <c r="M1183" s="139"/>
      <c r="N1183" s="139"/>
      <c r="O1183" s="139"/>
      <c r="P1183" s="139"/>
      <c r="Q1183" s="139"/>
      <c r="R1183" s="139"/>
      <c r="S1183" s="139"/>
      <c r="T1183" s="139"/>
      <c r="U1183" s="139"/>
      <c r="V1183" s="139"/>
      <c r="W1183" s="139"/>
      <c r="X1183" s="139"/>
      <c r="Y1183" s="139"/>
      <c r="Z1183" s="139"/>
      <c r="AA1183" s="139"/>
      <c r="AB1183" s="139"/>
      <c r="AC1183" s="139"/>
      <c r="AD1183" s="139"/>
      <c r="AE1183" s="139"/>
      <c r="AF1183" s="139"/>
      <c r="AG1183" s="139"/>
      <c r="AH1183" s="139"/>
      <c r="AI1183" s="139"/>
      <c r="AJ1183" s="139"/>
      <c r="AK1183" s="139"/>
      <c r="AL1183" s="139"/>
      <c r="AM1183" s="139"/>
      <c r="AN1183" s="139"/>
      <c r="AO1183" s="139"/>
      <c r="AP1183" s="139"/>
      <c r="AQ1183" s="139"/>
      <c r="AR1183" s="139"/>
      <c r="AS1183" s="139"/>
      <c r="AT1183" s="139"/>
      <c r="AU1183" s="139"/>
      <c r="AV1183" s="139"/>
      <c r="AW1183" s="139"/>
      <c r="AX1183" s="139"/>
      <c r="AY1183" s="139"/>
      <c r="AZ1183" s="139"/>
      <c r="BA1183" s="140"/>
      <c r="BB1183" s="139"/>
      <c r="BC1183" s="139"/>
      <c r="BD1183" s="139"/>
      <c r="BE1183" s="139"/>
      <c r="BF1183" s="139"/>
      <c r="BG1183" s="140"/>
      <c r="BH1183" s="139"/>
      <c r="BI1183" s="139"/>
      <c r="BJ1183" s="139"/>
      <c r="BK1183" s="139"/>
      <c r="BL1183" s="139"/>
      <c r="BM1183" s="139"/>
      <c r="BN1183" s="139"/>
    </row>
    <row r="1184" spans="1:66" ht="15">
      <c r="A1184" s="139"/>
      <c r="B1184" s="139"/>
      <c r="C1184" s="139"/>
      <c r="D1184" s="139"/>
      <c r="E1184" s="139"/>
      <c r="F1184" s="139"/>
      <c r="G1184" s="139"/>
      <c r="H1184" s="139"/>
      <c r="I1184" s="139"/>
      <c r="J1184" s="139"/>
      <c r="K1184" s="139"/>
      <c r="L1184" s="139"/>
      <c r="M1184" s="139"/>
      <c r="N1184" s="139"/>
      <c r="O1184" s="139"/>
      <c r="P1184" s="139"/>
      <c r="Q1184" s="139"/>
      <c r="R1184" s="139"/>
      <c r="S1184" s="139"/>
      <c r="T1184" s="139"/>
      <c r="U1184" s="139"/>
      <c r="V1184" s="139"/>
      <c r="W1184" s="139"/>
      <c r="X1184" s="139"/>
      <c r="Y1184" s="139"/>
      <c r="Z1184" s="139"/>
      <c r="AA1184" s="139"/>
      <c r="AB1184" s="139"/>
      <c r="AC1184" s="139"/>
      <c r="AD1184" s="139"/>
      <c r="AE1184" s="139"/>
      <c r="AF1184" s="139"/>
      <c r="AG1184" s="139"/>
      <c r="AH1184" s="139"/>
      <c r="AI1184" s="139"/>
      <c r="AJ1184" s="139"/>
      <c r="AK1184" s="139"/>
      <c r="AL1184" s="139"/>
      <c r="AM1184" s="139"/>
      <c r="AN1184" s="139"/>
      <c r="AO1184" s="139"/>
      <c r="AP1184" s="139"/>
      <c r="AQ1184" s="139"/>
      <c r="AR1184" s="139"/>
      <c r="AS1184" s="139"/>
      <c r="AT1184" s="139"/>
      <c r="AU1184" s="139"/>
      <c r="AV1184" s="139"/>
      <c r="AW1184" s="139"/>
      <c r="AX1184" s="139"/>
      <c r="AY1184" s="139"/>
      <c r="AZ1184" s="139"/>
      <c r="BA1184" s="140"/>
      <c r="BB1184" s="139"/>
      <c r="BC1184" s="139"/>
      <c r="BD1184" s="139"/>
      <c r="BE1184" s="139"/>
      <c r="BF1184" s="139"/>
      <c r="BG1184" s="140"/>
      <c r="BH1184" s="139"/>
      <c r="BI1184" s="139"/>
      <c r="BJ1184" s="139"/>
      <c r="BK1184" s="139"/>
      <c r="BL1184" s="139"/>
      <c r="BM1184" s="139"/>
      <c r="BN1184" s="139"/>
    </row>
    <row r="1185" spans="1:66" ht="15">
      <c r="A1185" s="139"/>
      <c r="B1185" s="139"/>
      <c r="C1185" s="139"/>
      <c r="D1185" s="139"/>
      <c r="E1185" s="139"/>
      <c r="F1185" s="139"/>
      <c r="G1185" s="139"/>
      <c r="H1185" s="139"/>
      <c r="I1185" s="139"/>
      <c r="J1185" s="139"/>
      <c r="K1185" s="139"/>
      <c r="L1185" s="139"/>
      <c r="M1185" s="139"/>
      <c r="N1185" s="139"/>
      <c r="O1185" s="139"/>
      <c r="P1185" s="139"/>
      <c r="Q1185" s="139"/>
      <c r="R1185" s="139"/>
      <c r="S1185" s="139"/>
      <c r="T1185" s="139"/>
      <c r="U1185" s="139"/>
      <c r="V1185" s="139"/>
      <c r="W1185" s="139"/>
      <c r="X1185" s="139"/>
      <c r="Y1185" s="139"/>
      <c r="Z1185" s="139"/>
      <c r="AA1185" s="139"/>
      <c r="AB1185" s="139"/>
      <c r="AC1185" s="139"/>
      <c r="AD1185" s="139"/>
      <c r="AE1185" s="139"/>
      <c r="AF1185" s="139"/>
      <c r="AG1185" s="139"/>
      <c r="AH1185" s="139"/>
      <c r="AI1185" s="139"/>
      <c r="AJ1185" s="139"/>
      <c r="AK1185" s="139"/>
      <c r="AL1185" s="139"/>
      <c r="AM1185" s="139"/>
      <c r="AN1185" s="139"/>
      <c r="AO1185" s="139"/>
      <c r="AP1185" s="139"/>
      <c r="AQ1185" s="139"/>
      <c r="AR1185" s="139"/>
      <c r="AS1185" s="139"/>
      <c r="AT1185" s="139"/>
      <c r="AU1185" s="139"/>
      <c r="AV1185" s="139"/>
      <c r="AW1185" s="139"/>
      <c r="AX1185" s="139"/>
      <c r="AY1185" s="139"/>
      <c r="AZ1185" s="139"/>
      <c r="BA1185" s="140"/>
      <c r="BB1185" s="139"/>
      <c r="BC1185" s="139"/>
      <c r="BD1185" s="139"/>
      <c r="BE1185" s="139"/>
      <c r="BF1185" s="139"/>
      <c r="BG1185" s="140"/>
      <c r="BH1185" s="139"/>
      <c r="BI1185" s="139"/>
      <c r="BJ1185" s="139"/>
      <c r="BK1185" s="139"/>
      <c r="BL1185" s="139"/>
      <c r="BM1185" s="139"/>
      <c r="BN1185" s="139"/>
    </row>
    <row r="1186" spans="1:66" ht="15">
      <c r="A1186" s="139"/>
      <c r="B1186" s="139"/>
      <c r="C1186" s="139"/>
      <c r="D1186" s="139"/>
      <c r="E1186" s="139"/>
      <c r="F1186" s="139"/>
      <c r="G1186" s="139"/>
      <c r="H1186" s="139"/>
      <c r="I1186" s="139"/>
      <c r="J1186" s="139"/>
      <c r="K1186" s="139"/>
      <c r="L1186" s="139"/>
      <c r="M1186" s="139"/>
      <c r="N1186" s="139"/>
      <c r="O1186" s="139"/>
      <c r="P1186" s="139"/>
      <c r="Q1186" s="139"/>
      <c r="R1186" s="139"/>
      <c r="S1186" s="139"/>
      <c r="T1186" s="139"/>
      <c r="U1186" s="139"/>
      <c r="V1186" s="139"/>
      <c r="W1186" s="139"/>
      <c r="X1186" s="139"/>
      <c r="Y1186" s="139"/>
      <c r="Z1186" s="139"/>
      <c r="AA1186" s="139"/>
      <c r="AB1186" s="139"/>
      <c r="AC1186" s="139"/>
      <c r="AD1186" s="139"/>
      <c r="AE1186" s="139"/>
      <c r="AF1186" s="139"/>
      <c r="AG1186" s="139"/>
      <c r="AH1186" s="139"/>
      <c r="AI1186" s="139"/>
      <c r="AJ1186" s="139"/>
      <c r="AK1186" s="139"/>
      <c r="AL1186" s="139"/>
      <c r="AM1186" s="139"/>
      <c r="AN1186" s="139"/>
      <c r="AO1186" s="139"/>
      <c r="AP1186" s="139"/>
      <c r="AQ1186" s="139"/>
      <c r="AR1186" s="139"/>
      <c r="AS1186" s="139"/>
      <c r="AT1186" s="139"/>
      <c r="AU1186" s="139"/>
      <c r="AV1186" s="139"/>
      <c r="AW1186" s="139"/>
      <c r="AX1186" s="139"/>
      <c r="AY1186" s="139"/>
      <c r="AZ1186" s="139"/>
      <c r="BA1186" s="140"/>
      <c r="BB1186" s="139"/>
      <c r="BC1186" s="139"/>
      <c r="BD1186" s="139"/>
      <c r="BE1186" s="139"/>
      <c r="BF1186" s="139"/>
      <c r="BG1186" s="140"/>
      <c r="BH1186" s="139"/>
      <c r="BI1186" s="139"/>
      <c r="BJ1186" s="139"/>
      <c r="BK1186" s="139"/>
      <c r="BL1186" s="139"/>
      <c r="BM1186" s="139"/>
      <c r="BN1186" s="139"/>
    </row>
    <row r="1187" spans="1:66" ht="15">
      <c r="A1187" s="139"/>
      <c r="B1187" s="139"/>
      <c r="C1187" s="139"/>
      <c r="D1187" s="139"/>
      <c r="E1187" s="139"/>
      <c r="F1187" s="139"/>
      <c r="G1187" s="139"/>
      <c r="H1187" s="139"/>
      <c r="I1187" s="139"/>
      <c r="J1187" s="139"/>
      <c r="K1187" s="139"/>
      <c r="L1187" s="139"/>
      <c r="M1187" s="139"/>
      <c r="N1187" s="139"/>
      <c r="O1187" s="139"/>
      <c r="P1187" s="139"/>
      <c r="Q1187" s="139"/>
      <c r="R1187" s="139"/>
      <c r="S1187" s="139"/>
      <c r="T1187" s="139"/>
      <c r="U1187" s="139"/>
      <c r="V1187" s="139"/>
      <c r="W1187" s="139"/>
      <c r="X1187" s="139"/>
      <c r="Y1187" s="139"/>
      <c r="Z1187" s="139"/>
      <c r="AA1187" s="139"/>
      <c r="AB1187" s="139"/>
      <c r="AC1187" s="139"/>
      <c r="AD1187" s="139"/>
      <c r="AE1187" s="139"/>
      <c r="AF1187" s="139"/>
      <c r="AG1187" s="139"/>
      <c r="AH1187" s="139"/>
      <c r="AI1187" s="139"/>
      <c r="AJ1187" s="139"/>
      <c r="AK1187" s="139"/>
      <c r="AL1187" s="139"/>
      <c r="AM1187" s="139"/>
      <c r="AN1187" s="139"/>
      <c r="AO1187" s="139"/>
      <c r="AP1187" s="139"/>
      <c r="AQ1187" s="139"/>
      <c r="AR1187" s="139"/>
      <c r="AS1187" s="139"/>
      <c r="AT1187" s="139"/>
      <c r="AU1187" s="139"/>
      <c r="AV1187" s="139"/>
      <c r="AW1187" s="139"/>
      <c r="AX1187" s="139"/>
      <c r="AY1187" s="139"/>
      <c r="AZ1187" s="139"/>
      <c r="BA1187" s="140"/>
      <c r="BB1187" s="139"/>
      <c r="BC1187" s="139"/>
      <c r="BD1187" s="139"/>
      <c r="BE1187" s="139"/>
      <c r="BF1187" s="139"/>
      <c r="BG1187" s="140"/>
      <c r="BH1187" s="139"/>
      <c r="BI1187" s="139"/>
      <c r="BJ1187" s="139"/>
      <c r="BK1187" s="139"/>
      <c r="BL1187" s="139"/>
      <c r="BM1187" s="139"/>
      <c r="BN1187" s="139"/>
    </row>
    <row r="1188" spans="1:66" ht="15">
      <c r="A1188" s="139"/>
      <c r="B1188" s="139"/>
      <c r="C1188" s="139"/>
      <c r="D1188" s="139"/>
      <c r="E1188" s="139"/>
      <c r="F1188" s="139"/>
      <c r="G1188" s="139"/>
      <c r="H1188" s="139"/>
      <c r="I1188" s="139"/>
      <c r="J1188" s="139"/>
      <c r="K1188" s="139"/>
      <c r="L1188" s="139"/>
      <c r="M1188" s="139"/>
      <c r="N1188" s="139"/>
      <c r="O1188" s="139"/>
      <c r="P1188" s="139"/>
      <c r="Q1188" s="139"/>
      <c r="R1188" s="139"/>
      <c r="S1188" s="139"/>
      <c r="T1188" s="139"/>
      <c r="U1188" s="139"/>
      <c r="V1188" s="139"/>
      <c r="W1188" s="139"/>
      <c r="X1188" s="139"/>
      <c r="Y1188" s="139"/>
      <c r="Z1188" s="139"/>
      <c r="AA1188" s="139"/>
      <c r="AB1188" s="139"/>
      <c r="AC1188" s="139"/>
      <c r="AD1188" s="139"/>
      <c r="AE1188" s="139"/>
      <c r="AF1188" s="139"/>
      <c r="AG1188" s="139"/>
      <c r="AH1188" s="139"/>
      <c r="AI1188" s="139"/>
      <c r="AJ1188" s="139"/>
      <c r="AK1188" s="139"/>
      <c r="AL1188" s="139"/>
      <c r="AM1188" s="139"/>
      <c r="AN1188" s="139"/>
      <c r="AO1188" s="139"/>
      <c r="AP1188" s="139"/>
      <c r="AQ1188" s="139"/>
      <c r="AR1188" s="139"/>
      <c r="AS1188" s="139"/>
      <c r="AT1188" s="139"/>
      <c r="AU1188" s="139"/>
      <c r="AV1188" s="139"/>
      <c r="AW1188" s="139"/>
      <c r="AX1188" s="139"/>
      <c r="AY1188" s="139"/>
      <c r="AZ1188" s="139"/>
      <c r="BA1188" s="140"/>
      <c r="BB1188" s="139"/>
      <c r="BC1188" s="139"/>
      <c r="BD1188" s="139"/>
      <c r="BE1188" s="139"/>
      <c r="BF1188" s="139"/>
      <c r="BG1188" s="140"/>
      <c r="BH1188" s="139"/>
      <c r="BI1188" s="139"/>
      <c r="BJ1188" s="139"/>
      <c r="BK1188" s="139"/>
      <c r="BL1188" s="139"/>
      <c r="BM1188" s="139"/>
      <c r="BN1188" s="139"/>
    </row>
    <row r="1189" spans="1:66" ht="15">
      <c r="A1189" s="139"/>
      <c r="B1189" s="139"/>
      <c r="C1189" s="139"/>
      <c r="D1189" s="139"/>
      <c r="E1189" s="139"/>
      <c r="F1189" s="139"/>
      <c r="G1189" s="139"/>
      <c r="H1189" s="139"/>
      <c r="I1189" s="139"/>
      <c r="J1189" s="139"/>
      <c r="K1189" s="139"/>
      <c r="L1189" s="139"/>
      <c r="M1189" s="139"/>
      <c r="N1189" s="139"/>
      <c r="O1189" s="139"/>
      <c r="P1189" s="139"/>
      <c r="Q1189" s="139"/>
      <c r="R1189" s="139"/>
      <c r="S1189" s="139"/>
      <c r="T1189" s="139"/>
      <c r="U1189" s="139"/>
      <c r="V1189" s="139"/>
      <c r="W1189" s="139"/>
      <c r="X1189" s="139"/>
      <c r="Y1189" s="139"/>
      <c r="Z1189" s="139"/>
      <c r="AA1189" s="139"/>
      <c r="AB1189" s="139"/>
      <c r="AC1189" s="139"/>
      <c r="AD1189" s="139"/>
      <c r="AE1189" s="139"/>
      <c r="AF1189" s="139"/>
      <c r="AG1189" s="139"/>
      <c r="AH1189" s="139"/>
      <c r="AI1189" s="139"/>
      <c r="AJ1189" s="139"/>
      <c r="AK1189" s="139"/>
      <c r="AL1189" s="139"/>
      <c r="AM1189" s="139"/>
      <c r="AN1189" s="139"/>
      <c r="AO1189" s="139"/>
      <c r="AP1189" s="139"/>
      <c r="AQ1189" s="139"/>
      <c r="AR1189" s="139"/>
      <c r="AS1189" s="139"/>
      <c r="AT1189" s="139"/>
      <c r="AU1189" s="139"/>
      <c r="AV1189" s="139"/>
      <c r="AW1189" s="139"/>
      <c r="AX1189" s="139"/>
      <c r="AY1189" s="139"/>
      <c r="AZ1189" s="139"/>
      <c r="BA1189" s="140"/>
      <c r="BB1189" s="139"/>
      <c r="BC1189" s="139"/>
      <c r="BD1189" s="139"/>
      <c r="BE1189" s="139"/>
      <c r="BF1189" s="139"/>
      <c r="BG1189" s="140"/>
      <c r="BH1189" s="139"/>
      <c r="BI1189" s="139"/>
      <c r="BJ1189" s="139"/>
      <c r="BK1189" s="139"/>
      <c r="BL1189" s="139"/>
      <c r="BM1189" s="139"/>
      <c r="BN1189" s="139"/>
    </row>
    <row r="1190" spans="1:66" ht="15">
      <c r="A1190" s="139"/>
      <c r="B1190" s="139"/>
      <c r="C1190" s="139"/>
      <c r="D1190" s="139"/>
      <c r="E1190" s="139"/>
      <c r="F1190" s="139"/>
      <c r="G1190" s="139"/>
      <c r="H1190" s="139"/>
      <c r="I1190" s="139"/>
      <c r="J1190" s="139"/>
      <c r="K1190" s="139"/>
      <c r="L1190" s="139"/>
      <c r="M1190" s="139"/>
      <c r="N1190" s="139"/>
      <c r="O1190" s="139"/>
      <c r="P1190" s="139"/>
      <c r="Q1190" s="139"/>
      <c r="R1190" s="139"/>
      <c r="S1190" s="139"/>
      <c r="T1190" s="139"/>
      <c r="U1190" s="139"/>
      <c r="V1190" s="139"/>
      <c r="W1190" s="139"/>
      <c r="X1190" s="139"/>
      <c r="Y1190" s="139"/>
      <c r="Z1190" s="139"/>
      <c r="AA1190" s="139"/>
      <c r="AB1190" s="139"/>
      <c r="AC1190" s="139"/>
      <c r="AD1190" s="139"/>
      <c r="AE1190" s="139"/>
      <c r="AF1190" s="139"/>
      <c r="AG1190" s="139"/>
      <c r="AH1190" s="139"/>
      <c r="AI1190" s="139"/>
      <c r="AJ1190" s="139"/>
      <c r="AK1190" s="139"/>
      <c r="AL1190" s="139"/>
      <c r="AM1190" s="139"/>
      <c r="AN1190" s="139"/>
      <c r="AO1190" s="139"/>
      <c r="AP1190" s="139"/>
      <c r="AQ1190" s="139"/>
      <c r="AR1190" s="139"/>
      <c r="AS1190" s="139"/>
      <c r="AT1190" s="139"/>
      <c r="AU1190" s="139"/>
      <c r="AV1190" s="139"/>
      <c r="AW1190" s="139"/>
      <c r="AX1190" s="139"/>
      <c r="AY1190" s="139"/>
      <c r="AZ1190" s="139"/>
      <c r="BA1190" s="140"/>
      <c r="BB1190" s="139"/>
      <c r="BC1190" s="139"/>
      <c r="BD1190" s="139"/>
      <c r="BE1190" s="139"/>
      <c r="BF1190" s="139"/>
      <c r="BG1190" s="140"/>
      <c r="BH1190" s="139"/>
      <c r="BI1190" s="139"/>
      <c r="BJ1190" s="139"/>
      <c r="BK1190" s="139"/>
      <c r="BL1190" s="139"/>
      <c r="BM1190" s="139"/>
      <c r="BN1190" s="139"/>
    </row>
    <row r="1191" spans="1:66" ht="15">
      <c r="A1191" s="139"/>
      <c r="B1191" s="139"/>
      <c r="C1191" s="139"/>
      <c r="D1191" s="139"/>
      <c r="E1191" s="139"/>
      <c r="F1191" s="139"/>
      <c r="G1191" s="139"/>
      <c r="H1191" s="139"/>
      <c r="I1191" s="139"/>
      <c r="J1191" s="139"/>
      <c r="K1191" s="139"/>
      <c r="L1191" s="139"/>
      <c r="M1191" s="139"/>
      <c r="N1191" s="139"/>
      <c r="O1191" s="139"/>
      <c r="P1191" s="139"/>
      <c r="Q1191" s="139"/>
      <c r="R1191" s="139"/>
      <c r="S1191" s="139"/>
      <c r="T1191" s="139"/>
      <c r="U1191" s="139"/>
      <c r="V1191" s="139"/>
      <c r="W1191" s="139"/>
      <c r="X1191" s="139"/>
      <c r="Y1191" s="139"/>
      <c r="Z1191" s="139"/>
      <c r="AA1191" s="139"/>
      <c r="AB1191" s="139"/>
      <c r="AC1191" s="139"/>
      <c r="AD1191" s="139"/>
      <c r="AE1191" s="139"/>
      <c r="AF1191" s="139"/>
      <c r="AG1191" s="139"/>
      <c r="AH1191" s="139"/>
      <c r="AI1191" s="139"/>
      <c r="AJ1191" s="139"/>
      <c r="AK1191" s="139"/>
      <c r="AL1191" s="139"/>
      <c r="AM1191" s="139"/>
      <c r="AN1191" s="139"/>
      <c r="AO1191" s="139"/>
      <c r="AP1191" s="139"/>
      <c r="AQ1191" s="139"/>
      <c r="AR1191" s="139"/>
      <c r="AS1191" s="139"/>
      <c r="AT1191" s="139"/>
      <c r="AU1191" s="139"/>
      <c r="AV1191" s="139"/>
      <c r="AW1191" s="139"/>
      <c r="AX1191" s="139"/>
      <c r="AY1191" s="139"/>
      <c r="AZ1191" s="139"/>
      <c r="BA1191" s="140"/>
      <c r="BB1191" s="139"/>
      <c r="BC1191" s="139"/>
      <c r="BD1191" s="139"/>
      <c r="BE1191" s="139"/>
      <c r="BF1191" s="139"/>
      <c r="BG1191" s="140"/>
      <c r="BH1191" s="139"/>
      <c r="BI1191" s="139"/>
      <c r="BJ1191" s="139"/>
      <c r="BK1191" s="139"/>
      <c r="BL1191" s="139"/>
      <c r="BM1191" s="139"/>
      <c r="BN1191" s="139"/>
    </row>
    <row r="1192" spans="1:66" ht="15">
      <c r="A1192" s="139"/>
      <c r="B1192" s="139"/>
      <c r="C1192" s="139"/>
      <c r="D1192" s="139"/>
      <c r="E1192" s="139"/>
      <c r="F1192" s="139"/>
      <c r="G1192" s="139"/>
      <c r="H1192" s="139"/>
      <c r="I1192" s="139"/>
      <c r="J1192" s="139"/>
      <c r="K1192" s="139"/>
      <c r="L1192" s="139"/>
      <c r="M1192" s="139"/>
      <c r="N1192" s="139"/>
      <c r="O1192" s="139"/>
      <c r="P1192" s="139"/>
      <c r="Q1192" s="139"/>
      <c r="R1192" s="139"/>
      <c r="S1192" s="139"/>
      <c r="T1192" s="139"/>
      <c r="U1192" s="139"/>
      <c r="V1192" s="139"/>
      <c r="W1192" s="139"/>
      <c r="X1192" s="139"/>
      <c r="Y1192" s="139"/>
      <c r="Z1192" s="139"/>
      <c r="AA1192" s="139"/>
      <c r="AB1192" s="139"/>
      <c r="AC1192" s="139"/>
      <c r="AD1192" s="139"/>
      <c r="AE1192" s="139"/>
      <c r="AF1192" s="139"/>
      <c r="AG1192" s="139"/>
      <c r="AH1192" s="139"/>
      <c r="AI1192" s="139"/>
      <c r="AJ1192" s="139"/>
      <c r="AK1192" s="139"/>
      <c r="AL1192" s="139"/>
      <c r="AM1192" s="139"/>
      <c r="AN1192" s="139"/>
      <c r="AO1192" s="139"/>
      <c r="AP1192" s="139"/>
      <c r="AQ1192" s="139"/>
      <c r="AR1192" s="139"/>
      <c r="AS1192" s="139"/>
      <c r="AT1192" s="139"/>
      <c r="AU1192" s="139"/>
      <c r="AV1192" s="139"/>
      <c r="AW1192" s="139"/>
      <c r="AX1192" s="139"/>
      <c r="AY1192" s="139"/>
      <c r="AZ1192" s="139"/>
      <c r="BA1192" s="140"/>
      <c r="BB1192" s="139"/>
      <c r="BC1192" s="139"/>
      <c r="BD1192" s="139"/>
      <c r="BE1192" s="139"/>
      <c r="BF1192" s="139"/>
      <c r="BG1192" s="140"/>
      <c r="BH1192" s="139"/>
      <c r="BI1192" s="139"/>
      <c r="BJ1192" s="139"/>
      <c r="BK1192" s="139"/>
      <c r="BL1192" s="139"/>
      <c r="BM1192" s="139"/>
      <c r="BN1192" s="139"/>
    </row>
    <row r="1193" spans="1:66" ht="15">
      <c r="A1193" s="139"/>
      <c r="B1193" s="139"/>
      <c r="C1193" s="139"/>
      <c r="D1193" s="139"/>
      <c r="E1193" s="139"/>
      <c r="F1193" s="139"/>
      <c r="G1193" s="139"/>
      <c r="H1193" s="139"/>
      <c r="I1193" s="139"/>
      <c r="J1193" s="139"/>
      <c r="K1193" s="139"/>
      <c r="L1193" s="139"/>
      <c r="M1193" s="139"/>
      <c r="N1193" s="139"/>
      <c r="O1193" s="139"/>
      <c r="P1193" s="139"/>
      <c r="Q1193" s="139"/>
      <c r="R1193" s="139"/>
      <c r="S1193" s="139"/>
      <c r="T1193" s="139"/>
      <c r="U1193" s="139"/>
      <c r="V1193" s="139"/>
      <c r="W1193" s="139"/>
      <c r="X1193" s="139"/>
      <c r="Y1193" s="139"/>
      <c r="Z1193" s="139"/>
      <c r="AA1193" s="139"/>
      <c r="AB1193" s="139"/>
      <c r="AC1193" s="139"/>
      <c r="AD1193" s="139"/>
      <c r="AE1193" s="139"/>
      <c r="AF1193" s="139"/>
      <c r="AG1193" s="139"/>
      <c r="AH1193" s="139"/>
      <c r="AI1193" s="139"/>
      <c r="AJ1193" s="139"/>
      <c r="AK1193" s="139"/>
      <c r="AL1193" s="139"/>
      <c r="AM1193" s="139"/>
      <c r="AN1193" s="139"/>
      <c r="AO1193" s="139"/>
      <c r="AP1193" s="139"/>
      <c r="AQ1193" s="139"/>
      <c r="AR1193" s="139"/>
      <c r="AS1193" s="139"/>
      <c r="AT1193" s="139"/>
      <c r="AU1193" s="139"/>
      <c r="AV1193" s="139"/>
      <c r="AW1193" s="139"/>
      <c r="AX1193" s="139"/>
      <c r="AY1193" s="139"/>
      <c r="AZ1193" s="139"/>
      <c r="BA1193" s="140"/>
      <c r="BB1193" s="139"/>
      <c r="BC1193" s="139"/>
      <c r="BD1193" s="139"/>
      <c r="BE1193" s="139"/>
      <c r="BF1193" s="139"/>
      <c r="BG1193" s="140"/>
      <c r="BH1193" s="139"/>
      <c r="BI1193" s="139"/>
      <c r="BJ1193" s="139"/>
      <c r="BK1193" s="139"/>
      <c r="BL1193" s="139"/>
      <c r="BM1193" s="139"/>
      <c r="BN1193" s="139"/>
    </row>
    <row r="1194" spans="1:66" ht="15">
      <c r="A1194" s="139"/>
      <c r="B1194" s="139"/>
      <c r="C1194" s="139"/>
      <c r="D1194" s="139"/>
      <c r="E1194" s="139"/>
      <c r="F1194" s="139"/>
      <c r="G1194" s="139"/>
      <c r="H1194" s="139"/>
      <c r="I1194" s="139"/>
      <c r="J1194" s="139"/>
      <c r="K1194" s="139"/>
      <c r="L1194" s="139"/>
      <c r="M1194" s="139"/>
      <c r="N1194" s="139"/>
      <c r="O1194" s="139"/>
      <c r="P1194" s="139"/>
      <c r="Q1194" s="139"/>
      <c r="R1194" s="139"/>
      <c r="S1194" s="139"/>
      <c r="T1194" s="139"/>
      <c r="U1194" s="139"/>
      <c r="V1194" s="139"/>
      <c r="W1194" s="139"/>
      <c r="X1194" s="139"/>
      <c r="Y1194" s="139"/>
      <c r="Z1194" s="139"/>
      <c r="AA1194" s="139"/>
      <c r="AB1194" s="139"/>
      <c r="AC1194" s="139"/>
      <c r="AD1194" s="139"/>
      <c r="AE1194" s="139"/>
      <c r="AF1194" s="139"/>
      <c r="AG1194" s="139"/>
      <c r="AH1194" s="139"/>
      <c r="AI1194" s="139"/>
      <c r="AJ1194" s="139"/>
      <c r="AK1194" s="139"/>
      <c r="AL1194" s="139"/>
      <c r="AM1194" s="139"/>
      <c r="AN1194" s="139"/>
      <c r="AO1194" s="139"/>
      <c r="AP1194" s="139"/>
      <c r="AQ1194" s="139"/>
      <c r="AR1194" s="139"/>
      <c r="AS1194" s="139"/>
      <c r="AT1194" s="139"/>
      <c r="AU1194" s="139"/>
      <c r="AV1194" s="139"/>
      <c r="AW1194" s="139"/>
      <c r="AX1194" s="139"/>
      <c r="AY1194" s="139"/>
      <c r="AZ1194" s="139"/>
      <c r="BA1194" s="140"/>
      <c r="BB1194" s="139"/>
      <c r="BC1194" s="139"/>
      <c r="BD1194" s="139"/>
      <c r="BE1194" s="139"/>
      <c r="BF1194" s="139"/>
      <c r="BG1194" s="140"/>
      <c r="BH1194" s="139"/>
      <c r="BI1194" s="139"/>
      <c r="BJ1194" s="139"/>
      <c r="BK1194" s="139"/>
      <c r="BL1194" s="139"/>
      <c r="BM1194" s="139"/>
      <c r="BN1194" s="139"/>
    </row>
    <row r="1195" spans="1:66" ht="15">
      <c r="A1195" s="139"/>
      <c r="B1195" s="139"/>
      <c r="C1195" s="139"/>
      <c r="D1195" s="139"/>
      <c r="E1195" s="139"/>
      <c r="F1195" s="139"/>
      <c r="G1195" s="139"/>
      <c r="H1195" s="139"/>
      <c r="I1195" s="139"/>
      <c r="J1195" s="139"/>
      <c r="K1195" s="139"/>
      <c r="L1195" s="139"/>
      <c r="M1195" s="139"/>
      <c r="N1195" s="139"/>
      <c r="O1195" s="139"/>
      <c r="P1195" s="139"/>
      <c r="Q1195" s="139"/>
      <c r="R1195" s="139"/>
      <c r="S1195" s="139"/>
      <c r="T1195" s="139"/>
      <c r="U1195" s="139"/>
      <c r="V1195" s="139"/>
      <c r="W1195" s="139"/>
      <c r="X1195" s="139"/>
      <c r="Y1195" s="139"/>
      <c r="Z1195" s="139"/>
      <c r="AA1195" s="139"/>
      <c r="AB1195" s="139"/>
      <c r="AC1195" s="139"/>
      <c r="AD1195" s="139"/>
      <c r="AE1195" s="139"/>
      <c r="AF1195" s="139"/>
      <c r="AG1195" s="139"/>
      <c r="AH1195" s="139"/>
      <c r="AI1195" s="139"/>
      <c r="AJ1195" s="139"/>
      <c r="AK1195" s="139"/>
      <c r="AL1195" s="139"/>
      <c r="AM1195" s="139"/>
      <c r="AN1195" s="139"/>
      <c r="AO1195" s="139"/>
      <c r="AP1195" s="139"/>
      <c r="AQ1195" s="139"/>
      <c r="AR1195" s="139"/>
      <c r="AS1195" s="139"/>
      <c r="AT1195" s="139"/>
      <c r="AU1195" s="139"/>
      <c r="AV1195" s="139"/>
      <c r="AW1195" s="139"/>
      <c r="AX1195" s="139"/>
      <c r="AY1195" s="139"/>
      <c r="AZ1195" s="139"/>
      <c r="BA1195" s="140"/>
      <c r="BB1195" s="139"/>
      <c r="BC1195" s="139"/>
      <c r="BD1195" s="139"/>
      <c r="BE1195" s="139"/>
      <c r="BF1195" s="139"/>
      <c r="BG1195" s="140"/>
      <c r="BH1195" s="139"/>
      <c r="BI1195" s="139"/>
      <c r="BJ1195" s="139"/>
      <c r="BK1195" s="139"/>
      <c r="BL1195" s="139"/>
      <c r="BM1195" s="139"/>
      <c r="BN1195" s="139"/>
    </row>
    <row r="1196" spans="1:66" ht="15">
      <c r="A1196" s="139"/>
      <c r="B1196" s="139"/>
      <c r="C1196" s="139"/>
      <c r="D1196" s="139"/>
      <c r="E1196" s="139"/>
      <c r="F1196" s="139"/>
      <c r="G1196" s="139"/>
      <c r="H1196" s="139"/>
      <c r="I1196" s="139"/>
      <c r="J1196" s="139"/>
      <c r="K1196" s="139"/>
      <c r="L1196" s="139"/>
      <c r="M1196" s="139"/>
      <c r="N1196" s="139"/>
      <c r="O1196" s="139"/>
      <c r="P1196" s="139"/>
      <c r="Q1196" s="139"/>
      <c r="R1196" s="139"/>
      <c r="S1196" s="139"/>
      <c r="T1196" s="139"/>
      <c r="U1196" s="139"/>
      <c r="V1196" s="139"/>
      <c r="W1196" s="139"/>
      <c r="X1196" s="139"/>
      <c r="Y1196" s="139"/>
      <c r="Z1196" s="139"/>
      <c r="AA1196" s="139"/>
      <c r="AB1196" s="139"/>
      <c r="AC1196" s="139"/>
      <c r="AD1196" s="139"/>
      <c r="AE1196" s="139"/>
      <c r="AF1196" s="139"/>
      <c r="AG1196" s="139"/>
      <c r="AH1196" s="139"/>
      <c r="AI1196" s="139"/>
      <c r="AJ1196" s="139"/>
      <c r="AK1196" s="139"/>
      <c r="AL1196" s="139"/>
      <c r="AM1196" s="139"/>
      <c r="AN1196" s="139"/>
      <c r="AO1196" s="139"/>
      <c r="AP1196" s="139"/>
      <c r="AQ1196" s="139"/>
      <c r="AR1196" s="139"/>
      <c r="AS1196" s="139"/>
      <c r="AT1196" s="139"/>
      <c r="AU1196" s="139"/>
      <c r="AV1196" s="139"/>
      <c r="AW1196" s="139"/>
      <c r="AX1196" s="139"/>
      <c r="AY1196" s="139"/>
      <c r="AZ1196" s="139"/>
      <c r="BA1196" s="140"/>
      <c r="BB1196" s="139"/>
      <c r="BC1196" s="139"/>
      <c r="BD1196" s="139"/>
      <c r="BE1196" s="139"/>
      <c r="BF1196" s="139"/>
      <c r="BG1196" s="140"/>
      <c r="BH1196" s="139"/>
      <c r="BI1196" s="139"/>
      <c r="BJ1196" s="139"/>
      <c r="BK1196" s="139"/>
      <c r="BL1196" s="139"/>
      <c r="BM1196" s="139"/>
      <c r="BN1196" s="139"/>
    </row>
    <row r="1197" spans="1:66" ht="15">
      <c r="A1197" s="139"/>
      <c r="B1197" s="139"/>
      <c r="C1197" s="139"/>
      <c r="D1197" s="139"/>
      <c r="E1197" s="139"/>
      <c r="F1197" s="139"/>
      <c r="G1197" s="139"/>
      <c r="H1197" s="139"/>
      <c r="I1197" s="139"/>
      <c r="J1197" s="139"/>
      <c r="K1197" s="139"/>
      <c r="L1197" s="139"/>
      <c r="M1197" s="139"/>
      <c r="N1197" s="139"/>
      <c r="O1197" s="139"/>
      <c r="P1197" s="139"/>
      <c r="Q1197" s="139"/>
      <c r="R1197" s="139"/>
      <c r="S1197" s="139"/>
      <c r="T1197" s="139"/>
      <c r="U1197" s="139"/>
      <c r="V1197" s="139"/>
      <c r="W1197" s="139"/>
      <c r="X1197" s="139"/>
      <c r="Y1197" s="139"/>
      <c r="Z1197" s="139"/>
      <c r="AA1197" s="139"/>
      <c r="AB1197" s="139"/>
      <c r="AC1197" s="139"/>
      <c r="AD1197" s="139"/>
      <c r="AE1197" s="139"/>
      <c r="AF1197" s="139"/>
      <c r="AG1197" s="139"/>
      <c r="AH1197" s="139"/>
      <c r="AI1197" s="139"/>
      <c r="AJ1197" s="139"/>
      <c r="AK1197" s="139"/>
      <c r="AL1197" s="139"/>
      <c r="AM1197" s="139"/>
      <c r="AN1197" s="139"/>
      <c r="AO1197" s="139"/>
      <c r="AP1197" s="139"/>
      <c r="AQ1197" s="139"/>
      <c r="AR1197" s="139"/>
      <c r="AS1197" s="139"/>
      <c r="AT1197" s="139"/>
      <c r="AU1197" s="139"/>
      <c r="AV1197" s="139"/>
      <c r="AW1197" s="139"/>
      <c r="AX1197" s="139"/>
      <c r="AY1197" s="139"/>
      <c r="AZ1197" s="139"/>
      <c r="BA1197" s="140"/>
      <c r="BB1197" s="139"/>
      <c r="BC1197" s="139"/>
      <c r="BD1197" s="139"/>
      <c r="BE1197" s="139"/>
      <c r="BF1197" s="139"/>
      <c r="BG1197" s="140"/>
      <c r="BH1197" s="139"/>
      <c r="BI1197" s="139"/>
      <c r="BJ1197" s="139"/>
      <c r="BK1197" s="139"/>
      <c r="BL1197" s="139"/>
      <c r="BM1197" s="139"/>
      <c r="BN1197" s="139"/>
    </row>
    <row r="1198" spans="1:66" ht="15">
      <c r="A1198" s="139"/>
      <c r="B1198" s="139"/>
      <c r="C1198" s="139"/>
      <c r="D1198" s="139"/>
      <c r="E1198" s="139"/>
      <c r="F1198" s="139"/>
      <c r="G1198" s="139"/>
      <c r="H1198" s="139"/>
      <c r="I1198" s="139"/>
      <c r="J1198" s="139"/>
      <c r="K1198" s="139"/>
      <c r="L1198" s="139"/>
      <c r="M1198" s="139"/>
      <c r="N1198" s="139"/>
      <c r="O1198" s="139"/>
      <c r="P1198" s="139"/>
      <c r="Q1198" s="139"/>
      <c r="R1198" s="139"/>
      <c r="S1198" s="139"/>
      <c r="T1198" s="139"/>
      <c r="U1198" s="139"/>
      <c r="V1198" s="139"/>
      <c r="W1198" s="139"/>
      <c r="X1198" s="139"/>
      <c r="Y1198" s="139"/>
      <c r="Z1198" s="139"/>
      <c r="AA1198" s="139"/>
      <c r="AB1198" s="139"/>
      <c r="AC1198" s="139"/>
      <c r="AD1198" s="139"/>
      <c r="AE1198" s="139"/>
      <c r="AF1198" s="139"/>
      <c r="AG1198" s="139"/>
      <c r="AH1198" s="139"/>
      <c r="AI1198" s="139"/>
      <c r="AJ1198" s="139"/>
      <c r="AK1198" s="139"/>
      <c r="AL1198" s="139"/>
      <c r="AM1198" s="139"/>
      <c r="AN1198" s="139"/>
      <c r="AO1198" s="139"/>
      <c r="AP1198" s="139"/>
      <c r="AQ1198" s="139"/>
      <c r="AR1198" s="139"/>
      <c r="AS1198" s="139"/>
      <c r="AT1198" s="139"/>
      <c r="AU1198" s="139"/>
      <c r="AV1198" s="139"/>
      <c r="AW1198" s="139"/>
      <c r="AX1198" s="139"/>
      <c r="AY1198" s="139"/>
      <c r="AZ1198" s="139"/>
      <c r="BA1198" s="140"/>
      <c r="BB1198" s="139"/>
      <c r="BC1198" s="139"/>
      <c r="BD1198" s="139"/>
      <c r="BE1198" s="139"/>
      <c r="BF1198" s="139"/>
      <c r="BG1198" s="140"/>
      <c r="BH1198" s="139"/>
      <c r="BI1198" s="139"/>
      <c r="BJ1198" s="139"/>
      <c r="BK1198" s="139"/>
      <c r="BL1198" s="139"/>
      <c r="BM1198" s="139"/>
      <c r="BN1198" s="139"/>
    </row>
    <row r="1199" spans="1:66" ht="15">
      <c r="A1199" s="139"/>
      <c r="B1199" s="139"/>
      <c r="C1199" s="139"/>
      <c r="D1199" s="139"/>
      <c r="E1199" s="139"/>
      <c r="F1199" s="139"/>
      <c r="G1199" s="139"/>
      <c r="H1199" s="139"/>
      <c r="I1199" s="139"/>
      <c r="J1199" s="139"/>
      <c r="K1199" s="139"/>
      <c r="L1199" s="139"/>
      <c r="M1199" s="139"/>
      <c r="N1199" s="139"/>
      <c r="O1199" s="139"/>
      <c r="P1199" s="139"/>
      <c r="Q1199" s="139"/>
      <c r="R1199" s="139"/>
      <c r="S1199" s="139"/>
      <c r="T1199" s="139"/>
      <c r="U1199" s="139"/>
      <c r="V1199" s="139"/>
      <c r="W1199" s="139"/>
      <c r="X1199" s="139"/>
      <c r="Y1199" s="139"/>
      <c r="Z1199" s="139"/>
      <c r="AA1199" s="139"/>
      <c r="AB1199" s="139"/>
      <c r="AC1199" s="139"/>
      <c r="AD1199" s="139"/>
      <c r="AE1199" s="139"/>
      <c r="AF1199" s="139"/>
      <c r="AG1199" s="139"/>
      <c r="AH1199" s="139"/>
      <c r="AI1199" s="139"/>
      <c r="AJ1199" s="139"/>
      <c r="AK1199" s="139"/>
      <c r="AL1199" s="139"/>
      <c r="AM1199" s="139"/>
      <c r="AN1199" s="139"/>
      <c r="AO1199" s="139"/>
      <c r="AP1199" s="139"/>
      <c r="AQ1199" s="139"/>
      <c r="AR1199" s="139"/>
      <c r="AS1199" s="139"/>
      <c r="AT1199" s="139"/>
      <c r="AU1199" s="139"/>
      <c r="AV1199" s="139"/>
      <c r="AW1199" s="139"/>
      <c r="AX1199" s="139"/>
      <c r="AY1199" s="139"/>
      <c r="AZ1199" s="139"/>
      <c r="BA1199" s="140"/>
      <c r="BB1199" s="139"/>
      <c r="BC1199" s="139"/>
      <c r="BD1199" s="139"/>
      <c r="BE1199" s="139"/>
      <c r="BF1199" s="139"/>
      <c r="BG1199" s="140"/>
      <c r="BH1199" s="139"/>
      <c r="BI1199" s="139"/>
      <c r="BJ1199" s="139"/>
      <c r="BK1199" s="139"/>
      <c r="BL1199" s="139"/>
      <c r="BM1199" s="139"/>
      <c r="BN1199" s="139"/>
    </row>
    <row r="1200" spans="1:66" ht="15">
      <c r="A1200" s="139"/>
      <c r="B1200" s="139"/>
      <c r="C1200" s="139"/>
      <c r="D1200" s="139"/>
      <c r="E1200" s="139"/>
      <c r="F1200" s="139"/>
      <c r="G1200" s="139"/>
      <c r="H1200" s="139"/>
      <c r="I1200" s="139"/>
      <c r="J1200" s="139"/>
      <c r="K1200" s="139"/>
      <c r="L1200" s="139"/>
      <c r="M1200" s="139"/>
      <c r="N1200" s="139"/>
      <c r="O1200" s="139"/>
      <c r="P1200" s="139"/>
      <c r="Q1200" s="139"/>
      <c r="R1200" s="139"/>
      <c r="S1200" s="139"/>
      <c r="T1200" s="139"/>
      <c r="U1200" s="139"/>
      <c r="V1200" s="139"/>
      <c r="W1200" s="139"/>
      <c r="X1200" s="139"/>
      <c r="Y1200" s="139"/>
      <c r="Z1200" s="139"/>
      <c r="AA1200" s="139"/>
      <c r="AB1200" s="139"/>
      <c r="AC1200" s="139"/>
      <c r="AD1200" s="139"/>
      <c r="AE1200" s="139"/>
      <c r="AF1200" s="139"/>
      <c r="AG1200" s="139"/>
      <c r="AH1200" s="139"/>
      <c r="AI1200" s="139"/>
      <c r="AJ1200" s="139"/>
      <c r="AK1200" s="139"/>
      <c r="AL1200" s="139"/>
      <c r="AM1200" s="139"/>
      <c r="AN1200" s="139"/>
      <c r="AO1200" s="139"/>
      <c r="AP1200" s="139"/>
      <c r="AQ1200" s="139"/>
      <c r="AR1200" s="139"/>
      <c r="AS1200" s="139"/>
      <c r="AT1200" s="139"/>
      <c r="AU1200" s="139"/>
      <c r="AV1200" s="139"/>
      <c r="AW1200" s="139"/>
      <c r="AX1200" s="139"/>
      <c r="AY1200" s="139"/>
      <c r="AZ1200" s="139"/>
      <c r="BA1200" s="140"/>
      <c r="BB1200" s="139"/>
      <c r="BC1200" s="139"/>
      <c r="BD1200" s="139"/>
      <c r="BE1200" s="139"/>
      <c r="BF1200" s="139"/>
      <c r="BG1200" s="140"/>
      <c r="BH1200" s="139"/>
      <c r="BI1200" s="139"/>
      <c r="BJ1200" s="139"/>
      <c r="BK1200" s="139"/>
      <c r="BL1200" s="139"/>
      <c r="BM1200" s="139"/>
      <c r="BN1200" s="139"/>
    </row>
    <row r="1201" spans="1:66" ht="15">
      <c r="A1201" s="139"/>
      <c r="B1201" s="139"/>
      <c r="C1201" s="139"/>
      <c r="D1201" s="139"/>
      <c r="E1201" s="139"/>
      <c r="F1201" s="139"/>
      <c r="G1201" s="139"/>
      <c r="H1201" s="139"/>
      <c r="I1201" s="139"/>
      <c r="J1201" s="139"/>
      <c r="K1201" s="139"/>
      <c r="L1201" s="139"/>
      <c r="M1201" s="139"/>
      <c r="N1201" s="139"/>
      <c r="O1201" s="139"/>
      <c r="P1201" s="139"/>
      <c r="Q1201" s="139"/>
      <c r="R1201" s="139"/>
      <c r="S1201" s="139"/>
      <c r="T1201" s="139"/>
      <c r="U1201" s="139"/>
      <c r="V1201" s="139"/>
      <c r="W1201" s="139"/>
      <c r="X1201" s="139"/>
      <c r="Y1201" s="139"/>
      <c r="Z1201" s="139"/>
      <c r="AA1201" s="139"/>
      <c r="AB1201" s="139"/>
      <c r="AC1201" s="139"/>
      <c r="AD1201" s="139"/>
      <c r="AE1201" s="139"/>
      <c r="AF1201" s="139"/>
      <c r="AG1201" s="139"/>
      <c r="AH1201" s="139"/>
      <c r="AI1201" s="139"/>
      <c r="AJ1201" s="139"/>
      <c r="AK1201" s="139"/>
      <c r="AL1201" s="139"/>
      <c r="AM1201" s="139"/>
      <c r="AN1201" s="139"/>
      <c r="AO1201" s="139"/>
      <c r="AP1201" s="139"/>
      <c r="AQ1201" s="139"/>
      <c r="AR1201" s="139"/>
      <c r="AS1201" s="139"/>
      <c r="AT1201" s="139"/>
      <c r="AU1201" s="139"/>
      <c r="AV1201" s="139"/>
      <c r="AW1201" s="139"/>
      <c r="AX1201" s="139"/>
      <c r="AY1201" s="139"/>
      <c r="AZ1201" s="139"/>
      <c r="BA1201" s="140"/>
      <c r="BB1201" s="139"/>
      <c r="BC1201" s="139"/>
      <c r="BD1201" s="139"/>
      <c r="BE1201" s="139"/>
      <c r="BF1201" s="139"/>
      <c r="BG1201" s="140"/>
      <c r="BH1201" s="139"/>
      <c r="BI1201" s="139"/>
      <c r="BJ1201" s="139"/>
      <c r="BK1201" s="139"/>
      <c r="BL1201" s="139"/>
      <c r="BM1201" s="139"/>
      <c r="BN1201" s="139"/>
    </row>
    <row r="1202" spans="1:66" ht="15">
      <c r="A1202" s="139"/>
      <c r="B1202" s="139"/>
      <c r="C1202" s="139"/>
      <c r="D1202" s="139"/>
      <c r="E1202" s="139"/>
      <c r="F1202" s="139"/>
      <c r="G1202" s="139"/>
      <c r="H1202" s="139"/>
      <c r="I1202" s="139"/>
      <c r="J1202" s="139"/>
      <c r="K1202" s="139"/>
      <c r="L1202" s="139"/>
      <c r="M1202" s="139"/>
      <c r="N1202" s="139"/>
      <c r="O1202" s="139"/>
      <c r="P1202" s="139"/>
      <c r="Q1202" s="139"/>
      <c r="R1202" s="139"/>
      <c r="S1202" s="139"/>
      <c r="T1202" s="139"/>
      <c r="U1202" s="139"/>
      <c r="V1202" s="139"/>
      <c r="W1202" s="139"/>
      <c r="X1202" s="139"/>
      <c r="Y1202" s="139"/>
      <c r="Z1202" s="139"/>
      <c r="AA1202" s="139"/>
      <c r="AB1202" s="139"/>
      <c r="AC1202" s="139"/>
      <c r="AD1202" s="139"/>
      <c r="AE1202" s="139"/>
      <c r="AF1202" s="139"/>
      <c r="AG1202" s="139"/>
      <c r="AH1202" s="139"/>
      <c r="AI1202" s="139"/>
      <c r="AJ1202" s="139"/>
      <c r="AK1202" s="139"/>
      <c r="AL1202" s="139"/>
      <c r="AM1202" s="139"/>
      <c r="AN1202" s="139"/>
      <c r="AO1202" s="139"/>
      <c r="AP1202" s="139"/>
      <c r="AQ1202" s="139"/>
      <c r="AR1202" s="139"/>
      <c r="AS1202" s="139"/>
      <c r="AT1202" s="139"/>
      <c r="AU1202" s="139"/>
      <c r="AV1202" s="139"/>
      <c r="AW1202" s="139"/>
      <c r="AX1202" s="139"/>
      <c r="AY1202" s="139"/>
      <c r="AZ1202" s="139"/>
      <c r="BA1202" s="140"/>
      <c r="BB1202" s="139"/>
      <c r="BC1202" s="139"/>
      <c r="BD1202" s="139"/>
      <c r="BE1202" s="139"/>
      <c r="BF1202" s="139"/>
      <c r="BG1202" s="140"/>
      <c r="BH1202" s="139"/>
      <c r="BI1202" s="139"/>
      <c r="BJ1202" s="139"/>
      <c r="BK1202" s="139"/>
      <c r="BL1202" s="139"/>
      <c r="BM1202" s="139"/>
      <c r="BN1202" s="139"/>
    </row>
    <row r="1203" spans="1:66" ht="15">
      <c r="A1203" s="139"/>
      <c r="B1203" s="139"/>
      <c r="C1203" s="139"/>
      <c r="D1203" s="139"/>
      <c r="E1203" s="139"/>
      <c r="F1203" s="139"/>
      <c r="G1203" s="139"/>
      <c r="H1203" s="139"/>
      <c r="I1203" s="139"/>
      <c r="J1203" s="139"/>
      <c r="K1203" s="139"/>
      <c r="L1203" s="139"/>
      <c r="M1203" s="139"/>
      <c r="N1203" s="139"/>
      <c r="O1203" s="139"/>
      <c r="P1203" s="139"/>
      <c r="Q1203" s="139"/>
      <c r="R1203" s="139"/>
      <c r="S1203" s="139"/>
      <c r="T1203" s="139"/>
      <c r="U1203" s="139"/>
      <c r="V1203" s="139"/>
      <c r="W1203" s="139"/>
      <c r="X1203" s="139"/>
      <c r="Y1203" s="139"/>
      <c r="Z1203" s="139"/>
      <c r="AA1203" s="139"/>
      <c r="AB1203" s="139"/>
      <c r="AC1203" s="139"/>
      <c r="AD1203" s="139"/>
      <c r="AE1203" s="139"/>
      <c r="AF1203" s="139"/>
      <c r="AG1203" s="139"/>
      <c r="AH1203" s="139"/>
      <c r="AI1203" s="139"/>
      <c r="AJ1203" s="139"/>
      <c r="AK1203" s="139"/>
      <c r="AL1203" s="139"/>
      <c r="AM1203" s="139"/>
      <c r="AN1203" s="139"/>
      <c r="AO1203" s="139"/>
      <c r="AP1203" s="139"/>
      <c r="AQ1203" s="139"/>
      <c r="AR1203" s="139"/>
      <c r="AS1203" s="139"/>
      <c r="AT1203" s="139"/>
      <c r="AU1203" s="139"/>
      <c r="AV1203" s="139"/>
      <c r="AW1203" s="139"/>
      <c r="AX1203" s="139"/>
      <c r="AY1203" s="139"/>
      <c r="AZ1203" s="139"/>
      <c r="BA1203" s="140"/>
      <c r="BB1203" s="139"/>
      <c r="BC1203" s="139"/>
      <c r="BD1203" s="139"/>
      <c r="BE1203" s="139"/>
      <c r="BF1203" s="139"/>
      <c r="BG1203" s="140"/>
      <c r="BH1203" s="139"/>
      <c r="BI1203" s="139"/>
      <c r="BJ1203" s="139"/>
      <c r="BK1203" s="139"/>
      <c r="BL1203" s="139"/>
      <c r="BM1203" s="139"/>
      <c r="BN1203" s="139"/>
    </row>
    <row r="1204" spans="1:66" ht="15">
      <c r="A1204" s="139"/>
      <c r="B1204" s="139"/>
      <c r="C1204" s="139"/>
      <c r="D1204" s="139"/>
      <c r="E1204" s="139"/>
      <c r="F1204" s="139"/>
      <c r="G1204" s="139"/>
      <c r="H1204" s="139"/>
      <c r="I1204" s="139"/>
      <c r="J1204" s="139"/>
      <c r="K1204" s="139"/>
      <c r="L1204" s="139"/>
      <c r="M1204" s="139"/>
      <c r="N1204" s="139"/>
      <c r="O1204" s="139"/>
      <c r="P1204" s="139"/>
      <c r="Q1204" s="139"/>
      <c r="R1204" s="139"/>
      <c r="S1204" s="139"/>
      <c r="T1204" s="139"/>
      <c r="U1204" s="139"/>
      <c r="V1204" s="139"/>
      <c r="W1204" s="139"/>
      <c r="X1204" s="139"/>
      <c r="Y1204" s="139"/>
      <c r="Z1204" s="139"/>
      <c r="AA1204" s="139"/>
      <c r="AB1204" s="139"/>
      <c r="AC1204" s="139"/>
      <c r="AD1204" s="139"/>
      <c r="AE1204" s="139"/>
      <c r="AF1204" s="139"/>
      <c r="AG1204" s="139"/>
      <c r="AH1204" s="139"/>
      <c r="AI1204" s="139"/>
      <c r="AJ1204" s="139"/>
      <c r="AK1204" s="139"/>
      <c r="AL1204" s="139"/>
      <c r="AM1204" s="139"/>
      <c r="AN1204" s="139"/>
      <c r="AO1204" s="139"/>
      <c r="AP1204" s="139"/>
      <c r="AQ1204" s="139"/>
      <c r="AR1204" s="139"/>
      <c r="AS1204" s="139"/>
      <c r="AT1204" s="139"/>
      <c r="AU1204" s="139"/>
      <c r="AV1204" s="139"/>
      <c r="AW1204" s="139"/>
      <c r="AX1204" s="139"/>
      <c r="AY1204" s="139"/>
      <c r="AZ1204" s="139"/>
      <c r="BA1204" s="140"/>
      <c r="BB1204" s="139"/>
      <c r="BC1204" s="139"/>
      <c r="BD1204" s="139"/>
      <c r="BE1204" s="139"/>
      <c r="BF1204" s="139"/>
      <c r="BG1204" s="140"/>
      <c r="BH1204" s="139"/>
      <c r="BI1204" s="139"/>
      <c r="BJ1204" s="139"/>
      <c r="BK1204" s="139"/>
      <c r="BL1204" s="139"/>
      <c r="BM1204" s="139"/>
      <c r="BN1204" s="139"/>
    </row>
    <row r="1205" spans="1:66" ht="15">
      <c r="A1205" s="139"/>
      <c r="B1205" s="139"/>
      <c r="C1205" s="139"/>
      <c r="D1205" s="139"/>
      <c r="E1205" s="139"/>
      <c r="F1205" s="139"/>
      <c r="G1205" s="139"/>
      <c r="H1205" s="139"/>
      <c r="I1205" s="139"/>
      <c r="J1205" s="139"/>
      <c r="K1205" s="139"/>
      <c r="L1205" s="139"/>
      <c r="M1205" s="139"/>
      <c r="N1205" s="139"/>
      <c r="O1205" s="139"/>
      <c r="P1205" s="139"/>
      <c r="Q1205" s="139"/>
      <c r="R1205" s="139"/>
      <c r="S1205" s="139"/>
      <c r="T1205" s="139"/>
      <c r="U1205" s="139"/>
      <c r="V1205" s="139"/>
      <c r="W1205" s="139"/>
      <c r="X1205" s="139"/>
      <c r="Y1205" s="139"/>
      <c r="Z1205" s="139"/>
      <c r="AA1205" s="139"/>
      <c r="AB1205" s="139"/>
      <c r="AC1205" s="139"/>
      <c r="AD1205" s="139"/>
      <c r="AE1205" s="139"/>
      <c r="AF1205" s="139"/>
      <c r="AG1205" s="139"/>
      <c r="AH1205" s="139"/>
      <c r="AI1205" s="139"/>
      <c r="AJ1205" s="139"/>
      <c r="AK1205" s="139"/>
      <c r="AL1205" s="139"/>
      <c r="AM1205" s="139"/>
      <c r="AN1205" s="139"/>
      <c r="AO1205" s="139"/>
      <c r="AP1205" s="139"/>
      <c r="AQ1205" s="139"/>
      <c r="AR1205" s="139"/>
      <c r="AS1205" s="139"/>
      <c r="AT1205" s="139"/>
      <c r="AU1205" s="139"/>
      <c r="AV1205" s="139"/>
      <c r="AW1205" s="139"/>
      <c r="AX1205" s="139"/>
      <c r="AY1205" s="139"/>
      <c r="AZ1205" s="139"/>
      <c r="BA1205" s="140"/>
      <c r="BB1205" s="139"/>
      <c r="BC1205" s="139"/>
      <c r="BD1205" s="139"/>
      <c r="BE1205" s="139"/>
      <c r="BF1205" s="139"/>
      <c r="BG1205" s="140"/>
      <c r="BH1205" s="139"/>
      <c r="BI1205" s="139"/>
      <c r="BJ1205" s="139"/>
      <c r="BK1205" s="139"/>
      <c r="BL1205" s="139"/>
      <c r="BM1205" s="139"/>
      <c r="BN1205" s="139"/>
    </row>
    <row r="1206" spans="1:66" ht="15">
      <c r="A1206" s="139"/>
      <c r="B1206" s="139"/>
      <c r="C1206" s="139"/>
      <c r="D1206" s="139"/>
      <c r="E1206" s="139"/>
      <c r="F1206" s="139"/>
      <c r="G1206" s="139"/>
      <c r="H1206" s="139"/>
      <c r="I1206" s="139"/>
      <c r="J1206" s="139"/>
      <c r="K1206" s="139"/>
      <c r="L1206" s="139"/>
      <c r="M1206" s="139"/>
      <c r="N1206" s="139"/>
      <c r="O1206" s="139"/>
      <c r="P1206" s="139"/>
      <c r="Q1206" s="139"/>
      <c r="R1206" s="139"/>
      <c r="S1206" s="139"/>
      <c r="T1206" s="139"/>
      <c r="U1206" s="139"/>
      <c r="V1206" s="139"/>
      <c r="W1206" s="139"/>
      <c r="X1206" s="139"/>
      <c r="Y1206" s="139"/>
      <c r="Z1206" s="139"/>
      <c r="AA1206" s="139"/>
      <c r="AB1206" s="139"/>
      <c r="AC1206" s="139"/>
      <c r="AD1206" s="139"/>
      <c r="AE1206" s="139"/>
      <c r="AF1206" s="139"/>
      <c r="AG1206" s="139"/>
      <c r="AH1206" s="139"/>
      <c r="AI1206" s="139"/>
      <c r="AJ1206" s="139"/>
      <c r="AK1206" s="139"/>
      <c r="AL1206" s="139"/>
      <c r="AM1206" s="139"/>
      <c r="AN1206" s="139"/>
      <c r="AO1206" s="139"/>
      <c r="AP1206" s="139"/>
      <c r="AQ1206" s="139"/>
      <c r="AR1206" s="139"/>
      <c r="AS1206" s="139"/>
      <c r="AT1206" s="139"/>
      <c r="AU1206" s="139"/>
      <c r="AV1206" s="139"/>
      <c r="AW1206" s="139"/>
      <c r="AX1206" s="139"/>
      <c r="AY1206" s="139"/>
      <c r="AZ1206" s="139"/>
      <c r="BA1206" s="140"/>
      <c r="BB1206" s="139"/>
      <c r="BC1206" s="139"/>
      <c r="BD1206" s="139"/>
      <c r="BE1206" s="139"/>
      <c r="BF1206" s="139"/>
      <c r="BG1206" s="140"/>
      <c r="BH1206" s="139"/>
      <c r="BI1206" s="139"/>
      <c r="BJ1206" s="139"/>
      <c r="BK1206" s="139"/>
      <c r="BL1206" s="139"/>
      <c r="BM1206" s="139"/>
      <c r="BN1206" s="139"/>
    </row>
    <row r="1207" spans="1:66" ht="15">
      <c r="A1207" s="139"/>
      <c r="B1207" s="139"/>
      <c r="C1207" s="139"/>
      <c r="D1207" s="139"/>
      <c r="E1207" s="139"/>
      <c r="F1207" s="139"/>
      <c r="G1207" s="139"/>
      <c r="H1207" s="139"/>
      <c r="I1207" s="139"/>
      <c r="J1207" s="139"/>
      <c r="K1207" s="139"/>
      <c r="L1207" s="139"/>
      <c r="M1207" s="139"/>
      <c r="N1207" s="139"/>
      <c r="O1207" s="139"/>
      <c r="P1207" s="139"/>
      <c r="Q1207" s="139"/>
      <c r="R1207" s="139"/>
      <c r="S1207" s="139"/>
      <c r="T1207" s="139"/>
      <c r="U1207" s="139"/>
      <c r="V1207" s="139"/>
      <c r="W1207" s="139"/>
      <c r="X1207" s="139"/>
      <c r="Y1207" s="139"/>
      <c r="Z1207" s="139"/>
      <c r="AA1207" s="139"/>
      <c r="AB1207" s="139"/>
      <c r="AC1207" s="139"/>
      <c r="AD1207" s="139"/>
      <c r="AE1207" s="139"/>
      <c r="AF1207" s="139"/>
      <c r="AG1207" s="139"/>
      <c r="AH1207" s="139"/>
      <c r="AI1207" s="139"/>
      <c r="AJ1207" s="139"/>
      <c r="AK1207" s="139"/>
      <c r="AL1207" s="139"/>
      <c r="AM1207" s="139"/>
      <c r="AN1207" s="139"/>
      <c r="AO1207" s="139"/>
      <c r="AP1207" s="139"/>
      <c r="AQ1207" s="139"/>
      <c r="AR1207" s="139"/>
      <c r="AS1207" s="139"/>
      <c r="AT1207" s="139"/>
      <c r="AU1207" s="139"/>
      <c r="AV1207" s="139"/>
      <c r="AW1207" s="139"/>
      <c r="AX1207" s="139"/>
      <c r="AY1207" s="139"/>
      <c r="AZ1207" s="139"/>
      <c r="BA1207" s="140"/>
      <c r="BB1207" s="139"/>
      <c r="BC1207" s="139"/>
      <c r="BD1207" s="139"/>
      <c r="BE1207" s="139"/>
      <c r="BF1207" s="139"/>
      <c r="BG1207" s="140"/>
      <c r="BH1207" s="139"/>
      <c r="BI1207" s="139"/>
      <c r="BJ1207" s="139"/>
      <c r="BK1207" s="139"/>
      <c r="BL1207" s="139"/>
      <c r="BM1207" s="139"/>
      <c r="BN1207" s="139"/>
    </row>
    <row r="1208" spans="1:66" ht="15">
      <c r="A1208" s="139"/>
      <c r="B1208" s="139"/>
      <c r="C1208" s="139"/>
      <c r="D1208" s="139"/>
      <c r="E1208" s="139"/>
      <c r="F1208" s="139"/>
      <c r="G1208" s="139"/>
      <c r="H1208" s="139"/>
      <c r="I1208" s="139"/>
      <c r="J1208" s="139"/>
      <c r="K1208" s="139"/>
      <c r="L1208" s="139"/>
      <c r="M1208" s="139"/>
      <c r="N1208" s="139"/>
      <c r="O1208" s="139"/>
      <c r="P1208" s="139"/>
      <c r="Q1208" s="139"/>
      <c r="R1208" s="139"/>
      <c r="S1208" s="139"/>
      <c r="T1208" s="139"/>
      <c r="U1208" s="139"/>
      <c r="V1208" s="139"/>
      <c r="W1208" s="139"/>
      <c r="X1208" s="139"/>
      <c r="Y1208" s="139"/>
      <c r="Z1208" s="139"/>
      <c r="AA1208" s="139"/>
      <c r="AB1208" s="139"/>
      <c r="AC1208" s="139"/>
      <c r="AD1208" s="139"/>
      <c r="AE1208" s="139"/>
      <c r="AF1208" s="139"/>
      <c r="AG1208" s="139"/>
      <c r="AH1208" s="139"/>
      <c r="AI1208" s="139"/>
      <c r="AJ1208" s="139"/>
      <c r="AK1208" s="139"/>
      <c r="AL1208" s="139"/>
      <c r="AM1208" s="139"/>
      <c r="AN1208" s="139"/>
      <c r="AO1208" s="139"/>
      <c r="AP1208" s="139"/>
      <c r="AQ1208" s="139"/>
      <c r="AR1208" s="139"/>
      <c r="AS1208" s="139"/>
      <c r="AT1208" s="139"/>
      <c r="AU1208" s="139"/>
      <c r="AV1208" s="139"/>
      <c r="AW1208" s="139"/>
      <c r="AX1208" s="139"/>
      <c r="AY1208" s="139"/>
      <c r="AZ1208" s="139"/>
      <c r="BA1208" s="140"/>
      <c r="BB1208" s="139"/>
      <c r="BC1208" s="139"/>
      <c r="BD1208" s="139"/>
      <c r="BE1208" s="139"/>
      <c r="BF1208" s="139"/>
      <c r="BG1208" s="140"/>
      <c r="BH1208" s="139"/>
      <c r="BI1208" s="139"/>
      <c r="BJ1208" s="139"/>
      <c r="BK1208" s="139"/>
      <c r="BL1208" s="139"/>
      <c r="BM1208" s="139"/>
      <c r="BN1208" s="139"/>
    </row>
    <row r="1209" spans="1:66" ht="15">
      <c r="A1209" s="139"/>
      <c r="B1209" s="139"/>
      <c r="C1209" s="139"/>
      <c r="D1209" s="139"/>
      <c r="E1209" s="139"/>
      <c r="F1209" s="139"/>
      <c r="G1209" s="139"/>
      <c r="H1209" s="139"/>
      <c r="I1209" s="139"/>
      <c r="J1209" s="139"/>
      <c r="K1209" s="139"/>
      <c r="L1209" s="139"/>
      <c r="M1209" s="139"/>
      <c r="N1209" s="139"/>
      <c r="O1209" s="139"/>
      <c r="P1209" s="139"/>
      <c r="Q1209" s="139"/>
      <c r="R1209" s="139"/>
      <c r="S1209" s="139"/>
      <c r="T1209" s="139"/>
      <c r="U1209" s="139"/>
      <c r="V1209" s="139"/>
      <c r="W1209" s="139"/>
      <c r="X1209" s="139"/>
      <c r="Y1209" s="139"/>
      <c r="Z1209" s="139"/>
      <c r="AA1209" s="139"/>
      <c r="AB1209" s="139"/>
      <c r="AC1209" s="139"/>
      <c r="AD1209" s="139"/>
      <c r="AE1209" s="139"/>
      <c r="AF1209" s="139"/>
      <c r="AG1209" s="139"/>
      <c r="AH1209" s="139"/>
      <c r="AI1209" s="139"/>
      <c r="AJ1209" s="139"/>
      <c r="AK1209" s="139"/>
      <c r="AL1209" s="139"/>
      <c r="AM1209" s="139"/>
      <c r="AN1209" s="139"/>
      <c r="AO1209" s="139"/>
      <c r="AP1209" s="139"/>
      <c r="AQ1209" s="139"/>
      <c r="AR1209" s="139"/>
      <c r="AS1209" s="139"/>
      <c r="AT1209" s="139"/>
      <c r="AU1209" s="139"/>
      <c r="AV1209" s="139"/>
      <c r="AW1209" s="139"/>
      <c r="AX1209" s="139"/>
      <c r="AY1209" s="139"/>
      <c r="AZ1209" s="139"/>
      <c r="BA1209" s="140"/>
      <c r="BB1209" s="139"/>
      <c r="BC1209" s="139"/>
      <c r="BD1209" s="139"/>
      <c r="BE1209" s="139"/>
      <c r="BF1209" s="139"/>
      <c r="BG1209" s="140"/>
      <c r="BH1209" s="139"/>
      <c r="BI1209" s="139"/>
      <c r="BJ1209" s="139"/>
      <c r="BK1209" s="139"/>
      <c r="BL1209" s="139"/>
      <c r="BM1209" s="139"/>
      <c r="BN1209" s="139"/>
    </row>
    <row r="1210" spans="1:66" ht="15">
      <c r="A1210" s="139"/>
      <c r="B1210" s="139"/>
      <c r="C1210" s="139"/>
      <c r="D1210" s="139"/>
      <c r="E1210" s="139"/>
      <c r="F1210" s="139"/>
      <c r="G1210" s="139"/>
      <c r="H1210" s="139"/>
      <c r="I1210" s="139"/>
      <c r="J1210" s="139"/>
      <c r="K1210" s="139"/>
      <c r="L1210" s="139"/>
      <c r="M1210" s="139"/>
      <c r="N1210" s="139"/>
      <c r="O1210" s="139"/>
      <c r="P1210" s="139"/>
      <c r="Q1210" s="139"/>
      <c r="R1210" s="139"/>
      <c r="S1210" s="139"/>
      <c r="T1210" s="139"/>
      <c r="U1210" s="139"/>
      <c r="V1210" s="139"/>
      <c r="W1210" s="139"/>
      <c r="X1210" s="139"/>
      <c r="Y1210" s="139"/>
      <c r="Z1210" s="139"/>
      <c r="AA1210" s="139"/>
      <c r="AB1210" s="139"/>
      <c r="AC1210" s="139"/>
      <c r="AD1210" s="139"/>
      <c r="AE1210" s="139"/>
      <c r="AF1210" s="139"/>
      <c r="AG1210" s="139"/>
      <c r="AH1210" s="139"/>
      <c r="AI1210" s="139"/>
      <c r="AJ1210" s="139"/>
      <c r="AK1210" s="139"/>
      <c r="AL1210" s="139"/>
      <c r="AM1210" s="139"/>
      <c r="AN1210" s="139"/>
      <c r="AO1210" s="139"/>
      <c r="AP1210" s="139"/>
      <c r="AQ1210" s="139"/>
      <c r="AR1210" s="139"/>
      <c r="AS1210" s="139"/>
      <c r="AT1210" s="139"/>
      <c r="AU1210" s="139"/>
      <c r="AV1210" s="139"/>
      <c r="AW1210" s="139"/>
      <c r="AX1210" s="139"/>
      <c r="AY1210" s="139"/>
      <c r="AZ1210" s="139"/>
      <c r="BA1210" s="140"/>
      <c r="BB1210" s="139"/>
      <c r="BC1210" s="139"/>
      <c r="BD1210" s="139"/>
      <c r="BE1210" s="139"/>
      <c r="BF1210" s="139"/>
      <c r="BG1210" s="140"/>
      <c r="BH1210" s="139"/>
      <c r="BI1210" s="139"/>
      <c r="BJ1210" s="139"/>
      <c r="BK1210" s="139"/>
      <c r="BL1210" s="139"/>
      <c r="BM1210" s="139"/>
      <c r="BN1210" s="139"/>
    </row>
    <row r="1211" spans="1:66" ht="15">
      <c r="A1211" s="139"/>
      <c r="B1211" s="139"/>
      <c r="C1211" s="139"/>
      <c r="D1211" s="139"/>
      <c r="E1211" s="139"/>
      <c r="F1211" s="139"/>
      <c r="G1211" s="139"/>
      <c r="H1211" s="139"/>
      <c r="I1211" s="139"/>
      <c r="J1211" s="139"/>
      <c r="K1211" s="139"/>
      <c r="L1211" s="139"/>
      <c r="M1211" s="139"/>
      <c r="N1211" s="139"/>
      <c r="O1211" s="139"/>
      <c r="P1211" s="139"/>
      <c r="Q1211" s="139"/>
      <c r="R1211" s="139"/>
      <c r="S1211" s="139"/>
      <c r="T1211" s="139"/>
      <c r="U1211" s="139"/>
      <c r="V1211" s="139"/>
      <c r="W1211" s="139"/>
      <c r="X1211" s="139"/>
      <c r="Y1211" s="139"/>
      <c r="Z1211" s="139"/>
      <c r="AA1211" s="139"/>
      <c r="AB1211" s="139"/>
      <c r="AC1211" s="139"/>
      <c r="AD1211" s="139"/>
      <c r="AE1211" s="139"/>
      <c r="AF1211" s="139"/>
      <c r="AG1211" s="139"/>
      <c r="AH1211" s="139"/>
      <c r="AI1211" s="139"/>
      <c r="AJ1211" s="139"/>
      <c r="AK1211" s="139"/>
      <c r="AL1211" s="139"/>
      <c r="AM1211" s="139"/>
      <c r="AN1211" s="139"/>
      <c r="AO1211" s="139"/>
      <c r="AP1211" s="139"/>
      <c r="AQ1211" s="139"/>
      <c r="AR1211" s="139"/>
      <c r="AS1211" s="139"/>
      <c r="AT1211" s="139"/>
      <c r="AU1211" s="139"/>
      <c r="AV1211" s="139"/>
      <c r="AW1211" s="139"/>
      <c r="AX1211" s="139"/>
      <c r="AY1211" s="139"/>
      <c r="AZ1211" s="139"/>
      <c r="BA1211" s="140"/>
      <c r="BB1211" s="139"/>
      <c r="BC1211" s="139"/>
      <c r="BD1211" s="139"/>
      <c r="BE1211" s="139"/>
      <c r="BF1211" s="139"/>
      <c r="BG1211" s="140"/>
      <c r="BH1211" s="139"/>
      <c r="BI1211" s="139"/>
      <c r="BJ1211" s="139"/>
      <c r="BK1211" s="139"/>
      <c r="BL1211" s="139"/>
      <c r="BM1211" s="139"/>
      <c r="BN1211" s="139"/>
    </row>
    <row r="1212" spans="1:66" ht="15">
      <c r="A1212" s="139"/>
      <c r="B1212" s="139"/>
      <c r="C1212" s="139"/>
      <c r="D1212" s="139"/>
      <c r="E1212" s="139"/>
      <c r="F1212" s="139"/>
      <c r="G1212" s="139"/>
      <c r="H1212" s="139"/>
      <c r="I1212" s="139"/>
      <c r="J1212" s="139"/>
      <c r="K1212" s="139"/>
      <c r="L1212" s="139"/>
      <c r="M1212" s="139"/>
      <c r="N1212" s="139"/>
      <c r="O1212" s="139"/>
      <c r="P1212" s="139"/>
      <c r="Q1212" s="139"/>
      <c r="R1212" s="139"/>
      <c r="S1212" s="139"/>
      <c r="T1212" s="139"/>
      <c r="U1212" s="139"/>
      <c r="V1212" s="139"/>
      <c r="W1212" s="139"/>
      <c r="X1212" s="139"/>
      <c r="Y1212" s="139"/>
      <c r="Z1212" s="139"/>
      <c r="AA1212" s="139"/>
      <c r="AB1212" s="139"/>
      <c r="AC1212" s="139"/>
      <c r="AD1212" s="139"/>
      <c r="AE1212" s="139"/>
      <c r="AF1212" s="139"/>
      <c r="AG1212" s="139"/>
      <c r="AH1212" s="139"/>
      <c r="AI1212" s="139"/>
      <c r="AJ1212" s="139"/>
      <c r="AK1212" s="139"/>
      <c r="AL1212" s="139"/>
      <c r="AM1212" s="139"/>
      <c r="AN1212" s="139"/>
      <c r="AO1212" s="139"/>
      <c r="AP1212" s="139"/>
      <c r="AQ1212" s="139"/>
      <c r="AR1212" s="139"/>
      <c r="AS1212" s="139"/>
      <c r="AT1212" s="139"/>
      <c r="AU1212" s="139"/>
      <c r="AV1212" s="139"/>
      <c r="AW1212" s="139"/>
      <c r="AX1212" s="139"/>
      <c r="AY1212" s="139"/>
      <c r="AZ1212" s="139"/>
      <c r="BA1212" s="140"/>
      <c r="BB1212" s="139"/>
      <c r="BC1212" s="139"/>
      <c r="BD1212" s="139"/>
      <c r="BE1212" s="139"/>
      <c r="BF1212" s="139"/>
      <c r="BG1212" s="140"/>
      <c r="BH1212" s="139"/>
      <c r="BI1212" s="139"/>
      <c r="BJ1212" s="139"/>
      <c r="BK1212" s="139"/>
      <c r="BL1212" s="139"/>
      <c r="BM1212" s="139"/>
      <c r="BN1212" s="139"/>
    </row>
    <row r="1213" spans="1:66" ht="15">
      <c r="A1213" s="139"/>
      <c r="B1213" s="139"/>
      <c r="C1213" s="139"/>
      <c r="D1213" s="139"/>
      <c r="E1213" s="139"/>
      <c r="F1213" s="139"/>
      <c r="G1213" s="139"/>
      <c r="H1213" s="139"/>
      <c r="I1213" s="139"/>
      <c r="J1213" s="139"/>
      <c r="K1213" s="139"/>
      <c r="L1213" s="139"/>
      <c r="M1213" s="139"/>
      <c r="N1213" s="139"/>
      <c r="O1213" s="139"/>
      <c r="P1213" s="139"/>
      <c r="Q1213" s="139"/>
      <c r="R1213" s="139"/>
      <c r="S1213" s="139"/>
      <c r="T1213" s="139"/>
      <c r="U1213" s="139"/>
      <c r="V1213" s="139"/>
      <c r="W1213" s="139"/>
      <c r="X1213" s="139"/>
      <c r="Y1213" s="139"/>
      <c r="Z1213" s="139"/>
      <c r="AA1213" s="139"/>
      <c r="AB1213" s="139"/>
      <c r="AC1213" s="139"/>
      <c r="AD1213" s="139"/>
      <c r="AE1213" s="139"/>
      <c r="AF1213" s="139"/>
      <c r="AG1213" s="139"/>
      <c r="AH1213" s="139"/>
      <c r="AI1213" s="139"/>
      <c r="AJ1213" s="139"/>
      <c r="AK1213" s="139"/>
      <c r="AL1213" s="139"/>
      <c r="AM1213" s="139"/>
      <c r="AN1213" s="139"/>
      <c r="AO1213" s="139"/>
      <c r="AP1213" s="139"/>
      <c r="AQ1213" s="139"/>
      <c r="AR1213" s="139"/>
      <c r="AS1213" s="139"/>
      <c r="AT1213" s="139"/>
      <c r="AU1213" s="139"/>
      <c r="AV1213" s="139"/>
      <c r="AW1213" s="139"/>
      <c r="AX1213" s="139"/>
      <c r="AY1213" s="139"/>
      <c r="AZ1213" s="139"/>
      <c r="BA1213" s="140"/>
      <c r="BB1213" s="139"/>
      <c r="BC1213" s="139"/>
      <c r="BD1213" s="139"/>
      <c r="BE1213" s="139"/>
      <c r="BF1213" s="139"/>
      <c r="BG1213" s="140"/>
      <c r="BH1213" s="139"/>
      <c r="BI1213" s="139"/>
      <c r="BJ1213" s="139"/>
      <c r="BK1213" s="139"/>
      <c r="BL1213" s="139"/>
      <c r="BM1213" s="139"/>
      <c r="BN1213" s="139"/>
    </row>
    <row r="1214" spans="1:66" ht="15">
      <c r="A1214" s="139"/>
      <c r="B1214" s="139"/>
      <c r="C1214" s="139"/>
      <c r="D1214" s="139"/>
      <c r="E1214" s="139"/>
      <c r="F1214" s="139"/>
      <c r="G1214" s="139"/>
      <c r="H1214" s="139"/>
      <c r="I1214" s="139"/>
      <c r="J1214" s="139"/>
      <c r="K1214" s="139"/>
      <c r="L1214" s="139"/>
      <c r="M1214" s="139"/>
      <c r="N1214" s="139"/>
      <c r="O1214" s="139"/>
      <c r="P1214" s="139"/>
      <c r="Q1214" s="139"/>
      <c r="R1214" s="139"/>
      <c r="S1214" s="139"/>
      <c r="T1214" s="139"/>
      <c r="U1214" s="139"/>
      <c r="V1214" s="139"/>
      <c r="W1214" s="139"/>
      <c r="X1214" s="139"/>
      <c r="Y1214" s="139"/>
      <c r="Z1214" s="139"/>
      <c r="AA1214" s="139"/>
      <c r="AB1214" s="139"/>
      <c r="AC1214" s="139"/>
      <c r="AD1214" s="139"/>
      <c r="AE1214" s="139"/>
      <c r="AF1214" s="139"/>
      <c r="AG1214" s="139"/>
      <c r="AH1214" s="139"/>
      <c r="AI1214" s="139"/>
      <c r="AJ1214" s="139"/>
      <c r="AK1214" s="139"/>
      <c r="AL1214" s="139"/>
      <c r="AM1214" s="139"/>
      <c r="AN1214" s="139"/>
      <c r="AO1214" s="139"/>
      <c r="AP1214" s="139"/>
      <c r="AQ1214" s="139"/>
      <c r="AR1214" s="139"/>
      <c r="AS1214" s="139"/>
      <c r="AT1214" s="139"/>
      <c r="AU1214" s="139"/>
      <c r="AV1214" s="139"/>
      <c r="AW1214" s="139"/>
      <c r="AX1214" s="139"/>
      <c r="AY1214" s="139"/>
      <c r="AZ1214" s="139"/>
      <c r="BA1214" s="140"/>
      <c r="BB1214" s="139"/>
      <c r="BC1214" s="139"/>
      <c r="BD1214" s="139"/>
      <c r="BE1214" s="139"/>
      <c r="BF1214" s="139"/>
      <c r="BG1214" s="140"/>
      <c r="BH1214" s="139"/>
      <c r="BI1214" s="139"/>
      <c r="BJ1214" s="139"/>
      <c r="BK1214" s="139"/>
      <c r="BL1214" s="139"/>
      <c r="BM1214" s="139"/>
      <c r="BN1214" s="139"/>
    </row>
    <row r="1215" spans="1:66" ht="15">
      <c r="A1215" s="139"/>
      <c r="B1215" s="139"/>
      <c r="C1215" s="139"/>
      <c r="D1215" s="139"/>
      <c r="E1215" s="139"/>
      <c r="F1215" s="139"/>
      <c r="G1215" s="139"/>
      <c r="H1215" s="139"/>
      <c r="I1215" s="139"/>
      <c r="J1215" s="139"/>
      <c r="K1215" s="139"/>
      <c r="L1215" s="139"/>
      <c r="M1215" s="139"/>
      <c r="N1215" s="139"/>
      <c r="O1215" s="139"/>
      <c r="P1215" s="139"/>
      <c r="Q1215" s="139"/>
      <c r="R1215" s="139"/>
      <c r="S1215" s="139"/>
      <c r="T1215" s="139"/>
      <c r="U1215" s="139"/>
      <c r="V1215" s="139"/>
      <c r="W1215" s="139"/>
      <c r="X1215" s="139"/>
      <c r="Y1215" s="139"/>
      <c r="Z1215" s="139"/>
      <c r="AA1215" s="139"/>
      <c r="AB1215" s="139"/>
      <c r="AC1215" s="139"/>
      <c r="AD1215" s="139"/>
      <c r="AE1215" s="139"/>
      <c r="AF1215" s="139"/>
      <c r="AG1215" s="139"/>
      <c r="AH1215" s="139"/>
      <c r="AI1215" s="139"/>
      <c r="AJ1215" s="139"/>
      <c r="AK1215" s="139"/>
      <c r="AL1215" s="139"/>
      <c r="AM1215" s="139"/>
      <c r="AN1215" s="139"/>
      <c r="AO1215" s="139"/>
      <c r="AP1215" s="139"/>
      <c r="AQ1215" s="139"/>
      <c r="AR1215" s="139"/>
      <c r="AS1215" s="139"/>
      <c r="AT1215" s="139"/>
      <c r="AU1215" s="139"/>
      <c r="AV1215" s="139"/>
      <c r="AW1215" s="139"/>
      <c r="AX1215" s="139"/>
      <c r="AY1215" s="139"/>
      <c r="AZ1215" s="139"/>
      <c r="BA1215" s="140"/>
      <c r="BB1215" s="139"/>
      <c r="BC1215" s="139"/>
      <c r="BD1215" s="139"/>
      <c r="BE1215" s="139"/>
      <c r="BF1215" s="139"/>
      <c r="BG1215" s="140"/>
      <c r="BH1215" s="139"/>
      <c r="BI1215" s="139"/>
      <c r="BJ1215" s="139"/>
      <c r="BK1215" s="139"/>
      <c r="BL1215" s="139"/>
      <c r="BM1215" s="139"/>
      <c r="BN1215" s="139"/>
    </row>
    <row r="1216" spans="1:66" ht="15">
      <c r="A1216" s="139"/>
      <c r="B1216" s="139"/>
      <c r="C1216" s="139"/>
      <c r="D1216" s="139"/>
      <c r="E1216" s="139"/>
      <c r="F1216" s="139"/>
      <c r="G1216" s="139"/>
      <c r="H1216" s="139"/>
      <c r="I1216" s="139"/>
      <c r="J1216" s="139"/>
      <c r="K1216" s="139"/>
      <c r="L1216" s="139"/>
      <c r="M1216" s="139"/>
      <c r="N1216" s="139"/>
      <c r="O1216" s="139"/>
      <c r="P1216" s="139"/>
      <c r="Q1216" s="139"/>
      <c r="R1216" s="139"/>
      <c r="S1216" s="139"/>
      <c r="T1216" s="139"/>
      <c r="U1216" s="139"/>
      <c r="V1216" s="139"/>
      <c r="W1216" s="139"/>
      <c r="X1216" s="139"/>
      <c r="Y1216" s="139"/>
      <c r="Z1216" s="139"/>
      <c r="AA1216" s="139"/>
      <c r="AB1216" s="139"/>
      <c r="AC1216" s="139"/>
      <c r="AD1216" s="139"/>
      <c r="AE1216" s="139"/>
      <c r="AF1216" s="139"/>
      <c r="AG1216" s="139"/>
      <c r="AH1216" s="139"/>
      <c r="AI1216" s="139"/>
      <c r="AJ1216" s="139"/>
      <c r="AK1216" s="139"/>
      <c r="AL1216" s="139"/>
      <c r="AM1216" s="139"/>
      <c r="AN1216" s="139"/>
      <c r="AO1216" s="139"/>
      <c r="AP1216" s="139"/>
      <c r="AQ1216" s="139"/>
      <c r="AR1216" s="139"/>
      <c r="AS1216" s="139"/>
      <c r="AT1216" s="139"/>
      <c r="AU1216" s="139"/>
      <c r="AV1216" s="139"/>
      <c r="AW1216" s="139"/>
      <c r="AX1216" s="139"/>
      <c r="AY1216" s="139"/>
      <c r="AZ1216" s="139"/>
      <c r="BA1216" s="140"/>
      <c r="BB1216" s="139"/>
      <c r="BC1216" s="139"/>
      <c r="BD1216" s="139"/>
      <c r="BE1216" s="139"/>
      <c r="BF1216" s="139"/>
      <c r="BG1216" s="140"/>
      <c r="BH1216" s="139"/>
      <c r="BI1216" s="139"/>
      <c r="BJ1216" s="139"/>
      <c r="BK1216" s="139"/>
      <c r="BL1216" s="139"/>
      <c r="BM1216" s="139"/>
      <c r="BN1216" s="139"/>
    </row>
    <row r="1217" spans="1:66" ht="15">
      <c r="A1217" s="139"/>
      <c r="B1217" s="139"/>
      <c r="C1217" s="139"/>
      <c r="D1217" s="139"/>
      <c r="E1217" s="139"/>
      <c r="F1217" s="139"/>
      <c r="G1217" s="139"/>
      <c r="H1217" s="139"/>
      <c r="I1217" s="139"/>
      <c r="J1217" s="139"/>
      <c r="K1217" s="139"/>
      <c r="L1217" s="139"/>
      <c r="M1217" s="139"/>
      <c r="N1217" s="139"/>
      <c r="O1217" s="139"/>
      <c r="P1217" s="139"/>
      <c r="Q1217" s="139"/>
      <c r="R1217" s="139"/>
      <c r="S1217" s="139"/>
      <c r="T1217" s="139"/>
      <c r="U1217" s="139"/>
      <c r="V1217" s="139"/>
      <c r="W1217" s="139"/>
      <c r="X1217" s="139"/>
      <c r="Y1217" s="139"/>
      <c r="Z1217" s="139"/>
      <c r="AA1217" s="139"/>
      <c r="AB1217" s="139"/>
      <c r="AC1217" s="139"/>
      <c r="AD1217" s="139"/>
      <c r="AE1217" s="139"/>
      <c r="AF1217" s="139"/>
      <c r="AG1217" s="139"/>
      <c r="AH1217" s="139"/>
      <c r="AI1217" s="139"/>
      <c r="AJ1217" s="139"/>
      <c r="AK1217" s="139"/>
      <c r="AL1217" s="139"/>
      <c r="AM1217" s="139"/>
      <c r="AN1217" s="139"/>
      <c r="AO1217" s="139"/>
      <c r="AP1217" s="139"/>
      <c r="AQ1217" s="139"/>
      <c r="AR1217" s="139"/>
      <c r="AS1217" s="139"/>
      <c r="AT1217" s="139"/>
      <c r="AU1217" s="139"/>
      <c r="AV1217" s="139"/>
      <c r="AW1217" s="139"/>
      <c r="AX1217" s="139"/>
      <c r="AY1217" s="139"/>
      <c r="AZ1217" s="139"/>
      <c r="BA1217" s="140"/>
      <c r="BB1217" s="139"/>
      <c r="BC1217" s="139"/>
      <c r="BD1217" s="139"/>
      <c r="BE1217" s="139"/>
      <c r="BF1217" s="139"/>
      <c r="BG1217" s="140"/>
      <c r="BH1217" s="139"/>
      <c r="BI1217" s="139"/>
      <c r="BJ1217" s="139"/>
      <c r="BK1217" s="139"/>
      <c r="BL1217" s="139"/>
      <c r="BM1217" s="139"/>
      <c r="BN1217" s="139"/>
    </row>
    <row r="1218" spans="1:66" ht="15">
      <c r="A1218" s="139"/>
      <c r="B1218" s="139"/>
      <c r="C1218" s="139"/>
      <c r="D1218" s="139"/>
      <c r="E1218" s="139"/>
      <c r="F1218" s="139"/>
      <c r="G1218" s="139"/>
      <c r="H1218" s="139"/>
      <c r="I1218" s="139"/>
      <c r="J1218" s="139"/>
      <c r="K1218" s="139"/>
      <c r="L1218" s="139"/>
      <c r="M1218" s="139"/>
      <c r="N1218" s="139"/>
      <c r="O1218" s="139"/>
      <c r="P1218" s="139"/>
      <c r="Q1218" s="139"/>
      <c r="R1218" s="139"/>
      <c r="S1218" s="139"/>
      <c r="T1218" s="139"/>
      <c r="U1218" s="139"/>
      <c r="V1218" s="139"/>
      <c r="W1218" s="139"/>
      <c r="X1218" s="139"/>
      <c r="Y1218" s="139"/>
      <c r="Z1218" s="139"/>
      <c r="AA1218" s="139"/>
      <c r="AB1218" s="139"/>
      <c r="AC1218" s="139"/>
      <c r="AD1218" s="139"/>
      <c r="AE1218" s="139"/>
      <c r="AF1218" s="139"/>
      <c r="AG1218" s="139"/>
      <c r="AH1218" s="139"/>
      <c r="AI1218" s="139"/>
      <c r="AJ1218" s="139"/>
      <c r="AK1218" s="139"/>
      <c r="AL1218" s="139"/>
      <c r="AM1218" s="139"/>
      <c r="AN1218" s="139"/>
      <c r="AO1218" s="139"/>
      <c r="AP1218" s="139"/>
      <c r="AQ1218" s="139"/>
      <c r="AR1218" s="139"/>
      <c r="AS1218" s="139"/>
      <c r="AT1218" s="139"/>
      <c r="AU1218" s="139"/>
      <c r="AV1218" s="139"/>
      <c r="AW1218" s="139"/>
      <c r="AX1218" s="139"/>
      <c r="AY1218" s="139"/>
      <c r="AZ1218" s="139"/>
      <c r="BA1218" s="140"/>
      <c r="BB1218" s="139"/>
      <c r="BC1218" s="139"/>
      <c r="BD1218" s="139"/>
      <c r="BE1218" s="139"/>
      <c r="BF1218" s="139"/>
      <c r="BG1218" s="140"/>
      <c r="BH1218" s="139"/>
      <c r="BI1218" s="139"/>
      <c r="BJ1218" s="139"/>
      <c r="BK1218" s="139"/>
      <c r="BL1218" s="139"/>
      <c r="BM1218" s="139"/>
      <c r="BN1218" s="139"/>
    </row>
    <row r="1219" spans="1:66" ht="15">
      <c r="A1219" s="139"/>
      <c r="B1219" s="139"/>
      <c r="C1219" s="139"/>
      <c r="D1219" s="139"/>
      <c r="E1219" s="139"/>
      <c r="F1219" s="139"/>
      <c r="G1219" s="139"/>
      <c r="H1219" s="139"/>
      <c r="I1219" s="139"/>
      <c r="J1219" s="139"/>
      <c r="K1219" s="139"/>
      <c r="L1219" s="139"/>
      <c r="M1219" s="139"/>
      <c r="N1219" s="139"/>
      <c r="O1219" s="139"/>
      <c r="P1219" s="139"/>
      <c r="Q1219" s="139"/>
      <c r="R1219" s="139"/>
      <c r="S1219" s="139"/>
      <c r="T1219" s="139"/>
      <c r="U1219" s="139"/>
      <c r="V1219" s="139"/>
      <c r="W1219" s="139"/>
      <c r="X1219" s="139"/>
      <c r="Y1219" s="139"/>
      <c r="Z1219" s="139"/>
      <c r="AA1219" s="139"/>
      <c r="AB1219" s="139"/>
      <c r="AC1219" s="139"/>
      <c r="AD1219" s="139"/>
      <c r="AE1219" s="139"/>
      <c r="AF1219" s="139"/>
      <c r="AG1219" s="139"/>
      <c r="AH1219" s="139"/>
      <c r="AI1219" s="139"/>
      <c r="AJ1219" s="139"/>
      <c r="AK1219" s="139"/>
      <c r="AL1219" s="139"/>
      <c r="AM1219" s="139"/>
      <c r="AN1219" s="139"/>
      <c r="AO1219" s="139"/>
      <c r="AP1219" s="139"/>
      <c r="AQ1219" s="139"/>
      <c r="AR1219" s="139"/>
      <c r="AS1219" s="139"/>
      <c r="AT1219" s="139"/>
      <c r="AU1219" s="139"/>
      <c r="AV1219" s="139"/>
      <c r="AW1219" s="139"/>
      <c r="AX1219" s="139"/>
      <c r="AY1219" s="139"/>
      <c r="AZ1219" s="139"/>
      <c r="BA1219" s="140"/>
      <c r="BB1219" s="139"/>
      <c r="BC1219" s="139"/>
      <c r="BD1219" s="139"/>
      <c r="BE1219" s="139"/>
      <c r="BF1219" s="139"/>
      <c r="BG1219" s="140"/>
      <c r="BH1219" s="139"/>
      <c r="BI1219" s="139"/>
      <c r="BJ1219" s="139"/>
      <c r="BK1219" s="139"/>
      <c r="BL1219" s="139"/>
      <c r="BM1219" s="139"/>
      <c r="BN1219" s="139"/>
    </row>
    <row r="1220" spans="1:66" ht="15">
      <c r="A1220" s="139"/>
      <c r="B1220" s="139"/>
      <c r="C1220" s="139"/>
      <c r="D1220" s="139"/>
      <c r="E1220" s="139"/>
      <c r="F1220" s="139"/>
      <c r="G1220" s="139"/>
      <c r="H1220" s="139"/>
      <c r="I1220" s="139"/>
      <c r="J1220" s="139"/>
      <c r="K1220" s="139"/>
      <c r="L1220" s="139"/>
      <c r="M1220" s="139"/>
      <c r="N1220" s="139"/>
      <c r="O1220" s="139"/>
      <c r="P1220" s="139"/>
      <c r="Q1220" s="139"/>
      <c r="R1220" s="139"/>
      <c r="S1220" s="139"/>
      <c r="T1220" s="139"/>
      <c r="U1220" s="139"/>
      <c r="V1220" s="139"/>
      <c r="W1220" s="139"/>
      <c r="X1220" s="139"/>
      <c r="Y1220" s="139"/>
      <c r="Z1220" s="139"/>
      <c r="AA1220" s="139"/>
      <c r="AB1220" s="139"/>
      <c r="AC1220" s="139"/>
      <c r="AD1220" s="139"/>
      <c r="AE1220" s="139"/>
      <c r="AF1220" s="139"/>
      <c r="AG1220" s="139"/>
      <c r="AH1220" s="139"/>
      <c r="AI1220" s="139"/>
      <c r="AJ1220" s="139"/>
      <c r="AK1220" s="139"/>
      <c r="AL1220" s="139"/>
      <c r="AM1220" s="139"/>
      <c r="AN1220" s="139"/>
      <c r="AO1220" s="139"/>
      <c r="AP1220" s="139"/>
      <c r="AQ1220" s="139"/>
      <c r="AR1220" s="139"/>
      <c r="AS1220" s="139"/>
      <c r="AT1220" s="139"/>
      <c r="AU1220" s="139"/>
      <c r="AV1220" s="139"/>
      <c r="AW1220" s="139"/>
      <c r="AX1220" s="139"/>
      <c r="AY1220" s="139"/>
      <c r="AZ1220" s="139"/>
      <c r="BA1220" s="140"/>
      <c r="BB1220" s="139"/>
      <c r="BC1220" s="139"/>
      <c r="BD1220" s="139"/>
      <c r="BE1220" s="139"/>
      <c r="BF1220" s="139"/>
      <c r="BG1220" s="140"/>
      <c r="BH1220" s="139"/>
      <c r="BI1220" s="139"/>
      <c r="BJ1220" s="139"/>
      <c r="BK1220" s="139"/>
      <c r="BL1220" s="139"/>
      <c r="BM1220" s="139"/>
      <c r="BN1220" s="139"/>
    </row>
    <row r="1221" spans="1:66" ht="15">
      <c r="A1221" s="139"/>
      <c r="B1221" s="139"/>
      <c r="C1221" s="139"/>
      <c r="D1221" s="139"/>
      <c r="E1221" s="139"/>
      <c r="F1221" s="139"/>
      <c r="G1221" s="139"/>
      <c r="H1221" s="139"/>
      <c r="I1221" s="139"/>
      <c r="J1221" s="139"/>
      <c r="K1221" s="139"/>
      <c r="L1221" s="139"/>
      <c r="M1221" s="139"/>
      <c r="N1221" s="139"/>
      <c r="O1221" s="139"/>
      <c r="P1221" s="139"/>
      <c r="Q1221" s="139"/>
      <c r="R1221" s="139"/>
      <c r="S1221" s="139"/>
      <c r="T1221" s="139"/>
      <c r="U1221" s="139"/>
      <c r="V1221" s="139"/>
      <c r="W1221" s="139"/>
      <c r="X1221" s="139"/>
      <c r="Y1221" s="139"/>
      <c r="Z1221" s="139"/>
      <c r="AA1221" s="139"/>
      <c r="AB1221" s="139"/>
      <c r="AC1221" s="139"/>
      <c r="AD1221" s="139"/>
      <c r="AE1221" s="139"/>
      <c r="AF1221" s="139"/>
      <c r="AG1221" s="139"/>
      <c r="AH1221" s="139"/>
      <c r="AI1221" s="139"/>
      <c r="AJ1221" s="139"/>
      <c r="AK1221" s="139"/>
      <c r="AL1221" s="139"/>
      <c r="AM1221" s="139"/>
      <c r="AN1221" s="139"/>
      <c r="AO1221" s="139"/>
      <c r="AP1221" s="139"/>
      <c r="AQ1221" s="139"/>
      <c r="AR1221" s="139"/>
      <c r="AS1221" s="139"/>
      <c r="AT1221" s="139"/>
      <c r="AU1221" s="139"/>
      <c r="AV1221" s="139"/>
      <c r="AW1221" s="139"/>
      <c r="AX1221" s="139"/>
      <c r="AY1221" s="139"/>
      <c r="AZ1221" s="139"/>
      <c r="BA1221" s="140"/>
      <c r="BB1221" s="139"/>
      <c r="BC1221" s="139"/>
      <c r="BD1221" s="139"/>
      <c r="BE1221" s="139"/>
      <c r="BF1221" s="139"/>
      <c r="BG1221" s="140"/>
      <c r="BH1221" s="139"/>
      <c r="BI1221" s="139"/>
      <c r="BJ1221" s="139"/>
      <c r="BK1221" s="139"/>
      <c r="BL1221" s="139"/>
      <c r="BM1221" s="139"/>
      <c r="BN1221" s="139"/>
    </row>
    <row r="1222" spans="1:66" ht="15">
      <c r="A1222" s="139"/>
      <c r="B1222" s="139"/>
      <c r="C1222" s="139"/>
      <c r="D1222" s="139"/>
      <c r="E1222" s="139"/>
      <c r="F1222" s="139"/>
      <c r="G1222" s="139"/>
      <c r="H1222" s="139"/>
      <c r="I1222" s="139"/>
      <c r="J1222" s="139"/>
      <c r="K1222" s="139"/>
      <c r="L1222" s="139"/>
      <c r="M1222" s="139"/>
      <c r="N1222" s="139"/>
      <c r="O1222" s="139"/>
      <c r="P1222" s="139"/>
      <c r="Q1222" s="139"/>
      <c r="R1222" s="139"/>
      <c r="S1222" s="139"/>
      <c r="T1222" s="139"/>
      <c r="U1222" s="139"/>
      <c r="V1222" s="139"/>
      <c r="W1222" s="139"/>
      <c r="X1222" s="139"/>
      <c r="Y1222" s="139"/>
      <c r="Z1222" s="139"/>
      <c r="AA1222" s="139"/>
      <c r="AB1222" s="139"/>
      <c r="AC1222" s="139"/>
      <c r="AD1222" s="139"/>
      <c r="AE1222" s="139"/>
      <c r="AF1222" s="139"/>
      <c r="AG1222" s="139"/>
      <c r="AH1222" s="139"/>
      <c r="AI1222" s="139"/>
      <c r="AJ1222" s="139"/>
      <c r="AK1222" s="139"/>
      <c r="AL1222" s="139"/>
      <c r="AM1222" s="139"/>
      <c r="AN1222" s="139"/>
      <c r="AO1222" s="139"/>
      <c r="AP1222" s="139"/>
      <c r="AQ1222" s="139"/>
      <c r="AR1222" s="139"/>
      <c r="AS1222" s="139"/>
      <c r="AT1222" s="139"/>
      <c r="AU1222" s="139"/>
      <c r="AV1222" s="139"/>
      <c r="AW1222" s="139"/>
      <c r="AX1222" s="139"/>
      <c r="AY1222" s="139"/>
      <c r="AZ1222" s="139"/>
      <c r="BA1222" s="140"/>
      <c r="BB1222" s="139"/>
      <c r="BC1222" s="139"/>
      <c r="BD1222" s="139"/>
      <c r="BE1222" s="139"/>
      <c r="BF1222" s="139"/>
      <c r="BG1222" s="140"/>
      <c r="BH1222" s="139"/>
      <c r="BI1222" s="139"/>
      <c r="BJ1222" s="139"/>
      <c r="BK1222" s="139"/>
      <c r="BL1222" s="139"/>
      <c r="BM1222" s="139"/>
      <c r="BN1222" s="139"/>
    </row>
    <row r="1223" spans="1:66" ht="15">
      <c r="A1223" s="139"/>
      <c r="B1223" s="139"/>
      <c r="C1223" s="139"/>
      <c r="D1223" s="139"/>
      <c r="E1223" s="139"/>
      <c r="F1223" s="139"/>
      <c r="G1223" s="139"/>
      <c r="H1223" s="139"/>
      <c r="I1223" s="139"/>
      <c r="J1223" s="139"/>
      <c r="K1223" s="139"/>
      <c r="L1223" s="139"/>
      <c r="M1223" s="139"/>
      <c r="N1223" s="139"/>
      <c r="O1223" s="139"/>
      <c r="P1223" s="139"/>
      <c r="Q1223" s="139"/>
      <c r="R1223" s="139"/>
      <c r="S1223" s="139"/>
      <c r="T1223" s="139"/>
      <c r="U1223" s="139"/>
      <c r="V1223" s="139"/>
      <c r="W1223" s="139"/>
      <c r="X1223" s="139"/>
      <c r="Y1223" s="139"/>
      <c r="Z1223" s="139"/>
      <c r="AA1223" s="139"/>
      <c r="AB1223" s="139"/>
      <c r="AC1223" s="139"/>
      <c r="AD1223" s="139"/>
      <c r="AE1223" s="139"/>
      <c r="AF1223" s="139"/>
      <c r="AG1223" s="139"/>
      <c r="AH1223" s="139"/>
      <c r="AI1223" s="139"/>
      <c r="AJ1223" s="139"/>
      <c r="AK1223" s="139"/>
      <c r="AL1223" s="139"/>
      <c r="AM1223" s="139"/>
      <c r="AN1223" s="139"/>
      <c r="AO1223" s="139"/>
      <c r="AP1223" s="139"/>
      <c r="AQ1223" s="139"/>
      <c r="AR1223" s="139"/>
      <c r="AS1223" s="139"/>
      <c r="AT1223" s="139"/>
      <c r="AU1223" s="139"/>
      <c r="AV1223" s="139"/>
      <c r="AW1223" s="139"/>
      <c r="AX1223" s="139"/>
      <c r="AY1223" s="139"/>
      <c r="AZ1223" s="139"/>
      <c r="BA1223" s="140"/>
      <c r="BB1223" s="139"/>
      <c r="BC1223" s="139"/>
      <c r="BD1223" s="139"/>
      <c r="BE1223" s="139"/>
      <c r="BF1223" s="139"/>
      <c r="BG1223" s="140"/>
      <c r="BH1223" s="139"/>
      <c r="BI1223" s="139"/>
      <c r="BJ1223" s="139"/>
      <c r="BK1223" s="139"/>
      <c r="BL1223" s="139"/>
      <c r="BM1223" s="139"/>
      <c r="BN1223" s="139"/>
    </row>
    <row r="1224" spans="1:66" ht="15">
      <c r="A1224" s="139"/>
      <c r="B1224" s="139"/>
      <c r="C1224" s="139"/>
      <c r="D1224" s="139"/>
      <c r="E1224" s="139"/>
      <c r="F1224" s="139"/>
      <c r="G1224" s="139"/>
      <c r="H1224" s="139"/>
      <c r="I1224" s="139"/>
      <c r="J1224" s="139"/>
      <c r="K1224" s="139"/>
      <c r="L1224" s="139"/>
      <c r="M1224" s="139"/>
      <c r="N1224" s="139"/>
      <c r="O1224" s="139"/>
      <c r="P1224" s="139"/>
      <c r="Q1224" s="139"/>
      <c r="R1224" s="139"/>
      <c r="S1224" s="139"/>
      <c r="T1224" s="139"/>
      <c r="U1224" s="139"/>
      <c r="V1224" s="139"/>
      <c r="W1224" s="139"/>
      <c r="X1224" s="139"/>
      <c r="Y1224" s="139"/>
      <c r="Z1224" s="139"/>
      <c r="AA1224" s="139"/>
      <c r="AB1224" s="139"/>
      <c r="AC1224" s="139"/>
      <c r="AD1224" s="139"/>
      <c r="AE1224" s="139"/>
      <c r="AF1224" s="139"/>
      <c r="AG1224" s="139"/>
      <c r="AH1224" s="139"/>
      <c r="AI1224" s="139"/>
      <c r="AJ1224" s="139"/>
      <c r="AK1224" s="139"/>
      <c r="AL1224" s="139"/>
      <c r="AM1224" s="139"/>
      <c r="AN1224" s="139"/>
      <c r="AO1224" s="139"/>
      <c r="AP1224" s="139"/>
      <c r="AQ1224" s="139"/>
      <c r="AR1224" s="139"/>
      <c r="AS1224" s="139"/>
      <c r="AT1224" s="139"/>
      <c r="AU1224" s="139"/>
      <c r="AV1224" s="139"/>
      <c r="AW1224" s="139"/>
      <c r="AX1224" s="139"/>
      <c r="AY1224" s="139"/>
      <c r="AZ1224" s="139"/>
      <c r="BA1224" s="140"/>
      <c r="BB1224" s="139"/>
      <c r="BC1224" s="139"/>
      <c r="BD1224" s="139"/>
      <c r="BE1224" s="139"/>
      <c r="BF1224" s="139"/>
      <c r="BG1224" s="140"/>
      <c r="BH1224" s="139"/>
      <c r="BI1224" s="139"/>
      <c r="BJ1224" s="139"/>
      <c r="BK1224" s="139"/>
      <c r="BL1224" s="139"/>
      <c r="BM1224" s="139"/>
      <c r="BN1224" s="139"/>
    </row>
    <row r="1225" spans="1:66" ht="15">
      <c r="A1225" s="139"/>
      <c r="B1225" s="139"/>
      <c r="C1225" s="139"/>
      <c r="D1225" s="139"/>
      <c r="E1225" s="139"/>
      <c r="F1225" s="139"/>
      <c r="G1225" s="139"/>
      <c r="H1225" s="139"/>
      <c r="I1225" s="139"/>
      <c r="J1225" s="139"/>
      <c r="K1225" s="139"/>
      <c r="L1225" s="139"/>
      <c r="M1225" s="139"/>
      <c r="N1225" s="139"/>
      <c r="O1225" s="139"/>
      <c r="P1225" s="139"/>
      <c r="Q1225" s="139"/>
      <c r="R1225" s="139"/>
      <c r="S1225" s="139"/>
      <c r="T1225" s="139"/>
      <c r="U1225" s="139"/>
      <c r="V1225" s="139"/>
      <c r="W1225" s="139"/>
      <c r="X1225" s="139"/>
      <c r="Y1225" s="139"/>
      <c r="Z1225" s="139"/>
      <c r="AA1225" s="139"/>
      <c r="AB1225" s="139"/>
      <c r="AC1225" s="139"/>
      <c r="AD1225" s="139"/>
      <c r="AE1225" s="139"/>
      <c r="AF1225" s="139"/>
      <c r="AG1225" s="139"/>
      <c r="AH1225" s="139"/>
      <c r="AI1225" s="139"/>
      <c r="AJ1225" s="139"/>
      <c r="AK1225" s="139"/>
      <c r="AL1225" s="139"/>
      <c r="AM1225" s="139"/>
      <c r="AN1225" s="139"/>
      <c r="AO1225" s="139"/>
      <c r="AP1225" s="139"/>
      <c r="AQ1225" s="139"/>
      <c r="AR1225" s="139"/>
      <c r="AS1225" s="139"/>
      <c r="AT1225" s="139"/>
      <c r="AU1225" s="139"/>
      <c r="AV1225" s="139"/>
      <c r="AW1225" s="139"/>
      <c r="AX1225" s="139"/>
      <c r="AY1225" s="139"/>
      <c r="AZ1225" s="139"/>
      <c r="BA1225" s="140"/>
      <c r="BB1225" s="139"/>
      <c r="BC1225" s="139"/>
      <c r="BD1225" s="139"/>
      <c r="BE1225" s="139"/>
      <c r="BF1225" s="139"/>
      <c r="BG1225" s="140"/>
      <c r="BH1225" s="139"/>
      <c r="BI1225" s="139"/>
      <c r="BJ1225" s="139"/>
      <c r="BK1225" s="139"/>
      <c r="BL1225" s="139"/>
      <c r="BM1225" s="139"/>
      <c r="BN1225" s="139"/>
    </row>
    <row r="1226" spans="1:66" ht="15">
      <c r="A1226" s="139"/>
      <c r="B1226" s="139"/>
      <c r="C1226" s="139"/>
      <c r="D1226" s="139"/>
      <c r="E1226" s="139"/>
      <c r="F1226" s="139"/>
      <c r="G1226" s="139"/>
      <c r="H1226" s="139"/>
      <c r="I1226" s="139"/>
      <c r="J1226" s="139"/>
      <c r="K1226" s="139"/>
      <c r="L1226" s="139"/>
      <c r="M1226" s="139"/>
      <c r="N1226" s="139"/>
      <c r="O1226" s="139"/>
      <c r="P1226" s="139"/>
      <c r="Q1226" s="139"/>
      <c r="R1226" s="139"/>
      <c r="S1226" s="139"/>
      <c r="T1226" s="139"/>
      <c r="U1226" s="139"/>
      <c r="V1226" s="139"/>
      <c r="W1226" s="139"/>
      <c r="X1226" s="139"/>
      <c r="Y1226" s="139"/>
      <c r="Z1226" s="139"/>
      <c r="AA1226" s="139"/>
      <c r="AB1226" s="139"/>
      <c r="AC1226" s="139"/>
      <c r="AD1226" s="139"/>
      <c r="AE1226" s="139"/>
      <c r="AF1226" s="139"/>
      <c r="AG1226" s="139"/>
      <c r="AH1226" s="139"/>
      <c r="AI1226" s="139"/>
      <c r="AJ1226" s="139"/>
      <c r="AK1226" s="139"/>
      <c r="AL1226" s="139"/>
      <c r="AM1226" s="139"/>
      <c r="AN1226" s="139"/>
      <c r="AO1226" s="139"/>
      <c r="AP1226" s="139"/>
      <c r="AQ1226" s="139"/>
      <c r="AR1226" s="139"/>
      <c r="AS1226" s="139"/>
      <c r="AT1226" s="139"/>
      <c r="AU1226" s="139"/>
      <c r="AV1226" s="139"/>
      <c r="AW1226" s="139"/>
      <c r="AX1226" s="139"/>
      <c r="AY1226" s="139"/>
      <c r="AZ1226" s="139"/>
      <c r="BA1226" s="140"/>
      <c r="BB1226" s="139"/>
      <c r="BC1226" s="139"/>
      <c r="BD1226" s="139"/>
      <c r="BE1226" s="139"/>
      <c r="BF1226" s="139"/>
      <c r="BG1226" s="140"/>
      <c r="BH1226" s="139"/>
      <c r="BI1226" s="139"/>
      <c r="BJ1226" s="139"/>
      <c r="BK1226" s="139"/>
      <c r="BL1226" s="139"/>
      <c r="BM1226" s="139"/>
      <c r="BN1226" s="139"/>
    </row>
    <row r="1227" spans="1:66" ht="15">
      <c r="A1227" s="139"/>
      <c r="B1227" s="139"/>
      <c r="C1227" s="139"/>
      <c r="D1227" s="139"/>
      <c r="E1227" s="139"/>
      <c r="F1227" s="139"/>
      <c r="G1227" s="139"/>
      <c r="H1227" s="139"/>
      <c r="I1227" s="139"/>
      <c r="J1227" s="139"/>
      <c r="K1227" s="139"/>
      <c r="L1227" s="139"/>
      <c r="M1227" s="139"/>
      <c r="N1227" s="139"/>
      <c r="O1227" s="139"/>
      <c r="P1227" s="139"/>
      <c r="Q1227" s="139"/>
      <c r="R1227" s="139"/>
      <c r="S1227" s="139"/>
      <c r="T1227" s="139"/>
      <c r="U1227" s="139"/>
      <c r="V1227" s="139"/>
      <c r="W1227" s="139"/>
      <c r="X1227" s="139"/>
      <c r="Y1227" s="139"/>
      <c r="Z1227" s="139"/>
      <c r="AA1227" s="139"/>
      <c r="AB1227" s="139"/>
      <c r="AC1227" s="139"/>
      <c r="AD1227" s="139"/>
      <c r="AE1227" s="139"/>
      <c r="AF1227" s="139"/>
      <c r="AG1227" s="139"/>
      <c r="AH1227" s="139"/>
      <c r="AI1227" s="139"/>
      <c r="AJ1227" s="139"/>
      <c r="AK1227" s="139"/>
      <c r="AL1227" s="139"/>
      <c r="AM1227" s="139"/>
      <c r="AN1227" s="139"/>
      <c r="AO1227" s="139"/>
      <c r="AP1227" s="139"/>
      <c r="AQ1227" s="139"/>
      <c r="AR1227" s="139"/>
      <c r="AS1227" s="139"/>
      <c r="AT1227" s="139"/>
      <c r="AU1227" s="139"/>
      <c r="AV1227" s="139"/>
      <c r="AW1227" s="139"/>
      <c r="AX1227" s="139"/>
      <c r="AY1227" s="139"/>
      <c r="AZ1227" s="139"/>
      <c r="BA1227" s="140"/>
      <c r="BB1227" s="139"/>
      <c r="BC1227" s="139"/>
      <c r="BD1227" s="139"/>
      <c r="BE1227" s="139"/>
      <c r="BF1227" s="139"/>
      <c r="BG1227" s="140"/>
      <c r="BH1227" s="139"/>
      <c r="BI1227" s="139"/>
      <c r="BJ1227" s="139"/>
      <c r="BK1227" s="139"/>
      <c r="BL1227" s="139"/>
      <c r="BM1227" s="139"/>
      <c r="BN1227" s="139"/>
    </row>
    <row r="1228" spans="1:66" ht="15">
      <c r="A1228" s="139"/>
      <c r="B1228" s="139"/>
      <c r="C1228" s="139"/>
      <c r="D1228" s="139"/>
      <c r="E1228" s="139"/>
      <c r="F1228" s="139"/>
      <c r="G1228" s="139"/>
      <c r="H1228" s="139"/>
      <c r="I1228" s="139"/>
      <c r="J1228" s="139"/>
      <c r="K1228" s="139"/>
      <c r="L1228" s="139"/>
      <c r="M1228" s="139"/>
      <c r="N1228" s="139"/>
      <c r="O1228" s="139"/>
      <c r="P1228" s="139"/>
      <c r="Q1228" s="139"/>
      <c r="R1228" s="139"/>
      <c r="S1228" s="139"/>
      <c r="T1228" s="139"/>
      <c r="U1228" s="139"/>
      <c r="V1228" s="139"/>
      <c r="W1228" s="139"/>
      <c r="X1228" s="139"/>
      <c r="Y1228" s="139"/>
      <c r="Z1228" s="139"/>
      <c r="AA1228" s="139"/>
      <c r="AB1228" s="139"/>
      <c r="AC1228" s="139"/>
      <c r="AD1228" s="139"/>
      <c r="AE1228" s="139"/>
      <c r="AF1228" s="139"/>
      <c r="AG1228" s="139"/>
      <c r="AH1228" s="139"/>
      <c r="AI1228" s="139"/>
      <c r="AJ1228" s="139"/>
      <c r="AK1228" s="139"/>
      <c r="AL1228" s="139"/>
      <c r="AM1228" s="139"/>
      <c r="AN1228" s="139"/>
      <c r="AO1228" s="139"/>
      <c r="AP1228" s="139"/>
      <c r="AQ1228" s="139"/>
      <c r="AR1228" s="139"/>
      <c r="AS1228" s="139"/>
      <c r="AT1228" s="139"/>
      <c r="AU1228" s="139"/>
      <c r="AV1228" s="139"/>
      <c r="AW1228" s="139"/>
      <c r="AX1228" s="139"/>
      <c r="AY1228" s="139"/>
      <c r="AZ1228" s="139"/>
      <c r="BA1228" s="140"/>
      <c r="BB1228" s="139"/>
      <c r="BC1228" s="139"/>
      <c r="BD1228" s="139"/>
      <c r="BE1228" s="139"/>
      <c r="BF1228" s="139"/>
      <c r="BG1228" s="140"/>
      <c r="BH1228" s="139"/>
      <c r="BI1228" s="139"/>
      <c r="BJ1228" s="139"/>
      <c r="BK1228" s="139"/>
      <c r="BL1228" s="139"/>
      <c r="BM1228" s="139"/>
      <c r="BN1228" s="139"/>
    </row>
    <row r="1229" spans="1:66" ht="15">
      <c r="A1229" s="139"/>
      <c r="B1229" s="139"/>
      <c r="C1229" s="139"/>
      <c r="D1229" s="139"/>
      <c r="E1229" s="139"/>
      <c r="F1229" s="139"/>
      <c r="G1229" s="139"/>
      <c r="H1229" s="139"/>
      <c r="I1229" s="139"/>
      <c r="J1229" s="139"/>
      <c r="K1229" s="139"/>
      <c r="L1229" s="139"/>
      <c r="M1229" s="139"/>
      <c r="N1229" s="139"/>
      <c r="O1229" s="139"/>
      <c r="P1229" s="139"/>
      <c r="Q1229" s="139"/>
      <c r="R1229" s="139"/>
      <c r="S1229" s="139"/>
      <c r="T1229" s="139"/>
      <c r="U1229" s="139"/>
      <c r="V1229" s="139"/>
      <c r="W1229" s="139"/>
      <c r="X1229" s="139"/>
      <c r="Y1229" s="139"/>
      <c r="Z1229" s="139"/>
      <c r="AA1229" s="139"/>
      <c r="AB1229" s="139"/>
      <c r="AC1229" s="139"/>
      <c r="AD1229" s="139"/>
      <c r="AE1229" s="139"/>
      <c r="AF1229" s="139"/>
      <c r="AG1229" s="139"/>
      <c r="AH1229" s="139"/>
      <c r="AI1229" s="139"/>
      <c r="AJ1229" s="139"/>
      <c r="AK1229" s="139"/>
      <c r="AL1229" s="139"/>
      <c r="AM1229" s="139"/>
      <c r="AN1229" s="139"/>
      <c r="AO1229" s="139"/>
      <c r="AP1229" s="139"/>
      <c r="AQ1229" s="139"/>
      <c r="AR1229" s="139"/>
      <c r="AS1229" s="139"/>
      <c r="AT1229" s="139"/>
      <c r="AU1229" s="139"/>
      <c r="AV1229" s="139"/>
      <c r="AW1229" s="139"/>
      <c r="AX1229" s="139"/>
      <c r="AY1229" s="139"/>
      <c r="AZ1229" s="139"/>
      <c r="BA1229" s="140"/>
      <c r="BB1229" s="139"/>
      <c r="BC1229" s="139"/>
      <c r="BD1229" s="139"/>
      <c r="BE1229" s="139"/>
      <c r="BF1229" s="139"/>
      <c r="BG1229" s="140"/>
      <c r="BH1229" s="139"/>
      <c r="BI1229" s="139"/>
      <c r="BJ1229" s="139"/>
      <c r="BK1229" s="139"/>
      <c r="BL1229" s="139"/>
      <c r="BM1229" s="139"/>
      <c r="BN1229" s="139"/>
    </row>
    <row r="1230" spans="1:66" ht="15">
      <c r="A1230" s="139"/>
      <c r="B1230" s="139"/>
      <c r="C1230" s="139"/>
      <c r="D1230" s="139"/>
      <c r="E1230" s="139"/>
      <c r="F1230" s="139"/>
      <c r="G1230" s="139"/>
      <c r="H1230" s="139"/>
      <c r="I1230" s="139"/>
      <c r="J1230" s="139"/>
      <c r="K1230" s="139"/>
      <c r="L1230" s="139"/>
      <c r="M1230" s="139"/>
      <c r="N1230" s="139"/>
      <c r="O1230" s="139"/>
      <c r="P1230" s="139"/>
      <c r="Q1230" s="139"/>
      <c r="R1230" s="139"/>
      <c r="S1230" s="139"/>
      <c r="T1230" s="139"/>
      <c r="U1230" s="139"/>
      <c r="V1230" s="139"/>
      <c r="W1230" s="139"/>
      <c r="X1230" s="139"/>
      <c r="Y1230" s="139"/>
      <c r="Z1230" s="139"/>
      <c r="AA1230" s="139"/>
      <c r="AB1230" s="139"/>
      <c r="AC1230" s="139"/>
      <c r="AD1230" s="139"/>
      <c r="AE1230" s="139"/>
      <c r="AF1230" s="139"/>
      <c r="AG1230" s="139"/>
      <c r="AH1230" s="139"/>
      <c r="AI1230" s="139"/>
      <c r="AJ1230" s="139"/>
      <c r="AK1230" s="139"/>
      <c r="AL1230" s="139"/>
      <c r="AM1230" s="139"/>
      <c r="AN1230" s="139"/>
      <c r="AO1230" s="139"/>
      <c r="AP1230" s="139"/>
      <c r="AQ1230" s="139"/>
      <c r="AR1230" s="139"/>
      <c r="AS1230" s="139"/>
      <c r="AT1230" s="139"/>
      <c r="AU1230" s="139"/>
      <c r="AV1230" s="139"/>
      <c r="AW1230" s="139"/>
      <c r="AX1230" s="139"/>
      <c r="AY1230" s="139"/>
      <c r="AZ1230" s="139"/>
      <c r="BA1230" s="140"/>
      <c r="BB1230" s="139"/>
      <c r="BC1230" s="139"/>
      <c r="BD1230" s="139"/>
      <c r="BE1230" s="139"/>
      <c r="BF1230" s="139"/>
      <c r="BG1230" s="140"/>
      <c r="BH1230" s="139"/>
      <c r="BI1230" s="139"/>
      <c r="BJ1230" s="139"/>
      <c r="BK1230" s="139"/>
      <c r="BL1230" s="139"/>
      <c r="BM1230" s="139"/>
      <c r="BN1230" s="139"/>
    </row>
    <row r="1231" spans="1:66" ht="15">
      <c r="A1231" s="139"/>
      <c r="B1231" s="139"/>
      <c r="C1231" s="139"/>
      <c r="D1231" s="139"/>
      <c r="E1231" s="139"/>
      <c r="F1231" s="139"/>
      <c r="G1231" s="139"/>
      <c r="H1231" s="139"/>
      <c r="I1231" s="139"/>
      <c r="J1231" s="139"/>
      <c r="K1231" s="139"/>
      <c r="L1231" s="139"/>
      <c r="M1231" s="139"/>
      <c r="N1231" s="139"/>
      <c r="O1231" s="139"/>
      <c r="P1231" s="139"/>
      <c r="Q1231" s="139"/>
      <c r="R1231" s="139"/>
      <c r="S1231" s="139"/>
      <c r="T1231" s="139"/>
      <c r="U1231" s="139"/>
      <c r="V1231" s="139"/>
      <c r="W1231" s="139"/>
      <c r="X1231" s="139"/>
      <c r="Y1231" s="139"/>
      <c r="Z1231" s="139"/>
      <c r="AA1231" s="139"/>
      <c r="AB1231" s="139"/>
      <c r="AC1231" s="139"/>
      <c r="AD1231" s="139"/>
      <c r="AE1231" s="139"/>
      <c r="AF1231" s="139"/>
      <c r="AG1231" s="139"/>
      <c r="AH1231" s="139"/>
      <c r="AI1231" s="139"/>
      <c r="AJ1231" s="139"/>
      <c r="AK1231" s="139"/>
      <c r="AL1231" s="139"/>
      <c r="AM1231" s="139"/>
      <c r="AN1231" s="139"/>
      <c r="AO1231" s="139"/>
      <c r="AP1231" s="139"/>
      <c r="AQ1231" s="139"/>
      <c r="AR1231" s="139"/>
      <c r="AS1231" s="139"/>
      <c r="AT1231" s="139"/>
      <c r="AU1231" s="139"/>
      <c r="AV1231" s="139"/>
      <c r="AW1231" s="139"/>
      <c r="AX1231" s="139"/>
      <c r="AY1231" s="139"/>
      <c r="AZ1231" s="139"/>
      <c r="BA1231" s="140"/>
      <c r="BB1231" s="139"/>
      <c r="BC1231" s="139"/>
      <c r="BD1231" s="139"/>
      <c r="BE1231" s="139"/>
      <c r="BF1231" s="139"/>
      <c r="BG1231" s="140"/>
      <c r="BH1231" s="139"/>
      <c r="BI1231" s="139"/>
      <c r="BJ1231" s="139"/>
      <c r="BK1231" s="139"/>
      <c r="BL1231" s="139"/>
      <c r="BM1231" s="139"/>
      <c r="BN1231" s="139"/>
    </row>
    <row r="1232" spans="1:66" ht="15">
      <c r="A1232" s="139"/>
      <c r="B1232" s="139"/>
      <c r="C1232" s="139"/>
      <c r="D1232" s="139"/>
      <c r="E1232" s="139"/>
      <c r="F1232" s="139"/>
      <c r="G1232" s="139"/>
      <c r="H1232" s="139"/>
      <c r="I1232" s="139"/>
      <c r="J1232" s="139"/>
      <c r="K1232" s="139"/>
      <c r="L1232" s="139"/>
      <c r="M1232" s="139"/>
      <c r="N1232" s="139"/>
      <c r="O1232" s="139"/>
      <c r="P1232" s="139"/>
      <c r="Q1232" s="139"/>
      <c r="R1232" s="139"/>
      <c r="S1232" s="139"/>
      <c r="T1232" s="139"/>
      <c r="U1232" s="139"/>
      <c r="V1232" s="139"/>
      <c r="W1232" s="139"/>
      <c r="X1232" s="139"/>
      <c r="Y1232" s="139"/>
      <c r="Z1232" s="139"/>
      <c r="AA1232" s="139"/>
      <c r="AB1232" s="139"/>
      <c r="AC1232" s="139"/>
      <c r="AD1232" s="139"/>
      <c r="AE1232" s="139"/>
      <c r="AF1232" s="139"/>
      <c r="AG1232" s="139"/>
      <c r="AH1232" s="139"/>
      <c r="AI1232" s="139"/>
      <c r="AJ1232" s="139"/>
      <c r="AK1232" s="139"/>
      <c r="AL1232" s="139"/>
      <c r="AM1232" s="139"/>
      <c r="AN1232" s="139"/>
      <c r="AO1232" s="139"/>
      <c r="AP1232" s="139"/>
      <c r="AQ1232" s="139"/>
      <c r="AR1232" s="139"/>
      <c r="AS1232" s="139"/>
      <c r="AT1232" s="139"/>
      <c r="AU1232" s="139"/>
      <c r="AV1232" s="139"/>
      <c r="AW1232" s="139"/>
      <c r="AX1232" s="139"/>
      <c r="AY1232" s="139"/>
      <c r="AZ1232" s="139"/>
      <c r="BA1232" s="140"/>
      <c r="BB1232" s="139"/>
      <c r="BC1232" s="139"/>
      <c r="BD1232" s="139"/>
      <c r="BE1232" s="139"/>
      <c r="BF1232" s="139"/>
      <c r="BG1232" s="140"/>
      <c r="BH1232" s="139"/>
      <c r="BI1232" s="139"/>
      <c r="BJ1232" s="139"/>
      <c r="BK1232" s="139"/>
      <c r="BL1232" s="139"/>
      <c r="BM1232" s="139"/>
      <c r="BN1232" s="139"/>
    </row>
    <row r="1233" spans="1:66" ht="15">
      <c r="A1233" s="139"/>
      <c r="B1233" s="139"/>
      <c r="C1233" s="139"/>
      <c r="D1233" s="139"/>
      <c r="E1233" s="139"/>
      <c r="F1233" s="139"/>
      <c r="G1233" s="139"/>
      <c r="H1233" s="139"/>
      <c r="I1233" s="139"/>
      <c r="J1233" s="139"/>
      <c r="K1233" s="139"/>
      <c r="L1233" s="139"/>
      <c r="M1233" s="139"/>
      <c r="N1233" s="139"/>
      <c r="O1233" s="139"/>
      <c r="P1233" s="139"/>
      <c r="Q1233" s="139"/>
      <c r="R1233" s="139"/>
      <c r="S1233" s="139"/>
      <c r="T1233" s="139"/>
      <c r="U1233" s="139"/>
      <c r="V1233" s="139"/>
      <c r="W1233" s="139"/>
      <c r="X1233" s="139"/>
      <c r="Y1233" s="139"/>
      <c r="Z1233" s="139"/>
      <c r="AA1233" s="139"/>
      <c r="AB1233" s="139"/>
      <c r="AC1233" s="139"/>
      <c r="AD1233" s="139"/>
      <c r="AE1233" s="139"/>
      <c r="AF1233" s="139"/>
      <c r="AG1233" s="139"/>
      <c r="AH1233" s="139"/>
      <c r="AI1233" s="139"/>
      <c r="AJ1233" s="139"/>
      <c r="AK1233" s="139"/>
      <c r="AL1233" s="139"/>
      <c r="AM1233" s="139"/>
      <c r="AN1233" s="139"/>
      <c r="AO1233" s="139"/>
      <c r="AP1233" s="139"/>
      <c r="AQ1233" s="139"/>
      <c r="AR1233" s="139"/>
      <c r="AS1233" s="139"/>
      <c r="AT1233" s="139"/>
      <c r="AU1233" s="139"/>
      <c r="AV1233" s="139"/>
      <c r="AW1233" s="139"/>
      <c r="AX1233" s="139"/>
      <c r="AY1233" s="139"/>
      <c r="AZ1233" s="139"/>
      <c r="BA1233" s="140"/>
      <c r="BB1233" s="139"/>
      <c r="BC1233" s="139"/>
      <c r="BD1233" s="139"/>
      <c r="BE1233" s="139"/>
      <c r="BF1233" s="139"/>
      <c r="BG1233" s="140"/>
      <c r="BH1233" s="139"/>
      <c r="BI1233" s="139"/>
      <c r="BJ1233" s="139"/>
      <c r="BK1233" s="139"/>
      <c r="BL1233" s="139"/>
      <c r="BM1233" s="139"/>
      <c r="BN1233" s="139"/>
    </row>
    <row r="1234" spans="1:66" ht="15">
      <c r="A1234" s="139"/>
      <c r="B1234" s="139"/>
      <c r="C1234" s="139"/>
      <c r="D1234" s="139"/>
      <c r="E1234" s="139"/>
      <c r="F1234" s="139"/>
      <c r="G1234" s="139"/>
      <c r="H1234" s="139"/>
      <c r="I1234" s="139"/>
      <c r="J1234" s="139"/>
      <c r="K1234" s="139"/>
      <c r="L1234" s="139"/>
      <c r="M1234" s="139"/>
      <c r="N1234" s="139"/>
      <c r="O1234" s="139"/>
      <c r="P1234" s="139"/>
      <c r="Q1234" s="139"/>
      <c r="R1234" s="139"/>
      <c r="S1234" s="139"/>
      <c r="T1234" s="139"/>
      <c r="U1234" s="139"/>
      <c r="V1234" s="139"/>
      <c r="W1234" s="139"/>
      <c r="X1234" s="139"/>
      <c r="Y1234" s="139"/>
      <c r="Z1234" s="139"/>
      <c r="AA1234" s="139"/>
      <c r="AB1234" s="139"/>
      <c r="AC1234" s="139"/>
      <c r="AD1234" s="139"/>
      <c r="AE1234" s="139"/>
      <c r="AF1234" s="139"/>
      <c r="AG1234" s="139"/>
      <c r="AH1234" s="139"/>
      <c r="AI1234" s="139"/>
      <c r="AJ1234" s="139"/>
      <c r="AK1234" s="139"/>
      <c r="AL1234" s="139"/>
      <c r="AM1234" s="139"/>
      <c r="AN1234" s="139"/>
      <c r="AO1234" s="139"/>
      <c r="AP1234" s="139"/>
      <c r="AQ1234" s="139"/>
      <c r="AR1234" s="139"/>
      <c r="AS1234" s="139"/>
      <c r="AT1234" s="139"/>
      <c r="AU1234" s="139"/>
      <c r="AV1234" s="139"/>
      <c r="AW1234" s="139"/>
      <c r="AX1234" s="139"/>
      <c r="AY1234" s="139"/>
      <c r="AZ1234" s="139"/>
      <c r="BA1234" s="140"/>
      <c r="BB1234" s="139"/>
      <c r="BC1234" s="139"/>
      <c r="BD1234" s="139"/>
      <c r="BE1234" s="139"/>
      <c r="BF1234" s="139"/>
      <c r="BG1234" s="140"/>
      <c r="BH1234" s="139"/>
      <c r="BI1234" s="139"/>
      <c r="BJ1234" s="139"/>
      <c r="BK1234" s="139"/>
      <c r="BL1234" s="139"/>
      <c r="BM1234" s="139"/>
      <c r="BN1234" s="139"/>
    </row>
    <row r="1235" spans="1:66" ht="15">
      <c r="A1235" s="139"/>
      <c r="B1235" s="139"/>
      <c r="C1235" s="139"/>
      <c r="D1235" s="139"/>
      <c r="E1235" s="139"/>
      <c r="F1235" s="139"/>
      <c r="G1235" s="139"/>
      <c r="H1235" s="139"/>
      <c r="I1235" s="139"/>
      <c r="J1235" s="139"/>
      <c r="K1235" s="139"/>
      <c r="L1235" s="139"/>
      <c r="M1235" s="139"/>
      <c r="N1235" s="139"/>
      <c r="O1235" s="139"/>
      <c r="P1235" s="139"/>
      <c r="Q1235" s="139"/>
      <c r="R1235" s="139"/>
      <c r="S1235" s="139"/>
      <c r="T1235" s="139"/>
      <c r="U1235" s="139"/>
      <c r="V1235" s="139"/>
      <c r="W1235" s="139"/>
      <c r="X1235" s="139"/>
      <c r="Y1235" s="139"/>
      <c r="Z1235" s="139"/>
      <c r="AA1235" s="139"/>
      <c r="AB1235" s="139"/>
      <c r="AC1235" s="139"/>
      <c r="AD1235" s="139"/>
      <c r="AE1235" s="139"/>
      <c r="AF1235" s="139"/>
      <c r="AG1235" s="139"/>
      <c r="AH1235" s="139"/>
      <c r="AI1235" s="139"/>
      <c r="AJ1235" s="139"/>
      <c r="AK1235" s="139"/>
      <c r="AL1235" s="139"/>
      <c r="AM1235" s="139"/>
      <c r="AN1235" s="139"/>
      <c r="AO1235" s="139"/>
      <c r="AP1235" s="139"/>
      <c r="AQ1235" s="139"/>
      <c r="AR1235" s="139"/>
      <c r="AS1235" s="139"/>
      <c r="AT1235" s="139"/>
      <c r="AU1235" s="139"/>
      <c r="AV1235" s="139"/>
      <c r="AW1235" s="139"/>
      <c r="AX1235" s="139"/>
      <c r="AY1235" s="139"/>
      <c r="AZ1235" s="139"/>
      <c r="BA1235" s="140"/>
      <c r="BB1235" s="139"/>
      <c r="BC1235" s="139"/>
      <c r="BD1235" s="139"/>
      <c r="BE1235" s="139"/>
      <c r="BF1235" s="139"/>
      <c r="BG1235" s="140"/>
      <c r="BH1235" s="139"/>
      <c r="BI1235" s="139"/>
      <c r="BJ1235" s="139"/>
      <c r="BK1235" s="139"/>
      <c r="BL1235" s="139"/>
      <c r="BM1235" s="139"/>
      <c r="BN1235" s="139"/>
    </row>
    <row r="1236" spans="1:66" ht="15">
      <c r="A1236" s="139"/>
      <c r="B1236" s="139"/>
      <c r="C1236" s="139"/>
      <c r="D1236" s="139"/>
      <c r="E1236" s="139"/>
      <c r="F1236" s="139"/>
      <c r="G1236" s="139"/>
      <c r="H1236" s="139"/>
      <c r="I1236" s="139"/>
      <c r="J1236" s="139"/>
      <c r="K1236" s="139"/>
      <c r="L1236" s="139"/>
      <c r="M1236" s="139"/>
      <c r="N1236" s="139"/>
      <c r="O1236" s="139"/>
      <c r="P1236" s="139"/>
      <c r="Q1236" s="139"/>
      <c r="R1236" s="139"/>
      <c r="S1236" s="139"/>
      <c r="T1236" s="139"/>
      <c r="U1236" s="139"/>
      <c r="V1236" s="139"/>
      <c r="W1236" s="139"/>
      <c r="X1236" s="139"/>
      <c r="Y1236" s="139"/>
      <c r="Z1236" s="139"/>
      <c r="AA1236" s="139"/>
      <c r="AB1236" s="139"/>
      <c r="AC1236" s="139"/>
      <c r="AD1236" s="139"/>
      <c r="AE1236" s="139"/>
      <c r="AF1236" s="139"/>
      <c r="AG1236" s="139"/>
      <c r="AH1236" s="139"/>
      <c r="AI1236" s="139"/>
      <c r="AJ1236" s="139"/>
      <c r="AK1236" s="139"/>
      <c r="AL1236" s="139"/>
      <c r="AM1236" s="139"/>
      <c r="AN1236" s="139"/>
      <c r="AO1236" s="139"/>
      <c r="AP1236" s="139"/>
      <c r="AQ1236" s="139"/>
      <c r="AR1236" s="139"/>
      <c r="AS1236" s="139"/>
      <c r="AT1236" s="139"/>
      <c r="AU1236" s="139"/>
      <c r="AV1236" s="139"/>
      <c r="AW1236" s="139"/>
      <c r="AX1236" s="139"/>
      <c r="AY1236" s="139"/>
      <c r="AZ1236" s="139"/>
      <c r="BA1236" s="140"/>
      <c r="BB1236" s="139"/>
      <c r="BC1236" s="139"/>
      <c r="BD1236" s="139"/>
      <c r="BE1236" s="139"/>
      <c r="BF1236" s="139"/>
      <c r="BG1236" s="140"/>
      <c r="BH1236" s="139"/>
      <c r="BI1236" s="139"/>
      <c r="BJ1236" s="139"/>
      <c r="BK1236" s="139"/>
      <c r="BL1236" s="139"/>
      <c r="BM1236" s="139"/>
      <c r="BN1236" s="139"/>
    </row>
    <row r="1237" spans="1:66" ht="15">
      <c r="A1237" s="139"/>
      <c r="B1237" s="139"/>
      <c r="C1237" s="139"/>
      <c r="D1237" s="139"/>
      <c r="E1237" s="139"/>
      <c r="F1237" s="139"/>
      <c r="G1237" s="139"/>
      <c r="H1237" s="139"/>
      <c r="I1237" s="139"/>
      <c r="J1237" s="139"/>
      <c r="K1237" s="139"/>
      <c r="L1237" s="139"/>
      <c r="M1237" s="139"/>
      <c r="N1237" s="139"/>
      <c r="O1237" s="139"/>
      <c r="P1237" s="139"/>
      <c r="Q1237" s="139"/>
      <c r="R1237" s="139"/>
      <c r="S1237" s="139"/>
      <c r="T1237" s="139"/>
      <c r="U1237" s="139"/>
      <c r="V1237" s="139"/>
      <c r="W1237" s="139"/>
      <c r="X1237" s="139"/>
      <c r="Y1237" s="139"/>
      <c r="Z1237" s="139"/>
      <c r="AA1237" s="139"/>
      <c r="AB1237" s="139"/>
      <c r="AC1237" s="139"/>
      <c r="AD1237" s="139"/>
      <c r="AE1237" s="139"/>
      <c r="AF1237" s="139"/>
      <c r="AG1237" s="139"/>
      <c r="AH1237" s="139"/>
      <c r="AI1237" s="139"/>
      <c r="AJ1237" s="139"/>
      <c r="AK1237" s="139"/>
      <c r="AL1237" s="139"/>
      <c r="AM1237" s="139"/>
      <c r="AN1237" s="139"/>
      <c r="AO1237" s="139"/>
      <c r="AP1237" s="139"/>
      <c r="AQ1237" s="139"/>
      <c r="AR1237" s="139"/>
      <c r="AS1237" s="139"/>
      <c r="AT1237" s="139"/>
      <c r="AU1237" s="139"/>
      <c r="AV1237" s="139"/>
      <c r="AW1237" s="139"/>
      <c r="AX1237" s="139"/>
      <c r="AY1237" s="139"/>
      <c r="AZ1237" s="139"/>
      <c r="BA1237" s="140"/>
      <c r="BB1237" s="139"/>
      <c r="BC1237" s="139"/>
      <c r="BD1237" s="139"/>
      <c r="BE1237" s="139"/>
      <c r="BF1237" s="139"/>
      <c r="BG1237" s="140"/>
      <c r="BH1237" s="139"/>
      <c r="BI1237" s="139"/>
      <c r="BJ1237" s="139"/>
      <c r="BK1237" s="139"/>
      <c r="BL1237" s="139"/>
      <c r="BM1237" s="139"/>
      <c r="BN1237" s="139"/>
    </row>
    <row r="1238" spans="1:66" ht="15">
      <c r="A1238" s="139"/>
      <c r="B1238" s="139"/>
      <c r="C1238" s="139"/>
      <c r="D1238" s="139"/>
      <c r="E1238" s="139"/>
      <c r="F1238" s="139"/>
      <c r="G1238" s="139"/>
      <c r="H1238" s="139"/>
      <c r="I1238" s="139"/>
      <c r="J1238" s="139"/>
      <c r="K1238" s="139"/>
      <c r="L1238" s="139"/>
      <c r="M1238" s="139"/>
      <c r="N1238" s="139"/>
      <c r="O1238" s="139"/>
      <c r="P1238" s="139"/>
      <c r="Q1238" s="139"/>
      <c r="R1238" s="139"/>
      <c r="S1238" s="139"/>
      <c r="T1238" s="139"/>
      <c r="U1238" s="139"/>
      <c r="V1238" s="139"/>
      <c r="W1238" s="139"/>
      <c r="X1238" s="139"/>
      <c r="Y1238" s="139"/>
      <c r="Z1238" s="139"/>
      <c r="AA1238" s="139"/>
      <c r="AB1238" s="139"/>
      <c r="AC1238" s="139"/>
      <c r="AD1238" s="139"/>
      <c r="AE1238" s="139"/>
      <c r="AF1238" s="139"/>
      <c r="AG1238" s="139"/>
      <c r="AH1238" s="139"/>
      <c r="AI1238" s="139"/>
      <c r="AJ1238" s="139"/>
      <c r="AK1238" s="139"/>
      <c r="AL1238" s="139"/>
      <c r="AM1238" s="139"/>
      <c r="AN1238" s="139"/>
      <c r="AO1238" s="139"/>
      <c r="AP1238" s="139"/>
      <c r="AQ1238" s="139"/>
      <c r="AR1238" s="139"/>
      <c r="AS1238" s="139"/>
      <c r="AT1238" s="139"/>
      <c r="AU1238" s="139"/>
      <c r="AV1238" s="139"/>
      <c r="AW1238" s="139"/>
      <c r="AX1238" s="139"/>
      <c r="AY1238" s="139"/>
      <c r="AZ1238" s="139"/>
      <c r="BA1238" s="140"/>
      <c r="BB1238" s="139"/>
      <c r="BC1238" s="139"/>
      <c r="BD1238" s="139"/>
      <c r="BE1238" s="139"/>
      <c r="BF1238" s="139"/>
      <c r="BG1238" s="140"/>
      <c r="BH1238" s="139"/>
      <c r="BI1238" s="139"/>
      <c r="BJ1238" s="139"/>
      <c r="BK1238" s="139"/>
      <c r="BL1238" s="139"/>
      <c r="BM1238" s="139"/>
      <c r="BN1238" s="139"/>
    </row>
    <row r="1239" spans="1:66" ht="15">
      <c r="A1239" s="139"/>
      <c r="B1239" s="139"/>
      <c r="C1239" s="139"/>
      <c r="D1239" s="139"/>
      <c r="E1239" s="139"/>
      <c r="F1239" s="139"/>
      <c r="G1239" s="139"/>
      <c r="H1239" s="139"/>
      <c r="I1239" s="139"/>
      <c r="J1239" s="139"/>
      <c r="K1239" s="139"/>
      <c r="L1239" s="139"/>
      <c r="M1239" s="139"/>
      <c r="N1239" s="139"/>
      <c r="O1239" s="139"/>
      <c r="P1239" s="139"/>
      <c r="Q1239" s="139"/>
      <c r="R1239" s="139"/>
      <c r="S1239" s="139"/>
      <c r="T1239" s="139"/>
      <c r="U1239" s="139"/>
      <c r="V1239" s="139"/>
      <c r="W1239" s="139"/>
      <c r="X1239" s="139"/>
      <c r="Y1239" s="139"/>
      <c r="Z1239" s="139"/>
      <c r="AA1239" s="139"/>
      <c r="AB1239" s="139"/>
      <c r="AC1239" s="139"/>
      <c r="AD1239" s="139"/>
      <c r="AE1239" s="139"/>
      <c r="AF1239" s="139"/>
      <c r="AG1239" s="139"/>
      <c r="AH1239" s="139"/>
      <c r="AI1239" s="139"/>
      <c r="AJ1239" s="139"/>
      <c r="AK1239" s="139"/>
      <c r="AL1239" s="139"/>
      <c r="AM1239" s="139"/>
      <c r="AN1239" s="139"/>
      <c r="AO1239" s="139"/>
      <c r="AP1239" s="139"/>
      <c r="AQ1239" s="139"/>
      <c r="AR1239" s="139"/>
      <c r="AS1239" s="139"/>
      <c r="AT1239" s="139"/>
      <c r="AU1239" s="139"/>
      <c r="AV1239" s="139"/>
      <c r="AW1239" s="139"/>
      <c r="AX1239" s="139"/>
      <c r="AY1239" s="139"/>
      <c r="AZ1239" s="139"/>
      <c r="BA1239" s="140"/>
      <c r="BB1239" s="139"/>
      <c r="BC1239" s="139"/>
      <c r="BD1239" s="139"/>
      <c r="BE1239" s="139"/>
      <c r="BF1239" s="139"/>
      <c r="BG1239" s="140"/>
      <c r="BH1239" s="139"/>
      <c r="BI1239" s="139"/>
      <c r="BJ1239" s="139"/>
      <c r="BK1239" s="139"/>
      <c r="BL1239" s="139"/>
      <c r="BM1239" s="139"/>
      <c r="BN1239" s="139"/>
    </row>
    <row r="1240" spans="1:66" ht="15">
      <c r="A1240" s="139"/>
      <c r="B1240" s="139"/>
      <c r="C1240" s="139"/>
      <c r="D1240" s="139"/>
      <c r="E1240" s="139"/>
      <c r="F1240" s="139"/>
      <c r="G1240" s="139"/>
      <c r="H1240" s="139"/>
      <c r="I1240" s="139"/>
      <c r="J1240" s="139"/>
      <c r="K1240" s="139"/>
      <c r="L1240" s="139"/>
      <c r="M1240" s="139"/>
      <c r="N1240" s="139"/>
      <c r="O1240" s="139"/>
      <c r="P1240" s="139"/>
      <c r="Q1240" s="139"/>
      <c r="R1240" s="139"/>
      <c r="S1240" s="139"/>
      <c r="T1240" s="139"/>
      <c r="U1240" s="139"/>
      <c r="V1240" s="139"/>
      <c r="W1240" s="139"/>
      <c r="X1240" s="139"/>
      <c r="Y1240" s="139"/>
      <c r="Z1240" s="139"/>
      <c r="AA1240" s="139"/>
      <c r="AB1240" s="139"/>
      <c r="AC1240" s="139"/>
      <c r="AD1240" s="139"/>
      <c r="AE1240" s="139"/>
      <c r="AF1240" s="139"/>
      <c r="AG1240" s="139"/>
      <c r="AH1240" s="139"/>
      <c r="AI1240" s="139"/>
      <c r="AJ1240" s="139"/>
      <c r="AK1240" s="139"/>
      <c r="AL1240" s="139"/>
      <c r="AM1240" s="139"/>
      <c r="AN1240" s="139"/>
      <c r="AO1240" s="139"/>
      <c r="AP1240" s="139"/>
      <c r="AQ1240" s="139"/>
      <c r="AR1240" s="139"/>
      <c r="AS1240" s="139"/>
      <c r="AT1240" s="139"/>
      <c r="AU1240" s="139"/>
      <c r="AV1240" s="139"/>
      <c r="AW1240" s="139"/>
      <c r="AX1240" s="139"/>
      <c r="AY1240" s="139"/>
      <c r="AZ1240" s="139"/>
      <c r="BA1240" s="140"/>
      <c r="BB1240" s="139"/>
      <c r="BC1240" s="139"/>
      <c r="BD1240" s="139"/>
      <c r="BE1240" s="139"/>
      <c r="BF1240" s="139"/>
      <c r="BG1240" s="140"/>
      <c r="BH1240" s="139"/>
      <c r="BI1240" s="139"/>
      <c r="BJ1240" s="139"/>
      <c r="BK1240" s="139"/>
      <c r="BL1240" s="139"/>
      <c r="BM1240" s="139"/>
      <c r="BN1240" s="139"/>
    </row>
    <row r="1241" spans="1:66" ht="15">
      <c r="A1241" s="139"/>
      <c r="B1241" s="139"/>
      <c r="C1241" s="139"/>
      <c r="D1241" s="139"/>
      <c r="E1241" s="139"/>
      <c r="F1241" s="139"/>
      <c r="G1241" s="139"/>
      <c r="H1241" s="139"/>
      <c r="I1241" s="139"/>
      <c r="J1241" s="139"/>
      <c r="K1241" s="139"/>
      <c r="L1241" s="139"/>
      <c r="M1241" s="139"/>
      <c r="N1241" s="139"/>
      <c r="O1241" s="139"/>
      <c r="P1241" s="139"/>
      <c r="Q1241" s="139"/>
      <c r="R1241" s="139"/>
      <c r="S1241" s="139"/>
      <c r="T1241" s="139"/>
      <c r="U1241" s="139"/>
      <c r="V1241" s="139"/>
      <c r="W1241" s="139"/>
      <c r="X1241" s="139"/>
      <c r="Y1241" s="139"/>
      <c r="Z1241" s="139"/>
      <c r="AA1241" s="139"/>
      <c r="AB1241" s="139"/>
      <c r="AC1241" s="139"/>
      <c r="AD1241" s="139"/>
      <c r="AE1241" s="139"/>
      <c r="AF1241" s="139"/>
      <c r="AG1241" s="139"/>
      <c r="AH1241" s="139"/>
      <c r="AI1241" s="139"/>
      <c r="AJ1241" s="139"/>
      <c r="AK1241" s="139"/>
      <c r="AL1241" s="139"/>
      <c r="AM1241" s="139"/>
      <c r="AN1241" s="139"/>
      <c r="AO1241" s="139"/>
      <c r="AP1241" s="139"/>
      <c r="AQ1241" s="139"/>
      <c r="AR1241" s="139"/>
      <c r="AS1241" s="139"/>
      <c r="AT1241" s="139"/>
      <c r="AU1241" s="139"/>
      <c r="AV1241" s="139"/>
      <c r="AW1241" s="139"/>
      <c r="AX1241" s="139"/>
      <c r="AY1241" s="139"/>
      <c r="AZ1241" s="139"/>
      <c r="BA1241" s="140"/>
      <c r="BB1241" s="139"/>
      <c r="BC1241" s="139"/>
      <c r="BD1241" s="139"/>
      <c r="BE1241" s="139"/>
      <c r="BF1241" s="139"/>
      <c r="BG1241" s="140"/>
      <c r="BH1241" s="139"/>
      <c r="BI1241" s="139"/>
      <c r="BJ1241" s="139"/>
      <c r="BK1241" s="139"/>
      <c r="BL1241" s="139"/>
      <c r="BM1241" s="139"/>
      <c r="BN1241" s="139"/>
    </row>
    <row r="1242" spans="1:66" ht="15">
      <c r="A1242" s="139"/>
      <c r="B1242" s="139"/>
      <c r="C1242" s="139"/>
      <c r="D1242" s="139"/>
      <c r="E1242" s="139"/>
      <c r="F1242" s="139"/>
      <c r="G1242" s="139"/>
      <c r="H1242" s="139"/>
      <c r="I1242" s="139"/>
      <c r="J1242" s="139"/>
      <c r="K1242" s="139"/>
      <c r="L1242" s="139"/>
      <c r="M1242" s="139"/>
      <c r="N1242" s="139"/>
      <c r="O1242" s="139"/>
      <c r="P1242" s="139"/>
      <c r="Q1242" s="139"/>
      <c r="R1242" s="139"/>
      <c r="S1242" s="139"/>
      <c r="T1242" s="139"/>
      <c r="U1242" s="139"/>
      <c r="V1242" s="139"/>
      <c r="W1242" s="139"/>
      <c r="X1242" s="139"/>
      <c r="Y1242" s="139"/>
      <c r="Z1242" s="139"/>
      <c r="AA1242" s="139"/>
      <c r="AB1242" s="139"/>
      <c r="AC1242" s="139"/>
      <c r="AD1242" s="139"/>
      <c r="AE1242" s="139"/>
      <c r="AF1242" s="139"/>
      <c r="AG1242" s="139"/>
      <c r="AH1242" s="139"/>
      <c r="AI1242" s="139"/>
      <c r="AJ1242" s="139"/>
      <c r="AK1242" s="139"/>
      <c r="AL1242" s="139"/>
      <c r="AM1242" s="139"/>
      <c r="AN1242" s="139"/>
      <c r="AO1242" s="139"/>
      <c r="AP1242" s="139"/>
      <c r="AQ1242" s="139"/>
      <c r="AR1242" s="139"/>
      <c r="AS1242" s="139"/>
      <c r="AT1242" s="139"/>
      <c r="AU1242" s="139"/>
      <c r="AV1242" s="139"/>
      <c r="AW1242" s="139"/>
      <c r="AX1242" s="139"/>
      <c r="AY1242" s="139"/>
      <c r="AZ1242" s="139"/>
      <c r="BA1242" s="140"/>
      <c r="BB1242" s="139"/>
      <c r="BC1242" s="139"/>
      <c r="BD1242" s="139"/>
      <c r="BE1242" s="139"/>
      <c r="BF1242" s="139"/>
      <c r="BG1242" s="140"/>
      <c r="BH1242" s="139"/>
      <c r="BI1242" s="139"/>
      <c r="BJ1242" s="139"/>
      <c r="BK1242" s="139"/>
      <c r="BL1242" s="139"/>
      <c r="BM1242" s="139"/>
      <c r="BN1242" s="139"/>
    </row>
    <row r="1243" spans="1:66" ht="15">
      <c r="A1243" s="139"/>
      <c r="B1243" s="139"/>
      <c r="C1243" s="139"/>
      <c r="D1243" s="139"/>
      <c r="E1243" s="139"/>
      <c r="F1243" s="139"/>
      <c r="G1243" s="139"/>
      <c r="H1243" s="139"/>
      <c r="I1243" s="139"/>
      <c r="J1243" s="139"/>
      <c r="K1243" s="139"/>
      <c r="L1243" s="139"/>
      <c r="M1243" s="139"/>
      <c r="N1243" s="139"/>
      <c r="O1243" s="139"/>
      <c r="P1243" s="139"/>
      <c r="Q1243" s="139"/>
      <c r="R1243" s="139"/>
      <c r="S1243" s="139"/>
      <c r="T1243" s="139"/>
      <c r="U1243" s="139"/>
      <c r="V1243" s="139"/>
      <c r="W1243" s="139"/>
      <c r="X1243" s="139"/>
      <c r="Y1243" s="139"/>
      <c r="Z1243" s="139"/>
      <c r="AA1243" s="139"/>
      <c r="AB1243" s="139"/>
      <c r="AC1243" s="139"/>
      <c r="AD1243" s="139"/>
      <c r="AE1243" s="139"/>
      <c r="AF1243" s="139"/>
      <c r="AG1243" s="139"/>
      <c r="AH1243" s="139"/>
      <c r="AI1243" s="139"/>
      <c r="AJ1243" s="139"/>
      <c r="AK1243" s="139"/>
      <c r="AL1243" s="139"/>
      <c r="AM1243" s="139"/>
      <c r="AN1243" s="139"/>
      <c r="AO1243" s="139"/>
      <c r="AP1243" s="139"/>
      <c r="AQ1243" s="139"/>
      <c r="AR1243" s="139"/>
      <c r="AS1243" s="139"/>
      <c r="AT1243" s="139"/>
      <c r="AU1243" s="139"/>
      <c r="AV1243" s="139"/>
      <c r="AW1243" s="139"/>
      <c r="AX1243" s="139"/>
      <c r="AY1243" s="139"/>
      <c r="AZ1243" s="139"/>
      <c r="BA1243" s="140"/>
      <c r="BB1243" s="139"/>
      <c r="BC1243" s="139"/>
      <c r="BD1243" s="139"/>
      <c r="BE1243" s="139"/>
      <c r="BF1243" s="139"/>
      <c r="BG1243" s="140"/>
      <c r="BH1243" s="139"/>
      <c r="BI1243" s="139"/>
      <c r="BJ1243" s="139"/>
      <c r="BK1243" s="139"/>
      <c r="BL1243" s="139"/>
      <c r="BM1243" s="139"/>
      <c r="BN1243" s="139"/>
    </row>
    <row r="1244" spans="1:66" ht="15">
      <c r="A1244" s="139"/>
      <c r="B1244" s="139"/>
      <c r="C1244" s="139"/>
      <c r="D1244" s="139"/>
      <c r="E1244" s="139"/>
      <c r="F1244" s="139"/>
      <c r="G1244" s="139"/>
      <c r="H1244" s="139"/>
      <c r="I1244" s="139"/>
      <c r="J1244" s="139"/>
      <c r="K1244" s="139"/>
      <c r="L1244" s="139"/>
      <c r="M1244" s="139"/>
      <c r="N1244" s="139"/>
      <c r="O1244" s="139"/>
      <c r="P1244" s="139"/>
      <c r="Q1244" s="139"/>
      <c r="R1244" s="139"/>
      <c r="S1244" s="139"/>
      <c r="T1244" s="139"/>
      <c r="U1244" s="139"/>
      <c r="V1244" s="139"/>
      <c r="W1244" s="139"/>
      <c r="X1244" s="139"/>
      <c r="Y1244" s="139"/>
      <c r="Z1244" s="139"/>
      <c r="AA1244" s="139"/>
      <c r="AB1244" s="139"/>
      <c r="AC1244" s="139"/>
      <c r="AD1244" s="139"/>
      <c r="AE1244" s="139"/>
      <c r="AF1244" s="139"/>
      <c r="AG1244" s="139"/>
      <c r="AH1244" s="139"/>
      <c r="AI1244" s="139"/>
      <c r="AJ1244" s="139"/>
      <c r="AK1244" s="139"/>
      <c r="AL1244" s="139"/>
      <c r="AM1244" s="139"/>
      <c r="AN1244" s="139"/>
      <c r="AO1244" s="139"/>
      <c r="AP1244" s="139"/>
      <c r="AQ1244" s="139"/>
      <c r="AR1244" s="139"/>
      <c r="AS1244" s="139"/>
      <c r="AT1244" s="139"/>
      <c r="AU1244" s="139"/>
      <c r="AV1244" s="139"/>
      <c r="AW1244" s="139"/>
      <c r="AX1244" s="139"/>
      <c r="AY1244" s="139"/>
      <c r="AZ1244" s="139"/>
      <c r="BA1244" s="140"/>
      <c r="BB1244" s="139"/>
      <c r="BC1244" s="139"/>
      <c r="BD1244" s="139"/>
      <c r="BE1244" s="139"/>
      <c r="BF1244" s="139"/>
      <c r="BG1244" s="140"/>
      <c r="BH1244" s="139"/>
      <c r="BI1244" s="139"/>
      <c r="BJ1244" s="139"/>
      <c r="BK1244" s="139"/>
      <c r="BL1244" s="139"/>
      <c r="BM1244" s="139"/>
      <c r="BN1244" s="139"/>
    </row>
    <row r="1245" spans="1:66" ht="15">
      <c r="A1245" s="139"/>
      <c r="B1245" s="139"/>
      <c r="C1245" s="139"/>
      <c r="D1245" s="139"/>
      <c r="E1245" s="139"/>
      <c r="F1245" s="139"/>
      <c r="G1245" s="139"/>
      <c r="H1245" s="139"/>
      <c r="I1245" s="139"/>
      <c r="J1245" s="139"/>
      <c r="K1245" s="139"/>
      <c r="L1245" s="139"/>
      <c r="M1245" s="139"/>
      <c r="N1245" s="139"/>
      <c r="O1245" s="139"/>
      <c r="P1245" s="139"/>
      <c r="Q1245" s="139"/>
      <c r="R1245" s="139"/>
      <c r="S1245" s="139"/>
      <c r="T1245" s="139"/>
      <c r="U1245" s="139"/>
      <c r="V1245" s="139"/>
      <c r="W1245" s="139"/>
      <c r="X1245" s="139"/>
      <c r="Y1245" s="139"/>
      <c r="Z1245" s="139"/>
      <c r="AA1245" s="139"/>
      <c r="AB1245" s="139"/>
      <c r="AC1245" s="139"/>
      <c r="AD1245" s="139"/>
      <c r="AE1245" s="139"/>
      <c r="AF1245" s="139"/>
      <c r="AG1245" s="139"/>
      <c r="AH1245" s="139"/>
      <c r="AI1245" s="139"/>
      <c r="AJ1245" s="139"/>
      <c r="AK1245" s="139"/>
      <c r="AL1245" s="139"/>
      <c r="AM1245" s="139"/>
      <c r="AN1245" s="139"/>
      <c r="AO1245" s="139"/>
      <c r="AP1245" s="139"/>
      <c r="AQ1245" s="139"/>
      <c r="AR1245" s="139"/>
      <c r="AS1245" s="139"/>
      <c r="AT1245" s="139"/>
      <c r="AU1245" s="139"/>
      <c r="AV1245" s="139"/>
      <c r="AW1245" s="139"/>
      <c r="AX1245" s="139"/>
      <c r="AY1245" s="139"/>
      <c r="AZ1245" s="139"/>
      <c r="BA1245" s="140"/>
      <c r="BB1245" s="139"/>
      <c r="BC1245" s="139"/>
      <c r="BD1245" s="139"/>
      <c r="BE1245" s="139"/>
      <c r="BF1245" s="139"/>
      <c r="BG1245" s="140"/>
      <c r="BH1245" s="139"/>
      <c r="BI1245" s="139"/>
      <c r="BJ1245" s="139"/>
      <c r="BK1245" s="139"/>
      <c r="BL1245" s="139"/>
      <c r="BM1245" s="139"/>
      <c r="BN1245" s="139"/>
    </row>
    <row r="1246" spans="1:66" ht="15">
      <c r="A1246" s="139"/>
      <c r="B1246" s="139"/>
      <c r="C1246" s="139"/>
      <c r="D1246" s="139"/>
      <c r="E1246" s="139"/>
      <c r="F1246" s="139"/>
      <c r="G1246" s="139"/>
      <c r="H1246" s="139"/>
      <c r="I1246" s="139"/>
      <c r="J1246" s="139"/>
      <c r="K1246" s="139"/>
      <c r="L1246" s="139"/>
      <c r="M1246" s="139"/>
      <c r="N1246" s="139"/>
      <c r="O1246" s="139"/>
      <c r="P1246" s="139"/>
      <c r="Q1246" s="139"/>
      <c r="R1246" s="139"/>
      <c r="S1246" s="139"/>
      <c r="T1246" s="139"/>
      <c r="U1246" s="139"/>
      <c r="V1246" s="139"/>
      <c r="W1246" s="139"/>
      <c r="X1246" s="139"/>
      <c r="Y1246" s="139"/>
      <c r="Z1246" s="139"/>
      <c r="AA1246" s="139"/>
      <c r="AB1246" s="139"/>
      <c r="AC1246" s="139"/>
      <c r="AD1246" s="139"/>
      <c r="AE1246" s="139"/>
      <c r="AF1246" s="139"/>
      <c r="AG1246" s="139"/>
      <c r="AH1246" s="139"/>
      <c r="AI1246" s="139"/>
      <c r="AJ1246" s="139"/>
      <c r="AK1246" s="139"/>
      <c r="AL1246" s="139"/>
      <c r="AM1246" s="139"/>
      <c r="AN1246" s="139"/>
      <c r="AO1246" s="139"/>
      <c r="AP1246" s="139"/>
      <c r="AQ1246" s="139"/>
      <c r="AR1246" s="139"/>
      <c r="AS1246" s="139"/>
      <c r="AT1246" s="139"/>
      <c r="AU1246" s="139"/>
      <c r="AV1246" s="139"/>
      <c r="AW1246" s="139"/>
      <c r="AX1246" s="139"/>
      <c r="AY1246" s="139"/>
      <c r="AZ1246" s="139"/>
      <c r="BA1246" s="140"/>
      <c r="BB1246" s="139"/>
      <c r="BC1246" s="139"/>
      <c r="BD1246" s="139"/>
      <c r="BE1246" s="139"/>
      <c r="BF1246" s="139"/>
      <c r="BG1246" s="140"/>
      <c r="BH1246" s="139"/>
      <c r="BI1246" s="139"/>
      <c r="BJ1246" s="139"/>
      <c r="BK1246" s="139"/>
      <c r="BL1246" s="139"/>
      <c r="BM1246" s="139"/>
      <c r="BN1246" s="139"/>
    </row>
    <row r="1247" spans="1:66" ht="15">
      <c r="A1247" s="139"/>
      <c r="B1247" s="139"/>
      <c r="C1247" s="139"/>
      <c r="D1247" s="139"/>
      <c r="E1247" s="139"/>
      <c r="F1247" s="139"/>
      <c r="G1247" s="139"/>
      <c r="H1247" s="139"/>
      <c r="I1247" s="139"/>
      <c r="J1247" s="139"/>
      <c r="K1247" s="139"/>
      <c r="L1247" s="139"/>
      <c r="M1247" s="139"/>
      <c r="N1247" s="139"/>
      <c r="O1247" s="139"/>
      <c r="P1247" s="139"/>
      <c r="Q1247" s="139"/>
      <c r="R1247" s="139"/>
      <c r="S1247" s="139"/>
      <c r="T1247" s="139"/>
      <c r="U1247" s="139"/>
      <c r="V1247" s="139"/>
      <c r="W1247" s="139"/>
      <c r="X1247" s="139"/>
      <c r="Y1247" s="139"/>
      <c r="Z1247" s="139"/>
      <c r="AA1247" s="139"/>
      <c r="AB1247" s="139"/>
      <c r="AC1247" s="139"/>
      <c r="AD1247" s="139"/>
      <c r="AE1247" s="139"/>
      <c r="AF1247" s="139"/>
      <c r="AG1247" s="139"/>
      <c r="AH1247" s="139"/>
      <c r="AI1247" s="139"/>
      <c r="AJ1247" s="139"/>
      <c r="AK1247" s="139"/>
      <c r="AL1247" s="139"/>
      <c r="AM1247" s="139"/>
      <c r="AN1247" s="139"/>
      <c r="AO1247" s="139"/>
      <c r="AP1247" s="139"/>
      <c r="AQ1247" s="139"/>
      <c r="AR1247" s="139"/>
      <c r="AS1247" s="139"/>
      <c r="AT1247" s="139"/>
      <c r="AU1247" s="139"/>
      <c r="AV1247" s="139"/>
      <c r="AW1247" s="139"/>
      <c r="AX1247" s="139"/>
      <c r="AY1247" s="139"/>
      <c r="AZ1247" s="139"/>
      <c r="BA1247" s="140"/>
      <c r="BB1247" s="139"/>
      <c r="BC1247" s="139"/>
      <c r="BD1247" s="139"/>
      <c r="BE1247" s="139"/>
      <c r="BF1247" s="139"/>
      <c r="BG1247" s="140"/>
      <c r="BH1247" s="139"/>
      <c r="BI1247" s="139"/>
      <c r="BJ1247" s="139"/>
      <c r="BK1247" s="139"/>
      <c r="BL1247" s="139"/>
      <c r="BM1247" s="139"/>
      <c r="BN1247" s="139"/>
    </row>
    <row r="1248" spans="1:66" ht="15">
      <c r="A1248" s="139"/>
      <c r="B1248" s="139"/>
      <c r="C1248" s="139"/>
      <c r="D1248" s="139"/>
      <c r="E1248" s="139"/>
      <c r="F1248" s="139"/>
      <c r="G1248" s="139"/>
      <c r="H1248" s="139"/>
      <c r="I1248" s="139"/>
      <c r="J1248" s="139"/>
      <c r="K1248" s="139"/>
      <c r="L1248" s="139"/>
      <c r="M1248" s="139"/>
      <c r="N1248" s="139"/>
      <c r="O1248" s="139"/>
      <c r="P1248" s="139"/>
      <c r="Q1248" s="139"/>
      <c r="R1248" s="139"/>
      <c r="S1248" s="139"/>
      <c r="T1248" s="139"/>
      <c r="U1248" s="139"/>
      <c r="V1248" s="139"/>
      <c r="W1248" s="139"/>
      <c r="X1248" s="139"/>
      <c r="Y1248" s="139"/>
      <c r="Z1248" s="139"/>
      <c r="AA1248" s="139"/>
      <c r="AB1248" s="139"/>
      <c r="AC1248" s="139"/>
      <c r="AD1248" s="139"/>
      <c r="AE1248" s="139"/>
      <c r="AF1248" s="139"/>
      <c r="AG1248" s="139"/>
      <c r="AH1248" s="139"/>
      <c r="AI1248" s="139"/>
      <c r="AJ1248" s="139"/>
      <c r="AK1248" s="139"/>
      <c r="AL1248" s="139"/>
      <c r="AM1248" s="139"/>
      <c r="AN1248" s="139"/>
      <c r="AO1248" s="139"/>
      <c r="AP1248" s="139"/>
      <c r="AQ1248" s="139"/>
      <c r="AR1248" s="139"/>
      <c r="AS1248" s="139"/>
      <c r="AT1248" s="139"/>
      <c r="AU1248" s="139"/>
      <c r="AV1248" s="139"/>
      <c r="AW1248" s="139"/>
      <c r="AX1248" s="139"/>
      <c r="AY1248" s="139"/>
      <c r="AZ1248" s="139"/>
      <c r="BA1248" s="140"/>
      <c r="BB1248" s="139"/>
      <c r="BC1248" s="139"/>
      <c r="BD1248" s="139"/>
      <c r="BE1248" s="139"/>
      <c r="BF1248" s="139"/>
      <c r="BG1248" s="140"/>
      <c r="BH1248" s="139"/>
      <c r="BI1248" s="139"/>
      <c r="BJ1248" s="139"/>
      <c r="BK1248" s="139"/>
      <c r="BL1248" s="139"/>
      <c r="BM1248" s="139"/>
      <c r="BN1248" s="139"/>
    </row>
    <row r="1249" spans="1:66" ht="15">
      <c r="A1249" s="139"/>
      <c r="B1249" s="139"/>
      <c r="C1249" s="139"/>
      <c r="D1249" s="139"/>
      <c r="E1249" s="139"/>
      <c r="F1249" s="139"/>
      <c r="G1249" s="139"/>
      <c r="H1249" s="139"/>
      <c r="I1249" s="139"/>
      <c r="J1249" s="139"/>
      <c r="K1249" s="139"/>
      <c r="L1249" s="139"/>
      <c r="M1249" s="139"/>
      <c r="N1249" s="139"/>
      <c r="O1249" s="139"/>
      <c r="P1249" s="139"/>
      <c r="Q1249" s="139"/>
      <c r="R1249" s="139"/>
      <c r="S1249" s="139"/>
      <c r="T1249" s="139"/>
      <c r="U1249" s="139"/>
      <c r="V1249" s="139"/>
      <c r="W1249" s="139"/>
      <c r="X1249" s="139"/>
      <c r="Y1249" s="139"/>
      <c r="Z1249" s="139"/>
      <c r="AA1249" s="139"/>
      <c r="AB1249" s="139"/>
      <c r="AC1249" s="139"/>
      <c r="AD1249" s="139"/>
      <c r="AE1249" s="139"/>
      <c r="AF1249" s="139"/>
      <c r="AG1249" s="139"/>
      <c r="AH1249" s="139"/>
      <c r="AI1249" s="139"/>
      <c r="AJ1249" s="139"/>
      <c r="AK1249" s="139"/>
      <c r="AL1249" s="139"/>
      <c r="AM1249" s="139"/>
      <c r="AN1249" s="139"/>
      <c r="AO1249" s="139"/>
      <c r="AP1249" s="139"/>
      <c r="AQ1249" s="139"/>
      <c r="AR1249" s="139"/>
      <c r="AS1249" s="139"/>
      <c r="AT1249" s="139"/>
      <c r="AU1249" s="139"/>
      <c r="AV1249" s="139"/>
      <c r="AW1249" s="139"/>
      <c r="AX1249" s="139"/>
      <c r="AY1249" s="139"/>
      <c r="AZ1249" s="139"/>
      <c r="BA1249" s="140"/>
      <c r="BB1249" s="139"/>
      <c r="BC1249" s="139"/>
      <c r="BD1249" s="139"/>
      <c r="BE1249" s="139"/>
      <c r="BF1249" s="139"/>
      <c r="BG1249" s="140"/>
      <c r="BH1249" s="139"/>
      <c r="BI1249" s="139"/>
      <c r="BJ1249" s="139"/>
      <c r="BK1249" s="139"/>
      <c r="BL1249" s="139"/>
      <c r="BM1249" s="139"/>
      <c r="BN1249" s="139"/>
    </row>
    <row r="1250" spans="1:66" ht="15">
      <c r="A1250" s="139"/>
      <c r="B1250" s="139"/>
      <c r="C1250" s="139"/>
      <c r="D1250" s="139"/>
      <c r="E1250" s="139"/>
      <c r="F1250" s="139"/>
      <c r="G1250" s="139"/>
      <c r="H1250" s="139"/>
      <c r="I1250" s="139"/>
      <c r="J1250" s="139"/>
      <c r="K1250" s="139"/>
      <c r="L1250" s="139"/>
      <c r="M1250" s="139"/>
      <c r="N1250" s="139"/>
      <c r="O1250" s="139"/>
      <c r="P1250" s="139"/>
      <c r="Q1250" s="139"/>
      <c r="R1250" s="139"/>
      <c r="S1250" s="139"/>
      <c r="T1250" s="139"/>
      <c r="U1250" s="139"/>
      <c r="V1250" s="139"/>
      <c r="W1250" s="139"/>
      <c r="X1250" s="139"/>
      <c r="Y1250" s="139"/>
      <c r="Z1250" s="139"/>
      <c r="AA1250" s="139"/>
      <c r="AB1250" s="139"/>
      <c r="AC1250" s="139"/>
      <c r="AD1250" s="139"/>
      <c r="AE1250" s="139"/>
      <c r="AF1250" s="139"/>
      <c r="AG1250" s="139"/>
      <c r="AH1250" s="139"/>
      <c r="AI1250" s="139"/>
      <c r="AJ1250" s="139"/>
      <c r="AK1250" s="139"/>
      <c r="AL1250" s="139"/>
      <c r="AM1250" s="139"/>
      <c r="AN1250" s="139"/>
      <c r="AO1250" s="139"/>
      <c r="AP1250" s="139"/>
      <c r="AQ1250" s="139"/>
      <c r="AR1250" s="139"/>
      <c r="AS1250" s="139"/>
      <c r="AT1250" s="139"/>
      <c r="AU1250" s="139"/>
      <c r="AV1250" s="139"/>
      <c r="AW1250" s="139"/>
      <c r="AX1250" s="139"/>
      <c r="AY1250" s="139"/>
      <c r="AZ1250" s="139"/>
      <c r="BA1250" s="140"/>
      <c r="BB1250" s="139"/>
      <c r="BC1250" s="139"/>
      <c r="BD1250" s="139"/>
      <c r="BE1250" s="139"/>
      <c r="BF1250" s="139"/>
      <c r="BG1250" s="140"/>
      <c r="BH1250" s="139"/>
      <c r="BI1250" s="139"/>
      <c r="BJ1250" s="139"/>
      <c r="BK1250" s="139"/>
      <c r="BL1250" s="139"/>
      <c r="BM1250" s="139"/>
      <c r="BN1250" s="139"/>
    </row>
    <row r="1251" spans="1:66" ht="15">
      <c r="A1251" s="139"/>
      <c r="B1251" s="139"/>
      <c r="C1251" s="139"/>
      <c r="D1251" s="139"/>
      <c r="E1251" s="139"/>
      <c r="F1251" s="139"/>
      <c r="G1251" s="139"/>
      <c r="H1251" s="139"/>
      <c r="I1251" s="139"/>
      <c r="J1251" s="139"/>
      <c r="K1251" s="139"/>
      <c r="L1251" s="139"/>
      <c r="M1251" s="139"/>
      <c r="N1251" s="139"/>
      <c r="O1251" s="139"/>
      <c r="P1251" s="139"/>
      <c r="Q1251" s="139"/>
      <c r="R1251" s="139"/>
      <c r="S1251" s="139"/>
      <c r="T1251" s="139"/>
      <c r="U1251" s="139"/>
      <c r="V1251" s="139"/>
      <c r="W1251" s="139"/>
      <c r="X1251" s="139"/>
      <c r="Y1251" s="139"/>
      <c r="Z1251" s="139"/>
      <c r="AA1251" s="139"/>
      <c r="AB1251" s="139"/>
      <c r="AC1251" s="139"/>
      <c r="AD1251" s="139"/>
      <c r="AE1251" s="139"/>
      <c r="AF1251" s="139"/>
      <c r="AG1251" s="139"/>
      <c r="AH1251" s="139"/>
      <c r="AI1251" s="139"/>
      <c r="AJ1251" s="139"/>
      <c r="AK1251" s="139"/>
      <c r="AL1251" s="139"/>
      <c r="AM1251" s="139"/>
      <c r="AN1251" s="139"/>
      <c r="AO1251" s="139"/>
      <c r="AP1251" s="139"/>
      <c r="AQ1251" s="139"/>
      <c r="AR1251" s="139"/>
      <c r="AS1251" s="139"/>
      <c r="AT1251" s="139"/>
      <c r="AU1251" s="139"/>
      <c r="AV1251" s="139"/>
      <c r="AW1251" s="139"/>
      <c r="AX1251" s="139"/>
      <c r="AY1251" s="139"/>
      <c r="AZ1251" s="139"/>
      <c r="BA1251" s="140"/>
      <c r="BB1251" s="139"/>
      <c r="BC1251" s="139"/>
      <c r="BD1251" s="139"/>
      <c r="BE1251" s="139"/>
      <c r="BF1251" s="139"/>
      <c r="BG1251" s="140"/>
      <c r="BH1251" s="139"/>
      <c r="BI1251" s="139"/>
      <c r="BJ1251" s="139"/>
      <c r="BK1251" s="139"/>
      <c r="BL1251" s="139"/>
      <c r="BM1251" s="139"/>
      <c r="BN1251" s="139"/>
    </row>
    <row r="1252" spans="1:66" ht="15">
      <c r="A1252" s="139"/>
      <c r="B1252" s="139"/>
      <c r="C1252" s="139"/>
      <c r="D1252" s="139"/>
      <c r="E1252" s="139"/>
      <c r="F1252" s="139"/>
      <c r="G1252" s="139"/>
      <c r="H1252" s="139"/>
      <c r="I1252" s="139"/>
      <c r="J1252" s="139"/>
      <c r="K1252" s="139"/>
      <c r="L1252" s="139"/>
      <c r="M1252" s="139"/>
      <c r="N1252" s="139"/>
      <c r="O1252" s="139"/>
      <c r="P1252" s="139"/>
      <c r="Q1252" s="139"/>
      <c r="R1252" s="139"/>
      <c r="S1252" s="139"/>
      <c r="T1252" s="139"/>
      <c r="U1252" s="139"/>
      <c r="V1252" s="139"/>
      <c r="W1252" s="139"/>
      <c r="X1252" s="139"/>
      <c r="Y1252" s="139"/>
      <c r="Z1252" s="139"/>
      <c r="AA1252" s="139"/>
      <c r="AB1252" s="139"/>
      <c r="AC1252" s="139"/>
      <c r="AD1252" s="139"/>
      <c r="AE1252" s="139"/>
      <c r="AF1252" s="139"/>
      <c r="AG1252" s="139"/>
      <c r="AH1252" s="139"/>
      <c r="AI1252" s="139"/>
      <c r="AJ1252" s="139"/>
      <c r="AK1252" s="139"/>
      <c r="AL1252" s="139"/>
      <c r="AM1252" s="139"/>
      <c r="AN1252" s="139"/>
      <c r="AO1252" s="139"/>
      <c r="AP1252" s="139"/>
      <c r="AQ1252" s="139"/>
      <c r="AR1252" s="139"/>
      <c r="AS1252" s="139"/>
      <c r="AT1252" s="139"/>
      <c r="AU1252" s="139"/>
      <c r="AV1252" s="139"/>
      <c r="AW1252" s="139"/>
      <c r="AX1252" s="139"/>
      <c r="AY1252" s="139"/>
      <c r="AZ1252" s="139"/>
      <c r="BA1252" s="140"/>
      <c r="BB1252" s="139"/>
      <c r="BC1252" s="139"/>
      <c r="BD1252" s="139"/>
      <c r="BE1252" s="139"/>
      <c r="BF1252" s="139"/>
      <c r="BG1252" s="140"/>
      <c r="BH1252" s="139"/>
      <c r="BI1252" s="139"/>
      <c r="BJ1252" s="139"/>
      <c r="BK1252" s="139"/>
      <c r="BL1252" s="139"/>
      <c r="BM1252" s="139"/>
      <c r="BN1252" s="139"/>
    </row>
    <row r="1253" spans="1:66" ht="15">
      <c r="A1253" s="139"/>
      <c r="B1253" s="139"/>
      <c r="C1253" s="139"/>
      <c r="D1253" s="139"/>
      <c r="E1253" s="139"/>
      <c r="F1253" s="139"/>
      <c r="G1253" s="139"/>
      <c r="H1253" s="139"/>
      <c r="I1253" s="139"/>
      <c r="J1253" s="139"/>
      <c r="K1253" s="139"/>
      <c r="L1253" s="139"/>
      <c r="M1253" s="139"/>
      <c r="N1253" s="139"/>
      <c r="O1253" s="139"/>
      <c r="P1253" s="139"/>
      <c r="Q1253" s="139"/>
      <c r="R1253" s="139"/>
      <c r="S1253" s="139"/>
      <c r="T1253" s="139"/>
      <c r="U1253" s="139"/>
      <c r="V1253" s="139"/>
      <c r="W1253" s="139"/>
      <c r="X1253" s="139"/>
      <c r="Y1253" s="139"/>
      <c r="Z1253" s="139"/>
      <c r="AA1253" s="139"/>
      <c r="AB1253" s="139"/>
      <c r="AC1253" s="139"/>
      <c r="AD1253" s="139"/>
      <c r="AE1253" s="139"/>
      <c r="AF1253" s="139"/>
      <c r="AG1253" s="139"/>
      <c r="AH1253" s="139"/>
      <c r="AI1253" s="139"/>
      <c r="AJ1253" s="139"/>
      <c r="AK1253" s="139"/>
      <c r="AL1253" s="139"/>
      <c r="AM1253" s="139"/>
      <c r="AN1253" s="139"/>
      <c r="AO1253" s="139"/>
      <c r="AP1253" s="139"/>
      <c r="AQ1253" s="139"/>
      <c r="AR1253" s="139"/>
      <c r="AS1253" s="139"/>
      <c r="AT1253" s="139"/>
      <c r="AU1253" s="139"/>
      <c r="AV1253" s="139"/>
      <c r="AW1253" s="139"/>
      <c r="AX1253" s="139"/>
      <c r="AY1253" s="139"/>
      <c r="AZ1253" s="139"/>
      <c r="BA1253" s="140"/>
      <c r="BB1253" s="139"/>
      <c r="BC1253" s="139"/>
      <c r="BD1253" s="139"/>
      <c r="BE1253" s="139"/>
      <c r="BF1253" s="139"/>
      <c r="BG1253" s="140"/>
      <c r="BH1253" s="139"/>
      <c r="BI1253" s="139"/>
      <c r="BJ1253" s="139"/>
      <c r="BK1253" s="139"/>
      <c r="BL1253" s="139"/>
      <c r="BM1253" s="139"/>
      <c r="BN1253" s="139"/>
    </row>
    <row r="1254" spans="1:66" ht="15">
      <c r="A1254" s="139"/>
      <c r="B1254" s="139"/>
      <c r="C1254" s="139"/>
      <c r="D1254" s="139"/>
      <c r="E1254" s="139"/>
      <c r="F1254" s="139"/>
      <c r="G1254" s="139"/>
      <c r="H1254" s="139"/>
      <c r="I1254" s="139"/>
      <c r="J1254" s="139"/>
      <c r="K1254" s="139"/>
      <c r="L1254" s="139"/>
      <c r="M1254" s="139"/>
      <c r="N1254" s="139"/>
      <c r="O1254" s="139"/>
      <c r="P1254" s="139"/>
      <c r="Q1254" s="139"/>
      <c r="R1254" s="139"/>
      <c r="S1254" s="139"/>
      <c r="T1254" s="139"/>
      <c r="U1254" s="139"/>
      <c r="V1254" s="139"/>
      <c r="W1254" s="139"/>
      <c r="X1254" s="139"/>
      <c r="Y1254" s="139"/>
      <c r="Z1254" s="139"/>
      <c r="AA1254" s="139"/>
      <c r="AB1254" s="139"/>
      <c r="AC1254" s="139"/>
      <c r="AD1254" s="139"/>
      <c r="AE1254" s="139"/>
      <c r="AF1254" s="139"/>
      <c r="AG1254" s="139"/>
      <c r="AH1254" s="139"/>
      <c r="AI1254" s="139"/>
      <c r="AJ1254" s="139"/>
      <c r="AK1254" s="139"/>
      <c r="AL1254" s="139"/>
      <c r="AM1254" s="139"/>
      <c r="AN1254" s="139"/>
      <c r="AO1254" s="139"/>
      <c r="AP1254" s="139"/>
      <c r="AQ1254" s="139"/>
      <c r="AR1254" s="139"/>
      <c r="AS1254" s="139"/>
      <c r="AT1254" s="139"/>
      <c r="AU1254" s="139"/>
      <c r="AV1254" s="139"/>
      <c r="AW1254" s="139"/>
      <c r="AX1254" s="139"/>
      <c r="AY1254" s="139"/>
      <c r="AZ1254" s="139"/>
      <c r="BA1254" s="140"/>
      <c r="BB1254" s="139"/>
      <c r="BC1254" s="139"/>
      <c r="BD1254" s="139"/>
      <c r="BE1254" s="139"/>
      <c r="BF1254" s="139"/>
      <c r="BG1254" s="140"/>
      <c r="BH1254" s="139"/>
      <c r="BI1254" s="139"/>
      <c r="BJ1254" s="139"/>
      <c r="BK1254" s="139"/>
      <c r="BL1254" s="139"/>
      <c r="BM1254" s="139"/>
      <c r="BN1254" s="139"/>
    </row>
    <row r="1255" spans="1:66" ht="15">
      <c r="A1255" s="139"/>
      <c r="B1255" s="139"/>
      <c r="C1255" s="139"/>
      <c r="D1255" s="139"/>
      <c r="E1255" s="139"/>
      <c r="F1255" s="139"/>
      <c r="G1255" s="139"/>
      <c r="H1255" s="139"/>
      <c r="I1255" s="139"/>
      <c r="J1255" s="139"/>
      <c r="K1255" s="139"/>
      <c r="L1255" s="139"/>
      <c r="M1255" s="139"/>
      <c r="N1255" s="139"/>
      <c r="O1255" s="139"/>
      <c r="P1255" s="139"/>
      <c r="Q1255" s="139"/>
      <c r="R1255" s="139"/>
      <c r="S1255" s="139"/>
      <c r="T1255" s="139"/>
      <c r="U1255" s="139"/>
      <c r="V1255" s="139"/>
      <c r="W1255" s="139"/>
      <c r="X1255" s="139"/>
      <c r="Y1255" s="139"/>
      <c r="Z1255" s="139"/>
      <c r="AA1255" s="139"/>
      <c r="AB1255" s="139"/>
      <c r="AC1255" s="139"/>
      <c r="AD1255" s="139"/>
      <c r="AE1255" s="139"/>
      <c r="AF1255" s="139"/>
      <c r="AG1255" s="139"/>
      <c r="AH1255" s="139"/>
      <c r="AI1255" s="139"/>
      <c r="AJ1255" s="139"/>
      <c r="AK1255" s="139"/>
      <c r="AL1255" s="139"/>
      <c r="AM1255" s="139"/>
      <c r="AN1255" s="139"/>
      <c r="AO1255" s="139"/>
      <c r="AP1255" s="139"/>
      <c r="AQ1255" s="139"/>
      <c r="AR1255" s="139"/>
      <c r="AS1255" s="139"/>
      <c r="AT1255" s="139"/>
      <c r="AU1255" s="139"/>
      <c r="AV1255" s="139"/>
      <c r="AW1255" s="139"/>
      <c r="AX1255" s="139"/>
      <c r="AY1255" s="139"/>
      <c r="AZ1255" s="139"/>
      <c r="BA1255" s="140"/>
      <c r="BB1255" s="139"/>
      <c r="BC1255" s="139"/>
      <c r="BD1255" s="139"/>
      <c r="BE1255" s="139"/>
      <c r="BF1255" s="139"/>
      <c r="BG1255" s="140"/>
      <c r="BH1255" s="139"/>
      <c r="BI1255" s="139"/>
      <c r="BJ1255" s="139"/>
      <c r="BK1255" s="139"/>
      <c r="BL1255" s="139"/>
      <c r="BM1255" s="139"/>
      <c r="BN1255" s="139"/>
    </row>
    <row r="1256" spans="1:66" ht="15">
      <c r="A1256" s="139"/>
      <c r="B1256" s="139"/>
      <c r="C1256" s="139"/>
      <c r="D1256" s="139"/>
      <c r="E1256" s="139"/>
      <c r="F1256" s="139"/>
      <c r="G1256" s="139"/>
      <c r="H1256" s="139"/>
      <c r="I1256" s="139"/>
      <c r="J1256" s="139"/>
      <c r="K1256" s="139"/>
      <c r="L1256" s="139"/>
      <c r="M1256" s="139"/>
      <c r="N1256" s="139"/>
      <c r="O1256" s="139"/>
      <c r="P1256" s="139"/>
      <c r="Q1256" s="139"/>
      <c r="R1256" s="139"/>
      <c r="S1256" s="139"/>
      <c r="T1256" s="139"/>
      <c r="U1256" s="139"/>
      <c r="V1256" s="139"/>
      <c r="W1256" s="139"/>
      <c r="X1256" s="139"/>
      <c r="Y1256" s="139"/>
      <c r="Z1256" s="139"/>
      <c r="AA1256" s="139"/>
      <c r="AB1256" s="139"/>
      <c r="AC1256" s="139"/>
      <c r="AD1256" s="139"/>
      <c r="AE1256" s="139"/>
      <c r="AF1256" s="139"/>
      <c r="AG1256" s="139"/>
      <c r="AH1256" s="139"/>
      <c r="AI1256" s="139"/>
      <c r="AJ1256" s="139"/>
      <c r="AK1256" s="139"/>
      <c r="AL1256" s="139"/>
      <c r="AM1256" s="139"/>
      <c r="AN1256" s="139"/>
      <c r="AO1256" s="139"/>
      <c r="AP1256" s="139"/>
      <c r="AQ1256" s="139"/>
      <c r="AR1256" s="139"/>
      <c r="AS1256" s="139"/>
      <c r="AT1256" s="139"/>
      <c r="AU1256" s="139"/>
      <c r="AV1256" s="139"/>
      <c r="AW1256" s="139"/>
      <c r="AX1256" s="139"/>
      <c r="AY1256" s="139"/>
      <c r="AZ1256" s="139"/>
      <c r="BA1256" s="140"/>
      <c r="BB1256" s="139"/>
      <c r="BC1256" s="139"/>
      <c r="BD1256" s="139"/>
      <c r="BE1256" s="139"/>
      <c r="BF1256" s="139"/>
      <c r="BG1256" s="140"/>
      <c r="BH1256" s="139"/>
      <c r="BI1256" s="139"/>
      <c r="BJ1256" s="139"/>
      <c r="BK1256" s="139"/>
      <c r="BL1256" s="139"/>
      <c r="BM1256" s="139"/>
      <c r="BN1256" s="139"/>
    </row>
    <row r="1257" spans="1:66" ht="15">
      <c r="A1257" s="139"/>
      <c r="B1257" s="139"/>
      <c r="C1257" s="139"/>
      <c r="D1257" s="139"/>
      <c r="E1257" s="139"/>
      <c r="F1257" s="139"/>
      <c r="G1257" s="139"/>
      <c r="H1257" s="139"/>
      <c r="I1257" s="139"/>
      <c r="J1257" s="139"/>
      <c r="K1257" s="139"/>
      <c r="L1257" s="139"/>
      <c r="M1257" s="139"/>
      <c r="N1257" s="139"/>
      <c r="O1257" s="139"/>
      <c r="P1257" s="139"/>
      <c r="Q1257" s="139"/>
      <c r="R1257" s="139"/>
      <c r="S1257" s="139"/>
      <c r="T1257" s="139"/>
      <c r="U1257" s="139"/>
      <c r="V1257" s="139"/>
      <c r="W1257" s="139"/>
      <c r="X1257" s="139"/>
      <c r="Y1257" s="139"/>
      <c r="Z1257" s="139"/>
      <c r="AA1257" s="139"/>
      <c r="AB1257" s="139"/>
      <c r="AC1257" s="139"/>
      <c r="AD1257" s="139"/>
      <c r="AE1257" s="139"/>
      <c r="AF1257" s="139"/>
      <c r="AG1257" s="139"/>
      <c r="AH1257" s="139"/>
      <c r="AI1257" s="139"/>
      <c r="AJ1257" s="139"/>
      <c r="AK1257" s="139"/>
      <c r="AL1257" s="139"/>
      <c r="AM1257" s="139"/>
      <c r="AN1257" s="139"/>
      <c r="AO1257" s="139"/>
      <c r="AP1257" s="139"/>
      <c r="AQ1257" s="139"/>
      <c r="AR1257" s="139"/>
      <c r="AS1257" s="139"/>
      <c r="AT1257" s="139"/>
      <c r="AU1257" s="139"/>
      <c r="AV1257" s="139"/>
      <c r="AW1257" s="139"/>
      <c r="AX1257" s="139"/>
      <c r="AY1257" s="139"/>
      <c r="AZ1257" s="139"/>
      <c r="BA1257" s="140"/>
      <c r="BB1257" s="139"/>
      <c r="BC1257" s="139"/>
      <c r="BD1257" s="139"/>
      <c r="BE1257" s="139"/>
      <c r="BF1257" s="139"/>
      <c r="BG1257" s="140"/>
      <c r="BH1257" s="139"/>
      <c r="BI1257" s="139"/>
      <c r="BJ1257" s="139"/>
      <c r="BK1257" s="139"/>
      <c r="BL1257" s="139"/>
      <c r="BM1257" s="139"/>
      <c r="BN1257" s="139"/>
    </row>
    <row r="1258" spans="1:66" ht="15">
      <c r="A1258" s="139"/>
      <c r="B1258" s="139"/>
      <c r="C1258" s="139"/>
      <c r="D1258" s="139"/>
      <c r="E1258" s="139"/>
      <c r="F1258" s="139"/>
      <c r="G1258" s="139"/>
      <c r="H1258" s="139"/>
      <c r="I1258" s="139"/>
      <c r="J1258" s="139"/>
      <c r="K1258" s="139"/>
      <c r="L1258" s="139"/>
      <c r="M1258" s="139"/>
      <c r="N1258" s="139"/>
      <c r="O1258" s="139"/>
      <c r="P1258" s="139"/>
      <c r="Q1258" s="139"/>
      <c r="R1258" s="139"/>
      <c r="S1258" s="139"/>
      <c r="T1258" s="139"/>
      <c r="U1258" s="139"/>
      <c r="V1258" s="139"/>
      <c r="W1258" s="139"/>
      <c r="X1258" s="139"/>
      <c r="Y1258" s="139"/>
      <c r="Z1258" s="139"/>
      <c r="AA1258" s="139"/>
      <c r="AB1258" s="139"/>
      <c r="AC1258" s="139"/>
      <c r="AD1258" s="139"/>
      <c r="AE1258" s="139"/>
      <c r="AF1258" s="139"/>
      <c r="AG1258" s="139"/>
      <c r="AH1258" s="139"/>
      <c r="AI1258" s="139"/>
      <c r="AJ1258" s="139"/>
      <c r="AK1258" s="139"/>
      <c r="AL1258" s="139"/>
      <c r="AM1258" s="139"/>
      <c r="AN1258" s="139"/>
      <c r="AO1258" s="139"/>
      <c r="AP1258" s="139"/>
      <c r="AQ1258" s="139"/>
      <c r="AR1258" s="139"/>
      <c r="AS1258" s="139"/>
      <c r="AT1258" s="139"/>
      <c r="AU1258" s="139"/>
      <c r="AV1258" s="139"/>
      <c r="AW1258" s="139"/>
      <c r="AX1258" s="139"/>
      <c r="AY1258" s="139"/>
      <c r="AZ1258" s="139"/>
      <c r="BA1258" s="140"/>
      <c r="BB1258" s="139"/>
      <c r="BC1258" s="139"/>
      <c r="BD1258" s="139"/>
      <c r="BE1258" s="139"/>
      <c r="BF1258" s="139"/>
      <c r="BG1258" s="140"/>
      <c r="BH1258" s="139"/>
      <c r="BI1258" s="139"/>
      <c r="BJ1258" s="139"/>
      <c r="BK1258" s="139"/>
      <c r="BL1258" s="139"/>
      <c r="BM1258" s="139"/>
      <c r="BN1258" s="139"/>
    </row>
    <row r="1259" spans="1:66" ht="15">
      <c r="A1259" s="139"/>
      <c r="B1259" s="139"/>
      <c r="C1259" s="139"/>
      <c r="D1259" s="139"/>
      <c r="E1259" s="139"/>
      <c r="F1259" s="139"/>
      <c r="G1259" s="139"/>
      <c r="H1259" s="139"/>
      <c r="I1259" s="139"/>
      <c r="J1259" s="139"/>
      <c r="K1259" s="139"/>
      <c r="L1259" s="139"/>
      <c r="M1259" s="139"/>
      <c r="N1259" s="139"/>
      <c r="O1259" s="139"/>
      <c r="P1259" s="139"/>
      <c r="Q1259" s="139"/>
      <c r="R1259" s="139"/>
      <c r="S1259" s="139"/>
      <c r="T1259" s="139"/>
      <c r="U1259" s="139"/>
      <c r="V1259" s="139"/>
      <c r="W1259" s="139"/>
      <c r="X1259" s="139"/>
      <c r="Y1259" s="139"/>
      <c r="Z1259" s="139"/>
      <c r="AA1259" s="139"/>
      <c r="AB1259" s="139"/>
      <c r="AC1259" s="139"/>
      <c r="AD1259" s="139"/>
      <c r="AE1259" s="139"/>
      <c r="AF1259" s="139"/>
      <c r="AG1259" s="139"/>
      <c r="AH1259" s="139"/>
      <c r="AI1259" s="139"/>
      <c r="AJ1259" s="139"/>
      <c r="AK1259" s="139"/>
      <c r="AL1259" s="139"/>
      <c r="AM1259" s="139"/>
      <c r="AN1259" s="139"/>
      <c r="AO1259" s="139"/>
      <c r="AP1259" s="139"/>
      <c r="AQ1259" s="139"/>
      <c r="AR1259" s="139"/>
      <c r="AS1259" s="139"/>
      <c r="AT1259" s="139"/>
      <c r="AU1259" s="139"/>
      <c r="AV1259" s="139"/>
      <c r="AW1259" s="139"/>
      <c r="AX1259" s="139"/>
      <c r="AY1259" s="139"/>
      <c r="AZ1259" s="139"/>
      <c r="BA1259" s="140"/>
      <c r="BB1259" s="139"/>
      <c r="BC1259" s="139"/>
      <c r="BD1259" s="139"/>
      <c r="BE1259" s="139"/>
      <c r="BF1259" s="139"/>
      <c r="BG1259" s="140"/>
      <c r="BH1259" s="139"/>
      <c r="BI1259" s="139"/>
      <c r="BJ1259" s="139"/>
      <c r="BK1259" s="139"/>
      <c r="BL1259" s="139"/>
      <c r="BM1259" s="139"/>
      <c r="BN1259" s="139"/>
    </row>
    <row r="1260" spans="1:66" ht="15">
      <c r="A1260" s="139"/>
      <c r="B1260" s="139"/>
      <c r="C1260" s="139"/>
      <c r="D1260" s="139"/>
      <c r="E1260" s="139"/>
      <c r="F1260" s="139"/>
      <c r="G1260" s="139"/>
      <c r="H1260" s="139"/>
      <c r="I1260" s="139"/>
      <c r="J1260" s="139"/>
      <c r="K1260" s="139"/>
      <c r="L1260" s="139"/>
      <c r="M1260" s="139"/>
      <c r="N1260" s="139"/>
      <c r="O1260" s="139"/>
      <c r="P1260" s="139"/>
      <c r="Q1260" s="139"/>
      <c r="R1260" s="139"/>
      <c r="S1260" s="139"/>
      <c r="T1260" s="139"/>
      <c r="U1260" s="139"/>
      <c r="V1260" s="139"/>
      <c r="W1260" s="139"/>
      <c r="X1260" s="139"/>
      <c r="Y1260" s="139"/>
      <c r="Z1260" s="139"/>
      <c r="AA1260" s="139"/>
      <c r="AB1260" s="139"/>
      <c r="AC1260" s="139"/>
      <c r="AD1260" s="139"/>
      <c r="AE1260" s="139"/>
      <c r="AF1260" s="139"/>
      <c r="AG1260" s="139"/>
      <c r="AH1260" s="139"/>
      <c r="AI1260" s="139"/>
      <c r="AJ1260" s="139"/>
      <c r="AK1260" s="139"/>
      <c r="AL1260" s="139"/>
      <c r="AM1260" s="139"/>
      <c r="AN1260" s="139"/>
      <c r="AO1260" s="139"/>
      <c r="AP1260" s="139"/>
      <c r="AQ1260" s="139"/>
      <c r="AR1260" s="139"/>
      <c r="AS1260" s="139"/>
      <c r="AT1260" s="139"/>
      <c r="AU1260" s="139"/>
      <c r="AV1260" s="139"/>
      <c r="AW1260" s="139"/>
      <c r="AX1260" s="139"/>
      <c r="AY1260" s="139"/>
      <c r="AZ1260" s="139"/>
      <c r="BA1260" s="140"/>
      <c r="BB1260" s="139"/>
      <c r="BC1260" s="139"/>
      <c r="BD1260" s="139"/>
      <c r="BE1260" s="139"/>
      <c r="BF1260" s="139"/>
      <c r="BG1260" s="140"/>
      <c r="BH1260" s="139"/>
      <c r="BI1260" s="139"/>
      <c r="BJ1260" s="139"/>
      <c r="BK1260" s="139"/>
      <c r="BL1260" s="139"/>
      <c r="BM1260" s="139"/>
      <c r="BN1260" s="139"/>
    </row>
    <row r="1261" spans="1:66" ht="15">
      <c r="A1261" s="139"/>
      <c r="B1261" s="139"/>
      <c r="C1261" s="139"/>
      <c r="D1261" s="139"/>
      <c r="E1261" s="139"/>
      <c r="F1261" s="139"/>
      <c r="G1261" s="139"/>
      <c r="H1261" s="139"/>
      <c r="I1261" s="139"/>
      <c r="J1261" s="139"/>
      <c r="K1261" s="139"/>
      <c r="L1261" s="139"/>
      <c r="M1261" s="139"/>
      <c r="N1261" s="139"/>
      <c r="O1261" s="139"/>
      <c r="P1261" s="139"/>
      <c r="Q1261" s="139"/>
      <c r="R1261" s="139"/>
      <c r="S1261" s="139"/>
      <c r="T1261" s="139"/>
      <c r="U1261" s="139"/>
      <c r="V1261" s="139"/>
      <c r="W1261" s="139"/>
      <c r="X1261" s="139"/>
      <c r="Y1261" s="139"/>
      <c r="Z1261" s="139"/>
      <c r="AA1261" s="139"/>
      <c r="AB1261" s="139"/>
      <c r="AC1261" s="139"/>
      <c r="AD1261" s="139"/>
      <c r="AE1261" s="139"/>
      <c r="AF1261" s="139"/>
      <c r="AG1261" s="139"/>
      <c r="AH1261" s="139"/>
      <c r="AI1261" s="139"/>
      <c r="AJ1261" s="139"/>
      <c r="AK1261" s="139"/>
      <c r="AL1261" s="139"/>
      <c r="AM1261" s="139"/>
      <c r="AN1261" s="139"/>
      <c r="AO1261" s="139"/>
      <c r="AP1261" s="139"/>
      <c r="AQ1261" s="139"/>
      <c r="AR1261" s="139"/>
      <c r="AS1261" s="139"/>
      <c r="AT1261" s="139"/>
      <c r="AU1261" s="139"/>
      <c r="AV1261" s="139"/>
      <c r="AW1261" s="139"/>
      <c r="AX1261" s="139"/>
      <c r="AY1261" s="139"/>
      <c r="AZ1261" s="139"/>
      <c r="BA1261" s="140"/>
      <c r="BB1261" s="139"/>
      <c r="BC1261" s="139"/>
      <c r="BD1261" s="139"/>
      <c r="BE1261" s="139"/>
      <c r="BF1261" s="139"/>
      <c r="BG1261" s="140"/>
      <c r="BH1261" s="139"/>
      <c r="BI1261" s="139"/>
      <c r="BJ1261" s="139"/>
      <c r="BK1261" s="139"/>
      <c r="BL1261" s="139"/>
      <c r="BM1261" s="139"/>
      <c r="BN1261" s="139"/>
    </row>
    <row r="1262" spans="1:66" ht="15">
      <c r="A1262" s="139"/>
      <c r="B1262" s="139"/>
      <c r="C1262" s="139"/>
      <c r="D1262" s="139"/>
      <c r="E1262" s="139"/>
      <c r="F1262" s="139"/>
      <c r="G1262" s="139"/>
      <c r="H1262" s="139"/>
      <c r="I1262" s="139"/>
      <c r="J1262" s="139"/>
      <c r="K1262" s="139"/>
      <c r="L1262" s="139"/>
      <c r="M1262" s="139"/>
      <c r="N1262" s="139"/>
      <c r="O1262" s="139"/>
      <c r="P1262" s="139"/>
      <c r="Q1262" s="139"/>
      <c r="R1262" s="139"/>
      <c r="S1262" s="139"/>
      <c r="T1262" s="139"/>
      <c r="U1262" s="139"/>
      <c r="V1262" s="139"/>
      <c r="W1262" s="139"/>
      <c r="X1262" s="139"/>
      <c r="Y1262" s="139"/>
      <c r="Z1262" s="139"/>
      <c r="AA1262" s="139"/>
      <c r="AB1262" s="139"/>
      <c r="AC1262" s="139"/>
      <c r="AD1262" s="139"/>
      <c r="AE1262" s="139"/>
      <c r="AF1262" s="139"/>
      <c r="AG1262" s="139"/>
      <c r="AH1262" s="139"/>
      <c r="AI1262" s="139"/>
      <c r="AJ1262" s="139"/>
      <c r="AK1262" s="139"/>
      <c r="AL1262" s="139"/>
      <c r="AM1262" s="139"/>
      <c r="AN1262" s="139"/>
      <c r="AO1262" s="139"/>
      <c r="AP1262" s="139"/>
      <c r="AQ1262" s="139"/>
      <c r="AR1262" s="139"/>
      <c r="AS1262" s="139"/>
      <c r="AT1262" s="139"/>
      <c r="AU1262" s="139"/>
      <c r="AV1262" s="139"/>
      <c r="AW1262" s="139"/>
      <c r="AX1262" s="139"/>
      <c r="AY1262" s="139"/>
      <c r="AZ1262" s="139"/>
      <c r="BA1262" s="140"/>
      <c r="BB1262" s="139"/>
      <c r="BC1262" s="139"/>
      <c r="BD1262" s="139"/>
      <c r="BE1262" s="139"/>
      <c r="BF1262" s="139"/>
      <c r="BG1262" s="140"/>
      <c r="BH1262" s="139"/>
      <c r="BI1262" s="139"/>
      <c r="BJ1262" s="139"/>
      <c r="BK1262" s="139"/>
      <c r="BL1262" s="139"/>
      <c r="BM1262" s="139"/>
      <c r="BN1262" s="139"/>
    </row>
    <row r="1263" spans="1:66" ht="15">
      <c r="A1263" s="139"/>
      <c r="B1263" s="139"/>
      <c r="C1263" s="139"/>
      <c r="D1263" s="139"/>
      <c r="E1263" s="139"/>
      <c r="F1263" s="139"/>
      <c r="G1263" s="139"/>
      <c r="H1263" s="139"/>
      <c r="I1263" s="139"/>
      <c r="J1263" s="139"/>
      <c r="K1263" s="139"/>
      <c r="L1263" s="139"/>
      <c r="M1263" s="139"/>
      <c r="N1263" s="139"/>
      <c r="O1263" s="139"/>
      <c r="P1263" s="139"/>
      <c r="Q1263" s="139"/>
      <c r="R1263" s="139"/>
      <c r="S1263" s="139"/>
      <c r="T1263" s="139"/>
      <c r="U1263" s="139"/>
      <c r="V1263" s="139"/>
      <c r="W1263" s="139"/>
      <c r="X1263" s="139"/>
      <c r="Y1263" s="139"/>
      <c r="Z1263" s="139"/>
      <c r="AA1263" s="139"/>
      <c r="AB1263" s="139"/>
      <c r="AC1263" s="139"/>
      <c r="AD1263" s="139"/>
      <c r="AE1263" s="139"/>
      <c r="AF1263" s="139"/>
      <c r="AG1263" s="139"/>
      <c r="AH1263" s="139"/>
      <c r="AI1263" s="139"/>
      <c r="AJ1263" s="139"/>
      <c r="AK1263" s="139"/>
      <c r="AL1263" s="139"/>
      <c r="AM1263" s="139"/>
      <c r="AN1263" s="139"/>
      <c r="AO1263" s="139"/>
      <c r="AP1263" s="139"/>
      <c r="AQ1263" s="139"/>
      <c r="AR1263" s="139"/>
      <c r="AS1263" s="139"/>
      <c r="AT1263" s="139"/>
      <c r="AU1263" s="139"/>
      <c r="AV1263" s="139"/>
      <c r="AW1263" s="139"/>
      <c r="AX1263" s="139"/>
      <c r="AY1263" s="139"/>
      <c r="AZ1263" s="139"/>
      <c r="BA1263" s="140"/>
      <c r="BB1263" s="139"/>
      <c r="BC1263" s="139"/>
      <c r="BD1263" s="139"/>
      <c r="BE1263" s="139"/>
      <c r="BF1263" s="139"/>
      <c r="BG1263" s="140"/>
      <c r="BH1263" s="139"/>
      <c r="BI1263" s="139"/>
      <c r="BJ1263" s="139"/>
      <c r="BK1263" s="139"/>
      <c r="BL1263" s="139"/>
      <c r="BM1263" s="139"/>
      <c r="BN1263" s="139"/>
    </row>
    <row r="1264" spans="1:66" ht="15">
      <c r="A1264" s="139"/>
      <c r="B1264" s="139"/>
      <c r="C1264" s="139"/>
      <c r="D1264" s="139"/>
      <c r="E1264" s="139"/>
      <c r="F1264" s="139"/>
      <c r="G1264" s="139"/>
      <c r="H1264" s="139"/>
      <c r="I1264" s="139"/>
      <c r="J1264" s="139"/>
      <c r="K1264" s="139"/>
      <c r="L1264" s="139"/>
      <c r="M1264" s="139"/>
      <c r="N1264" s="139"/>
      <c r="O1264" s="139"/>
      <c r="P1264" s="139"/>
      <c r="Q1264" s="139"/>
      <c r="R1264" s="139"/>
      <c r="S1264" s="139"/>
      <c r="T1264" s="139"/>
      <c r="U1264" s="139"/>
      <c r="V1264" s="139"/>
      <c r="W1264" s="139"/>
      <c r="X1264" s="139"/>
      <c r="Y1264" s="139"/>
      <c r="Z1264" s="139"/>
      <c r="AA1264" s="139"/>
      <c r="AB1264" s="139"/>
      <c r="AC1264" s="139"/>
      <c r="AD1264" s="139"/>
      <c r="AE1264" s="139"/>
      <c r="AF1264" s="139"/>
      <c r="AG1264" s="139"/>
      <c r="AH1264" s="139"/>
      <c r="AI1264" s="139"/>
      <c r="AJ1264" s="139"/>
      <c r="AK1264" s="139"/>
      <c r="AL1264" s="139"/>
      <c r="AM1264" s="139"/>
      <c r="AN1264" s="139"/>
      <c r="AO1264" s="139"/>
      <c r="AP1264" s="139"/>
      <c r="AQ1264" s="139"/>
      <c r="AR1264" s="139"/>
      <c r="AS1264" s="139"/>
      <c r="AT1264" s="139"/>
      <c r="AU1264" s="139"/>
      <c r="AV1264" s="139"/>
      <c r="AW1264" s="139"/>
      <c r="AX1264" s="139"/>
      <c r="AY1264" s="139"/>
      <c r="AZ1264" s="139"/>
      <c r="BA1264" s="140"/>
      <c r="BB1264" s="139"/>
      <c r="BC1264" s="139"/>
      <c r="BD1264" s="139"/>
      <c r="BE1264" s="139"/>
      <c r="BF1264" s="139"/>
      <c r="BG1264" s="140"/>
      <c r="BH1264" s="139"/>
      <c r="BI1264" s="139"/>
      <c r="BJ1264" s="139"/>
      <c r="BK1264" s="139"/>
      <c r="BL1264" s="139"/>
      <c r="BM1264" s="139"/>
      <c r="BN1264" s="139"/>
    </row>
    <row r="1265" spans="1:66" ht="15">
      <c r="A1265" s="139"/>
      <c r="B1265" s="139"/>
      <c r="C1265" s="139"/>
      <c r="D1265" s="139"/>
      <c r="E1265" s="139"/>
      <c r="F1265" s="139"/>
      <c r="G1265" s="139"/>
      <c r="H1265" s="139"/>
      <c r="I1265" s="139"/>
      <c r="J1265" s="139"/>
      <c r="K1265" s="139"/>
      <c r="L1265" s="139"/>
      <c r="M1265" s="139"/>
      <c r="N1265" s="139"/>
      <c r="O1265" s="139"/>
      <c r="P1265" s="139"/>
      <c r="Q1265" s="139"/>
      <c r="R1265" s="139"/>
      <c r="S1265" s="139"/>
      <c r="T1265" s="139"/>
      <c r="U1265" s="139"/>
      <c r="V1265" s="139"/>
      <c r="W1265" s="139"/>
      <c r="X1265" s="139"/>
      <c r="Y1265" s="139"/>
      <c r="Z1265" s="139"/>
      <c r="AA1265" s="139"/>
      <c r="AB1265" s="139"/>
      <c r="AC1265" s="139"/>
      <c r="AD1265" s="139"/>
      <c r="AE1265" s="139"/>
      <c r="AF1265" s="139"/>
      <c r="AG1265" s="139"/>
      <c r="AH1265" s="139"/>
      <c r="AI1265" s="139"/>
      <c r="AJ1265" s="139"/>
      <c r="AK1265" s="139"/>
      <c r="AL1265" s="139"/>
      <c r="AM1265" s="139"/>
      <c r="AN1265" s="139"/>
      <c r="AO1265" s="139"/>
      <c r="AP1265" s="139"/>
      <c r="AQ1265" s="139"/>
      <c r="AR1265" s="139"/>
      <c r="AS1265" s="139"/>
      <c r="AT1265" s="139"/>
      <c r="AU1265" s="139"/>
      <c r="AV1265" s="139"/>
      <c r="AW1265" s="139"/>
      <c r="AX1265" s="139"/>
      <c r="AY1265" s="139"/>
      <c r="AZ1265" s="139"/>
      <c r="BA1265" s="140"/>
      <c r="BB1265" s="139"/>
      <c r="BC1265" s="139"/>
      <c r="BD1265" s="139"/>
      <c r="BE1265" s="139"/>
      <c r="BF1265" s="139"/>
      <c r="BG1265" s="140"/>
      <c r="BH1265" s="139"/>
      <c r="BI1265" s="139"/>
      <c r="BJ1265" s="139"/>
      <c r="BK1265" s="139"/>
      <c r="BL1265" s="139"/>
      <c r="BM1265" s="139"/>
      <c r="BN1265" s="139"/>
    </row>
    <row r="1266" spans="1:66" ht="15">
      <c r="A1266" s="139"/>
      <c r="B1266" s="139"/>
      <c r="C1266" s="139"/>
      <c r="D1266" s="139"/>
      <c r="E1266" s="139"/>
      <c r="F1266" s="139"/>
      <c r="G1266" s="139"/>
      <c r="H1266" s="139"/>
      <c r="I1266" s="139"/>
      <c r="J1266" s="139"/>
      <c r="K1266" s="139"/>
      <c r="L1266" s="139"/>
      <c r="M1266" s="139"/>
      <c r="N1266" s="139"/>
      <c r="O1266" s="139"/>
      <c r="P1266" s="139"/>
      <c r="Q1266" s="139"/>
      <c r="R1266" s="139"/>
      <c r="S1266" s="139"/>
      <c r="T1266" s="139"/>
      <c r="U1266" s="139"/>
      <c r="V1266" s="139"/>
      <c r="W1266" s="139"/>
      <c r="X1266" s="139"/>
      <c r="Y1266" s="139"/>
      <c r="Z1266" s="139"/>
      <c r="AA1266" s="139"/>
      <c r="AB1266" s="139"/>
      <c r="AC1266" s="139"/>
      <c r="AD1266" s="139"/>
      <c r="AE1266" s="139"/>
      <c r="AF1266" s="139"/>
      <c r="AG1266" s="139"/>
      <c r="AH1266" s="139"/>
      <c r="AI1266" s="139"/>
      <c r="AJ1266" s="139"/>
      <c r="AK1266" s="139"/>
      <c r="AL1266" s="139"/>
      <c r="AM1266" s="139"/>
      <c r="AN1266" s="139"/>
      <c r="AO1266" s="139"/>
      <c r="AP1266" s="139"/>
      <c r="AQ1266" s="139"/>
      <c r="AR1266" s="139"/>
      <c r="AS1266" s="139"/>
      <c r="AT1266" s="139"/>
      <c r="AU1266" s="139"/>
      <c r="AV1266" s="139"/>
      <c r="AW1266" s="139"/>
      <c r="AX1266" s="139"/>
      <c r="AY1266" s="139"/>
      <c r="AZ1266" s="139"/>
      <c r="BA1266" s="140"/>
      <c r="BB1266" s="139"/>
      <c r="BC1266" s="139"/>
      <c r="BD1266" s="139"/>
      <c r="BE1266" s="139"/>
      <c r="BF1266" s="139"/>
      <c r="BG1266" s="140"/>
      <c r="BH1266" s="139"/>
      <c r="BI1266" s="139"/>
      <c r="BJ1266" s="139"/>
      <c r="BK1266" s="139"/>
      <c r="BL1266" s="139"/>
      <c r="BM1266" s="139"/>
      <c r="BN1266" s="139"/>
    </row>
    <row r="1267" spans="1:66" ht="15">
      <c r="A1267" s="139"/>
      <c r="B1267" s="139"/>
      <c r="C1267" s="139"/>
      <c r="D1267" s="139"/>
      <c r="E1267" s="139"/>
      <c r="F1267" s="139"/>
      <c r="G1267" s="139"/>
      <c r="H1267" s="139"/>
      <c r="I1267" s="139"/>
      <c r="J1267" s="139"/>
      <c r="K1267" s="139"/>
      <c r="L1267" s="139"/>
      <c r="M1267" s="139"/>
      <c r="N1267" s="139"/>
      <c r="O1267" s="139"/>
      <c r="P1267" s="139"/>
      <c r="Q1267" s="139"/>
      <c r="R1267" s="139"/>
      <c r="S1267" s="139"/>
      <c r="T1267" s="139"/>
      <c r="U1267" s="139"/>
      <c r="V1267" s="139"/>
      <c r="W1267" s="139"/>
      <c r="X1267" s="139"/>
      <c r="Y1267" s="139"/>
      <c r="Z1267" s="139"/>
      <c r="AA1267" s="139"/>
      <c r="AB1267" s="139"/>
      <c r="AC1267" s="139"/>
      <c r="AD1267" s="139"/>
      <c r="AE1267" s="139"/>
      <c r="AF1267" s="139"/>
      <c r="AG1267" s="139"/>
      <c r="AH1267" s="139"/>
      <c r="AI1267" s="139"/>
      <c r="AJ1267" s="139"/>
      <c r="AK1267" s="139"/>
      <c r="AL1267" s="139"/>
      <c r="AM1267" s="139"/>
      <c r="AN1267" s="139"/>
      <c r="AO1267" s="139"/>
      <c r="AP1267" s="139"/>
      <c r="AQ1267" s="139"/>
      <c r="AR1267" s="139"/>
      <c r="AS1267" s="139"/>
      <c r="AT1267" s="139"/>
      <c r="AU1267" s="139"/>
      <c r="AV1267" s="139"/>
      <c r="AW1267" s="139"/>
      <c r="AX1267" s="139"/>
      <c r="AY1267" s="139"/>
      <c r="AZ1267" s="139"/>
      <c r="BA1267" s="140"/>
      <c r="BB1267" s="139"/>
      <c r="BC1267" s="139"/>
      <c r="BD1267" s="139"/>
      <c r="BE1267" s="139"/>
      <c r="BF1267" s="139"/>
      <c r="BG1267" s="140"/>
      <c r="BH1267" s="139"/>
      <c r="BI1267" s="139"/>
      <c r="BJ1267" s="139"/>
      <c r="BK1267" s="139"/>
      <c r="BL1267" s="139"/>
      <c r="BM1267" s="139"/>
      <c r="BN1267" s="139"/>
    </row>
    <row r="1268" spans="1:66" ht="15">
      <c r="A1268" s="139"/>
      <c r="B1268" s="139"/>
      <c r="C1268" s="139"/>
      <c r="D1268" s="139"/>
      <c r="E1268" s="139"/>
      <c r="F1268" s="139"/>
      <c r="G1268" s="139"/>
      <c r="H1268" s="139"/>
      <c r="I1268" s="139"/>
      <c r="J1268" s="139"/>
      <c r="K1268" s="139"/>
      <c r="L1268" s="139"/>
      <c r="M1268" s="139"/>
      <c r="N1268" s="139"/>
      <c r="O1268" s="139"/>
      <c r="P1268" s="139"/>
      <c r="Q1268" s="139"/>
      <c r="R1268" s="139"/>
      <c r="S1268" s="139"/>
      <c r="T1268" s="139"/>
      <c r="U1268" s="139"/>
      <c r="V1268" s="139"/>
      <c r="W1268" s="139"/>
      <c r="X1268" s="139"/>
      <c r="Y1268" s="139"/>
      <c r="Z1268" s="139"/>
      <c r="AA1268" s="139"/>
      <c r="AB1268" s="139"/>
      <c r="AC1268" s="139"/>
      <c r="AD1268" s="139"/>
      <c r="AE1268" s="139"/>
      <c r="AF1268" s="139"/>
      <c r="AG1268" s="139"/>
      <c r="AH1268" s="139"/>
      <c r="AI1268" s="139"/>
      <c r="AJ1268" s="139"/>
      <c r="AK1268" s="139"/>
      <c r="AL1268" s="139"/>
      <c r="AM1268" s="139"/>
      <c r="AN1268" s="139"/>
      <c r="AO1268" s="139"/>
      <c r="AP1268" s="139"/>
      <c r="AQ1268" s="139"/>
      <c r="AR1268" s="139"/>
      <c r="AS1268" s="139"/>
      <c r="AT1268" s="139"/>
      <c r="AU1268" s="139"/>
      <c r="AV1268" s="139"/>
      <c r="AW1268" s="139"/>
      <c r="AX1268" s="139"/>
      <c r="AY1268" s="139"/>
      <c r="AZ1268" s="139"/>
      <c r="BA1268" s="140"/>
      <c r="BB1268" s="139"/>
      <c r="BC1268" s="139"/>
      <c r="BD1268" s="139"/>
      <c r="BE1268" s="139"/>
      <c r="BF1268" s="139"/>
      <c r="BG1268" s="140"/>
      <c r="BH1268" s="139"/>
      <c r="BI1268" s="139"/>
      <c r="BJ1268" s="139"/>
      <c r="BK1268" s="139"/>
      <c r="BL1268" s="139"/>
      <c r="BM1268" s="139"/>
      <c r="BN1268" s="139"/>
    </row>
    <row r="1269" spans="1:66" ht="15">
      <c r="A1269" s="139"/>
      <c r="B1269" s="139"/>
      <c r="C1269" s="139"/>
      <c r="D1269" s="139"/>
      <c r="E1269" s="139"/>
      <c r="F1269" s="139"/>
      <c r="G1269" s="139"/>
      <c r="H1269" s="139"/>
      <c r="I1269" s="139"/>
      <c r="J1269" s="139"/>
      <c r="K1269" s="139"/>
      <c r="L1269" s="139"/>
      <c r="M1269" s="139"/>
      <c r="N1269" s="139"/>
      <c r="O1269" s="139"/>
      <c r="P1269" s="139"/>
      <c r="Q1269" s="139"/>
      <c r="R1269" s="139"/>
      <c r="S1269" s="139"/>
      <c r="T1269" s="139"/>
      <c r="U1269" s="139"/>
      <c r="V1269" s="139"/>
      <c r="W1269" s="139"/>
      <c r="X1269" s="139"/>
      <c r="Y1269" s="139"/>
      <c r="Z1269" s="139"/>
      <c r="AA1269" s="139"/>
      <c r="AB1269" s="139"/>
      <c r="AC1269" s="139"/>
      <c r="AD1269" s="139"/>
      <c r="AE1269" s="139"/>
      <c r="AF1269" s="139"/>
      <c r="AG1269" s="139"/>
      <c r="AH1269" s="139"/>
      <c r="AI1269" s="139"/>
      <c r="AJ1269" s="139"/>
      <c r="AK1269" s="139"/>
      <c r="AL1269" s="139"/>
      <c r="AM1269" s="139"/>
      <c r="AN1269" s="139"/>
      <c r="AO1269" s="139"/>
      <c r="AP1269" s="139"/>
      <c r="AQ1269" s="139"/>
      <c r="AR1269" s="139"/>
      <c r="AS1269" s="139"/>
      <c r="AT1269" s="139"/>
      <c r="AU1269" s="139"/>
      <c r="AV1269" s="139"/>
      <c r="AW1269" s="139"/>
      <c r="AX1269" s="139"/>
      <c r="AY1269" s="139"/>
      <c r="AZ1269" s="139"/>
      <c r="BA1269" s="140"/>
      <c r="BB1269" s="139"/>
      <c r="BC1269" s="139"/>
      <c r="BD1269" s="139"/>
      <c r="BE1269" s="139"/>
      <c r="BF1269" s="139"/>
      <c r="BG1269" s="140"/>
      <c r="BH1269" s="139"/>
      <c r="BI1269" s="139"/>
      <c r="BJ1269" s="139"/>
      <c r="BK1269" s="139"/>
      <c r="BL1269" s="139"/>
      <c r="BM1269" s="139"/>
      <c r="BN1269" s="139"/>
    </row>
    <row r="1270" spans="1:66" ht="15">
      <c r="A1270" s="139"/>
      <c r="B1270" s="139"/>
      <c r="C1270" s="139"/>
      <c r="D1270" s="139"/>
      <c r="E1270" s="139"/>
      <c r="F1270" s="139"/>
      <c r="G1270" s="139"/>
      <c r="H1270" s="139"/>
      <c r="I1270" s="139"/>
      <c r="J1270" s="139"/>
      <c r="K1270" s="139"/>
      <c r="L1270" s="139"/>
      <c r="M1270" s="139"/>
      <c r="N1270" s="139"/>
      <c r="O1270" s="139"/>
      <c r="P1270" s="139"/>
      <c r="Q1270" s="139"/>
      <c r="R1270" s="139"/>
      <c r="S1270" s="139"/>
      <c r="T1270" s="139"/>
      <c r="U1270" s="139"/>
      <c r="V1270" s="139"/>
      <c r="W1270" s="139"/>
      <c r="X1270" s="139"/>
      <c r="Y1270" s="139"/>
      <c r="Z1270" s="139"/>
      <c r="AA1270" s="139"/>
      <c r="AB1270" s="139"/>
      <c r="AC1270" s="139"/>
      <c r="AD1270" s="139"/>
      <c r="AE1270" s="139"/>
      <c r="AF1270" s="139"/>
      <c r="AG1270" s="139"/>
      <c r="AH1270" s="139"/>
      <c r="AI1270" s="139"/>
      <c r="AJ1270" s="139"/>
      <c r="AK1270" s="139"/>
      <c r="AL1270" s="139"/>
      <c r="AM1270" s="139"/>
      <c r="AN1270" s="139"/>
      <c r="AO1270" s="139"/>
      <c r="AP1270" s="139"/>
      <c r="AQ1270" s="139"/>
      <c r="AR1270" s="139"/>
      <c r="AS1270" s="139"/>
      <c r="AT1270" s="139"/>
      <c r="AU1270" s="139"/>
      <c r="AV1270" s="139"/>
      <c r="AW1270" s="139"/>
      <c r="AX1270" s="139"/>
      <c r="AY1270" s="139"/>
      <c r="AZ1270" s="139"/>
      <c r="BA1270" s="140"/>
      <c r="BB1270" s="139"/>
      <c r="BC1270" s="139"/>
      <c r="BD1270" s="139"/>
      <c r="BE1270" s="139"/>
      <c r="BF1270" s="139"/>
      <c r="BG1270" s="140"/>
      <c r="BH1270" s="139"/>
      <c r="BI1270" s="139"/>
      <c r="BJ1270" s="139"/>
      <c r="BK1270" s="139"/>
      <c r="BL1270" s="139"/>
      <c r="BM1270" s="139"/>
      <c r="BN1270" s="139"/>
    </row>
    <row r="1271" spans="1:66" ht="15">
      <c r="A1271" s="139"/>
      <c r="B1271" s="139"/>
      <c r="C1271" s="139"/>
      <c r="D1271" s="139"/>
      <c r="E1271" s="139"/>
      <c r="F1271" s="139"/>
      <c r="G1271" s="139"/>
      <c r="H1271" s="139"/>
      <c r="I1271" s="139"/>
      <c r="J1271" s="139"/>
      <c r="K1271" s="139"/>
      <c r="L1271" s="139"/>
      <c r="M1271" s="139"/>
      <c r="N1271" s="139"/>
      <c r="O1271" s="139"/>
      <c r="P1271" s="139"/>
      <c r="Q1271" s="139"/>
      <c r="R1271" s="139"/>
      <c r="S1271" s="139"/>
      <c r="T1271" s="139"/>
      <c r="U1271" s="139"/>
      <c r="V1271" s="139"/>
      <c r="W1271" s="139"/>
      <c r="X1271" s="139"/>
      <c r="Y1271" s="139"/>
      <c r="Z1271" s="139"/>
      <c r="AA1271" s="139"/>
      <c r="AB1271" s="139"/>
      <c r="AC1271" s="139"/>
      <c r="AD1271" s="139"/>
      <c r="AE1271" s="139"/>
      <c r="AF1271" s="139"/>
      <c r="AG1271" s="139"/>
      <c r="AH1271" s="139"/>
      <c r="AI1271" s="139"/>
      <c r="AJ1271" s="139"/>
      <c r="AK1271" s="139"/>
      <c r="AL1271" s="139"/>
      <c r="AM1271" s="139"/>
      <c r="AN1271" s="139"/>
      <c r="AO1271" s="139"/>
      <c r="AP1271" s="139"/>
      <c r="AQ1271" s="139"/>
      <c r="AR1271" s="139"/>
      <c r="AS1271" s="139"/>
      <c r="AT1271" s="139"/>
      <c r="AU1271" s="139"/>
      <c r="AV1271" s="139"/>
      <c r="AW1271" s="139"/>
      <c r="AX1271" s="139"/>
      <c r="AY1271" s="139"/>
      <c r="AZ1271" s="139"/>
      <c r="BA1271" s="139"/>
      <c r="BB1271" s="139"/>
      <c r="BC1271" s="139"/>
      <c r="BD1271" s="139"/>
      <c r="BE1271" s="139"/>
      <c r="BF1271" s="139"/>
      <c r="BG1271" s="140"/>
      <c r="BH1271" s="139"/>
      <c r="BI1271" s="139"/>
      <c r="BJ1271" s="139"/>
      <c r="BK1271" s="139"/>
      <c r="BL1271" s="139"/>
      <c r="BM1271" s="139"/>
      <c r="BN1271" s="139"/>
    </row>
    <row r="1272" spans="1:66" ht="15">
      <c r="A1272" s="139"/>
      <c r="B1272" s="139"/>
      <c r="C1272" s="139"/>
      <c r="D1272" s="139"/>
      <c r="E1272" s="139"/>
      <c r="F1272" s="139"/>
      <c r="G1272" s="139"/>
      <c r="H1272" s="139"/>
      <c r="I1272" s="139"/>
      <c r="J1272" s="139"/>
      <c r="K1272" s="139"/>
      <c r="L1272" s="139"/>
      <c r="M1272" s="139"/>
      <c r="N1272" s="139"/>
      <c r="O1272" s="139"/>
      <c r="P1272" s="139"/>
      <c r="Q1272" s="139"/>
      <c r="R1272" s="139"/>
      <c r="S1272" s="139"/>
      <c r="T1272" s="139"/>
      <c r="U1272" s="139"/>
      <c r="V1272" s="139"/>
      <c r="W1272" s="139"/>
      <c r="X1272" s="139"/>
      <c r="Y1272" s="139"/>
      <c r="Z1272" s="139"/>
      <c r="AA1272" s="139"/>
      <c r="AB1272" s="139"/>
      <c r="AC1272" s="139"/>
      <c r="AD1272" s="139"/>
      <c r="AE1272" s="139"/>
      <c r="AF1272" s="139"/>
      <c r="AG1272" s="139"/>
      <c r="AH1272" s="139"/>
      <c r="AI1272" s="139"/>
      <c r="AJ1272" s="139"/>
      <c r="AK1272" s="139"/>
      <c r="AL1272" s="139"/>
      <c r="AM1272" s="139"/>
      <c r="AN1272" s="139"/>
      <c r="AO1272" s="139"/>
      <c r="AP1272" s="139"/>
      <c r="AQ1272" s="139"/>
      <c r="AR1272" s="139"/>
      <c r="AS1272" s="139"/>
      <c r="AT1272" s="139"/>
      <c r="AU1272" s="139"/>
      <c r="AV1272" s="139"/>
      <c r="AW1272" s="139"/>
      <c r="AX1272" s="139"/>
      <c r="AY1272" s="139"/>
      <c r="AZ1272" s="139"/>
      <c r="BA1272" s="139"/>
      <c r="BB1272" s="139"/>
      <c r="BC1272" s="139"/>
      <c r="BD1272" s="139"/>
      <c r="BE1272" s="139"/>
      <c r="BF1272" s="139"/>
      <c r="BG1272" s="140"/>
      <c r="BH1272" s="139"/>
      <c r="BI1272" s="139"/>
      <c r="BJ1272" s="139"/>
      <c r="BK1272" s="139"/>
      <c r="BL1272" s="139"/>
      <c r="BM1272" s="139"/>
      <c r="BN1272" s="139"/>
    </row>
    <row r="1273" spans="1:66" ht="15">
      <c r="A1273" s="139"/>
      <c r="B1273" s="139"/>
      <c r="C1273" s="139"/>
      <c r="D1273" s="139"/>
      <c r="E1273" s="139"/>
      <c r="F1273" s="139"/>
      <c r="G1273" s="139"/>
      <c r="H1273" s="139"/>
      <c r="I1273" s="139"/>
      <c r="J1273" s="139"/>
      <c r="K1273" s="139"/>
      <c r="L1273" s="139"/>
      <c r="M1273" s="139"/>
      <c r="N1273" s="139"/>
      <c r="O1273" s="139"/>
      <c r="P1273" s="139"/>
      <c r="Q1273" s="139"/>
      <c r="R1273" s="139"/>
      <c r="S1273" s="139"/>
      <c r="T1273" s="139"/>
      <c r="U1273" s="139"/>
      <c r="V1273" s="139"/>
      <c r="W1273" s="139"/>
      <c r="X1273" s="139"/>
      <c r="Y1273" s="139"/>
      <c r="Z1273" s="139"/>
      <c r="AA1273" s="139"/>
      <c r="AB1273" s="139"/>
      <c r="AC1273" s="139"/>
      <c r="AD1273" s="139"/>
      <c r="AE1273" s="139"/>
      <c r="AF1273" s="139"/>
      <c r="AG1273" s="139"/>
      <c r="AH1273" s="139"/>
      <c r="AI1273" s="139"/>
      <c r="AJ1273" s="139"/>
      <c r="AK1273" s="139"/>
      <c r="AL1273" s="139"/>
      <c r="AM1273" s="139"/>
      <c r="AN1273" s="139"/>
      <c r="AO1273" s="139"/>
      <c r="AP1273" s="139"/>
      <c r="AQ1273" s="139"/>
      <c r="AR1273" s="139"/>
      <c r="AS1273" s="139"/>
      <c r="AT1273" s="139"/>
      <c r="AU1273" s="139"/>
      <c r="AV1273" s="139"/>
      <c r="AW1273" s="139"/>
      <c r="AX1273" s="139"/>
      <c r="AY1273" s="139"/>
      <c r="AZ1273" s="139"/>
      <c r="BA1273" s="139"/>
      <c r="BB1273" s="139"/>
      <c r="BC1273" s="139"/>
      <c r="BD1273" s="139"/>
      <c r="BE1273" s="139"/>
      <c r="BF1273" s="139"/>
      <c r="BG1273" s="140"/>
      <c r="BH1273" s="139"/>
      <c r="BI1273" s="139"/>
      <c r="BJ1273" s="139"/>
      <c r="BK1273" s="139"/>
      <c r="BL1273" s="139"/>
      <c r="BM1273" s="139"/>
      <c r="BN1273" s="139"/>
    </row>
    <row r="1274" spans="1:66" ht="15">
      <c r="A1274" s="139"/>
      <c r="B1274" s="139"/>
      <c r="C1274" s="139"/>
      <c r="D1274" s="139"/>
      <c r="E1274" s="139"/>
      <c r="F1274" s="139"/>
      <c r="G1274" s="139"/>
      <c r="H1274" s="139"/>
      <c r="I1274" s="139"/>
      <c r="J1274" s="139"/>
      <c r="K1274" s="139"/>
      <c r="L1274" s="139"/>
      <c r="M1274" s="139"/>
      <c r="N1274" s="139"/>
      <c r="O1274" s="139"/>
      <c r="P1274" s="139"/>
      <c r="Q1274" s="139"/>
      <c r="R1274" s="139"/>
      <c r="S1274" s="139"/>
      <c r="T1274" s="139"/>
      <c r="U1274" s="139"/>
      <c r="V1274" s="139"/>
      <c r="W1274" s="139"/>
      <c r="X1274" s="139"/>
      <c r="Y1274" s="139"/>
      <c r="Z1274" s="139"/>
      <c r="AA1274" s="139"/>
      <c r="AB1274" s="139"/>
      <c r="AC1274" s="139"/>
      <c r="AD1274" s="139"/>
      <c r="AE1274" s="139"/>
      <c r="AF1274" s="139"/>
      <c r="AG1274" s="139"/>
      <c r="AH1274" s="139"/>
      <c r="AI1274" s="139"/>
      <c r="AJ1274" s="139"/>
      <c r="AK1274" s="139"/>
      <c r="AL1274" s="139"/>
      <c r="AM1274" s="139"/>
      <c r="AN1274" s="139"/>
      <c r="AO1274" s="139"/>
      <c r="AP1274" s="139"/>
      <c r="AQ1274" s="139"/>
      <c r="AR1274" s="139"/>
      <c r="AS1274" s="139"/>
      <c r="AT1274" s="139"/>
      <c r="AU1274" s="139"/>
      <c r="AV1274" s="139"/>
      <c r="AW1274" s="139"/>
      <c r="AX1274" s="139"/>
      <c r="AY1274" s="139"/>
      <c r="AZ1274" s="139"/>
      <c r="BA1274" s="139"/>
      <c r="BB1274" s="139"/>
      <c r="BC1274" s="139"/>
      <c r="BD1274" s="139"/>
      <c r="BE1274" s="139"/>
      <c r="BF1274" s="139"/>
      <c r="BG1274" s="140"/>
      <c r="BH1274" s="139"/>
      <c r="BI1274" s="139"/>
      <c r="BJ1274" s="139"/>
      <c r="BK1274" s="139"/>
      <c r="BL1274" s="139"/>
      <c r="BM1274" s="139"/>
      <c r="BN1274" s="139"/>
    </row>
    <row r="1275" spans="1:66" ht="15">
      <c r="A1275" s="139"/>
      <c r="B1275" s="139"/>
      <c r="C1275" s="139"/>
      <c r="D1275" s="139"/>
      <c r="E1275" s="139"/>
      <c r="F1275" s="139"/>
      <c r="G1275" s="139"/>
      <c r="H1275" s="139"/>
      <c r="I1275" s="139"/>
      <c r="J1275" s="139"/>
      <c r="K1275" s="139"/>
      <c r="L1275" s="139"/>
      <c r="M1275" s="139"/>
      <c r="N1275" s="139"/>
      <c r="O1275" s="139"/>
      <c r="P1275" s="139"/>
      <c r="Q1275" s="139"/>
      <c r="R1275" s="139"/>
      <c r="S1275" s="139"/>
      <c r="T1275" s="139"/>
      <c r="U1275" s="139"/>
      <c r="V1275" s="139"/>
      <c r="W1275" s="139"/>
      <c r="X1275" s="139"/>
      <c r="Y1275" s="139"/>
      <c r="Z1275" s="139"/>
      <c r="AA1275" s="139"/>
      <c r="AB1275" s="139"/>
      <c r="AC1275" s="139"/>
      <c r="AD1275" s="139"/>
      <c r="AE1275" s="139"/>
      <c r="AF1275" s="139"/>
      <c r="AG1275" s="139"/>
      <c r="AH1275" s="139"/>
      <c r="AI1275" s="139"/>
      <c r="AJ1275" s="139"/>
      <c r="AK1275" s="139"/>
      <c r="AL1275" s="139"/>
      <c r="AM1275" s="139"/>
      <c r="AN1275" s="139"/>
      <c r="AO1275" s="139"/>
      <c r="AP1275" s="139"/>
      <c r="AQ1275" s="139"/>
      <c r="AR1275" s="139"/>
      <c r="AS1275" s="139"/>
      <c r="AT1275" s="139"/>
      <c r="AU1275" s="139"/>
      <c r="AV1275" s="139"/>
      <c r="AW1275" s="139"/>
      <c r="AX1275" s="139"/>
      <c r="AY1275" s="139"/>
      <c r="AZ1275" s="139"/>
      <c r="BA1275" s="139"/>
      <c r="BB1275" s="139"/>
      <c r="BC1275" s="139"/>
      <c r="BD1275" s="139"/>
      <c r="BE1275" s="139"/>
      <c r="BF1275" s="139"/>
      <c r="BG1275" s="140"/>
      <c r="BH1275" s="139"/>
      <c r="BI1275" s="139"/>
      <c r="BJ1275" s="139"/>
      <c r="BK1275" s="139"/>
      <c r="BL1275" s="139"/>
      <c r="BM1275" s="139"/>
      <c r="BN1275" s="139"/>
    </row>
    <row r="1276" spans="1:66" ht="15">
      <c r="A1276" s="139"/>
      <c r="B1276" s="139"/>
      <c r="C1276" s="139"/>
      <c r="D1276" s="139"/>
      <c r="E1276" s="139"/>
      <c r="F1276" s="139"/>
      <c r="G1276" s="139"/>
      <c r="H1276" s="139"/>
      <c r="I1276" s="139"/>
      <c r="J1276" s="139"/>
      <c r="K1276" s="139"/>
      <c r="L1276" s="139"/>
      <c r="M1276" s="139"/>
      <c r="N1276" s="139"/>
      <c r="O1276" s="139"/>
      <c r="P1276" s="139"/>
      <c r="Q1276" s="139"/>
      <c r="R1276" s="139"/>
      <c r="S1276" s="139"/>
      <c r="T1276" s="139"/>
      <c r="U1276" s="139"/>
      <c r="V1276" s="139"/>
      <c r="W1276" s="139"/>
      <c r="X1276" s="139"/>
      <c r="Y1276" s="139"/>
      <c r="Z1276" s="139"/>
      <c r="AA1276" s="139"/>
      <c r="AB1276" s="139"/>
      <c r="AC1276" s="139"/>
      <c r="AD1276" s="139"/>
      <c r="AE1276" s="139"/>
      <c r="AF1276" s="139"/>
      <c r="AG1276" s="139"/>
      <c r="AH1276" s="139"/>
      <c r="AI1276" s="139"/>
      <c r="AJ1276" s="139"/>
      <c r="AK1276" s="139"/>
      <c r="AL1276" s="139"/>
      <c r="AM1276" s="139"/>
      <c r="AN1276" s="139"/>
      <c r="AO1276" s="139"/>
      <c r="AP1276" s="139"/>
      <c r="AQ1276" s="139"/>
      <c r="AR1276" s="139"/>
      <c r="AS1276" s="139"/>
      <c r="AT1276" s="139"/>
      <c r="AU1276" s="139"/>
      <c r="AV1276" s="139"/>
      <c r="AW1276" s="139"/>
      <c r="AX1276" s="139"/>
      <c r="AY1276" s="139"/>
      <c r="AZ1276" s="139"/>
      <c r="BA1276" s="139"/>
      <c r="BB1276" s="139"/>
      <c r="BC1276" s="139"/>
      <c r="BD1276" s="139"/>
      <c r="BE1276" s="139"/>
      <c r="BF1276" s="139"/>
      <c r="BG1276" s="140"/>
      <c r="BH1276" s="139"/>
      <c r="BI1276" s="139"/>
      <c r="BJ1276" s="139"/>
      <c r="BK1276" s="139"/>
      <c r="BL1276" s="139"/>
      <c r="BM1276" s="139"/>
      <c r="BN1276" s="139"/>
    </row>
    <row r="1277" spans="1:66" ht="15">
      <c r="A1277" s="139"/>
      <c r="B1277" s="139"/>
      <c r="C1277" s="139"/>
      <c r="D1277" s="139"/>
      <c r="E1277" s="139"/>
      <c r="F1277" s="139"/>
      <c r="G1277" s="139"/>
      <c r="H1277" s="139"/>
      <c r="I1277" s="139"/>
      <c r="J1277" s="139"/>
      <c r="K1277" s="139"/>
      <c r="L1277" s="139"/>
      <c r="M1277" s="139"/>
      <c r="N1277" s="139"/>
      <c r="O1277" s="139"/>
      <c r="P1277" s="139"/>
      <c r="Q1277" s="139"/>
      <c r="R1277" s="139"/>
      <c r="S1277" s="139"/>
      <c r="T1277" s="139"/>
      <c r="U1277" s="139"/>
      <c r="V1277" s="139"/>
      <c r="W1277" s="139"/>
      <c r="X1277" s="139"/>
      <c r="Y1277" s="139"/>
      <c r="Z1277" s="139"/>
      <c r="AA1277" s="139"/>
      <c r="AB1277" s="139"/>
      <c r="AC1277" s="139"/>
      <c r="AD1277" s="139"/>
      <c r="AE1277" s="139"/>
      <c r="AF1277" s="139"/>
      <c r="AG1277" s="139"/>
      <c r="AH1277" s="139"/>
      <c r="AI1277" s="139"/>
      <c r="AJ1277" s="139"/>
      <c r="AK1277" s="139"/>
      <c r="AL1277" s="139"/>
      <c r="AM1277" s="139"/>
      <c r="AN1277" s="139"/>
      <c r="AO1277" s="139"/>
      <c r="AP1277" s="139"/>
      <c r="AQ1277" s="139"/>
      <c r="AR1277" s="139"/>
      <c r="AS1277" s="139"/>
      <c r="AT1277" s="139"/>
      <c r="AU1277" s="139"/>
      <c r="AV1277" s="139"/>
      <c r="AW1277" s="139"/>
      <c r="AX1277" s="139"/>
      <c r="AY1277" s="139"/>
      <c r="AZ1277" s="139"/>
      <c r="BA1277" s="139"/>
      <c r="BB1277" s="139"/>
      <c r="BC1277" s="139"/>
      <c r="BD1277" s="139"/>
      <c r="BE1277" s="139"/>
      <c r="BF1277" s="139"/>
      <c r="BG1277" s="140"/>
      <c r="BH1277" s="139"/>
      <c r="BI1277" s="139"/>
      <c r="BJ1277" s="139"/>
      <c r="BK1277" s="139"/>
      <c r="BL1277" s="139"/>
      <c r="BM1277" s="139"/>
      <c r="BN1277" s="139"/>
    </row>
    <row r="1278" spans="1:66" ht="15">
      <c r="A1278" s="139"/>
      <c r="B1278" s="139"/>
      <c r="C1278" s="139"/>
      <c r="D1278" s="139"/>
      <c r="E1278" s="139"/>
      <c r="F1278" s="139"/>
      <c r="G1278" s="139"/>
      <c r="H1278" s="139"/>
      <c r="I1278" s="139"/>
      <c r="J1278" s="139"/>
      <c r="K1278" s="139"/>
      <c r="L1278" s="139"/>
      <c r="M1278" s="139"/>
      <c r="N1278" s="139"/>
      <c r="O1278" s="139"/>
      <c r="P1278" s="139"/>
      <c r="Q1278" s="139"/>
      <c r="R1278" s="139"/>
      <c r="S1278" s="139"/>
      <c r="T1278" s="139"/>
      <c r="U1278" s="139"/>
      <c r="V1278" s="139"/>
      <c r="W1278" s="139"/>
      <c r="X1278" s="139"/>
      <c r="Y1278" s="139"/>
      <c r="Z1278" s="139"/>
      <c r="AA1278" s="139"/>
      <c r="AB1278" s="139"/>
      <c r="AC1278" s="139"/>
      <c r="AD1278" s="139"/>
      <c r="AE1278" s="139"/>
      <c r="AF1278" s="139"/>
      <c r="AG1278" s="139"/>
      <c r="AH1278" s="139"/>
      <c r="AI1278" s="139"/>
      <c r="AJ1278" s="139"/>
      <c r="AK1278" s="139"/>
      <c r="AL1278" s="139"/>
      <c r="AM1278" s="139"/>
      <c r="AN1278" s="139"/>
      <c r="AO1278" s="139"/>
      <c r="AP1278" s="139"/>
      <c r="AQ1278" s="139"/>
      <c r="AR1278" s="139"/>
      <c r="AS1278" s="139"/>
      <c r="AT1278" s="139"/>
      <c r="AU1278" s="139"/>
      <c r="AV1278" s="139"/>
      <c r="AW1278" s="139"/>
      <c r="AX1278" s="139"/>
      <c r="AY1278" s="139"/>
      <c r="AZ1278" s="139"/>
      <c r="BA1278" s="139"/>
      <c r="BB1278" s="139"/>
      <c r="BC1278" s="139"/>
      <c r="BD1278" s="139"/>
      <c r="BE1278" s="139"/>
      <c r="BF1278" s="139"/>
      <c r="BG1278" s="140"/>
      <c r="BH1278" s="139"/>
      <c r="BI1278" s="139"/>
      <c r="BJ1278" s="139"/>
      <c r="BK1278" s="139"/>
      <c r="BL1278" s="139"/>
      <c r="BM1278" s="139"/>
      <c r="BN1278" s="139"/>
    </row>
    <row r="1279" spans="1:66" ht="15">
      <c r="A1279" s="139"/>
      <c r="B1279" s="139"/>
      <c r="C1279" s="139"/>
      <c r="D1279" s="139"/>
      <c r="E1279" s="139"/>
      <c r="F1279" s="139"/>
      <c r="G1279" s="139"/>
      <c r="H1279" s="139"/>
      <c r="I1279" s="139"/>
      <c r="J1279" s="139"/>
      <c r="K1279" s="139"/>
      <c r="L1279" s="139"/>
      <c r="M1279" s="139"/>
      <c r="N1279" s="139"/>
      <c r="O1279" s="139"/>
      <c r="P1279" s="139"/>
      <c r="Q1279" s="139"/>
      <c r="R1279" s="139"/>
      <c r="S1279" s="139"/>
      <c r="T1279" s="139"/>
      <c r="U1279" s="139"/>
      <c r="V1279" s="139"/>
      <c r="W1279" s="139"/>
      <c r="X1279" s="139"/>
      <c r="Y1279" s="139"/>
      <c r="Z1279" s="139"/>
      <c r="AA1279" s="139"/>
      <c r="AB1279" s="139"/>
      <c r="AC1279" s="139"/>
      <c r="AD1279" s="139"/>
      <c r="AE1279" s="139"/>
      <c r="AF1279" s="139"/>
      <c r="AG1279" s="139"/>
      <c r="AH1279" s="139"/>
      <c r="AI1279" s="139"/>
      <c r="AJ1279" s="139"/>
      <c r="AK1279" s="139"/>
      <c r="AL1279" s="139"/>
      <c r="AM1279" s="139"/>
      <c r="AN1279" s="139"/>
      <c r="AO1279" s="139"/>
      <c r="AP1279" s="139"/>
      <c r="AQ1279" s="139"/>
      <c r="AR1279" s="139"/>
      <c r="AS1279" s="139"/>
      <c r="AT1279" s="139"/>
      <c r="AU1279" s="139"/>
      <c r="AV1279" s="139"/>
      <c r="AW1279" s="139"/>
      <c r="AX1279" s="139"/>
      <c r="AY1279" s="139"/>
      <c r="AZ1279" s="139"/>
      <c r="BA1279" s="139"/>
      <c r="BB1279" s="139"/>
      <c r="BC1279" s="139"/>
      <c r="BD1279" s="139"/>
      <c r="BE1279" s="139"/>
      <c r="BF1279" s="139"/>
      <c r="BG1279" s="140"/>
      <c r="BH1279" s="139"/>
      <c r="BI1279" s="139"/>
      <c r="BJ1279" s="139"/>
      <c r="BK1279" s="139"/>
      <c r="BL1279" s="139"/>
      <c r="BM1279" s="139"/>
      <c r="BN1279" s="139"/>
    </row>
    <row r="1280" spans="1:66" ht="15">
      <c r="A1280" s="139"/>
      <c r="B1280" s="139"/>
      <c r="C1280" s="139"/>
      <c r="D1280" s="139"/>
      <c r="E1280" s="139"/>
      <c r="F1280" s="139"/>
      <c r="G1280" s="139"/>
      <c r="H1280" s="139"/>
      <c r="I1280" s="139"/>
      <c r="J1280" s="139"/>
      <c r="K1280" s="139"/>
      <c r="L1280" s="139"/>
      <c r="M1280" s="139"/>
      <c r="N1280" s="139"/>
      <c r="O1280" s="139"/>
      <c r="P1280" s="139"/>
      <c r="Q1280" s="139"/>
      <c r="R1280" s="139"/>
      <c r="S1280" s="139"/>
      <c r="T1280" s="139"/>
      <c r="U1280" s="139"/>
      <c r="V1280" s="139"/>
      <c r="W1280" s="139"/>
      <c r="X1280" s="139"/>
      <c r="Y1280" s="139"/>
      <c r="Z1280" s="139"/>
      <c r="AA1280" s="139"/>
      <c r="AB1280" s="139"/>
      <c r="AC1280" s="139"/>
      <c r="AD1280" s="139"/>
      <c r="AE1280" s="139"/>
      <c r="AF1280" s="139"/>
      <c r="AG1280" s="139"/>
      <c r="AH1280" s="139"/>
      <c r="AI1280" s="139"/>
      <c r="AJ1280" s="139"/>
      <c r="AK1280" s="139"/>
      <c r="AL1280" s="139"/>
      <c r="AM1280" s="139"/>
      <c r="AN1280" s="139"/>
      <c r="AO1280" s="139"/>
      <c r="AP1280" s="139"/>
      <c r="AQ1280" s="139"/>
      <c r="AR1280" s="139"/>
      <c r="AS1280" s="139"/>
      <c r="AT1280" s="139"/>
      <c r="AU1280" s="139"/>
      <c r="AV1280" s="139"/>
      <c r="AW1280" s="139"/>
      <c r="AX1280" s="139"/>
      <c r="AY1280" s="139"/>
      <c r="AZ1280" s="139"/>
      <c r="BA1280" s="139"/>
      <c r="BB1280" s="139"/>
      <c r="BC1280" s="139"/>
      <c r="BD1280" s="139"/>
      <c r="BE1280" s="139"/>
      <c r="BF1280" s="139"/>
      <c r="BG1280" s="140"/>
      <c r="BH1280" s="139"/>
      <c r="BI1280" s="139"/>
      <c r="BJ1280" s="139"/>
      <c r="BK1280" s="139"/>
      <c r="BL1280" s="139"/>
      <c r="BM1280" s="139"/>
      <c r="BN1280" s="139"/>
    </row>
    <row r="1281" spans="1:66" ht="15">
      <c r="A1281" s="139"/>
      <c r="B1281" s="139"/>
      <c r="C1281" s="139"/>
      <c r="D1281" s="139"/>
      <c r="E1281" s="139"/>
      <c r="F1281" s="139"/>
      <c r="G1281" s="139"/>
      <c r="H1281" s="139"/>
      <c r="I1281" s="139"/>
      <c r="J1281" s="139"/>
      <c r="K1281" s="139"/>
      <c r="L1281" s="139"/>
      <c r="M1281" s="139"/>
      <c r="N1281" s="139"/>
      <c r="O1281" s="139"/>
      <c r="P1281" s="139"/>
      <c r="Q1281" s="139"/>
      <c r="R1281" s="139"/>
      <c r="S1281" s="139"/>
      <c r="T1281" s="139"/>
      <c r="U1281" s="139"/>
      <c r="V1281" s="139"/>
      <c r="W1281" s="139"/>
      <c r="X1281" s="139"/>
      <c r="Y1281" s="139"/>
      <c r="Z1281" s="139"/>
      <c r="AA1281" s="139"/>
      <c r="AB1281" s="139"/>
      <c r="AC1281" s="139"/>
      <c r="AD1281" s="139"/>
      <c r="AE1281" s="139"/>
      <c r="AF1281" s="139"/>
      <c r="AG1281" s="139"/>
      <c r="AH1281" s="139"/>
      <c r="AI1281" s="139"/>
      <c r="AJ1281" s="139"/>
      <c r="AK1281" s="139"/>
      <c r="AL1281" s="139"/>
      <c r="AM1281" s="139"/>
      <c r="AN1281" s="139"/>
      <c r="AO1281" s="139"/>
      <c r="AP1281" s="139"/>
      <c r="AQ1281" s="139"/>
      <c r="AR1281" s="139"/>
      <c r="AS1281" s="139"/>
      <c r="AT1281" s="139"/>
      <c r="AU1281" s="139"/>
      <c r="AV1281" s="139"/>
      <c r="AW1281" s="139"/>
      <c r="AX1281" s="139"/>
      <c r="AY1281" s="139"/>
      <c r="AZ1281" s="139"/>
      <c r="BA1281" s="139"/>
      <c r="BB1281" s="139"/>
      <c r="BC1281" s="139"/>
      <c r="BD1281" s="139"/>
      <c r="BE1281" s="139"/>
      <c r="BF1281" s="139"/>
      <c r="BG1281" s="140"/>
      <c r="BH1281" s="139"/>
      <c r="BI1281" s="139"/>
      <c r="BJ1281" s="139"/>
      <c r="BK1281" s="139"/>
      <c r="BL1281" s="139"/>
      <c r="BM1281" s="139"/>
      <c r="BN1281" s="139"/>
    </row>
    <row r="1282" spans="1:66" ht="15">
      <c r="A1282" s="139"/>
      <c r="B1282" s="139"/>
      <c r="C1282" s="139"/>
      <c r="D1282" s="139"/>
      <c r="E1282" s="139"/>
      <c r="F1282" s="139"/>
      <c r="G1282" s="139"/>
      <c r="H1282" s="139"/>
      <c r="I1282" s="139"/>
      <c r="J1282" s="139"/>
      <c r="K1282" s="139"/>
      <c r="L1282" s="139"/>
      <c r="M1282" s="139"/>
      <c r="N1282" s="139"/>
      <c r="O1282" s="139"/>
      <c r="P1282" s="139"/>
      <c r="Q1282" s="139"/>
      <c r="R1282" s="139"/>
      <c r="S1282" s="139"/>
      <c r="T1282" s="139"/>
      <c r="U1282" s="139"/>
      <c r="V1282" s="139"/>
      <c r="W1282" s="139"/>
      <c r="X1282" s="139"/>
      <c r="Y1282" s="139"/>
      <c r="Z1282" s="139"/>
      <c r="AA1282" s="139"/>
      <c r="AB1282" s="139"/>
      <c r="AC1282" s="139"/>
      <c r="AD1282" s="139"/>
      <c r="AE1282" s="139"/>
      <c r="AF1282" s="139"/>
      <c r="AG1282" s="139"/>
      <c r="AH1282" s="139"/>
      <c r="AI1282" s="139"/>
      <c r="AJ1282" s="139"/>
      <c r="AK1282" s="139"/>
      <c r="AL1282" s="139"/>
      <c r="AM1282" s="139"/>
      <c r="AN1282" s="139"/>
      <c r="AO1282" s="139"/>
      <c r="AP1282" s="139"/>
      <c r="AQ1282" s="139"/>
      <c r="AR1282" s="139"/>
      <c r="AS1282" s="139"/>
      <c r="AT1282" s="139"/>
      <c r="AU1282" s="139"/>
      <c r="AV1282" s="139"/>
      <c r="AW1282" s="139"/>
      <c r="AX1282" s="139"/>
      <c r="AY1282" s="139"/>
      <c r="AZ1282" s="139"/>
      <c r="BA1282" s="139"/>
      <c r="BB1282" s="139"/>
      <c r="BC1282" s="139"/>
      <c r="BD1282" s="139"/>
      <c r="BE1282" s="139"/>
      <c r="BF1282" s="139"/>
      <c r="BG1282" s="140"/>
      <c r="BH1282" s="139"/>
      <c r="BI1282" s="139"/>
      <c r="BJ1282" s="139"/>
      <c r="BK1282" s="139"/>
      <c r="BL1282" s="139"/>
      <c r="BM1282" s="139"/>
      <c r="BN1282" s="139"/>
    </row>
    <row r="1283" spans="1:66" ht="15">
      <c r="A1283" s="139"/>
      <c r="B1283" s="139"/>
      <c r="C1283" s="139"/>
      <c r="D1283" s="139"/>
      <c r="E1283" s="139"/>
      <c r="F1283" s="139"/>
      <c r="G1283" s="139"/>
      <c r="H1283" s="139"/>
      <c r="I1283" s="139"/>
      <c r="J1283" s="139"/>
      <c r="K1283" s="139"/>
      <c r="L1283" s="139"/>
      <c r="M1283" s="139"/>
      <c r="N1283" s="139"/>
      <c r="O1283" s="139"/>
      <c r="P1283" s="139"/>
      <c r="Q1283" s="139"/>
      <c r="R1283" s="139"/>
      <c r="S1283" s="139"/>
      <c r="T1283" s="139"/>
      <c r="U1283" s="139"/>
      <c r="V1283" s="139"/>
      <c r="W1283" s="139"/>
      <c r="X1283" s="139"/>
      <c r="Y1283" s="139"/>
      <c r="Z1283" s="139"/>
      <c r="AA1283" s="139"/>
      <c r="AB1283" s="139"/>
      <c r="AC1283" s="139"/>
      <c r="AD1283" s="139"/>
      <c r="AE1283" s="139"/>
      <c r="AF1283" s="139"/>
      <c r="AG1283" s="139"/>
      <c r="AH1283" s="139"/>
      <c r="AI1283" s="139"/>
      <c r="AJ1283" s="139"/>
      <c r="AK1283" s="139"/>
      <c r="AL1283" s="139"/>
      <c r="AM1283" s="139"/>
      <c r="AN1283" s="139"/>
      <c r="AO1283" s="139"/>
      <c r="AP1283" s="139"/>
      <c r="AQ1283" s="139"/>
      <c r="AR1283" s="139"/>
      <c r="AS1283" s="139"/>
      <c r="AT1283" s="139"/>
      <c r="AU1283" s="139"/>
      <c r="AV1283" s="139"/>
      <c r="AW1283" s="139"/>
      <c r="AX1283" s="139"/>
      <c r="AY1283" s="139"/>
      <c r="AZ1283" s="139"/>
      <c r="BA1283" s="139"/>
      <c r="BB1283" s="139"/>
      <c r="BC1283" s="139"/>
      <c r="BD1283" s="139"/>
      <c r="BE1283" s="139"/>
      <c r="BF1283" s="139"/>
      <c r="BG1283" s="140"/>
      <c r="BH1283" s="139"/>
      <c r="BI1283" s="139"/>
      <c r="BJ1283" s="139"/>
      <c r="BK1283" s="139"/>
      <c r="BL1283" s="139"/>
      <c r="BM1283" s="139"/>
      <c r="BN1283" s="139"/>
    </row>
    <row r="1284" spans="1:66" ht="15">
      <c r="A1284" s="139"/>
      <c r="B1284" s="139"/>
      <c r="C1284" s="139"/>
      <c r="D1284" s="139"/>
      <c r="E1284" s="139"/>
      <c r="F1284" s="139"/>
      <c r="G1284" s="139"/>
      <c r="H1284" s="139"/>
      <c r="I1284" s="139"/>
      <c r="J1284" s="139"/>
      <c r="K1284" s="139"/>
      <c r="L1284" s="139"/>
      <c r="M1284" s="139"/>
      <c r="N1284" s="139"/>
      <c r="O1284" s="139"/>
      <c r="P1284" s="139"/>
      <c r="Q1284" s="139"/>
      <c r="R1284" s="139"/>
      <c r="S1284" s="139"/>
      <c r="T1284" s="139"/>
      <c r="U1284" s="139"/>
      <c r="V1284" s="139"/>
      <c r="W1284" s="139"/>
      <c r="X1284" s="139"/>
      <c r="Y1284" s="139"/>
      <c r="Z1284" s="139"/>
      <c r="AA1284" s="139"/>
      <c r="AB1284" s="139"/>
      <c r="AC1284" s="139"/>
      <c r="AD1284" s="139"/>
      <c r="AE1284" s="139"/>
      <c r="AF1284" s="139"/>
      <c r="AG1284" s="139"/>
      <c r="AH1284" s="139"/>
      <c r="AI1284" s="139"/>
      <c r="AJ1284" s="139"/>
      <c r="AK1284" s="139"/>
      <c r="AL1284" s="139"/>
      <c r="AM1284" s="139"/>
      <c r="AN1284" s="139"/>
      <c r="AO1284" s="139"/>
      <c r="AP1284" s="139"/>
      <c r="AQ1284" s="139"/>
      <c r="AR1284" s="139"/>
      <c r="AS1284" s="139"/>
      <c r="AT1284" s="139"/>
      <c r="AU1284" s="139"/>
      <c r="AV1284" s="139"/>
      <c r="AW1284" s="139"/>
      <c r="AX1284" s="139"/>
      <c r="AY1284" s="139"/>
      <c r="AZ1284" s="139"/>
      <c r="BA1284" s="139"/>
      <c r="BB1284" s="139"/>
      <c r="BC1284" s="139"/>
      <c r="BD1284" s="139"/>
      <c r="BE1284" s="139"/>
      <c r="BF1284" s="139"/>
      <c r="BG1284" s="140"/>
      <c r="BH1284" s="139"/>
      <c r="BI1284" s="139"/>
      <c r="BJ1284" s="139"/>
      <c r="BK1284" s="139"/>
      <c r="BL1284" s="139"/>
      <c r="BM1284" s="139"/>
      <c r="BN1284" s="139"/>
    </row>
    <row r="1285" spans="1:66" ht="15">
      <c r="A1285" s="139"/>
      <c r="B1285" s="139"/>
      <c r="C1285" s="139"/>
      <c r="D1285" s="139"/>
      <c r="E1285" s="139"/>
      <c r="F1285" s="139"/>
      <c r="G1285" s="139"/>
      <c r="H1285" s="139"/>
      <c r="I1285" s="139"/>
      <c r="J1285" s="139"/>
      <c r="K1285" s="139"/>
      <c r="L1285" s="139"/>
      <c r="M1285" s="139"/>
      <c r="N1285" s="139"/>
      <c r="O1285" s="139"/>
      <c r="P1285" s="139"/>
      <c r="Q1285" s="139"/>
      <c r="R1285" s="139"/>
      <c r="S1285" s="139"/>
      <c r="T1285" s="139"/>
      <c r="U1285" s="139"/>
      <c r="V1285" s="139"/>
      <c r="W1285" s="139"/>
      <c r="X1285" s="139"/>
      <c r="Y1285" s="139"/>
      <c r="Z1285" s="139"/>
      <c r="AA1285" s="139"/>
      <c r="AB1285" s="139"/>
      <c r="AC1285" s="139"/>
      <c r="AD1285" s="139"/>
      <c r="AE1285" s="139"/>
      <c r="AF1285" s="139"/>
      <c r="AG1285" s="139"/>
      <c r="AH1285" s="139"/>
      <c r="AI1285" s="139"/>
      <c r="AJ1285" s="139"/>
      <c r="AK1285" s="139"/>
      <c r="AL1285" s="139"/>
      <c r="AM1285" s="139"/>
      <c r="AN1285" s="139"/>
      <c r="AO1285" s="139"/>
      <c r="AP1285" s="139"/>
      <c r="AQ1285" s="139"/>
      <c r="AR1285" s="139"/>
      <c r="AS1285" s="139"/>
      <c r="AT1285" s="139"/>
      <c r="AU1285" s="139"/>
      <c r="AV1285" s="139"/>
      <c r="AW1285" s="139"/>
      <c r="AX1285" s="139"/>
      <c r="AY1285" s="139"/>
      <c r="AZ1285" s="139"/>
      <c r="BA1285" s="139"/>
      <c r="BB1285" s="139"/>
      <c r="BC1285" s="139"/>
      <c r="BD1285" s="139"/>
      <c r="BE1285" s="139"/>
      <c r="BF1285" s="139"/>
      <c r="BG1285" s="140"/>
      <c r="BH1285" s="139"/>
      <c r="BI1285" s="139"/>
      <c r="BJ1285" s="139"/>
      <c r="BK1285" s="139"/>
      <c r="BL1285" s="139"/>
      <c r="BM1285" s="139"/>
      <c r="BN1285" s="139"/>
    </row>
    <row r="1286" spans="1:66" ht="15">
      <c r="A1286" s="139"/>
      <c r="B1286" s="139"/>
      <c r="C1286" s="139"/>
      <c r="D1286" s="139"/>
      <c r="E1286" s="139"/>
      <c r="F1286" s="139"/>
      <c r="G1286" s="139"/>
      <c r="H1286" s="139"/>
      <c r="I1286" s="139"/>
      <c r="J1286" s="139"/>
      <c r="K1286" s="139"/>
      <c r="L1286" s="139"/>
      <c r="M1286" s="139"/>
      <c r="N1286" s="139"/>
      <c r="O1286" s="139"/>
      <c r="P1286" s="139"/>
      <c r="Q1286" s="139"/>
      <c r="R1286" s="139"/>
      <c r="S1286" s="139"/>
      <c r="T1286" s="139"/>
      <c r="U1286" s="139"/>
      <c r="V1286" s="139"/>
      <c r="W1286" s="139"/>
      <c r="X1286" s="139"/>
      <c r="Y1286" s="139"/>
      <c r="Z1286" s="139"/>
      <c r="AA1286" s="139"/>
      <c r="AB1286" s="139"/>
      <c r="AC1286" s="139"/>
      <c r="AD1286" s="139"/>
      <c r="AE1286" s="139"/>
      <c r="AF1286" s="139"/>
      <c r="AG1286" s="139"/>
      <c r="AH1286" s="139"/>
      <c r="AI1286" s="139"/>
      <c r="AJ1286" s="139"/>
      <c r="AK1286" s="139"/>
      <c r="AL1286" s="139"/>
      <c r="AM1286" s="139"/>
      <c r="AN1286" s="139"/>
      <c r="AO1286" s="139"/>
      <c r="AP1286" s="139"/>
      <c r="AQ1286" s="139"/>
      <c r="AR1286" s="139"/>
      <c r="AS1286" s="139"/>
      <c r="AT1286" s="139"/>
      <c r="AU1286" s="139"/>
      <c r="AV1286" s="139"/>
      <c r="AW1286" s="139"/>
      <c r="AX1286" s="139"/>
      <c r="AY1286" s="139"/>
      <c r="AZ1286" s="139"/>
      <c r="BA1286" s="139"/>
      <c r="BB1286" s="139"/>
      <c r="BC1286" s="139"/>
      <c r="BD1286" s="139"/>
      <c r="BE1286" s="139"/>
      <c r="BF1286" s="139"/>
      <c r="BG1286" s="140"/>
      <c r="BH1286" s="139"/>
      <c r="BI1286" s="139"/>
      <c r="BJ1286" s="139"/>
      <c r="BK1286" s="139"/>
      <c r="BL1286" s="139"/>
      <c r="BM1286" s="139"/>
      <c r="BN1286" s="139"/>
    </row>
    <row r="1287" spans="1:66" ht="15">
      <c r="A1287" s="139"/>
      <c r="B1287" s="139"/>
      <c r="C1287" s="139"/>
      <c r="D1287" s="139"/>
      <c r="E1287" s="139"/>
      <c r="F1287" s="139"/>
      <c r="G1287" s="139"/>
      <c r="H1287" s="139"/>
      <c r="I1287" s="139"/>
      <c r="J1287" s="139"/>
      <c r="K1287" s="139"/>
      <c r="L1287" s="139"/>
      <c r="M1287" s="139"/>
      <c r="N1287" s="139"/>
      <c r="O1287" s="139"/>
      <c r="P1287" s="139"/>
      <c r="Q1287" s="139"/>
      <c r="R1287" s="139"/>
      <c r="S1287" s="139"/>
      <c r="T1287" s="139"/>
      <c r="U1287" s="139"/>
      <c r="V1287" s="139"/>
      <c r="W1287" s="139"/>
      <c r="X1287" s="139"/>
      <c r="Y1287" s="139"/>
      <c r="Z1287" s="139"/>
      <c r="AA1287" s="139"/>
      <c r="AB1287" s="139"/>
      <c r="AC1287" s="139"/>
      <c r="AD1287" s="139"/>
      <c r="AE1287" s="139"/>
      <c r="AF1287" s="139"/>
      <c r="AG1287" s="139"/>
      <c r="AH1287" s="139"/>
      <c r="AI1287" s="139"/>
      <c r="AJ1287" s="139"/>
      <c r="AK1287" s="139"/>
      <c r="AL1287" s="139"/>
      <c r="AM1287" s="139"/>
      <c r="AN1287" s="139"/>
      <c r="AO1287" s="139"/>
      <c r="AP1287" s="139"/>
      <c r="AQ1287" s="139"/>
      <c r="AR1287" s="139"/>
      <c r="AS1287" s="139"/>
      <c r="AT1287" s="139"/>
      <c r="AU1287" s="139"/>
      <c r="AV1287" s="139"/>
      <c r="AW1287" s="139"/>
      <c r="AX1287" s="139"/>
      <c r="AY1287" s="139"/>
      <c r="AZ1287" s="139"/>
      <c r="BA1287" s="139"/>
      <c r="BB1287" s="139"/>
      <c r="BC1287" s="139"/>
      <c r="BD1287" s="139"/>
      <c r="BE1287" s="139"/>
      <c r="BF1287" s="139"/>
      <c r="BG1287" s="140"/>
      <c r="BH1287" s="139"/>
      <c r="BI1287" s="139"/>
      <c r="BJ1287" s="139"/>
      <c r="BK1287" s="139"/>
      <c r="BL1287" s="139"/>
      <c r="BM1287" s="139"/>
      <c r="BN1287" s="139"/>
    </row>
    <row r="1288" spans="1:66" ht="15">
      <c r="A1288" s="139"/>
      <c r="B1288" s="139"/>
      <c r="C1288" s="139"/>
      <c r="D1288" s="139"/>
      <c r="E1288" s="139"/>
      <c r="F1288" s="139"/>
      <c r="G1288" s="139"/>
      <c r="H1288" s="139"/>
      <c r="I1288" s="139"/>
      <c r="J1288" s="139"/>
      <c r="K1288" s="139"/>
      <c r="L1288" s="139"/>
      <c r="M1288" s="139"/>
      <c r="N1288" s="139"/>
      <c r="O1288" s="139"/>
      <c r="P1288" s="139"/>
      <c r="Q1288" s="139"/>
      <c r="R1288" s="139"/>
      <c r="S1288" s="139"/>
      <c r="T1288" s="139"/>
      <c r="U1288" s="139"/>
      <c r="V1288" s="139"/>
      <c r="W1288" s="139"/>
      <c r="X1288" s="139"/>
      <c r="Y1288" s="139"/>
      <c r="Z1288" s="139"/>
      <c r="AA1288" s="139"/>
      <c r="AB1288" s="139"/>
      <c r="AC1288" s="139"/>
      <c r="AD1288" s="139"/>
      <c r="AE1288" s="139"/>
      <c r="AF1288" s="139"/>
      <c r="AG1288" s="139"/>
      <c r="AH1288" s="139"/>
      <c r="AI1288" s="139"/>
      <c r="AJ1288" s="139"/>
      <c r="AK1288" s="139"/>
      <c r="AL1288" s="139"/>
      <c r="AM1288" s="139"/>
      <c r="AN1288" s="139"/>
      <c r="AO1288" s="139"/>
      <c r="AP1288" s="139"/>
      <c r="AQ1288" s="139"/>
      <c r="AR1288" s="139"/>
      <c r="AS1288" s="139"/>
      <c r="AT1288" s="139"/>
      <c r="AU1288" s="139"/>
      <c r="AV1288" s="139"/>
      <c r="AW1288" s="139"/>
      <c r="AX1288" s="139"/>
      <c r="AY1288" s="139"/>
      <c r="AZ1288" s="139"/>
      <c r="BA1288" s="139"/>
      <c r="BB1288" s="139"/>
      <c r="BC1288" s="139"/>
      <c r="BD1288" s="139"/>
      <c r="BE1288" s="139"/>
      <c r="BF1288" s="139"/>
      <c r="BG1288" s="140"/>
      <c r="BH1288" s="139"/>
      <c r="BI1288" s="139"/>
      <c r="BJ1288" s="139"/>
      <c r="BK1288" s="139"/>
      <c r="BL1288" s="139"/>
      <c r="BM1288" s="139"/>
      <c r="BN1288" s="139"/>
    </row>
    <row r="1289" spans="1:66" ht="15">
      <c r="A1289" s="139"/>
      <c r="B1289" s="139"/>
      <c r="C1289" s="139"/>
      <c r="D1289" s="139"/>
      <c r="E1289" s="139"/>
      <c r="F1289" s="139"/>
      <c r="G1289" s="139"/>
      <c r="H1289" s="139"/>
      <c r="I1289" s="139"/>
      <c r="J1289" s="139"/>
      <c r="K1289" s="139"/>
      <c r="L1289" s="139"/>
      <c r="M1289" s="139"/>
      <c r="N1289" s="139"/>
      <c r="O1289" s="139"/>
      <c r="P1289" s="139"/>
      <c r="Q1289" s="139"/>
      <c r="R1289" s="139"/>
      <c r="S1289" s="139"/>
      <c r="T1289" s="139"/>
      <c r="U1289" s="139"/>
      <c r="V1289" s="139"/>
      <c r="W1289" s="139"/>
      <c r="X1289" s="139"/>
      <c r="Y1289" s="139"/>
      <c r="Z1289" s="139"/>
      <c r="AA1289" s="139"/>
      <c r="AB1289" s="139"/>
      <c r="AC1289" s="139"/>
      <c r="AD1289" s="139"/>
      <c r="AE1289" s="139"/>
      <c r="AF1289" s="139"/>
      <c r="AG1289" s="139"/>
      <c r="AH1289" s="139"/>
      <c r="AI1289" s="139"/>
      <c r="AJ1289" s="139"/>
      <c r="AK1289" s="139"/>
      <c r="AL1289" s="139"/>
      <c r="AM1289" s="139"/>
      <c r="AN1289" s="139"/>
      <c r="AO1289" s="139"/>
      <c r="AP1289" s="139"/>
      <c r="AQ1289" s="139"/>
      <c r="AR1289" s="139"/>
      <c r="AS1289" s="139"/>
      <c r="AT1289" s="139"/>
      <c r="AU1289" s="139"/>
      <c r="AV1289" s="139"/>
      <c r="AW1289" s="139"/>
      <c r="AX1289" s="139"/>
      <c r="AY1289" s="139"/>
      <c r="AZ1289" s="139"/>
      <c r="BA1289" s="139"/>
      <c r="BB1289" s="139"/>
      <c r="BC1289" s="139"/>
      <c r="BD1289" s="139"/>
      <c r="BE1289" s="139"/>
      <c r="BF1289" s="139"/>
      <c r="BG1289" s="140"/>
      <c r="BH1289" s="139"/>
      <c r="BI1289" s="139"/>
      <c r="BJ1289" s="139"/>
      <c r="BK1289" s="139"/>
      <c r="BL1289" s="139"/>
      <c r="BM1289" s="139"/>
      <c r="BN1289" s="139"/>
    </row>
    <row r="1290" spans="1:66" ht="15">
      <c r="A1290" s="139"/>
      <c r="B1290" s="139"/>
      <c r="C1290" s="139"/>
      <c r="D1290" s="139"/>
      <c r="E1290" s="139"/>
      <c r="F1290" s="139"/>
      <c r="G1290" s="139"/>
      <c r="H1290" s="139"/>
      <c r="I1290" s="139"/>
      <c r="J1290" s="139"/>
      <c r="K1290" s="139"/>
      <c r="L1290" s="139"/>
      <c r="M1290" s="139"/>
      <c r="N1290" s="139"/>
      <c r="O1290" s="139"/>
      <c r="P1290" s="139"/>
      <c r="Q1290" s="139"/>
      <c r="R1290" s="139"/>
      <c r="S1290" s="139"/>
      <c r="T1290" s="139"/>
      <c r="U1290" s="139"/>
      <c r="V1290" s="139"/>
      <c r="W1290" s="139"/>
      <c r="X1290" s="139"/>
      <c r="Y1290" s="139"/>
      <c r="Z1290" s="139"/>
      <c r="AA1290" s="139"/>
      <c r="AB1290" s="139"/>
      <c r="AC1290" s="139"/>
      <c r="AD1290" s="139"/>
      <c r="AE1290" s="139"/>
      <c r="AF1290" s="139"/>
      <c r="AG1290" s="139"/>
      <c r="AH1290" s="139"/>
      <c r="AI1290" s="139"/>
      <c r="AJ1290" s="139"/>
      <c r="AK1290" s="139"/>
      <c r="AL1290" s="139"/>
      <c r="AM1290" s="139"/>
      <c r="AN1290" s="139"/>
      <c r="AO1290" s="139"/>
      <c r="AP1290" s="139"/>
      <c r="AQ1290" s="139"/>
      <c r="AR1290" s="139"/>
      <c r="AS1290" s="139"/>
      <c r="AT1290" s="139"/>
      <c r="AU1290" s="139"/>
      <c r="AV1290" s="139"/>
      <c r="AW1290" s="139"/>
      <c r="AX1290" s="139"/>
      <c r="AY1290" s="139"/>
      <c r="AZ1290" s="139"/>
      <c r="BA1290" s="139"/>
      <c r="BB1290" s="139"/>
      <c r="BC1290" s="139"/>
      <c r="BD1290" s="139"/>
      <c r="BE1290" s="139"/>
      <c r="BF1290" s="139"/>
      <c r="BG1290" s="140"/>
      <c r="BH1290" s="139"/>
      <c r="BI1290" s="139"/>
      <c r="BJ1290" s="139"/>
      <c r="BK1290" s="139"/>
      <c r="BL1290" s="139"/>
      <c r="BM1290" s="139"/>
      <c r="BN1290" s="139"/>
    </row>
    <row r="1291" spans="1:66" ht="15">
      <c r="A1291" s="139"/>
      <c r="B1291" s="139"/>
      <c r="C1291" s="139"/>
      <c r="D1291" s="139"/>
      <c r="E1291" s="139"/>
      <c r="F1291" s="139"/>
      <c r="G1291" s="139"/>
      <c r="H1291" s="139"/>
      <c r="I1291" s="139"/>
      <c r="J1291" s="139"/>
      <c r="K1291" s="139"/>
      <c r="L1291" s="139"/>
      <c r="M1291" s="139"/>
      <c r="N1291" s="139"/>
      <c r="O1291" s="139"/>
      <c r="P1291" s="139"/>
      <c r="Q1291" s="139"/>
      <c r="R1291" s="139"/>
      <c r="S1291" s="139"/>
      <c r="T1291" s="139"/>
      <c r="U1291" s="139"/>
      <c r="V1291" s="139"/>
      <c r="W1291" s="139"/>
      <c r="X1291" s="139"/>
      <c r="Y1291" s="139"/>
      <c r="Z1291" s="139"/>
      <c r="AA1291" s="139"/>
      <c r="AB1291" s="139"/>
      <c r="AC1291" s="139"/>
      <c r="AD1291" s="139"/>
      <c r="AE1291" s="139"/>
      <c r="AF1291" s="139"/>
      <c r="AG1291" s="139"/>
      <c r="AH1291" s="139"/>
      <c r="AI1291" s="139"/>
      <c r="AJ1291" s="139"/>
      <c r="AK1291" s="139"/>
      <c r="AL1291" s="139"/>
      <c r="AM1291" s="139"/>
      <c r="AN1291" s="139"/>
      <c r="AO1291" s="139"/>
      <c r="AP1291" s="139"/>
      <c r="AQ1291" s="139"/>
      <c r="AR1291" s="139"/>
      <c r="AS1291" s="139"/>
      <c r="AT1291" s="139"/>
      <c r="AU1291" s="139"/>
      <c r="AV1291" s="139"/>
      <c r="AW1291" s="139"/>
      <c r="AX1291" s="139"/>
      <c r="AY1291" s="139"/>
      <c r="AZ1291" s="139"/>
      <c r="BA1291" s="139"/>
      <c r="BB1291" s="139"/>
      <c r="BC1291" s="139"/>
      <c r="BD1291" s="139"/>
      <c r="BE1291" s="139"/>
      <c r="BF1291" s="139"/>
      <c r="BG1291" s="140"/>
      <c r="BH1291" s="139"/>
      <c r="BI1291" s="139"/>
      <c r="BJ1291" s="139"/>
      <c r="BK1291" s="139"/>
      <c r="BL1291" s="139"/>
      <c r="BM1291" s="139"/>
      <c r="BN1291" s="139"/>
    </row>
    <row r="1292" spans="1:66" ht="15">
      <c r="A1292" s="139"/>
      <c r="B1292" s="139"/>
      <c r="C1292" s="139"/>
      <c r="D1292" s="139"/>
      <c r="E1292" s="139"/>
      <c r="F1292" s="139"/>
      <c r="G1292" s="139"/>
      <c r="H1292" s="139"/>
      <c r="I1292" s="139"/>
      <c r="J1292" s="139"/>
      <c r="K1292" s="139"/>
      <c r="L1292" s="139"/>
      <c r="M1292" s="139"/>
      <c r="N1292" s="139"/>
      <c r="O1292" s="139"/>
      <c r="P1292" s="139"/>
      <c r="Q1292" s="139"/>
      <c r="R1292" s="139"/>
      <c r="S1292" s="139"/>
      <c r="T1292" s="139"/>
      <c r="U1292" s="139"/>
      <c r="V1292" s="139"/>
      <c r="W1292" s="139"/>
      <c r="X1292" s="139"/>
      <c r="Y1292" s="139"/>
      <c r="Z1292" s="139"/>
      <c r="AA1292" s="139"/>
      <c r="AB1292" s="139"/>
      <c r="AC1292" s="139"/>
      <c r="AD1292" s="139"/>
      <c r="AE1292" s="139"/>
      <c r="AF1292" s="139"/>
      <c r="AG1292" s="139"/>
      <c r="AH1292" s="139"/>
      <c r="AI1292" s="139"/>
      <c r="AJ1292" s="139"/>
      <c r="AK1292" s="139"/>
      <c r="AL1292" s="139"/>
      <c r="AM1292" s="139"/>
      <c r="AN1292" s="139"/>
      <c r="AO1292" s="139"/>
      <c r="AP1292" s="139"/>
      <c r="AQ1292" s="139"/>
      <c r="AR1292" s="139"/>
      <c r="AS1292" s="139"/>
      <c r="AT1292" s="139"/>
      <c r="AU1292" s="139"/>
      <c r="AV1292" s="139"/>
      <c r="AW1292" s="139"/>
      <c r="AX1292" s="139"/>
      <c r="AY1292" s="139"/>
      <c r="AZ1292" s="139"/>
      <c r="BA1292" s="139"/>
      <c r="BB1292" s="139"/>
      <c r="BC1292" s="139"/>
      <c r="BD1292" s="139"/>
      <c r="BE1292" s="139"/>
      <c r="BF1292" s="139"/>
      <c r="BG1292" s="140"/>
      <c r="BH1292" s="139"/>
      <c r="BI1292" s="139"/>
      <c r="BJ1292" s="139"/>
      <c r="BK1292" s="139"/>
      <c r="BL1292" s="139"/>
      <c r="BM1292" s="139"/>
      <c r="BN1292" s="139"/>
    </row>
    <row r="1293" spans="1:66" ht="15">
      <c r="A1293" s="139"/>
      <c r="B1293" s="139"/>
      <c r="C1293" s="139"/>
      <c r="D1293" s="139"/>
      <c r="E1293" s="139"/>
      <c r="F1293" s="139"/>
      <c r="G1293" s="139"/>
      <c r="H1293" s="139"/>
      <c r="I1293" s="139"/>
      <c r="J1293" s="139"/>
      <c r="K1293" s="139"/>
      <c r="L1293" s="139"/>
      <c r="M1293" s="139"/>
      <c r="N1293" s="139"/>
      <c r="O1293" s="139"/>
      <c r="P1293" s="139"/>
      <c r="Q1293" s="139"/>
      <c r="R1293" s="139"/>
      <c r="S1293" s="139"/>
      <c r="T1293" s="139"/>
      <c r="U1293" s="139"/>
      <c r="V1293" s="139"/>
      <c r="W1293" s="139"/>
      <c r="X1293" s="139"/>
      <c r="Y1293" s="139"/>
      <c r="Z1293" s="139"/>
      <c r="AA1293" s="139"/>
      <c r="AB1293" s="139"/>
      <c r="AC1293" s="139"/>
      <c r="AD1293" s="139"/>
      <c r="AE1293" s="139"/>
      <c r="AF1293" s="139"/>
      <c r="AG1293" s="139"/>
      <c r="AH1293" s="139"/>
      <c r="AI1293" s="139"/>
      <c r="AJ1293" s="139"/>
      <c r="AK1293" s="139"/>
      <c r="AL1293" s="139"/>
      <c r="AM1293" s="139"/>
      <c r="AN1293" s="139"/>
      <c r="AO1293" s="139"/>
      <c r="AP1293" s="139"/>
      <c r="AQ1293" s="139"/>
      <c r="AR1293" s="139"/>
      <c r="AS1293" s="139"/>
      <c r="AT1293" s="139"/>
      <c r="AU1293" s="139"/>
      <c r="AV1293" s="139"/>
      <c r="AW1293" s="139"/>
      <c r="AX1293" s="139"/>
      <c r="AY1293" s="139"/>
      <c r="AZ1293" s="139"/>
      <c r="BA1293" s="139"/>
      <c r="BB1293" s="139"/>
      <c r="BC1293" s="139"/>
      <c r="BD1293" s="139"/>
      <c r="BE1293" s="139"/>
      <c r="BF1293" s="139"/>
      <c r="BG1293" s="140"/>
      <c r="BH1293" s="139"/>
      <c r="BI1293" s="139"/>
      <c r="BJ1293" s="139"/>
      <c r="BK1293" s="139"/>
      <c r="BL1293" s="139"/>
      <c r="BM1293" s="139"/>
      <c r="BN1293" s="139"/>
    </row>
    <row r="1294" spans="1:66" ht="15">
      <c r="A1294" s="139"/>
      <c r="B1294" s="139"/>
      <c r="C1294" s="139"/>
      <c r="D1294" s="139"/>
      <c r="E1294" s="139"/>
      <c r="F1294" s="139"/>
      <c r="G1294" s="139"/>
      <c r="H1294" s="139"/>
      <c r="I1294" s="139"/>
      <c r="J1294" s="139"/>
      <c r="K1294" s="139"/>
      <c r="L1294" s="139"/>
      <c r="M1294" s="139"/>
      <c r="N1294" s="139"/>
      <c r="O1294" s="139"/>
      <c r="P1294" s="139"/>
      <c r="Q1294" s="139"/>
      <c r="R1294" s="139"/>
      <c r="S1294" s="139"/>
      <c r="T1294" s="139"/>
      <c r="U1294" s="139"/>
      <c r="V1294" s="139"/>
      <c r="W1294" s="139"/>
      <c r="X1294" s="139"/>
      <c r="Y1294" s="139"/>
      <c r="Z1294" s="139"/>
      <c r="AA1294" s="139"/>
      <c r="AB1294" s="139"/>
      <c r="AC1294" s="139"/>
      <c r="AD1294" s="139"/>
      <c r="AE1294" s="139"/>
      <c r="AF1294" s="139"/>
      <c r="AG1294" s="139"/>
      <c r="AH1294" s="139"/>
      <c r="AI1294" s="139"/>
      <c r="AJ1294" s="139"/>
      <c r="AK1294" s="139"/>
      <c r="AL1294" s="139"/>
      <c r="AM1294" s="139"/>
      <c r="AN1294" s="139"/>
      <c r="AO1294" s="139"/>
      <c r="AP1294" s="139"/>
      <c r="AQ1294" s="139"/>
      <c r="AR1294" s="139"/>
      <c r="AS1294" s="139"/>
      <c r="AT1294" s="139"/>
      <c r="AU1294" s="139"/>
      <c r="AV1294" s="139"/>
      <c r="AW1294" s="139"/>
      <c r="AX1294" s="139"/>
      <c r="AY1294" s="139"/>
      <c r="AZ1294" s="139"/>
      <c r="BA1294" s="139"/>
      <c r="BB1294" s="139"/>
      <c r="BC1294" s="139"/>
      <c r="BD1294" s="139"/>
      <c r="BE1294" s="139"/>
      <c r="BF1294" s="139"/>
      <c r="BG1294" s="140"/>
      <c r="BH1294" s="139"/>
      <c r="BI1294" s="139"/>
      <c r="BJ1294" s="139"/>
      <c r="BK1294" s="139"/>
      <c r="BL1294" s="139"/>
      <c r="BM1294" s="139"/>
      <c r="BN1294" s="139"/>
    </row>
    <row r="1295" spans="1:66" ht="15">
      <c r="A1295" s="139"/>
      <c r="B1295" s="139"/>
      <c r="C1295" s="139"/>
      <c r="D1295" s="139"/>
      <c r="E1295" s="139"/>
      <c r="F1295" s="139"/>
      <c r="G1295" s="139"/>
      <c r="H1295" s="139"/>
      <c r="I1295" s="139"/>
      <c r="J1295" s="139"/>
      <c r="K1295" s="139"/>
      <c r="L1295" s="139"/>
      <c r="M1295" s="139"/>
      <c r="N1295" s="139"/>
      <c r="O1295" s="139"/>
      <c r="P1295" s="139"/>
      <c r="Q1295" s="139"/>
      <c r="R1295" s="139"/>
      <c r="S1295" s="139"/>
      <c r="T1295" s="139"/>
      <c r="U1295" s="139"/>
      <c r="V1295" s="139"/>
      <c r="W1295" s="139"/>
      <c r="X1295" s="139"/>
      <c r="Y1295" s="139"/>
      <c r="Z1295" s="139"/>
      <c r="AA1295" s="139"/>
      <c r="AB1295" s="139"/>
      <c r="AC1295" s="139"/>
      <c r="AD1295" s="139"/>
      <c r="AE1295" s="139"/>
      <c r="AF1295" s="139"/>
      <c r="AG1295" s="139"/>
      <c r="AH1295" s="139"/>
      <c r="AI1295" s="139"/>
      <c r="AJ1295" s="139"/>
      <c r="AK1295" s="139"/>
      <c r="AL1295" s="139"/>
      <c r="AM1295" s="139"/>
      <c r="AN1295" s="139"/>
      <c r="AO1295" s="139"/>
      <c r="AP1295" s="139"/>
      <c r="AQ1295" s="139"/>
      <c r="AR1295" s="139"/>
      <c r="AS1295" s="139"/>
      <c r="AT1295" s="139"/>
      <c r="AU1295" s="139"/>
      <c r="AV1295" s="139"/>
      <c r="AW1295" s="139"/>
      <c r="AX1295" s="139"/>
      <c r="AY1295" s="139"/>
      <c r="AZ1295" s="139"/>
      <c r="BA1295" s="139"/>
      <c r="BB1295" s="139"/>
      <c r="BC1295" s="139"/>
      <c r="BD1295" s="139"/>
      <c r="BE1295" s="139"/>
      <c r="BF1295" s="139"/>
      <c r="BG1295" s="140"/>
      <c r="BH1295" s="139"/>
      <c r="BI1295" s="139"/>
      <c r="BJ1295" s="139"/>
      <c r="BK1295" s="139"/>
      <c r="BL1295" s="139"/>
      <c r="BM1295" s="139"/>
      <c r="BN1295" s="139"/>
    </row>
    <row r="1296" spans="1:66" ht="15">
      <c r="A1296" s="139"/>
      <c r="B1296" s="139"/>
      <c r="C1296" s="139"/>
      <c r="D1296" s="139"/>
      <c r="E1296" s="139"/>
      <c r="F1296" s="139"/>
      <c r="G1296" s="139"/>
      <c r="H1296" s="139"/>
      <c r="I1296" s="139"/>
      <c r="J1296" s="139"/>
      <c r="K1296" s="139"/>
      <c r="L1296" s="139"/>
      <c r="M1296" s="139"/>
      <c r="N1296" s="139"/>
      <c r="O1296" s="139"/>
      <c r="P1296" s="139"/>
      <c r="Q1296" s="139"/>
      <c r="R1296" s="139"/>
      <c r="S1296" s="139"/>
      <c r="T1296" s="139"/>
      <c r="U1296" s="139"/>
      <c r="V1296" s="139"/>
      <c r="W1296" s="139"/>
      <c r="X1296" s="139"/>
      <c r="Y1296" s="139"/>
      <c r="Z1296" s="139"/>
      <c r="AA1296" s="139"/>
      <c r="AB1296" s="139"/>
      <c r="AC1296" s="139"/>
      <c r="AD1296" s="139"/>
      <c r="AE1296" s="139"/>
      <c r="AF1296" s="139"/>
      <c r="AG1296" s="139"/>
      <c r="AH1296" s="139"/>
      <c r="AI1296" s="139"/>
      <c r="AJ1296" s="139"/>
      <c r="AK1296" s="139"/>
      <c r="AL1296" s="139"/>
      <c r="AM1296" s="139"/>
      <c r="AN1296" s="139"/>
      <c r="AO1296" s="139"/>
      <c r="AP1296" s="139"/>
      <c r="AQ1296" s="139"/>
      <c r="AR1296" s="139"/>
      <c r="AS1296" s="139"/>
      <c r="AT1296" s="139"/>
      <c r="AU1296" s="139"/>
      <c r="AV1296" s="139"/>
      <c r="AW1296" s="139"/>
      <c r="AX1296" s="139"/>
      <c r="AY1296" s="139"/>
      <c r="AZ1296" s="139"/>
      <c r="BA1296" s="139"/>
      <c r="BB1296" s="139"/>
      <c r="BC1296" s="139"/>
      <c r="BD1296" s="139"/>
      <c r="BE1296" s="139"/>
      <c r="BF1296" s="139"/>
      <c r="BG1296" s="140"/>
      <c r="BH1296" s="139"/>
      <c r="BI1296" s="139"/>
      <c r="BJ1296" s="139"/>
      <c r="BK1296" s="139"/>
      <c r="BL1296" s="139"/>
      <c r="BM1296" s="139"/>
      <c r="BN1296" s="139"/>
    </row>
    <row r="1297" spans="1:66" ht="15">
      <c r="A1297" s="139"/>
      <c r="B1297" s="139"/>
      <c r="C1297" s="139"/>
      <c r="D1297" s="139"/>
      <c r="E1297" s="139"/>
      <c r="F1297" s="139"/>
      <c r="G1297" s="139"/>
      <c r="H1297" s="139"/>
      <c r="I1297" s="139"/>
      <c r="J1297" s="139"/>
      <c r="K1297" s="139"/>
      <c r="L1297" s="139"/>
      <c r="M1297" s="139"/>
      <c r="N1297" s="139"/>
      <c r="O1297" s="139"/>
      <c r="P1297" s="139"/>
      <c r="Q1297" s="139"/>
      <c r="R1297" s="139"/>
      <c r="S1297" s="139"/>
      <c r="T1297" s="139"/>
      <c r="U1297" s="139"/>
      <c r="V1297" s="139"/>
      <c r="W1297" s="139"/>
      <c r="X1297" s="139"/>
      <c r="Y1297" s="139"/>
      <c r="Z1297" s="139"/>
      <c r="AA1297" s="139"/>
      <c r="AB1297" s="139"/>
      <c r="AC1297" s="139"/>
      <c r="AD1297" s="139"/>
      <c r="AE1297" s="139"/>
      <c r="AF1297" s="139"/>
      <c r="AG1297" s="139"/>
      <c r="AH1297" s="139"/>
      <c r="AI1297" s="139"/>
      <c r="AJ1297" s="139"/>
      <c r="AK1297" s="139"/>
      <c r="AL1297" s="139"/>
      <c r="AM1297" s="139"/>
      <c r="AN1297" s="139"/>
      <c r="AO1297" s="139"/>
      <c r="AP1297" s="139"/>
      <c r="AQ1297" s="139"/>
      <c r="AR1297" s="139"/>
      <c r="AS1297" s="139"/>
      <c r="AT1297" s="139"/>
      <c r="AU1297" s="139"/>
      <c r="AV1297" s="139"/>
      <c r="AW1297" s="139"/>
      <c r="AX1297" s="139"/>
      <c r="AY1297" s="139"/>
      <c r="AZ1297" s="139"/>
      <c r="BA1297" s="139"/>
      <c r="BB1297" s="139"/>
      <c r="BC1297" s="139"/>
      <c r="BD1297" s="139"/>
      <c r="BE1297" s="139"/>
      <c r="BF1297" s="139"/>
      <c r="BG1297" s="140"/>
      <c r="BH1297" s="139"/>
      <c r="BI1297" s="139"/>
      <c r="BJ1297" s="139"/>
      <c r="BK1297" s="139"/>
      <c r="BL1297" s="139"/>
      <c r="BM1297" s="139"/>
      <c r="BN1297" s="139"/>
    </row>
    <row r="1298" spans="1:66" ht="15">
      <c r="A1298" s="139"/>
      <c r="B1298" s="139"/>
      <c r="C1298" s="139"/>
      <c r="D1298" s="139"/>
      <c r="E1298" s="139"/>
      <c r="F1298" s="139"/>
      <c r="G1298" s="139"/>
      <c r="H1298" s="139"/>
      <c r="I1298" s="139"/>
      <c r="J1298" s="139"/>
      <c r="K1298" s="139"/>
      <c r="L1298" s="139"/>
      <c r="M1298" s="139"/>
      <c r="N1298" s="139"/>
      <c r="O1298" s="139"/>
      <c r="P1298" s="139"/>
      <c r="Q1298" s="139"/>
      <c r="R1298" s="139"/>
      <c r="S1298" s="139"/>
      <c r="T1298" s="139"/>
      <c r="U1298" s="139"/>
      <c r="V1298" s="139"/>
      <c r="W1298" s="139"/>
      <c r="X1298" s="139"/>
      <c r="Y1298" s="139"/>
      <c r="Z1298" s="139"/>
      <c r="AA1298" s="139"/>
      <c r="AB1298" s="139"/>
      <c r="AC1298" s="139"/>
      <c r="AD1298" s="139"/>
      <c r="AE1298" s="139"/>
      <c r="AF1298" s="139"/>
      <c r="AG1298" s="139"/>
      <c r="AH1298" s="139"/>
      <c r="AI1298" s="139"/>
      <c r="AJ1298" s="139"/>
      <c r="AK1298" s="139"/>
      <c r="AL1298" s="139"/>
      <c r="AM1298" s="139"/>
      <c r="AN1298" s="139"/>
      <c r="AO1298" s="139"/>
      <c r="AP1298" s="139"/>
      <c r="AQ1298" s="139"/>
      <c r="AR1298" s="139"/>
      <c r="AS1298" s="139"/>
      <c r="AT1298" s="139"/>
      <c r="AU1298" s="139"/>
      <c r="AV1298" s="139"/>
      <c r="AW1298" s="139"/>
      <c r="AX1298" s="139"/>
      <c r="AY1298" s="139"/>
      <c r="AZ1298" s="139"/>
      <c r="BA1298" s="139"/>
      <c r="BB1298" s="139"/>
      <c r="BC1298" s="139"/>
      <c r="BD1298" s="139"/>
      <c r="BE1298" s="139"/>
      <c r="BF1298" s="139"/>
      <c r="BG1298" s="140"/>
      <c r="BH1298" s="139"/>
      <c r="BI1298" s="139"/>
      <c r="BJ1298" s="139"/>
      <c r="BK1298" s="139"/>
      <c r="BL1298" s="139"/>
      <c r="BM1298" s="139"/>
      <c r="BN1298" s="139"/>
    </row>
    <row r="1299" spans="1:66" ht="15">
      <c r="A1299" s="139"/>
      <c r="B1299" s="139"/>
      <c r="C1299" s="139"/>
      <c r="D1299" s="139"/>
      <c r="E1299" s="139"/>
      <c r="F1299" s="139"/>
      <c r="G1299" s="139"/>
      <c r="H1299" s="139"/>
      <c r="I1299" s="139"/>
      <c r="J1299" s="139"/>
      <c r="K1299" s="139"/>
      <c r="L1299" s="139"/>
      <c r="M1299" s="139"/>
      <c r="N1299" s="139"/>
      <c r="O1299" s="139"/>
      <c r="P1299" s="139"/>
      <c r="Q1299" s="139"/>
      <c r="R1299" s="139"/>
      <c r="S1299" s="139"/>
      <c r="T1299" s="139"/>
      <c r="U1299" s="139"/>
      <c r="V1299" s="139"/>
      <c r="W1299" s="139"/>
      <c r="X1299" s="139"/>
      <c r="Y1299" s="139"/>
      <c r="Z1299" s="139"/>
      <c r="AA1299" s="139"/>
      <c r="AB1299" s="139"/>
      <c r="AC1299" s="139"/>
      <c r="AD1299" s="139"/>
      <c r="AE1299" s="139"/>
      <c r="AF1299" s="139"/>
      <c r="AG1299" s="139"/>
      <c r="AH1299" s="139"/>
      <c r="AI1299" s="139"/>
      <c r="AJ1299" s="139"/>
      <c r="AK1299" s="139"/>
      <c r="AL1299" s="139"/>
      <c r="AM1299" s="139"/>
      <c r="AN1299" s="139"/>
      <c r="AO1299" s="139"/>
      <c r="AP1299" s="139"/>
      <c r="AQ1299" s="139"/>
      <c r="AR1299" s="139"/>
      <c r="AS1299" s="139"/>
      <c r="AT1299" s="139"/>
      <c r="AU1299" s="139"/>
      <c r="AV1299" s="139"/>
      <c r="AW1299" s="139"/>
      <c r="AX1299" s="139"/>
      <c r="AY1299" s="139"/>
      <c r="AZ1299" s="139"/>
      <c r="BA1299" s="139"/>
      <c r="BB1299" s="139"/>
      <c r="BC1299" s="139"/>
      <c r="BD1299" s="139"/>
      <c r="BE1299" s="139"/>
      <c r="BF1299" s="139"/>
      <c r="BG1299" s="140"/>
      <c r="BH1299" s="139"/>
      <c r="BI1299" s="139"/>
      <c r="BJ1299" s="139"/>
      <c r="BK1299" s="139"/>
      <c r="BL1299" s="139"/>
      <c r="BM1299" s="139"/>
      <c r="BN1299" s="139"/>
    </row>
    <row r="1300" spans="1:66" ht="15">
      <c r="A1300" s="139"/>
      <c r="B1300" s="139"/>
      <c r="C1300" s="139"/>
      <c r="D1300" s="139"/>
      <c r="E1300" s="139"/>
      <c r="F1300" s="139"/>
      <c r="G1300" s="139"/>
      <c r="H1300" s="139"/>
      <c r="I1300" s="139"/>
      <c r="J1300" s="139"/>
      <c r="K1300" s="139"/>
      <c r="L1300" s="139"/>
      <c r="M1300" s="139"/>
      <c r="N1300" s="139"/>
      <c r="O1300" s="139"/>
      <c r="P1300" s="139"/>
      <c r="Q1300" s="139"/>
      <c r="R1300" s="139"/>
      <c r="S1300" s="139"/>
      <c r="T1300" s="139"/>
      <c r="U1300" s="139"/>
      <c r="V1300" s="139"/>
      <c r="W1300" s="139"/>
      <c r="X1300" s="139"/>
      <c r="Y1300" s="139"/>
      <c r="Z1300" s="139"/>
      <c r="AA1300" s="139"/>
      <c r="AB1300" s="139"/>
      <c r="AC1300" s="139"/>
      <c r="AD1300" s="139"/>
      <c r="AE1300" s="139"/>
      <c r="AF1300" s="139"/>
      <c r="AG1300" s="139"/>
      <c r="AH1300" s="139"/>
      <c r="AI1300" s="139"/>
      <c r="AJ1300" s="139"/>
      <c r="AK1300" s="139"/>
      <c r="AL1300" s="139"/>
      <c r="AM1300" s="139"/>
      <c r="AN1300" s="139"/>
      <c r="AO1300" s="139"/>
      <c r="AP1300" s="139"/>
      <c r="AQ1300" s="139"/>
      <c r="AR1300" s="139"/>
      <c r="AS1300" s="139"/>
      <c r="AT1300" s="139"/>
      <c r="AU1300" s="139"/>
      <c r="AV1300" s="139"/>
      <c r="AW1300" s="139"/>
      <c r="AX1300" s="139"/>
      <c r="AY1300" s="139"/>
      <c r="AZ1300" s="139"/>
      <c r="BA1300" s="139"/>
      <c r="BB1300" s="139"/>
      <c r="BC1300" s="139"/>
      <c r="BD1300" s="139"/>
      <c r="BE1300" s="139"/>
      <c r="BF1300" s="139"/>
      <c r="BG1300" s="140"/>
      <c r="BH1300" s="139"/>
      <c r="BI1300" s="139"/>
      <c r="BJ1300" s="139"/>
      <c r="BK1300" s="139"/>
      <c r="BL1300" s="139"/>
      <c r="BM1300" s="139"/>
      <c r="BN1300" s="139"/>
    </row>
    <row r="1301" spans="1:66" ht="15">
      <c r="A1301" s="139"/>
      <c r="B1301" s="139"/>
      <c r="C1301" s="139"/>
      <c r="D1301" s="139"/>
      <c r="E1301" s="139"/>
      <c r="F1301" s="139"/>
      <c r="G1301" s="139"/>
      <c r="H1301" s="139"/>
      <c r="I1301" s="139"/>
      <c r="J1301" s="139"/>
      <c r="K1301" s="139"/>
      <c r="L1301" s="139"/>
      <c r="M1301" s="139"/>
      <c r="N1301" s="139"/>
      <c r="O1301" s="139"/>
      <c r="P1301" s="139"/>
      <c r="Q1301" s="139"/>
      <c r="R1301" s="139"/>
      <c r="S1301" s="139"/>
      <c r="T1301" s="139"/>
      <c r="U1301" s="139"/>
      <c r="V1301" s="139"/>
      <c r="W1301" s="139"/>
      <c r="X1301" s="139"/>
      <c r="Y1301" s="139"/>
      <c r="Z1301" s="139"/>
      <c r="AA1301" s="139"/>
      <c r="AB1301" s="139"/>
      <c r="AC1301" s="139"/>
      <c r="AD1301" s="139"/>
      <c r="AE1301" s="139"/>
      <c r="AF1301" s="139"/>
      <c r="AG1301" s="139"/>
      <c r="AH1301" s="139"/>
      <c r="AI1301" s="139"/>
      <c r="AJ1301" s="139"/>
      <c r="AK1301" s="139"/>
      <c r="AL1301" s="139"/>
      <c r="AM1301" s="139"/>
      <c r="AN1301" s="139"/>
      <c r="AO1301" s="139"/>
      <c r="AP1301" s="139"/>
      <c r="AQ1301" s="139"/>
      <c r="AR1301" s="139"/>
      <c r="AS1301" s="139"/>
      <c r="AT1301" s="139"/>
      <c r="AU1301" s="139"/>
      <c r="AV1301" s="139"/>
      <c r="AW1301" s="139"/>
      <c r="AX1301" s="139"/>
      <c r="AY1301" s="139"/>
      <c r="AZ1301" s="139"/>
      <c r="BA1301" s="139"/>
      <c r="BB1301" s="139"/>
      <c r="BC1301" s="139"/>
      <c r="BD1301" s="139"/>
      <c r="BE1301" s="139"/>
      <c r="BF1301" s="139"/>
      <c r="BG1301" s="140"/>
      <c r="BH1301" s="139"/>
      <c r="BI1301" s="139"/>
      <c r="BJ1301" s="139"/>
      <c r="BK1301" s="139"/>
      <c r="BL1301" s="139"/>
      <c r="BM1301" s="139"/>
      <c r="BN1301" s="139"/>
    </row>
    <row r="1302" spans="1:66" ht="15">
      <c r="A1302" s="139"/>
      <c r="B1302" s="139"/>
      <c r="C1302" s="139"/>
      <c r="D1302" s="139"/>
      <c r="E1302" s="139"/>
      <c r="F1302" s="139"/>
      <c r="G1302" s="139"/>
      <c r="H1302" s="139"/>
      <c r="I1302" s="139"/>
      <c r="J1302" s="139"/>
      <c r="K1302" s="139"/>
      <c r="L1302" s="139"/>
      <c r="M1302" s="139"/>
      <c r="N1302" s="139"/>
      <c r="O1302" s="139"/>
      <c r="P1302" s="139"/>
      <c r="Q1302" s="139"/>
      <c r="R1302" s="139"/>
      <c r="S1302" s="139"/>
      <c r="T1302" s="139"/>
      <c r="U1302" s="139"/>
      <c r="V1302" s="139"/>
      <c r="W1302" s="139"/>
      <c r="X1302" s="139"/>
      <c r="Y1302" s="139"/>
      <c r="Z1302" s="139"/>
      <c r="AA1302" s="139"/>
      <c r="AB1302" s="139"/>
      <c r="AC1302" s="139"/>
      <c r="AD1302" s="139"/>
      <c r="AE1302" s="139"/>
      <c r="AF1302" s="139"/>
      <c r="AG1302" s="139"/>
      <c r="AH1302" s="139"/>
      <c r="AI1302" s="139"/>
      <c r="AJ1302" s="139"/>
      <c r="AK1302" s="139"/>
      <c r="AL1302" s="139"/>
      <c r="AM1302" s="139"/>
      <c r="AN1302" s="139"/>
      <c r="AO1302" s="139"/>
      <c r="AP1302" s="139"/>
      <c r="AQ1302" s="139"/>
      <c r="AR1302" s="139"/>
      <c r="AS1302" s="139"/>
      <c r="AT1302" s="139"/>
      <c r="AU1302" s="139"/>
      <c r="AV1302" s="139"/>
      <c r="AW1302" s="139"/>
      <c r="AX1302" s="139"/>
      <c r="AY1302" s="139"/>
      <c r="AZ1302" s="139"/>
      <c r="BA1302" s="139"/>
      <c r="BB1302" s="139"/>
      <c r="BC1302" s="139"/>
      <c r="BD1302" s="139"/>
      <c r="BE1302" s="139"/>
      <c r="BF1302" s="139"/>
      <c r="BG1302" s="140"/>
      <c r="BH1302" s="139"/>
      <c r="BI1302" s="139"/>
      <c r="BJ1302" s="139"/>
      <c r="BK1302" s="139"/>
      <c r="BL1302" s="139"/>
      <c r="BM1302" s="139"/>
      <c r="BN1302" s="13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4999-B3AB-4C5F-A7E5-DC4A3D6E7CEA}">
  <dimension ref="A1:BN1302"/>
  <sheetViews>
    <sheetView workbookViewId="0">
      <selection activeCell="H16" sqref="A1:BN125"/>
    </sheetView>
  </sheetViews>
  <sheetFormatPr defaultRowHeight="14.25"/>
  <cols>
    <col min="3" max="3" width="10.125" bestFit="1" customWidth="1"/>
  </cols>
  <sheetData>
    <row r="1" spans="1:66" ht="15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</row>
    <row r="2" spans="1:66" ht="15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1"/>
      <c r="BB2" s="160"/>
      <c r="BC2" s="160"/>
      <c r="BD2" s="160"/>
      <c r="BE2" s="160"/>
      <c r="BF2" s="160"/>
      <c r="BG2" s="161"/>
      <c r="BH2" s="160"/>
      <c r="BI2" s="160"/>
      <c r="BJ2" s="160"/>
      <c r="BK2" s="160"/>
      <c r="BL2" s="160"/>
      <c r="BM2" s="160"/>
      <c r="BN2" s="160"/>
    </row>
    <row r="3" spans="1:66" ht="15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1"/>
      <c r="BB3" s="160"/>
      <c r="BC3" s="160"/>
      <c r="BD3" s="160"/>
      <c r="BE3" s="160"/>
      <c r="BF3" s="160"/>
      <c r="BG3" s="161"/>
      <c r="BH3" s="160"/>
      <c r="BI3" s="160"/>
      <c r="BJ3" s="160"/>
      <c r="BK3" s="160"/>
      <c r="BL3" s="160"/>
      <c r="BM3" s="160"/>
      <c r="BN3" s="160"/>
    </row>
    <row r="4" spans="1:66" ht="15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1"/>
      <c r="BB4" s="160"/>
      <c r="BC4" s="160"/>
      <c r="BD4" s="160"/>
      <c r="BE4" s="160"/>
      <c r="BF4" s="160"/>
      <c r="BG4" s="161"/>
      <c r="BH4" s="160"/>
      <c r="BI4" s="160"/>
      <c r="BJ4" s="160"/>
      <c r="BK4" s="160"/>
      <c r="BL4" s="160"/>
      <c r="BM4" s="160"/>
      <c r="BN4" s="160"/>
    </row>
    <row r="5" spans="1:66" ht="15">
      <c r="A5" s="160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1"/>
      <c r="BB5" s="160"/>
      <c r="BC5" s="160"/>
      <c r="BD5" s="160"/>
      <c r="BE5" s="160"/>
      <c r="BF5" s="160"/>
      <c r="BG5" s="161"/>
      <c r="BH5" s="160"/>
      <c r="BI5" s="160"/>
      <c r="BJ5" s="160"/>
      <c r="BK5" s="160"/>
      <c r="BL5" s="160"/>
      <c r="BM5" s="160"/>
      <c r="BN5" s="160"/>
    </row>
    <row r="6" spans="1:66" ht="15">
      <c r="A6" s="160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1"/>
      <c r="BB6" s="160"/>
      <c r="BC6" s="160"/>
      <c r="BD6" s="160"/>
      <c r="BE6" s="160"/>
      <c r="BF6" s="160"/>
      <c r="BG6" s="161"/>
      <c r="BH6" s="160"/>
      <c r="BI6" s="160"/>
      <c r="BJ6" s="160"/>
      <c r="BK6" s="160"/>
      <c r="BL6" s="160"/>
      <c r="BM6" s="160"/>
      <c r="BN6" s="160"/>
    </row>
    <row r="7" spans="1:66" ht="15">
      <c r="A7" s="160"/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1"/>
      <c r="BB7" s="160"/>
      <c r="BC7" s="160"/>
      <c r="BD7" s="160"/>
      <c r="BE7" s="160"/>
      <c r="BF7" s="160"/>
      <c r="BG7" s="161"/>
      <c r="BH7" s="160"/>
      <c r="BI7" s="160"/>
      <c r="BJ7" s="160"/>
      <c r="BK7" s="160"/>
      <c r="BL7" s="160"/>
      <c r="BM7" s="160"/>
      <c r="BN7" s="160"/>
    </row>
    <row r="8" spans="1:66" ht="15">
      <c r="A8" s="160"/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1"/>
      <c r="BB8" s="160"/>
      <c r="BC8" s="160"/>
      <c r="BD8" s="160"/>
      <c r="BE8" s="160"/>
      <c r="BF8" s="160"/>
      <c r="BG8" s="161"/>
      <c r="BH8" s="160"/>
      <c r="BI8" s="160"/>
      <c r="BJ8" s="160"/>
      <c r="BK8" s="160"/>
      <c r="BL8" s="160"/>
      <c r="BM8" s="160"/>
      <c r="BN8" s="160"/>
    </row>
    <row r="9" spans="1:66" ht="15">
      <c r="A9" s="160"/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1"/>
      <c r="BB9" s="160"/>
      <c r="BC9" s="160"/>
      <c r="BD9" s="160"/>
      <c r="BE9" s="160"/>
      <c r="BF9" s="160"/>
      <c r="BG9" s="161"/>
      <c r="BH9" s="160"/>
      <c r="BI9" s="160"/>
      <c r="BJ9" s="160"/>
      <c r="BK9" s="160"/>
      <c r="BL9" s="160"/>
      <c r="BM9" s="160"/>
      <c r="BN9" s="160"/>
    </row>
    <row r="10" spans="1:66" ht="15">
      <c r="A10" s="160"/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1"/>
      <c r="BB10" s="160"/>
      <c r="BC10" s="160"/>
      <c r="BD10" s="160"/>
      <c r="BE10" s="160"/>
      <c r="BF10" s="160"/>
      <c r="BG10" s="161"/>
      <c r="BH10" s="160"/>
      <c r="BI10" s="160"/>
      <c r="BJ10" s="160"/>
      <c r="BK10" s="160"/>
      <c r="BL10" s="160"/>
      <c r="BM10" s="160"/>
      <c r="BN10" s="160"/>
    </row>
    <row r="11" spans="1:66" ht="15">
      <c r="A11" s="160"/>
      <c r="B11" s="160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1"/>
      <c r="BB11" s="160"/>
      <c r="BC11" s="160"/>
      <c r="BD11" s="160"/>
      <c r="BE11" s="160"/>
      <c r="BF11" s="160"/>
      <c r="BG11" s="161"/>
      <c r="BH11" s="160"/>
      <c r="BI11" s="160"/>
      <c r="BJ11" s="160"/>
      <c r="BK11" s="160"/>
      <c r="BL11" s="160"/>
      <c r="BM11" s="160"/>
      <c r="BN11" s="160"/>
    </row>
    <row r="12" spans="1:66" ht="15">
      <c r="A12" s="160"/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1"/>
      <c r="BB12" s="160"/>
      <c r="BC12" s="160"/>
      <c r="BD12" s="160"/>
      <c r="BE12" s="160"/>
      <c r="BF12" s="160"/>
      <c r="BG12" s="161"/>
      <c r="BH12" s="160"/>
      <c r="BI12" s="160"/>
      <c r="BJ12" s="160"/>
      <c r="BK12" s="160"/>
      <c r="BL12" s="160"/>
      <c r="BM12" s="160"/>
      <c r="BN12" s="160"/>
    </row>
    <row r="13" spans="1:66" ht="15">
      <c r="A13" s="160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1"/>
      <c r="BB13" s="160"/>
      <c r="BC13" s="160"/>
      <c r="BD13" s="160"/>
      <c r="BE13" s="160"/>
      <c r="BF13" s="160"/>
      <c r="BG13" s="161"/>
      <c r="BH13" s="160"/>
      <c r="BI13" s="160"/>
      <c r="BJ13" s="160"/>
      <c r="BK13" s="160"/>
      <c r="BL13" s="160"/>
      <c r="BM13" s="160"/>
      <c r="BN13" s="160"/>
    </row>
    <row r="14" spans="1:66" ht="15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1"/>
      <c r="BB14" s="160"/>
      <c r="BC14" s="160"/>
      <c r="BD14" s="160"/>
      <c r="BE14" s="160"/>
      <c r="BF14" s="160"/>
      <c r="BG14" s="161"/>
      <c r="BH14" s="160"/>
      <c r="BI14" s="160"/>
      <c r="BJ14" s="160"/>
      <c r="BK14" s="160"/>
      <c r="BL14" s="160"/>
      <c r="BM14" s="160"/>
      <c r="BN14" s="160"/>
    </row>
    <row r="15" spans="1:66" ht="15">
      <c r="A15" s="160"/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1"/>
      <c r="BB15" s="160"/>
      <c r="BC15" s="160"/>
      <c r="BD15" s="160"/>
      <c r="BE15" s="160"/>
      <c r="BF15" s="160"/>
      <c r="BG15" s="161"/>
      <c r="BH15" s="160"/>
      <c r="BI15" s="160"/>
      <c r="BJ15" s="160"/>
      <c r="BK15" s="160"/>
      <c r="BL15" s="160"/>
      <c r="BM15" s="160"/>
      <c r="BN15" s="160"/>
    </row>
    <row r="16" spans="1:66" ht="15">
      <c r="A16" s="160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1"/>
      <c r="BB16" s="160"/>
      <c r="BC16" s="160"/>
      <c r="BD16" s="160"/>
      <c r="BE16" s="160"/>
      <c r="BF16" s="160"/>
      <c r="BG16" s="161"/>
      <c r="BH16" s="160"/>
      <c r="BI16" s="160"/>
      <c r="BJ16" s="160"/>
      <c r="BK16" s="160"/>
      <c r="BL16" s="160"/>
      <c r="BM16" s="160"/>
      <c r="BN16" s="160"/>
    </row>
    <row r="17" spans="1:66" ht="15">
      <c r="A17" s="160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1"/>
      <c r="BB17" s="160"/>
      <c r="BC17" s="160"/>
      <c r="BD17" s="160"/>
      <c r="BE17" s="160"/>
      <c r="BF17" s="160"/>
      <c r="BG17" s="161"/>
      <c r="BH17" s="160"/>
      <c r="BI17" s="160"/>
      <c r="BJ17" s="160"/>
      <c r="BK17" s="160"/>
      <c r="BL17" s="160"/>
      <c r="BM17" s="160"/>
      <c r="BN17" s="160"/>
    </row>
    <row r="18" spans="1:66" ht="15">
      <c r="A18" s="160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1"/>
      <c r="BB18" s="160"/>
      <c r="BC18" s="160"/>
      <c r="BD18" s="160"/>
      <c r="BE18" s="160"/>
      <c r="BF18" s="160"/>
      <c r="BG18" s="161"/>
      <c r="BH18" s="160"/>
      <c r="BI18" s="160"/>
      <c r="BJ18" s="160"/>
      <c r="BK18" s="160"/>
      <c r="BL18" s="160"/>
      <c r="BM18" s="160"/>
      <c r="BN18" s="160"/>
    </row>
    <row r="19" spans="1:66" ht="15">
      <c r="A19" s="160"/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1"/>
      <c r="BB19" s="160"/>
      <c r="BC19" s="160"/>
      <c r="BD19" s="160"/>
      <c r="BE19" s="160"/>
      <c r="BF19" s="160"/>
      <c r="BG19" s="161"/>
      <c r="BH19" s="160"/>
      <c r="BI19" s="160"/>
      <c r="BJ19" s="160"/>
      <c r="BK19" s="160"/>
      <c r="BL19" s="160"/>
      <c r="BM19" s="160"/>
      <c r="BN19" s="160"/>
    </row>
    <row r="20" spans="1:66" ht="15">
      <c r="A20" s="160"/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1"/>
      <c r="BB20" s="160"/>
      <c r="BC20" s="160"/>
      <c r="BD20" s="160"/>
      <c r="BE20" s="160"/>
      <c r="BF20" s="160"/>
      <c r="BG20" s="161"/>
      <c r="BH20" s="160"/>
      <c r="BI20" s="160"/>
      <c r="BJ20" s="160"/>
      <c r="BK20" s="160"/>
      <c r="BL20" s="160"/>
      <c r="BM20" s="160"/>
      <c r="BN20" s="160"/>
    </row>
    <row r="21" spans="1:66" ht="15">
      <c r="A21" s="160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1"/>
      <c r="BB21" s="160"/>
      <c r="BC21" s="160"/>
      <c r="BD21" s="160"/>
      <c r="BE21" s="160"/>
      <c r="BF21" s="160"/>
      <c r="BG21" s="161"/>
      <c r="BH21" s="160"/>
      <c r="BI21" s="160"/>
      <c r="BJ21" s="160"/>
      <c r="BK21" s="160"/>
      <c r="BL21" s="160"/>
      <c r="BM21" s="160"/>
      <c r="BN21" s="160"/>
    </row>
    <row r="22" spans="1:66" ht="15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1"/>
      <c r="BB22" s="160"/>
      <c r="BC22" s="160"/>
      <c r="BD22" s="160"/>
      <c r="BE22" s="160"/>
      <c r="BF22" s="160"/>
      <c r="BG22" s="161"/>
      <c r="BH22" s="160"/>
      <c r="BI22" s="160"/>
      <c r="BJ22" s="160"/>
      <c r="BK22" s="160"/>
      <c r="BL22" s="160"/>
      <c r="BM22" s="160"/>
      <c r="BN22" s="160"/>
    </row>
    <row r="23" spans="1:66" ht="15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1"/>
      <c r="BB23" s="160"/>
      <c r="BC23" s="160"/>
      <c r="BD23" s="160"/>
      <c r="BE23" s="160"/>
      <c r="BF23" s="160"/>
      <c r="BG23" s="161"/>
      <c r="BH23" s="160"/>
      <c r="BI23" s="160"/>
      <c r="BJ23" s="160"/>
      <c r="BK23" s="160"/>
      <c r="BL23" s="160"/>
      <c r="BM23" s="160"/>
      <c r="BN23" s="160"/>
    </row>
    <row r="24" spans="1:66" ht="15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1"/>
      <c r="BB24" s="160"/>
      <c r="BC24" s="160"/>
      <c r="BD24" s="160"/>
      <c r="BE24" s="160"/>
      <c r="BF24" s="160"/>
      <c r="BG24" s="161"/>
      <c r="BH24" s="160"/>
      <c r="BI24" s="160"/>
      <c r="BJ24" s="160"/>
      <c r="BK24" s="160"/>
      <c r="BL24" s="160"/>
      <c r="BM24" s="160"/>
      <c r="BN24" s="160"/>
    </row>
    <row r="25" spans="1:66" ht="15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1"/>
      <c r="BB25" s="160"/>
      <c r="BC25" s="160"/>
      <c r="BD25" s="160"/>
      <c r="BE25" s="160"/>
      <c r="BF25" s="160"/>
      <c r="BG25" s="161"/>
      <c r="BH25" s="160"/>
      <c r="BI25" s="160"/>
      <c r="BJ25" s="160"/>
      <c r="BK25" s="160"/>
      <c r="BL25" s="160"/>
      <c r="BM25" s="160"/>
      <c r="BN25" s="160"/>
    </row>
    <row r="26" spans="1:66" ht="15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1"/>
      <c r="BB26" s="160"/>
      <c r="BC26" s="160"/>
      <c r="BD26" s="160"/>
      <c r="BE26" s="160"/>
      <c r="BF26" s="160"/>
      <c r="BG26" s="161"/>
      <c r="BH26" s="160"/>
      <c r="BI26" s="160"/>
      <c r="BJ26" s="160"/>
      <c r="BK26" s="160"/>
      <c r="BL26" s="160"/>
      <c r="BM26" s="160"/>
      <c r="BN26" s="160"/>
    </row>
    <row r="27" spans="1:66" ht="1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1"/>
      <c r="BB27" s="160"/>
      <c r="BC27" s="160"/>
      <c r="BD27" s="160"/>
      <c r="BE27" s="160"/>
      <c r="BF27" s="160"/>
      <c r="BG27" s="161"/>
      <c r="BH27" s="160"/>
      <c r="BI27" s="160"/>
      <c r="BJ27" s="160"/>
      <c r="BK27" s="160"/>
      <c r="BL27" s="160"/>
      <c r="BM27" s="160"/>
      <c r="BN27" s="160"/>
    </row>
    <row r="28" spans="1:66" ht="15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1"/>
      <c r="BB28" s="160"/>
      <c r="BC28" s="160"/>
      <c r="BD28" s="160"/>
      <c r="BE28" s="160"/>
      <c r="BF28" s="160"/>
      <c r="BG28" s="161"/>
      <c r="BH28" s="160"/>
      <c r="BI28" s="160"/>
      <c r="BJ28" s="160"/>
      <c r="BK28" s="160"/>
      <c r="BL28" s="160"/>
      <c r="BM28" s="160"/>
      <c r="BN28" s="160"/>
    </row>
    <row r="29" spans="1:66" ht="15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1"/>
      <c r="BB29" s="160"/>
      <c r="BC29" s="160"/>
      <c r="BD29" s="160"/>
      <c r="BE29" s="160"/>
      <c r="BF29" s="160"/>
      <c r="BG29" s="161"/>
      <c r="BH29" s="160"/>
      <c r="BI29" s="160"/>
      <c r="BJ29" s="160"/>
      <c r="BK29" s="160"/>
      <c r="BL29" s="160"/>
      <c r="BM29" s="160"/>
      <c r="BN29" s="160"/>
    </row>
    <row r="30" spans="1:66" ht="15">
      <c r="A30" s="160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1"/>
      <c r="BB30" s="160"/>
      <c r="BC30" s="160"/>
      <c r="BD30" s="160"/>
      <c r="BE30" s="160"/>
      <c r="BF30" s="160"/>
      <c r="BG30" s="161"/>
      <c r="BH30" s="160"/>
      <c r="BI30" s="160"/>
      <c r="BJ30" s="160"/>
      <c r="BK30" s="160"/>
      <c r="BL30" s="160"/>
      <c r="BM30" s="160"/>
      <c r="BN30" s="160"/>
    </row>
    <row r="31" spans="1:66" ht="15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1"/>
      <c r="BB31" s="160"/>
      <c r="BC31" s="160"/>
      <c r="BD31" s="160"/>
      <c r="BE31" s="160"/>
      <c r="BF31" s="160"/>
      <c r="BG31" s="161"/>
      <c r="BH31" s="160"/>
      <c r="BI31" s="160"/>
      <c r="BJ31" s="160"/>
      <c r="BK31" s="160"/>
      <c r="BL31" s="160"/>
      <c r="BM31" s="160"/>
      <c r="BN31" s="160"/>
    </row>
    <row r="32" spans="1:66" ht="15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1"/>
      <c r="BB32" s="160"/>
      <c r="BC32" s="160"/>
      <c r="BD32" s="160"/>
      <c r="BE32" s="160"/>
      <c r="BF32" s="160"/>
      <c r="BG32" s="161"/>
      <c r="BH32" s="160"/>
      <c r="BI32" s="160"/>
      <c r="BJ32" s="160"/>
      <c r="BK32" s="160"/>
      <c r="BL32" s="160"/>
      <c r="BM32" s="160"/>
      <c r="BN32" s="160"/>
    </row>
    <row r="33" spans="1:66" ht="15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1"/>
      <c r="BB33" s="160"/>
      <c r="BC33" s="160"/>
      <c r="BD33" s="160"/>
      <c r="BE33" s="160"/>
      <c r="BF33" s="160"/>
      <c r="BG33" s="161"/>
      <c r="BH33" s="160"/>
      <c r="BI33" s="160"/>
      <c r="BJ33" s="160"/>
      <c r="BK33" s="160"/>
      <c r="BL33" s="160"/>
      <c r="BM33" s="160"/>
      <c r="BN33" s="160"/>
    </row>
    <row r="34" spans="1:66" ht="15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1"/>
      <c r="BB34" s="160"/>
      <c r="BC34" s="160"/>
      <c r="BD34" s="160"/>
      <c r="BE34" s="160"/>
      <c r="BF34" s="160"/>
      <c r="BG34" s="161"/>
      <c r="BH34" s="160"/>
      <c r="BI34" s="160"/>
      <c r="BJ34" s="160"/>
      <c r="BK34" s="160"/>
      <c r="BL34" s="160"/>
      <c r="BM34" s="160"/>
      <c r="BN34" s="160"/>
    </row>
    <row r="35" spans="1:66" ht="15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1"/>
      <c r="BB35" s="160"/>
      <c r="BC35" s="160"/>
      <c r="BD35" s="160"/>
      <c r="BE35" s="160"/>
      <c r="BF35" s="160"/>
      <c r="BG35" s="161"/>
      <c r="BH35" s="160"/>
      <c r="BI35" s="160"/>
      <c r="BJ35" s="160"/>
      <c r="BK35" s="160"/>
      <c r="BL35" s="160"/>
      <c r="BM35" s="160"/>
      <c r="BN35" s="160"/>
    </row>
    <row r="36" spans="1:66" ht="15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1"/>
      <c r="BB36" s="160"/>
      <c r="BC36" s="160"/>
      <c r="BD36" s="160"/>
      <c r="BE36" s="160"/>
      <c r="BF36" s="160"/>
      <c r="BG36" s="161"/>
      <c r="BH36" s="160"/>
      <c r="BI36" s="160"/>
      <c r="BJ36" s="160"/>
      <c r="BK36" s="160"/>
      <c r="BL36" s="160"/>
      <c r="BM36" s="160"/>
      <c r="BN36" s="160"/>
    </row>
    <row r="37" spans="1:66" ht="15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1"/>
      <c r="BB37" s="160"/>
      <c r="BC37" s="160"/>
      <c r="BD37" s="160"/>
      <c r="BE37" s="160"/>
      <c r="BF37" s="160"/>
      <c r="BG37" s="161"/>
      <c r="BH37" s="160"/>
      <c r="BI37" s="160"/>
      <c r="BJ37" s="160"/>
      <c r="BK37" s="160"/>
      <c r="BL37" s="160"/>
      <c r="BM37" s="160"/>
      <c r="BN37" s="160"/>
    </row>
    <row r="38" spans="1:66" ht="15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1"/>
      <c r="BB38" s="160"/>
      <c r="BC38" s="160"/>
      <c r="BD38" s="160"/>
      <c r="BE38" s="160"/>
      <c r="BF38" s="160"/>
      <c r="BG38" s="161"/>
      <c r="BH38" s="160"/>
      <c r="BI38" s="160"/>
      <c r="BJ38" s="160"/>
      <c r="BK38" s="160"/>
      <c r="BL38" s="160"/>
      <c r="BM38" s="160"/>
      <c r="BN38" s="160"/>
    </row>
    <row r="39" spans="1:66" ht="15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1"/>
      <c r="BB39" s="160"/>
      <c r="BC39" s="160"/>
      <c r="BD39" s="160"/>
      <c r="BE39" s="160"/>
      <c r="BF39" s="160"/>
      <c r="BG39" s="161"/>
      <c r="BH39" s="160"/>
      <c r="BI39" s="160"/>
      <c r="BJ39" s="160"/>
      <c r="BK39" s="160"/>
      <c r="BL39" s="160"/>
      <c r="BM39" s="160"/>
      <c r="BN39" s="160"/>
    </row>
    <row r="40" spans="1:66" ht="15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1"/>
      <c r="BB40" s="160"/>
      <c r="BC40" s="160"/>
      <c r="BD40" s="160"/>
      <c r="BE40" s="160"/>
      <c r="BF40" s="160"/>
      <c r="BG40" s="161"/>
      <c r="BH40" s="160"/>
      <c r="BI40" s="160"/>
      <c r="BJ40" s="160"/>
      <c r="BK40" s="160"/>
      <c r="BL40" s="160"/>
      <c r="BM40" s="160"/>
      <c r="BN40" s="160"/>
    </row>
    <row r="41" spans="1:66" ht="15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1"/>
      <c r="BB41" s="160"/>
      <c r="BC41" s="160"/>
      <c r="BD41" s="160"/>
      <c r="BE41" s="160"/>
      <c r="BF41" s="160"/>
      <c r="BG41" s="161"/>
      <c r="BH41" s="160"/>
      <c r="BI41" s="160"/>
      <c r="BJ41" s="160"/>
      <c r="BK41" s="160"/>
      <c r="BL41" s="160"/>
      <c r="BM41" s="160"/>
      <c r="BN41" s="160"/>
    </row>
    <row r="42" spans="1:66" ht="15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1"/>
      <c r="BB42" s="160"/>
      <c r="BC42" s="160"/>
      <c r="BD42" s="160"/>
      <c r="BE42" s="160"/>
      <c r="BF42" s="160"/>
      <c r="BG42" s="161"/>
      <c r="BH42" s="160"/>
      <c r="BI42" s="160"/>
      <c r="BJ42" s="160"/>
      <c r="BK42" s="160"/>
      <c r="BL42" s="160"/>
      <c r="BM42" s="160"/>
      <c r="BN42" s="160"/>
    </row>
    <row r="43" spans="1:66" ht="15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1"/>
      <c r="BB43" s="160"/>
      <c r="BC43" s="160"/>
      <c r="BD43" s="160"/>
      <c r="BE43" s="160"/>
      <c r="BF43" s="160"/>
      <c r="BG43" s="161"/>
      <c r="BH43" s="160"/>
      <c r="BI43" s="160"/>
      <c r="BJ43" s="160"/>
      <c r="BK43" s="160"/>
      <c r="BL43" s="160"/>
      <c r="BM43" s="160"/>
      <c r="BN43" s="160"/>
    </row>
    <row r="44" spans="1:66" ht="15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60"/>
      <c r="AZ44" s="160"/>
      <c r="BA44" s="161"/>
      <c r="BB44" s="160"/>
      <c r="BC44" s="160"/>
      <c r="BD44" s="160"/>
      <c r="BE44" s="160"/>
      <c r="BF44" s="160"/>
      <c r="BG44" s="161"/>
      <c r="BH44" s="160"/>
      <c r="BI44" s="160"/>
      <c r="BJ44" s="160"/>
      <c r="BK44" s="160"/>
      <c r="BL44" s="160"/>
      <c r="BM44" s="160"/>
      <c r="BN44" s="160"/>
    </row>
    <row r="45" spans="1:66" ht="15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1"/>
      <c r="BB45" s="160"/>
      <c r="BC45" s="160"/>
      <c r="BD45" s="160"/>
      <c r="BE45" s="160"/>
      <c r="BF45" s="160"/>
      <c r="BG45" s="161"/>
      <c r="BH45" s="160"/>
      <c r="BI45" s="160"/>
      <c r="BJ45" s="160"/>
      <c r="BK45" s="160"/>
      <c r="BL45" s="160"/>
      <c r="BM45" s="160"/>
      <c r="BN45" s="160"/>
    </row>
    <row r="46" spans="1:66" ht="15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1"/>
      <c r="BB46" s="160"/>
      <c r="BC46" s="160"/>
      <c r="BD46" s="160"/>
      <c r="BE46" s="160"/>
      <c r="BF46" s="160"/>
      <c r="BG46" s="161"/>
      <c r="BH46" s="160"/>
      <c r="BI46" s="160"/>
      <c r="BJ46" s="160"/>
      <c r="BK46" s="160"/>
      <c r="BL46" s="160"/>
      <c r="BM46" s="160"/>
      <c r="BN46" s="160"/>
    </row>
    <row r="47" spans="1:66" ht="15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1"/>
      <c r="BB47" s="160"/>
      <c r="BC47" s="160"/>
      <c r="BD47" s="160"/>
      <c r="BE47" s="160"/>
      <c r="BF47" s="160"/>
      <c r="BG47" s="161"/>
      <c r="BH47" s="160"/>
      <c r="BI47" s="160"/>
      <c r="BJ47" s="160"/>
      <c r="BK47" s="160"/>
      <c r="BL47" s="160"/>
      <c r="BM47" s="160"/>
      <c r="BN47" s="160"/>
    </row>
    <row r="48" spans="1:66" ht="15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1"/>
      <c r="BB48" s="160"/>
      <c r="BC48" s="160"/>
      <c r="BD48" s="160"/>
      <c r="BE48" s="160"/>
      <c r="BF48" s="160"/>
      <c r="BG48" s="161"/>
      <c r="BH48" s="160"/>
      <c r="BI48" s="160"/>
      <c r="BJ48" s="160"/>
      <c r="BK48" s="160"/>
      <c r="BL48" s="160"/>
      <c r="BM48" s="160"/>
      <c r="BN48" s="160"/>
    </row>
    <row r="49" spans="1:66" ht="15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1"/>
      <c r="BB49" s="160"/>
      <c r="BC49" s="160"/>
      <c r="BD49" s="160"/>
      <c r="BE49" s="160"/>
      <c r="BF49" s="160"/>
      <c r="BG49" s="161"/>
      <c r="BH49" s="160"/>
      <c r="BI49" s="160"/>
      <c r="BJ49" s="160"/>
      <c r="BK49" s="160"/>
      <c r="BL49" s="160"/>
      <c r="BM49" s="160"/>
      <c r="BN49" s="160"/>
    </row>
    <row r="50" spans="1:66" ht="15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1"/>
      <c r="BB50" s="160"/>
      <c r="BC50" s="160"/>
      <c r="BD50" s="160"/>
      <c r="BE50" s="160"/>
      <c r="BF50" s="160"/>
      <c r="BG50" s="161"/>
      <c r="BH50" s="160"/>
      <c r="BI50" s="160"/>
      <c r="BJ50" s="160"/>
      <c r="BK50" s="160"/>
      <c r="BL50" s="160"/>
      <c r="BM50" s="160"/>
      <c r="BN50" s="160"/>
    </row>
    <row r="51" spans="1:66" ht="15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1"/>
      <c r="BB51" s="160"/>
      <c r="BC51" s="160"/>
      <c r="BD51" s="160"/>
      <c r="BE51" s="160"/>
      <c r="BF51" s="160"/>
      <c r="BG51" s="161"/>
      <c r="BH51" s="160"/>
      <c r="BI51" s="160"/>
      <c r="BJ51" s="160"/>
      <c r="BK51" s="160"/>
      <c r="BL51" s="160"/>
      <c r="BM51" s="160"/>
      <c r="BN51" s="160"/>
    </row>
    <row r="52" spans="1:66" ht="15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1"/>
      <c r="BB52" s="160"/>
      <c r="BC52" s="160"/>
      <c r="BD52" s="160"/>
      <c r="BE52" s="160"/>
      <c r="BF52" s="160"/>
      <c r="BG52" s="161"/>
      <c r="BH52" s="160"/>
      <c r="BI52" s="160"/>
      <c r="BJ52" s="160"/>
      <c r="BK52" s="160"/>
      <c r="BL52" s="160"/>
      <c r="BM52" s="160"/>
      <c r="BN52" s="160"/>
    </row>
    <row r="53" spans="1:66" ht="15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1"/>
      <c r="BB53" s="160"/>
      <c r="BC53" s="160"/>
      <c r="BD53" s="160"/>
      <c r="BE53" s="160"/>
      <c r="BF53" s="160"/>
      <c r="BG53" s="161"/>
      <c r="BH53" s="160"/>
      <c r="BI53" s="160"/>
      <c r="BJ53" s="160"/>
      <c r="BK53" s="160"/>
      <c r="BL53" s="160"/>
      <c r="BM53" s="160"/>
      <c r="BN53" s="160"/>
    </row>
    <row r="54" spans="1:66" ht="15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0"/>
      <c r="AX54" s="160"/>
      <c r="AY54" s="160"/>
      <c r="AZ54" s="160"/>
      <c r="BA54" s="161"/>
      <c r="BB54" s="160"/>
      <c r="BC54" s="160"/>
      <c r="BD54" s="160"/>
      <c r="BE54" s="160"/>
      <c r="BF54" s="160"/>
      <c r="BG54" s="161"/>
      <c r="BH54" s="160"/>
      <c r="BI54" s="160"/>
      <c r="BJ54" s="160"/>
      <c r="BK54" s="160"/>
      <c r="BL54" s="160"/>
      <c r="BM54" s="160"/>
      <c r="BN54" s="160"/>
    </row>
    <row r="55" spans="1:66" ht="15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1"/>
      <c r="BB55" s="160"/>
      <c r="BC55" s="160"/>
      <c r="BD55" s="160"/>
      <c r="BE55" s="160"/>
      <c r="BF55" s="160"/>
      <c r="BG55" s="161"/>
      <c r="BH55" s="160"/>
      <c r="BI55" s="160"/>
      <c r="BJ55" s="160"/>
      <c r="BK55" s="160"/>
      <c r="BL55" s="160"/>
      <c r="BM55" s="160"/>
      <c r="BN55" s="160"/>
    </row>
    <row r="56" spans="1:66" ht="15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1"/>
      <c r="BB56" s="160"/>
      <c r="BC56" s="160"/>
      <c r="BD56" s="160"/>
      <c r="BE56" s="160"/>
      <c r="BF56" s="160"/>
      <c r="BG56" s="161"/>
      <c r="BH56" s="160"/>
      <c r="BI56" s="160"/>
      <c r="BJ56" s="160"/>
      <c r="BK56" s="160"/>
      <c r="BL56" s="160"/>
      <c r="BM56" s="160"/>
      <c r="BN56" s="160"/>
    </row>
    <row r="57" spans="1:66" ht="15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1"/>
      <c r="BB57" s="160"/>
      <c r="BC57" s="160"/>
      <c r="BD57" s="160"/>
      <c r="BE57" s="160"/>
      <c r="BF57" s="160"/>
      <c r="BG57" s="161"/>
      <c r="BH57" s="160"/>
      <c r="BI57" s="160"/>
      <c r="BJ57" s="160"/>
      <c r="BK57" s="160"/>
      <c r="BL57" s="160"/>
      <c r="BM57" s="160"/>
      <c r="BN57" s="160"/>
    </row>
    <row r="58" spans="1:66" ht="15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1"/>
      <c r="BB58" s="160"/>
      <c r="BC58" s="160"/>
      <c r="BD58" s="160"/>
      <c r="BE58" s="160"/>
      <c r="BF58" s="160"/>
      <c r="BG58" s="161"/>
      <c r="BH58" s="160"/>
      <c r="BI58" s="160"/>
      <c r="BJ58" s="160"/>
      <c r="BK58" s="160"/>
      <c r="BL58" s="160"/>
      <c r="BM58" s="160"/>
      <c r="BN58" s="160"/>
    </row>
    <row r="59" spans="1:66" ht="15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1"/>
      <c r="BB59" s="160"/>
      <c r="BC59" s="160"/>
      <c r="BD59" s="160"/>
      <c r="BE59" s="160"/>
      <c r="BF59" s="160"/>
      <c r="BG59" s="161"/>
      <c r="BH59" s="160"/>
      <c r="BI59" s="160"/>
      <c r="BJ59" s="160"/>
      <c r="BK59" s="160"/>
      <c r="BL59" s="160"/>
      <c r="BM59" s="160"/>
      <c r="BN59" s="160"/>
    </row>
    <row r="60" spans="1:66" ht="15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1"/>
      <c r="BB60" s="160"/>
      <c r="BC60" s="160"/>
      <c r="BD60" s="160"/>
      <c r="BE60" s="160"/>
      <c r="BF60" s="160"/>
      <c r="BG60" s="161"/>
      <c r="BH60" s="160"/>
      <c r="BI60" s="160"/>
      <c r="BJ60" s="160"/>
      <c r="BK60" s="160"/>
      <c r="BL60" s="160"/>
      <c r="BM60" s="160"/>
      <c r="BN60" s="160"/>
    </row>
    <row r="61" spans="1:66" ht="15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1"/>
      <c r="BB61" s="160"/>
      <c r="BC61" s="160"/>
      <c r="BD61" s="160"/>
      <c r="BE61" s="160"/>
      <c r="BF61" s="160"/>
      <c r="BG61" s="161"/>
      <c r="BH61" s="160"/>
      <c r="BI61" s="160"/>
      <c r="BJ61" s="160"/>
      <c r="BK61" s="160"/>
      <c r="BL61" s="160"/>
      <c r="BM61" s="160"/>
      <c r="BN61" s="160"/>
    </row>
    <row r="62" spans="1:66" ht="15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1"/>
      <c r="BB62" s="160"/>
      <c r="BC62" s="160"/>
      <c r="BD62" s="160"/>
      <c r="BE62" s="160"/>
      <c r="BF62" s="160"/>
      <c r="BG62" s="161"/>
      <c r="BH62" s="160"/>
      <c r="BI62" s="160"/>
      <c r="BJ62" s="160"/>
      <c r="BK62" s="160"/>
      <c r="BL62" s="160"/>
      <c r="BM62" s="160"/>
      <c r="BN62" s="160"/>
    </row>
    <row r="63" spans="1:66" ht="15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1"/>
      <c r="BB63" s="160"/>
      <c r="BC63" s="160"/>
      <c r="BD63" s="160"/>
      <c r="BE63" s="160"/>
      <c r="BF63" s="160"/>
      <c r="BG63" s="161"/>
      <c r="BH63" s="160"/>
      <c r="BI63" s="160"/>
      <c r="BJ63" s="160"/>
      <c r="BK63" s="160"/>
      <c r="BL63" s="160"/>
      <c r="BM63" s="160"/>
      <c r="BN63" s="160"/>
    </row>
    <row r="64" spans="1:66" ht="15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1"/>
      <c r="BB64" s="160"/>
      <c r="BC64" s="160"/>
      <c r="BD64" s="160"/>
      <c r="BE64" s="160"/>
      <c r="BF64" s="160"/>
      <c r="BG64" s="161"/>
      <c r="BH64" s="160"/>
      <c r="BI64" s="160"/>
      <c r="BJ64" s="160"/>
      <c r="BK64" s="160"/>
      <c r="BL64" s="160"/>
      <c r="BM64" s="160"/>
      <c r="BN64" s="160"/>
    </row>
    <row r="65" spans="1:66" ht="15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1"/>
      <c r="BB65" s="160"/>
      <c r="BC65" s="160"/>
      <c r="BD65" s="160"/>
      <c r="BE65" s="160"/>
      <c r="BF65" s="160"/>
      <c r="BG65" s="161"/>
      <c r="BH65" s="160"/>
      <c r="BI65" s="160"/>
      <c r="BJ65" s="160"/>
      <c r="BK65" s="160"/>
      <c r="BL65" s="160"/>
      <c r="BM65" s="160"/>
      <c r="BN65" s="160"/>
    </row>
    <row r="66" spans="1:66" ht="15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1"/>
      <c r="BB66" s="160"/>
      <c r="BC66" s="160"/>
      <c r="BD66" s="160"/>
      <c r="BE66" s="160"/>
      <c r="BF66" s="160"/>
      <c r="BG66" s="161"/>
      <c r="BH66" s="160"/>
      <c r="BI66" s="160"/>
      <c r="BJ66" s="160"/>
      <c r="BK66" s="160"/>
      <c r="BL66" s="160"/>
      <c r="BM66" s="160"/>
      <c r="BN66" s="160"/>
    </row>
    <row r="67" spans="1:66" ht="15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1"/>
      <c r="BB67" s="160"/>
      <c r="BC67" s="160"/>
      <c r="BD67" s="160"/>
      <c r="BE67" s="160"/>
      <c r="BF67" s="160"/>
      <c r="BG67" s="161"/>
      <c r="BH67" s="160"/>
      <c r="BI67" s="160"/>
      <c r="BJ67" s="160"/>
      <c r="BK67" s="160"/>
      <c r="BL67" s="160"/>
      <c r="BM67" s="160"/>
      <c r="BN67" s="160"/>
    </row>
    <row r="68" spans="1:66" ht="15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1"/>
      <c r="BB68" s="160"/>
      <c r="BC68" s="160"/>
      <c r="BD68" s="160"/>
      <c r="BE68" s="160"/>
      <c r="BF68" s="160"/>
      <c r="BG68" s="161"/>
      <c r="BH68" s="160"/>
      <c r="BI68" s="160"/>
      <c r="BJ68" s="160"/>
      <c r="BK68" s="160"/>
      <c r="BL68" s="160"/>
      <c r="BM68" s="160"/>
      <c r="BN68" s="160"/>
    </row>
    <row r="69" spans="1:66" ht="15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1"/>
      <c r="BB69" s="160"/>
      <c r="BC69" s="160"/>
      <c r="BD69" s="160"/>
      <c r="BE69" s="160"/>
      <c r="BF69" s="160"/>
      <c r="BG69" s="161"/>
      <c r="BH69" s="160"/>
      <c r="BI69" s="160"/>
      <c r="BJ69" s="160"/>
      <c r="BK69" s="160"/>
      <c r="BL69" s="160"/>
      <c r="BM69" s="160"/>
      <c r="BN69" s="160"/>
    </row>
    <row r="70" spans="1:66" ht="15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1"/>
      <c r="BB70" s="160"/>
      <c r="BC70" s="160"/>
      <c r="BD70" s="160"/>
      <c r="BE70" s="160"/>
      <c r="BF70" s="160"/>
      <c r="BG70" s="161"/>
      <c r="BH70" s="160"/>
      <c r="BI70" s="160"/>
      <c r="BJ70" s="160"/>
      <c r="BK70" s="160"/>
      <c r="BL70" s="160"/>
      <c r="BM70" s="160"/>
      <c r="BN70" s="160"/>
    </row>
    <row r="71" spans="1:66" ht="15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1"/>
      <c r="BB71" s="160"/>
      <c r="BC71" s="160"/>
      <c r="BD71" s="160"/>
      <c r="BE71" s="160"/>
      <c r="BF71" s="160"/>
      <c r="BG71" s="161"/>
      <c r="BH71" s="160"/>
      <c r="BI71" s="160"/>
      <c r="BJ71" s="160"/>
      <c r="BK71" s="160"/>
      <c r="BL71" s="160"/>
      <c r="BM71" s="160"/>
      <c r="BN71" s="160"/>
    </row>
    <row r="72" spans="1:66" ht="15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1"/>
      <c r="BB72" s="160"/>
      <c r="BC72" s="160"/>
      <c r="BD72" s="160"/>
      <c r="BE72" s="160"/>
      <c r="BF72" s="160"/>
      <c r="BG72" s="161"/>
      <c r="BH72" s="160"/>
      <c r="BI72" s="160"/>
      <c r="BJ72" s="160"/>
      <c r="BK72" s="160"/>
      <c r="BL72" s="160"/>
      <c r="BM72" s="160"/>
      <c r="BN72" s="160"/>
    </row>
    <row r="73" spans="1:66" ht="15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1"/>
      <c r="BB73" s="160"/>
      <c r="BC73" s="160"/>
      <c r="BD73" s="160"/>
      <c r="BE73" s="160"/>
      <c r="BF73" s="160"/>
      <c r="BG73" s="161"/>
      <c r="BH73" s="160"/>
      <c r="BI73" s="160"/>
      <c r="BJ73" s="160"/>
      <c r="BK73" s="160"/>
      <c r="BL73" s="160"/>
      <c r="BM73" s="160"/>
      <c r="BN73" s="160"/>
    </row>
    <row r="74" spans="1:66" ht="15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0"/>
      <c r="AO74" s="160"/>
      <c r="AP74" s="160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1"/>
      <c r="BB74" s="160"/>
      <c r="BC74" s="160"/>
      <c r="BD74" s="160"/>
      <c r="BE74" s="160"/>
      <c r="BF74" s="160"/>
      <c r="BG74" s="161"/>
      <c r="BH74" s="160"/>
      <c r="BI74" s="160"/>
      <c r="BJ74" s="160"/>
      <c r="BK74" s="160"/>
      <c r="BL74" s="160"/>
      <c r="BM74" s="160"/>
      <c r="BN74" s="160"/>
    </row>
    <row r="75" spans="1:66" ht="15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1"/>
      <c r="BB75" s="160"/>
      <c r="BC75" s="160"/>
      <c r="BD75" s="160"/>
      <c r="BE75" s="160"/>
      <c r="BF75" s="160"/>
      <c r="BG75" s="161"/>
      <c r="BH75" s="160"/>
      <c r="BI75" s="160"/>
      <c r="BJ75" s="160"/>
      <c r="BK75" s="160"/>
      <c r="BL75" s="160"/>
      <c r="BM75" s="160"/>
      <c r="BN75" s="160"/>
    </row>
    <row r="76" spans="1:66" ht="15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1"/>
      <c r="BB76" s="160"/>
      <c r="BC76" s="160"/>
      <c r="BD76" s="160"/>
      <c r="BE76" s="160"/>
      <c r="BF76" s="160"/>
      <c r="BG76" s="161"/>
      <c r="BH76" s="160"/>
      <c r="BI76" s="160"/>
      <c r="BJ76" s="160"/>
      <c r="BK76" s="160"/>
      <c r="BL76" s="160"/>
      <c r="BM76" s="160"/>
      <c r="BN76" s="160"/>
    </row>
    <row r="77" spans="1:66" ht="15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1"/>
      <c r="BB77" s="160"/>
      <c r="BC77" s="160"/>
      <c r="BD77" s="160"/>
      <c r="BE77" s="160"/>
      <c r="BF77" s="160"/>
      <c r="BG77" s="161"/>
      <c r="BH77" s="160"/>
      <c r="BI77" s="160"/>
      <c r="BJ77" s="160"/>
      <c r="BK77" s="160"/>
      <c r="BL77" s="160"/>
      <c r="BM77" s="160"/>
      <c r="BN77" s="160"/>
    </row>
    <row r="78" spans="1:66" ht="15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60"/>
      <c r="AS78" s="160"/>
      <c r="AT78" s="160"/>
      <c r="AU78" s="160"/>
      <c r="AV78" s="160"/>
      <c r="AW78" s="160"/>
      <c r="AX78" s="160"/>
      <c r="AY78" s="160"/>
      <c r="AZ78" s="160"/>
      <c r="BA78" s="161"/>
      <c r="BB78" s="160"/>
      <c r="BC78" s="160"/>
      <c r="BD78" s="160"/>
      <c r="BE78" s="160"/>
      <c r="BF78" s="160"/>
      <c r="BG78" s="161"/>
      <c r="BH78" s="160"/>
      <c r="BI78" s="160"/>
      <c r="BJ78" s="160"/>
      <c r="BK78" s="160"/>
      <c r="BL78" s="160"/>
      <c r="BM78" s="160"/>
      <c r="BN78" s="160"/>
    </row>
    <row r="79" spans="1:66" ht="15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/>
      <c r="AX79" s="160"/>
      <c r="AY79" s="160"/>
      <c r="AZ79" s="160"/>
      <c r="BA79" s="161"/>
      <c r="BB79" s="160"/>
      <c r="BC79" s="160"/>
      <c r="BD79" s="160"/>
      <c r="BE79" s="160"/>
      <c r="BF79" s="160"/>
      <c r="BG79" s="161"/>
      <c r="BH79" s="160"/>
      <c r="BI79" s="160"/>
      <c r="BJ79" s="160"/>
      <c r="BK79" s="160"/>
      <c r="BL79" s="160"/>
      <c r="BM79" s="160"/>
      <c r="BN79" s="160"/>
    </row>
    <row r="80" spans="1:66" ht="15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1"/>
      <c r="BB80" s="160"/>
      <c r="BC80" s="160"/>
      <c r="BD80" s="160"/>
      <c r="BE80" s="160"/>
      <c r="BF80" s="160"/>
      <c r="BG80" s="161"/>
      <c r="BH80" s="160"/>
      <c r="BI80" s="160"/>
      <c r="BJ80" s="160"/>
      <c r="BK80" s="160"/>
      <c r="BL80" s="160"/>
      <c r="BM80" s="160"/>
      <c r="BN80" s="160"/>
    </row>
    <row r="81" spans="1:66" ht="15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60"/>
      <c r="AZ81" s="160"/>
      <c r="BA81" s="161"/>
      <c r="BB81" s="160"/>
      <c r="BC81" s="160"/>
      <c r="BD81" s="160"/>
      <c r="BE81" s="160"/>
      <c r="BF81" s="160"/>
      <c r="BG81" s="161"/>
      <c r="BH81" s="160"/>
      <c r="BI81" s="160"/>
      <c r="BJ81" s="160"/>
      <c r="BK81" s="160"/>
      <c r="BL81" s="160"/>
      <c r="BM81" s="160"/>
      <c r="BN81" s="160"/>
    </row>
    <row r="82" spans="1:66" ht="15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1"/>
      <c r="BB82" s="160"/>
      <c r="BC82" s="160"/>
      <c r="BD82" s="160"/>
      <c r="BE82" s="160"/>
      <c r="BF82" s="160"/>
      <c r="BG82" s="161"/>
      <c r="BH82" s="160"/>
      <c r="BI82" s="160"/>
      <c r="BJ82" s="160"/>
      <c r="BK82" s="160"/>
      <c r="BL82" s="160"/>
      <c r="BM82" s="160"/>
      <c r="BN82" s="160"/>
    </row>
    <row r="83" spans="1:66" ht="15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1"/>
      <c r="BB83" s="160"/>
      <c r="BC83" s="160"/>
      <c r="BD83" s="160"/>
      <c r="BE83" s="160"/>
      <c r="BF83" s="160"/>
      <c r="BG83" s="161"/>
      <c r="BH83" s="160"/>
      <c r="BI83" s="160"/>
      <c r="BJ83" s="160"/>
      <c r="BK83" s="160"/>
      <c r="BL83" s="160"/>
      <c r="BM83" s="160"/>
      <c r="BN83" s="160"/>
    </row>
    <row r="84" spans="1:66" ht="15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1"/>
      <c r="BB84" s="160"/>
      <c r="BC84" s="160"/>
      <c r="BD84" s="160"/>
      <c r="BE84" s="160"/>
      <c r="BF84" s="160"/>
      <c r="BG84" s="161"/>
      <c r="BH84" s="160"/>
      <c r="BI84" s="160"/>
      <c r="BJ84" s="160"/>
      <c r="BK84" s="160"/>
      <c r="BL84" s="160"/>
      <c r="BM84" s="160"/>
      <c r="BN84" s="160"/>
    </row>
    <row r="85" spans="1:66" ht="15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1"/>
      <c r="BB85" s="160"/>
      <c r="BC85" s="160"/>
      <c r="BD85" s="160"/>
      <c r="BE85" s="160"/>
      <c r="BF85" s="160"/>
      <c r="BG85" s="161"/>
      <c r="BH85" s="160"/>
      <c r="BI85" s="160"/>
      <c r="BJ85" s="160"/>
      <c r="BK85" s="160"/>
      <c r="BL85" s="160"/>
      <c r="BM85" s="160"/>
      <c r="BN85" s="160"/>
    </row>
    <row r="86" spans="1:66" ht="15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1"/>
      <c r="BB86" s="160"/>
      <c r="BC86" s="160"/>
      <c r="BD86" s="160"/>
      <c r="BE86" s="160"/>
      <c r="BF86" s="160"/>
      <c r="BG86" s="161"/>
      <c r="BH86" s="160"/>
      <c r="BI86" s="160"/>
      <c r="BJ86" s="160"/>
      <c r="BK86" s="160"/>
      <c r="BL86" s="160"/>
      <c r="BM86" s="160"/>
      <c r="BN86" s="160"/>
    </row>
    <row r="87" spans="1:66" ht="15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0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1"/>
      <c r="BB87" s="160"/>
      <c r="BC87" s="160"/>
      <c r="BD87" s="160"/>
      <c r="BE87" s="160"/>
      <c r="BF87" s="160"/>
      <c r="BG87" s="161"/>
      <c r="BH87" s="160"/>
      <c r="BI87" s="160"/>
      <c r="BJ87" s="160"/>
      <c r="BK87" s="160"/>
      <c r="BL87" s="160"/>
      <c r="BM87" s="160"/>
      <c r="BN87" s="160"/>
    </row>
    <row r="88" spans="1:66" ht="15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0"/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61"/>
      <c r="BB88" s="160"/>
      <c r="BC88" s="160"/>
      <c r="BD88" s="160"/>
      <c r="BE88" s="160"/>
      <c r="BF88" s="160"/>
      <c r="BG88" s="161"/>
      <c r="BH88" s="160"/>
      <c r="BI88" s="160"/>
      <c r="BJ88" s="160"/>
      <c r="BK88" s="160"/>
      <c r="BL88" s="160"/>
      <c r="BM88" s="160"/>
      <c r="BN88" s="160"/>
    </row>
    <row r="89" spans="1:66" ht="15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  <c r="AM89" s="160"/>
      <c r="AN89" s="160"/>
      <c r="AO89" s="160"/>
      <c r="AP89" s="160"/>
      <c r="AQ89" s="160"/>
      <c r="AR89" s="160"/>
      <c r="AS89" s="160"/>
      <c r="AT89" s="160"/>
      <c r="AU89" s="160"/>
      <c r="AV89" s="160"/>
      <c r="AW89" s="160"/>
      <c r="AX89" s="160"/>
      <c r="AY89" s="160"/>
      <c r="AZ89" s="160"/>
      <c r="BA89" s="161"/>
      <c r="BB89" s="160"/>
      <c r="BC89" s="160"/>
      <c r="BD89" s="160"/>
      <c r="BE89" s="160"/>
      <c r="BF89" s="160"/>
      <c r="BG89" s="161"/>
      <c r="BH89" s="160"/>
      <c r="BI89" s="160"/>
      <c r="BJ89" s="160"/>
      <c r="BK89" s="160"/>
      <c r="BL89" s="160"/>
      <c r="BM89" s="160"/>
      <c r="BN89" s="160"/>
    </row>
    <row r="90" spans="1:66" ht="15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  <c r="AM90" s="160"/>
      <c r="AN90" s="160"/>
      <c r="AO90" s="160"/>
      <c r="AP90" s="160"/>
      <c r="AQ90" s="160"/>
      <c r="AR90" s="160"/>
      <c r="AS90" s="160"/>
      <c r="AT90" s="160"/>
      <c r="AU90" s="160"/>
      <c r="AV90" s="160"/>
      <c r="AW90" s="160"/>
      <c r="AX90" s="160"/>
      <c r="AY90" s="160"/>
      <c r="AZ90" s="160"/>
      <c r="BA90" s="161"/>
      <c r="BB90" s="160"/>
      <c r="BC90" s="160"/>
      <c r="BD90" s="160"/>
      <c r="BE90" s="160"/>
      <c r="BF90" s="160"/>
      <c r="BG90" s="161"/>
      <c r="BH90" s="160"/>
      <c r="BI90" s="160"/>
      <c r="BJ90" s="160"/>
      <c r="BK90" s="160"/>
      <c r="BL90" s="160"/>
      <c r="BM90" s="160"/>
      <c r="BN90" s="160"/>
    </row>
    <row r="91" spans="1:66" ht="15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0"/>
      <c r="BA91" s="161"/>
      <c r="BB91" s="160"/>
      <c r="BC91" s="160"/>
      <c r="BD91" s="160"/>
      <c r="BE91" s="160"/>
      <c r="BF91" s="160"/>
      <c r="BG91" s="161"/>
      <c r="BH91" s="160"/>
      <c r="BI91" s="160"/>
      <c r="BJ91" s="160"/>
      <c r="BK91" s="160"/>
      <c r="BL91" s="160"/>
      <c r="BM91" s="160"/>
      <c r="BN91" s="160"/>
    </row>
    <row r="92" spans="1:66" ht="15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61"/>
      <c r="BB92" s="160"/>
      <c r="BC92" s="160"/>
      <c r="BD92" s="160"/>
      <c r="BE92" s="160"/>
      <c r="BF92" s="160"/>
      <c r="BG92" s="161"/>
      <c r="BH92" s="160"/>
      <c r="BI92" s="160"/>
      <c r="BJ92" s="160"/>
      <c r="BK92" s="160"/>
      <c r="BL92" s="160"/>
      <c r="BM92" s="160"/>
      <c r="BN92" s="160"/>
    </row>
    <row r="93" spans="1:66" ht="15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1"/>
      <c r="BB93" s="160"/>
      <c r="BC93" s="160"/>
      <c r="BD93" s="160"/>
      <c r="BE93" s="160"/>
      <c r="BF93" s="160"/>
      <c r="BG93" s="161"/>
      <c r="BH93" s="160"/>
      <c r="BI93" s="160"/>
      <c r="BJ93" s="160"/>
      <c r="BK93" s="160"/>
      <c r="BL93" s="160"/>
      <c r="BM93" s="160"/>
      <c r="BN93" s="160"/>
    </row>
    <row r="94" spans="1:66" ht="15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  <c r="AM94" s="160"/>
      <c r="AN94" s="160"/>
      <c r="AO94" s="160"/>
      <c r="AP94" s="160"/>
      <c r="AQ94" s="160"/>
      <c r="AR94" s="160"/>
      <c r="AS94" s="160"/>
      <c r="AT94" s="160"/>
      <c r="AU94" s="160"/>
      <c r="AV94" s="160"/>
      <c r="AW94" s="160"/>
      <c r="AX94" s="160"/>
      <c r="AY94" s="160"/>
      <c r="AZ94" s="160"/>
      <c r="BA94" s="161"/>
      <c r="BB94" s="160"/>
      <c r="BC94" s="160"/>
      <c r="BD94" s="160"/>
      <c r="BE94" s="160"/>
      <c r="BF94" s="160"/>
      <c r="BG94" s="161"/>
      <c r="BH94" s="160"/>
      <c r="BI94" s="160"/>
      <c r="BJ94" s="160"/>
      <c r="BK94" s="160"/>
      <c r="BL94" s="160"/>
      <c r="BM94" s="160"/>
      <c r="BN94" s="160"/>
    </row>
    <row r="95" spans="1:66" ht="15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  <c r="AM95" s="160"/>
      <c r="AN95" s="160"/>
      <c r="AO95" s="160"/>
      <c r="AP95" s="160"/>
      <c r="AQ95" s="160"/>
      <c r="AR95" s="160"/>
      <c r="AS95" s="160"/>
      <c r="AT95" s="160"/>
      <c r="AU95" s="160"/>
      <c r="AV95" s="160"/>
      <c r="AW95" s="160"/>
      <c r="AX95" s="160"/>
      <c r="AY95" s="160"/>
      <c r="AZ95" s="160"/>
      <c r="BA95" s="161"/>
      <c r="BB95" s="160"/>
      <c r="BC95" s="160"/>
      <c r="BD95" s="160"/>
      <c r="BE95" s="160"/>
      <c r="BF95" s="160"/>
      <c r="BG95" s="161"/>
      <c r="BH95" s="160"/>
      <c r="BI95" s="160"/>
      <c r="BJ95" s="160"/>
      <c r="BK95" s="160"/>
      <c r="BL95" s="160"/>
      <c r="BM95" s="160"/>
      <c r="BN95" s="160"/>
    </row>
    <row r="96" spans="1:66" ht="15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  <c r="AM96" s="160"/>
      <c r="AN96" s="160"/>
      <c r="AO96" s="160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/>
      <c r="AZ96" s="160"/>
      <c r="BA96" s="161"/>
      <c r="BB96" s="160"/>
      <c r="BC96" s="160"/>
      <c r="BD96" s="160"/>
      <c r="BE96" s="160"/>
      <c r="BF96" s="160"/>
      <c r="BG96" s="161"/>
      <c r="BH96" s="160"/>
      <c r="BI96" s="160"/>
      <c r="BJ96" s="160"/>
      <c r="BK96" s="160"/>
      <c r="BL96" s="160"/>
      <c r="BM96" s="160"/>
      <c r="BN96" s="160"/>
    </row>
    <row r="97" spans="1:66" ht="15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1"/>
      <c r="BB97" s="160"/>
      <c r="BC97" s="160"/>
      <c r="BD97" s="160"/>
      <c r="BE97" s="160"/>
      <c r="BF97" s="160"/>
      <c r="BG97" s="161"/>
      <c r="BH97" s="160"/>
      <c r="BI97" s="160"/>
      <c r="BJ97" s="160"/>
      <c r="BK97" s="160"/>
      <c r="BL97" s="160"/>
      <c r="BM97" s="160"/>
      <c r="BN97" s="160"/>
    </row>
    <row r="98" spans="1:66" ht="15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  <c r="AM98" s="160"/>
      <c r="AN98" s="160"/>
      <c r="AO98" s="160"/>
      <c r="AP98" s="160"/>
      <c r="AQ98" s="160"/>
      <c r="AR98" s="160"/>
      <c r="AS98" s="160"/>
      <c r="AT98" s="160"/>
      <c r="AU98" s="160"/>
      <c r="AV98" s="160"/>
      <c r="AW98" s="160"/>
      <c r="AX98" s="160"/>
      <c r="AY98" s="160"/>
      <c r="AZ98" s="160"/>
      <c r="BA98" s="160"/>
      <c r="BB98" s="160"/>
      <c r="BC98" s="160"/>
      <c r="BD98" s="160"/>
      <c r="BE98" s="160"/>
      <c r="BF98" s="160"/>
      <c r="BG98" s="161"/>
      <c r="BH98" s="160"/>
      <c r="BI98" s="160"/>
      <c r="BJ98" s="160"/>
      <c r="BK98" s="160"/>
      <c r="BL98" s="160"/>
      <c r="BM98" s="160"/>
      <c r="BN98" s="160"/>
    </row>
    <row r="99" spans="1:66" ht="15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  <c r="AM99" s="160"/>
      <c r="AN99" s="160"/>
      <c r="AO99" s="160"/>
      <c r="AP99" s="160"/>
      <c r="AQ99" s="160"/>
      <c r="AR99" s="160"/>
      <c r="AS99" s="160"/>
      <c r="AT99" s="160"/>
      <c r="AU99" s="160"/>
      <c r="AV99" s="160"/>
      <c r="AW99" s="160"/>
      <c r="AX99" s="160"/>
      <c r="AY99" s="160"/>
      <c r="AZ99" s="160"/>
      <c r="BA99" s="160"/>
      <c r="BB99" s="160"/>
      <c r="BC99" s="160"/>
      <c r="BD99" s="160"/>
      <c r="BE99" s="160"/>
      <c r="BF99" s="160"/>
      <c r="BG99" s="161"/>
      <c r="BH99" s="160"/>
      <c r="BI99" s="160"/>
      <c r="BJ99" s="160"/>
      <c r="BK99" s="160"/>
      <c r="BL99" s="160"/>
      <c r="BM99" s="160"/>
      <c r="BN99" s="160"/>
    </row>
    <row r="100" spans="1:66" ht="15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  <c r="AQ100" s="160"/>
      <c r="AR100" s="160"/>
      <c r="AS100" s="160"/>
      <c r="AT100" s="160"/>
      <c r="AU100" s="160"/>
      <c r="AV100" s="160"/>
      <c r="AW100" s="160"/>
      <c r="AX100" s="160"/>
      <c r="AY100" s="160"/>
      <c r="AZ100" s="160"/>
      <c r="BA100" s="160"/>
      <c r="BB100" s="160"/>
      <c r="BC100" s="160"/>
      <c r="BD100" s="160"/>
      <c r="BE100" s="160"/>
      <c r="BF100" s="160"/>
      <c r="BG100" s="161"/>
      <c r="BH100" s="160"/>
      <c r="BI100" s="160"/>
      <c r="BJ100" s="160"/>
      <c r="BK100" s="160"/>
      <c r="BL100" s="160"/>
      <c r="BM100" s="160"/>
      <c r="BN100" s="160"/>
    </row>
    <row r="101" spans="1:66" ht="15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  <c r="AM101" s="160"/>
      <c r="AN101" s="160"/>
      <c r="AO101" s="160"/>
      <c r="AP101" s="160"/>
      <c r="AQ101" s="160"/>
      <c r="AR101" s="160"/>
      <c r="AS101" s="160"/>
      <c r="AT101" s="160"/>
      <c r="AU101" s="160"/>
      <c r="AV101" s="160"/>
      <c r="AW101" s="160"/>
      <c r="AX101" s="160"/>
      <c r="AY101" s="160"/>
      <c r="AZ101" s="160"/>
      <c r="BA101" s="160"/>
      <c r="BB101" s="160"/>
      <c r="BC101" s="160"/>
      <c r="BD101" s="160"/>
      <c r="BE101" s="160"/>
      <c r="BF101" s="160"/>
      <c r="BG101" s="161"/>
      <c r="BH101" s="160"/>
      <c r="BI101" s="160"/>
      <c r="BJ101" s="160"/>
      <c r="BK101" s="160"/>
      <c r="BL101" s="160"/>
      <c r="BM101" s="160"/>
      <c r="BN101" s="160"/>
    </row>
    <row r="102" spans="1:66" ht="15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  <c r="AN102" s="160"/>
      <c r="AO102" s="160"/>
      <c r="AP102" s="160"/>
      <c r="AQ102" s="160"/>
      <c r="AR102" s="160"/>
      <c r="AS102" s="160"/>
      <c r="AT102" s="160"/>
      <c r="AU102" s="160"/>
      <c r="AV102" s="160"/>
      <c r="AW102" s="160"/>
      <c r="AX102" s="160"/>
      <c r="AY102" s="160"/>
      <c r="AZ102" s="160"/>
      <c r="BA102" s="160"/>
      <c r="BB102" s="160"/>
      <c r="BC102" s="160"/>
      <c r="BD102" s="160"/>
      <c r="BE102" s="160"/>
      <c r="BF102" s="160"/>
      <c r="BG102" s="161"/>
      <c r="BH102" s="160"/>
      <c r="BI102" s="160"/>
      <c r="BJ102" s="160"/>
      <c r="BK102" s="160"/>
      <c r="BL102" s="160"/>
      <c r="BM102" s="160"/>
      <c r="BN102" s="160"/>
    </row>
    <row r="103" spans="1:66" ht="15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  <c r="BD103" s="160"/>
      <c r="BE103" s="160"/>
      <c r="BF103" s="160"/>
      <c r="BG103" s="161"/>
      <c r="BH103" s="160"/>
      <c r="BI103" s="160"/>
      <c r="BJ103" s="160"/>
      <c r="BK103" s="160"/>
      <c r="BL103" s="160"/>
      <c r="BM103" s="160"/>
      <c r="BN103" s="160"/>
    </row>
    <row r="104" spans="1:66" ht="15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0"/>
      <c r="AO104" s="160"/>
      <c r="AP104" s="160"/>
      <c r="AQ104" s="160"/>
      <c r="AR104" s="160"/>
      <c r="AS104" s="160"/>
      <c r="AT104" s="160"/>
      <c r="AU104" s="160"/>
      <c r="AV104" s="160"/>
      <c r="AW104" s="160"/>
      <c r="AX104" s="160"/>
      <c r="AY104" s="160"/>
      <c r="AZ104" s="160"/>
      <c r="BA104" s="160"/>
      <c r="BB104" s="160"/>
      <c r="BC104" s="160"/>
      <c r="BD104" s="160"/>
      <c r="BE104" s="160"/>
      <c r="BF104" s="160"/>
      <c r="BG104" s="161"/>
      <c r="BH104" s="160"/>
      <c r="BI104" s="160"/>
      <c r="BJ104" s="160"/>
      <c r="BK104" s="160"/>
      <c r="BL104" s="160"/>
      <c r="BM104" s="160"/>
      <c r="BN104" s="160"/>
    </row>
    <row r="105" spans="1:66" ht="15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160"/>
      <c r="AU105" s="160"/>
      <c r="AV105" s="160"/>
      <c r="AW105" s="160"/>
      <c r="AX105" s="160"/>
      <c r="AY105" s="160"/>
      <c r="AZ105" s="160"/>
      <c r="BA105" s="160"/>
      <c r="BB105" s="160"/>
      <c r="BC105" s="160"/>
      <c r="BD105" s="160"/>
      <c r="BE105" s="160"/>
      <c r="BF105" s="160"/>
      <c r="BG105" s="161"/>
      <c r="BH105" s="160"/>
      <c r="BI105" s="160"/>
      <c r="BJ105" s="160"/>
      <c r="BK105" s="160"/>
      <c r="BL105" s="160"/>
      <c r="BM105" s="160"/>
      <c r="BN105" s="160"/>
    </row>
    <row r="106" spans="1:66" ht="15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160"/>
      <c r="AU106" s="160"/>
      <c r="AV106" s="160"/>
      <c r="AW106" s="160"/>
      <c r="AX106" s="160"/>
      <c r="AY106" s="160"/>
      <c r="AZ106" s="160"/>
      <c r="BA106" s="160"/>
      <c r="BB106" s="160"/>
      <c r="BC106" s="160"/>
      <c r="BD106" s="160"/>
      <c r="BE106" s="160"/>
      <c r="BF106" s="160"/>
      <c r="BG106" s="161"/>
      <c r="BH106" s="160"/>
      <c r="BI106" s="160"/>
      <c r="BJ106" s="160"/>
      <c r="BK106" s="160"/>
      <c r="BL106" s="160"/>
      <c r="BM106" s="160"/>
      <c r="BN106" s="160"/>
    </row>
    <row r="107" spans="1:66" ht="15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0"/>
      <c r="AS107" s="160"/>
      <c r="AT107" s="160"/>
      <c r="AU107" s="160"/>
      <c r="AV107" s="160"/>
      <c r="AW107" s="160"/>
      <c r="AX107" s="160"/>
      <c r="AY107" s="160"/>
      <c r="AZ107" s="160"/>
      <c r="BA107" s="160"/>
      <c r="BB107" s="160"/>
      <c r="BC107" s="160"/>
      <c r="BD107" s="160"/>
      <c r="BE107" s="160"/>
      <c r="BF107" s="160"/>
      <c r="BG107" s="161"/>
      <c r="BH107" s="160"/>
      <c r="BI107" s="160"/>
      <c r="BJ107" s="160"/>
      <c r="BK107" s="160"/>
      <c r="BL107" s="160"/>
      <c r="BM107" s="160"/>
      <c r="BN107" s="160"/>
    </row>
    <row r="108" spans="1:66" ht="15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60"/>
      <c r="AX108" s="160"/>
      <c r="AY108" s="160"/>
      <c r="AZ108" s="160"/>
      <c r="BA108" s="160"/>
      <c r="BB108" s="160"/>
      <c r="BC108" s="160"/>
      <c r="BD108" s="160"/>
      <c r="BE108" s="160"/>
      <c r="BF108" s="160"/>
      <c r="BG108" s="161"/>
      <c r="BH108" s="160"/>
      <c r="BI108" s="160"/>
      <c r="BJ108" s="160"/>
      <c r="BK108" s="160"/>
      <c r="BL108" s="160"/>
      <c r="BM108" s="160"/>
      <c r="BN108" s="160"/>
    </row>
    <row r="109" spans="1:66" ht="15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  <c r="AM109" s="160"/>
      <c r="AN109" s="160"/>
      <c r="AO109" s="160"/>
      <c r="AP109" s="160"/>
      <c r="AQ109" s="160"/>
      <c r="AR109" s="160"/>
      <c r="AS109" s="160"/>
      <c r="AT109" s="160"/>
      <c r="AU109" s="160"/>
      <c r="AV109" s="160"/>
      <c r="AW109" s="160"/>
      <c r="AX109" s="160"/>
      <c r="AY109" s="160"/>
      <c r="AZ109" s="160"/>
      <c r="BA109" s="160"/>
      <c r="BB109" s="160"/>
      <c r="BC109" s="160"/>
      <c r="BD109" s="160"/>
      <c r="BE109" s="160"/>
      <c r="BF109" s="160"/>
      <c r="BG109" s="161"/>
      <c r="BH109" s="160"/>
      <c r="BI109" s="160"/>
      <c r="BJ109" s="160"/>
      <c r="BK109" s="160"/>
      <c r="BL109" s="160"/>
      <c r="BM109" s="160"/>
      <c r="BN109" s="160"/>
    </row>
    <row r="110" spans="1:66" ht="15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/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  <c r="BB110" s="160"/>
      <c r="BC110" s="160"/>
      <c r="BD110" s="160"/>
      <c r="BE110" s="160"/>
      <c r="BF110" s="160"/>
      <c r="BG110" s="161"/>
      <c r="BH110" s="160"/>
      <c r="BI110" s="160"/>
      <c r="BJ110" s="160"/>
      <c r="BK110" s="160"/>
      <c r="BL110" s="160"/>
      <c r="BM110" s="160"/>
      <c r="BN110" s="160"/>
    </row>
    <row r="111" spans="1:66" ht="15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0"/>
      <c r="AO111" s="160"/>
      <c r="AP111" s="160"/>
      <c r="AQ111" s="160"/>
      <c r="AR111" s="160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  <c r="BD111" s="160"/>
      <c r="BE111" s="160"/>
      <c r="BF111" s="160"/>
      <c r="BG111" s="161"/>
      <c r="BH111" s="160"/>
      <c r="BI111" s="160"/>
      <c r="BJ111" s="160"/>
      <c r="BK111" s="160"/>
      <c r="BL111" s="160"/>
      <c r="BM111" s="160"/>
      <c r="BN111" s="160"/>
    </row>
    <row r="112" spans="1:66" ht="15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  <c r="AM112" s="160"/>
      <c r="AN112" s="160"/>
      <c r="AO112" s="160"/>
      <c r="AP112" s="160"/>
      <c r="AQ112" s="160"/>
      <c r="AR112" s="160"/>
      <c r="AS112" s="160"/>
      <c r="AT112" s="160"/>
      <c r="AU112" s="160"/>
      <c r="AV112" s="160"/>
      <c r="AW112" s="160"/>
      <c r="AX112" s="160"/>
      <c r="AY112" s="160"/>
      <c r="AZ112" s="160"/>
      <c r="BA112" s="160"/>
      <c r="BB112" s="160"/>
      <c r="BC112" s="160"/>
      <c r="BD112" s="160"/>
      <c r="BE112" s="160"/>
      <c r="BF112" s="160"/>
      <c r="BG112" s="161"/>
      <c r="BH112" s="160"/>
      <c r="BI112" s="160"/>
      <c r="BJ112" s="160"/>
      <c r="BK112" s="160"/>
      <c r="BL112" s="160"/>
      <c r="BM112" s="160"/>
      <c r="BN112" s="160"/>
    </row>
    <row r="113" spans="1:66" ht="15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  <c r="AM113" s="160"/>
      <c r="AN113" s="160"/>
      <c r="AO113" s="160"/>
      <c r="AP113" s="160"/>
      <c r="AQ113" s="160"/>
      <c r="AR113" s="160"/>
      <c r="AS113" s="160"/>
      <c r="AT113" s="160"/>
      <c r="AU113" s="160"/>
      <c r="AV113" s="160"/>
      <c r="AW113" s="160"/>
      <c r="AX113" s="160"/>
      <c r="AY113" s="160"/>
      <c r="AZ113" s="160"/>
      <c r="BA113" s="160"/>
      <c r="BB113" s="160"/>
      <c r="BC113" s="160"/>
      <c r="BD113" s="160"/>
      <c r="BE113" s="160"/>
      <c r="BF113" s="160"/>
      <c r="BG113" s="161"/>
      <c r="BH113" s="160"/>
      <c r="BI113" s="160"/>
      <c r="BJ113" s="160"/>
      <c r="BK113" s="160"/>
      <c r="BL113" s="160"/>
      <c r="BM113" s="160"/>
      <c r="BN113" s="160"/>
    </row>
    <row r="114" spans="1:66" ht="15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  <c r="AM114" s="160"/>
      <c r="AN114" s="160"/>
      <c r="AO114" s="160"/>
      <c r="AP114" s="160"/>
      <c r="AQ114" s="160"/>
      <c r="AR114" s="160"/>
      <c r="AS114" s="160"/>
      <c r="AT114" s="160"/>
      <c r="AU114" s="160"/>
      <c r="AV114" s="160"/>
      <c r="AW114" s="160"/>
      <c r="AX114" s="160"/>
      <c r="AY114" s="160"/>
      <c r="AZ114" s="160"/>
      <c r="BA114" s="160"/>
      <c r="BB114" s="160"/>
      <c r="BC114" s="160"/>
      <c r="BD114" s="160"/>
      <c r="BE114" s="160"/>
      <c r="BF114" s="160"/>
      <c r="BG114" s="161"/>
      <c r="BH114" s="160"/>
      <c r="BI114" s="160"/>
      <c r="BJ114" s="160"/>
      <c r="BK114" s="160"/>
      <c r="BL114" s="160"/>
      <c r="BM114" s="160"/>
      <c r="BN114" s="160"/>
    </row>
    <row r="115" spans="1:66" ht="1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/>
      <c r="AT115" s="160"/>
      <c r="AU115" s="160"/>
      <c r="AV115" s="160"/>
      <c r="AW115" s="160"/>
      <c r="AX115" s="160"/>
      <c r="AY115" s="160"/>
      <c r="AZ115" s="160"/>
      <c r="BA115" s="160"/>
      <c r="BB115" s="160"/>
      <c r="BC115" s="160"/>
      <c r="BD115" s="160"/>
      <c r="BE115" s="160"/>
      <c r="BF115" s="160"/>
      <c r="BG115" s="161"/>
      <c r="BH115" s="160"/>
      <c r="BI115" s="160"/>
      <c r="BJ115" s="160"/>
      <c r="BK115" s="160"/>
      <c r="BL115" s="160"/>
      <c r="BM115" s="160"/>
      <c r="BN115" s="160"/>
    </row>
    <row r="116" spans="1:66" ht="15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0"/>
      <c r="AO116" s="160"/>
      <c r="AP116" s="160"/>
      <c r="AQ116" s="160"/>
      <c r="AR116" s="160"/>
      <c r="AS116" s="160"/>
      <c r="AT116" s="160"/>
      <c r="AU116" s="160"/>
      <c r="AV116" s="160"/>
      <c r="AW116" s="160"/>
      <c r="AX116" s="160"/>
      <c r="AY116" s="160"/>
      <c r="AZ116" s="160"/>
      <c r="BA116" s="160"/>
      <c r="BB116" s="160"/>
      <c r="BC116" s="160"/>
      <c r="BD116" s="160"/>
      <c r="BE116" s="160"/>
      <c r="BF116" s="160"/>
      <c r="BG116" s="161"/>
      <c r="BH116" s="160"/>
      <c r="BI116" s="160"/>
      <c r="BJ116" s="160"/>
      <c r="BK116" s="160"/>
      <c r="BL116" s="160"/>
      <c r="BM116" s="160"/>
      <c r="BN116" s="160"/>
    </row>
    <row r="117" spans="1:66" ht="15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0"/>
      <c r="AS117" s="160"/>
      <c r="AT117" s="160"/>
      <c r="AU117" s="160"/>
      <c r="AV117" s="160"/>
      <c r="AW117" s="160"/>
      <c r="AX117" s="160"/>
      <c r="AY117" s="160"/>
      <c r="AZ117" s="160"/>
      <c r="BA117" s="160"/>
      <c r="BB117" s="160"/>
      <c r="BC117" s="160"/>
      <c r="BD117" s="160"/>
      <c r="BE117" s="160"/>
      <c r="BF117" s="160"/>
      <c r="BG117" s="161"/>
      <c r="BH117" s="160"/>
      <c r="BI117" s="160"/>
      <c r="BJ117" s="160"/>
      <c r="BK117" s="160"/>
      <c r="BL117" s="160"/>
      <c r="BM117" s="160"/>
      <c r="BN117" s="160"/>
    </row>
    <row r="118" spans="1:66" ht="15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  <c r="AM118" s="160"/>
      <c r="AN118" s="160"/>
      <c r="AO118" s="160"/>
      <c r="AP118" s="160"/>
      <c r="AQ118" s="160"/>
      <c r="AR118" s="160"/>
      <c r="AS118" s="160"/>
      <c r="AT118" s="160"/>
      <c r="AU118" s="160"/>
      <c r="AV118" s="160"/>
      <c r="AW118" s="160"/>
      <c r="AX118" s="160"/>
      <c r="AY118" s="160"/>
      <c r="AZ118" s="160"/>
      <c r="BA118" s="160"/>
      <c r="BB118" s="160"/>
      <c r="BC118" s="160"/>
      <c r="BD118" s="160"/>
      <c r="BE118" s="160"/>
      <c r="BF118" s="160"/>
      <c r="BG118" s="161"/>
      <c r="BH118" s="160"/>
      <c r="BI118" s="160"/>
      <c r="BJ118" s="160"/>
      <c r="BK118" s="160"/>
      <c r="BL118" s="160"/>
      <c r="BM118" s="160"/>
      <c r="BN118" s="160"/>
    </row>
    <row r="119" spans="1:66" ht="15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0"/>
      <c r="AS119" s="160"/>
      <c r="AT119" s="160"/>
      <c r="AU119" s="160"/>
      <c r="AV119" s="160"/>
      <c r="AW119" s="160"/>
      <c r="AX119" s="160"/>
      <c r="AY119" s="160"/>
      <c r="AZ119" s="160"/>
      <c r="BA119" s="160"/>
      <c r="BB119" s="160"/>
      <c r="BC119" s="160"/>
      <c r="BD119" s="160"/>
      <c r="BE119" s="160"/>
      <c r="BF119" s="160"/>
      <c r="BG119" s="161"/>
      <c r="BH119" s="160"/>
      <c r="BI119" s="160"/>
      <c r="BJ119" s="160"/>
      <c r="BK119" s="160"/>
      <c r="BL119" s="160"/>
      <c r="BM119" s="160"/>
      <c r="BN119" s="160"/>
    </row>
    <row r="120" spans="1:66" ht="15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  <c r="AM120" s="160"/>
      <c r="AN120" s="160"/>
      <c r="AO120" s="160"/>
      <c r="AP120" s="160"/>
      <c r="AQ120" s="160"/>
      <c r="AR120" s="160"/>
      <c r="AS120" s="160"/>
      <c r="AT120" s="160"/>
      <c r="AU120" s="160"/>
      <c r="AV120" s="160"/>
      <c r="AW120" s="160"/>
      <c r="AX120" s="160"/>
      <c r="AY120" s="160"/>
      <c r="AZ120" s="160"/>
      <c r="BA120" s="160"/>
      <c r="BB120" s="160"/>
      <c r="BC120" s="160"/>
      <c r="BD120" s="160"/>
      <c r="BE120" s="160"/>
      <c r="BF120" s="160"/>
      <c r="BG120" s="161"/>
      <c r="BH120" s="160"/>
      <c r="BI120" s="160"/>
      <c r="BJ120" s="160"/>
      <c r="BK120" s="160"/>
      <c r="BL120" s="160"/>
      <c r="BM120" s="160"/>
      <c r="BN120" s="160"/>
    </row>
    <row r="121" spans="1:66" ht="15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0"/>
      <c r="AS121" s="160"/>
      <c r="AT121" s="160"/>
      <c r="AU121" s="160"/>
      <c r="AV121" s="160"/>
      <c r="AW121" s="160"/>
      <c r="AX121" s="160"/>
      <c r="AY121" s="160"/>
      <c r="AZ121" s="160"/>
      <c r="BA121" s="160"/>
      <c r="BB121" s="160"/>
      <c r="BC121" s="160"/>
      <c r="BD121" s="160"/>
      <c r="BE121" s="160"/>
      <c r="BF121" s="160"/>
      <c r="BG121" s="161"/>
      <c r="BH121" s="160"/>
      <c r="BI121" s="160"/>
      <c r="BJ121" s="160"/>
      <c r="BK121" s="160"/>
      <c r="BL121" s="160"/>
      <c r="BM121" s="160"/>
      <c r="BN121" s="160"/>
    </row>
    <row r="122" spans="1:66" ht="15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  <c r="AM122" s="160"/>
      <c r="AN122" s="160"/>
      <c r="AO122" s="160"/>
      <c r="AP122" s="160"/>
      <c r="AQ122" s="160"/>
      <c r="AR122" s="160"/>
      <c r="AS122" s="160"/>
      <c r="AT122" s="160"/>
      <c r="AU122" s="160"/>
      <c r="AV122" s="160"/>
      <c r="AW122" s="160"/>
      <c r="AX122" s="160"/>
      <c r="AY122" s="160"/>
      <c r="AZ122" s="160"/>
      <c r="BA122" s="160"/>
      <c r="BB122" s="160"/>
      <c r="BC122" s="160"/>
      <c r="BD122" s="160"/>
      <c r="BE122" s="160"/>
      <c r="BF122" s="160"/>
      <c r="BG122" s="161"/>
      <c r="BH122" s="160"/>
      <c r="BI122" s="160"/>
      <c r="BJ122" s="160"/>
      <c r="BK122" s="160"/>
      <c r="BL122" s="160"/>
      <c r="BM122" s="160"/>
      <c r="BN122" s="160"/>
    </row>
    <row r="123" spans="1:66" ht="15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0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  <c r="BD123" s="160"/>
      <c r="BE123" s="160"/>
      <c r="BF123" s="160"/>
      <c r="BG123" s="161"/>
      <c r="BH123" s="160"/>
      <c r="BI123" s="160"/>
      <c r="BJ123" s="160"/>
      <c r="BK123" s="160"/>
      <c r="BL123" s="160"/>
      <c r="BM123" s="160"/>
      <c r="BN123" s="160"/>
    </row>
    <row r="124" spans="1:66" ht="15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160"/>
      <c r="AU124" s="160"/>
      <c r="AV124" s="160"/>
      <c r="AW124" s="160"/>
      <c r="AX124" s="160"/>
      <c r="AY124" s="160"/>
      <c r="AZ124" s="160"/>
      <c r="BA124" s="160"/>
      <c r="BB124" s="160"/>
      <c r="BC124" s="160"/>
      <c r="BD124" s="160"/>
      <c r="BE124" s="160"/>
      <c r="BF124" s="160"/>
      <c r="BG124" s="161"/>
      <c r="BH124" s="160"/>
      <c r="BI124" s="160"/>
      <c r="BJ124" s="160"/>
      <c r="BK124" s="160"/>
      <c r="BL124" s="160"/>
      <c r="BM124" s="160"/>
      <c r="BN124" s="160"/>
    </row>
    <row r="125" spans="1:66" ht="15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160"/>
      <c r="AU125" s="160"/>
      <c r="AV125" s="160"/>
      <c r="AW125" s="160"/>
      <c r="AX125" s="160"/>
      <c r="AY125" s="160"/>
      <c r="AZ125" s="160"/>
      <c r="BA125" s="160"/>
      <c r="BB125" s="160"/>
      <c r="BC125" s="160"/>
      <c r="BD125" s="160"/>
      <c r="BE125" s="160"/>
      <c r="BF125" s="160"/>
      <c r="BG125" s="161"/>
      <c r="BH125" s="160"/>
      <c r="BI125" s="160"/>
      <c r="BJ125" s="160"/>
      <c r="BK125" s="160"/>
      <c r="BL125" s="160"/>
      <c r="BM125" s="160"/>
      <c r="BN125" s="160"/>
    </row>
    <row r="126" spans="1:66" ht="15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  <c r="AZ126" s="139"/>
      <c r="BA126" s="140"/>
      <c r="BB126" s="139"/>
      <c r="BC126" s="139"/>
      <c r="BD126" s="139"/>
      <c r="BE126" s="139"/>
      <c r="BF126" s="139"/>
      <c r="BG126" s="140"/>
      <c r="BH126" s="139"/>
      <c r="BI126" s="139"/>
      <c r="BJ126" s="139"/>
      <c r="BK126" s="139"/>
      <c r="BL126" s="139"/>
      <c r="BM126" s="139"/>
      <c r="BN126" s="139"/>
    </row>
    <row r="127" spans="1:66" ht="15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40"/>
      <c r="BB127" s="139"/>
      <c r="BC127" s="139"/>
      <c r="BD127" s="139"/>
      <c r="BE127" s="139"/>
      <c r="BF127" s="139"/>
      <c r="BG127" s="140"/>
      <c r="BH127" s="139"/>
      <c r="BI127" s="139"/>
      <c r="BJ127" s="139"/>
      <c r="BK127" s="139"/>
      <c r="BL127" s="139"/>
      <c r="BM127" s="139"/>
      <c r="BN127" s="139"/>
    </row>
    <row r="128" spans="1:66" ht="15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  <c r="AW128" s="139"/>
      <c r="AX128" s="139"/>
      <c r="AY128" s="139"/>
      <c r="AZ128" s="139"/>
      <c r="BA128" s="140"/>
      <c r="BB128" s="139"/>
      <c r="BC128" s="139"/>
      <c r="BD128" s="139"/>
      <c r="BE128" s="139"/>
      <c r="BF128" s="139"/>
      <c r="BG128" s="140"/>
      <c r="BH128" s="139"/>
      <c r="BI128" s="139"/>
      <c r="BJ128" s="139"/>
      <c r="BK128" s="139"/>
      <c r="BL128" s="139"/>
      <c r="BM128" s="139"/>
      <c r="BN128" s="139"/>
    </row>
    <row r="129" spans="1:66" ht="15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  <c r="AB129" s="139"/>
      <c r="AC129" s="139"/>
      <c r="AD129" s="139"/>
      <c r="AE129" s="139"/>
      <c r="AF129" s="139"/>
      <c r="AG129" s="139"/>
      <c r="AH129" s="139"/>
      <c r="AI129" s="139"/>
      <c r="AJ129" s="139"/>
      <c r="AK129" s="139"/>
      <c r="AL129" s="139"/>
      <c r="AM129" s="139"/>
      <c r="AN129" s="139"/>
      <c r="AO129" s="139"/>
      <c r="AP129" s="139"/>
      <c r="AQ129" s="139"/>
      <c r="AR129" s="139"/>
      <c r="AS129" s="139"/>
      <c r="AT129" s="139"/>
      <c r="AU129" s="139"/>
      <c r="AV129" s="139"/>
      <c r="AW129" s="139"/>
      <c r="AX129" s="139"/>
      <c r="AY129" s="139"/>
      <c r="AZ129" s="139"/>
      <c r="BA129" s="140"/>
      <c r="BB129" s="139"/>
      <c r="BC129" s="139"/>
      <c r="BD129" s="139"/>
      <c r="BE129" s="139"/>
      <c r="BF129" s="139"/>
      <c r="BG129" s="140"/>
      <c r="BH129" s="139"/>
      <c r="BI129" s="139"/>
      <c r="BJ129" s="139"/>
      <c r="BK129" s="139"/>
      <c r="BL129" s="139"/>
      <c r="BM129" s="139"/>
      <c r="BN129" s="139"/>
    </row>
    <row r="130" spans="1:66" ht="15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  <c r="AF130" s="139"/>
      <c r="AG130" s="139"/>
      <c r="AH130" s="139"/>
      <c r="AI130" s="139"/>
      <c r="AJ130" s="139"/>
      <c r="AK130" s="139"/>
      <c r="AL130" s="139"/>
      <c r="AM130" s="139"/>
      <c r="AN130" s="139"/>
      <c r="AO130" s="139"/>
      <c r="AP130" s="139"/>
      <c r="AQ130" s="139"/>
      <c r="AR130" s="139"/>
      <c r="AS130" s="139"/>
      <c r="AT130" s="139"/>
      <c r="AU130" s="139"/>
      <c r="AV130" s="139"/>
      <c r="AW130" s="139"/>
      <c r="AX130" s="139"/>
      <c r="AY130" s="139"/>
      <c r="AZ130" s="139"/>
      <c r="BA130" s="140"/>
      <c r="BB130" s="139"/>
      <c r="BC130" s="139"/>
      <c r="BD130" s="139"/>
      <c r="BE130" s="139"/>
      <c r="BF130" s="139"/>
      <c r="BG130" s="140"/>
      <c r="BH130" s="139"/>
      <c r="BI130" s="139"/>
      <c r="BJ130" s="139"/>
      <c r="BK130" s="139"/>
      <c r="BL130" s="139"/>
      <c r="BM130" s="139"/>
      <c r="BN130" s="139"/>
    </row>
    <row r="131" spans="1:66" ht="15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  <c r="AK131" s="139"/>
      <c r="AL131" s="139"/>
      <c r="AM131" s="139"/>
      <c r="AN131" s="139"/>
      <c r="AO131" s="139"/>
      <c r="AP131" s="139"/>
      <c r="AQ131" s="139"/>
      <c r="AR131" s="139"/>
      <c r="AS131" s="139"/>
      <c r="AT131" s="139"/>
      <c r="AU131" s="139"/>
      <c r="AV131" s="139"/>
      <c r="AW131" s="139"/>
      <c r="AX131" s="139"/>
      <c r="AY131" s="139"/>
      <c r="AZ131" s="139"/>
      <c r="BA131" s="140"/>
      <c r="BB131" s="139"/>
      <c r="BC131" s="139"/>
      <c r="BD131" s="139"/>
      <c r="BE131" s="139"/>
      <c r="BF131" s="139"/>
      <c r="BG131" s="140"/>
      <c r="BH131" s="139"/>
      <c r="BI131" s="139"/>
      <c r="BJ131" s="139"/>
      <c r="BK131" s="139"/>
      <c r="BL131" s="139"/>
      <c r="BM131" s="139"/>
      <c r="BN131" s="139"/>
    </row>
    <row r="132" spans="1:66" ht="15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/>
      <c r="AM132" s="139"/>
      <c r="AN132" s="139"/>
      <c r="AO132" s="139"/>
      <c r="AP132" s="139"/>
      <c r="AQ132" s="139"/>
      <c r="AR132" s="139"/>
      <c r="AS132" s="139"/>
      <c r="AT132" s="139"/>
      <c r="AU132" s="139"/>
      <c r="AV132" s="139"/>
      <c r="AW132" s="139"/>
      <c r="AX132" s="139"/>
      <c r="AY132" s="139"/>
      <c r="AZ132" s="139"/>
      <c r="BA132" s="140"/>
      <c r="BB132" s="139"/>
      <c r="BC132" s="139"/>
      <c r="BD132" s="139"/>
      <c r="BE132" s="139"/>
      <c r="BF132" s="139"/>
      <c r="BG132" s="140"/>
      <c r="BH132" s="139"/>
      <c r="BI132" s="139"/>
      <c r="BJ132" s="139"/>
      <c r="BK132" s="139"/>
      <c r="BL132" s="139"/>
      <c r="BM132" s="139"/>
      <c r="BN132" s="139"/>
    </row>
    <row r="133" spans="1:66" ht="15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39"/>
      <c r="AG133" s="139"/>
      <c r="AH133" s="139"/>
      <c r="AI133" s="139"/>
      <c r="AJ133" s="139"/>
      <c r="AK133" s="139"/>
      <c r="AL133" s="139"/>
      <c r="AM133" s="139"/>
      <c r="AN133" s="139"/>
      <c r="AO133" s="139"/>
      <c r="AP133" s="139"/>
      <c r="AQ133" s="139"/>
      <c r="AR133" s="139"/>
      <c r="AS133" s="139"/>
      <c r="AT133" s="139"/>
      <c r="AU133" s="139"/>
      <c r="AV133" s="139"/>
      <c r="AW133" s="139"/>
      <c r="AX133" s="139"/>
      <c r="AY133" s="139"/>
      <c r="AZ133" s="139"/>
      <c r="BA133" s="140"/>
      <c r="BB133" s="139"/>
      <c r="BC133" s="139"/>
      <c r="BD133" s="139"/>
      <c r="BE133" s="139"/>
      <c r="BF133" s="139"/>
      <c r="BG133" s="140"/>
      <c r="BH133" s="139"/>
      <c r="BI133" s="139"/>
      <c r="BJ133" s="139"/>
      <c r="BK133" s="139"/>
      <c r="BL133" s="139"/>
      <c r="BM133" s="139"/>
      <c r="BN133" s="139"/>
    </row>
    <row r="134" spans="1:66" ht="15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  <c r="AM134" s="139"/>
      <c r="AN134" s="139"/>
      <c r="AO134" s="139"/>
      <c r="AP134" s="139"/>
      <c r="AQ134" s="139"/>
      <c r="AR134" s="139"/>
      <c r="AS134" s="139"/>
      <c r="AT134" s="139"/>
      <c r="AU134" s="139"/>
      <c r="AV134" s="139"/>
      <c r="AW134" s="139"/>
      <c r="AX134" s="139"/>
      <c r="AY134" s="139"/>
      <c r="AZ134" s="139"/>
      <c r="BA134" s="140"/>
      <c r="BB134" s="139"/>
      <c r="BC134" s="139"/>
      <c r="BD134" s="139"/>
      <c r="BE134" s="139"/>
      <c r="BF134" s="139"/>
      <c r="BG134" s="140"/>
      <c r="BH134" s="139"/>
      <c r="BI134" s="139"/>
      <c r="BJ134" s="139"/>
      <c r="BK134" s="139"/>
      <c r="BL134" s="139"/>
      <c r="BM134" s="139"/>
      <c r="BN134" s="139"/>
    </row>
    <row r="135" spans="1:66" ht="15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39"/>
      <c r="AG135" s="139"/>
      <c r="AH135" s="139"/>
      <c r="AI135" s="139"/>
      <c r="AJ135" s="139"/>
      <c r="AK135" s="139"/>
      <c r="AL135" s="139"/>
      <c r="AM135" s="139"/>
      <c r="AN135" s="139"/>
      <c r="AO135" s="139"/>
      <c r="AP135" s="139"/>
      <c r="AQ135" s="139"/>
      <c r="AR135" s="139"/>
      <c r="AS135" s="139"/>
      <c r="AT135" s="139"/>
      <c r="AU135" s="139"/>
      <c r="AV135" s="139"/>
      <c r="AW135" s="139"/>
      <c r="AX135" s="139"/>
      <c r="AY135" s="139"/>
      <c r="AZ135" s="139"/>
      <c r="BA135" s="140"/>
      <c r="BB135" s="139"/>
      <c r="BC135" s="139"/>
      <c r="BD135" s="139"/>
      <c r="BE135" s="139"/>
      <c r="BF135" s="139"/>
      <c r="BG135" s="140"/>
      <c r="BH135" s="139"/>
      <c r="BI135" s="139"/>
      <c r="BJ135" s="139"/>
      <c r="BK135" s="139"/>
      <c r="BL135" s="139"/>
      <c r="BM135" s="139"/>
      <c r="BN135" s="139"/>
    </row>
    <row r="136" spans="1:66" ht="15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9"/>
      <c r="AM136" s="139"/>
      <c r="AN136" s="139"/>
      <c r="AO136" s="139"/>
      <c r="AP136" s="139"/>
      <c r="AQ136" s="139"/>
      <c r="AR136" s="139"/>
      <c r="AS136" s="139"/>
      <c r="AT136" s="139"/>
      <c r="AU136" s="139"/>
      <c r="AV136" s="139"/>
      <c r="AW136" s="139"/>
      <c r="AX136" s="139"/>
      <c r="AY136" s="139"/>
      <c r="AZ136" s="139"/>
      <c r="BA136" s="140"/>
      <c r="BB136" s="139"/>
      <c r="BC136" s="139"/>
      <c r="BD136" s="139"/>
      <c r="BE136" s="139"/>
      <c r="BF136" s="139"/>
      <c r="BG136" s="140"/>
      <c r="BH136" s="139"/>
      <c r="BI136" s="139"/>
      <c r="BJ136" s="139"/>
      <c r="BK136" s="139"/>
      <c r="BL136" s="139"/>
      <c r="BM136" s="139"/>
      <c r="BN136" s="139"/>
    </row>
    <row r="137" spans="1:66" ht="15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  <c r="AF137" s="139"/>
      <c r="AG137" s="139"/>
      <c r="AH137" s="139"/>
      <c r="AI137" s="139"/>
      <c r="AJ137" s="139"/>
      <c r="AK137" s="139"/>
      <c r="AL137" s="139"/>
      <c r="AM137" s="139"/>
      <c r="AN137" s="139"/>
      <c r="AO137" s="139"/>
      <c r="AP137" s="139"/>
      <c r="AQ137" s="139"/>
      <c r="AR137" s="139"/>
      <c r="AS137" s="139"/>
      <c r="AT137" s="139"/>
      <c r="AU137" s="139"/>
      <c r="AV137" s="139"/>
      <c r="AW137" s="139"/>
      <c r="AX137" s="139"/>
      <c r="AY137" s="139"/>
      <c r="AZ137" s="139"/>
      <c r="BA137" s="140"/>
      <c r="BB137" s="139"/>
      <c r="BC137" s="139"/>
      <c r="BD137" s="139"/>
      <c r="BE137" s="139"/>
      <c r="BF137" s="139"/>
      <c r="BG137" s="140"/>
      <c r="BH137" s="139"/>
      <c r="BI137" s="139"/>
      <c r="BJ137" s="139"/>
      <c r="BK137" s="139"/>
      <c r="BL137" s="139"/>
      <c r="BM137" s="139"/>
      <c r="BN137" s="139"/>
    </row>
    <row r="138" spans="1:66" ht="15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  <c r="AK138" s="139"/>
      <c r="AL138" s="139"/>
      <c r="AM138" s="139"/>
      <c r="AN138" s="139"/>
      <c r="AO138" s="139"/>
      <c r="AP138" s="139"/>
      <c r="AQ138" s="139"/>
      <c r="AR138" s="139"/>
      <c r="AS138" s="139"/>
      <c r="AT138" s="139"/>
      <c r="AU138" s="139"/>
      <c r="AV138" s="139"/>
      <c r="AW138" s="139"/>
      <c r="AX138" s="139"/>
      <c r="AY138" s="139"/>
      <c r="AZ138" s="139"/>
      <c r="BA138" s="140"/>
      <c r="BB138" s="139"/>
      <c r="BC138" s="139"/>
      <c r="BD138" s="139"/>
      <c r="BE138" s="139"/>
      <c r="BF138" s="139"/>
      <c r="BG138" s="140"/>
      <c r="BH138" s="139"/>
      <c r="BI138" s="139"/>
      <c r="BJ138" s="139"/>
      <c r="BK138" s="139"/>
      <c r="BL138" s="139"/>
      <c r="BM138" s="139"/>
      <c r="BN138" s="139"/>
    </row>
    <row r="139" spans="1:66" ht="15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  <c r="AB139" s="139"/>
      <c r="AC139" s="139"/>
      <c r="AD139" s="139"/>
      <c r="AE139" s="139"/>
      <c r="AF139" s="139"/>
      <c r="AG139" s="139"/>
      <c r="AH139" s="139"/>
      <c r="AI139" s="139"/>
      <c r="AJ139" s="139"/>
      <c r="AK139" s="139"/>
      <c r="AL139" s="139"/>
      <c r="AM139" s="139"/>
      <c r="AN139" s="139"/>
      <c r="AO139" s="139"/>
      <c r="AP139" s="139"/>
      <c r="AQ139" s="139"/>
      <c r="AR139" s="139"/>
      <c r="AS139" s="139"/>
      <c r="AT139" s="139"/>
      <c r="AU139" s="139"/>
      <c r="AV139" s="139"/>
      <c r="AW139" s="139"/>
      <c r="AX139" s="139"/>
      <c r="AY139" s="139"/>
      <c r="AZ139" s="139"/>
      <c r="BA139" s="140"/>
      <c r="BB139" s="139"/>
      <c r="BC139" s="139"/>
      <c r="BD139" s="139"/>
      <c r="BE139" s="139"/>
      <c r="BF139" s="139"/>
      <c r="BG139" s="140"/>
      <c r="BH139" s="139"/>
      <c r="BI139" s="139"/>
      <c r="BJ139" s="139"/>
      <c r="BK139" s="139"/>
      <c r="BL139" s="139"/>
      <c r="BM139" s="139"/>
      <c r="BN139" s="139"/>
    </row>
    <row r="140" spans="1:66" ht="15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39"/>
      <c r="AQ140" s="139"/>
      <c r="AR140" s="139"/>
      <c r="AS140" s="139"/>
      <c r="AT140" s="139"/>
      <c r="AU140" s="139"/>
      <c r="AV140" s="139"/>
      <c r="AW140" s="139"/>
      <c r="AX140" s="139"/>
      <c r="AY140" s="139"/>
      <c r="AZ140" s="139"/>
      <c r="BA140" s="140"/>
      <c r="BB140" s="139"/>
      <c r="BC140" s="139"/>
      <c r="BD140" s="139"/>
      <c r="BE140" s="139"/>
      <c r="BF140" s="139"/>
      <c r="BG140" s="140"/>
      <c r="BH140" s="139"/>
      <c r="BI140" s="139"/>
      <c r="BJ140" s="139"/>
      <c r="BK140" s="139"/>
      <c r="BL140" s="139"/>
      <c r="BM140" s="139"/>
      <c r="BN140" s="139"/>
    </row>
    <row r="141" spans="1:66" ht="15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  <c r="AU141" s="139"/>
      <c r="AV141" s="139"/>
      <c r="AW141" s="139"/>
      <c r="AX141" s="139"/>
      <c r="AY141" s="139"/>
      <c r="AZ141" s="139"/>
      <c r="BA141" s="140"/>
      <c r="BB141" s="139"/>
      <c r="BC141" s="139"/>
      <c r="BD141" s="139"/>
      <c r="BE141" s="139"/>
      <c r="BF141" s="139"/>
      <c r="BG141" s="140"/>
      <c r="BH141" s="139"/>
      <c r="BI141" s="139"/>
      <c r="BJ141" s="139"/>
      <c r="BK141" s="139"/>
      <c r="BL141" s="139"/>
      <c r="BM141" s="139"/>
      <c r="BN141" s="139"/>
    </row>
    <row r="142" spans="1:66" ht="15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39"/>
      <c r="AJ142" s="139"/>
      <c r="AK142" s="139"/>
      <c r="AL142" s="139"/>
      <c r="AM142" s="139"/>
      <c r="AN142" s="139"/>
      <c r="AO142" s="139"/>
      <c r="AP142" s="139"/>
      <c r="AQ142" s="139"/>
      <c r="AR142" s="139"/>
      <c r="AS142" s="139"/>
      <c r="AT142" s="139"/>
      <c r="AU142" s="139"/>
      <c r="AV142" s="139"/>
      <c r="AW142" s="139"/>
      <c r="AX142" s="139"/>
      <c r="AY142" s="139"/>
      <c r="AZ142" s="139"/>
      <c r="BA142" s="140"/>
      <c r="BB142" s="139"/>
      <c r="BC142" s="139"/>
      <c r="BD142" s="139"/>
      <c r="BE142" s="139"/>
      <c r="BF142" s="139"/>
      <c r="BG142" s="140"/>
      <c r="BH142" s="139"/>
      <c r="BI142" s="139"/>
      <c r="BJ142" s="139"/>
      <c r="BK142" s="139"/>
      <c r="BL142" s="139"/>
      <c r="BM142" s="139"/>
      <c r="BN142" s="139"/>
    </row>
    <row r="143" spans="1:66" ht="15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9"/>
      <c r="AM143" s="139"/>
      <c r="AN143" s="139"/>
      <c r="AO143" s="139"/>
      <c r="AP143" s="139"/>
      <c r="AQ143" s="139"/>
      <c r="AR143" s="139"/>
      <c r="AS143" s="139"/>
      <c r="AT143" s="139"/>
      <c r="AU143" s="139"/>
      <c r="AV143" s="139"/>
      <c r="AW143" s="139"/>
      <c r="AX143" s="139"/>
      <c r="AY143" s="139"/>
      <c r="AZ143" s="139"/>
      <c r="BA143" s="140"/>
      <c r="BB143" s="139"/>
      <c r="BC143" s="139"/>
      <c r="BD143" s="139"/>
      <c r="BE143" s="139"/>
      <c r="BF143" s="139"/>
      <c r="BG143" s="140"/>
      <c r="BH143" s="139"/>
      <c r="BI143" s="139"/>
      <c r="BJ143" s="139"/>
      <c r="BK143" s="139"/>
      <c r="BL143" s="139"/>
      <c r="BM143" s="139"/>
      <c r="BN143" s="139"/>
    </row>
    <row r="144" spans="1:66" ht="15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39"/>
      <c r="AW144" s="139"/>
      <c r="AX144" s="139"/>
      <c r="AY144" s="139"/>
      <c r="AZ144" s="139"/>
      <c r="BA144" s="140"/>
      <c r="BB144" s="139"/>
      <c r="BC144" s="139"/>
      <c r="BD144" s="139"/>
      <c r="BE144" s="139"/>
      <c r="BF144" s="139"/>
      <c r="BG144" s="140"/>
      <c r="BH144" s="139"/>
      <c r="BI144" s="139"/>
      <c r="BJ144" s="139"/>
      <c r="BK144" s="139"/>
      <c r="BL144" s="139"/>
      <c r="BM144" s="139"/>
      <c r="BN144" s="139"/>
    </row>
    <row r="145" spans="1:66" ht="15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  <c r="AU145" s="139"/>
      <c r="AV145" s="139"/>
      <c r="AW145" s="139"/>
      <c r="AX145" s="139"/>
      <c r="AY145" s="139"/>
      <c r="AZ145" s="139"/>
      <c r="BA145" s="140"/>
      <c r="BB145" s="139"/>
      <c r="BC145" s="139"/>
      <c r="BD145" s="139"/>
      <c r="BE145" s="139"/>
      <c r="BF145" s="139"/>
      <c r="BG145" s="140"/>
      <c r="BH145" s="139"/>
      <c r="BI145" s="139"/>
      <c r="BJ145" s="139"/>
      <c r="BK145" s="139"/>
      <c r="BL145" s="139"/>
      <c r="BM145" s="139"/>
      <c r="BN145" s="139"/>
    </row>
    <row r="146" spans="1:66" ht="15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9"/>
      <c r="AH146" s="139"/>
      <c r="AI146" s="139"/>
      <c r="AJ146" s="139"/>
      <c r="AK146" s="139"/>
      <c r="AL146" s="139"/>
      <c r="AM146" s="139"/>
      <c r="AN146" s="139"/>
      <c r="AO146" s="139"/>
      <c r="AP146" s="139"/>
      <c r="AQ146" s="139"/>
      <c r="AR146" s="139"/>
      <c r="AS146" s="139"/>
      <c r="AT146" s="139"/>
      <c r="AU146" s="139"/>
      <c r="AV146" s="139"/>
      <c r="AW146" s="139"/>
      <c r="AX146" s="139"/>
      <c r="AY146" s="139"/>
      <c r="AZ146" s="139"/>
      <c r="BA146" s="140"/>
      <c r="BB146" s="139"/>
      <c r="BC146" s="139"/>
      <c r="BD146" s="139"/>
      <c r="BE146" s="139"/>
      <c r="BF146" s="139"/>
      <c r="BG146" s="140"/>
      <c r="BH146" s="139"/>
      <c r="BI146" s="139"/>
      <c r="BJ146" s="139"/>
      <c r="BK146" s="139"/>
      <c r="BL146" s="139"/>
      <c r="BM146" s="139"/>
      <c r="BN146" s="139"/>
    </row>
    <row r="147" spans="1:66" ht="15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39"/>
      <c r="AH147" s="139"/>
      <c r="AI147" s="139"/>
      <c r="AJ147" s="139"/>
      <c r="AK147" s="139"/>
      <c r="AL147" s="139"/>
      <c r="AM147" s="139"/>
      <c r="AN147" s="139"/>
      <c r="AO147" s="139"/>
      <c r="AP147" s="139"/>
      <c r="AQ147" s="139"/>
      <c r="AR147" s="139"/>
      <c r="AS147" s="139"/>
      <c r="AT147" s="139"/>
      <c r="AU147" s="139"/>
      <c r="AV147" s="139"/>
      <c r="AW147" s="139"/>
      <c r="AX147" s="139"/>
      <c r="AY147" s="139"/>
      <c r="AZ147" s="139"/>
      <c r="BA147" s="140"/>
      <c r="BB147" s="139"/>
      <c r="BC147" s="139"/>
      <c r="BD147" s="139"/>
      <c r="BE147" s="139"/>
      <c r="BF147" s="139"/>
      <c r="BG147" s="140"/>
      <c r="BH147" s="139"/>
      <c r="BI147" s="139"/>
      <c r="BJ147" s="139"/>
      <c r="BK147" s="139"/>
      <c r="BL147" s="139"/>
      <c r="BM147" s="139"/>
      <c r="BN147" s="139"/>
    </row>
    <row r="148" spans="1:66" ht="15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39"/>
      <c r="AJ148" s="139"/>
      <c r="AK148" s="139"/>
      <c r="AL148" s="139"/>
      <c r="AM148" s="139"/>
      <c r="AN148" s="139"/>
      <c r="AO148" s="139"/>
      <c r="AP148" s="139"/>
      <c r="AQ148" s="139"/>
      <c r="AR148" s="139"/>
      <c r="AS148" s="139"/>
      <c r="AT148" s="139"/>
      <c r="AU148" s="139"/>
      <c r="AV148" s="139"/>
      <c r="AW148" s="139"/>
      <c r="AX148" s="139"/>
      <c r="AY148" s="139"/>
      <c r="AZ148" s="139"/>
      <c r="BA148" s="140"/>
      <c r="BB148" s="139"/>
      <c r="BC148" s="139"/>
      <c r="BD148" s="139"/>
      <c r="BE148" s="139"/>
      <c r="BF148" s="139"/>
      <c r="BG148" s="140"/>
      <c r="BH148" s="139"/>
      <c r="BI148" s="139"/>
      <c r="BJ148" s="139"/>
      <c r="BK148" s="139"/>
      <c r="BL148" s="139"/>
      <c r="BM148" s="139"/>
      <c r="BN148" s="139"/>
    </row>
    <row r="149" spans="1:66" ht="15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  <c r="AB149" s="139"/>
      <c r="AC149" s="139"/>
      <c r="AD149" s="139"/>
      <c r="AE149" s="139"/>
      <c r="AF149" s="139"/>
      <c r="AG149" s="139"/>
      <c r="AH149" s="139"/>
      <c r="AI149" s="139"/>
      <c r="AJ149" s="139"/>
      <c r="AK149" s="139"/>
      <c r="AL149" s="139"/>
      <c r="AM149" s="139"/>
      <c r="AN149" s="139"/>
      <c r="AO149" s="139"/>
      <c r="AP149" s="139"/>
      <c r="AQ149" s="139"/>
      <c r="AR149" s="139"/>
      <c r="AS149" s="139"/>
      <c r="AT149" s="139"/>
      <c r="AU149" s="139"/>
      <c r="AV149" s="139"/>
      <c r="AW149" s="139"/>
      <c r="AX149" s="139"/>
      <c r="AY149" s="139"/>
      <c r="AZ149" s="139"/>
      <c r="BA149" s="140"/>
      <c r="BB149" s="139"/>
      <c r="BC149" s="139"/>
      <c r="BD149" s="139"/>
      <c r="BE149" s="139"/>
      <c r="BF149" s="139"/>
      <c r="BG149" s="140"/>
      <c r="BH149" s="139"/>
      <c r="BI149" s="139"/>
      <c r="BJ149" s="139"/>
      <c r="BK149" s="139"/>
      <c r="BL149" s="139"/>
      <c r="BM149" s="139"/>
      <c r="BN149" s="139"/>
    </row>
    <row r="150" spans="1:66" ht="15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9"/>
      <c r="AG150" s="139"/>
      <c r="AH150" s="139"/>
      <c r="AI150" s="139"/>
      <c r="AJ150" s="139"/>
      <c r="AK150" s="139"/>
      <c r="AL150" s="139"/>
      <c r="AM150" s="139"/>
      <c r="AN150" s="139"/>
      <c r="AO150" s="139"/>
      <c r="AP150" s="139"/>
      <c r="AQ150" s="139"/>
      <c r="AR150" s="139"/>
      <c r="AS150" s="139"/>
      <c r="AT150" s="139"/>
      <c r="AU150" s="139"/>
      <c r="AV150" s="139"/>
      <c r="AW150" s="139"/>
      <c r="AX150" s="139"/>
      <c r="AY150" s="139"/>
      <c r="AZ150" s="139"/>
      <c r="BA150" s="140"/>
      <c r="BB150" s="139"/>
      <c r="BC150" s="139"/>
      <c r="BD150" s="139"/>
      <c r="BE150" s="139"/>
      <c r="BF150" s="139"/>
      <c r="BG150" s="140"/>
      <c r="BH150" s="139"/>
      <c r="BI150" s="139"/>
      <c r="BJ150" s="139"/>
      <c r="BK150" s="139"/>
      <c r="BL150" s="139"/>
      <c r="BM150" s="139"/>
      <c r="BN150" s="139"/>
    </row>
    <row r="151" spans="1:66" ht="15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39"/>
      <c r="AJ151" s="139"/>
      <c r="AK151" s="139"/>
      <c r="AL151" s="139"/>
      <c r="AM151" s="139"/>
      <c r="AN151" s="139"/>
      <c r="AO151" s="139"/>
      <c r="AP151" s="139"/>
      <c r="AQ151" s="139"/>
      <c r="AR151" s="139"/>
      <c r="AS151" s="139"/>
      <c r="AT151" s="139"/>
      <c r="AU151" s="139"/>
      <c r="AV151" s="139"/>
      <c r="AW151" s="139"/>
      <c r="AX151" s="139"/>
      <c r="AY151" s="139"/>
      <c r="AZ151" s="139"/>
      <c r="BA151" s="140"/>
      <c r="BB151" s="139"/>
      <c r="BC151" s="139"/>
      <c r="BD151" s="139"/>
      <c r="BE151" s="139"/>
      <c r="BF151" s="139"/>
      <c r="BG151" s="140"/>
      <c r="BH151" s="139"/>
      <c r="BI151" s="139"/>
      <c r="BJ151" s="139"/>
      <c r="BK151" s="139"/>
      <c r="BL151" s="139"/>
      <c r="BM151" s="139"/>
      <c r="BN151" s="139"/>
    </row>
    <row r="152" spans="1:66" ht="15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39"/>
      <c r="AJ152" s="139"/>
      <c r="AK152" s="139"/>
      <c r="AL152" s="139"/>
      <c r="AM152" s="139"/>
      <c r="AN152" s="139"/>
      <c r="AO152" s="139"/>
      <c r="AP152" s="139"/>
      <c r="AQ152" s="139"/>
      <c r="AR152" s="139"/>
      <c r="AS152" s="139"/>
      <c r="AT152" s="139"/>
      <c r="AU152" s="139"/>
      <c r="AV152" s="139"/>
      <c r="AW152" s="139"/>
      <c r="AX152" s="139"/>
      <c r="AY152" s="139"/>
      <c r="AZ152" s="139"/>
      <c r="BA152" s="140"/>
      <c r="BB152" s="139"/>
      <c r="BC152" s="139"/>
      <c r="BD152" s="139"/>
      <c r="BE152" s="139"/>
      <c r="BF152" s="139"/>
      <c r="BG152" s="140"/>
      <c r="BH152" s="139"/>
      <c r="BI152" s="139"/>
      <c r="BJ152" s="139"/>
      <c r="BK152" s="139"/>
      <c r="BL152" s="139"/>
      <c r="BM152" s="139"/>
      <c r="BN152" s="139"/>
    </row>
    <row r="153" spans="1:66" ht="15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  <c r="AC153" s="139"/>
      <c r="AD153" s="139"/>
      <c r="AE153" s="139"/>
      <c r="AF153" s="139"/>
      <c r="AG153" s="139"/>
      <c r="AH153" s="139"/>
      <c r="AI153" s="139"/>
      <c r="AJ153" s="139"/>
      <c r="AK153" s="139"/>
      <c r="AL153" s="139"/>
      <c r="AM153" s="139"/>
      <c r="AN153" s="139"/>
      <c r="AO153" s="139"/>
      <c r="AP153" s="139"/>
      <c r="AQ153" s="139"/>
      <c r="AR153" s="139"/>
      <c r="AS153" s="139"/>
      <c r="AT153" s="139"/>
      <c r="AU153" s="139"/>
      <c r="AV153" s="139"/>
      <c r="AW153" s="139"/>
      <c r="AX153" s="139"/>
      <c r="AY153" s="139"/>
      <c r="AZ153" s="139"/>
      <c r="BA153" s="140"/>
      <c r="BB153" s="139"/>
      <c r="BC153" s="139"/>
      <c r="BD153" s="139"/>
      <c r="BE153" s="139"/>
      <c r="BF153" s="139"/>
      <c r="BG153" s="140"/>
      <c r="BH153" s="139"/>
      <c r="BI153" s="139"/>
      <c r="BJ153" s="139"/>
      <c r="BK153" s="139"/>
      <c r="BL153" s="139"/>
      <c r="BM153" s="139"/>
      <c r="BN153" s="139"/>
    </row>
    <row r="154" spans="1:66" ht="15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40"/>
      <c r="BB154" s="139"/>
      <c r="BC154" s="139"/>
      <c r="BD154" s="139"/>
      <c r="BE154" s="139"/>
      <c r="BF154" s="139"/>
      <c r="BG154" s="140"/>
      <c r="BH154" s="139"/>
      <c r="BI154" s="139"/>
      <c r="BJ154" s="139"/>
      <c r="BK154" s="139"/>
      <c r="BL154" s="139"/>
      <c r="BM154" s="139"/>
      <c r="BN154" s="139"/>
    </row>
    <row r="155" spans="1:66" ht="15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  <c r="AF155" s="139"/>
      <c r="AG155" s="139"/>
      <c r="AH155" s="139"/>
      <c r="AI155" s="139"/>
      <c r="AJ155" s="139"/>
      <c r="AK155" s="139"/>
      <c r="AL155" s="139"/>
      <c r="AM155" s="139"/>
      <c r="AN155" s="139"/>
      <c r="AO155" s="139"/>
      <c r="AP155" s="139"/>
      <c r="AQ155" s="139"/>
      <c r="AR155" s="139"/>
      <c r="AS155" s="139"/>
      <c r="AT155" s="139"/>
      <c r="AU155" s="139"/>
      <c r="AV155" s="139"/>
      <c r="AW155" s="139"/>
      <c r="AX155" s="139"/>
      <c r="AY155" s="139"/>
      <c r="AZ155" s="139"/>
      <c r="BA155" s="140"/>
      <c r="BB155" s="139"/>
      <c r="BC155" s="139"/>
      <c r="BD155" s="139"/>
      <c r="BE155" s="139"/>
      <c r="BF155" s="139"/>
      <c r="BG155" s="140"/>
      <c r="BH155" s="139"/>
      <c r="BI155" s="139"/>
      <c r="BJ155" s="139"/>
      <c r="BK155" s="139"/>
      <c r="BL155" s="139"/>
      <c r="BM155" s="139"/>
      <c r="BN155" s="139"/>
    </row>
    <row r="156" spans="1:66" ht="15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9"/>
      <c r="AH156" s="139"/>
      <c r="AI156" s="139"/>
      <c r="AJ156" s="139"/>
      <c r="AK156" s="139"/>
      <c r="AL156" s="139"/>
      <c r="AM156" s="139"/>
      <c r="AN156" s="139"/>
      <c r="AO156" s="139"/>
      <c r="AP156" s="139"/>
      <c r="AQ156" s="139"/>
      <c r="AR156" s="139"/>
      <c r="AS156" s="139"/>
      <c r="AT156" s="139"/>
      <c r="AU156" s="139"/>
      <c r="AV156" s="139"/>
      <c r="AW156" s="139"/>
      <c r="AX156" s="139"/>
      <c r="AY156" s="139"/>
      <c r="AZ156" s="139"/>
      <c r="BA156" s="140"/>
      <c r="BB156" s="139"/>
      <c r="BC156" s="139"/>
      <c r="BD156" s="139"/>
      <c r="BE156" s="139"/>
      <c r="BF156" s="139"/>
      <c r="BG156" s="140"/>
      <c r="BH156" s="139"/>
      <c r="BI156" s="139"/>
      <c r="BJ156" s="139"/>
      <c r="BK156" s="139"/>
      <c r="BL156" s="139"/>
      <c r="BM156" s="139"/>
      <c r="BN156" s="139"/>
    </row>
    <row r="157" spans="1:66" ht="15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9"/>
      <c r="AM157" s="139"/>
      <c r="AN157" s="139"/>
      <c r="AO157" s="139"/>
      <c r="AP157" s="139"/>
      <c r="AQ157" s="139"/>
      <c r="AR157" s="139"/>
      <c r="AS157" s="139"/>
      <c r="AT157" s="139"/>
      <c r="AU157" s="139"/>
      <c r="AV157" s="139"/>
      <c r="AW157" s="139"/>
      <c r="AX157" s="139"/>
      <c r="AY157" s="139"/>
      <c r="AZ157" s="139"/>
      <c r="BA157" s="140"/>
      <c r="BB157" s="139"/>
      <c r="BC157" s="139"/>
      <c r="BD157" s="139"/>
      <c r="BE157" s="139"/>
      <c r="BF157" s="139"/>
      <c r="BG157" s="140"/>
      <c r="BH157" s="139"/>
      <c r="BI157" s="139"/>
      <c r="BJ157" s="139"/>
      <c r="BK157" s="139"/>
      <c r="BL157" s="139"/>
      <c r="BM157" s="139"/>
      <c r="BN157" s="139"/>
    </row>
    <row r="158" spans="1:66" ht="15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  <c r="AV158" s="139"/>
      <c r="AW158" s="139"/>
      <c r="AX158" s="139"/>
      <c r="AY158" s="139"/>
      <c r="AZ158" s="139"/>
      <c r="BA158" s="140"/>
      <c r="BB158" s="139"/>
      <c r="BC158" s="139"/>
      <c r="BD158" s="139"/>
      <c r="BE158" s="139"/>
      <c r="BF158" s="139"/>
      <c r="BG158" s="140"/>
      <c r="BH158" s="139"/>
      <c r="BI158" s="139"/>
      <c r="BJ158" s="139"/>
      <c r="BK158" s="139"/>
      <c r="BL158" s="139"/>
      <c r="BM158" s="139"/>
      <c r="BN158" s="139"/>
    </row>
    <row r="159" spans="1:66" ht="15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  <c r="AV159" s="139"/>
      <c r="AW159" s="139"/>
      <c r="AX159" s="139"/>
      <c r="AY159" s="139"/>
      <c r="AZ159" s="139"/>
      <c r="BA159" s="140"/>
      <c r="BB159" s="139"/>
      <c r="BC159" s="139"/>
      <c r="BD159" s="139"/>
      <c r="BE159" s="139"/>
      <c r="BF159" s="139"/>
      <c r="BG159" s="140"/>
      <c r="BH159" s="139"/>
      <c r="BI159" s="139"/>
      <c r="BJ159" s="139"/>
      <c r="BK159" s="139"/>
      <c r="BL159" s="139"/>
      <c r="BM159" s="139"/>
      <c r="BN159" s="139"/>
    </row>
    <row r="160" spans="1:66" ht="15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  <c r="AF160" s="139"/>
      <c r="AG160" s="139"/>
      <c r="AH160" s="139"/>
      <c r="AI160" s="139"/>
      <c r="AJ160" s="139"/>
      <c r="AK160" s="139"/>
      <c r="AL160" s="139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39"/>
      <c r="AW160" s="139"/>
      <c r="AX160" s="139"/>
      <c r="AY160" s="139"/>
      <c r="AZ160" s="139"/>
      <c r="BA160" s="140"/>
      <c r="BB160" s="139"/>
      <c r="BC160" s="139"/>
      <c r="BD160" s="139"/>
      <c r="BE160" s="139"/>
      <c r="BF160" s="139"/>
      <c r="BG160" s="140"/>
      <c r="BH160" s="139"/>
      <c r="BI160" s="139"/>
      <c r="BJ160" s="139"/>
      <c r="BK160" s="139"/>
      <c r="BL160" s="139"/>
      <c r="BM160" s="139"/>
      <c r="BN160" s="139"/>
    </row>
    <row r="161" spans="1:66" ht="15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39"/>
      <c r="AW161" s="139"/>
      <c r="AX161" s="139"/>
      <c r="AY161" s="139"/>
      <c r="AZ161" s="139"/>
      <c r="BA161" s="140"/>
      <c r="BB161" s="139"/>
      <c r="BC161" s="139"/>
      <c r="BD161" s="139"/>
      <c r="BE161" s="139"/>
      <c r="BF161" s="139"/>
      <c r="BG161" s="140"/>
      <c r="BH161" s="139"/>
      <c r="BI161" s="139"/>
      <c r="BJ161" s="139"/>
      <c r="BK161" s="139"/>
      <c r="BL161" s="139"/>
      <c r="BM161" s="139"/>
      <c r="BN161" s="139"/>
    </row>
    <row r="162" spans="1:66" ht="15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9"/>
      <c r="AM162" s="139"/>
      <c r="AN162" s="139"/>
      <c r="AO162" s="139"/>
      <c r="AP162" s="139"/>
      <c r="AQ162" s="139"/>
      <c r="AR162" s="139"/>
      <c r="AS162" s="139"/>
      <c r="AT162" s="139"/>
      <c r="AU162" s="139"/>
      <c r="AV162" s="139"/>
      <c r="AW162" s="139"/>
      <c r="AX162" s="139"/>
      <c r="AY162" s="139"/>
      <c r="AZ162" s="139"/>
      <c r="BA162" s="140"/>
      <c r="BB162" s="139"/>
      <c r="BC162" s="139"/>
      <c r="BD162" s="139"/>
      <c r="BE162" s="139"/>
      <c r="BF162" s="139"/>
      <c r="BG162" s="140"/>
      <c r="BH162" s="139"/>
      <c r="BI162" s="139"/>
      <c r="BJ162" s="139"/>
      <c r="BK162" s="139"/>
      <c r="BL162" s="139"/>
      <c r="BM162" s="139"/>
      <c r="BN162" s="139"/>
    </row>
    <row r="163" spans="1:66" ht="15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  <c r="AB163" s="139"/>
      <c r="AC163" s="139"/>
      <c r="AD163" s="139"/>
      <c r="AE163" s="139"/>
      <c r="AF163" s="139"/>
      <c r="AG163" s="139"/>
      <c r="AH163" s="139"/>
      <c r="AI163" s="139"/>
      <c r="AJ163" s="139"/>
      <c r="AK163" s="139"/>
      <c r="AL163" s="139"/>
      <c r="AM163" s="139"/>
      <c r="AN163" s="139"/>
      <c r="AO163" s="139"/>
      <c r="AP163" s="139"/>
      <c r="AQ163" s="139"/>
      <c r="AR163" s="139"/>
      <c r="AS163" s="139"/>
      <c r="AT163" s="139"/>
      <c r="AU163" s="139"/>
      <c r="AV163" s="139"/>
      <c r="AW163" s="139"/>
      <c r="AX163" s="139"/>
      <c r="AY163" s="139"/>
      <c r="AZ163" s="139"/>
      <c r="BA163" s="140"/>
      <c r="BB163" s="139"/>
      <c r="BC163" s="139"/>
      <c r="BD163" s="139"/>
      <c r="BE163" s="139"/>
      <c r="BF163" s="139"/>
      <c r="BG163" s="140"/>
      <c r="BH163" s="139"/>
      <c r="BI163" s="139"/>
      <c r="BJ163" s="139"/>
      <c r="BK163" s="139"/>
      <c r="BL163" s="139"/>
      <c r="BM163" s="139"/>
      <c r="BN163" s="139"/>
    </row>
    <row r="164" spans="1:66" ht="15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9"/>
      <c r="AI164" s="139"/>
      <c r="AJ164" s="139"/>
      <c r="AK164" s="139"/>
      <c r="AL164" s="139"/>
      <c r="AM164" s="139"/>
      <c r="AN164" s="139"/>
      <c r="AO164" s="139"/>
      <c r="AP164" s="139"/>
      <c r="AQ164" s="139"/>
      <c r="AR164" s="139"/>
      <c r="AS164" s="139"/>
      <c r="AT164" s="139"/>
      <c r="AU164" s="139"/>
      <c r="AV164" s="139"/>
      <c r="AW164" s="139"/>
      <c r="AX164" s="139"/>
      <c r="AY164" s="139"/>
      <c r="AZ164" s="139"/>
      <c r="BA164" s="140"/>
      <c r="BB164" s="139"/>
      <c r="BC164" s="139"/>
      <c r="BD164" s="139"/>
      <c r="BE164" s="139"/>
      <c r="BF164" s="139"/>
      <c r="BG164" s="140"/>
      <c r="BH164" s="139"/>
      <c r="BI164" s="139"/>
      <c r="BJ164" s="139"/>
      <c r="BK164" s="139"/>
      <c r="BL164" s="139"/>
      <c r="BM164" s="139"/>
      <c r="BN164" s="139"/>
    </row>
    <row r="165" spans="1:66" ht="15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9"/>
      <c r="AM165" s="139"/>
      <c r="AN165" s="139"/>
      <c r="AO165" s="139"/>
      <c r="AP165" s="139"/>
      <c r="AQ165" s="139"/>
      <c r="AR165" s="139"/>
      <c r="AS165" s="139"/>
      <c r="AT165" s="139"/>
      <c r="AU165" s="139"/>
      <c r="AV165" s="139"/>
      <c r="AW165" s="139"/>
      <c r="AX165" s="139"/>
      <c r="AY165" s="139"/>
      <c r="AZ165" s="139"/>
      <c r="BA165" s="140"/>
      <c r="BB165" s="139"/>
      <c r="BC165" s="139"/>
      <c r="BD165" s="139"/>
      <c r="BE165" s="139"/>
      <c r="BF165" s="139"/>
      <c r="BG165" s="140"/>
      <c r="BH165" s="139"/>
      <c r="BI165" s="139"/>
      <c r="BJ165" s="139"/>
      <c r="BK165" s="139"/>
      <c r="BL165" s="139"/>
      <c r="BM165" s="139"/>
      <c r="BN165" s="139"/>
    </row>
    <row r="166" spans="1:66" ht="15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9"/>
      <c r="AM166" s="139"/>
      <c r="AN166" s="139"/>
      <c r="AO166" s="139"/>
      <c r="AP166" s="139"/>
      <c r="AQ166" s="139"/>
      <c r="AR166" s="139"/>
      <c r="AS166" s="139"/>
      <c r="AT166" s="139"/>
      <c r="AU166" s="139"/>
      <c r="AV166" s="139"/>
      <c r="AW166" s="139"/>
      <c r="AX166" s="139"/>
      <c r="AY166" s="139"/>
      <c r="AZ166" s="139"/>
      <c r="BA166" s="140"/>
      <c r="BB166" s="139"/>
      <c r="BC166" s="139"/>
      <c r="BD166" s="139"/>
      <c r="BE166" s="139"/>
      <c r="BF166" s="139"/>
      <c r="BG166" s="140"/>
      <c r="BH166" s="139"/>
      <c r="BI166" s="139"/>
      <c r="BJ166" s="139"/>
      <c r="BK166" s="139"/>
      <c r="BL166" s="139"/>
      <c r="BM166" s="139"/>
      <c r="BN166" s="139"/>
    </row>
    <row r="167" spans="1:66" ht="15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  <c r="AF167" s="139"/>
      <c r="AG167" s="139"/>
      <c r="AH167" s="139"/>
      <c r="AI167" s="139"/>
      <c r="AJ167" s="139"/>
      <c r="AK167" s="139"/>
      <c r="AL167" s="139"/>
      <c r="AM167" s="139"/>
      <c r="AN167" s="139"/>
      <c r="AO167" s="139"/>
      <c r="AP167" s="139"/>
      <c r="AQ167" s="139"/>
      <c r="AR167" s="139"/>
      <c r="AS167" s="139"/>
      <c r="AT167" s="139"/>
      <c r="AU167" s="139"/>
      <c r="AV167" s="139"/>
      <c r="AW167" s="139"/>
      <c r="AX167" s="139"/>
      <c r="AY167" s="139"/>
      <c r="AZ167" s="139"/>
      <c r="BA167" s="140"/>
      <c r="BB167" s="139"/>
      <c r="BC167" s="139"/>
      <c r="BD167" s="139"/>
      <c r="BE167" s="139"/>
      <c r="BF167" s="139"/>
      <c r="BG167" s="140"/>
      <c r="BH167" s="139"/>
      <c r="BI167" s="139"/>
      <c r="BJ167" s="139"/>
      <c r="BK167" s="139"/>
      <c r="BL167" s="139"/>
      <c r="BM167" s="139"/>
      <c r="BN167" s="139"/>
    </row>
    <row r="168" spans="1:66" ht="15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9"/>
      <c r="AM168" s="139"/>
      <c r="AN168" s="139"/>
      <c r="AO168" s="139"/>
      <c r="AP168" s="139"/>
      <c r="AQ168" s="139"/>
      <c r="AR168" s="139"/>
      <c r="AS168" s="139"/>
      <c r="AT168" s="139"/>
      <c r="AU168" s="139"/>
      <c r="AV168" s="139"/>
      <c r="AW168" s="139"/>
      <c r="AX168" s="139"/>
      <c r="AY168" s="139"/>
      <c r="AZ168" s="139"/>
      <c r="BA168" s="140"/>
      <c r="BB168" s="139"/>
      <c r="BC168" s="139"/>
      <c r="BD168" s="139"/>
      <c r="BE168" s="139"/>
      <c r="BF168" s="139"/>
      <c r="BG168" s="140"/>
      <c r="BH168" s="139"/>
      <c r="BI168" s="139"/>
      <c r="BJ168" s="139"/>
      <c r="BK168" s="139"/>
      <c r="BL168" s="139"/>
      <c r="BM168" s="139"/>
      <c r="BN168" s="139"/>
    </row>
    <row r="169" spans="1:66" ht="15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  <c r="AF169" s="139"/>
      <c r="AG169" s="139"/>
      <c r="AH169" s="139"/>
      <c r="AI169" s="139"/>
      <c r="AJ169" s="139"/>
      <c r="AK169" s="139"/>
      <c r="AL169" s="139"/>
      <c r="AM169" s="139"/>
      <c r="AN169" s="139"/>
      <c r="AO169" s="139"/>
      <c r="AP169" s="139"/>
      <c r="AQ169" s="139"/>
      <c r="AR169" s="139"/>
      <c r="AS169" s="139"/>
      <c r="AT169" s="139"/>
      <c r="AU169" s="139"/>
      <c r="AV169" s="139"/>
      <c r="AW169" s="139"/>
      <c r="AX169" s="139"/>
      <c r="AY169" s="139"/>
      <c r="AZ169" s="139"/>
      <c r="BA169" s="140"/>
      <c r="BB169" s="139"/>
      <c r="BC169" s="139"/>
      <c r="BD169" s="139"/>
      <c r="BE169" s="139"/>
      <c r="BF169" s="139"/>
      <c r="BG169" s="140"/>
      <c r="BH169" s="139"/>
      <c r="BI169" s="139"/>
      <c r="BJ169" s="139"/>
      <c r="BK169" s="139"/>
      <c r="BL169" s="139"/>
      <c r="BM169" s="139"/>
      <c r="BN169" s="139"/>
    </row>
    <row r="170" spans="1:66" ht="15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  <c r="AF170" s="139"/>
      <c r="AG170" s="139"/>
      <c r="AH170" s="139"/>
      <c r="AI170" s="139"/>
      <c r="AJ170" s="139"/>
      <c r="AK170" s="139"/>
      <c r="AL170" s="139"/>
      <c r="AM170" s="139"/>
      <c r="AN170" s="139"/>
      <c r="AO170" s="139"/>
      <c r="AP170" s="139"/>
      <c r="AQ170" s="139"/>
      <c r="AR170" s="139"/>
      <c r="AS170" s="139"/>
      <c r="AT170" s="139"/>
      <c r="AU170" s="139"/>
      <c r="AV170" s="139"/>
      <c r="AW170" s="139"/>
      <c r="AX170" s="139"/>
      <c r="AY170" s="139"/>
      <c r="AZ170" s="139"/>
      <c r="BA170" s="140"/>
      <c r="BB170" s="139"/>
      <c r="BC170" s="139"/>
      <c r="BD170" s="139"/>
      <c r="BE170" s="139"/>
      <c r="BF170" s="139"/>
      <c r="BG170" s="140"/>
      <c r="BH170" s="139"/>
      <c r="BI170" s="139"/>
      <c r="BJ170" s="139"/>
      <c r="BK170" s="139"/>
      <c r="BL170" s="139"/>
      <c r="BM170" s="139"/>
      <c r="BN170" s="139"/>
    </row>
    <row r="171" spans="1:66" ht="15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  <c r="AD171" s="139"/>
      <c r="AE171" s="139"/>
      <c r="AF171" s="139"/>
      <c r="AG171" s="139"/>
      <c r="AH171" s="139"/>
      <c r="AI171" s="139"/>
      <c r="AJ171" s="139"/>
      <c r="AK171" s="139"/>
      <c r="AL171" s="139"/>
      <c r="AM171" s="139"/>
      <c r="AN171" s="139"/>
      <c r="AO171" s="139"/>
      <c r="AP171" s="139"/>
      <c r="AQ171" s="139"/>
      <c r="AR171" s="139"/>
      <c r="AS171" s="139"/>
      <c r="AT171" s="139"/>
      <c r="AU171" s="139"/>
      <c r="AV171" s="139"/>
      <c r="AW171" s="139"/>
      <c r="AX171" s="139"/>
      <c r="AY171" s="139"/>
      <c r="AZ171" s="139"/>
      <c r="BA171" s="140"/>
      <c r="BB171" s="139"/>
      <c r="BC171" s="139"/>
      <c r="BD171" s="139"/>
      <c r="BE171" s="139"/>
      <c r="BF171" s="139"/>
      <c r="BG171" s="140"/>
      <c r="BH171" s="139"/>
      <c r="BI171" s="139"/>
      <c r="BJ171" s="139"/>
      <c r="BK171" s="139"/>
      <c r="BL171" s="139"/>
      <c r="BM171" s="139"/>
      <c r="BN171" s="139"/>
    </row>
    <row r="172" spans="1:66" ht="15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9"/>
      <c r="AM172" s="139"/>
      <c r="AN172" s="139"/>
      <c r="AO172" s="139"/>
      <c r="AP172" s="139"/>
      <c r="AQ172" s="139"/>
      <c r="AR172" s="139"/>
      <c r="AS172" s="139"/>
      <c r="AT172" s="139"/>
      <c r="AU172" s="139"/>
      <c r="AV172" s="139"/>
      <c r="AW172" s="139"/>
      <c r="AX172" s="139"/>
      <c r="AY172" s="139"/>
      <c r="AZ172" s="139"/>
      <c r="BA172" s="140"/>
      <c r="BB172" s="139"/>
      <c r="BC172" s="139"/>
      <c r="BD172" s="139"/>
      <c r="BE172" s="139"/>
      <c r="BF172" s="139"/>
      <c r="BG172" s="140"/>
      <c r="BH172" s="139"/>
      <c r="BI172" s="139"/>
      <c r="BJ172" s="139"/>
      <c r="BK172" s="139"/>
      <c r="BL172" s="139"/>
      <c r="BM172" s="139"/>
      <c r="BN172" s="139"/>
    </row>
    <row r="173" spans="1:66" ht="15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s="139"/>
      <c r="AV173" s="139"/>
      <c r="AW173" s="139"/>
      <c r="AX173" s="139"/>
      <c r="AY173" s="139"/>
      <c r="AZ173" s="139"/>
      <c r="BA173" s="140"/>
      <c r="BB173" s="139"/>
      <c r="BC173" s="139"/>
      <c r="BD173" s="139"/>
      <c r="BE173" s="139"/>
      <c r="BF173" s="139"/>
      <c r="BG173" s="140"/>
      <c r="BH173" s="139"/>
      <c r="BI173" s="139"/>
      <c r="BJ173" s="139"/>
      <c r="BK173" s="139"/>
      <c r="BL173" s="139"/>
      <c r="BM173" s="139"/>
      <c r="BN173" s="139"/>
    </row>
    <row r="174" spans="1:66" ht="15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/>
      <c r="AM174" s="139"/>
      <c r="AN174" s="139"/>
      <c r="AO174" s="139"/>
      <c r="AP174" s="139"/>
      <c r="AQ174" s="139"/>
      <c r="AR174" s="139"/>
      <c r="AS174" s="139"/>
      <c r="AT174" s="139"/>
      <c r="AU174" s="139"/>
      <c r="AV174" s="139"/>
      <c r="AW174" s="139"/>
      <c r="AX174" s="139"/>
      <c r="AY174" s="139"/>
      <c r="AZ174" s="139"/>
      <c r="BA174" s="140"/>
      <c r="BB174" s="139"/>
      <c r="BC174" s="139"/>
      <c r="BD174" s="139"/>
      <c r="BE174" s="139"/>
      <c r="BF174" s="139"/>
      <c r="BG174" s="140"/>
      <c r="BH174" s="139"/>
      <c r="BI174" s="139"/>
      <c r="BJ174" s="139"/>
      <c r="BK174" s="139"/>
      <c r="BL174" s="139"/>
      <c r="BM174" s="139"/>
      <c r="BN174" s="139"/>
    </row>
    <row r="175" spans="1:66" ht="15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9"/>
      <c r="AM175" s="139"/>
      <c r="AN175" s="139"/>
      <c r="AO175" s="139"/>
      <c r="AP175" s="139"/>
      <c r="AQ175" s="139"/>
      <c r="AR175" s="139"/>
      <c r="AS175" s="139"/>
      <c r="AT175" s="139"/>
      <c r="AU175" s="139"/>
      <c r="AV175" s="139"/>
      <c r="AW175" s="139"/>
      <c r="AX175" s="139"/>
      <c r="AY175" s="139"/>
      <c r="AZ175" s="139"/>
      <c r="BA175" s="140"/>
      <c r="BB175" s="139"/>
      <c r="BC175" s="139"/>
      <c r="BD175" s="139"/>
      <c r="BE175" s="139"/>
      <c r="BF175" s="139"/>
      <c r="BG175" s="140"/>
      <c r="BH175" s="139"/>
      <c r="BI175" s="139"/>
      <c r="BJ175" s="139"/>
      <c r="BK175" s="139"/>
      <c r="BL175" s="139"/>
      <c r="BM175" s="139"/>
      <c r="BN175" s="139"/>
    </row>
    <row r="176" spans="1:66" ht="15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9"/>
      <c r="AM176" s="139"/>
      <c r="AN176" s="139"/>
      <c r="AO176" s="139"/>
      <c r="AP176" s="139"/>
      <c r="AQ176" s="139"/>
      <c r="AR176" s="139"/>
      <c r="AS176" s="139"/>
      <c r="AT176" s="139"/>
      <c r="AU176" s="139"/>
      <c r="AV176" s="139"/>
      <c r="AW176" s="139"/>
      <c r="AX176" s="139"/>
      <c r="AY176" s="139"/>
      <c r="AZ176" s="139"/>
      <c r="BA176" s="140"/>
      <c r="BB176" s="139"/>
      <c r="BC176" s="139"/>
      <c r="BD176" s="139"/>
      <c r="BE176" s="139"/>
      <c r="BF176" s="139"/>
      <c r="BG176" s="140"/>
      <c r="BH176" s="139"/>
      <c r="BI176" s="139"/>
      <c r="BJ176" s="139"/>
      <c r="BK176" s="139"/>
      <c r="BL176" s="139"/>
      <c r="BM176" s="139"/>
      <c r="BN176" s="139"/>
    </row>
    <row r="177" spans="1:66" ht="15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9"/>
      <c r="AM177" s="139"/>
      <c r="AN177" s="139"/>
      <c r="AO177" s="139"/>
      <c r="AP177" s="139"/>
      <c r="AQ177" s="139"/>
      <c r="AR177" s="139"/>
      <c r="AS177" s="139"/>
      <c r="AT177" s="139"/>
      <c r="AU177" s="139"/>
      <c r="AV177" s="139"/>
      <c r="AW177" s="139"/>
      <c r="AX177" s="139"/>
      <c r="AY177" s="139"/>
      <c r="AZ177" s="139"/>
      <c r="BA177" s="140"/>
      <c r="BB177" s="139"/>
      <c r="BC177" s="139"/>
      <c r="BD177" s="139"/>
      <c r="BE177" s="139"/>
      <c r="BF177" s="139"/>
      <c r="BG177" s="140"/>
      <c r="BH177" s="139"/>
      <c r="BI177" s="139"/>
      <c r="BJ177" s="139"/>
      <c r="BK177" s="139"/>
      <c r="BL177" s="139"/>
      <c r="BM177" s="139"/>
      <c r="BN177" s="139"/>
    </row>
    <row r="178" spans="1:66" ht="15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/>
      <c r="AM178" s="139"/>
      <c r="AN178" s="139"/>
      <c r="AO178" s="139"/>
      <c r="AP178" s="139"/>
      <c r="AQ178" s="139"/>
      <c r="AR178" s="139"/>
      <c r="AS178" s="139"/>
      <c r="AT178" s="139"/>
      <c r="AU178" s="139"/>
      <c r="AV178" s="139"/>
      <c r="AW178" s="139"/>
      <c r="AX178" s="139"/>
      <c r="AY178" s="139"/>
      <c r="AZ178" s="139"/>
      <c r="BA178" s="140"/>
      <c r="BB178" s="139"/>
      <c r="BC178" s="139"/>
      <c r="BD178" s="139"/>
      <c r="BE178" s="139"/>
      <c r="BF178" s="139"/>
      <c r="BG178" s="140"/>
      <c r="BH178" s="139"/>
      <c r="BI178" s="139"/>
      <c r="BJ178" s="139"/>
      <c r="BK178" s="139"/>
      <c r="BL178" s="139"/>
      <c r="BM178" s="139"/>
      <c r="BN178" s="139"/>
    </row>
    <row r="179" spans="1:66" ht="15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  <c r="AA179" s="139"/>
      <c r="AB179" s="139"/>
      <c r="AC179" s="139"/>
      <c r="AD179" s="139"/>
      <c r="AE179" s="139"/>
      <c r="AF179" s="139"/>
      <c r="AG179" s="139"/>
      <c r="AH179" s="139"/>
      <c r="AI179" s="139"/>
      <c r="AJ179" s="139"/>
      <c r="AK179" s="139"/>
      <c r="AL179" s="139"/>
      <c r="AM179" s="139"/>
      <c r="AN179" s="139"/>
      <c r="AO179" s="139"/>
      <c r="AP179" s="139"/>
      <c r="AQ179" s="139"/>
      <c r="AR179" s="139"/>
      <c r="AS179" s="139"/>
      <c r="AT179" s="139"/>
      <c r="AU179" s="139"/>
      <c r="AV179" s="139"/>
      <c r="AW179" s="139"/>
      <c r="AX179" s="139"/>
      <c r="AY179" s="139"/>
      <c r="AZ179" s="139"/>
      <c r="BA179" s="140"/>
      <c r="BB179" s="139"/>
      <c r="BC179" s="139"/>
      <c r="BD179" s="139"/>
      <c r="BE179" s="139"/>
      <c r="BF179" s="139"/>
      <c r="BG179" s="140"/>
      <c r="BH179" s="139"/>
      <c r="BI179" s="139"/>
      <c r="BJ179" s="139"/>
      <c r="BK179" s="139"/>
      <c r="BL179" s="139"/>
      <c r="BM179" s="139"/>
      <c r="BN179" s="139"/>
    </row>
    <row r="180" spans="1:66" ht="15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  <c r="AB180" s="139"/>
      <c r="AC180" s="139"/>
      <c r="AD180" s="139"/>
      <c r="AE180" s="139"/>
      <c r="AF180" s="139"/>
      <c r="AG180" s="139"/>
      <c r="AH180" s="139"/>
      <c r="AI180" s="139"/>
      <c r="AJ180" s="139"/>
      <c r="AK180" s="139"/>
      <c r="AL180" s="139"/>
      <c r="AM180" s="139"/>
      <c r="AN180" s="139"/>
      <c r="AO180" s="139"/>
      <c r="AP180" s="139"/>
      <c r="AQ180" s="139"/>
      <c r="AR180" s="139"/>
      <c r="AS180" s="139"/>
      <c r="AT180" s="139"/>
      <c r="AU180" s="139"/>
      <c r="AV180" s="139"/>
      <c r="AW180" s="139"/>
      <c r="AX180" s="139"/>
      <c r="AY180" s="139"/>
      <c r="AZ180" s="139"/>
      <c r="BA180" s="140"/>
      <c r="BB180" s="139"/>
      <c r="BC180" s="139"/>
      <c r="BD180" s="139"/>
      <c r="BE180" s="139"/>
      <c r="BF180" s="139"/>
      <c r="BG180" s="140"/>
      <c r="BH180" s="139"/>
      <c r="BI180" s="139"/>
      <c r="BJ180" s="139"/>
      <c r="BK180" s="139"/>
      <c r="BL180" s="139"/>
      <c r="BM180" s="139"/>
      <c r="BN180" s="139"/>
    </row>
    <row r="181" spans="1:66" ht="15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9"/>
      <c r="AM181" s="139"/>
      <c r="AN181" s="139"/>
      <c r="AO181" s="139"/>
      <c r="AP181" s="139"/>
      <c r="AQ181" s="139"/>
      <c r="AR181" s="139"/>
      <c r="AS181" s="139"/>
      <c r="AT181" s="139"/>
      <c r="AU181" s="139"/>
      <c r="AV181" s="139"/>
      <c r="AW181" s="139"/>
      <c r="AX181" s="139"/>
      <c r="AY181" s="139"/>
      <c r="AZ181" s="139"/>
      <c r="BA181" s="140"/>
      <c r="BB181" s="139"/>
      <c r="BC181" s="139"/>
      <c r="BD181" s="139"/>
      <c r="BE181" s="139"/>
      <c r="BF181" s="139"/>
      <c r="BG181" s="140"/>
      <c r="BH181" s="139"/>
      <c r="BI181" s="139"/>
      <c r="BJ181" s="139"/>
      <c r="BK181" s="139"/>
      <c r="BL181" s="139"/>
      <c r="BM181" s="139"/>
      <c r="BN181" s="139"/>
    </row>
    <row r="182" spans="1:66" ht="15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  <c r="AB182" s="139"/>
      <c r="AC182" s="139"/>
      <c r="AD182" s="139"/>
      <c r="AE182" s="139"/>
      <c r="AF182" s="139"/>
      <c r="AG182" s="139"/>
      <c r="AH182" s="139"/>
      <c r="AI182" s="139"/>
      <c r="AJ182" s="139"/>
      <c r="AK182" s="139"/>
      <c r="AL182" s="139"/>
      <c r="AM182" s="139"/>
      <c r="AN182" s="139"/>
      <c r="AO182" s="139"/>
      <c r="AP182" s="139"/>
      <c r="AQ182" s="139"/>
      <c r="AR182" s="139"/>
      <c r="AS182" s="139"/>
      <c r="AT182" s="139"/>
      <c r="AU182" s="139"/>
      <c r="AV182" s="139"/>
      <c r="AW182" s="139"/>
      <c r="AX182" s="139"/>
      <c r="AY182" s="139"/>
      <c r="AZ182" s="139"/>
      <c r="BA182" s="140"/>
      <c r="BB182" s="139"/>
      <c r="BC182" s="139"/>
      <c r="BD182" s="139"/>
      <c r="BE182" s="139"/>
      <c r="BF182" s="139"/>
      <c r="BG182" s="140"/>
      <c r="BH182" s="139"/>
      <c r="BI182" s="139"/>
      <c r="BJ182" s="139"/>
      <c r="BK182" s="139"/>
      <c r="BL182" s="139"/>
      <c r="BM182" s="139"/>
      <c r="BN182" s="139"/>
    </row>
    <row r="183" spans="1:66" ht="15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  <c r="AB183" s="139"/>
      <c r="AC183" s="139"/>
      <c r="AD183" s="139"/>
      <c r="AE183" s="139"/>
      <c r="AF183" s="139"/>
      <c r="AG183" s="139"/>
      <c r="AH183" s="139"/>
      <c r="AI183" s="139"/>
      <c r="AJ183" s="139"/>
      <c r="AK183" s="139"/>
      <c r="AL183" s="139"/>
      <c r="AM183" s="139"/>
      <c r="AN183" s="139"/>
      <c r="AO183" s="139"/>
      <c r="AP183" s="139"/>
      <c r="AQ183" s="139"/>
      <c r="AR183" s="139"/>
      <c r="AS183" s="139"/>
      <c r="AT183" s="139"/>
      <c r="AU183" s="139"/>
      <c r="AV183" s="139"/>
      <c r="AW183" s="139"/>
      <c r="AX183" s="139"/>
      <c r="AY183" s="139"/>
      <c r="AZ183" s="139"/>
      <c r="BA183" s="140"/>
      <c r="BB183" s="139"/>
      <c r="BC183" s="139"/>
      <c r="BD183" s="139"/>
      <c r="BE183" s="139"/>
      <c r="BF183" s="139"/>
      <c r="BG183" s="140"/>
      <c r="BH183" s="139"/>
      <c r="BI183" s="139"/>
      <c r="BJ183" s="139"/>
      <c r="BK183" s="139"/>
      <c r="BL183" s="139"/>
      <c r="BM183" s="139"/>
      <c r="BN183" s="139"/>
    </row>
    <row r="184" spans="1:66" ht="15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9"/>
      <c r="AM184" s="139"/>
      <c r="AN184" s="139"/>
      <c r="AO184" s="139"/>
      <c r="AP184" s="139"/>
      <c r="AQ184" s="139"/>
      <c r="AR184" s="139"/>
      <c r="AS184" s="139"/>
      <c r="AT184" s="139"/>
      <c r="AU184" s="139"/>
      <c r="AV184" s="139"/>
      <c r="AW184" s="139"/>
      <c r="AX184" s="139"/>
      <c r="AY184" s="139"/>
      <c r="AZ184" s="139"/>
      <c r="BA184" s="140"/>
      <c r="BB184" s="139"/>
      <c r="BC184" s="139"/>
      <c r="BD184" s="139"/>
      <c r="BE184" s="139"/>
      <c r="BF184" s="139"/>
      <c r="BG184" s="140"/>
      <c r="BH184" s="139"/>
      <c r="BI184" s="139"/>
      <c r="BJ184" s="139"/>
      <c r="BK184" s="139"/>
      <c r="BL184" s="139"/>
      <c r="BM184" s="139"/>
      <c r="BN184" s="139"/>
    </row>
    <row r="185" spans="1:66" ht="15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9"/>
      <c r="AM185" s="139"/>
      <c r="AN185" s="139"/>
      <c r="AO185" s="139"/>
      <c r="AP185" s="139"/>
      <c r="AQ185" s="139"/>
      <c r="AR185" s="139"/>
      <c r="AS185" s="139"/>
      <c r="AT185" s="139"/>
      <c r="AU185" s="139"/>
      <c r="AV185" s="139"/>
      <c r="AW185" s="139"/>
      <c r="AX185" s="139"/>
      <c r="AY185" s="139"/>
      <c r="AZ185" s="139"/>
      <c r="BA185" s="140"/>
      <c r="BB185" s="139"/>
      <c r="BC185" s="139"/>
      <c r="BD185" s="139"/>
      <c r="BE185" s="139"/>
      <c r="BF185" s="139"/>
      <c r="BG185" s="140"/>
      <c r="BH185" s="139"/>
      <c r="BI185" s="139"/>
      <c r="BJ185" s="139"/>
      <c r="BK185" s="139"/>
      <c r="BL185" s="139"/>
      <c r="BM185" s="139"/>
      <c r="BN185" s="139"/>
    </row>
    <row r="186" spans="1:66" ht="15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9"/>
      <c r="AM186" s="139"/>
      <c r="AN186" s="139"/>
      <c r="AO186" s="139"/>
      <c r="AP186" s="139"/>
      <c r="AQ186" s="139"/>
      <c r="AR186" s="139"/>
      <c r="AS186" s="139"/>
      <c r="AT186" s="139"/>
      <c r="AU186" s="139"/>
      <c r="AV186" s="139"/>
      <c r="AW186" s="139"/>
      <c r="AX186" s="139"/>
      <c r="AY186" s="139"/>
      <c r="AZ186" s="139"/>
      <c r="BA186" s="140"/>
      <c r="BB186" s="139"/>
      <c r="BC186" s="139"/>
      <c r="BD186" s="139"/>
      <c r="BE186" s="139"/>
      <c r="BF186" s="139"/>
      <c r="BG186" s="140"/>
      <c r="BH186" s="139"/>
      <c r="BI186" s="139"/>
      <c r="BJ186" s="139"/>
      <c r="BK186" s="139"/>
      <c r="BL186" s="139"/>
      <c r="BM186" s="139"/>
      <c r="BN186" s="139"/>
    </row>
    <row r="187" spans="1:66" ht="15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  <c r="AF187" s="139"/>
      <c r="AG187" s="139"/>
      <c r="AH187" s="139"/>
      <c r="AI187" s="139"/>
      <c r="AJ187" s="139"/>
      <c r="AK187" s="139"/>
      <c r="AL187" s="139"/>
      <c r="AM187" s="139"/>
      <c r="AN187" s="139"/>
      <c r="AO187" s="139"/>
      <c r="AP187" s="139"/>
      <c r="AQ187" s="139"/>
      <c r="AR187" s="139"/>
      <c r="AS187" s="139"/>
      <c r="AT187" s="139"/>
      <c r="AU187" s="139"/>
      <c r="AV187" s="139"/>
      <c r="AW187" s="139"/>
      <c r="AX187" s="139"/>
      <c r="AY187" s="139"/>
      <c r="AZ187" s="139"/>
      <c r="BA187" s="140"/>
      <c r="BB187" s="139"/>
      <c r="BC187" s="139"/>
      <c r="BD187" s="139"/>
      <c r="BE187" s="139"/>
      <c r="BF187" s="139"/>
      <c r="BG187" s="140"/>
      <c r="BH187" s="139"/>
      <c r="BI187" s="139"/>
      <c r="BJ187" s="139"/>
      <c r="BK187" s="139"/>
      <c r="BL187" s="139"/>
      <c r="BM187" s="139"/>
      <c r="BN187" s="139"/>
    </row>
    <row r="188" spans="1:66" ht="15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  <c r="AB188" s="139"/>
      <c r="AC188" s="139"/>
      <c r="AD188" s="139"/>
      <c r="AE188" s="139"/>
      <c r="AF188" s="139"/>
      <c r="AG188" s="139"/>
      <c r="AH188" s="139"/>
      <c r="AI188" s="139"/>
      <c r="AJ188" s="139"/>
      <c r="AK188" s="139"/>
      <c r="AL188" s="139"/>
      <c r="AM188" s="139"/>
      <c r="AN188" s="139"/>
      <c r="AO188" s="139"/>
      <c r="AP188" s="139"/>
      <c r="AQ188" s="139"/>
      <c r="AR188" s="139"/>
      <c r="AS188" s="139"/>
      <c r="AT188" s="139"/>
      <c r="AU188" s="139"/>
      <c r="AV188" s="139"/>
      <c r="AW188" s="139"/>
      <c r="AX188" s="139"/>
      <c r="AY188" s="139"/>
      <c r="AZ188" s="139"/>
      <c r="BA188" s="140"/>
      <c r="BB188" s="139"/>
      <c r="BC188" s="139"/>
      <c r="BD188" s="139"/>
      <c r="BE188" s="139"/>
      <c r="BF188" s="139"/>
      <c r="BG188" s="140"/>
      <c r="BH188" s="139"/>
      <c r="BI188" s="139"/>
      <c r="BJ188" s="139"/>
      <c r="BK188" s="139"/>
      <c r="BL188" s="139"/>
      <c r="BM188" s="139"/>
      <c r="BN188" s="139"/>
    </row>
    <row r="189" spans="1:66" ht="15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  <c r="AK189" s="139"/>
      <c r="AL189" s="139"/>
      <c r="AM189" s="139"/>
      <c r="AN189" s="139"/>
      <c r="AO189" s="139"/>
      <c r="AP189" s="139"/>
      <c r="AQ189" s="139"/>
      <c r="AR189" s="139"/>
      <c r="AS189" s="139"/>
      <c r="AT189" s="139"/>
      <c r="AU189" s="139"/>
      <c r="AV189" s="139"/>
      <c r="AW189" s="139"/>
      <c r="AX189" s="139"/>
      <c r="AY189" s="139"/>
      <c r="AZ189" s="139"/>
      <c r="BA189" s="140"/>
      <c r="BB189" s="139"/>
      <c r="BC189" s="139"/>
      <c r="BD189" s="139"/>
      <c r="BE189" s="139"/>
      <c r="BF189" s="139"/>
      <c r="BG189" s="140"/>
      <c r="BH189" s="139"/>
      <c r="BI189" s="139"/>
      <c r="BJ189" s="139"/>
      <c r="BK189" s="139"/>
      <c r="BL189" s="139"/>
      <c r="BM189" s="139"/>
      <c r="BN189" s="139"/>
    </row>
    <row r="190" spans="1:66" ht="15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9"/>
      <c r="AM190" s="139"/>
      <c r="AN190" s="139"/>
      <c r="AO190" s="139"/>
      <c r="AP190" s="139"/>
      <c r="AQ190" s="139"/>
      <c r="AR190" s="139"/>
      <c r="AS190" s="139"/>
      <c r="AT190" s="139"/>
      <c r="AU190" s="139"/>
      <c r="AV190" s="139"/>
      <c r="AW190" s="139"/>
      <c r="AX190" s="139"/>
      <c r="AY190" s="139"/>
      <c r="AZ190" s="139"/>
      <c r="BA190" s="140"/>
      <c r="BB190" s="139"/>
      <c r="BC190" s="139"/>
      <c r="BD190" s="139"/>
      <c r="BE190" s="139"/>
      <c r="BF190" s="139"/>
      <c r="BG190" s="140"/>
      <c r="BH190" s="139"/>
      <c r="BI190" s="139"/>
      <c r="BJ190" s="139"/>
      <c r="BK190" s="139"/>
      <c r="BL190" s="139"/>
      <c r="BM190" s="139"/>
      <c r="BN190" s="139"/>
    </row>
    <row r="191" spans="1:66" ht="15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  <c r="AF191" s="139"/>
      <c r="AG191" s="139"/>
      <c r="AH191" s="139"/>
      <c r="AI191" s="139"/>
      <c r="AJ191" s="139"/>
      <c r="AK191" s="139"/>
      <c r="AL191" s="139"/>
      <c r="AM191" s="139"/>
      <c r="AN191" s="139"/>
      <c r="AO191" s="139"/>
      <c r="AP191" s="139"/>
      <c r="AQ191" s="139"/>
      <c r="AR191" s="139"/>
      <c r="AS191" s="139"/>
      <c r="AT191" s="139"/>
      <c r="AU191" s="139"/>
      <c r="AV191" s="139"/>
      <c r="AW191" s="139"/>
      <c r="AX191" s="139"/>
      <c r="AY191" s="139"/>
      <c r="AZ191" s="139"/>
      <c r="BA191" s="140"/>
      <c r="BB191" s="139"/>
      <c r="BC191" s="139"/>
      <c r="BD191" s="139"/>
      <c r="BE191" s="139"/>
      <c r="BF191" s="139"/>
      <c r="BG191" s="140"/>
      <c r="BH191" s="139"/>
      <c r="BI191" s="139"/>
      <c r="BJ191" s="139"/>
      <c r="BK191" s="139"/>
      <c r="BL191" s="139"/>
      <c r="BM191" s="139"/>
      <c r="BN191" s="139"/>
    </row>
    <row r="192" spans="1:66" ht="15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  <c r="AK192" s="139"/>
      <c r="AL192" s="139"/>
      <c r="AM192" s="139"/>
      <c r="AN192" s="139"/>
      <c r="AO192" s="139"/>
      <c r="AP192" s="139"/>
      <c r="AQ192" s="139"/>
      <c r="AR192" s="139"/>
      <c r="AS192" s="139"/>
      <c r="AT192" s="139"/>
      <c r="AU192" s="139"/>
      <c r="AV192" s="139"/>
      <c r="AW192" s="139"/>
      <c r="AX192" s="139"/>
      <c r="AY192" s="139"/>
      <c r="AZ192" s="139"/>
      <c r="BA192" s="140"/>
      <c r="BB192" s="139"/>
      <c r="BC192" s="139"/>
      <c r="BD192" s="139"/>
      <c r="BE192" s="139"/>
      <c r="BF192" s="139"/>
      <c r="BG192" s="140"/>
      <c r="BH192" s="139"/>
      <c r="BI192" s="139"/>
      <c r="BJ192" s="139"/>
      <c r="BK192" s="139"/>
      <c r="BL192" s="139"/>
      <c r="BM192" s="139"/>
      <c r="BN192" s="139"/>
    </row>
    <row r="193" spans="1:66" ht="15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  <c r="AB193" s="139"/>
      <c r="AC193" s="139"/>
      <c r="AD193" s="139"/>
      <c r="AE193" s="139"/>
      <c r="AF193" s="139"/>
      <c r="AG193" s="139"/>
      <c r="AH193" s="139"/>
      <c r="AI193" s="139"/>
      <c r="AJ193" s="139"/>
      <c r="AK193" s="139"/>
      <c r="AL193" s="139"/>
      <c r="AM193" s="139"/>
      <c r="AN193" s="139"/>
      <c r="AO193" s="139"/>
      <c r="AP193" s="139"/>
      <c r="AQ193" s="139"/>
      <c r="AR193" s="139"/>
      <c r="AS193" s="139"/>
      <c r="AT193" s="139"/>
      <c r="AU193" s="139"/>
      <c r="AV193" s="139"/>
      <c r="AW193" s="139"/>
      <c r="AX193" s="139"/>
      <c r="AY193" s="139"/>
      <c r="AZ193" s="139"/>
      <c r="BA193" s="140"/>
      <c r="BB193" s="139"/>
      <c r="BC193" s="139"/>
      <c r="BD193" s="139"/>
      <c r="BE193" s="139"/>
      <c r="BF193" s="139"/>
      <c r="BG193" s="140"/>
      <c r="BH193" s="139"/>
      <c r="BI193" s="139"/>
      <c r="BJ193" s="139"/>
      <c r="BK193" s="139"/>
      <c r="BL193" s="139"/>
      <c r="BM193" s="139"/>
      <c r="BN193" s="139"/>
    </row>
    <row r="194" spans="1:66" ht="15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  <c r="AF194" s="139"/>
      <c r="AG194" s="139"/>
      <c r="AH194" s="139"/>
      <c r="AI194" s="139"/>
      <c r="AJ194" s="139"/>
      <c r="AK194" s="139"/>
      <c r="AL194" s="139"/>
      <c r="AM194" s="139"/>
      <c r="AN194" s="139"/>
      <c r="AO194" s="139"/>
      <c r="AP194" s="139"/>
      <c r="AQ194" s="139"/>
      <c r="AR194" s="139"/>
      <c r="AS194" s="139"/>
      <c r="AT194" s="139"/>
      <c r="AU194" s="139"/>
      <c r="AV194" s="139"/>
      <c r="AW194" s="139"/>
      <c r="AX194" s="139"/>
      <c r="AY194" s="139"/>
      <c r="AZ194" s="139"/>
      <c r="BA194" s="140"/>
      <c r="BB194" s="139"/>
      <c r="BC194" s="139"/>
      <c r="BD194" s="139"/>
      <c r="BE194" s="139"/>
      <c r="BF194" s="139"/>
      <c r="BG194" s="140"/>
      <c r="BH194" s="139"/>
      <c r="BI194" s="139"/>
      <c r="BJ194" s="139"/>
      <c r="BK194" s="139"/>
      <c r="BL194" s="139"/>
      <c r="BM194" s="139"/>
      <c r="BN194" s="139"/>
    </row>
    <row r="195" spans="1:66" ht="15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139"/>
      <c r="AP195" s="139"/>
      <c r="AQ195" s="139"/>
      <c r="AR195" s="139"/>
      <c r="AS195" s="139"/>
      <c r="AT195" s="139"/>
      <c r="AU195" s="139"/>
      <c r="AV195" s="139"/>
      <c r="AW195" s="139"/>
      <c r="AX195" s="139"/>
      <c r="AY195" s="139"/>
      <c r="AZ195" s="139"/>
      <c r="BA195" s="140"/>
      <c r="BB195" s="139"/>
      <c r="BC195" s="139"/>
      <c r="BD195" s="139"/>
      <c r="BE195" s="139"/>
      <c r="BF195" s="139"/>
      <c r="BG195" s="140"/>
      <c r="BH195" s="139"/>
      <c r="BI195" s="139"/>
      <c r="BJ195" s="139"/>
      <c r="BK195" s="139"/>
      <c r="BL195" s="139"/>
      <c r="BM195" s="139"/>
      <c r="BN195" s="139"/>
    </row>
    <row r="196" spans="1:66" ht="15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9"/>
      <c r="AM196" s="139"/>
      <c r="AN196" s="139"/>
      <c r="AO196" s="139"/>
      <c r="AP196" s="139"/>
      <c r="AQ196" s="139"/>
      <c r="AR196" s="139"/>
      <c r="AS196" s="139"/>
      <c r="AT196" s="139"/>
      <c r="AU196" s="139"/>
      <c r="AV196" s="139"/>
      <c r="AW196" s="139"/>
      <c r="AX196" s="139"/>
      <c r="AY196" s="139"/>
      <c r="AZ196" s="139"/>
      <c r="BA196" s="140"/>
      <c r="BB196" s="139"/>
      <c r="BC196" s="139"/>
      <c r="BD196" s="139"/>
      <c r="BE196" s="139"/>
      <c r="BF196" s="139"/>
      <c r="BG196" s="140"/>
      <c r="BH196" s="139"/>
      <c r="BI196" s="139"/>
      <c r="BJ196" s="139"/>
      <c r="BK196" s="139"/>
      <c r="BL196" s="139"/>
      <c r="BM196" s="139"/>
      <c r="BN196" s="139"/>
    </row>
    <row r="197" spans="1:66" ht="15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  <c r="AS197" s="139"/>
      <c r="AT197" s="139"/>
      <c r="AU197" s="139"/>
      <c r="AV197" s="139"/>
      <c r="AW197" s="139"/>
      <c r="AX197" s="139"/>
      <c r="AY197" s="139"/>
      <c r="AZ197" s="139"/>
      <c r="BA197" s="140"/>
      <c r="BB197" s="139"/>
      <c r="BC197" s="139"/>
      <c r="BD197" s="139"/>
      <c r="BE197" s="139"/>
      <c r="BF197" s="139"/>
      <c r="BG197" s="140"/>
      <c r="BH197" s="139"/>
      <c r="BI197" s="139"/>
      <c r="BJ197" s="139"/>
      <c r="BK197" s="139"/>
      <c r="BL197" s="139"/>
      <c r="BM197" s="139"/>
      <c r="BN197" s="139"/>
    </row>
    <row r="198" spans="1:66" ht="15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  <c r="AK198" s="139"/>
      <c r="AL198" s="139"/>
      <c r="AM198" s="139"/>
      <c r="AN198" s="139"/>
      <c r="AO198" s="139"/>
      <c r="AP198" s="139"/>
      <c r="AQ198" s="139"/>
      <c r="AR198" s="139"/>
      <c r="AS198" s="139"/>
      <c r="AT198" s="139"/>
      <c r="AU198" s="139"/>
      <c r="AV198" s="139"/>
      <c r="AW198" s="139"/>
      <c r="AX198" s="139"/>
      <c r="AY198" s="139"/>
      <c r="AZ198" s="139"/>
      <c r="BA198" s="140"/>
      <c r="BB198" s="139"/>
      <c r="BC198" s="139"/>
      <c r="BD198" s="139"/>
      <c r="BE198" s="139"/>
      <c r="BF198" s="139"/>
      <c r="BG198" s="140"/>
      <c r="BH198" s="139"/>
      <c r="BI198" s="139"/>
      <c r="BJ198" s="139"/>
      <c r="BK198" s="139"/>
      <c r="BL198" s="139"/>
      <c r="BM198" s="139"/>
      <c r="BN198" s="139"/>
    </row>
    <row r="199" spans="1:66" ht="15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9"/>
      <c r="AM199" s="139"/>
      <c r="AN199" s="139"/>
      <c r="AO199" s="139"/>
      <c r="AP199" s="139"/>
      <c r="AQ199" s="139"/>
      <c r="AR199" s="139"/>
      <c r="AS199" s="139"/>
      <c r="AT199" s="139"/>
      <c r="AU199" s="139"/>
      <c r="AV199" s="139"/>
      <c r="AW199" s="139"/>
      <c r="AX199" s="139"/>
      <c r="AY199" s="139"/>
      <c r="AZ199" s="139"/>
      <c r="BA199" s="140"/>
      <c r="BB199" s="139"/>
      <c r="BC199" s="139"/>
      <c r="BD199" s="139"/>
      <c r="BE199" s="139"/>
      <c r="BF199" s="139"/>
      <c r="BG199" s="140"/>
      <c r="BH199" s="139"/>
      <c r="BI199" s="139"/>
      <c r="BJ199" s="139"/>
      <c r="BK199" s="139"/>
      <c r="BL199" s="139"/>
      <c r="BM199" s="139"/>
      <c r="BN199" s="139"/>
    </row>
    <row r="200" spans="1:66" ht="15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  <c r="AB200" s="139"/>
      <c r="AC200" s="139"/>
      <c r="AD200" s="139"/>
      <c r="AE200" s="139"/>
      <c r="AF200" s="139"/>
      <c r="AG200" s="139"/>
      <c r="AH200" s="139"/>
      <c r="AI200" s="139"/>
      <c r="AJ200" s="139"/>
      <c r="AK200" s="139"/>
      <c r="AL200" s="139"/>
      <c r="AM200" s="139"/>
      <c r="AN200" s="139"/>
      <c r="AO200" s="139"/>
      <c r="AP200" s="139"/>
      <c r="AQ200" s="139"/>
      <c r="AR200" s="139"/>
      <c r="AS200" s="139"/>
      <c r="AT200" s="139"/>
      <c r="AU200" s="139"/>
      <c r="AV200" s="139"/>
      <c r="AW200" s="139"/>
      <c r="AX200" s="139"/>
      <c r="AY200" s="139"/>
      <c r="AZ200" s="139"/>
      <c r="BA200" s="140"/>
      <c r="BB200" s="139"/>
      <c r="BC200" s="139"/>
      <c r="BD200" s="139"/>
      <c r="BE200" s="139"/>
      <c r="BF200" s="139"/>
      <c r="BG200" s="140"/>
      <c r="BH200" s="139"/>
      <c r="BI200" s="139"/>
      <c r="BJ200" s="139"/>
      <c r="BK200" s="139"/>
      <c r="BL200" s="139"/>
      <c r="BM200" s="139"/>
      <c r="BN200" s="139"/>
    </row>
    <row r="201" spans="1:66" ht="15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  <c r="AD201" s="139"/>
      <c r="AE201" s="139"/>
      <c r="AF201" s="139"/>
      <c r="AG201" s="139"/>
      <c r="AH201" s="139"/>
      <c r="AI201" s="139"/>
      <c r="AJ201" s="139"/>
      <c r="AK201" s="139"/>
      <c r="AL201" s="139"/>
      <c r="AM201" s="139"/>
      <c r="AN201" s="139"/>
      <c r="AO201" s="139"/>
      <c r="AP201" s="139"/>
      <c r="AQ201" s="139"/>
      <c r="AR201" s="139"/>
      <c r="AS201" s="139"/>
      <c r="AT201" s="139"/>
      <c r="AU201" s="139"/>
      <c r="AV201" s="139"/>
      <c r="AW201" s="139"/>
      <c r="AX201" s="139"/>
      <c r="AY201" s="139"/>
      <c r="AZ201" s="139"/>
      <c r="BA201" s="140"/>
      <c r="BB201" s="139"/>
      <c r="BC201" s="139"/>
      <c r="BD201" s="139"/>
      <c r="BE201" s="139"/>
      <c r="BF201" s="139"/>
      <c r="BG201" s="140"/>
      <c r="BH201" s="139"/>
      <c r="BI201" s="139"/>
      <c r="BJ201" s="139"/>
      <c r="BK201" s="139"/>
      <c r="BL201" s="139"/>
      <c r="BM201" s="139"/>
      <c r="BN201" s="139"/>
    </row>
    <row r="202" spans="1:66" ht="15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  <c r="AW202" s="139"/>
      <c r="AX202" s="139"/>
      <c r="AY202" s="139"/>
      <c r="AZ202" s="139"/>
      <c r="BA202" s="140"/>
      <c r="BB202" s="139"/>
      <c r="BC202" s="139"/>
      <c r="BD202" s="139"/>
      <c r="BE202" s="139"/>
      <c r="BF202" s="139"/>
      <c r="BG202" s="140"/>
      <c r="BH202" s="139"/>
      <c r="BI202" s="139"/>
      <c r="BJ202" s="139"/>
      <c r="BK202" s="139"/>
      <c r="BL202" s="139"/>
      <c r="BM202" s="139"/>
      <c r="BN202" s="139"/>
    </row>
    <row r="203" spans="1:66" ht="15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9"/>
      <c r="AM203" s="139"/>
      <c r="AN203" s="139"/>
      <c r="AO203" s="139"/>
      <c r="AP203" s="139"/>
      <c r="AQ203" s="139"/>
      <c r="AR203" s="139"/>
      <c r="AS203" s="139"/>
      <c r="AT203" s="139"/>
      <c r="AU203" s="139"/>
      <c r="AV203" s="139"/>
      <c r="AW203" s="139"/>
      <c r="AX203" s="139"/>
      <c r="AY203" s="139"/>
      <c r="AZ203" s="139"/>
      <c r="BA203" s="140"/>
      <c r="BB203" s="139"/>
      <c r="BC203" s="139"/>
      <c r="BD203" s="139"/>
      <c r="BE203" s="139"/>
      <c r="BF203" s="139"/>
      <c r="BG203" s="140"/>
      <c r="BH203" s="139"/>
      <c r="BI203" s="139"/>
      <c r="BJ203" s="139"/>
      <c r="BK203" s="139"/>
      <c r="BL203" s="139"/>
      <c r="BM203" s="139"/>
      <c r="BN203" s="139"/>
    </row>
    <row r="204" spans="1:66" ht="15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9"/>
      <c r="AM204" s="139"/>
      <c r="AN204" s="139"/>
      <c r="AO204" s="139"/>
      <c r="AP204" s="139"/>
      <c r="AQ204" s="139"/>
      <c r="AR204" s="139"/>
      <c r="AS204" s="139"/>
      <c r="AT204" s="139"/>
      <c r="AU204" s="139"/>
      <c r="AV204" s="139"/>
      <c r="AW204" s="139"/>
      <c r="AX204" s="139"/>
      <c r="AY204" s="139"/>
      <c r="AZ204" s="139"/>
      <c r="BA204" s="140"/>
      <c r="BB204" s="139"/>
      <c r="BC204" s="139"/>
      <c r="BD204" s="139"/>
      <c r="BE204" s="139"/>
      <c r="BF204" s="139"/>
      <c r="BG204" s="140"/>
      <c r="BH204" s="139"/>
      <c r="BI204" s="139"/>
      <c r="BJ204" s="139"/>
      <c r="BK204" s="139"/>
      <c r="BL204" s="139"/>
      <c r="BM204" s="139"/>
      <c r="BN204" s="139"/>
    </row>
    <row r="205" spans="1:66" ht="15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139"/>
      <c r="AG205" s="139"/>
      <c r="AH205" s="139"/>
      <c r="AI205" s="139"/>
      <c r="AJ205" s="139"/>
      <c r="AK205" s="139"/>
      <c r="AL205" s="139"/>
      <c r="AM205" s="139"/>
      <c r="AN205" s="139"/>
      <c r="AO205" s="139"/>
      <c r="AP205" s="139"/>
      <c r="AQ205" s="139"/>
      <c r="AR205" s="139"/>
      <c r="AS205" s="139"/>
      <c r="AT205" s="139"/>
      <c r="AU205" s="139"/>
      <c r="AV205" s="139"/>
      <c r="AW205" s="139"/>
      <c r="AX205" s="139"/>
      <c r="AY205" s="139"/>
      <c r="AZ205" s="139"/>
      <c r="BA205" s="140"/>
      <c r="BB205" s="139"/>
      <c r="BC205" s="139"/>
      <c r="BD205" s="139"/>
      <c r="BE205" s="139"/>
      <c r="BF205" s="139"/>
      <c r="BG205" s="140"/>
      <c r="BH205" s="139"/>
      <c r="BI205" s="139"/>
      <c r="BJ205" s="139"/>
      <c r="BK205" s="139"/>
      <c r="BL205" s="139"/>
      <c r="BM205" s="139"/>
      <c r="BN205" s="139"/>
    </row>
    <row r="206" spans="1:66" ht="15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139"/>
      <c r="AG206" s="139"/>
      <c r="AH206" s="139"/>
      <c r="AI206" s="139"/>
      <c r="AJ206" s="139"/>
      <c r="AK206" s="139"/>
      <c r="AL206" s="139"/>
      <c r="AM206" s="139"/>
      <c r="AN206" s="139"/>
      <c r="AO206" s="139"/>
      <c r="AP206" s="139"/>
      <c r="AQ206" s="139"/>
      <c r="AR206" s="139"/>
      <c r="AS206" s="139"/>
      <c r="AT206" s="139"/>
      <c r="AU206" s="139"/>
      <c r="AV206" s="139"/>
      <c r="AW206" s="139"/>
      <c r="AX206" s="139"/>
      <c r="AY206" s="139"/>
      <c r="AZ206" s="139"/>
      <c r="BA206" s="140"/>
      <c r="BB206" s="139"/>
      <c r="BC206" s="139"/>
      <c r="BD206" s="139"/>
      <c r="BE206" s="139"/>
      <c r="BF206" s="139"/>
      <c r="BG206" s="140"/>
      <c r="BH206" s="139"/>
      <c r="BI206" s="139"/>
      <c r="BJ206" s="139"/>
      <c r="BK206" s="139"/>
      <c r="BL206" s="139"/>
      <c r="BM206" s="139"/>
      <c r="BN206" s="139"/>
    </row>
    <row r="207" spans="1:66" ht="15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9"/>
      <c r="AF207" s="139"/>
      <c r="AG207" s="139"/>
      <c r="AH207" s="139"/>
      <c r="AI207" s="139"/>
      <c r="AJ207" s="139"/>
      <c r="AK207" s="139"/>
      <c r="AL207" s="139"/>
      <c r="AM207" s="139"/>
      <c r="AN207" s="139"/>
      <c r="AO207" s="139"/>
      <c r="AP207" s="139"/>
      <c r="AQ207" s="139"/>
      <c r="AR207" s="139"/>
      <c r="AS207" s="139"/>
      <c r="AT207" s="139"/>
      <c r="AU207" s="139"/>
      <c r="AV207" s="139"/>
      <c r="AW207" s="139"/>
      <c r="AX207" s="139"/>
      <c r="AY207" s="139"/>
      <c r="AZ207" s="139"/>
      <c r="BA207" s="140"/>
      <c r="BB207" s="139"/>
      <c r="BC207" s="139"/>
      <c r="BD207" s="139"/>
      <c r="BE207" s="139"/>
      <c r="BF207" s="139"/>
      <c r="BG207" s="140"/>
      <c r="BH207" s="139"/>
      <c r="BI207" s="139"/>
      <c r="BJ207" s="139"/>
      <c r="BK207" s="139"/>
      <c r="BL207" s="139"/>
      <c r="BM207" s="139"/>
      <c r="BN207" s="139"/>
    </row>
    <row r="208" spans="1:66" ht="15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9"/>
      <c r="AF208" s="139"/>
      <c r="AG208" s="139"/>
      <c r="AH208" s="139"/>
      <c r="AI208" s="139"/>
      <c r="AJ208" s="139"/>
      <c r="AK208" s="139"/>
      <c r="AL208" s="139"/>
      <c r="AM208" s="139"/>
      <c r="AN208" s="139"/>
      <c r="AO208" s="139"/>
      <c r="AP208" s="139"/>
      <c r="AQ208" s="139"/>
      <c r="AR208" s="139"/>
      <c r="AS208" s="139"/>
      <c r="AT208" s="139"/>
      <c r="AU208" s="139"/>
      <c r="AV208" s="139"/>
      <c r="AW208" s="139"/>
      <c r="AX208" s="139"/>
      <c r="AY208" s="139"/>
      <c r="AZ208" s="139"/>
      <c r="BA208" s="140"/>
      <c r="BB208" s="139"/>
      <c r="BC208" s="139"/>
      <c r="BD208" s="139"/>
      <c r="BE208" s="139"/>
      <c r="BF208" s="139"/>
      <c r="BG208" s="140"/>
      <c r="BH208" s="139"/>
      <c r="BI208" s="139"/>
      <c r="BJ208" s="139"/>
      <c r="BK208" s="139"/>
      <c r="BL208" s="139"/>
      <c r="BM208" s="139"/>
      <c r="BN208" s="139"/>
    </row>
    <row r="209" spans="1:66" ht="15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  <c r="AO209" s="139"/>
      <c r="AP209" s="139"/>
      <c r="AQ209" s="139"/>
      <c r="AR209" s="139"/>
      <c r="AS209" s="139"/>
      <c r="AT209" s="139"/>
      <c r="AU209" s="139"/>
      <c r="AV209" s="139"/>
      <c r="AW209" s="139"/>
      <c r="AX209" s="139"/>
      <c r="AY209" s="139"/>
      <c r="AZ209" s="139"/>
      <c r="BA209" s="140"/>
      <c r="BB209" s="139"/>
      <c r="BC209" s="139"/>
      <c r="BD209" s="139"/>
      <c r="BE209" s="139"/>
      <c r="BF209" s="139"/>
      <c r="BG209" s="140"/>
      <c r="BH209" s="139"/>
      <c r="BI209" s="139"/>
      <c r="BJ209" s="139"/>
      <c r="BK209" s="139"/>
      <c r="BL209" s="139"/>
      <c r="BM209" s="139"/>
      <c r="BN209" s="139"/>
    </row>
    <row r="210" spans="1:66" ht="15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/>
      <c r="AE210" s="139"/>
      <c r="AF210" s="139"/>
      <c r="AG210" s="139"/>
      <c r="AH210" s="139"/>
      <c r="AI210" s="139"/>
      <c r="AJ210" s="139"/>
      <c r="AK210" s="139"/>
      <c r="AL210" s="139"/>
      <c r="AM210" s="139"/>
      <c r="AN210" s="139"/>
      <c r="AO210" s="139"/>
      <c r="AP210" s="139"/>
      <c r="AQ210" s="139"/>
      <c r="AR210" s="139"/>
      <c r="AS210" s="139"/>
      <c r="AT210" s="139"/>
      <c r="AU210" s="139"/>
      <c r="AV210" s="139"/>
      <c r="AW210" s="139"/>
      <c r="AX210" s="139"/>
      <c r="AY210" s="139"/>
      <c r="AZ210" s="139"/>
      <c r="BA210" s="140"/>
      <c r="BB210" s="139"/>
      <c r="BC210" s="139"/>
      <c r="BD210" s="139"/>
      <c r="BE210" s="139"/>
      <c r="BF210" s="139"/>
      <c r="BG210" s="140"/>
      <c r="BH210" s="139"/>
      <c r="BI210" s="139"/>
      <c r="BJ210" s="139"/>
      <c r="BK210" s="139"/>
      <c r="BL210" s="139"/>
      <c r="BM210" s="139"/>
      <c r="BN210" s="139"/>
    </row>
    <row r="211" spans="1:66" ht="15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39"/>
      <c r="AD211" s="139"/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  <c r="AO211" s="139"/>
      <c r="AP211" s="139"/>
      <c r="AQ211" s="139"/>
      <c r="AR211" s="139"/>
      <c r="AS211" s="139"/>
      <c r="AT211" s="139"/>
      <c r="AU211" s="139"/>
      <c r="AV211" s="139"/>
      <c r="AW211" s="139"/>
      <c r="AX211" s="139"/>
      <c r="AY211" s="139"/>
      <c r="AZ211" s="139"/>
      <c r="BA211" s="140"/>
      <c r="BB211" s="139"/>
      <c r="BC211" s="139"/>
      <c r="BD211" s="139"/>
      <c r="BE211" s="139"/>
      <c r="BF211" s="139"/>
      <c r="BG211" s="140"/>
      <c r="BH211" s="139"/>
      <c r="BI211" s="139"/>
      <c r="BJ211" s="139"/>
      <c r="BK211" s="139"/>
      <c r="BL211" s="139"/>
      <c r="BM211" s="139"/>
      <c r="BN211" s="139"/>
    </row>
    <row r="212" spans="1:66" ht="15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  <c r="AO212" s="139"/>
      <c r="AP212" s="139"/>
      <c r="AQ212" s="139"/>
      <c r="AR212" s="139"/>
      <c r="AS212" s="139"/>
      <c r="AT212" s="139"/>
      <c r="AU212" s="139"/>
      <c r="AV212" s="139"/>
      <c r="AW212" s="139"/>
      <c r="AX212" s="139"/>
      <c r="AY212" s="139"/>
      <c r="AZ212" s="139"/>
      <c r="BA212" s="140"/>
      <c r="BB212" s="139"/>
      <c r="BC212" s="139"/>
      <c r="BD212" s="139"/>
      <c r="BE212" s="139"/>
      <c r="BF212" s="139"/>
      <c r="BG212" s="140"/>
      <c r="BH212" s="139"/>
      <c r="BI212" s="139"/>
      <c r="BJ212" s="139"/>
      <c r="BK212" s="139"/>
      <c r="BL212" s="139"/>
      <c r="BM212" s="139"/>
      <c r="BN212" s="139"/>
    </row>
    <row r="213" spans="1:66" ht="15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  <c r="AF213" s="139"/>
      <c r="AG213" s="139"/>
      <c r="AH213" s="139"/>
      <c r="AI213" s="139"/>
      <c r="AJ213" s="139"/>
      <c r="AK213" s="139"/>
      <c r="AL213" s="139"/>
      <c r="AM213" s="139"/>
      <c r="AN213" s="139"/>
      <c r="AO213" s="139"/>
      <c r="AP213" s="139"/>
      <c r="AQ213" s="139"/>
      <c r="AR213" s="139"/>
      <c r="AS213" s="139"/>
      <c r="AT213" s="139"/>
      <c r="AU213" s="139"/>
      <c r="AV213" s="139"/>
      <c r="AW213" s="139"/>
      <c r="AX213" s="139"/>
      <c r="AY213" s="139"/>
      <c r="AZ213" s="139"/>
      <c r="BA213" s="140"/>
      <c r="BB213" s="139"/>
      <c r="BC213" s="139"/>
      <c r="BD213" s="139"/>
      <c r="BE213" s="139"/>
      <c r="BF213" s="139"/>
      <c r="BG213" s="140"/>
      <c r="BH213" s="139"/>
      <c r="BI213" s="139"/>
      <c r="BJ213" s="139"/>
      <c r="BK213" s="139"/>
      <c r="BL213" s="139"/>
      <c r="BM213" s="139"/>
      <c r="BN213" s="139"/>
    </row>
    <row r="214" spans="1:66" ht="15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39"/>
      <c r="AD214" s="139"/>
      <c r="AE214" s="139"/>
      <c r="AF214" s="139"/>
      <c r="AG214" s="139"/>
      <c r="AH214" s="139"/>
      <c r="AI214" s="139"/>
      <c r="AJ214" s="139"/>
      <c r="AK214" s="139"/>
      <c r="AL214" s="139"/>
      <c r="AM214" s="139"/>
      <c r="AN214" s="139"/>
      <c r="AO214" s="139"/>
      <c r="AP214" s="139"/>
      <c r="AQ214" s="139"/>
      <c r="AR214" s="139"/>
      <c r="AS214" s="139"/>
      <c r="AT214" s="139"/>
      <c r="AU214" s="139"/>
      <c r="AV214" s="139"/>
      <c r="AW214" s="139"/>
      <c r="AX214" s="139"/>
      <c r="AY214" s="139"/>
      <c r="AZ214" s="139"/>
      <c r="BA214" s="140"/>
      <c r="BB214" s="139"/>
      <c r="BC214" s="139"/>
      <c r="BD214" s="139"/>
      <c r="BE214" s="139"/>
      <c r="BF214" s="139"/>
      <c r="BG214" s="140"/>
      <c r="BH214" s="139"/>
      <c r="BI214" s="139"/>
      <c r="BJ214" s="139"/>
      <c r="BK214" s="139"/>
      <c r="BL214" s="139"/>
      <c r="BM214" s="139"/>
      <c r="BN214" s="139"/>
    </row>
    <row r="215" spans="1:66" ht="15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39"/>
      <c r="AH215" s="139"/>
      <c r="AI215" s="139"/>
      <c r="AJ215" s="139"/>
      <c r="AK215" s="139"/>
      <c r="AL215" s="139"/>
      <c r="AM215" s="139"/>
      <c r="AN215" s="139"/>
      <c r="AO215" s="139"/>
      <c r="AP215" s="139"/>
      <c r="AQ215" s="139"/>
      <c r="AR215" s="139"/>
      <c r="AS215" s="139"/>
      <c r="AT215" s="139"/>
      <c r="AU215" s="139"/>
      <c r="AV215" s="139"/>
      <c r="AW215" s="139"/>
      <c r="AX215" s="139"/>
      <c r="AY215" s="139"/>
      <c r="AZ215" s="139"/>
      <c r="BA215" s="140"/>
      <c r="BB215" s="139"/>
      <c r="BC215" s="139"/>
      <c r="BD215" s="139"/>
      <c r="BE215" s="139"/>
      <c r="BF215" s="139"/>
      <c r="BG215" s="140"/>
      <c r="BH215" s="139"/>
      <c r="BI215" s="139"/>
      <c r="BJ215" s="139"/>
      <c r="BK215" s="139"/>
      <c r="BL215" s="139"/>
      <c r="BM215" s="139"/>
      <c r="BN215" s="139"/>
    </row>
    <row r="216" spans="1:66" ht="15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  <c r="AE216" s="139"/>
      <c r="AF216" s="139"/>
      <c r="AG216" s="139"/>
      <c r="AH216" s="139"/>
      <c r="AI216" s="139"/>
      <c r="AJ216" s="139"/>
      <c r="AK216" s="139"/>
      <c r="AL216" s="139"/>
      <c r="AM216" s="139"/>
      <c r="AN216" s="139"/>
      <c r="AO216" s="139"/>
      <c r="AP216" s="139"/>
      <c r="AQ216" s="139"/>
      <c r="AR216" s="139"/>
      <c r="AS216" s="139"/>
      <c r="AT216" s="139"/>
      <c r="AU216" s="139"/>
      <c r="AV216" s="139"/>
      <c r="AW216" s="139"/>
      <c r="AX216" s="139"/>
      <c r="AY216" s="139"/>
      <c r="AZ216" s="139"/>
      <c r="BA216" s="140"/>
      <c r="BB216" s="139"/>
      <c r="BC216" s="139"/>
      <c r="BD216" s="139"/>
      <c r="BE216" s="139"/>
      <c r="BF216" s="139"/>
      <c r="BG216" s="140"/>
      <c r="BH216" s="139"/>
      <c r="BI216" s="139"/>
      <c r="BJ216" s="139"/>
      <c r="BK216" s="139"/>
      <c r="BL216" s="139"/>
      <c r="BM216" s="139"/>
      <c r="BN216" s="139"/>
    </row>
    <row r="217" spans="1:66" ht="15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  <c r="AE217" s="139"/>
      <c r="AF217" s="139"/>
      <c r="AG217" s="139"/>
      <c r="AH217" s="139"/>
      <c r="AI217" s="139"/>
      <c r="AJ217" s="139"/>
      <c r="AK217" s="139"/>
      <c r="AL217" s="139"/>
      <c r="AM217" s="139"/>
      <c r="AN217" s="139"/>
      <c r="AO217" s="139"/>
      <c r="AP217" s="139"/>
      <c r="AQ217" s="139"/>
      <c r="AR217" s="139"/>
      <c r="AS217" s="139"/>
      <c r="AT217" s="139"/>
      <c r="AU217" s="139"/>
      <c r="AV217" s="139"/>
      <c r="AW217" s="139"/>
      <c r="AX217" s="139"/>
      <c r="AY217" s="139"/>
      <c r="AZ217" s="139"/>
      <c r="BA217" s="140"/>
      <c r="BB217" s="139"/>
      <c r="BC217" s="139"/>
      <c r="BD217" s="139"/>
      <c r="BE217" s="139"/>
      <c r="BF217" s="139"/>
      <c r="BG217" s="140"/>
      <c r="BH217" s="139"/>
      <c r="BI217" s="139"/>
      <c r="BJ217" s="139"/>
      <c r="BK217" s="139"/>
      <c r="BL217" s="139"/>
      <c r="BM217" s="139"/>
      <c r="BN217" s="139"/>
    </row>
    <row r="218" spans="1:66" ht="15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O218" s="139"/>
      <c r="AP218" s="139"/>
      <c r="AQ218" s="139"/>
      <c r="AR218" s="139"/>
      <c r="AS218" s="139"/>
      <c r="AT218" s="139"/>
      <c r="AU218" s="139"/>
      <c r="AV218" s="139"/>
      <c r="AW218" s="139"/>
      <c r="AX218" s="139"/>
      <c r="AY218" s="139"/>
      <c r="AZ218" s="139"/>
      <c r="BA218" s="140"/>
      <c r="BB218" s="139"/>
      <c r="BC218" s="139"/>
      <c r="BD218" s="139"/>
      <c r="BE218" s="139"/>
      <c r="BF218" s="139"/>
      <c r="BG218" s="140"/>
      <c r="BH218" s="139"/>
      <c r="BI218" s="139"/>
      <c r="BJ218" s="139"/>
      <c r="BK218" s="139"/>
      <c r="BL218" s="139"/>
      <c r="BM218" s="139"/>
      <c r="BN218" s="139"/>
    </row>
    <row r="219" spans="1:66" ht="15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  <c r="AE219" s="139"/>
      <c r="AF219" s="139"/>
      <c r="AG219" s="139"/>
      <c r="AH219" s="139"/>
      <c r="AI219" s="139"/>
      <c r="AJ219" s="139"/>
      <c r="AK219" s="139"/>
      <c r="AL219" s="139"/>
      <c r="AM219" s="139"/>
      <c r="AN219" s="139"/>
      <c r="AO219" s="139"/>
      <c r="AP219" s="139"/>
      <c r="AQ219" s="139"/>
      <c r="AR219" s="139"/>
      <c r="AS219" s="139"/>
      <c r="AT219" s="139"/>
      <c r="AU219" s="139"/>
      <c r="AV219" s="139"/>
      <c r="AW219" s="139"/>
      <c r="AX219" s="139"/>
      <c r="AY219" s="139"/>
      <c r="AZ219" s="139"/>
      <c r="BA219" s="140"/>
      <c r="BB219" s="139"/>
      <c r="BC219" s="139"/>
      <c r="BD219" s="139"/>
      <c r="BE219" s="139"/>
      <c r="BF219" s="139"/>
      <c r="BG219" s="140"/>
      <c r="BH219" s="139"/>
      <c r="BI219" s="139"/>
      <c r="BJ219" s="139"/>
      <c r="BK219" s="139"/>
      <c r="BL219" s="139"/>
      <c r="BM219" s="139"/>
      <c r="BN219" s="139"/>
    </row>
    <row r="220" spans="1:66" ht="15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  <c r="AC220" s="139"/>
      <c r="AD220" s="139"/>
      <c r="AE220" s="139"/>
      <c r="AF220" s="139"/>
      <c r="AG220" s="139"/>
      <c r="AH220" s="139"/>
      <c r="AI220" s="139"/>
      <c r="AJ220" s="139"/>
      <c r="AK220" s="139"/>
      <c r="AL220" s="139"/>
      <c r="AM220" s="139"/>
      <c r="AN220" s="139"/>
      <c r="AO220" s="139"/>
      <c r="AP220" s="139"/>
      <c r="AQ220" s="139"/>
      <c r="AR220" s="139"/>
      <c r="AS220" s="139"/>
      <c r="AT220" s="139"/>
      <c r="AU220" s="139"/>
      <c r="AV220" s="139"/>
      <c r="AW220" s="139"/>
      <c r="AX220" s="139"/>
      <c r="AY220" s="139"/>
      <c r="AZ220" s="139"/>
      <c r="BA220" s="140"/>
      <c r="BB220" s="139"/>
      <c r="BC220" s="139"/>
      <c r="BD220" s="139"/>
      <c r="BE220" s="139"/>
      <c r="BF220" s="139"/>
      <c r="BG220" s="140"/>
      <c r="BH220" s="139"/>
      <c r="BI220" s="139"/>
      <c r="BJ220" s="139"/>
      <c r="BK220" s="139"/>
      <c r="BL220" s="139"/>
      <c r="BM220" s="139"/>
      <c r="BN220" s="139"/>
    </row>
    <row r="221" spans="1:66" ht="15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39"/>
      <c r="AH221" s="139"/>
      <c r="AI221" s="139"/>
      <c r="AJ221" s="139"/>
      <c r="AK221" s="139"/>
      <c r="AL221" s="139"/>
      <c r="AM221" s="139"/>
      <c r="AN221" s="139"/>
      <c r="AO221" s="139"/>
      <c r="AP221" s="139"/>
      <c r="AQ221" s="139"/>
      <c r="AR221" s="139"/>
      <c r="AS221" s="139"/>
      <c r="AT221" s="139"/>
      <c r="AU221" s="139"/>
      <c r="AV221" s="139"/>
      <c r="AW221" s="139"/>
      <c r="AX221" s="139"/>
      <c r="AY221" s="139"/>
      <c r="AZ221" s="139"/>
      <c r="BA221" s="140"/>
      <c r="BB221" s="139"/>
      <c r="BC221" s="139"/>
      <c r="BD221" s="139"/>
      <c r="BE221" s="139"/>
      <c r="BF221" s="139"/>
      <c r="BG221" s="140"/>
      <c r="BH221" s="139"/>
      <c r="BI221" s="139"/>
      <c r="BJ221" s="139"/>
      <c r="BK221" s="139"/>
      <c r="BL221" s="139"/>
      <c r="BM221" s="139"/>
      <c r="BN221" s="139"/>
    </row>
    <row r="222" spans="1:66" ht="15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  <c r="AO222" s="139"/>
      <c r="AP222" s="139"/>
      <c r="AQ222" s="139"/>
      <c r="AR222" s="139"/>
      <c r="AS222" s="139"/>
      <c r="AT222" s="139"/>
      <c r="AU222" s="139"/>
      <c r="AV222" s="139"/>
      <c r="AW222" s="139"/>
      <c r="AX222" s="139"/>
      <c r="AY222" s="139"/>
      <c r="AZ222" s="139"/>
      <c r="BA222" s="140"/>
      <c r="BB222" s="139"/>
      <c r="BC222" s="139"/>
      <c r="BD222" s="139"/>
      <c r="BE222" s="139"/>
      <c r="BF222" s="139"/>
      <c r="BG222" s="140"/>
      <c r="BH222" s="139"/>
      <c r="BI222" s="139"/>
      <c r="BJ222" s="139"/>
      <c r="BK222" s="139"/>
      <c r="BL222" s="139"/>
      <c r="BM222" s="139"/>
      <c r="BN222" s="139"/>
    </row>
    <row r="223" spans="1:66" ht="15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  <c r="AE223" s="139"/>
      <c r="AF223" s="139"/>
      <c r="AG223" s="139"/>
      <c r="AH223" s="139"/>
      <c r="AI223" s="139"/>
      <c r="AJ223" s="139"/>
      <c r="AK223" s="139"/>
      <c r="AL223" s="139"/>
      <c r="AM223" s="139"/>
      <c r="AN223" s="139"/>
      <c r="AO223" s="139"/>
      <c r="AP223" s="139"/>
      <c r="AQ223" s="139"/>
      <c r="AR223" s="139"/>
      <c r="AS223" s="139"/>
      <c r="AT223" s="139"/>
      <c r="AU223" s="139"/>
      <c r="AV223" s="139"/>
      <c r="AW223" s="139"/>
      <c r="AX223" s="139"/>
      <c r="AY223" s="139"/>
      <c r="AZ223" s="139"/>
      <c r="BA223" s="140"/>
      <c r="BB223" s="139"/>
      <c r="BC223" s="139"/>
      <c r="BD223" s="139"/>
      <c r="BE223" s="139"/>
      <c r="BF223" s="139"/>
      <c r="BG223" s="140"/>
      <c r="BH223" s="139"/>
      <c r="BI223" s="139"/>
      <c r="BJ223" s="139"/>
      <c r="BK223" s="139"/>
      <c r="BL223" s="139"/>
      <c r="BM223" s="139"/>
      <c r="BN223" s="139"/>
    </row>
    <row r="224" spans="1:66" ht="15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  <c r="AO224" s="139"/>
      <c r="AP224" s="139"/>
      <c r="AQ224" s="139"/>
      <c r="AR224" s="139"/>
      <c r="AS224" s="139"/>
      <c r="AT224" s="139"/>
      <c r="AU224" s="139"/>
      <c r="AV224" s="139"/>
      <c r="AW224" s="139"/>
      <c r="AX224" s="139"/>
      <c r="AY224" s="139"/>
      <c r="AZ224" s="139"/>
      <c r="BA224" s="140"/>
      <c r="BB224" s="139"/>
      <c r="BC224" s="139"/>
      <c r="BD224" s="139"/>
      <c r="BE224" s="139"/>
      <c r="BF224" s="139"/>
      <c r="BG224" s="140"/>
      <c r="BH224" s="139"/>
      <c r="BI224" s="139"/>
      <c r="BJ224" s="139"/>
      <c r="BK224" s="139"/>
      <c r="BL224" s="139"/>
      <c r="BM224" s="139"/>
      <c r="BN224" s="139"/>
    </row>
    <row r="225" spans="1:66" ht="15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  <c r="AO225" s="139"/>
      <c r="AP225" s="139"/>
      <c r="AQ225" s="139"/>
      <c r="AR225" s="139"/>
      <c r="AS225" s="139"/>
      <c r="AT225" s="139"/>
      <c r="AU225" s="139"/>
      <c r="AV225" s="139"/>
      <c r="AW225" s="139"/>
      <c r="AX225" s="139"/>
      <c r="AY225" s="139"/>
      <c r="AZ225" s="139"/>
      <c r="BA225" s="140"/>
      <c r="BB225" s="139"/>
      <c r="BC225" s="139"/>
      <c r="BD225" s="139"/>
      <c r="BE225" s="139"/>
      <c r="BF225" s="139"/>
      <c r="BG225" s="140"/>
      <c r="BH225" s="139"/>
      <c r="BI225" s="139"/>
      <c r="BJ225" s="139"/>
      <c r="BK225" s="139"/>
      <c r="BL225" s="139"/>
      <c r="BM225" s="139"/>
      <c r="BN225" s="139"/>
    </row>
    <row r="226" spans="1:66" ht="15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39"/>
      <c r="AH226" s="139"/>
      <c r="AI226" s="139"/>
      <c r="AJ226" s="139"/>
      <c r="AK226" s="139"/>
      <c r="AL226" s="139"/>
      <c r="AM226" s="139"/>
      <c r="AN226" s="139"/>
      <c r="AO226" s="139"/>
      <c r="AP226" s="139"/>
      <c r="AQ226" s="139"/>
      <c r="AR226" s="139"/>
      <c r="AS226" s="139"/>
      <c r="AT226" s="139"/>
      <c r="AU226" s="139"/>
      <c r="AV226" s="139"/>
      <c r="AW226" s="139"/>
      <c r="AX226" s="139"/>
      <c r="AY226" s="139"/>
      <c r="AZ226" s="139"/>
      <c r="BA226" s="140"/>
      <c r="BB226" s="139"/>
      <c r="BC226" s="139"/>
      <c r="BD226" s="139"/>
      <c r="BE226" s="139"/>
      <c r="BF226" s="139"/>
      <c r="BG226" s="140"/>
      <c r="BH226" s="139"/>
      <c r="BI226" s="139"/>
      <c r="BJ226" s="139"/>
      <c r="BK226" s="139"/>
      <c r="BL226" s="139"/>
      <c r="BM226" s="139"/>
      <c r="BN226" s="139"/>
    </row>
    <row r="227" spans="1:66" ht="15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  <c r="AO227" s="139"/>
      <c r="AP227" s="139"/>
      <c r="AQ227" s="139"/>
      <c r="AR227" s="139"/>
      <c r="AS227" s="139"/>
      <c r="AT227" s="139"/>
      <c r="AU227" s="139"/>
      <c r="AV227" s="139"/>
      <c r="AW227" s="139"/>
      <c r="AX227" s="139"/>
      <c r="AY227" s="139"/>
      <c r="AZ227" s="139"/>
      <c r="BA227" s="140"/>
      <c r="BB227" s="139"/>
      <c r="BC227" s="139"/>
      <c r="BD227" s="139"/>
      <c r="BE227" s="139"/>
      <c r="BF227" s="139"/>
      <c r="BG227" s="140"/>
      <c r="BH227" s="139"/>
      <c r="BI227" s="139"/>
      <c r="BJ227" s="139"/>
      <c r="BK227" s="139"/>
      <c r="BL227" s="139"/>
      <c r="BM227" s="139"/>
      <c r="BN227" s="139"/>
    </row>
    <row r="228" spans="1:66" ht="15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39"/>
      <c r="AH228" s="139"/>
      <c r="AI228" s="139"/>
      <c r="AJ228" s="139"/>
      <c r="AK228" s="139"/>
      <c r="AL228" s="139"/>
      <c r="AM228" s="139"/>
      <c r="AN228" s="139"/>
      <c r="AO228" s="139"/>
      <c r="AP228" s="139"/>
      <c r="AQ228" s="139"/>
      <c r="AR228" s="139"/>
      <c r="AS228" s="139"/>
      <c r="AT228" s="139"/>
      <c r="AU228" s="139"/>
      <c r="AV228" s="139"/>
      <c r="AW228" s="139"/>
      <c r="AX228" s="139"/>
      <c r="AY228" s="139"/>
      <c r="AZ228" s="139"/>
      <c r="BA228" s="140"/>
      <c r="BB228" s="139"/>
      <c r="BC228" s="139"/>
      <c r="BD228" s="139"/>
      <c r="BE228" s="139"/>
      <c r="BF228" s="139"/>
      <c r="BG228" s="140"/>
      <c r="BH228" s="139"/>
      <c r="BI228" s="139"/>
      <c r="BJ228" s="139"/>
      <c r="BK228" s="139"/>
      <c r="BL228" s="139"/>
      <c r="BM228" s="139"/>
      <c r="BN228" s="139"/>
    </row>
    <row r="229" spans="1:66" ht="15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  <c r="AO229" s="139"/>
      <c r="AP229" s="139"/>
      <c r="AQ229" s="139"/>
      <c r="AR229" s="139"/>
      <c r="AS229" s="139"/>
      <c r="AT229" s="139"/>
      <c r="AU229" s="139"/>
      <c r="AV229" s="139"/>
      <c r="AW229" s="139"/>
      <c r="AX229" s="139"/>
      <c r="AY229" s="139"/>
      <c r="AZ229" s="139"/>
      <c r="BA229" s="140"/>
      <c r="BB229" s="139"/>
      <c r="BC229" s="139"/>
      <c r="BD229" s="139"/>
      <c r="BE229" s="139"/>
      <c r="BF229" s="139"/>
      <c r="BG229" s="140"/>
      <c r="BH229" s="139"/>
      <c r="BI229" s="139"/>
      <c r="BJ229" s="139"/>
      <c r="BK229" s="139"/>
      <c r="BL229" s="139"/>
      <c r="BM229" s="139"/>
      <c r="BN229" s="139"/>
    </row>
    <row r="230" spans="1:66" ht="15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39"/>
      <c r="AG230" s="139"/>
      <c r="AH230" s="139"/>
      <c r="AI230" s="139"/>
      <c r="AJ230" s="139"/>
      <c r="AK230" s="139"/>
      <c r="AL230" s="139"/>
      <c r="AM230" s="139"/>
      <c r="AN230" s="139"/>
      <c r="AO230" s="139"/>
      <c r="AP230" s="139"/>
      <c r="AQ230" s="139"/>
      <c r="AR230" s="139"/>
      <c r="AS230" s="139"/>
      <c r="AT230" s="139"/>
      <c r="AU230" s="139"/>
      <c r="AV230" s="139"/>
      <c r="AW230" s="139"/>
      <c r="AX230" s="139"/>
      <c r="AY230" s="139"/>
      <c r="AZ230" s="139"/>
      <c r="BA230" s="140"/>
      <c r="BB230" s="139"/>
      <c r="BC230" s="139"/>
      <c r="BD230" s="139"/>
      <c r="BE230" s="139"/>
      <c r="BF230" s="139"/>
      <c r="BG230" s="140"/>
      <c r="BH230" s="139"/>
      <c r="BI230" s="139"/>
      <c r="BJ230" s="139"/>
      <c r="BK230" s="139"/>
      <c r="BL230" s="139"/>
      <c r="BM230" s="139"/>
      <c r="BN230" s="139"/>
    </row>
    <row r="231" spans="1:66" ht="15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/>
      <c r="AP231" s="139"/>
      <c r="AQ231" s="139"/>
      <c r="AR231" s="139"/>
      <c r="AS231" s="139"/>
      <c r="AT231" s="139"/>
      <c r="AU231" s="139"/>
      <c r="AV231" s="139"/>
      <c r="AW231" s="139"/>
      <c r="AX231" s="139"/>
      <c r="AY231" s="139"/>
      <c r="AZ231" s="139"/>
      <c r="BA231" s="140"/>
      <c r="BB231" s="139"/>
      <c r="BC231" s="139"/>
      <c r="BD231" s="139"/>
      <c r="BE231" s="139"/>
      <c r="BF231" s="139"/>
      <c r="BG231" s="140"/>
      <c r="BH231" s="139"/>
      <c r="BI231" s="139"/>
      <c r="BJ231" s="139"/>
      <c r="BK231" s="139"/>
      <c r="BL231" s="139"/>
      <c r="BM231" s="139"/>
      <c r="BN231" s="139"/>
    </row>
    <row r="232" spans="1:66" ht="15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39"/>
      <c r="AD232" s="139"/>
      <c r="AE232" s="139"/>
      <c r="AF232" s="139"/>
      <c r="AG232" s="139"/>
      <c r="AH232" s="139"/>
      <c r="AI232" s="139"/>
      <c r="AJ232" s="139"/>
      <c r="AK232" s="139"/>
      <c r="AL232" s="139"/>
      <c r="AM232" s="139"/>
      <c r="AN232" s="139"/>
      <c r="AO232" s="139"/>
      <c r="AP232" s="139"/>
      <c r="AQ232" s="139"/>
      <c r="AR232" s="139"/>
      <c r="AS232" s="139"/>
      <c r="AT232" s="139"/>
      <c r="AU232" s="139"/>
      <c r="AV232" s="139"/>
      <c r="AW232" s="139"/>
      <c r="AX232" s="139"/>
      <c r="AY232" s="139"/>
      <c r="AZ232" s="139"/>
      <c r="BA232" s="140"/>
      <c r="BB232" s="139"/>
      <c r="BC232" s="139"/>
      <c r="BD232" s="139"/>
      <c r="BE232" s="139"/>
      <c r="BF232" s="139"/>
      <c r="BG232" s="140"/>
      <c r="BH232" s="139"/>
      <c r="BI232" s="139"/>
      <c r="BJ232" s="139"/>
      <c r="BK232" s="139"/>
      <c r="BL232" s="139"/>
      <c r="BM232" s="139"/>
      <c r="BN232" s="139"/>
    </row>
    <row r="233" spans="1:66" ht="15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39"/>
      <c r="AD233" s="139"/>
      <c r="AE233" s="139"/>
      <c r="AF233" s="139"/>
      <c r="AG233" s="139"/>
      <c r="AH233" s="139"/>
      <c r="AI233" s="139"/>
      <c r="AJ233" s="139"/>
      <c r="AK233" s="139"/>
      <c r="AL233" s="139"/>
      <c r="AM233" s="139"/>
      <c r="AN233" s="139"/>
      <c r="AO233" s="139"/>
      <c r="AP233" s="139"/>
      <c r="AQ233" s="139"/>
      <c r="AR233" s="139"/>
      <c r="AS233" s="139"/>
      <c r="AT233" s="139"/>
      <c r="AU233" s="139"/>
      <c r="AV233" s="139"/>
      <c r="AW233" s="139"/>
      <c r="AX233" s="139"/>
      <c r="AY233" s="139"/>
      <c r="AZ233" s="139"/>
      <c r="BA233" s="140"/>
      <c r="BB233" s="139"/>
      <c r="BC233" s="139"/>
      <c r="BD233" s="139"/>
      <c r="BE233" s="139"/>
      <c r="BF233" s="139"/>
      <c r="BG233" s="140"/>
      <c r="BH233" s="139"/>
      <c r="BI233" s="139"/>
      <c r="BJ233" s="139"/>
      <c r="BK233" s="139"/>
      <c r="BL233" s="139"/>
      <c r="BM233" s="139"/>
      <c r="BN233" s="139"/>
    </row>
    <row r="234" spans="1:66" ht="15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  <c r="AO234" s="139"/>
      <c r="AP234" s="139"/>
      <c r="AQ234" s="139"/>
      <c r="AR234" s="139"/>
      <c r="AS234" s="139"/>
      <c r="AT234" s="139"/>
      <c r="AU234" s="139"/>
      <c r="AV234" s="139"/>
      <c r="AW234" s="139"/>
      <c r="AX234" s="139"/>
      <c r="AY234" s="139"/>
      <c r="AZ234" s="139"/>
      <c r="BA234" s="140"/>
      <c r="BB234" s="139"/>
      <c r="BC234" s="139"/>
      <c r="BD234" s="139"/>
      <c r="BE234" s="139"/>
      <c r="BF234" s="139"/>
      <c r="BG234" s="140"/>
      <c r="BH234" s="139"/>
      <c r="BI234" s="139"/>
      <c r="BJ234" s="139"/>
      <c r="BK234" s="139"/>
      <c r="BL234" s="139"/>
      <c r="BM234" s="139"/>
      <c r="BN234" s="139"/>
    </row>
    <row r="235" spans="1:66" ht="15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  <c r="AE235" s="139"/>
      <c r="AF235" s="139"/>
      <c r="AG235" s="139"/>
      <c r="AH235" s="139"/>
      <c r="AI235" s="139"/>
      <c r="AJ235" s="139"/>
      <c r="AK235" s="139"/>
      <c r="AL235" s="139"/>
      <c r="AM235" s="139"/>
      <c r="AN235" s="139"/>
      <c r="AO235" s="139"/>
      <c r="AP235" s="139"/>
      <c r="AQ235" s="139"/>
      <c r="AR235" s="139"/>
      <c r="AS235" s="139"/>
      <c r="AT235" s="139"/>
      <c r="AU235" s="139"/>
      <c r="AV235" s="139"/>
      <c r="AW235" s="139"/>
      <c r="AX235" s="139"/>
      <c r="AY235" s="139"/>
      <c r="AZ235" s="139"/>
      <c r="BA235" s="140"/>
      <c r="BB235" s="139"/>
      <c r="BC235" s="139"/>
      <c r="BD235" s="139"/>
      <c r="BE235" s="139"/>
      <c r="BF235" s="139"/>
      <c r="BG235" s="140"/>
      <c r="BH235" s="139"/>
      <c r="BI235" s="139"/>
      <c r="BJ235" s="139"/>
      <c r="BK235" s="139"/>
      <c r="BL235" s="139"/>
      <c r="BM235" s="139"/>
      <c r="BN235" s="139"/>
    </row>
    <row r="236" spans="1:66" ht="15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39"/>
      <c r="AD236" s="139"/>
      <c r="AE236" s="139"/>
      <c r="AF236" s="139"/>
      <c r="AG236" s="139"/>
      <c r="AH236" s="139"/>
      <c r="AI236" s="139"/>
      <c r="AJ236" s="139"/>
      <c r="AK236" s="139"/>
      <c r="AL236" s="139"/>
      <c r="AM236" s="139"/>
      <c r="AN236" s="139"/>
      <c r="AO236" s="139"/>
      <c r="AP236" s="139"/>
      <c r="AQ236" s="139"/>
      <c r="AR236" s="139"/>
      <c r="AS236" s="139"/>
      <c r="AT236" s="139"/>
      <c r="AU236" s="139"/>
      <c r="AV236" s="139"/>
      <c r="AW236" s="139"/>
      <c r="AX236" s="139"/>
      <c r="AY236" s="139"/>
      <c r="AZ236" s="139"/>
      <c r="BA236" s="140"/>
      <c r="BB236" s="139"/>
      <c r="BC236" s="139"/>
      <c r="BD236" s="139"/>
      <c r="BE236" s="139"/>
      <c r="BF236" s="139"/>
      <c r="BG236" s="140"/>
      <c r="BH236" s="139"/>
      <c r="BI236" s="139"/>
      <c r="BJ236" s="139"/>
      <c r="BK236" s="139"/>
      <c r="BL236" s="139"/>
      <c r="BM236" s="139"/>
      <c r="BN236" s="139"/>
    </row>
    <row r="237" spans="1:66" ht="15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9"/>
      <c r="AM237" s="139"/>
      <c r="AN237" s="139"/>
      <c r="AO237" s="139"/>
      <c r="AP237" s="139"/>
      <c r="AQ237" s="139"/>
      <c r="AR237" s="139"/>
      <c r="AS237" s="139"/>
      <c r="AT237" s="139"/>
      <c r="AU237" s="139"/>
      <c r="AV237" s="139"/>
      <c r="AW237" s="139"/>
      <c r="AX237" s="139"/>
      <c r="AY237" s="139"/>
      <c r="AZ237" s="139"/>
      <c r="BA237" s="140"/>
      <c r="BB237" s="139"/>
      <c r="BC237" s="139"/>
      <c r="BD237" s="139"/>
      <c r="BE237" s="139"/>
      <c r="BF237" s="139"/>
      <c r="BG237" s="140"/>
      <c r="BH237" s="139"/>
      <c r="BI237" s="139"/>
      <c r="BJ237" s="139"/>
      <c r="BK237" s="139"/>
      <c r="BL237" s="139"/>
      <c r="BM237" s="139"/>
      <c r="BN237" s="139"/>
    </row>
    <row r="238" spans="1:66" ht="15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39"/>
      <c r="AH238" s="139"/>
      <c r="AI238" s="139"/>
      <c r="AJ238" s="139"/>
      <c r="AK238" s="139"/>
      <c r="AL238" s="139"/>
      <c r="AM238" s="139"/>
      <c r="AN238" s="139"/>
      <c r="AO238" s="139"/>
      <c r="AP238" s="139"/>
      <c r="AQ238" s="139"/>
      <c r="AR238" s="139"/>
      <c r="AS238" s="139"/>
      <c r="AT238" s="139"/>
      <c r="AU238" s="139"/>
      <c r="AV238" s="139"/>
      <c r="AW238" s="139"/>
      <c r="AX238" s="139"/>
      <c r="AY238" s="139"/>
      <c r="AZ238" s="139"/>
      <c r="BA238" s="140"/>
      <c r="BB238" s="139"/>
      <c r="BC238" s="139"/>
      <c r="BD238" s="139"/>
      <c r="BE238" s="139"/>
      <c r="BF238" s="139"/>
      <c r="BG238" s="140"/>
      <c r="BH238" s="139"/>
      <c r="BI238" s="139"/>
      <c r="BJ238" s="139"/>
      <c r="BK238" s="139"/>
      <c r="BL238" s="139"/>
      <c r="BM238" s="139"/>
      <c r="BN238" s="139"/>
    </row>
    <row r="239" spans="1:66" ht="15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39"/>
      <c r="AD239" s="139"/>
      <c r="AE239" s="139"/>
      <c r="AF239" s="139"/>
      <c r="AG239" s="139"/>
      <c r="AH239" s="139"/>
      <c r="AI239" s="139"/>
      <c r="AJ239" s="139"/>
      <c r="AK239" s="139"/>
      <c r="AL239" s="139"/>
      <c r="AM239" s="139"/>
      <c r="AN239" s="139"/>
      <c r="AO239" s="139"/>
      <c r="AP239" s="139"/>
      <c r="AQ239" s="139"/>
      <c r="AR239" s="139"/>
      <c r="AS239" s="139"/>
      <c r="AT239" s="139"/>
      <c r="AU239" s="139"/>
      <c r="AV239" s="139"/>
      <c r="AW239" s="139"/>
      <c r="AX239" s="139"/>
      <c r="AY239" s="139"/>
      <c r="AZ239" s="139"/>
      <c r="BA239" s="140"/>
      <c r="BB239" s="139"/>
      <c r="BC239" s="139"/>
      <c r="BD239" s="139"/>
      <c r="BE239" s="139"/>
      <c r="BF239" s="139"/>
      <c r="BG239" s="140"/>
      <c r="BH239" s="139"/>
      <c r="BI239" s="139"/>
      <c r="BJ239" s="139"/>
      <c r="BK239" s="139"/>
      <c r="BL239" s="139"/>
      <c r="BM239" s="139"/>
      <c r="BN239" s="139"/>
    </row>
    <row r="240" spans="1:66" ht="15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  <c r="AE240" s="139"/>
      <c r="AF240" s="139"/>
      <c r="AG240" s="139"/>
      <c r="AH240" s="139"/>
      <c r="AI240" s="139"/>
      <c r="AJ240" s="139"/>
      <c r="AK240" s="139"/>
      <c r="AL240" s="139"/>
      <c r="AM240" s="139"/>
      <c r="AN240" s="139"/>
      <c r="AO240" s="139"/>
      <c r="AP240" s="139"/>
      <c r="AQ240" s="139"/>
      <c r="AR240" s="139"/>
      <c r="AS240" s="139"/>
      <c r="AT240" s="139"/>
      <c r="AU240" s="139"/>
      <c r="AV240" s="139"/>
      <c r="AW240" s="139"/>
      <c r="AX240" s="139"/>
      <c r="AY240" s="139"/>
      <c r="AZ240" s="139"/>
      <c r="BA240" s="140"/>
      <c r="BB240" s="139"/>
      <c r="BC240" s="139"/>
      <c r="BD240" s="139"/>
      <c r="BE240" s="139"/>
      <c r="BF240" s="139"/>
      <c r="BG240" s="140"/>
      <c r="BH240" s="139"/>
      <c r="BI240" s="139"/>
      <c r="BJ240" s="139"/>
      <c r="BK240" s="139"/>
      <c r="BL240" s="139"/>
      <c r="BM240" s="139"/>
      <c r="BN240" s="139"/>
    </row>
    <row r="241" spans="1:66" ht="15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39"/>
      <c r="AD241" s="139"/>
      <c r="AE241" s="139"/>
      <c r="AF241" s="139"/>
      <c r="AG241" s="139"/>
      <c r="AH241" s="139"/>
      <c r="AI241" s="139"/>
      <c r="AJ241" s="139"/>
      <c r="AK241" s="139"/>
      <c r="AL241" s="139"/>
      <c r="AM241" s="139"/>
      <c r="AN241" s="139"/>
      <c r="AO241" s="139"/>
      <c r="AP241" s="139"/>
      <c r="AQ241" s="139"/>
      <c r="AR241" s="139"/>
      <c r="AS241" s="139"/>
      <c r="AT241" s="139"/>
      <c r="AU241" s="139"/>
      <c r="AV241" s="139"/>
      <c r="AW241" s="139"/>
      <c r="AX241" s="139"/>
      <c r="AY241" s="139"/>
      <c r="AZ241" s="139"/>
      <c r="BA241" s="140"/>
      <c r="BB241" s="139"/>
      <c r="BC241" s="139"/>
      <c r="BD241" s="139"/>
      <c r="BE241" s="139"/>
      <c r="BF241" s="139"/>
      <c r="BG241" s="140"/>
      <c r="BH241" s="139"/>
      <c r="BI241" s="139"/>
      <c r="BJ241" s="139"/>
      <c r="BK241" s="139"/>
      <c r="BL241" s="139"/>
      <c r="BM241" s="139"/>
      <c r="BN241" s="139"/>
    </row>
    <row r="242" spans="1:66" ht="15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39"/>
      <c r="AD242" s="139"/>
      <c r="AE242" s="139"/>
      <c r="AF242" s="139"/>
      <c r="AG242" s="139"/>
      <c r="AH242" s="139"/>
      <c r="AI242" s="139"/>
      <c r="AJ242" s="139"/>
      <c r="AK242" s="139"/>
      <c r="AL242" s="139"/>
      <c r="AM242" s="139"/>
      <c r="AN242" s="139"/>
      <c r="AO242" s="139"/>
      <c r="AP242" s="139"/>
      <c r="AQ242" s="139"/>
      <c r="AR242" s="139"/>
      <c r="AS242" s="139"/>
      <c r="AT242" s="139"/>
      <c r="AU242" s="139"/>
      <c r="AV242" s="139"/>
      <c r="AW242" s="139"/>
      <c r="AX242" s="139"/>
      <c r="AY242" s="139"/>
      <c r="AZ242" s="139"/>
      <c r="BA242" s="140"/>
      <c r="BB242" s="139"/>
      <c r="BC242" s="139"/>
      <c r="BD242" s="139"/>
      <c r="BE242" s="139"/>
      <c r="BF242" s="139"/>
      <c r="BG242" s="140"/>
      <c r="BH242" s="139"/>
      <c r="BI242" s="139"/>
      <c r="BJ242" s="139"/>
      <c r="BK242" s="139"/>
      <c r="BL242" s="139"/>
      <c r="BM242" s="139"/>
      <c r="BN242" s="139"/>
    </row>
    <row r="243" spans="1:66" ht="15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  <c r="AO243" s="139"/>
      <c r="AP243" s="139"/>
      <c r="AQ243" s="139"/>
      <c r="AR243" s="139"/>
      <c r="AS243" s="139"/>
      <c r="AT243" s="139"/>
      <c r="AU243" s="139"/>
      <c r="AV243" s="139"/>
      <c r="AW243" s="139"/>
      <c r="AX243" s="139"/>
      <c r="AY243" s="139"/>
      <c r="AZ243" s="139"/>
      <c r="BA243" s="140"/>
      <c r="BB243" s="139"/>
      <c r="BC243" s="139"/>
      <c r="BD243" s="139"/>
      <c r="BE243" s="139"/>
      <c r="BF243" s="139"/>
      <c r="BG243" s="140"/>
      <c r="BH243" s="139"/>
      <c r="BI243" s="139"/>
      <c r="BJ243" s="139"/>
      <c r="BK243" s="139"/>
      <c r="BL243" s="139"/>
      <c r="BM243" s="139"/>
      <c r="BN243" s="139"/>
    </row>
    <row r="244" spans="1:66" ht="15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  <c r="AE244" s="139"/>
      <c r="AF244" s="139"/>
      <c r="AG244" s="139"/>
      <c r="AH244" s="139"/>
      <c r="AI244" s="139"/>
      <c r="AJ244" s="139"/>
      <c r="AK244" s="139"/>
      <c r="AL244" s="139"/>
      <c r="AM244" s="139"/>
      <c r="AN244" s="139"/>
      <c r="AO244" s="139"/>
      <c r="AP244" s="139"/>
      <c r="AQ244" s="139"/>
      <c r="AR244" s="139"/>
      <c r="AS244" s="139"/>
      <c r="AT244" s="139"/>
      <c r="AU244" s="139"/>
      <c r="AV244" s="139"/>
      <c r="AW244" s="139"/>
      <c r="AX244" s="139"/>
      <c r="AY244" s="139"/>
      <c r="AZ244" s="139"/>
      <c r="BA244" s="140"/>
      <c r="BB244" s="139"/>
      <c r="BC244" s="139"/>
      <c r="BD244" s="139"/>
      <c r="BE244" s="139"/>
      <c r="BF244" s="139"/>
      <c r="BG244" s="140"/>
      <c r="BH244" s="139"/>
      <c r="BI244" s="139"/>
      <c r="BJ244" s="139"/>
      <c r="BK244" s="139"/>
      <c r="BL244" s="139"/>
      <c r="BM244" s="139"/>
      <c r="BN244" s="139"/>
    </row>
    <row r="245" spans="1:66" ht="15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  <c r="AW245" s="139"/>
      <c r="AX245" s="139"/>
      <c r="AY245" s="139"/>
      <c r="AZ245" s="139"/>
      <c r="BA245" s="140"/>
      <c r="BB245" s="139"/>
      <c r="BC245" s="139"/>
      <c r="BD245" s="139"/>
      <c r="BE245" s="139"/>
      <c r="BF245" s="139"/>
      <c r="BG245" s="140"/>
      <c r="BH245" s="139"/>
      <c r="BI245" s="139"/>
      <c r="BJ245" s="139"/>
      <c r="BK245" s="139"/>
      <c r="BL245" s="139"/>
      <c r="BM245" s="139"/>
      <c r="BN245" s="139"/>
    </row>
    <row r="246" spans="1:66" ht="15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  <c r="AC246" s="139"/>
      <c r="AD246" s="139"/>
      <c r="AE246" s="139"/>
      <c r="AF246" s="139"/>
      <c r="AG246" s="139"/>
      <c r="AH246" s="139"/>
      <c r="AI246" s="139"/>
      <c r="AJ246" s="139"/>
      <c r="AK246" s="139"/>
      <c r="AL246" s="139"/>
      <c r="AM246" s="139"/>
      <c r="AN246" s="139"/>
      <c r="AO246" s="139"/>
      <c r="AP246" s="139"/>
      <c r="AQ246" s="139"/>
      <c r="AR246" s="139"/>
      <c r="AS246" s="139"/>
      <c r="AT246" s="139"/>
      <c r="AU246" s="139"/>
      <c r="AV246" s="139"/>
      <c r="AW246" s="139"/>
      <c r="AX246" s="139"/>
      <c r="AY246" s="139"/>
      <c r="AZ246" s="139"/>
      <c r="BA246" s="140"/>
      <c r="BB246" s="139"/>
      <c r="BC246" s="139"/>
      <c r="BD246" s="139"/>
      <c r="BE246" s="139"/>
      <c r="BF246" s="139"/>
      <c r="BG246" s="140"/>
      <c r="BH246" s="139"/>
      <c r="BI246" s="139"/>
      <c r="BJ246" s="139"/>
      <c r="BK246" s="139"/>
      <c r="BL246" s="139"/>
      <c r="BM246" s="139"/>
      <c r="BN246" s="139"/>
    </row>
    <row r="247" spans="1:66" ht="15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  <c r="AE247" s="139"/>
      <c r="AF247" s="139"/>
      <c r="AG247" s="139"/>
      <c r="AH247" s="139"/>
      <c r="AI247" s="139"/>
      <c r="AJ247" s="139"/>
      <c r="AK247" s="139"/>
      <c r="AL247" s="139"/>
      <c r="AM247" s="139"/>
      <c r="AN247" s="139"/>
      <c r="AO247" s="139"/>
      <c r="AP247" s="139"/>
      <c r="AQ247" s="139"/>
      <c r="AR247" s="139"/>
      <c r="AS247" s="139"/>
      <c r="AT247" s="139"/>
      <c r="AU247" s="139"/>
      <c r="AV247" s="139"/>
      <c r="AW247" s="139"/>
      <c r="AX247" s="139"/>
      <c r="AY247" s="139"/>
      <c r="AZ247" s="139"/>
      <c r="BA247" s="140"/>
      <c r="BB247" s="139"/>
      <c r="BC247" s="139"/>
      <c r="BD247" s="139"/>
      <c r="BE247" s="139"/>
      <c r="BF247" s="139"/>
      <c r="BG247" s="140"/>
      <c r="BH247" s="139"/>
      <c r="BI247" s="139"/>
      <c r="BJ247" s="139"/>
      <c r="BK247" s="139"/>
      <c r="BL247" s="139"/>
      <c r="BM247" s="139"/>
      <c r="BN247" s="139"/>
    </row>
    <row r="248" spans="1:66" ht="15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  <c r="AE248" s="139"/>
      <c r="AF248" s="139"/>
      <c r="AG248" s="139"/>
      <c r="AH248" s="139"/>
      <c r="AI248" s="139"/>
      <c r="AJ248" s="139"/>
      <c r="AK248" s="139"/>
      <c r="AL248" s="139"/>
      <c r="AM248" s="139"/>
      <c r="AN248" s="139"/>
      <c r="AO248" s="139"/>
      <c r="AP248" s="139"/>
      <c r="AQ248" s="139"/>
      <c r="AR248" s="139"/>
      <c r="AS248" s="139"/>
      <c r="AT248" s="139"/>
      <c r="AU248" s="139"/>
      <c r="AV248" s="139"/>
      <c r="AW248" s="139"/>
      <c r="AX248" s="139"/>
      <c r="AY248" s="139"/>
      <c r="AZ248" s="139"/>
      <c r="BA248" s="140"/>
      <c r="BB248" s="139"/>
      <c r="BC248" s="139"/>
      <c r="BD248" s="139"/>
      <c r="BE248" s="139"/>
      <c r="BF248" s="139"/>
      <c r="BG248" s="140"/>
      <c r="BH248" s="139"/>
      <c r="BI248" s="139"/>
      <c r="BJ248" s="139"/>
      <c r="BK248" s="139"/>
      <c r="BL248" s="139"/>
      <c r="BM248" s="139"/>
      <c r="BN248" s="139"/>
    </row>
    <row r="249" spans="1:66" ht="15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  <c r="AE249" s="139"/>
      <c r="AF249" s="139"/>
      <c r="AG249" s="139"/>
      <c r="AH249" s="139"/>
      <c r="AI249" s="139"/>
      <c r="AJ249" s="139"/>
      <c r="AK249" s="139"/>
      <c r="AL249" s="139"/>
      <c r="AM249" s="139"/>
      <c r="AN249" s="139"/>
      <c r="AO249" s="139"/>
      <c r="AP249" s="139"/>
      <c r="AQ249" s="139"/>
      <c r="AR249" s="139"/>
      <c r="AS249" s="139"/>
      <c r="AT249" s="139"/>
      <c r="AU249" s="139"/>
      <c r="AV249" s="139"/>
      <c r="AW249" s="139"/>
      <c r="AX249" s="139"/>
      <c r="AY249" s="139"/>
      <c r="AZ249" s="139"/>
      <c r="BA249" s="140"/>
      <c r="BB249" s="139"/>
      <c r="BC249" s="139"/>
      <c r="BD249" s="139"/>
      <c r="BE249" s="139"/>
      <c r="BF249" s="139"/>
      <c r="BG249" s="140"/>
      <c r="BH249" s="139"/>
      <c r="BI249" s="139"/>
      <c r="BJ249" s="139"/>
      <c r="BK249" s="139"/>
      <c r="BL249" s="139"/>
      <c r="BM249" s="139"/>
      <c r="BN249" s="139"/>
    </row>
    <row r="250" spans="1:66" ht="15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39"/>
      <c r="AD250" s="139"/>
      <c r="AE250" s="139"/>
      <c r="AF250" s="139"/>
      <c r="AG250" s="139"/>
      <c r="AH250" s="139"/>
      <c r="AI250" s="139"/>
      <c r="AJ250" s="139"/>
      <c r="AK250" s="139"/>
      <c r="AL250" s="139"/>
      <c r="AM250" s="139"/>
      <c r="AN250" s="139"/>
      <c r="AO250" s="139"/>
      <c r="AP250" s="139"/>
      <c r="AQ250" s="139"/>
      <c r="AR250" s="139"/>
      <c r="AS250" s="139"/>
      <c r="AT250" s="139"/>
      <c r="AU250" s="139"/>
      <c r="AV250" s="139"/>
      <c r="AW250" s="139"/>
      <c r="AX250" s="139"/>
      <c r="AY250" s="139"/>
      <c r="AZ250" s="139"/>
      <c r="BA250" s="140"/>
      <c r="BB250" s="139"/>
      <c r="BC250" s="139"/>
      <c r="BD250" s="139"/>
      <c r="BE250" s="139"/>
      <c r="BF250" s="139"/>
      <c r="BG250" s="140"/>
      <c r="BH250" s="139"/>
      <c r="BI250" s="139"/>
      <c r="BJ250" s="139"/>
      <c r="BK250" s="139"/>
      <c r="BL250" s="139"/>
      <c r="BM250" s="139"/>
      <c r="BN250" s="139"/>
    </row>
    <row r="251" spans="1:66" ht="15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  <c r="AO251" s="139"/>
      <c r="AP251" s="139"/>
      <c r="AQ251" s="139"/>
      <c r="AR251" s="139"/>
      <c r="AS251" s="139"/>
      <c r="AT251" s="139"/>
      <c r="AU251" s="139"/>
      <c r="AV251" s="139"/>
      <c r="AW251" s="139"/>
      <c r="AX251" s="139"/>
      <c r="AY251" s="139"/>
      <c r="AZ251" s="139"/>
      <c r="BA251" s="140"/>
      <c r="BB251" s="139"/>
      <c r="BC251" s="139"/>
      <c r="BD251" s="139"/>
      <c r="BE251" s="139"/>
      <c r="BF251" s="139"/>
      <c r="BG251" s="140"/>
      <c r="BH251" s="139"/>
      <c r="BI251" s="139"/>
      <c r="BJ251" s="139"/>
      <c r="BK251" s="139"/>
      <c r="BL251" s="139"/>
      <c r="BM251" s="139"/>
      <c r="BN251" s="139"/>
    </row>
    <row r="252" spans="1:66" ht="15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39"/>
      <c r="AD252" s="139"/>
      <c r="AE252" s="139"/>
      <c r="AF252" s="139"/>
      <c r="AG252" s="139"/>
      <c r="AH252" s="139"/>
      <c r="AI252" s="139"/>
      <c r="AJ252" s="139"/>
      <c r="AK252" s="139"/>
      <c r="AL252" s="139"/>
      <c r="AM252" s="139"/>
      <c r="AN252" s="139"/>
      <c r="AO252" s="139"/>
      <c r="AP252" s="139"/>
      <c r="AQ252" s="139"/>
      <c r="AR252" s="139"/>
      <c r="AS252" s="139"/>
      <c r="AT252" s="139"/>
      <c r="AU252" s="139"/>
      <c r="AV252" s="139"/>
      <c r="AW252" s="139"/>
      <c r="AX252" s="139"/>
      <c r="AY252" s="139"/>
      <c r="AZ252" s="139"/>
      <c r="BA252" s="140"/>
      <c r="BB252" s="139"/>
      <c r="BC252" s="139"/>
      <c r="BD252" s="139"/>
      <c r="BE252" s="139"/>
      <c r="BF252" s="139"/>
      <c r="BG252" s="140"/>
      <c r="BH252" s="139"/>
      <c r="BI252" s="139"/>
      <c r="BJ252" s="139"/>
      <c r="BK252" s="139"/>
      <c r="BL252" s="139"/>
      <c r="BM252" s="139"/>
      <c r="BN252" s="139"/>
    </row>
    <row r="253" spans="1:66" ht="15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  <c r="AE253" s="139"/>
      <c r="AF253" s="139"/>
      <c r="AG253" s="139"/>
      <c r="AH253" s="139"/>
      <c r="AI253" s="139"/>
      <c r="AJ253" s="139"/>
      <c r="AK253" s="139"/>
      <c r="AL253" s="139"/>
      <c r="AM253" s="139"/>
      <c r="AN253" s="139"/>
      <c r="AO253" s="139"/>
      <c r="AP253" s="139"/>
      <c r="AQ253" s="139"/>
      <c r="AR253" s="139"/>
      <c r="AS253" s="139"/>
      <c r="AT253" s="139"/>
      <c r="AU253" s="139"/>
      <c r="AV253" s="139"/>
      <c r="AW253" s="139"/>
      <c r="AX253" s="139"/>
      <c r="AY253" s="139"/>
      <c r="AZ253" s="139"/>
      <c r="BA253" s="140"/>
      <c r="BB253" s="139"/>
      <c r="BC253" s="139"/>
      <c r="BD253" s="139"/>
      <c r="BE253" s="139"/>
      <c r="BF253" s="139"/>
      <c r="BG253" s="140"/>
      <c r="BH253" s="139"/>
      <c r="BI253" s="139"/>
      <c r="BJ253" s="139"/>
      <c r="BK253" s="139"/>
      <c r="BL253" s="139"/>
      <c r="BM253" s="139"/>
      <c r="BN253" s="139"/>
    </row>
    <row r="254" spans="1:66" ht="15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  <c r="AE254" s="139"/>
      <c r="AF254" s="139"/>
      <c r="AG254" s="139"/>
      <c r="AH254" s="139"/>
      <c r="AI254" s="139"/>
      <c r="AJ254" s="139"/>
      <c r="AK254" s="139"/>
      <c r="AL254" s="139"/>
      <c r="AM254" s="139"/>
      <c r="AN254" s="139"/>
      <c r="AO254" s="139"/>
      <c r="AP254" s="139"/>
      <c r="AQ254" s="139"/>
      <c r="AR254" s="139"/>
      <c r="AS254" s="139"/>
      <c r="AT254" s="139"/>
      <c r="AU254" s="139"/>
      <c r="AV254" s="139"/>
      <c r="AW254" s="139"/>
      <c r="AX254" s="139"/>
      <c r="AY254" s="139"/>
      <c r="AZ254" s="139"/>
      <c r="BA254" s="140"/>
      <c r="BB254" s="139"/>
      <c r="BC254" s="139"/>
      <c r="BD254" s="139"/>
      <c r="BE254" s="139"/>
      <c r="BF254" s="139"/>
      <c r="BG254" s="140"/>
      <c r="BH254" s="139"/>
      <c r="BI254" s="139"/>
      <c r="BJ254" s="139"/>
      <c r="BK254" s="139"/>
      <c r="BL254" s="139"/>
      <c r="BM254" s="139"/>
      <c r="BN254" s="139"/>
    </row>
    <row r="255" spans="1:66" ht="15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  <c r="AE255" s="139"/>
      <c r="AF255" s="139"/>
      <c r="AG255" s="139"/>
      <c r="AH255" s="139"/>
      <c r="AI255" s="139"/>
      <c r="AJ255" s="139"/>
      <c r="AK255" s="139"/>
      <c r="AL255" s="139"/>
      <c r="AM255" s="139"/>
      <c r="AN255" s="139"/>
      <c r="AO255" s="139"/>
      <c r="AP255" s="139"/>
      <c r="AQ255" s="139"/>
      <c r="AR255" s="139"/>
      <c r="AS255" s="139"/>
      <c r="AT255" s="139"/>
      <c r="AU255" s="139"/>
      <c r="AV255" s="139"/>
      <c r="AW255" s="139"/>
      <c r="AX255" s="139"/>
      <c r="AY255" s="139"/>
      <c r="AZ255" s="139"/>
      <c r="BA255" s="140"/>
      <c r="BB255" s="139"/>
      <c r="BC255" s="139"/>
      <c r="BD255" s="139"/>
      <c r="BE255" s="139"/>
      <c r="BF255" s="139"/>
      <c r="BG255" s="140"/>
      <c r="BH255" s="139"/>
      <c r="BI255" s="139"/>
      <c r="BJ255" s="139"/>
      <c r="BK255" s="139"/>
      <c r="BL255" s="139"/>
      <c r="BM255" s="139"/>
      <c r="BN255" s="139"/>
    </row>
    <row r="256" spans="1:66" ht="15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39"/>
      <c r="AD256" s="139"/>
      <c r="AE256" s="139"/>
      <c r="AF256" s="139"/>
      <c r="AG256" s="139"/>
      <c r="AH256" s="139"/>
      <c r="AI256" s="139"/>
      <c r="AJ256" s="139"/>
      <c r="AK256" s="139"/>
      <c r="AL256" s="139"/>
      <c r="AM256" s="139"/>
      <c r="AN256" s="139"/>
      <c r="AO256" s="139"/>
      <c r="AP256" s="139"/>
      <c r="AQ256" s="139"/>
      <c r="AR256" s="139"/>
      <c r="AS256" s="139"/>
      <c r="AT256" s="139"/>
      <c r="AU256" s="139"/>
      <c r="AV256" s="139"/>
      <c r="AW256" s="139"/>
      <c r="AX256" s="139"/>
      <c r="AY256" s="139"/>
      <c r="AZ256" s="139"/>
      <c r="BA256" s="140"/>
      <c r="BB256" s="139"/>
      <c r="BC256" s="139"/>
      <c r="BD256" s="139"/>
      <c r="BE256" s="139"/>
      <c r="BF256" s="139"/>
      <c r="BG256" s="140"/>
      <c r="BH256" s="139"/>
      <c r="BI256" s="139"/>
      <c r="BJ256" s="139"/>
      <c r="BK256" s="139"/>
      <c r="BL256" s="139"/>
      <c r="BM256" s="139"/>
      <c r="BN256" s="139"/>
    </row>
    <row r="257" spans="1:66" ht="15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  <c r="AE257" s="139"/>
      <c r="AF257" s="139"/>
      <c r="AG257" s="139"/>
      <c r="AH257" s="139"/>
      <c r="AI257" s="139"/>
      <c r="AJ257" s="139"/>
      <c r="AK257" s="139"/>
      <c r="AL257" s="139"/>
      <c r="AM257" s="139"/>
      <c r="AN257" s="139"/>
      <c r="AO257" s="139"/>
      <c r="AP257" s="139"/>
      <c r="AQ257" s="139"/>
      <c r="AR257" s="139"/>
      <c r="AS257" s="139"/>
      <c r="AT257" s="139"/>
      <c r="AU257" s="139"/>
      <c r="AV257" s="139"/>
      <c r="AW257" s="139"/>
      <c r="AX257" s="139"/>
      <c r="AY257" s="139"/>
      <c r="AZ257" s="139"/>
      <c r="BA257" s="140"/>
      <c r="BB257" s="139"/>
      <c r="BC257" s="139"/>
      <c r="BD257" s="139"/>
      <c r="BE257" s="139"/>
      <c r="BF257" s="139"/>
      <c r="BG257" s="140"/>
      <c r="BH257" s="139"/>
      <c r="BI257" s="139"/>
      <c r="BJ257" s="139"/>
      <c r="BK257" s="139"/>
      <c r="BL257" s="139"/>
      <c r="BM257" s="139"/>
      <c r="BN257" s="139"/>
    </row>
    <row r="258" spans="1:66" ht="15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39"/>
      <c r="AD258" s="139"/>
      <c r="AE258" s="139"/>
      <c r="AF258" s="139"/>
      <c r="AG258" s="139"/>
      <c r="AH258" s="139"/>
      <c r="AI258" s="139"/>
      <c r="AJ258" s="139"/>
      <c r="AK258" s="139"/>
      <c r="AL258" s="139"/>
      <c r="AM258" s="139"/>
      <c r="AN258" s="139"/>
      <c r="AO258" s="139"/>
      <c r="AP258" s="139"/>
      <c r="AQ258" s="139"/>
      <c r="AR258" s="139"/>
      <c r="AS258" s="139"/>
      <c r="AT258" s="139"/>
      <c r="AU258" s="139"/>
      <c r="AV258" s="139"/>
      <c r="AW258" s="139"/>
      <c r="AX258" s="139"/>
      <c r="AY258" s="139"/>
      <c r="AZ258" s="139"/>
      <c r="BA258" s="140"/>
      <c r="BB258" s="139"/>
      <c r="BC258" s="139"/>
      <c r="BD258" s="139"/>
      <c r="BE258" s="139"/>
      <c r="BF258" s="139"/>
      <c r="BG258" s="140"/>
      <c r="BH258" s="139"/>
      <c r="BI258" s="139"/>
      <c r="BJ258" s="139"/>
      <c r="BK258" s="139"/>
      <c r="BL258" s="139"/>
      <c r="BM258" s="139"/>
      <c r="BN258" s="139"/>
    </row>
    <row r="259" spans="1:66" ht="15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  <c r="AG259" s="139"/>
      <c r="AH259" s="139"/>
      <c r="AI259" s="139"/>
      <c r="AJ259" s="139"/>
      <c r="AK259" s="139"/>
      <c r="AL259" s="139"/>
      <c r="AM259" s="139"/>
      <c r="AN259" s="139"/>
      <c r="AO259" s="139"/>
      <c r="AP259" s="139"/>
      <c r="AQ259" s="139"/>
      <c r="AR259" s="139"/>
      <c r="AS259" s="139"/>
      <c r="AT259" s="139"/>
      <c r="AU259" s="139"/>
      <c r="AV259" s="139"/>
      <c r="AW259" s="139"/>
      <c r="AX259" s="139"/>
      <c r="AY259" s="139"/>
      <c r="AZ259" s="139"/>
      <c r="BA259" s="140"/>
      <c r="BB259" s="139"/>
      <c r="BC259" s="139"/>
      <c r="BD259" s="139"/>
      <c r="BE259" s="139"/>
      <c r="BF259" s="139"/>
      <c r="BG259" s="140"/>
      <c r="BH259" s="139"/>
      <c r="BI259" s="139"/>
      <c r="BJ259" s="139"/>
      <c r="BK259" s="139"/>
      <c r="BL259" s="139"/>
      <c r="BM259" s="139"/>
      <c r="BN259" s="139"/>
    </row>
    <row r="260" spans="1:66" ht="15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  <c r="AO260" s="139"/>
      <c r="AP260" s="139"/>
      <c r="AQ260" s="139"/>
      <c r="AR260" s="139"/>
      <c r="AS260" s="139"/>
      <c r="AT260" s="139"/>
      <c r="AU260" s="139"/>
      <c r="AV260" s="139"/>
      <c r="AW260" s="139"/>
      <c r="AX260" s="139"/>
      <c r="AY260" s="139"/>
      <c r="AZ260" s="139"/>
      <c r="BA260" s="140"/>
      <c r="BB260" s="139"/>
      <c r="BC260" s="139"/>
      <c r="BD260" s="139"/>
      <c r="BE260" s="139"/>
      <c r="BF260" s="139"/>
      <c r="BG260" s="140"/>
      <c r="BH260" s="139"/>
      <c r="BI260" s="139"/>
      <c r="BJ260" s="139"/>
      <c r="BK260" s="139"/>
      <c r="BL260" s="139"/>
      <c r="BM260" s="139"/>
      <c r="BN260" s="139"/>
    </row>
    <row r="261" spans="1:66" ht="15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  <c r="AE261" s="139"/>
      <c r="AF261" s="139"/>
      <c r="AG261" s="139"/>
      <c r="AH261" s="139"/>
      <c r="AI261" s="139"/>
      <c r="AJ261" s="139"/>
      <c r="AK261" s="139"/>
      <c r="AL261" s="139"/>
      <c r="AM261" s="139"/>
      <c r="AN261" s="139"/>
      <c r="AO261" s="139"/>
      <c r="AP261" s="139"/>
      <c r="AQ261" s="139"/>
      <c r="AR261" s="139"/>
      <c r="AS261" s="139"/>
      <c r="AT261" s="139"/>
      <c r="AU261" s="139"/>
      <c r="AV261" s="139"/>
      <c r="AW261" s="139"/>
      <c r="AX261" s="139"/>
      <c r="AY261" s="139"/>
      <c r="AZ261" s="139"/>
      <c r="BA261" s="140"/>
      <c r="BB261" s="139"/>
      <c r="BC261" s="139"/>
      <c r="BD261" s="139"/>
      <c r="BE261" s="139"/>
      <c r="BF261" s="139"/>
      <c r="BG261" s="140"/>
      <c r="BH261" s="139"/>
      <c r="BI261" s="139"/>
      <c r="BJ261" s="139"/>
      <c r="BK261" s="139"/>
      <c r="BL261" s="139"/>
      <c r="BM261" s="139"/>
      <c r="BN261" s="139"/>
    </row>
    <row r="262" spans="1:66" ht="15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9"/>
      <c r="AM262" s="139"/>
      <c r="AN262" s="139"/>
      <c r="AO262" s="139"/>
      <c r="AP262" s="139"/>
      <c r="AQ262" s="139"/>
      <c r="AR262" s="139"/>
      <c r="AS262" s="139"/>
      <c r="AT262" s="139"/>
      <c r="AU262" s="139"/>
      <c r="AV262" s="139"/>
      <c r="AW262" s="139"/>
      <c r="AX262" s="139"/>
      <c r="AY262" s="139"/>
      <c r="AZ262" s="139"/>
      <c r="BA262" s="140"/>
      <c r="BB262" s="139"/>
      <c r="BC262" s="139"/>
      <c r="BD262" s="139"/>
      <c r="BE262" s="139"/>
      <c r="BF262" s="139"/>
      <c r="BG262" s="140"/>
      <c r="BH262" s="139"/>
      <c r="BI262" s="139"/>
      <c r="BJ262" s="139"/>
      <c r="BK262" s="139"/>
      <c r="BL262" s="139"/>
      <c r="BM262" s="139"/>
      <c r="BN262" s="139"/>
    </row>
    <row r="263" spans="1:66" ht="15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39"/>
      <c r="AD263" s="139"/>
      <c r="AE263" s="139"/>
      <c r="AF263" s="139"/>
      <c r="AG263" s="139"/>
      <c r="AH263" s="139"/>
      <c r="AI263" s="139"/>
      <c r="AJ263" s="139"/>
      <c r="AK263" s="139"/>
      <c r="AL263" s="139"/>
      <c r="AM263" s="139"/>
      <c r="AN263" s="139"/>
      <c r="AO263" s="139"/>
      <c r="AP263" s="139"/>
      <c r="AQ263" s="139"/>
      <c r="AR263" s="139"/>
      <c r="AS263" s="139"/>
      <c r="AT263" s="139"/>
      <c r="AU263" s="139"/>
      <c r="AV263" s="139"/>
      <c r="AW263" s="139"/>
      <c r="AX263" s="139"/>
      <c r="AY263" s="139"/>
      <c r="AZ263" s="139"/>
      <c r="BA263" s="140"/>
      <c r="BB263" s="139"/>
      <c r="BC263" s="139"/>
      <c r="BD263" s="139"/>
      <c r="BE263" s="139"/>
      <c r="BF263" s="139"/>
      <c r="BG263" s="140"/>
      <c r="BH263" s="139"/>
      <c r="BI263" s="139"/>
      <c r="BJ263" s="139"/>
      <c r="BK263" s="139"/>
      <c r="BL263" s="139"/>
      <c r="BM263" s="139"/>
      <c r="BN263" s="139"/>
    </row>
    <row r="264" spans="1:66" ht="15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  <c r="AE264" s="139"/>
      <c r="AF264" s="139"/>
      <c r="AG264" s="139"/>
      <c r="AH264" s="139"/>
      <c r="AI264" s="139"/>
      <c r="AJ264" s="139"/>
      <c r="AK264" s="139"/>
      <c r="AL264" s="139"/>
      <c r="AM264" s="139"/>
      <c r="AN264" s="139"/>
      <c r="AO264" s="139"/>
      <c r="AP264" s="139"/>
      <c r="AQ264" s="139"/>
      <c r="AR264" s="139"/>
      <c r="AS264" s="139"/>
      <c r="AT264" s="139"/>
      <c r="AU264" s="139"/>
      <c r="AV264" s="139"/>
      <c r="AW264" s="139"/>
      <c r="AX264" s="139"/>
      <c r="AY264" s="139"/>
      <c r="AZ264" s="139"/>
      <c r="BA264" s="140"/>
      <c r="BB264" s="139"/>
      <c r="BC264" s="139"/>
      <c r="BD264" s="139"/>
      <c r="BE264" s="139"/>
      <c r="BF264" s="139"/>
      <c r="BG264" s="140"/>
      <c r="BH264" s="139"/>
      <c r="BI264" s="139"/>
      <c r="BJ264" s="139"/>
      <c r="BK264" s="139"/>
      <c r="BL264" s="139"/>
      <c r="BM264" s="139"/>
      <c r="BN264" s="139"/>
    </row>
    <row r="265" spans="1:66" ht="15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9"/>
      <c r="AM265" s="139"/>
      <c r="AN265" s="139"/>
      <c r="AO265" s="139"/>
      <c r="AP265" s="139"/>
      <c r="AQ265" s="139"/>
      <c r="AR265" s="139"/>
      <c r="AS265" s="139"/>
      <c r="AT265" s="139"/>
      <c r="AU265" s="139"/>
      <c r="AV265" s="139"/>
      <c r="AW265" s="139"/>
      <c r="AX265" s="139"/>
      <c r="AY265" s="139"/>
      <c r="AZ265" s="139"/>
      <c r="BA265" s="140"/>
      <c r="BB265" s="139"/>
      <c r="BC265" s="139"/>
      <c r="BD265" s="139"/>
      <c r="BE265" s="139"/>
      <c r="BF265" s="139"/>
      <c r="BG265" s="140"/>
      <c r="BH265" s="139"/>
      <c r="BI265" s="139"/>
      <c r="BJ265" s="139"/>
      <c r="BK265" s="139"/>
      <c r="BL265" s="139"/>
      <c r="BM265" s="139"/>
      <c r="BN265" s="139"/>
    </row>
    <row r="266" spans="1:66" ht="15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  <c r="AE266" s="139"/>
      <c r="AF266" s="139"/>
      <c r="AG266" s="139"/>
      <c r="AH266" s="139"/>
      <c r="AI266" s="139"/>
      <c r="AJ266" s="139"/>
      <c r="AK266" s="139"/>
      <c r="AL266" s="139"/>
      <c r="AM266" s="139"/>
      <c r="AN266" s="139"/>
      <c r="AO266" s="139"/>
      <c r="AP266" s="139"/>
      <c r="AQ266" s="139"/>
      <c r="AR266" s="139"/>
      <c r="AS266" s="139"/>
      <c r="AT266" s="139"/>
      <c r="AU266" s="139"/>
      <c r="AV266" s="139"/>
      <c r="AW266" s="139"/>
      <c r="AX266" s="139"/>
      <c r="AY266" s="139"/>
      <c r="AZ266" s="139"/>
      <c r="BA266" s="140"/>
      <c r="BB266" s="139"/>
      <c r="BC266" s="139"/>
      <c r="BD266" s="139"/>
      <c r="BE266" s="139"/>
      <c r="BF266" s="139"/>
      <c r="BG266" s="140"/>
      <c r="BH266" s="139"/>
      <c r="BI266" s="139"/>
      <c r="BJ266" s="139"/>
      <c r="BK266" s="139"/>
      <c r="BL266" s="139"/>
      <c r="BM266" s="139"/>
      <c r="BN266" s="139"/>
    </row>
    <row r="267" spans="1:66" ht="15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  <c r="AE267" s="139"/>
      <c r="AF267" s="139"/>
      <c r="AG267" s="139"/>
      <c r="AH267" s="139"/>
      <c r="AI267" s="139"/>
      <c r="AJ267" s="139"/>
      <c r="AK267" s="139"/>
      <c r="AL267" s="139"/>
      <c r="AM267" s="139"/>
      <c r="AN267" s="139"/>
      <c r="AO267" s="139"/>
      <c r="AP267" s="139"/>
      <c r="AQ267" s="139"/>
      <c r="AR267" s="139"/>
      <c r="AS267" s="139"/>
      <c r="AT267" s="139"/>
      <c r="AU267" s="139"/>
      <c r="AV267" s="139"/>
      <c r="AW267" s="139"/>
      <c r="AX267" s="139"/>
      <c r="AY267" s="139"/>
      <c r="AZ267" s="139"/>
      <c r="BA267" s="140"/>
      <c r="BB267" s="139"/>
      <c r="BC267" s="139"/>
      <c r="BD267" s="139"/>
      <c r="BE267" s="139"/>
      <c r="BF267" s="139"/>
      <c r="BG267" s="140"/>
      <c r="BH267" s="139"/>
      <c r="BI267" s="139"/>
      <c r="BJ267" s="139"/>
      <c r="BK267" s="139"/>
      <c r="BL267" s="139"/>
      <c r="BM267" s="139"/>
      <c r="BN267" s="139"/>
    </row>
    <row r="268" spans="1:66" ht="15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  <c r="AE268" s="139"/>
      <c r="AF268" s="139"/>
      <c r="AG268" s="139"/>
      <c r="AH268" s="139"/>
      <c r="AI268" s="139"/>
      <c r="AJ268" s="139"/>
      <c r="AK268" s="139"/>
      <c r="AL268" s="139"/>
      <c r="AM268" s="139"/>
      <c r="AN268" s="139"/>
      <c r="AO268" s="139"/>
      <c r="AP268" s="139"/>
      <c r="AQ268" s="139"/>
      <c r="AR268" s="139"/>
      <c r="AS268" s="139"/>
      <c r="AT268" s="139"/>
      <c r="AU268" s="139"/>
      <c r="AV268" s="139"/>
      <c r="AW268" s="139"/>
      <c r="AX268" s="139"/>
      <c r="AY268" s="139"/>
      <c r="AZ268" s="139"/>
      <c r="BA268" s="140"/>
      <c r="BB268" s="139"/>
      <c r="BC268" s="139"/>
      <c r="BD268" s="139"/>
      <c r="BE268" s="139"/>
      <c r="BF268" s="139"/>
      <c r="BG268" s="140"/>
      <c r="BH268" s="139"/>
      <c r="BI268" s="139"/>
      <c r="BJ268" s="139"/>
      <c r="BK268" s="139"/>
      <c r="BL268" s="139"/>
      <c r="BM268" s="139"/>
      <c r="BN268" s="139"/>
    </row>
    <row r="269" spans="1:66" ht="15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  <c r="AE269" s="139"/>
      <c r="AF269" s="139"/>
      <c r="AG269" s="139"/>
      <c r="AH269" s="139"/>
      <c r="AI269" s="139"/>
      <c r="AJ269" s="139"/>
      <c r="AK269" s="139"/>
      <c r="AL269" s="139"/>
      <c r="AM269" s="139"/>
      <c r="AN269" s="139"/>
      <c r="AO269" s="139"/>
      <c r="AP269" s="139"/>
      <c r="AQ269" s="139"/>
      <c r="AR269" s="139"/>
      <c r="AS269" s="139"/>
      <c r="AT269" s="139"/>
      <c r="AU269" s="139"/>
      <c r="AV269" s="139"/>
      <c r="AW269" s="139"/>
      <c r="AX269" s="139"/>
      <c r="AY269" s="139"/>
      <c r="AZ269" s="139"/>
      <c r="BA269" s="140"/>
      <c r="BB269" s="139"/>
      <c r="BC269" s="139"/>
      <c r="BD269" s="139"/>
      <c r="BE269" s="139"/>
      <c r="BF269" s="139"/>
      <c r="BG269" s="140"/>
      <c r="BH269" s="139"/>
      <c r="BI269" s="139"/>
      <c r="BJ269" s="139"/>
      <c r="BK269" s="139"/>
      <c r="BL269" s="139"/>
      <c r="BM269" s="139"/>
      <c r="BN269" s="139"/>
    </row>
    <row r="270" spans="1:66" ht="15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  <c r="AE270" s="139"/>
      <c r="AF270" s="139"/>
      <c r="AG270" s="139"/>
      <c r="AH270" s="139"/>
      <c r="AI270" s="139"/>
      <c r="AJ270" s="139"/>
      <c r="AK270" s="139"/>
      <c r="AL270" s="139"/>
      <c r="AM270" s="139"/>
      <c r="AN270" s="139"/>
      <c r="AO270" s="139"/>
      <c r="AP270" s="139"/>
      <c r="AQ270" s="139"/>
      <c r="AR270" s="139"/>
      <c r="AS270" s="139"/>
      <c r="AT270" s="139"/>
      <c r="AU270" s="139"/>
      <c r="AV270" s="139"/>
      <c r="AW270" s="139"/>
      <c r="AX270" s="139"/>
      <c r="AY270" s="139"/>
      <c r="AZ270" s="139"/>
      <c r="BA270" s="140"/>
      <c r="BB270" s="139"/>
      <c r="BC270" s="139"/>
      <c r="BD270" s="139"/>
      <c r="BE270" s="139"/>
      <c r="BF270" s="139"/>
      <c r="BG270" s="140"/>
      <c r="BH270" s="139"/>
      <c r="BI270" s="139"/>
      <c r="BJ270" s="139"/>
      <c r="BK270" s="139"/>
      <c r="BL270" s="139"/>
      <c r="BM270" s="139"/>
      <c r="BN270" s="139"/>
    </row>
    <row r="271" spans="1:66" ht="15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  <c r="AE271" s="139"/>
      <c r="AF271" s="139"/>
      <c r="AG271" s="139"/>
      <c r="AH271" s="139"/>
      <c r="AI271" s="139"/>
      <c r="AJ271" s="139"/>
      <c r="AK271" s="139"/>
      <c r="AL271" s="139"/>
      <c r="AM271" s="139"/>
      <c r="AN271" s="139"/>
      <c r="AO271" s="139"/>
      <c r="AP271" s="139"/>
      <c r="AQ271" s="139"/>
      <c r="AR271" s="139"/>
      <c r="AS271" s="139"/>
      <c r="AT271" s="139"/>
      <c r="AU271" s="139"/>
      <c r="AV271" s="139"/>
      <c r="AW271" s="139"/>
      <c r="AX271" s="139"/>
      <c r="AY271" s="139"/>
      <c r="AZ271" s="139"/>
      <c r="BA271" s="140"/>
      <c r="BB271" s="139"/>
      <c r="BC271" s="139"/>
      <c r="BD271" s="139"/>
      <c r="BE271" s="139"/>
      <c r="BF271" s="139"/>
      <c r="BG271" s="140"/>
      <c r="BH271" s="139"/>
      <c r="BI271" s="139"/>
      <c r="BJ271" s="139"/>
      <c r="BK271" s="139"/>
      <c r="BL271" s="139"/>
      <c r="BM271" s="139"/>
      <c r="BN271" s="139"/>
    </row>
    <row r="272" spans="1:66" ht="15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39"/>
      <c r="AD272" s="139"/>
      <c r="AE272" s="139"/>
      <c r="AF272" s="139"/>
      <c r="AG272" s="139"/>
      <c r="AH272" s="139"/>
      <c r="AI272" s="139"/>
      <c r="AJ272" s="139"/>
      <c r="AK272" s="139"/>
      <c r="AL272" s="139"/>
      <c r="AM272" s="139"/>
      <c r="AN272" s="139"/>
      <c r="AO272" s="139"/>
      <c r="AP272" s="139"/>
      <c r="AQ272" s="139"/>
      <c r="AR272" s="139"/>
      <c r="AS272" s="139"/>
      <c r="AT272" s="139"/>
      <c r="AU272" s="139"/>
      <c r="AV272" s="139"/>
      <c r="AW272" s="139"/>
      <c r="AX272" s="139"/>
      <c r="AY272" s="139"/>
      <c r="AZ272" s="139"/>
      <c r="BA272" s="140"/>
      <c r="BB272" s="139"/>
      <c r="BC272" s="139"/>
      <c r="BD272" s="139"/>
      <c r="BE272" s="139"/>
      <c r="BF272" s="139"/>
      <c r="BG272" s="140"/>
      <c r="BH272" s="139"/>
      <c r="BI272" s="139"/>
      <c r="BJ272" s="139"/>
      <c r="BK272" s="139"/>
      <c r="BL272" s="139"/>
      <c r="BM272" s="139"/>
      <c r="BN272" s="139"/>
    </row>
    <row r="273" spans="1:66" ht="15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  <c r="AE273" s="139"/>
      <c r="AF273" s="139"/>
      <c r="AG273" s="139"/>
      <c r="AH273" s="139"/>
      <c r="AI273" s="139"/>
      <c r="AJ273" s="139"/>
      <c r="AK273" s="139"/>
      <c r="AL273" s="139"/>
      <c r="AM273" s="139"/>
      <c r="AN273" s="139"/>
      <c r="AO273" s="139"/>
      <c r="AP273" s="139"/>
      <c r="AQ273" s="139"/>
      <c r="AR273" s="139"/>
      <c r="AS273" s="139"/>
      <c r="AT273" s="139"/>
      <c r="AU273" s="139"/>
      <c r="AV273" s="139"/>
      <c r="AW273" s="139"/>
      <c r="AX273" s="139"/>
      <c r="AY273" s="139"/>
      <c r="AZ273" s="139"/>
      <c r="BA273" s="140"/>
      <c r="BB273" s="139"/>
      <c r="BC273" s="139"/>
      <c r="BD273" s="139"/>
      <c r="BE273" s="139"/>
      <c r="BF273" s="139"/>
      <c r="BG273" s="140"/>
      <c r="BH273" s="139"/>
      <c r="BI273" s="139"/>
      <c r="BJ273" s="139"/>
      <c r="BK273" s="139"/>
      <c r="BL273" s="139"/>
      <c r="BM273" s="139"/>
      <c r="BN273" s="139"/>
    </row>
    <row r="274" spans="1:66" ht="15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  <c r="AE274" s="139"/>
      <c r="AF274" s="139"/>
      <c r="AG274" s="139"/>
      <c r="AH274" s="139"/>
      <c r="AI274" s="139"/>
      <c r="AJ274" s="139"/>
      <c r="AK274" s="139"/>
      <c r="AL274" s="139"/>
      <c r="AM274" s="139"/>
      <c r="AN274" s="139"/>
      <c r="AO274" s="139"/>
      <c r="AP274" s="139"/>
      <c r="AQ274" s="139"/>
      <c r="AR274" s="139"/>
      <c r="AS274" s="139"/>
      <c r="AT274" s="139"/>
      <c r="AU274" s="139"/>
      <c r="AV274" s="139"/>
      <c r="AW274" s="139"/>
      <c r="AX274" s="139"/>
      <c r="AY274" s="139"/>
      <c r="AZ274" s="139"/>
      <c r="BA274" s="140"/>
      <c r="BB274" s="139"/>
      <c r="BC274" s="139"/>
      <c r="BD274" s="139"/>
      <c r="BE274" s="139"/>
      <c r="BF274" s="139"/>
      <c r="BG274" s="140"/>
      <c r="BH274" s="139"/>
      <c r="BI274" s="139"/>
      <c r="BJ274" s="139"/>
      <c r="BK274" s="139"/>
      <c r="BL274" s="139"/>
      <c r="BM274" s="139"/>
      <c r="BN274" s="139"/>
    </row>
    <row r="275" spans="1:66" ht="15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  <c r="AE275" s="139"/>
      <c r="AF275" s="139"/>
      <c r="AG275" s="139"/>
      <c r="AH275" s="139"/>
      <c r="AI275" s="139"/>
      <c r="AJ275" s="139"/>
      <c r="AK275" s="139"/>
      <c r="AL275" s="139"/>
      <c r="AM275" s="139"/>
      <c r="AN275" s="139"/>
      <c r="AO275" s="139"/>
      <c r="AP275" s="139"/>
      <c r="AQ275" s="139"/>
      <c r="AR275" s="139"/>
      <c r="AS275" s="139"/>
      <c r="AT275" s="139"/>
      <c r="AU275" s="139"/>
      <c r="AV275" s="139"/>
      <c r="AW275" s="139"/>
      <c r="AX275" s="139"/>
      <c r="AY275" s="139"/>
      <c r="AZ275" s="139"/>
      <c r="BA275" s="140"/>
      <c r="BB275" s="139"/>
      <c r="BC275" s="139"/>
      <c r="BD275" s="139"/>
      <c r="BE275" s="139"/>
      <c r="BF275" s="139"/>
      <c r="BG275" s="140"/>
      <c r="BH275" s="139"/>
      <c r="BI275" s="139"/>
      <c r="BJ275" s="139"/>
      <c r="BK275" s="139"/>
      <c r="BL275" s="139"/>
      <c r="BM275" s="139"/>
      <c r="BN275" s="139"/>
    </row>
    <row r="276" spans="1:66" ht="15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39"/>
      <c r="AD276" s="139"/>
      <c r="AE276" s="139"/>
      <c r="AF276" s="139"/>
      <c r="AG276" s="139"/>
      <c r="AH276" s="139"/>
      <c r="AI276" s="139"/>
      <c r="AJ276" s="139"/>
      <c r="AK276" s="139"/>
      <c r="AL276" s="139"/>
      <c r="AM276" s="139"/>
      <c r="AN276" s="139"/>
      <c r="AO276" s="139"/>
      <c r="AP276" s="139"/>
      <c r="AQ276" s="139"/>
      <c r="AR276" s="139"/>
      <c r="AS276" s="139"/>
      <c r="AT276" s="139"/>
      <c r="AU276" s="139"/>
      <c r="AV276" s="139"/>
      <c r="AW276" s="139"/>
      <c r="AX276" s="139"/>
      <c r="AY276" s="139"/>
      <c r="AZ276" s="139"/>
      <c r="BA276" s="140"/>
      <c r="BB276" s="139"/>
      <c r="BC276" s="139"/>
      <c r="BD276" s="139"/>
      <c r="BE276" s="139"/>
      <c r="BF276" s="139"/>
      <c r="BG276" s="140"/>
      <c r="BH276" s="139"/>
      <c r="BI276" s="139"/>
      <c r="BJ276" s="139"/>
      <c r="BK276" s="139"/>
      <c r="BL276" s="139"/>
      <c r="BM276" s="139"/>
      <c r="BN276" s="139"/>
    </row>
    <row r="277" spans="1:66" ht="15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  <c r="AE277" s="139"/>
      <c r="AF277" s="139"/>
      <c r="AG277" s="139"/>
      <c r="AH277" s="139"/>
      <c r="AI277" s="139"/>
      <c r="AJ277" s="139"/>
      <c r="AK277" s="139"/>
      <c r="AL277" s="139"/>
      <c r="AM277" s="139"/>
      <c r="AN277" s="139"/>
      <c r="AO277" s="139"/>
      <c r="AP277" s="139"/>
      <c r="AQ277" s="139"/>
      <c r="AR277" s="139"/>
      <c r="AS277" s="139"/>
      <c r="AT277" s="139"/>
      <c r="AU277" s="139"/>
      <c r="AV277" s="139"/>
      <c r="AW277" s="139"/>
      <c r="AX277" s="139"/>
      <c r="AY277" s="139"/>
      <c r="AZ277" s="139"/>
      <c r="BA277" s="140"/>
      <c r="BB277" s="139"/>
      <c r="BC277" s="139"/>
      <c r="BD277" s="139"/>
      <c r="BE277" s="139"/>
      <c r="BF277" s="139"/>
      <c r="BG277" s="140"/>
      <c r="BH277" s="139"/>
      <c r="BI277" s="139"/>
      <c r="BJ277" s="139"/>
      <c r="BK277" s="139"/>
      <c r="BL277" s="139"/>
      <c r="BM277" s="139"/>
      <c r="BN277" s="139"/>
    </row>
    <row r="278" spans="1:66" ht="15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39"/>
      <c r="AD278" s="139"/>
      <c r="AE278" s="139"/>
      <c r="AF278" s="139"/>
      <c r="AG278" s="139"/>
      <c r="AH278" s="139"/>
      <c r="AI278" s="139"/>
      <c r="AJ278" s="139"/>
      <c r="AK278" s="139"/>
      <c r="AL278" s="139"/>
      <c r="AM278" s="139"/>
      <c r="AN278" s="139"/>
      <c r="AO278" s="139"/>
      <c r="AP278" s="139"/>
      <c r="AQ278" s="139"/>
      <c r="AR278" s="139"/>
      <c r="AS278" s="139"/>
      <c r="AT278" s="139"/>
      <c r="AU278" s="139"/>
      <c r="AV278" s="139"/>
      <c r="AW278" s="139"/>
      <c r="AX278" s="139"/>
      <c r="AY278" s="139"/>
      <c r="AZ278" s="139"/>
      <c r="BA278" s="140"/>
      <c r="BB278" s="139"/>
      <c r="BC278" s="139"/>
      <c r="BD278" s="139"/>
      <c r="BE278" s="139"/>
      <c r="BF278" s="139"/>
      <c r="BG278" s="140"/>
      <c r="BH278" s="139"/>
      <c r="BI278" s="139"/>
      <c r="BJ278" s="139"/>
      <c r="BK278" s="139"/>
      <c r="BL278" s="139"/>
      <c r="BM278" s="139"/>
      <c r="BN278" s="139"/>
    </row>
    <row r="279" spans="1:66" ht="15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39"/>
      <c r="AD279" s="139"/>
      <c r="AE279" s="139"/>
      <c r="AF279" s="139"/>
      <c r="AG279" s="139"/>
      <c r="AH279" s="139"/>
      <c r="AI279" s="139"/>
      <c r="AJ279" s="139"/>
      <c r="AK279" s="139"/>
      <c r="AL279" s="139"/>
      <c r="AM279" s="139"/>
      <c r="AN279" s="139"/>
      <c r="AO279" s="139"/>
      <c r="AP279" s="139"/>
      <c r="AQ279" s="139"/>
      <c r="AR279" s="139"/>
      <c r="AS279" s="139"/>
      <c r="AT279" s="139"/>
      <c r="AU279" s="139"/>
      <c r="AV279" s="139"/>
      <c r="AW279" s="139"/>
      <c r="AX279" s="139"/>
      <c r="AY279" s="139"/>
      <c r="AZ279" s="139"/>
      <c r="BA279" s="140"/>
      <c r="BB279" s="139"/>
      <c r="BC279" s="139"/>
      <c r="BD279" s="139"/>
      <c r="BE279" s="139"/>
      <c r="BF279" s="139"/>
      <c r="BG279" s="140"/>
      <c r="BH279" s="139"/>
      <c r="BI279" s="139"/>
      <c r="BJ279" s="139"/>
      <c r="BK279" s="139"/>
      <c r="BL279" s="139"/>
      <c r="BM279" s="139"/>
      <c r="BN279" s="139"/>
    </row>
    <row r="280" spans="1:66" ht="15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  <c r="AE280" s="139"/>
      <c r="AF280" s="139"/>
      <c r="AG280" s="139"/>
      <c r="AH280" s="139"/>
      <c r="AI280" s="139"/>
      <c r="AJ280" s="139"/>
      <c r="AK280" s="139"/>
      <c r="AL280" s="139"/>
      <c r="AM280" s="139"/>
      <c r="AN280" s="139"/>
      <c r="AO280" s="139"/>
      <c r="AP280" s="139"/>
      <c r="AQ280" s="139"/>
      <c r="AR280" s="139"/>
      <c r="AS280" s="139"/>
      <c r="AT280" s="139"/>
      <c r="AU280" s="139"/>
      <c r="AV280" s="139"/>
      <c r="AW280" s="139"/>
      <c r="AX280" s="139"/>
      <c r="AY280" s="139"/>
      <c r="AZ280" s="139"/>
      <c r="BA280" s="140"/>
      <c r="BB280" s="139"/>
      <c r="BC280" s="139"/>
      <c r="BD280" s="139"/>
      <c r="BE280" s="139"/>
      <c r="BF280" s="139"/>
      <c r="BG280" s="140"/>
      <c r="BH280" s="139"/>
      <c r="BI280" s="139"/>
      <c r="BJ280" s="139"/>
      <c r="BK280" s="139"/>
      <c r="BL280" s="139"/>
      <c r="BM280" s="139"/>
      <c r="BN280" s="139"/>
    </row>
    <row r="281" spans="1:66" ht="15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39"/>
      <c r="AD281" s="139"/>
      <c r="AE281" s="139"/>
      <c r="AF281" s="139"/>
      <c r="AG281" s="139"/>
      <c r="AH281" s="139"/>
      <c r="AI281" s="139"/>
      <c r="AJ281" s="139"/>
      <c r="AK281" s="139"/>
      <c r="AL281" s="139"/>
      <c r="AM281" s="139"/>
      <c r="AN281" s="139"/>
      <c r="AO281" s="139"/>
      <c r="AP281" s="139"/>
      <c r="AQ281" s="139"/>
      <c r="AR281" s="139"/>
      <c r="AS281" s="139"/>
      <c r="AT281" s="139"/>
      <c r="AU281" s="139"/>
      <c r="AV281" s="139"/>
      <c r="AW281" s="139"/>
      <c r="AX281" s="139"/>
      <c r="AY281" s="139"/>
      <c r="AZ281" s="139"/>
      <c r="BA281" s="140"/>
      <c r="BB281" s="139"/>
      <c r="BC281" s="139"/>
      <c r="BD281" s="139"/>
      <c r="BE281" s="139"/>
      <c r="BF281" s="139"/>
      <c r="BG281" s="140"/>
      <c r="BH281" s="139"/>
      <c r="BI281" s="139"/>
      <c r="BJ281" s="139"/>
      <c r="BK281" s="139"/>
      <c r="BL281" s="139"/>
      <c r="BM281" s="139"/>
      <c r="BN281" s="139"/>
    </row>
    <row r="282" spans="1:66" ht="15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/>
      <c r="AD282" s="139"/>
      <c r="AE282" s="139"/>
      <c r="AF282" s="139"/>
      <c r="AG282" s="139"/>
      <c r="AH282" s="139"/>
      <c r="AI282" s="139"/>
      <c r="AJ282" s="139"/>
      <c r="AK282" s="139"/>
      <c r="AL282" s="139"/>
      <c r="AM282" s="139"/>
      <c r="AN282" s="139"/>
      <c r="AO282" s="139"/>
      <c r="AP282" s="139"/>
      <c r="AQ282" s="139"/>
      <c r="AR282" s="139"/>
      <c r="AS282" s="139"/>
      <c r="AT282" s="139"/>
      <c r="AU282" s="139"/>
      <c r="AV282" s="139"/>
      <c r="AW282" s="139"/>
      <c r="AX282" s="139"/>
      <c r="AY282" s="139"/>
      <c r="AZ282" s="139"/>
      <c r="BA282" s="140"/>
      <c r="BB282" s="139"/>
      <c r="BC282" s="139"/>
      <c r="BD282" s="139"/>
      <c r="BE282" s="139"/>
      <c r="BF282" s="139"/>
      <c r="BG282" s="140"/>
      <c r="BH282" s="139"/>
      <c r="BI282" s="139"/>
      <c r="BJ282" s="139"/>
      <c r="BK282" s="139"/>
      <c r="BL282" s="139"/>
      <c r="BM282" s="139"/>
      <c r="BN282" s="139"/>
    </row>
    <row r="283" spans="1:66" ht="15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39"/>
      <c r="AD283" s="139"/>
      <c r="AE283" s="139"/>
      <c r="AF283" s="139"/>
      <c r="AG283" s="139"/>
      <c r="AH283" s="139"/>
      <c r="AI283" s="139"/>
      <c r="AJ283" s="139"/>
      <c r="AK283" s="139"/>
      <c r="AL283" s="139"/>
      <c r="AM283" s="139"/>
      <c r="AN283" s="139"/>
      <c r="AO283" s="139"/>
      <c r="AP283" s="139"/>
      <c r="AQ283" s="139"/>
      <c r="AR283" s="139"/>
      <c r="AS283" s="139"/>
      <c r="AT283" s="139"/>
      <c r="AU283" s="139"/>
      <c r="AV283" s="139"/>
      <c r="AW283" s="139"/>
      <c r="AX283" s="139"/>
      <c r="AY283" s="139"/>
      <c r="AZ283" s="139"/>
      <c r="BA283" s="140"/>
      <c r="BB283" s="139"/>
      <c r="BC283" s="139"/>
      <c r="BD283" s="139"/>
      <c r="BE283" s="139"/>
      <c r="BF283" s="139"/>
      <c r="BG283" s="140"/>
      <c r="BH283" s="139"/>
      <c r="BI283" s="139"/>
      <c r="BJ283" s="139"/>
      <c r="BK283" s="139"/>
      <c r="BL283" s="139"/>
      <c r="BM283" s="139"/>
      <c r="BN283" s="139"/>
    </row>
    <row r="284" spans="1:66" ht="15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  <c r="AE284" s="139"/>
      <c r="AF284" s="139"/>
      <c r="AG284" s="139"/>
      <c r="AH284" s="139"/>
      <c r="AI284" s="139"/>
      <c r="AJ284" s="139"/>
      <c r="AK284" s="139"/>
      <c r="AL284" s="139"/>
      <c r="AM284" s="139"/>
      <c r="AN284" s="139"/>
      <c r="AO284" s="139"/>
      <c r="AP284" s="139"/>
      <c r="AQ284" s="139"/>
      <c r="AR284" s="139"/>
      <c r="AS284" s="139"/>
      <c r="AT284" s="139"/>
      <c r="AU284" s="139"/>
      <c r="AV284" s="139"/>
      <c r="AW284" s="139"/>
      <c r="AX284" s="139"/>
      <c r="AY284" s="139"/>
      <c r="AZ284" s="139"/>
      <c r="BA284" s="140"/>
      <c r="BB284" s="139"/>
      <c r="BC284" s="139"/>
      <c r="BD284" s="139"/>
      <c r="BE284" s="139"/>
      <c r="BF284" s="139"/>
      <c r="BG284" s="140"/>
      <c r="BH284" s="139"/>
      <c r="BI284" s="139"/>
      <c r="BJ284" s="139"/>
      <c r="BK284" s="139"/>
      <c r="BL284" s="139"/>
      <c r="BM284" s="139"/>
      <c r="BN284" s="139"/>
    </row>
    <row r="285" spans="1:66" ht="15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39"/>
      <c r="AD285" s="139"/>
      <c r="AE285" s="139"/>
      <c r="AF285" s="139"/>
      <c r="AG285" s="139"/>
      <c r="AH285" s="139"/>
      <c r="AI285" s="139"/>
      <c r="AJ285" s="139"/>
      <c r="AK285" s="139"/>
      <c r="AL285" s="139"/>
      <c r="AM285" s="139"/>
      <c r="AN285" s="139"/>
      <c r="AO285" s="139"/>
      <c r="AP285" s="139"/>
      <c r="AQ285" s="139"/>
      <c r="AR285" s="139"/>
      <c r="AS285" s="139"/>
      <c r="AT285" s="139"/>
      <c r="AU285" s="139"/>
      <c r="AV285" s="139"/>
      <c r="AW285" s="139"/>
      <c r="AX285" s="139"/>
      <c r="AY285" s="139"/>
      <c r="AZ285" s="139"/>
      <c r="BA285" s="140"/>
      <c r="BB285" s="139"/>
      <c r="BC285" s="139"/>
      <c r="BD285" s="139"/>
      <c r="BE285" s="139"/>
      <c r="BF285" s="139"/>
      <c r="BG285" s="140"/>
      <c r="BH285" s="139"/>
      <c r="BI285" s="139"/>
      <c r="BJ285" s="139"/>
      <c r="BK285" s="139"/>
      <c r="BL285" s="139"/>
      <c r="BM285" s="139"/>
      <c r="BN285" s="139"/>
    </row>
    <row r="286" spans="1:66" ht="15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  <c r="AE286" s="139"/>
      <c r="AF286" s="139"/>
      <c r="AG286" s="139"/>
      <c r="AH286" s="139"/>
      <c r="AI286" s="139"/>
      <c r="AJ286" s="139"/>
      <c r="AK286" s="139"/>
      <c r="AL286" s="139"/>
      <c r="AM286" s="139"/>
      <c r="AN286" s="139"/>
      <c r="AO286" s="139"/>
      <c r="AP286" s="139"/>
      <c r="AQ286" s="139"/>
      <c r="AR286" s="139"/>
      <c r="AS286" s="139"/>
      <c r="AT286" s="139"/>
      <c r="AU286" s="139"/>
      <c r="AV286" s="139"/>
      <c r="AW286" s="139"/>
      <c r="AX286" s="139"/>
      <c r="AY286" s="139"/>
      <c r="AZ286" s="139"/>
      <c r="BA286" s="140"/>
      <c r="BB286" s="139"/>
      <c r="BC286" s="139"/>
      <c r="BD286" s="139"/>
      <c r="BE286" s="139"/>
      <c r="BF286" s="139"/>
      <c r="BG286" s="140"/>
      <c r="BH286" s="139"/>
      <c r="BI286" s="139"/>
      <c r="BJ286" s="139"/>
      <c r="BK286" s="139"/>
      <c r="BL286" s="139"/>
      <c r="BM286" s="139"/>
      <c r="BN286" s="139"/>
    </row>
    <row r="287" spans="1:66" ht="15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9"/>
      <c r="AM287" s="139"/>
      <c r="AN287" s="139"/>
      <c r="AO287" s="139"/>
      <c r="AP287" s="139"/>
      <c r="AQ287" s="139"/>
      <c r="AR287" s="139"/>
      <c r="AS287" s="139"/>
      <c r="AT287" s="139"/>
      <c r="AU287" s="139"/>
      <c r="AV287" s="139"/>
      <c r="AW287" s="139"/>
      <c r="AX287" s="139"/>
      <c r="AY287" s="139"/>
      <c r="AZ287" s="139"/>
      <c r="BA287" s="140"/>
      <c r="BB287" s="139"/>
      <c r="BC287" s="139"/>
      <c r="BD287" s="139"/>
      <c r="BE287" s="139"/>
      <c r="BF287" s="139"/>
      <c r="BG287" s="140"/>
      <c r="BH287" s="139"/>
      <c r="BI287" s="139"/>
      <c r="BJ287" s="139"/>
      <c r="BK287" s="139"/>
      <c r="BL287" s="139"/>
      <c r="BM287" s="139"/>
      <c r="BN287" s="139"/>
    </row>
    <row r="288" spans="1:66" ht="15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  <c r="AK288" s="139"/>
      <c r="AL288" s="139"/>
      <c r="AM288" s="139"/>
      <c r="AN288" s="139"/>
      <c r="AO288" s="139"/>
      <c r="AP288" s="139"/>
      <c r="AQ288" s="139"/>
      <c r="AR288" s="139"/>
      <c r="AS288" s="139"/>
      <c r="AT288" s="139"/>
      <c r="AU288" s="139"/>
      <c r="AV288" s="139"/>
      <c r="AW288" s="139"/>
      <c r="AX288" s="139"/>
      <c r="AY288" s="139"/>
      <c r="AZ288" s="139"/>
      <c r="BA288" s="140"/>
      <c r="BB288" s="139"/>
      <c r="BC288" s="139"/>
      <c r="BD288" s="139"/>
      <c r="BE288" s="139"/>
      <c r="BF288" s="139"/>
      <c r="BG288" s="140"/>
      <c r="BH288" s="139"/>
      <c r="BI288" s="139"/>
      <c r="BJ288" s="139"/>
      <c r="BK288" s="139"/>
      <c r="BL288" s="139"/>
      <c r="BM288" s="139"/>
      <c r="BN288" s="139"/>
    </row>
    <row r="289" spans="1:66" ht="15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39"/>
      <c r="AD289" s="139"/>
      <c r="AE289" s="139"/>
      <c r="AF289" s="139"/>
      <c r="AG289" s="139"/>
      <c r="AH289" s="139"/>
      <c r="AI289" s="139"/>
      <c r="AJ289" s="139"/>
      <c r="AK289" s="139"/>
      <c r="AL289" s="139"/>
      <c r="AM289" s="139"/>
      <c r="AN289" s="139"/>
      <c r="AO289" s="139"/>
      <c r="AP289" s="139"/>
      <c r="AQ289" s="139"/>
      <c r="AR289" s="139"/>
      <c r="AS289" s="139"/>
      <c r="AT289" s="139"/>
      <c r="AU289" s="139"/>
      <c r="AV289" s="139"/>
      <c r="AW289" s="139"/>
      <c r="AX289" s="139"/>
      <c r="AY289" s="139"/>
      <c r="AZ289" s="139"/>
      <c r="BA289" s="140"/>
      <c r="BB289" s="139"/>
      <c r="BC289" s="139"/>
      <c r="BD289" s="139"/>
      <c r="BE289" s="139"/>
      <c r="BF289" s="139"/>
      <c r="BG289" s="140"/>
      <c r="BH289" s="139"/>
      <c r="BI289" s="139"/>
      <c r="BJ289" s="139"/>
      <c r="BK289" s="139"/>
      <c r="BL289" s="139"/>
      <c r="BM289" s="139"/>
      <c r="BN289" s="139"/>
    </row>
    <row r="290" spans="1:66" ht="15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39"/>
      <c r="AM290" s="139"/>
      <c r="AN290" s="139"/>
      <c r="AO290" s="139"/>
      <c r="AP290" s="139"/>
      <c r="AQ290" s="139"/>
      <c r="AR290" s="139"/>
      <c r="AS290" s="139"/>
      <c r="AT290" s="139"/>
      <c r="AU290" s="139"/>
      <c r="AV290" s="139"/>
      <c r="AW290" s="139"/>
      <c r="AX290" s="139"/>
      <c r="AY290" s="139"/>
      <c r="AZ290" s="139"/>
      <c r="BA290" s="140"/>
      <c r="BB290" s="139"/>
      <c r="BC290" s="139"/>
      <c r="BD290" s="139"/>
      <c r="BE290" s="139"/>
      <c r="BF290" s="139"/>
      <c r="BG290" s="140"/>
      <c r="BH290" s="139"/>
      <c r="BI290" s="139"/>
      <c r="BJ290" s="139"/>
      <c r="BK290" s="139"/>
      <c r="BL290" s="139"/>
      <c r="BM290" s="139"/>
      <c r="BN290" s="139"/>
    </row>
    <row r="291" spans="1:66" ht="15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39"/>
      <c r="AM291" s="139"/>
      <c r="AN291" s="139"/>
      <c r="AO291" s="139"/>
      <c r="AP291" s="139"/>
      <c r="AQ291" s="139"/>
      <c r="AR291" s="139"/>
      <c r="AS291" s="139"/>
      <c r="AT291" s="139"/>
      <c r="AU291" s="139"/>
      <c r="AV291" s="139"/>
      <c r="AW291" s="139"/>
      <c r="AX291" s="139"/>
      <c r="AY291" s="139"/>
      <c r="AZ291" s="139"/>
      <c r="BA291" s="140"/>
      <c r="BB291" s="139"/>
      <c r="BC291" s="139"/>
      <c r="BD291" s="139"/>
      <c r="BE291" s="139"/>
      <c r="BF291" s="139"/>
      <c r="BG291" s="140"/>
      <c r="BH291" s="139"/>
      <c r="BI291" s="139"/>
      <c r="BJ291" s="139"/>
      <c r="BK291" s="139"/>
      <c r="BL291" s="139"/>
      <c r="BM291" s="139"/>
      <c r="BN291" s="139"/>
    </row>
    <row r="292" spans="1:66" ht="15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9"/>
      <c r="AM292" s="139"/>
      <c r="AN292" s="139"/>
      <c r="AO292" s="139"/>
      <c r="AP292" s="139"/>
      <c r="AQ292" s="139"/>
      <c r="AR292" s="139"/>
      <c r="AS292" s="139"/>
      <c r="AT292" s="139"/>
      <c r="AU292" s="139"/>
      <c r="AV292" s="139"/>
      <c r="AW292" s="139"/>
      <c r="AX292" s="139"/>
      <c r="AY292" s="139"/>
      <c r="AZ292" s="139"/>
      <c r="BA292" s="140"/>
      <c r="BB292" s="139"/>
      <c r="BC292" s="139"/>
      <c r="BD292" s="139"/>
      <c r="BE292" s="139"/>
      <c r="BF292" s="139"/>
      <c r="BG292" s="140"/>
      <c r="BH292" s="139"/>
      <c r="BI292" s="139"/>
      <c r="BJ292" s="139"/>
      <c r="BK292" s="139"/>
      <c r="BL292" s="139"/>
      <c r="BM292" s="139"/>
      <c r="BN292" s="139"/>
    </row>
    <row r="293" spans="1:66" ht="15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  <c r="AC293" s="139"/>
      <c r="AD293" s="139"/>
      <c r="AE293" s="139"/>
      <c r="AF293" s="139"/>
      <c r="AG293" s="139"/>
      <c r="AH293" s="139"/>
      <c r="AI293" s="139"/>
      <c r="AJ293" s="139"/>
      <c r="AK293" s="139"/>
      <c r="AL293" s="139"/>
      <c r="AM293" s="139"/>
      <c r="AN293" s="139"/>
      <c r="AO293" s="139"/>
      <c r="AP293" s="139"/>
      <c r="AQ293" s="139"/>
      <c r="AR293" s="139"/>
      <c r="AS293" s="139"/>
      <c r="AT293" s="139"/>
      <c r="AU293" s="139"/>
      <c r="AV293" s="139"/>
      <c r="AW293" s="139"/>
      <c r="AX293" s="139"/>
      <c r="AY293" s="139"/>
      <c r="AZ293" s="139"/>
      <c r="BA293" s="140"/>
      <c r="BB293" s="139"/>
      <c r="BC293" s="139"/>
      <c r="BD293" s="139"/>
      <c r="BE293" s="139"/>
      <c r="BF293" s="139"/>
      <c r="BG293" s="140"/>
      <c r="BH293" s="139"/>
      <c r="BI293" s="139"/>
      <c r="BJ293" s="139"/>
      <c r="BK293" s="139"/>
      <c r="BL293" s="139"/>
      <c r="BM293" s="139"/>
      <c r="BN293" s="139"/>
    </row>
    <row r="294" spans="1:66" ht="15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  <c r="AO294" s="139"/>
      <c r="AP294" s="139"/>
      <c r="AQ294" s="139"/>
      <c r="AR294" s="139"/>
      <c r="AS294" s="139"/>
      <c r="AT294" s="139"/>
      <c r="AU294" s="139"/>
      <c r="AV294" s="139"/>
      <c r="AW294" s="139"/>
      <c r="AX294" s="139"/>
      <c r="AY294" s="139"/>
      <c r="AZ294" s="139"/>
      <c r="BA294" s="140"/>
      <c r="BB294" s="139"/>
      <c r="BC294" s="139"/>
      <c r="BD294" s="139"/>
      <c r="BE294" s="139"/>
      <c r="BF294" s="139"/>
      <c r="BG294" s="140"/>
      <c r="BH294" s="139"/>
      <c r="BI294" s="139"/>
      <c r="BJ294" s="139"/>
      <c r="BK294" s="139"/>
      <c r="BL294" s="139"/>
      <c r="BM294" s="139"/>
      <c r="BN294" s="139"/>
    </row>
    <row r="295" spans="1:66" ht="15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39"/>
      <c r="AD295" s="139"/>
      <c r="AE295" s="139"/>
      <c r="AF295" s="139"/>
      <c r="AG295" s="139"/>
      <c r="AH295" s="139"/>
      <c r="AI295" s="139"/>
      <c r="AJ295" s="139"/>
      <c r="AK295" s="139"/>
      <c r="AL295" s="139"/>
      <c r="AM295" s="139"/>
      <c r="AN295" s="139"/>
      <c r="AO295" s="139"/>
      <c r="AP295" s="139"/>
      <c r="AQ295" s="139"/>
      <c r="AR295" s="139"/>
      <c r="AS295" s="139"/>
      <c r="AT295" s="139"/>
      <c r="AU295" s="139"/>
      <c r="AV295" s="139"/>
      <c r="AW295" s="139"/>
      <c r="AX295" s="139"/>
      <c r="AY295" s="139"/>
      <c r="AZ295" s="139"/>
      <c r="BA295" s="140"/>
      <c r="BB295" s="139"/>
      <c r="BC295" s="139"/>
      <c r="BD295" s="139"/>
      <c r="BE295" s="139"/>
      <c r="BF295" s="139"/>
      <c r="BG295" s="140"/>
      <c r="BH295" s="139"/>
      <c r="BI295" s="139"/>
      <c r="BJ295" s="139"/>
      <c r="BK295" s="139"/>
      <c r="BL295" s="139"/>
      <c r="BM295" s="139"/>
      <c r="BN295" s="139"/>
    </row>
    <row r="296" spans="1:66" ht="15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/>
      <c r="AE296" s="139"/>
      <c r="AF296" s="139"/>
      <c r="AG296" s="139"/>
      <c r="AH296" s="139"/>
      <c r="AI296" s="139"/>
      <c r="AJ296" s="139"/>
      <c r="AK296" s="139"/>
      <c r="AL296" s="139"/>
      <c r="AM296" s="139"/>
      <c r="AN296" s="139"/>
      <c r="AO296" s="139"/>
      <c r="AP296" s="139"/>
      <c r="AQ296" s="139"/>
      <c r="AR296" s="139"/>
      <c r="AS296" s="139"/>
      <c r="AT296" s="139"/>
      <c r="AU296" s="139"/>
      <c r="AV296" s="139"/>
      <c r="AW296" s="139"/>
      <c r="AX296" s="139"/>
      <c r="AY296" s="139"/>
      <c r="AZ296" s="139"/>
      <c r="BA296" s="140"/>
      <c r="BB296" s="139"/>
      <c r="BC296" s="139"/>
      <c r="BD296" s="139"/>
      <c r="BE296" s="139"/>
      <c r="BF296" s="139"/>
      <c r="BG296" s="140"/>
      <c r="BH296" s="139"/>
      <c r="BI296" s="139"/>
      <c r="BJ296" s="139"/>
      <c r="BK296" s="139"/>
      <c r="BL296" s="139"/>
      <c r="BM296" s="139"/>
      <c r="BN296" s="139"/>
    </row>
    <row r="297" spans="1:66" ht="15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39"/>
      <c r="AG297" s="139"/>
      <c r="AH297" s="139"/>
      <c r="AI297" s="139"/>
      <c r="AJ297" s="139"/>
      <c r="AK297" s="139"/>
      <c r="AL297" s="139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40"/>
      <c r="BB297" s="139"/>
      <c r="BC297" s="139"/>
      <c r="BD297" s="139"/>
      <c r="BE297" s="139"/>
      <c r="BF297" s="139"/>
      <c r="BG297" s="140"/>
      <c r="BH297" s="139"/>
      <c r="BI297" s="139"/>
      <c r="BJ297" s="139"/>
      <c r="BK297" s="139"/>
      <c r="BL297" s="139"/>
      <c r="BM297" s="139"/>
      <c r="BN297" s="139"/>
    </row>
    <row r="298" spans="1:66" ht="15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39"/>
      <c r="AK298" s="139"/>
      <c r="AL298" s="139"/>
      <c r="AM298" s="139"/>
      <c r="AN298" s="139"/>
      <c r="AO298" s="139"/>
      <c r="AP298" s="139"/>
      <c r="AQ298" s="139"/>
      <c r="AR298" s="139"/>
      <c r="AS298" s="139"/>
      <c r="AT298" s="139"/>
      <c r="AU298" s="139"/>
      <c r="AV298" s="139"/>
      <c r="AW298" s="139"/>
      <c r="AX298" s="139"/>
      <c r="AY298" s="139"/>
      <c r="AZ298" s="139"/>
      <c r="BA298" s="140"/>
      <c r="BB298" s="139"/>
      <c r="BC298" s="139"/>
      <c r="BD298" s="139"/>
      <c r="BE298" s="139"/>
      <c r="BF298" s="139"/>
      <c r="BG298" s="140"/>
      <c r="BH298" s="139"/>
      <c r="BI298" s="139"/>
      <c r="BJ298" s="139"/>
      <c r="BK298" s="139"/>
      <c r="BL298" s="139"/>
      <c r="BM298" s="139"/>
      <c r="BN298" s="139"/>
    </row>
    <row r="299" spans="1:66" ht="15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39"/>
      <c r="AG299" s="139"/>
      <c r="AH299" s="139"/>
      <c r="AI299" s="139"/>
      <c r="AJ299" s="139"/>
      <c r="AK299" s="139"/>
      <c r="AL299" s="139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40"/>
      <c r="BB299" s="139"/>
      <c r="BC299" s="139"/>
      <c r="BD299" s="139"/>
      <c r="BE299" s="139"/>
      <c r="BF299" s="139"/>
      <c r="BG299" s="140"/>
      <c r="BH299" s="139"/>
      <c r="BI299" s="139"/>
      <c r="BJ299" s="139"/>
      <c r="BK299" s="139"/>
      <c r="BL299" s="139"/>
      <c r="BM299" s="139"/>
      <c r="BN299" s="139"/>
    </row>
    <row r="300" spans="1:66" ht="15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39"/>
      <c r="AK300" s="139"/>
      <c r="AL300" s="139"/>
      <c r="AM300" s="139"/>
      <c r="AN300" s="139"/>
      <c r="AO300" s="139"/>
      <c r="AP300" s="139"/>
      <c r="AQ300" s="139"/>
      <c r="AR300" s="139"/>
      <c r="AS300" s="139"/>
      <c r="AT300" s="139"/>
      <c r="AU300" s="139"/>
      <c r="AV300" s="139"/>
      <c r="AW300" s="139"/>
      <c r="AX300" s="139"/>
      <c r="AY300" s="139"/>
      <c r="AZ300" s="139"/>
      <c r="BA300" s="140"/>
      <c r="BB300" s="139"/>
      <c r="BC300" s="139"/>
      <c r="BD300" s="139"/>
      <c r="BE300" s="139"/>
      <c r="BF300" s="139"/>
      <c r="BG300" s="140"/>
      <c r="BH300" s="139"/>
      <c r="BI300" s="139"/>
      <c r="BJ300" s="139"/>
      <c r="BK300" s="139"/>
      <c r="BL300" s="139"/>
      <c r="BM300" s="139"/>
      <c r="BN300" s="139"/>
    </row>
    <row r="301" spans="1:66" ht="15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39"/>
      <c r="AD301" s="139"/>
      <c r="AE301" s="139"/>
      <c r="AF301" s="139"/>
      <c r="AG301" s="139"/>
      <c r="AH301" s="139"/>
      <c r="AI301" s="139"/>
      <c r="AJ301" s="139"/>
      <c r="AK301" s="139"/>
      <c r="AL301" s="139"/>
      <c r="AM301" s="139"/>
      <c r="AN301" s="139"/>
      <c r="AO301" s="139"/>
      <c r="AP301" s="139"/>
      <c r="AQ301" s="139"/>
      <c r="AR301" s="139"/>
      <c r="AS301" s="139"/>
      <c r="AT301" s="139"/>
      <c r="AU301" s="139"/>
      <c r="AV301" s="139"/>
      <c r="AW301" s="139"/>
      <c r="AX301" s="139"/>
      <c r="AY301" s="139"/>
      <c r="AZ301" s="139"/>
      <c r="BA301" s="140"/>
      <c r="BB301" s="139"/>
      <c r="BC301" s="139"/>
      <c r="BD301" s="139"/>
      <c r="BE301" s="139"/>
      <c r="BF301" s="139"/>
      <c r="BG301" s="140"/>
      <c r="BH301" s="139"/>
      <c r="BI301" s="139"/>
      <c r="BJ301" s="139"/>
      <c r="BK301" s="139"/>
      <c r="BL301" s="139"/>
      <c r="BM301" s="139"/>
      <c r="BN301" s="139"/>
    </row>
    <row r="302" spans="1:66" ht="15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39"/>
      <c r="AG302" s="139"/>
      <c r="AH302" s="139"/>
      <c r="AI302" s="139"/>
      <c r="AJ302" s="139"/>
      <c r="AK302" s="139"/>
      <c r="AL302" s="139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40"/>
      <c r="BB302" s="139"/>
      <c r="BC302" s="139"/>
      <c r="BD302" s="139"/>
      <c r="BE302" s="139"/>
      <c r="BF302" s="139"/>
      <c r="BG302" s="140"/>
      <c r="BH302" s="139"/>
      <c r="BI302" s="139"/>
      <c r="BJ302" s="139"/>
      <c r="BK302" s="139"/>
      <c r="BL302" s="139"/>
      <c r="BM302" s="139"/>
      <c r="BN302" s="139"/>
    </row>
    <row r="303" spans="1:66" ht="15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  <c r="AC303" s="139"/>
      <c r="AD303" s="139"/>
      <c r="AE303" s="139"/>
      <c r="AF303" s="139"/>
      <c r="AG303" s="139"/>
      <c r="AH303" s="139"/>
      <c r="AI303" s="139"/>
      <c r="AJ303" s="139"/>
      <c r="AK303" s="139"/>
      <c r="AL303" s="139"/>
      <c r="AM303" s="139"/>
      <c r="AN303" s="139"/>
      <c r="AO303" s="139"/>
      <c r="AP303" s="139"/>
      <c r="AQ303" s="139"/>
      <c r="AR303" s="139"/>
      <c r="AS303" s="139"/>
      <c r="AT303" s="139"/>
      <c r="AU303" s="139"/>
      <c r="AV303" s="139"/>
      <c r="AW303" s="139"/>
      <c r="AX303" s="139"/>
      <c r="AY303" s="139"/>
      <c r="AZ303" s="139"/>
      <c r="BA303" s="140"/>
      <c r="BB303" s="139"/>
      <c r="BC303" s="139"/>
      <c r="BD303" s="139"/>
      <c r="BE303" s="139"/>
      <c r="BF303" s="139"/>
      <c r="BG303" s="140"/>
      <c r="BH303" s="139"/>
      <c r="BI303" s="139"/>
      <c r="BJ303" s="139"/>
      <c r="BK303" s="139"/>
      <c r="BL303" s="139"/>
      <c r="BM303" s="139"/>
      <c r="BN303" s="139"/>
    </row>
    <row r="304" spans="1:66" ht="15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40"/>
      <c r="BB304" s="139"/>
      <c r="BC304" s="139"/>
      <c r="BD304" s="139"/>
      <c r="BE304" s="139"/>
      <c r="BF304" s="139"/>
      <c r="BG304" s="140"/>
      <c r="BH304" s="139"/>
      <c r="BI304" s="139"/>
      <c r="BJ304" s="139"/>
      <c r="BK304" s="139"/>
      <c r="BL304" s="139"/>
      <c r="BM304" s="139"/>
      <c r="BN304" s="139"/>
    </row>
    <row r="305" spans="1:66" ht="15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39"/>
      <c r="AG305" s="139"/>
      <c r="AH305" s="139"/>
      <c r="AI305" s="139"/>
      <c r="AJ305" s="139"/>
      <c r="AK305" s="139"/>
      <c r="AL305" s="139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40"/>
      <c r="BB305" s="139"/>
      <c r="BC305" s="139"/>
      <c r="BD305" s="139"/>
      <c r="BE305" s="139"/>
      <c r="BF305" s="139"/>
      <c r="BG305" s="140"/>
      <c r="BH305" s="139"/>
      <c r="BI305" s="139"/>
      <c r="BJ305" s="139"/>
      <c r="BK305" s="139"/>
      <c r="BL305" s="139"/>
      <c r="BM305" s="139"/>
      <c r="BN305" s="139"/>
    </row>
    <row r="306" spans="1:66" ht="15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40"/>
      <c r="BB306" s="139"/>
      <c r="BC306" s="139"/>
      <c r="BD306" s="139"/>
      <c r="BE306" s="139"/>
      <c r="BF306" s="139"/>
      <c r="BG306" s="140"/>
      <c r="BH306" s="139"/>
      <c r="BI306" s="139"/>
      <c r="BJ306" s="139"/>
      <c r="BK306" s="139"/>
      <c r="BL306" s="139"/>
      <c r="BM306" s="139"/>
      <c r="BN306" s="139"/>
    </row>
    <row r="307" spans="1:66" ht="15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39"/>
      <c r="AG307" s="139"/>
      <c r="AH307" s="139"/>
      <c r="AI307" s="139"/>
      <c r="AJ307" s="139"/>
      <c r="AK307" s="139"/>
      <c r="AL307" s="139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40"/>
      <c r="BB307" s="139"/>
      <c r="BC307" s="139"/>
      <c r="BD307" s="139"/>
      <c r="BE307" s="139"/>
      <c r="BF307" s="139"/>
      <c r="BG307" s="140"/>
      <c r="BH307" s="139"/>
      <c r="BI307" s="139"/>
      <c r="BJ307" s="139"/>
      <c r="BK307" s="139"/>
      <c r="BL307" s="139"/>
      <c r="BM307" s="139"/>
      <c r="BN307" s="139"/>
    </row>
    <row r="308" spans="1:66" ht="15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39"/>
      <c r="AG308" s="139"/>
      <c r="AH308" s="139"/>
      <c r="AI308" s="139"/>
      <c r="AJ308" s="139"/>
      <c r="AK308" s="139"/>
      <c r="AL308" s="139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40"/>
      <c r="BB308" s="139"/>
      <c r="BC308" s="139"/>
      <c r="BD308" s="139"/>
      <c r="BE308" s="139"/>
      <c r="BF308" s="139"/>
      <c r="BG308" s="140"/>
      <c r="BH308" s="139"/>
      <c r="BI308" s="139"/>
      <c r="BJ308" s="139"/>
      <c r="BK308" s="139"/>
      <c r="BL308" s="139"/>
      <c r="BM308" s="139"/>
      <c r="BN308" s="139"/>
    </row>
    <row r="309" spans="1:66" ht="15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9"/>
      <c r="AM309" s="139"/>
      <c r="AN309" s="139"/>
      <c r="AO309" s="139"/>
      <c r="AP309" s="139"/>
      <c r="AQ309" s="139"/>
      <c r="AR309" s="139"/>
      <c r="AS309" s="139"/>
      <c r="AT309" s="139"/>
      <c r="AU309" s="139"/>
      <c r="AV309" s="139"/>
      <c r="AW309" s="139"/>
      <c r="AX309" s="139"/>
      <c r="AY309" s="139"/>
      <c r="AZ309" s="139"/>
      <c r="BA309" s="140"/>
      <c r="BB309" s="139"/>
      <c r="BC309" s="139"/>
      <c r="BD309" s="139"/>
      <c r="BE309" s="139"/>
      <c r="BF309" s="139"/>
      <c r="BG309" s="140"/>
      <c r="BH309" s="139"/>
      <c r="BI309" s="139"/>
      <c r="BJ309" s="139"/>
      <c r="BK309" s="139"/>
      <c r="BL309" s="139"/>
      <c r="BM309" s="139"/>
      <c r="BN309" s="139"/>
    </row>
    <row r="310" spans="1:66" ht="15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9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40"/>
      <c r="BB310" s="139"/>
      <c r="BC310" s="139"/>
      <c r="BD310" s="139"/>
      <c r="BE310" s="139"/>
      <c r="BF310" s="139"/>
      <c r="BG310" s="140"/>
      <c r="BH310" s="139"/>
      <c r="BI310" s="139"/>
      <c r="BJ310" s="139"/>
      <c r="BK310" s="139"/>
      <c r="BL310" s="139"/>
      <c r="BM310" s="139"/>
      <c r="BN310" s="139"/>
    </row>
    <row r="311" spans="1:66" ht="15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39"/>
      <c r="AG311" s="139"/>
      <c r="AH311" s="139"/>
      <c r="AI311" s="139"/>
      <c r="AJ311" s="139"/>
      <c r="AK311" s="139"/>
      <c r="AL311" s="139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40"/>
      <c r="BB311" s="139"/>
      <c r="BC311" s="139"/>
      <c r="BD311" s="139"/>
      <c r="BE311" s="139"/>
      <c r="BF311" s="139"/>
      <c r="BG311" s="140"/>
      <c r="BH311" s="139"/>
      <c r="BI311" s="139"/>
      <c r="BJ311" s="139"/>
      <c r="BK311" s="139"/>
      <c r="BL311" s="139"/>
      <c r="BM311" s="139"/>
      <c r="BN311" s="139"/>
    </row>
    <row r="312" spans="1:66" ht="15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9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40"/>
      <c r="BB312" s="139"/>
      <c r="BC312" s="139"/>
      <c r="BD312" s="139"/>
      <c r="BE312" s="139"/>
      <c r="BF312" s="139"/>
      <c r="BG312" s="140"/>
      <c r="BH312" s="139"/>
      <c r="BI312" s="139"/>
      <c r="BJ312" s="139"/>
      <c r="BK312" s="139"/>
      <c r="BL312" s="139"/>
      <c r="BM312" s="139"/>
      <c r="BN312" s="139"/>
    </row>
    <row r="313" spans="1:66" ht="15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39"/>
      <c r="AG313" s="139"/>
      <c r="AH313" s="139"/>
      <c r="AI313" s="139"/>
      <c r="AJ313" s="139"/>
      <c r="AK313" s="139"/>
      <c r="AL313" s="139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40"/>
      <c r="BB313" s="139"/>
      <c r="BC313" s="139"/>
      <c r="BD313" s="139"/>
      <c r="BE313" s="139"/>
      <c r="BF313" s="139"/>
      <c r="BG313" s="140"/>
      <c r="BH313" s="139"/>
      <c r="BI313" s="139"/>
      <c r="BJ313" s="139"/>
      <c r="BK313" s="139"/>
      <c r="BL313" s="139"/>
      <c r="BM313" s="139"/>
      <c r="BN313" s="139"/>
    </row>
    <row r="314" spans="1:66" ht="15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39"/>
      <c r="AG314" s="139"/>
      <c r="AH314" s="139"/>
      <c r="AI314" s="139"/>
      <c r="AJ314" s="139"/>
      <c r="AK314" s="139"/>
      <c r="AL314" s="139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40"/>
      <c r="BB314" s="139"/>
      <c r="BC314" s="139"/>
      <c r="BD314" s="139"/>
      <c r="BE314" s="139"/>
      <c r="BF314" s="139"/>
      <c r="BG314" s="140"/>
      <c r="BH314" s="139"/>
      <c r="BI314" s="139"/>
      <c r="BJ314" s="139"/>
      <c r="BK314" s="139"/>
      <c r="BL314" s="139"/>
      <c r="BM314" s="139"/>
      <c r="BN314" s="139"/>
    </row>
    <row r="315" spans="1:66" ht="15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39"/>
      <c r="AG315" s="139"/>
      <c r="AH315" s="139"/>
      <c r="AI315" s="139"/>
      <c r="AJ315" s="139"/>
      <c r="AK315" s="139"/>
      <c r="AL315" s="139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40"/>
      <c r="BB315" s="139"/>
      <c r="BC315" s="139"/>
      <c r="BD315" s="139"/>
      <c r="BE315" s="139"/>
      <c r="BF315" s="139"/>
      <c r="BG315" s="140"/>
      <c r="BH315" s="139"/>
      <c r="BI315" s="139"/>
      <c r="BJ315" s="139"/>
      <c r="BK315" s="139"/>
      <c r="BL315" s="139"/>
      <c r="BM315" s="139"/>
      <c r="BN315" s="139"/>
    </row>
    <row r="316" spans="1:66" ht="15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9"/>
      <c r="AM316" s="139"/>
      <c r="AN316" s="139"/>
      <c r="AO316" s="139"/>
      <c r="AP316" s="139"/>
      <c r="AQ316" s="139"/>
      <c r="AR316" s="139"/>
      <c r="AS316" s="139"/>
      <c r="AT316" s="139"/>
      <c r="AU316" s="139"/>
      <c r="AV316" s="139"/>
      <c r="AW316" s="139"/>
      <c r="AX316" s="139"/>
      <c r="AY316" s="139"/>
      <c r="AZ316" s="139"/>
      <c r="BA316" s="140"/>
      <c r="BB316" s="139"/>
      <c r="BC316" s="139"/>
      <c r="BD316" s="139"/>
      <c r="BE316" s="139"/>
      <c r="BF316" s="139"/>
      <c r="BG316" s="140"/>
      <c r="BH316" s="139"/>
      <c r="BI316" s="139"/>
      <c r="BJ316" s="139"/>
      <c r="BK316" s="139"/>
      <c r="BL316" s="139"/>
      <c r="BM316" s="139"/>
      <c r="BN316" s="139"/>
    </row>
    <row r="317" spans="1:66" ht="15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39"/>
      <c r="AF317" s="139"/>
      <c r="AG317" s="139"/>
      <c r="AH317" s="139"/>
      <c r="AI317" s="139"/>
      <c r="AJ317" s="139"/>
      <c r="AK317" s="139"/>
      <c r="AL317" s="139"/>
      <c r="AM317" s="139"/>
      <c r="AN317" s="139"/>
      <c r="AO317" s="139"/>
      <c r="AP317" s="139"/>
      <c r="AQ317" s="139"/>
      <c r="AR317" s="139"/>
      <c r="AS317" s="139"/>
      <c r="AT317" s="139"/>
      <c r="AU317" s="139"/>
      <c r="AV317" s="139"/>
      <c r="AW317" s="139"/>
      <c r="AX317" s="139"/>
      <c r="AY317" s="139"/>
      <c r="AZ317" s="139"/>
      <c r="BA317" s="140"/>
      <c r="BB317" s="139"/>
      <c r="BC317" s="139"/>
      <c r="BD317" s="139"/>
      <c r="BE317" s="139"/>
      <c r="BF317" s="139"/>
      <c r="BG317" s="140"/>
      <c r="BH317" s="139"/>
      <c r="BI317" s="139"/>
      <c r="BJ317" s="139"/>
      <c r="BK317" s="139"/>
      <c r="BL317" s="139"/>
      <c r="BM317" s="139"/>
      <c r="BN317" s="139"/>
    </row>
    <row r="318" spans="1:66" ht="15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9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40"/>
      <c r="BB318" s="139"/>
      <c r="BC318" s="139"/>
      <c r="BD318" s="139"/>
      <c r="BE318" s="139"/>
      <c r="BF318" s="139"/>
      <c r="BG318" s="140"/>
      <c r="BH318" s="139"/>
      <c r="BI318" s="139"/>
      <c r="BJ318" s="139"/>
      <c r="BK318" s="139"/>
      <c r="BL318" s="139"/>
      <c r="BM318" s="139"/>
      <c r="BN318" s="139"/>
    </row>
    <row r="319" spans="1:66" ht="15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39"/>
      <c r="AG319" s="139"/>
      <c r="AH319" s="139"/>
      <c r="AI319" s="139"/>
      <c r="AJ319" s="139"/>
      <c r="AK319" s="139"/>
      <c r="AL319" s="139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40"/>
      <c r="BB319" s="139"/>
      <c r="BC319" s="139"/>
      <c r="BD319" s="139"/>
      <c r="BE319" s="139"/>
      <c r="BF319" s="139"/>
      <c r="BG319" s="140"/>
      <c r="BH319" s="139"/>
      <c r="BI319" s="139"/>
      <c r="BJ319" s="139"/>
      <c r="BK319" s="139"/>
      <c r="BL319" s="139"/>
      <c r="BM319" s="139"/>
      <c r="BN319" s="139"/>
    </row>
    <row r="320" spans="1:66" ht="15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39"/>
      <c r="AG320" s="139"/>
      <c r="AH320" s="139"/>
      <c r="AI320" s="139"/>
      <c r="AJ320" s="139"/>
      <c r="AK320" s="139"/>
      <c r="AL320" s="139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40"/>
      <c r="BB320" s="139"/>
      <c r="BC320" s="139"/>
      <c r="BD320" s="139"/>
      <c r="BE320" s="139"/>
      <c r="BF320" s="139"/>
      <c r="BG320" s="140"/>
      <c r="BH320" s="139"/>
      <c r="BI320" s="139"/>
      <c r="BJ320" s="139"/>
      <c r="BK320" s="139"/>
      <c r="BL320" s="139"/>
      <c r="BM320" s="139"/>
      <c r="BN320" s="139"/>
    </row>
    <row r="321" spans="1:66" ht="15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39"/>
      <c r="AG321" s="139"/>
      <c r="AH321" s="139"/>
      <c r="AI321" s="139"/>
      <c r="AJ321" s="139"/>
      <c r="AK321" s="139"/>
      <c r="AL321" s="139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40"/>
      <c r="BB321" s="139"/>
      <c r="BC321" s="139"/>
      <c r="BD321" s="139"/>
      <c r="BE321" s="139"/>
      <c r="BF321" s="139"/>
      <c r="BG321" s="140"/>
      <c r="BH321" s="139"/>
      <c r="BI321" s="139"/>
      <c r="BJ321" s="139"/>
      <c r="BK321" s="139"/>
      <c r="BL321" s="139"/>
      <c r="BM321" s="139"/>
      <c r="BN321" s="139"/>
    </row>
    <row r="322" spans="1:66" ht="15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40"/>
      <c r="BB322" s="139"/>
      <c r="BC322" s="139"/>
      <c r="BD322" s="139"/>
      <c r="BE322" s="139"/>
      <c r="BF322" s="139"/>
      <c r="BG322" s="140"/>
      <c r="BH322" s="139"/>
      <c r="BI322" s="139"/>
      <c r="BJ322" s="139"/>
      <c r="BK322" s="139"/>
      <c r="BL322" s="139"/>
      <c r="BM322" s="139"/>
      <c r="BN322" s="139"/>
    </row>
    <row r="323" spans="1:66" ht="15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  <c r="AF323" s="139"/>
      <c r="AG323" s="139"/>
      <c r="AH323" s="139"/>
      <c r="AI323" s="139"/>
      <c r="AJ323" s="139"/>
      <c r="AK323" s="139"/>
      <c r="AL323" s="139"/>
      <c r="AM323" s="139"/>
      <c r="AN323" s="139"/>
      <c r="AO323" s="139"/>
      <c r="AP323" s="139"/>
      <c r="AQ323" s="139"/>
      <c r="AR323" s="139"/>
      <c r="AS323" s="139"/>
      <c r="AT323" s="139"/>
      <c r="AU323" s="139"/>
      <c r="AV323" s="139"/>
      <c r="AW323" s="139"/>
      <c r="AX323" s="139"/>
      <c r="AY323" s="139"/>
      <c r="AZ323" s="139"/>
      <c r="BA323" s="140"/>
      <c r="BB323" s="139"/>
      <c r="BC323" s="139"/>
      <c r="BD323" s="139"/>
      <c r="BE323" s="139"/>
      <c r="BF323" s="139"/>
      <c r="BG323" s="140"/>
      <c r="BH323" s="139"/>
      <c r="BI323" s="139"/>
      <c r="BJ323" s="139"/>
      <c r="BK323" s="139"/>
      <c r="BL323" s="139"/>
      <c r="BM323" s="139"/>
      <c r="BN323" s="139"/>
    </row>
    <row r="324" spans="1:66" ht="15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9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40"/>
      <c r="BB324" s="139"/>
      <c r="BC324" s="139"/>
      <c r="BD324" s="139"/>
      <c r="BE324" s="139"/>
      <c r="BF324" s="139"/>
      <c r="BG324" s="140"/>
      <c r="BH324" s="139"/>
      <c r="BI324" s="139"/>
      <c r="BJ324" s="139"/>
      <c r="BK324" s="139"/>
      <c r="BL324" s="139"/>
      <c r="BM324" s="139"/>
      <c r="BN324" s="139"/>
    </row>
    <row r="325" spans="1:66" ht="15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9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40"/>
      <c r="BB325" s="139"/>
      <c r="BC325" s="139"/>
      <c r="BD325" s="139"/>
      <c r="BE325" s="139"/>
      <c r="BF325" s="139"/>
      <c r="BG325" s="140"/>
      <c r="BH325" s="139"/>
      <c r="BI325" s="139"/>
      <c r="BJ325" s="139"/>
      <c r="BK325" s="139"/>
      <c r="BL325" s="139"/>
      <c r="BM325" s="139"/>
      <c r="BN325" s="139"/>
    </row>
    <row r="326" spans="1:66" ht="15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9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40"/>
      <c r="BB326" s="139"/>
      <c r="BC326" s="139"/>
      <c r="BD326" s="139"/>
      <c r="BE326" s="139"/>
      <c r="BF326" s="139"/>
      <c r="BG326" s="140"/>
      <c r="BH326" s="139"/>
      <c r="BI326" s="139"/>
      <c r="BJ326" s="139"/>
      <c r="BK326" s="139"/>
      <c r="BL326" s="139"/>
      <c r="BM326" s="139"/>
      <c r="BN326" s="139"/>
    </row>
    <row r="327" spans="1:66" ht="15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  <c r="AF327" s="139"/>
      <c r="AG327" s="139"/>
      <c r="AH327" s="139"/>
      <c r="AI327" s="139"/>
      <c r="AJ327" s="139"/>
      <c r="AK327" s="139"/>
      <c r="AL327" s="139"/>
      <c r="AM327" s="139"/>
      <c r="AN327" s="139"/>
      <c r="AO327" s="139"/>
      <c r="AP327" s="139"/>
      <c r="AQ327" s="139"/>
      <c r="AR327" s="139"/>
      <c r="AS327" s="139"/>
      <c r="AT327" s="139"/>
      <c r="AU327" s="139"/>
      <c r="AV327" s="139"/>
      <c r="AW327" s="139"/>
      <c r="AX327" s="139"/>
      <c r="AY327" s="139"/>
      <c r="AZ327" s="139"/>
      <c r="BA327" s="140"/>
      <c r="BB327" s="139"/>
      <c r="BC327" s="139"/>
      <c r="BD327" s="139"/>
      <c r="BE327" s="139"/>
      <c r="BF327" s="139"/>
      <c r="BG327" s="140"/>
      <c r="BH327" s="139"/>
      <c r="BI327" s="139"/>
      <c r="BJ327" s="139"/>
      <c r="BK327" s="139"/>
      <c r="BL327" s="139"/>
      <c r="BM327" s="139"/>
      <c r="BN327" s="139"/>
    </row>
    <row r="328" spans="1:66" ht="15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  <c r="AO328" s="139"/>
      <c r="AP328" s="139"/>
      <c r="AQ328" s="139"/>
      <c r="AR328" s="139"/>
      <c r="AS328" s="139"/>
      <c r="AT328" s="139"/>
      <c r="AU328" s="139"/>
      <c r="AV328" s="139"/>
      <c r="AW328" s="139"/>
      <c r="AX328" s="139"/>
      <c r="AY328" s="139"/>
      <c r="AZ328" s="139"/>
      <c r="BA328" s="140"/>
      <c r="BB328" s="139"/>
      <c r="BC328" s="139"/>
      <c r="BD328" s="139"/>
      <c r="BE328" s="139"/>
      <c r="BF328" s="139"/>
      <c r="BG328" s="140"/>
      <c r="BH328" s="139"/>
      <c r="BI328" s="139"/>
      <c r="BJ328" s="139"/>
      <c r="BK328" s="139"/>
      <c r="BL328" s="139"/>
      <c r="BM328" s="139"/>
      <c r="BN328" s="139"/>
    </row>
    <row r="329" spans="1:66" ht="15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39"/>
      <c r="AG329" s="139"/>
      <c r="AH329" s="139"/>
      <c r="AI329" s="139"/>
      <c r="AJ329" s="139"/>
      <c r="AK329" s="139"/>
      <c r="AL329" s="139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40"/>
      <c r="BB329" s="139"/>
      <c r="BC329" s="139"/>
      <c r="BD329" s="139"/>
      <c r="BE329" s="139"/>
      <c r="BF329" s="139"/>
      <c r="BG329" s="140"/>
      <c r="BH329" s="139"/>
      <c r="BI329" s="139"/>
      <c r="BJ329" s="139"/>
      <c r="BK329" s="139"/>
      <c r="BL329" s="139"/>
      <c r="BM329" s="139"/>
      <c r="BN329" s="139"/>
    </row>
    <row r="330" spans="1:66" ht="15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9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40"/>
      <c r="BB330" s="139"/>
      <c r="BC330" s="139"/>
      <c r="BD330" s="139"/>
      <c r="BE330" s="139"/>
      <c r="BF330" s="139"/>
      <c r="BG330" s="140"/>
      <c r="BH330" s="139"/>
      <c r="BI330" s="139"/>
      <c r="BJ330" s="139"/>
      <c r="BK330" s="139"/>
      <c r="BL330" s="139"/>
      <c r="BM330" s="139"/>
      <c r="BN330" s="139"/>
    </row>
    <row r="331" spans="1:66" ht="15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  <c r="AF331" s="139"/>
      <c r="AG331" s="139"/>
      <c r="AH331" s="139"/>
      <c r="AI331" s="139"/>
      <c r="AJ331" s="139"/>
      <c r="AK331" s="139"/>
      <c r="AL331" s="139"/>
      <c r="AM331" s="139"/>
      <c r="AN331" s="139"/>
      <c r="AO331" s="139"/>
      <c r="AP331" s="139"/>
      <c r="AQ331" s="139"/>
      <c r="AR331" s="139"/>
      <c r="AS331" s="139"/>
      <c r="AT331" s="139"/>
      <c r="AU331" s="139"/>
      <c r="AV331" s="139"/>
      <c r="AW331" s="139"/>
      <c r="AX331" s="139"/>
      <c r="AY331" s="139"/>
      <c r="AZ331" s="139"/>
      <c r="BA331" s="140"/>
      <c r="BB331" s="139"/>
      <c r="BC331" s="139"/>
      <c r="BD331" s="139"/>
      <c r="BE331" s="139"/>
      <c r="BF331" s="139"/>
      <c r="BG331" s="140"/>
      <c r="BH331" s="139"/>
      <c r="BI331" s="139"/>
      <c r="BJ331" s="139"/>
      <c r="BK331" s="139"/>
      <c r="BL331" s="139"/>
      <c r="BM331" s="139"/>
      <c r="BN331" s="139"/>
    </row>
    <row r="332" spans="1:66" ht="15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40"/>
      <c r="BB332" s="139"/>
      <c r="BC332" s="139"/>
      <c r="BD332" s="139"/>
      <c r="BE332" s="139"/>
      <c r="BF332" s="139"/>
      <c r="BG332" s="140"/>
      <c r="BH332" s="139"/>
      <c r="BI332" s="139"/>
      <c r="BJ332" s="139"/>
      <c r="BK332" s="139"/>
      <c r="BL332" s="139"/>
      <c r="BM332" s="139"/>
      <c r="BN332" s="139"/>
    </row>
    <row r="333" spans="1:66" ht="15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40"/>
      <c r="BB333" s="139"/>
      <c r="BC333" s="139"/>
      <c r="BD333" s="139"/>
      <c r="BE333" s="139"/>
      <c r="BF333" s="139"/>
      <c r="BG333" s="140"/>
      <c r="BH333" s="139"/>
      <c r="BI333" s="139"/>
      <c r="BJ333" s="139"/>
      <c r="BK333" s="139"/>
      <c r="BL333" s="139"/>
      <c r="BM333" s="139"/>
      <c r="BN333" s="139"/>
    </row>
    <row r="334" spans="1:66" ht="15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/>
      <c r="AM334" s="139"/>
      <c r="AN334" s="139"/>
      <c r="AO334" s="139"/>
      <c r="AP334" s="139"/>
      <c r="AQ334" s="139"/>
      <c r="AR334" s="139"/>
      <c r="AS334" s="139"/>
      <c r="AT334" s="139"/>
      <c r="AU334" s="139"/>
      <c r="AV334" s="139"/>
      <c r="AW334" s="139"/>
      <c r="AX334" s="139"/>
      <c r="AY334" s="139"/>
      <c r="AZ334" s="139"/>
      <c r="BA334" s="140"/>
      <c r="BB334" s="139"/>
      <c r="BC334" s="139"/>
      <c r="BD334" s="139"/>
      <c r="BE334" s="139"/>
      <c r="BF334" s="139"/>
      <c r="BG334" s="140"/>
      <c r="BH334" s="139"/>
      <c r="BI334" s="139"/>
      <c r="BJ334" s="139"/>
      <c r="BK334" s="139"/>
      <c r="BL334" s="139"/>
      <c r="BM334" s="139"/>
      <c r="BN334" s="139"/>
    </row>
    <row r="335" spans="1:66" ht="15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40"/>
      <c r="BB335" s="139"/>
      <c r="BC335" s="139"/>
      <c r="BD335" s="139"/>
      <c r="BE335" s="139"/>
      <c r="BF335" s="139"/>
      <c r="BG335" s="140"/>
      <c r="BH335" s="139"/>
      <c r="BI335" s="139"/>
      <c r="BJ335" s="139"/>
      <c r="BK335" s="139"/>
      <c r="BL335" s="139"/>
      <c r="BM335" s="139"/>
      <c r="BN335" s="139"/>
    </row>
    <row r="336" spans="1:66" ht="15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9"/>
      <c r="AM336" s="139"/>
      <c r="AN336" s="139"/>
      <c r="AO336" s="139"/>
      <c r="AP336" s="139"/>
      <c r="AQ336" s="139"/>
      <c r="AR336" s="139"/>
      <c r="AS336" s="139"/>
      <c r="AT336" s="139"/>
      <c r="AU336" s="139"/>
      <c r="AV336" s="139"/>
      <c r="AW336" s="139"/>
      <c r="AX336" s="139"/>
      <c r="AY336" s="139"/>
      <c r="AZ336" s="139"/>
      <c r="BA336" s="140"/>
      <c r="BB336" s="139"/>
      <c r="BC336" s="139"/>
      <c r="BD336" s="139"/>
      <c r="BE336" s="139"/>
      <c r="BF336" s="139"/>
      <c r="BG336" s="140"/>
      <c r="BH336" s="139"/>
      <c r="BI336" s="139"/>
      <c r="BJ336" s="139"/>
      <c r="BK336" s="139"/>
      <c r="BL336" s="139"/>
      <c r="BM336" s="139"/>
      <c r="BN336" s="139"/>
    </row>
    <row r="337" spans="1:66" ht="15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39"/>
      <c r="AG337" s="139"/>
      <c r="AH337" s="139"/>
      <c r="AI337" s="139"/>
      <c r="AJ337" s="139"/>
      <c r="AK337" s="139"/>
      <c r="AL337" s="139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40"/>
      <c r="BB337" s="139"/>
      <c r="BC337" s="139"/>
      <c r="BD337" s="139"/>
      <c r="BE337" s="139"/>
      <c r="BF337" s="139"/>
      <c r="BG337" s="140"/>
      <c r="BH337" s="139"/>
      <c r="BI337" s="139"/>
      <c r="BJ337" s="139"/>
      <c r="BK337" s="139"/>
      <c r="BL337" s="139"/>
      <c r="BM337" s="139"/>
      <c r="BN337" s="139"/>
    </row>
    <row r="338" spans="1:66" ht="15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9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40"/>
      <c r="BB338" s="139"/>
      <c r="BC338" s="139"/>
      <c r="BD338" s="139"/>
      <c r="BE338" s="139"/>
      <c r="BF338" s="139"/>
      <c r="BG338" s="140"/>
      <c r="BH338" s="139"/>
      <c r="BI338" s="139"/>
      <c r="BJ338" s="139"/>
      <c r="BK338" s="139"/>
      <c r="BL338" s="139"/>
      <c r="BM338" s="139"/>
      <c r="BN338" s="139"/>
    </row>
    <row r="339" spans="1:66" ht="15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39"/>
      <c r="AG339" s="139"/>
      <c r="AH339" s="139"/>
      <c r="AI339" s="139"/>
      <c r="AJ339" s="139"/>
      <c r="AK339" s="139"/>
      <c r="AL339" s="139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40"/>
      <c r="BB339" s="139"/>
      <c r="BC339" s="139"/>
      <c r="BD339" s="139"/>
      <c r="BE339" s="139"/>
      <c r="BF339" s="139"/>
      <c r="BG339" s="140"/>
      <c r="BH339" s="139"/>
      <c r="BI339" s="139"/>
      <c r="BJ339" s="139"/>
      <c r="BK339" s="139"/>
      <c r="BL339" s="139"/>
      <c r="BM339" s="139"/>
      <c r="BN339" s="139"/>
    </row>
    <row r="340" spans="1:66" ht="15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9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40"/>
      <c r="BB340" s="139"/>
      <c r="BC340" s="139"/>
      <c r="BD340" s="139"/>
      <c r="BE340" s="139"/>
      <c r="BF340" s="139"/>
      <c r="BG340" s="140"/>
      <c r="BH340" s="139"/>
      <c r="BI340" s="139"/>
      <c r="BJ340" s="139"/>
      <c r="BK340" s="139"/>
      <c r="BL340" s="139"/>
      <c r="BM340" s="139"/>
      <c r="BN340" s="139"/>
    </row>
    <row r="341" spans="1:66" ht="15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39"/>
      <c r="AG341" s="139"/>
      <c r="AH341" s="139"/>
      <c r="AI341" s="139"/>
      <c r="AJ341" s="139"/>
      <c r="AK341" s="139"/>
      <c r="AL341" s="139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40"/>
      <c r="BB341" s="139"/>
      <c r="BC341" s="139"/>
      <c r="BD341" s="139"/>
      <c r="BE341" s="139"/>
      <c r="BF341" s="139"/>
      <c r="BG341" s="140"/>
      <c r="BH341" s="139"/>
      <c r="BI341" s="139"/>
      <c r="BJ341" s="139"/>
      <c r="BK341" s="139"/>
      <c r="BL341" s="139"/>
      <c r="BM341" s="139"/>
      <c r="BN341" s="139"/>
    </row>
    <row r="342" spans="1:66" ht="15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40"/>
      <c r="BB342" s="139"/>
      <c r="BC342" s="139"/>
      <c r="BD342" s="139"/>
      <c r="BE342" s="139"/>
      <c r="BF342" s="139"/>
      <c r="BG342" s="140"/>
      <c r="BH342" s="139"/>
      <c r="BI342" s="139"/>
      <c r="BJ342" s="139"/>
      <c r="BK342" s="139"/>
      <c r="BL342" s="139"/>
      <c r="BM342" s="139"/>
      <c r="BN342" s="139"/>
    </row>
    <row r="343" spans="1:66" ht="15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9"/>
      <c r="AM343" s="139"/>
      <c r="AN343" s="139"/>
      <c r="AO343" s="139"/>
      <c r="AP343" s="139"/>
      <c r="AQ343" s="139"/>
      <c r="AR343" s="139"/>
      <c r="AS343" s="139"/>
      <c r="AT343" s="139"/>
      <c r="AU343" s="139"/>
      <c r="AV343" s="139"/>
      <c r="AW343" s="139"/>
      <c r="AX343" s="139"/>
      <c r="AY343" s="139"/>
      <c r="AZ343" s="139"/>
      <c r="BA343" s="140"/>
      <c r="BB343" s="139"/>
      <c r="BC343" s="139"/>
      <c r="BD343" s="139"/>
      <c r="BE343" s="139"/>
      <c r="BF343" s="139"/>
      <c r="BG343" s="140"/>
      <c r="BH343" s="139"/>
      <c r="BI343" s="139"/>
      <c r="BJ343" s="139"/>
      <c r="BK343" s="139"/>
      <c r="BL343" s="139"/>
      <c r="BM343" s="139"/>
      <c r="BN343" s="139"/>
    </row>
    <row r="344" spans="1:66" ht="15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  <c r="AO344" s="139"/>
      <c r="AP344" s="139"/>
      <c r="AQ344" s="139"/>
      <c r="AR344" s="139"/>
      <c r="AS344" s="139"/>
      <c r="AT344" s="139"/>
      <c r="AU344" s="139"/>
      <c r="AV344" s="139"/>
      <c r="AW344" s="139"/>
      <c r="AX344" s="139"/>
      <c r="AY344" s="139"/>
      <c r="AZ344" s="139"/>
      <c r="BA344" s="140"/>
      <c r="BB344" s="139"/>
      <c r="BC344" s="139"/>
      <c r="BD344" s="139"/>
      <c r="BE344" s="139"/>
      <c r="BF344" s="139"/>
      <c r="BG344" s="140"/>
      <c r="BH344" s="139"/>
      <c r="BI344" s="139"/>
      <c r="BJ344" s="139"/>
      <c r="BK344" s="139"/>
      <c r="BL344" s="139"/>
      <c r="BM344" s="139"/>
      <c r="BN344" s="139"/>
    </row>
    <row r="345" spans="1:66" ht="15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9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40"/>
      <c r="BB345" s="139"/>
      <c r="BC345" s="139"/>
      <c r="BD345" s="139"/>
      <c r="BE345" s="139"/>
      <c r="BF345" s="139"/>
      <c r="BG345" s="140"/>
      <c r="BH345" s="139"/>
      <c r="BI345" s="139"/>
      <c r="BJ345" s="139"/>
      <c r="BK345" s="139"/>
      <c r="BL345" s="139"/>
      <c r="BM345" s="139"/>
      <c r="BN345" s="139"/>
    </row>
    <row r="346" spans="1:66" ht="15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40"/>
      <c r="BB346" s="139"/>
      <c r="BC346" s="139"/>
      <c r="BD346" s="139"/>
      <c r="BE346" s="139"/>
      <c r="BF346" s="139"/>
      <c r="BG346" s="140"/>
      <c r="BH346" s="139"/>
      <c r="BI346" s="139"/>
      <c r="BJ346" s="139"/>
      <c r="BK346" s="139"/>
      <c r="BL346" s="139"/>
      <c r="BM346" s="139"/>
      <c r="BN346" s="139"/>
    </row>
    <row r="347" spans="1:66" ht="15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9"/>
      <c r="AM347" s="139"/>
      <c r="AN347" s="139"/>
      <c r="AO347" s="139"/>
      <c r="AP347" s="139"/>
      <c r="AQ347" s="139"/>
      <c r="AR347" s="139"/>
      <c r="AS347" s="139"/>
      <c r="AT347" s="139"/>
      <c r="AU347" s="139"/>
      <c r="AV347" s="139"/>
      <c r="AW347" s="139"/>
      <c r="AX347" s="139"/>
      <c r="AY347" s="139"/>
      <c r="AZ347" s="139"/>
      <c r="BA347" s="140"/>
      <c r="BB347" s="139"/>
      <c r="BC347" s="139"/>
      <c r="BD347" s="139"/>
      <c r="BE347" s="139"/>
      <c r="BF347" s="139"/>
      <c r="BG347" s="140"/>
      <c r="BH347" s="139"/>
      <c r="BI347" s="139"/>
      <c r="BJ347" s="139"/>
      <c r="BK347" s="139"/>
      <c r="BL347" s="139"/>
      <c r="BM347" s="139"/>
      <c r="BN347" s="139"/>
    </row>
    <row r="348" spans="1:66" ht="15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  <c r="AK348" s="139"/>
      <c r="AL348" s="139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40"/>
      <c r="BB348" s="139"/>
      <c r="BC348" s="139"/>
      <c r="BD348" s="139"/>
      <c r="BE348" s="139"/>
      <c r="BF348" s="139"/>
      <c r="BG348" s="140"/>
      <c r="BH348" s="139"/>
      <c r="BI348" s="139"/>
      <c r="BJ348" s="139"/>
      <c r="BK348" s="139"/>
      <c r="BL348" s="139"/>
      <c r="BM348" s="139"/>
      <c r="BN348" s="139"/>
    </row>
    <row r="349" spans="1:66" ht="15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9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40"/>
      <c r="BB349" s="139"/>
      <c r="BC349" s="139"/>
      <c r="BD349" s="139"/>
      <c r="BE349" s="139"/>
      <c r="BF349" s="139"/>
      <c r="BG349" s="140"/>
      <c r="BH349" s="139"/>
      <c r="BI349" s="139"/>
      <c r="BJ349" s="139"/>
      <c r="BK349" s="139"/>
      <c r="BL349" s="139"/>
      <c r="BM349" s="139"/>
      <c r="BN349" s="139"/>
    </row>
    <row r="350" spans="1:66" ht="15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  <c r="AK350" s="139"/>
      <c r="AL350" s="139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40"/>
      <c r="BB350" s="139"/>
      <c r="BC350" s="139"/>
      <c r="BD350" s="139"/>
      <c r="BE350" s="139"/>
      <c r="BF350" s="139"/>
      <c r="BG350" s="140"/>
      <c r="BH350" s="139"/>
      <c r="BI350" s="139"/>
      <c r="BJ350" s="139"/>
      <c r="BK350" s="139"/>
      <c r="BL350" s="139"/>
      <c r="BM350" s="139"/>
      <c r="BN350" s="139"/>
    </row>
    <row r="351" spans="1:66" ht="15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39"/>
      <c r="AG351" s="139"/>
      <c r="AH351" s="139"/>
      <c r="AI351" s="139"/>
      <c r="AJ351" s="139"/>
      <c r="AK351" s="139"/>
      <c r="AL351" s="139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40"/>
      <c r="BB351" s="139"/>
      <c r="BC351" s="139"/>
      <c r="BD351" s="139"/>
      <c r="BE351" s="139"/>
      <c r="BF351" s="139"/>
      <c r="BG351" s="140"/>
      <c r="BH351" s="139"/>
      <c r="BI351" s="139"/>
      <c r="BJ351" s="139"/>
      <c r="BK351" s="139"/>
      <c r="BL351" s="139"/>
      <c r="BM351" s="139"/>
      <c r="BN351" s="139"/>
    </row>
    <row r="352" spans="1:66" ht="15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  <c r="AK352" s="139"/>
      <c r="AL352" s="139"/>
      <c r="AM352" s="139"/>
      <c r="AN352" s="139"/>
      <c r="AO352" s="139"/>
      <c r="AP352" s="139"/>
      <c r="AQ352" s="139"/>
      <c r="AR352" s="139"/>
      <c r="AS352" s="139"/>
      <c r="AT352" s="139"/>
      <c r="AU352" s="139"/>
      <c r="AV352" s="139"/>
      <c r="AW352" s="139"/>
      <c r="AX352" s="139"/>
      <c r="AY352" s="139"/>
      <c r="AZ352" s="139"/>
      <c r="BA352" s="140"/>
      <c r="BB352" s="139"/>
      <c r="BC352" s="139"/>
      <c r="BD352" s="139"/>
      <c r="BE352" s="139"/>
      <c r="BF352" s="139"/>
      <c r="BG352" s="140"/>
      <c r="BH352" s="139"/>
      <c r="BI352" s="139"/>
      <c r="BJ352" s="139"/>
      <c r="BK352" s="139"/>
      <c r="BL352" s="139"/>
      <c r="BM352" s="139"/>
      <c r="BN352" s="139"/>
    </row>
    <row r="353" spans="1:66" ht="15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39"/>
      <c r="AG353" s="139"/>
      <c r="AH353" s="139"/>
      <c r="AI353" s="139"/>
      <c r="AJ353" s="139"/>
      <c r="AK353" s="139"/>
      <c r="AL353" s="139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40"/>
      <c r="BB353" s="139"/>
      <c r="BC353" s="139"/>
      <c r="BD353" s="139"/>
      <c r="BE353" s="139"/>
      <c r="BF353" s="139"/>
      <c r="BG353" s="140"/>
      <c r="BH353" s="139"/>
      <c r="BI353" s="139"/>
      <c r="BJ353" s="139"/>
      <c r="BK353" s="139"/>
      <c r="BL353" s="139"/>
      <c r="BM353" s="139"/>
      <c r="BN353" s="139"/>
    </row>
    <row r="354" spans="1:66" ht="15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  <c r="AK354" s="139"/>
      <c r="AL354" s="139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40"/>
      <c r="BB354" s="139"/>
      <c r="BC354" s="139"/>
      <c r="BD354" s="139"/>
      <c r="BE354" s="139"/>
      <c r="BF354" s="139"/>
      <c r="BG354" s="140"/>
      <c r="BH354" s="139"/>
      <c r="BI354" s="139"/>
      <c r="BJ354" s="139"/>
      <c r="BK354" s="139"/>
      <c r="BL354" s="139"/>
      <c r="BM354" s="139"/>
      <c r="BN354" s="139"/>
    </row>
    <row r="355" spans="1:66" ht="15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39"/>
      <c r="AG355" s="139"/>
      <c r="AH355" s="139"/>
      <c r="AI355" s="139"/>
      <c r="AJ355" s="139"/>
      <c r="AK355" s="139"/>
      <c r="AL355" s="139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40"/>
      <c r="BB355" s="139"/>
      <c r="BC355" s="139"/>
      <c r="BD355" s="139"/>
      <c r="BE355" s="139"/>
      <c r="BF355" s="139"/>
      <c r="BG355" s="140"/>
      <c r="BH355" s="139"/>
      <c r="BI355" s="139"/>
      <c r="BJ355" s="139"/>
      <c r="BK355" s="139"/>
      <c r="BL355" s="139"/>
      <c r="BM355" s="139"/>
      <c r="BN355" s="139"/>
    </row>
    <row r="356" spans="1:66" ht="15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39"/>
      <c r="AG356" s="139"/>
      <c r="AH356" s="139"/>
      <c r="AI356" s="139"/>
      <c r="AJ356" s="139"/>
      <c r="AK356" s="139"/>
      <c r="AL356" s="139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40"/>
      <c r="BB356" s="139"/>
      <c r="BC356" s="139"/>
      <c r="BD356" s="139"/>
      <c r="BE356" s="139"/>
      <c r="BF356" s="139"/>
      <c r="BG356" s="140"/>
      <c r="BH356" s="139"/>
      <c r="BI356" s="139"/>
      <c r="BJ356" s="139"/>
      <c r="BK356" s="139"/>
      <c r="BL356" s="139"/>
      <c r="BM356" s="139"/>
      <c r="BN356" s="139"/>
    </row>
    <row r="357" spans="1:66" ht="15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9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40"/>
      <c r="BB357" s="139"/>
      <c r="BC357" s="139"/>
      <c r="BD357" s="139"/>
      <c r="BE357" s="139"/>
      <c r="BF357" s="139"/>
      <c r="BG357" s="140"/>
      <c r="BH357" s="139"/>
      <c r="BI357" s="139"/>
      <c r="BJ357" s="139"/>
      <c r="BK357" s="139"/>
      <c r="BL357" s="139"/>
      <c r="BM357" s="139"/>
      <c r="BN357" s="139"/>
    </row>
    <row r="358" spans="1:66" ht="15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39"/>
      <c r="AG358" s="139"/>
      <c r="AH358" s="139"/>
      <c r="AI358" s="139"/>
      <c r="AJ358" s="139"/>
      <c r="AK358" s="139"/>
      <c r="AL358" s="139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40"/>
      <c r="BB358" s="139"/>
      <c r="BC358" s="139"/>
      <c r="BD358" s="139"/>
      <c r="BE358" s="139"/>
      <c r="BF358" s="139"/>
      <c r="BG358" s="140"/>
      <c r="BH358" s="139"/>
      <c r="BI358" s="139"/>
      <c r="BJ358" s="139"/>
      <c r="BK358" s="139"/>
      <c r="BL358" s="139"/>
      <c r="BM358" s="139"/>
      <c r="BN358" s="139"/>
    </row>
    <row r="359" spans="1:66" ht="15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39"/>
      <c r="AG359" s="139"/>
      <c r="AH359" s="139"/>
      <c r="AI359" s="139"/>
      <c r="AJ359" s="139"/>
      <c r="AK359" s="139"/>
      <c r="AL359" s="139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40"/>
      <c r="BB359" s="139"/>
      <c r="BC359" s="139"/>
      <c r="BD359" s="139"/>
      <c r="BE359" s="139"/>
      <c r="BF359" s="139"/>
      <c r="BG359" s="140"/>
      <c r="BH359" s="139"/>
      <c r="BI359" s="139"/>
      <c r="BJ359" s="139"/>
      <c r="BK359" s="139"/>
      <c r="BL359" s="139"/>
      <c r="BM359" s="139"/>
      <c r="BN359" s="139"/>
    </row>
    <row r="360" spans="1:66" ht="15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39"/>
      <c r="AG360" s="139"/>
      <c r="AH360" s="139"/>
      <c r="AI360" s="139"/>
      <c r="AJ360" s="139"/>
      <c r="AK360" s="139"/>
      <c r="AL360" s="139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40"/>
      <c r="BB360" s="139"/>
      <c r="BC360" s="139"/>
      <c r="BD360" s="139"/>
      <c r="BE360" s="139"/>
      <c r="BF360" s="139"/>
      <c r="BG360" s="140"/>
      <c r="BH360" s="139"/>
      <c r="BI360" s="139"/>
      <c r="BJ360" s="139"/>
      <c r="BK360" s="139"/>
      <c r="BL360" s="139"/>
      <c r="BM360" s="139"/>
      <c r="BN360" s="139"/>
    </row>
    <row r="361" spans="1:66" ht="15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39"/>
      <c r="AG361" s="139"/>
      <c r="AH361" s="139"/>
      <c r="AI361" s="139"/>
      <c r="AJ361" s="139"/>
      <c r="AK361" s="139"/>
      <c r="AL361" s="139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40"/>
      <c r="BB361" s="139"/>
      <c r="BC361" s="139"/>
      <c r="BD361" s="139"/>
      <c r="BE361" s="139"/>
      <c r="BF361" s="139"/>
      <c r="BG361" s="140"/>
      <c r="BH361" s="139"/>
      <c r="BI361" s="139"/>
      <c r="BJ361" s="139"/>
      <c r="BK361" s="139"/>
      <c r="BL361" s="139"/>
      <c r="BM361" s="139"/>
      <c r="BN361" s="139"/>
    </row>
    <row r="362" spans="1:66" ht="15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40"/>
      <c r="BB362" s="139"/>
      <c r="BC362" s="139"/>
      <c r="BD362" s="139"/>
      <c r="BE362" s="139"/>
      <c r="BF362" s="139"/>
      <c r="BG362" s="140"/>
      <c r="BH362" s="139"/>
      <c r="BI362" s="139"/>
      <c r="BJ362" s="139"/>
      <c r="BK362" s="139"/>
      <c r="BL362" s="139"/>
      <c r="BM362" s="139"/>
      <c r="BN362" s="139"/>
    </row>
    <row r="363" spans="1:66" ht="15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39"/>
      <c r="AG363" s="139"/>
      <c r="AH363" s="139"/>
      <c r="AI363" s="139"/>
      <c r="AJ363" s="139"/>
      <c r="AK363" s="139"/>
      <c r="AL363" s="139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40"/>
      <c r="BB363" s="139"/>
      <c r="BC363" s="139"/>
      <c r="BD363" s="139"/>
      <c r="BE363" s="139"/>
      <c r="BF363" s="139"/>
      <c r="BG363" s="140"/>
      <c r="BH363" s="139"/>
      <c r="BI363" s="139"/>
      <c r="BJ363" s="139"/>
      <c r="BK363" s="139"/>
      <c r="BL363" s="139"/>
      <c r="BM363" s="139"/>
      <c r="BN363" s="139"/>
    </row>
    <row r="364" spans="1:66" ht="15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40"/>
      <c r="BB364" s="139"/>
      <c r="BC364" s="139"/>
      <c r="BD364" s="139"/>
      <c r="BE364" s="139"/>
      <c r="BF364" s="139"/>
      <c r="BG364" s="140"/>
      <c r="BH364" s="139"/>
      <c r="BI364" s="139"/>
      <c r="BJ364" s="139"/>
      <c r="BK364" s="139"/>
      <c r="BL364" s="139"/>
      <c r="BM364" s="139"/>
      <c r="BN364" s="139"/>
    </row>
    <row r="365" spans="1:66" ht="15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39"/>
      <c r="AG365" s="139"/>
      <c r="AH365" s="139"/>
      <c r="AI365" s="139"/>
      <c r="AJ365" s="139"/>
      <c r="AK365" s="139"/>
      <c r="AL365" s="139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40"/>
      <c r="BB365" s="139"/>
      <c r="BC365" s="139"/>
      <c r="BD365" s="139"/>
      <c r="BE365" s="139"/>
      <c r="BF365" s="139"/>
      <c r="BG365" s="140"/>
      <c r="BH365" s="139"/>
      <c r="BI365" s="139"/>
      <c r="BJ365" s="139"/>
      <c r="BK365" s="139"/>
      <c r="BL365" s="139"/>
      <c r="BM365" s="139"/>
      <c r="BN365" s="139"/>
    </row>
    <row r="366" spans="1:66" ht="15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9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40"/>
      <c r="BB366" s="139"/>
      <c r="BC366" s="139"/>
      <c r="BD366" s="139"/>
      <c r="BE366" s="139"/>
      <c r="BF366" s="139"/>
      <c r="BG366" s="140"/>
      <c r="BH366" s="139"/>
      <c r="BI366" s="139"/>
      <c r="BJ366" s="139"/>
      <c r="BK366" s="139"/>
      <c r="BL366" s="139"/>
      <c r="BM366" s="139"/>
      <c r="BN366" s="139"/>
    </row>
    <row r="367" spans="1:66" ht="15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39"/>
      <c r="AG367" s="139"/>
      <c r="AH367" s="139"/>
      <c r="AI367" s="139"/>
      <c r="AJ367" s="139"/>
      <c r="AK367" s="139"/>
      <c r="AL367" s="139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40"/>
      <c r="BB367" s="139"/>
      <c r="BC367" s="139"/>
      <c r="BD367" s="139"/>
      <c r="BE367" s="139"/>
      <c r="BF367" s="139"/>
      <c r="BG367" s="140"/>
      <c r="BH367" s="139"/>
      <c r="BI367" s="139"/>
      <c r="BJ367" s="139"/>
      <c r="BK367" s="139"/>
      <c r="BL367" s="139"/>
      <c r="BM367" s="139"/>
      <c r="BN367" s="139"/>
    </row>
    <row r="368" spans="1:66" ht="15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9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40"/>
      <c r="BB368" s="139"/>
      <c r="BC368" s="139"/>
      <c r="BD368" s="139"/>
      <c r="BE368" s="139"/>
      <c r="BF368" s="139"/>
      <c r="BG368" s="140"/>
      <c r="BH368" s="139"/>
      <c r="BI368" s="139"/>
      <c r="BJ368" s="139"/>
      <c r="BK368" s="139"/>
      <c r="BL368" s="139"/>
      <c r="BM368" s="139"/>
      <c r="BN368" s="139"/>
    </row>
    <row r="369" spans="1:66" ht="15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39"/>
      <c r="AG369" s="139"/>
      <c r="AH369" s="139"/>
      <c r="AI369" s="139"/>
      <c r="AJ369" s="139"/>
      <c r="AK369" s="139"/>
      <c r="AL369" s="139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40"/>
      <c r="BB369" s="139"/>
      <c r="BC369" s="139"/>
      <c r="BD369" s="139"/>
      <c r="BE369" s="139"/>
      <c r="BF369" s="139"/>
      <c r="BG369" s="140"/>
      <c r="BH369" s="139"/>
      <c r="BI369" s="139"/>
      <c r="BJ369" s="139"/>
      <c r="BK369" s="139"/>
      <c r="BL369" s="139"/>
      <c r="BM369" s="139"/>
      <c r="BN369" s="139"/>
    </row>
    <row r="370" spans="1:66" ht="15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  <c r="AK370" s="139"/>
      <c r="AL370" s="139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40"/>
      <c r="BB370" s="139"/>
      <c r="BC370" s="139"/>
      <c r="BD370" s="139"/>
      <c r="BE370" s="139"/>
      <c r="BF370" s="139"/>
      <c r="BG370" s="140"/>
      <c r="BH370" s="139"/>
      <c r="BI370" s="139"/>
      <c r="BJ370" s="139"/>
      <c r="BK370" s="139"/>
      <c r="BL370" s="139"/>
      <c r="BM370" s="139"/>
      <c r="BN370" s="139"/>
    </row>
    <row r="371" spans="1:66" ht="15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  <c r="AF371" s="139"/>
      <c r="AG371" s="139"/>
      <c r="AH371" s="139"/>
      <c r="AI371" s="139"/>
      <c r="AJ371" s="139"/>
      <c r="AK371" s="139"/>
      <c r="AL371" s="139"/>
      <c r="AM371" s="139"/>
      <c r="AN371" s="139"/>
      <c r="AO371" s="139"/>
      <c r="AP371" s="139"/>
      <c r="AQ371" s="139"/>
      <c r="AR371" s="139"/>
      <c r="AS371" s="139"/>
      <c r="AT371" s="139"/>
      <c r="AU371" s="139"/>
      <c r="AV371" s="139"/>
      <c r="AW371" s="139"/>
      <c r="AX371" s="139"/>
      <c r="AY371" s="139"/>
      <c r="AZ371" s="139"/>
      <c r="BA371" s="140"/>
      <c r="BB371" s="139"/>
      <c r="BC371" s="139"/>
      <c r="BD371" s="139"/>
      <c r="BE371" s="139"/>
      <c r="BF371" s="139"/>
      <c r="BG371" s="140"/>
      <c r="BH371" s="139"/>
      <c r="BI371" s="139"/>
      <c r="BJ371" s="139"/>
      <c r="BK371" s="139"/>
      <c r="BL371" s="139"/>
      <c r="BM371" s="139"/>
      <c r="BN371" s="139"/>
    </row>
    <row r="372" spans="1:66" ht="15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  <c r="AK372" s="139"/>
      <c r="AL372" s="139"/>
      <c r="AM372" s="139"/>
      <c r="AN372" s="139"/>
      <c r="AO372" s="139"/>
      <c r="AP372" s="139"/>
      <c r="AQ372" s="139"/>
      <c r="AR372" s="139"/>
      <c r="AS372" s="139"/>
      <c r="AT372" s="139"/>
      <c r="AU372" s="139"/>
      <c r="AV372" s="139"/>
      <c r="AW372" s="139"/>
      <c r="AX372" s="139"/>
      <c r="AY372" s="139"/>
      <c r="AZ372" s="139"/>
      <c r="BA372" s="140"/>
      <c r="BB372" s="139"/>
      <c r="BC372" s="139"/>
      <c r="BD372" s="139"/>
      <c r="BE372" s="139"/>
      <c r="BF372" s="139"/>
      <c r="BG372" s="140"/>
      <c r="BH372" s="139"/>
      <c r="BI372" s="139"/>
      <c r="BJ372" s="139"/>
      <c r="BK372" s="139"/>
      <c r="BL372" s="139"/>
      <c r="BM372" s="139"/>
      <c r="BN372" s="139"/>
    </row>
    <row r="373" spans="1:66" ht="15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39"/>
      <c r="AD373" s="139"/>
      <c r="AE373" s="139"/>
      <c r="AF373" s="139"/>
      <c r="AG373" s="139"/>
      <c r="AH373" s="139"/>
      <c r="AI373" s="139"/>
      <c r="AJ373" s="139"/>
      <c r="AK373" s="139"/>
      <c r="AL373" s="139"/>
      <c r="AM373" s="139"/>
      <c r="AN373" s="139"/>
      <c r="AO373" s="139"/>
      <c r="AP373" s="139"/>
      <c r="AQ373" s="139"/>
      <c r="AR373" s="139"/>
      <c r="AS373" s="139"/>
      <c r="AT373" s="139"/>
      <c r="AU373" s="139"/>
      <c r="AV373" s="139"/>
      <c r="AW373" s="139"/>
      <c r="AX373" s="139"/>
      <c r="AY373" s="139"/>
      <c r="AZ373" s="139"/>
      <c r="BA373" s="140"/>
      <c r="BB373" s="139"/>
      <c r="BC373" s="139"/>
      <c r="BD373" s="139"/>
      <c r="BE373" s="139"/>
      <c r="BF373" s="139"/>
      <c r="BG373" s="140"/>
      <c r="BH373" s="139"/>
      <c r="BI373" s="139"/>
      <c r="BJ373" s="139"/>
      <c r="BK373" s="139"/>
      <c r="BL373" s="139"/>
      <c r="BM373" s="139"/>
      <c r="BN373" s="139"/>
    </row>
    <row r="374" spans="1:66" ht="15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9"/>
      <c r="AO374" s="139"/>
      <c r="AP374" s="139"/>
      <c r="AQ374" s="139"/>
      <c r="AR374" s="139"/>
      <c r="AS374" s="139"/>
      <c r="AT374" s="139"/>
      <c r="AU374" s="139"/>
      <c r="AV374" s="139"/>
      <c r="AW374" s="139"/>
      <c r="AX374" s="139"/>
      <c r="AY374" s="139"/>
      <c r="AZ374" s="139"/>
      <c r="BA374" s="140"/>
      <c r="BB374" s="139"/>
      <c r="BC374" s="139"/>
      <c r="BD374" s="139"/>
      <c r="BE374" s="139"/>
      <c r="BF374" s="139"/>
      <c r="BG374" s="140"/>
      <c r="BH374" s="139"/>
      <c r="BI374" s="139"/>
      <c r="BJ374" s="139"/>
      <c r="BK374" s="139"/>
      <c r="BL374" s="139"/>
      <c r="BM374" s="139"/>
      <c r="BN374" s="139"/>
    </row>
    <row r="375" spans="1:66" ht="15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39"/>
      <c r="AD375" s="139"/>
      <c r="AE375" s="139"/>
      <c r="AF375" s="139"/>
      <c r="AG375" s="139"/>
      <c r="AH375" s="139"/>
      <c r="AI375" s="139"/>
      <c r="AJ375" s="139"/>
      <c r="AK375" s="139"/>
      <c r="AL375" s="139"/>
      <c r="AM375" s="139"/>
      <c r="AN375" s="139"/>
      <c r="AO375" s="139"/>
      <c r="AP375" s="139"/>
      <c r="AQ375" s="139"/>
      <c r="AR375" s="139"/>
      <c r="AS375" s="139"/>
      <c r="AT375" s="139"/>
      <c r="AU375" s="139"/>
      <c r="AV375" s="139"/>
      <c r="AW375" s="139"/>
      <c r="AX375" s="139"/>
      <c r="AY375" s="139"/>
      <c r="AZ375" s="139"/>
      <c r="BA375" s="140"/>
      <c r="BB375" s="139"/>
      <c r="BC375" s="139"/>
      <c r="BD375" s="139"/>
      <c r="BE375" s="139"/>
      <c r="BF375" s="139"/>
      <c r="BG375" s="140"/>
      <c r="BH375" s="139"/>
      <c r="BI375" s="139"/>
      <c r="BJ375" s="139"/>
      <c r="BK375" s="139"/>
      <c r="BL375" s="139"/>
      <c r="BM375" s="139"/>
      <c r="BN375" s="139"/>
    </row>
    <row r="376" spans="1:66" ht="15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39"/>
      <c r="AD376" s="139"/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9"/>
      <c r="AO376" s="139"/>
      <c r="AP376" s="139"/>
      <c r="AQ376" s="139"/>
      <c r="AR376" s="139"/>
      <c r="AS376" s="139"/>
      <c r="AT376" s="139"/>
      <c r="AU376" s="139"/>
      <c r="AV376" s="139"/>
      <c r="AW376" s="139"/>
      <c r="AX376" s="139"/>
      <c r="AY376" s="139"/>
      <c r="AZ376" s="139"/>
      <c r="BA376" s="140"/>
      <c r="BB376" s="139"/>
      <c r="BC376" s="139"/>
      <c r="BD376" s="139"/>
      <c r="BE376" s="139"/>
      <c r="BF376" s="139"/>
      <c r="BG376" s="140"/>
      <c r="BH376" s="139"/>
      <c r="BI376" s="139"/>
      <c r="BJ376" s="139"/>
      <c r="BK376" s="139"/>
      <c r="BL376" s="139"/>
      <c r="BM376" s="139"/>
      <c r="BN376" s="139"/>
    </row>
    <row r="377" spans="1:66" ht="15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39"/>
      <c r="AD377" s="139"/>
      <c r="AE377" s="139"/>
      <c r="AF377" s="139"/>
      <c r="AG377" s="139"/>
      <c r="AH377" s="139"/>
      <c r="AI377" s="139"/>
      <c r="AJ377" s="139"/>
      <c r="AK377" s="139"/>
      <c r="AL377" s="139"/>
      <c r="AM377" s="139"/>
      <c r="AN377" s="139"/>
      <c r="AO377" s="139"/>
      <c r="AP377" s="139"/>
      <c r="AQ377" s="139"/>
      <c r="AR377" s="139"/>
      <c r="AS377" s="139"/>
      <c r="AT377" s="139"/>
      <c r="AU377" s="139"/>
      <c r="AV377" s="139"/>
      <c r="AW377" s="139"/>
      <c r="AX377" s="139"/>
      <c r="AY377" s="139"/>
      <c r="AZ377" s="139"/>
      <c r="BA377" s="140"/>
      <c r="BB377" s="139"/>
      <c r="BC377" s="139"/>
      <c r="BD377" s="139"/>
      <c r="BE377" s="139"/>
      <c r="BF377" s="139"/>
      <c r="BG377" s="140"/>
      <c r="BH377" s="139"/>
      <c r="BI377" s="139"/>
      <c r="BJ377" s="139"/>
      <c r="BK377" s="139"/>
      <c r="BL377" s="139"/>
      <c r="BM377" s="139"/>
      <c r="BN377" s="139"/>
    </row>
    <row r="378" spans="1:66" ht="15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  <c r="AK378" s="139"/>
      <c r="AL378" s="139"/>
      <c r="AM378" s="139"/>
      <c r="AN378" s="139"/>
      <c r="AO378" s="139"/>
      <c r="AP378" s="139"/>
      <c r="AQ378" s="139"/>
      <c r="AR378" s="139"/>
      <c r="AS378" s="139"/>
      <c r="AT378" s="139"/>
      <c r="AU378" s="139"/>
      <c r="AV378" s="139"/>
      <c r="AW378" s="139"/>
      <c r="AX378" s="139"/>
      <c r="AY378" s="139"/>
      <c r="AZ378" s="139"/>
      <c r="BA378" s="140"/>
      <c r="BB378" s="139"/>
      <c r="BC378" s="139"/>
      <c r="BD378" s="139"/>
      <c r="BE378" s="139"/>
      <c r="BF378" s="139"/>
      <c r="BG378" s="140"/>
      <c r="BH378" s="139"/>
      <c r="BI378" s="139"/>
      <c r="BJ378" s="139"/>
      <c r="BK378" s="139"/>
      <c r="BL378" s="139"/>
      <c r="BM378" s="139"/>
      <c r="BN378" s="139"/>
    </row>
    <row r="379" spans="1:66" ht="15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  <c r="AC379" s="139"/>
      <c r="AD379" s="139"/>
      <c r="AE379" s="139"/>
      <c r="AF379" s="139"/>
      <c r="AG379" s="139"/>
      <c r="AH379" s="139"/>
      <c r="AI379" s="139"/>
      <c r="AJ379" s="139"/>
      <c r="AK379" s="139"/>
      <c r="AL379" s="139"/>
      <c r="AM379" s="139"/>
      <c r="AN379" s="139"/>
      <c r="AO379" s="139"/>
      <c r="AP379" s="139"/>
      <c r="AQ379" s="139"/>
      <c r="AR379" s="139"/>
      <c r="AS379" s="139"/>
      <c r="AT379" s="139"/>
      <c r="AU379" s="139"/>
      <c r="AV379" s="139"/>
      <c r="AW379" s="139"/>
      <c r="AX379" s="139"/>
      <c r="AY379" s="139"/>
      <c r="AZ379" s="139"/>
      <c r="BA379" s="140"/>
      <c r="BB379" s="139"/>
      <c r="BC379" s="139"/>
      <c r="BD379" s="139"/>
      <c r="BE379" s="139"/>
      <c r="BF379" s="139"/>
      <c r="BG379" s="140"/>
      <c r="BH379" s="139"/>
      <c r="BI379" s="139"/>
      <c r="BJ379" s="139"/>
      <c r="BK379" s="139"/>
      <c r="BL379" s="139"/>
      <c r="BM379" s="139"/>
      <c r="BN379" s="139"/>
    </row>
    <row r="380" spans="1:66" ht="15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/>
      <c r="AD380" s="139"/>
      <c r="AE380" s="139"/>
      <c r="AF380" s="139"/>
      <c r="AG380" s="139"/>
      <c r="AH380" s="139"/>
      <c r="AI380" s="139"/>
      <c r="AJ380" s="139"/>
      <c r="AK380" s="139"/>
      <c r="AL380" s="139"/>
      <c r="AM380" s="139"/>
      <c r="AN380" s="139"/>
      <c r="AO380" s="139"/>
      <c r="AP380" s="139"/>
      <c r="AQ380" s="139"/>
      <c r="AR380" s="139"/>
      <c r="AS380" s="139"/>
      <c r="AT380" s="139"/>
      <c r="AU380" s="139"/>
      <c r="AV380" s="139"/>
      <c r="AW380" s="139"/>
      <c r="AX380" s="139"/>
      <c r="AY380" s="139"/>
      <c r="AZ380" s="139"/>
      <c r="BA380" s="140"/>
      <c r="BB380" s="139"/>
      <c r="BC380" s="139"/>
      <c r="BD380" s="139"/>
      <c r="BE380" s="139"/>
      <c r="BF380" s="139"/>
      <c r="BG380" s="140"/>
      <c r="BH380" s="139"/>
      <c r="BI380" s="139"/>
      <c r="BJ380" s="139"/>
      <c r="BK380" s="139"/>
      <c r="BL380" s="139"/>
      <c r="BM380" s="139"/>
      <c r="BN380" s="139"/>
    </row>
    <row r="381" spans="1:66" ht="15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39"/>
      <c r="AD381" s="139"/>
      <c r="AE381" s="139"/>
      <c r="AF381" s="139"/>
      <c r="AG381" s="139"/>
      <c r="AH381" s="139"/>
      <c r="AI381" s="139"/>
      <c r="AJ381" s="139"/>
      <c r="AK381" s="139"/>
      <c r="AL381" s="139"/>
      <c r="AM381" s="139"/>
      <c r="AN381" s="139"/>
      <c r="AO381" s="139"/>
      <c r="AP381" s="139"/>
      <c r="AQ381" s="139"/>
      <c r="AR381" s="139"/>
      <c r="AS381" s="139"/>
      <c r="AT381" s="139"/>
      <c r="AU381" s="139"/>
      <c r="AV381" s="139"/>
      <c r="AW381" s="139"/>
      <c r="AX381" s="139"/>
      <c r="AY381" s="139"/>
      <c r="AZ381" s="139"/>
      <c r="BA381" s="140"/>
      <c r="BB381" s="139"/>
      <c r="BC381" s="139"/>
      <c r="BD381" s="139"/>
      <c r="BE381" s="139"/>
      <c r="BF381" s="139"/>
      <c r="BG381" s="140"/>
      <c r="BH381" s="139"/>
      <c r="BI381" s="139"/>
      <c r="BJ381" s="139"/>
      <c r="BK381" s="139"/>
      <c r="BL381" s="139"/>
      <c r="BM381" s="139"/>
      <c r="BN381" s="139"/>
    </row>
    <row r="382" spans="1:66" ht="15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39"/>
      <c r="AD382" s="139"/>
      <c r="AE382" s="139"/>
      <c r="AF382" s="139"/>
      <c r="AG382" s="139"/>
      <c r="AH382" s="139"/>
      <c r="AI382" s="139"/>
      <c r="AJ382" s="139"/>
      <c r="AK382" s="139"/>
      <c r="AL382" s="139"/>
      <c r="AM382" s="139"/>
      <c r="AN382" s="139"/>
      <c r="AO382" s="139"/>
      <c r="AP382" s="139"/>
      <c r="AQ382" s="139"/>
      <c r="AR382" s="139"/>
      <c r="AS382" s="139"/>
      <c r="AT382" s="139"/>
      <c r="AU382" s="139"/>
      <c r="AV382" s="139"/>
      <c r="AW382" s="139"/>
      <c r="AX382" s="139"/>
      <c r="AY382" s="139"/>
      <c r="AZ382" s="139"/>
      <c r="BA382" s="140"/>
      <c r="BB382" s="139"/>
      <c r="BC382" s="139"/>
      <c r="BD382" s="139"/>
      <c r="BE382" s="139"/>
      <c r="BF382" s="139"/>
      <c r="BG382" s="140"/>
      <c r="BH382" s="139"/>
      <c r="BI382" s="139"/>
      <c r="BJ382" s="139"/>
      <c r="BK382" s="139"/>
      <c r="BL382" s="139"/>
      <c r="BM382" s="139"/>
      <c r="BN382" s="139"/>
    </row>
    <row r="383" spans="1:66" ht="15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  <c r="AK383" s="139"/>
      <c r="AL383" s="139"/>
      <c r="AM383" s="139"/>
      <c r="AN383" s="139"/>
      <c r="AO383" s="139"/>
      <c r="AP383" s="139"/>
      <c r="AQ383" s="139"/>
      <c r="AR383" s="139"/>
      <c r="AS383" s="139"/>
      <c r="AT383" s="139"/>
      <c r="AU383" s="139"/>
      <c r="AV383" s="139"/>
      <c r="AW383" s="139"/>
      <c r="AX383" s="139"/>
      <c r="AY383" s="139"/>
      <c r="AZ383" s="139"/>
      <c r="BA383" s="140"/>
      <c r="BB383" s="139"/>
      <c r="BC383" s="139"/>
      <c r="BD383" s="139"/>
      <c r="BE383" s="139"/>
      <c r="BF383" s="139"/>
      <c r="BG383" s="140"/>
      <c r="BH383" s="139"/>
      <c r="BI383" s="139"/>
      <c r="BJ383" s="139"/>
      <c r="BK383" s="139"/>
      <c r="BL383" s="139"/>
      <c r="BM383" s="139"/>
      <c r="BN383" s="139"/>
    </row>
    <row r="384" spans="1:66" ht="15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39"/>
      <c r="AD384" s="139"/>
      <c r="AE384" s="139"/>
      <c r="AF384" s="139"/>
      <c r="AG384" s="139"/>
      <c r="AH384" s="139"/>
      <c r="AI384" s="139"/>
      <c r="AJ384" s="139"/>
      <c r="AK384" s="139"/>
      <c r="AL384" s="139"/>
      <c r="AM384" s="139"/>
      <c r="AN384" s="139"/>
      <c r="AO384" s="139"/>
      <c r="AP384" s="139"/>
      <c r="AQ384" s="139"/>
      <c r="AR384" s="139"/>
      <c r="AS384" s="139"/>
      <c r="AT384" s="139"/>
      <c r="AU384" s="139"/>
      <c r="AV384" s="139"/>
      <c r="AW384" s="139"/>
      <c r="AX384" s="139"/>
      <c r="AY384" s="139"/>
      <c r="AZ384" s="139"/>
      <c r="BA384" s="140"/>
      <c r="BB384" s="139"/>
      <c r="BC384" s="139"/>
      <c r="BD384" s="139"/>
      <c r="BE384" s="139"/>
      <c r="BF384" s="139"/>
      <c r="BG384" s="140"/>
      <c r="BH384" s="139"/>
      <c r="BI384" s="139"/>
      <c r="BJ384" s="139"/>
      <c r="BK384" s="139"/>
      <c r="BL384" s="139"/>
      <c r="BM384" s="139"/>
      <c r="BN384" s="139"/>
    </row>
    <row r="385" spans="1:66" ht="15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9"/>
      <c r="AM385" s="139"/>
      <c r="AN385" s="139"/>
      <c r="AO385" s="139"/>
      <c r="AP385" s="139"/>
      <c r="AQ385" s="139"/>
      <c r="AR385" s="139"/>
      <c r="AS385" s="139"/>
      <c r="AT385" s="139"/>
      <c r="AU385" s="139"/>
      <c r="AV385" s="139"/>
      <c r="AW385" s="139"/>
      <c r="AX385" s="139"/>
      <c r="AY385" s="139"/>
      <c r="AZ385" s="139"/>
      <c r="BA385" s="140"/>
      <c r="BB385" s="139"/>
      <c r="BC385" s="139"/>
      <c r="BD385" s="139"/>
      <c r="BE385" s="139"/>
      <c r="BF385" s="139"/>
      <c r="BG385" s="140"/>
      <c r="BH385" s="139"/>
      <c r="BI385" s="139"/>
      <c r="BJ385" s="139"/>
      <c r="BK385" s="139"/>
      <c r="BL385" s="139"/>
      <c r="BM385" s="139"/>
      <c r="BN385" s="139"/>
    </row>
    <row r="386" spans="1:66" ht="15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39"/>
      <c r="AE386" s="139"/>
      <c r="AF386" s="139"/>
      <c r="AG386" s="139"/>
      <c r="AH386" s="139"/>
      <c r="AI386" s="139"/>
      <c r="AJ386" s="139"/>
      <c r="AK386" s="139"/>
      <c r="AL386" s="139"/>
      <c r="AM386" s="139"/>
      <c r="AN386" s="139"/>
      <c r="AO386" s="139"/>
      <c r="AP386" s="139"/>
      <c r="AQ386" s="139"/>
      <c r="AR386" s="139"/>
      <c r="AS386" s="139"/>
      <c r="AT386" s="139"/>
      <c r="AU386" s="139"/>
      <c r="AV386" s="139"/>
      <c r="AW386" s="139"/>
      <c r="AX386" s="139"/>
      <c r="AY386" s="139"/>
      <c r="AZ386" s="139"/>
      <c r="BA386" s="140"/>
      <c r="BB386" s="139"/>
      <c r="BC386" s="139"/>
      <c r="BD386" s="139"/>
      <c r="BE386" s="139"/>
      <c r="BF386" s="139"/>
      <c r="BG386" s="140"/>
      <c r="BH386" s="139"/>
      <c r="BI386" s="139"/>
      <c r="BJ386" s="139"/>
      <c r="BK386" s="139"/>
      <c r="BL386" s="139"/>
      <c r="BM386" s="139"/>
      <c r="BN386" s="139"/>
    </row>
    <row r="387" spans="1:66" ht="15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  <c r="AC387" s="139"/>
      <c r="AD387" s="139"/>
      <c r="AE387" s="139"/>
      <c r="AF387" s="139"/>
      <c r="AG387" s="139"/>
      <c r="AH387" s="139"/>
      <c r="AI387" s="139"/>
      <c r="AJ387" s="139"/>
      <c r="AK387" s="139"/>
      <c r="AL387" s="139"/>
      <c r="AM387" s="139"/>
      <c r="AN387" s="139"/>
      <c r="AO387" s="139"/>
      <c r="AP387" s="139"/>
      <c r="AQ387" s="139"/>
      <c r="AR387" s="139"/>
      <c r="AS387" s="139"/>
      <c r="AT387" s="139"/>
      <c r="AU387" s="139"/>
      <c r="AV387" s="139"/>
      <c r="AW387" s="139"/>
      <c r="AX387" s="139"/>
      <c r="AY387" s="139"/>
      <c r="AZ387" s="139"/>
      <c r="BA387" s="140"/>
      <c r="BB387" s="139"/>
      <c r="BC387" s="139"/>
      <c r="BD387" s="139"/>
      <c r="BE387" s="139"/>
      <c r="BF387" s="139"/>
      <c r="BG387" s="140"/>
      <c r="BH387" s="139"/>
      <c r="BI387" s="139"/>
      <c r="BJ387" s="139"/>
      <c r="BK387" s="139"/>
      <c r="BL387" s="139"/>
      <c r="BM387" s="139"/>
      <c r="BN387" s="139"/>
    </row>
    <row r="388" spans="1:66" ht="15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  <c r="AK388" s="139"/>
      <c r="AL388" s="139"/>
      <c r="AM388" s="139"/>
      <c r="AN388" s="139"/>
      <c r="AO388" s="139"/>
      <c r="AP388" s="139"/>
      <c r="AQ388" s="139"/>
      <c r="AR388" s="139"/>
      <c r="AS388" s="139"/>
      <c r="AT388" s="139"/>
      <c r="AU388" s="139"/>
      <c r="AV388" s="139"/>
      <c r="AW388" s="139"/>
      <c r="AX388" s="139"/>
      <c r="AY388" s="139"/>
      <c r="AZ388" s="139"/>
      <c r="BA388" s="140"/>
      <c r="BB388" s="139"/>
      <c r="BC388" s="139"/>
      <c r="BD388" s="139"/>
      <c r="BE388" s="139"/>
      <c r="BF388" s="139"/>
      <c r="BG388" s="140"/>
      <c r="BH388" s="139"/>
      <c r="BI388" s="139"/>
      <c r="BJ388" s="139"/>
      <c r="BK388" s="139"/>
      <c r="BL388" s="139"/>
      <c r="BM388" s="139"/>
      <c r="BN388" s="139"/>
    </row>
    <row r="389" spans="1:66" ht="15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39"/>
      <c r="AD389" s="139"/>
      <c r="AE389" s="139"/>
      <c r="AF389" s="139"/>
      <c r="AG389" s="139"/>
      <c r="AH389" s="139"/>
      <c r="AI389" s="139"/>
      <c r="AJ389" s="139"/>
      <c r="AK389" s="139"/>
      <c r="AL389" s="139"/>
      <c r="AM389" s="139"/>
      <c r="AN389" s="139"/>
      <c r="AO389" s="139"/>
      <c r="AP389" s="139"/>
      <c r="AQ389" s="139"/>
      <c r="AR389" s="139"/>
      <c r="AS389" s="139"/>
      <c r="AT389" s="139"/>
      <c r="AU389" s="139"/>
      <c r="AV389" s="139"/>
      <c r="AW389" s="139"/>
      <c r="AX389" s="139"/>
      <c r="AY389" s="139"/>
      <c r="AZ389" s="139"/>
      <c r="BA389" s="140"/>
      <c r="BB389" s="139"/>
      <c r="BC389" s="139"/>
      <c r="BD389" s="139"/>
      <c r="BE389" s="139"/>
      <c r="BF389" s="139"/>
      <c r="BG389" s="140"/>
      <c r="BH389" s="139"/>
      <c r="BI389" s="139"/>
      <c r="BJ389" s="139"/>
      <c r="BK389" s="139"/>
      <c r="BL389" s="139"/>
      <c r="BM389" s="139"/>
      <c r="BN389" s="139"/>
    </row>
    <row r="390" spans="1:66" ht="15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9"/>
      <c r="AM390" s="139"/>
      <c r="AN390" s="139"/>
      <c r="AO390" s="139"/>
      <c r="AP390" s="139"/>
      <c r="AQ390" s="139"/>
      <c r="AR390" s="139"/>
      <c r="AS390" s="139"/>
      <c r="AT390" s="139"/>
      <c r="AU390" s="139"/>
      <c r="AV390" s="139"/>
      <c r="AW390" s="139"/>
      <c r="AX390" s="139"/>
      <c r="AY390" s="139"/>
      <c r="AZ390" s="139"/>
      <c r="BA390" s="140"/>
      <c r="BB390" s="139"/>
      <c r="BC390" s="139"/>
      <c r="BD390" s="139"/>
      <c r="BE390" s="139"/>
      <c r="BF390" s="139"/>
      <c r="BG390" s="140"/>
      <c r="BH390" s="139"/>
      <c r="BI390" s="139"/>
      <c r="BJ390" s="139"/>
      <c r="BK390" s="139"/>
      <c r="BL390" s="139"/>
      <c r="BM390" s="139"/>
      <c r="BN390" s="139"/>
    </row>
    <row r="391" spans="1:66" ht="15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39"/>
      <c r="AD391" s="139"/>
      <c r="AE391" s="139"/>
      <c r="AF391" s="139"/>
      <c r="AG391" s="139"/>
      <c r="AH391" s="139"/>
      <c r="AI391" s="139"/>
      <c r="AJ391" s="139"/>
      <c r="AK391" s="139"/>
      <c r="AL391" s="139"/>
      <c r="AM391" s="139"/>
      <c r="AN391" s="139"/>
      <c r="AO391" s="139"/>
      <c r="AP391" s="139"/>
      <c r="AQ391" s="139"/>
      <c r="AR391" s="139"/>
      <c r="AS391" s="139"/>
      <c r="AT391" s="139"/>
      <c r="AU391" s="139"/>
      <c r="AV391" s="139"/>
      <c r="AW391" s="139"/>
      <c r="AX391" s="139"/>
      <c r="AY391" s="139"/>
      <c r="AZ391" s="139"/>
      <c r="BA391" s="140"/>
      <c r="BB391" s="139"/>
      <c r="BC391" s="139"/>
      <c r="BD391" s="139"/>
      <c r="BE391" s="139"/>
      <c r="BF391" s="139"/>
      <c r="BG391" s="140"/>
      <c r="BH391" s="139"/>
      <c r="BI391" s="139"/>
      <c r="BJ391" s="139"/>
      <c r="BK391" s="139"/>
      <c r="BL391" s="139"/>
      <c r="BM391" s="139"/>
      <c r="BN391" s="139"/>
    </row>
    <row r="392" spans="1:66" ht="15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  <c r="AW392" s="139"/>
      <c r="AX392" s="139"/>
      <c r="AY392" s="139"/>
      <c r="AZ392" s="139"/>
      <c r="BA392" s="140"/>
      <c r="BB392" s="139"/>
      <c r="BC392" s="139"/>
      <c r="BD392" s="139"/>
      <c r="BE392" s="139"/>
      <c r="BF392" s="139"/>
      <c r="BG392" s="140"/>
      <c r="BH392" s="139"/>
      <c r="BI392" s="139"/>
      <c r="BJ392" s="139"/>
      <c r="BK392" s="139"/>
      <c r="BL392" s="139"/>
      <c r="BM392" s="139"/>
      <c r="BN392" s="139"/>
    </row>
    <row r="393" spans="1:66" ht="15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9"/>
      <c r="AM393" s="139"/>
      <c r="AN393" s="139"/>
      <c r="AO393" s="139"/>
      <c r="AP393" s="139"/>
      <c r="AQ393" s="139"/>
      <c r="AR393" s="139"/>
      <c r="AS393" s="139"/>
      <c r="AT393" s="139"/>
      <c r="AU393" s="139"/>
      <c r="AV393" s="139"/>
      <c r="AW393" s="139"/>
      <c r="AX393" s="139"/>
      <c r="AY393" s="139"/>
      <c r="AZ393" s="139"/>
      <c r="BA393" s="140"/>
      <c r="BB393" s="139"/>
      <c r="BC393" s="139"/>
      <c r="BD393" s="139"/>
      <c r="BE393" s="139"/>
      <c r="BF393" s="139"/>
      <c r="BG393" s="140"/>
      <c r="BH393" s="139"/>
      <c r="BI393" s="139"/>
      <c r="BJ393" s="139"/>
      <c r="BK393" s="139"/>
      <c r="BL393" s="139"/>
      <c r="BM393" s="139"/>
      <c r="BN393" s="139"/>
    </row>
    <row r="394" spans="1:66" ht="15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  <c r="AW394" s="139"/>
      <c r="AX394" s="139"/>
      <c r="AY394" s="139"/>
      <c r="AZ394" s="139"/>
      <c r="BA394" s="140"/>
      <c r="BB394" s="139"/>
      <c r="BC394" s="139"/>
      <c r="BD394" s="139"/>
      <c r="BE394" s="139"/>
      <c r="BF394" s="139"/>
      <c r="BG394" s="140"/>
      <c r="BH394" s="139"/>
      <c r="BI394" s="139"/>
      <c r="BJ394" s="139"/>
      <c r="BK394" s="139"/>
      <c r="BL394" s="139"/>
      <c r="BM394" s="139"/>
      <c r="BN394" s="139"/>
    </row>
    <row r="395" spans="1:66" ht="15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  <c r="AC395" s="139"/>
      <c r="AD395" s="139"/>
      <c r="AE395" s="139"/>
      <c r="AF395" s="139"/>
      <c r="AG395" s="139"/>
      <c r="AH395" s="139"/>
      <c r="AI395" s="139"/>
      <c r="AJ395" s="139"/>
      <c r="AK395" s="139"/>
      <c r="AL395" s="139"/>
      <c r="AM395" s="139"/>
      <c r="AN395" s="139"/>
      <c r="AO395" s="139"/>
      <c r="AP395" s="139"/>
      <c r="AQ395" s="139"/>
      <c r="AR395" s="139"/>
      <c r="AS395" s="139"/>
      <c r="AT395" s="139"/>
      <c r="AU395" s="139"/>
      <c r="AV395" s="139"/>
      <c r="AW395" s="139"/>
      <c r="AX395" s="139"/>
      <c r="AY395" s="139"/>
      <c r="AZ395" s="139"/>
      <c r="BA395" s="140"/>
      <c r="BB395" s="139"/>
      <c r="BC395" s="139"/>
      <c r="BD395" s="139"/>
      <c r="BE395" s="139"/>
      <c r="BF395" s="139"/>
      <c r="BG395" s="140"/>
      <c r="BH395" s="139"/>
      <c r="BI395" s="139"/>
      <c r="BJ395" s="139"/>
      <c r="BK395" s="139"/>
      <c r="BL395" s="139"/>
      <c r="BM395" s="139"/>
      <c r="BN395" s="139"/>
    </row>
    <row r="396" spans="1:66" ht="15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40"/>
      <c r="BB396" s="139"/>
      <c r="BC396" s="139"/>
      <c r="BD396" s="139"/>
      <c r="BE396" s="139"/>
      <c r="BF396" s="139"/>
      <c r="BG396" s="140"/>
      <c r="BH396" s="139"/>
      <c r="BI396" s="139"/>
      <c r="BJ396" s="139"/>
      <c r="BK396" s="139"/>
      <c r="BL396" s="139"/>
      <c r="BM396" s="139"/>
      <c r="BN396" s="139"/>
    </row>
    <row r="397" spans="1:66" ht="15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39"/>
      <c r="AD397" s="139"/>
      <c r="AE397" s="139"/>
      <c r="AF397" s="139"/>
      <c r="AG397" s="139"/>
      <c r="AH397" s="139"/>
      <c r="AI397" s="139"/>
      <c r="AJ397" s="139"/>
      <c r="AK397" s="139"/>
      <c r="AL397" s="139"/>
      <c r="AM397" s="139"/>
      <c r="AN397" s="139"/>
      <c r="AO397" s="139"/>
      <c r="AP397" s="139"/>
      <c r="AQ397" s="139"/>
      <c r="AR397" s="139"/>
      <c r="AS397" s="139"/>
      <c r="AT397" s="139"/>
      <c r="AU397" s="139"/>
      <c r="AV397" s="139"/>
      <c r="AW397" s="139"/>
      <c r="AX397" s="139"/>
      <c r="AY397" s="139"/>
      <c r="AZ397" s="139"/>
      <c r="BA397" s="140"/>
      <c r="BB397" s="139"/>
      <c r="BC397" s="139"/>
      <c r="BD397" s="139"/>
      <c r="BE397" s="139"/>
      <c r="BF397" s="139"/>
      <c r="BG397" s="140"/>
      <c r="BH397" s="139"/>
      <c r="BI397" s="139"/>
      <c r="BJ397" s="139"/>
      <c r="BK397" s="139"/>
      <c r="BL397" s="139"/>
      <c r="BM397" s="139"/>
      <c r="BN397" s="139"/>
    </row>
    <row r="398" spans="1:66" ht="15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39"/>
      <c r="AD398" s="139"/>
      <c r="AE398" s="139"/>
      <c r="AF398" s="139"/>
      <c r="AG398" s="139"/>
      <c r="AH398" s="139"/>
      <c r="AI398" s="139"/>
      <c r="AJ398" s="139"/>
      <c r="AK398" s="139"/>
      <c r="AL398" s="139"/>
      <c r="AM398" s="139"/>
      <c r="AN398" s="139"/>
      <c r="AO398" s="139"/>
      <c r="AP398" s="139"/>
      <c r="AQ398" s="139"/>
      <c r="AR398" s="139"/>
      <c r="AS398" s="139"/>
      <c r="AT398" s="139"/>
      <c r="AU398" s="139"/>
      <c r="AV398" s="139"/>
      <c r="AW398" s="139"/>
      <c r="AX398" s="139"/>
      <c r="AY398" s="139"/>
      <c r="AZ398" s="139"/>
      <c r="BA398" s="140"/>
      <c r="BB398" s="139"/>
      <c r="BC398" s="139"/>
      <c r="BD398" s="139"/>
      <c r="BE398" s="139"/>
      <c r="BF398" s="139"/>
      <c r="BG398" s="140"/>
      <c r="BH398" s="139"/>
      <c r="BI398" s="139"/>
      <c r="BJ398" s="139"/>
      <c r="BK398" s="139"/>
      <c r="BL398" s="139"/>
      <c r="BM398" s="139"/>
      <c r="BN398" s="139"/>
    </row>
    <row r="399" spans="1:66" ht="15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39"/>
      <c r="AD399" s="139"/>
      <c r="AE399" s="139"/>
      <c r="AF399" s="139"/>
      <c r="AG399" s="139"/>
      <c r="AH399" s="139"/>
      <c r="AI399" s="139"/>
      <c r="AJ399" s="139"/>
      <c r="AK399" s="139"/>
      <c r="AL399" s="139"/>
      <c r="AM399" s="139"/>
      <c r="AN399" s="139"/>
      <c r="AO399" s="139"/>
      <c r="AP399" s="139"/>
      <c r="AQ399" s="139"/>
      <c r="AR399" s="139"/>
      <c r="AS399" s="139"/>
      <c r="AT399" s="139"/>
      <c r="AU399" s="139"/>
      <c r="AV399" s="139"/>
      <c r="AW399" s="139"/>
      <c r="AX399" s="139"/>
      <c r="AY399" s="139"/>
      <c r="AZ399" s="139"/>
      <c r="BA399" s="140"/>
      <c r="BB399" s="139"/>
      <c r="BC399" s="139"/>
      <c r="BD399" s="139"/>
      <c r="BE399" s="139"/>
      <c r="BF399" s="139"/>
      <c r="BG399" s="140"/>
      <c r="BH399" s="139"/>
      <c r="BI399" s="139"/>
      <c r="BJ399" s="139"/>
      <c r="BK399" s="139"/>
      <c r="BL399" s="139"/>
      <c r="BM399" s="139"/>
      <c r="BN399" s="139"/>
    </row>
    <row r="400" spans="1:66" ht="15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9"/>
      <c r="AM400" s="139"/>
      <c r="AN400" s="139"/>
      <c r="AO400" s="139"/>
      <c r="AP400" s="139"/>
      <c r="AQ400" s="139"/>
      <c r="AR400" s="139"/>
      <c r="AS400" s="139"/>
      <c r="AT400" s="139"/>
      <c r="AU400" s="139"/>
      <c r="AV400" s="139"/>
      <c r="AW400" s="139"/>
      <c r="AX400" s="139"/>
      <c r="AY400" s="139"/>
      <c r="AZ400" s="139"/>
      <c r="BA400" s="140"/>
      <c r="BB400" s="139"/>
      <c r="BC400" s="139"/>
      <c r="BD400" s="139"/>
      <c r="BE400" s="139"/>
      <c r="BF400" s="139"/>
      <c r="BG400" s="140"/>
      <c r="BH400" s="139"/>
      <c r="BI400" s="139"/>
      <c r="BJ400" s="139"/>
      <c r="BK400" s="139"/>
      <c r="BL400" s="139"/>
      <c r="BM400" s="139"/>
      <c r="BN400" s="139"/>
    </row>
    <row r="401" spans="1:66" ht="15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39"/>
      <c r="AD401" s="139"/>
      <c r="AE401" s="139"/>
      <c r="AF401" s="139"/>
      <c r="AG401" s="139"/>
      <c r="AH401" s="139"/>
      <c r="AI401" s="139"/>
      <c r="AJ401" s="139"/>
      <c r="AK401" s="139"/>
      <c r="AL401" s="139"/>
      <c r="AM401" s="139"/>
      <c r="AN401" s="139"/>
      <c r="AO401" s="139"/>
      <c r="AP401" s="139"/>
      <c r="AQ401" s="139"/>
      <c r="AR401" s="139"/>
      <c r="AS401" s="139"/>
      <c r="AT401" s="139"/>
      <c r="AU401" s="139"/>
      <c r="AV401" s="139"/>
      <c r="AW401" s="139"/>
      <c r="AX401" s="139"/>
      <c r="AY401" s="139"/>
      <c r="AZ401" s="139"/>
      <c r="BA401" s="140"/>
      <c r="BB401" s="139"/>
      <c r="BC401" s="139"/>
      <c r="BD401" s="139"/>
      <c r="BE401" s="139"/>
      <c r="BF401" s="139"/>
      <c r="BG401" s="140"/>
      <c r="BH401" s="139"/>
      <c r="BI401" s="139"/>
      <c r="BJ401" s="139"/>
      <c r="BK401" s="139"/>
      <c r="BL401" s="139"/>
      <c r="BM401" s="139"/>
      <c r="BN401" s="139"/>
    </row>
    <row r="402" spans="1:66" ht="15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39"/>
      <c r="AD402" s="139"/>
      <c r="AE402" s="139"/>
      <c r="AF402" s="139"/>
      <c r="AG402" s="139"/>
      <c r="AH402" s="139"/>
      <c r="AI402" s="139"/>
      <c r="AJ402" s="139"/>
      <c r="AK402" s="139"/>
      <c r="AL402" s="139"/>
      <c r="AM402" s="139"/>
      <c r="AN402" s="139"/>
      <c r="AO402" s="139"/>
      <c r="AP402" s="139"/>
      <c r="AQ402" s="139"/>
      <c r="AR402" s="139"/>
      <c r="AS402" s="139"/>
      <c r="AT402" s="139"/>
      <c r="AU402" s="139"/>
      <c r="AV402" s="139"/>
      <c r="AW402" s="139"/>
      <c r="AX402" s="139"/>
      <c r="AY402" s="139"/>
      <c r="AZ402" s="139"/>
      <c r="BA402" s="140"/>
      <c r="BB402" s="139"/>
      <c r="BC402" s="139"/>
      <c r="BD402" s="139"/>
      <c r="BE402" s="139"/>
      <c r="BF402" s="139"/>
      <c r="BG402" s="140"/>
      <c r="BH402" s="139"/>
      <c r="BI402" s="139"/>
      <c r="BJ402" s="139"/>
      <c r="BK402" s="139"/>
      <c r="BL402" s="139"/>
      <c r="BM402" s="139"/>
      <c r="BN402" s="139"/>
    </row>
    <row r="403" spans="1:66" ht="15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  <c r="AC403" s="139"/>
      <c r="AD403" s="139"/>
      <c r="AE403" s="139"/>
      <c r="AF403" s="139"/>
      <c r="AG403" s="139"/>
      <c r="AH403" s="139"/>
      <c r="AI403" s="139"/>
      <c r="AJ403" s="139"/>
      <c r="AK403" s="139"/>
      <c r="AL403" s="139"/>
      <c r="AM403" s="139"/>
      <c r="AN403" s="139"/>
      <c r="AO403" s="139"/>
      <c r="AP403" s="139"/>
      <c r="AQ403" s="139"/>
      <c r="AR403" s="139"/>
      <c r="AS403" s="139"/>
      <c r="AT403" s="139"/>
      <c r="AU403" s="139"/>
      <c r="AV403" s="139"/>
      <c r="AW403" s="139"/>
      <c r="AX403" s="139"/>
      <c r="AY403" s="139"/>
      <c r="AZ403" s="139"/>
      <c r="BA403" s="140"/>
      <c r="BB403" s="139"/>
      <c r="BC403" s="139"/>
      <c r="BD403" s="139"/>
      <c r="BE403" s="139"/>
      <c r="BF403" s="139"/>
      <c r="BG403" s="140"/>
      <c r="BH403" s="139"/>
      <c r="BI403" s="139"/>
      <c r="BJ403" s="139"/>
      <c r="BK403" s="139"/>
      <c r="BL403" s="139"/>
      <c r="BM403" s="139"/>
      <c r="BN403" s="139"/>
    </row>
    <row r="404" spans="1:66" ht="15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  <c r="AK404" s="139"/>
      <c r="AL404" s="139"/>
      <c r="AM404" s="139"/>
      <c r="AN404" s="139"/>
      <c r="AO404" s="139"/>
      <c r="AP404" s="139"/>
      <c r="AQ404" s="139"/>
      <c r="AR404" s="139"/>
      <c r="AS404" s="139"/>
      <c r="AT404" s="139"/>
      <c r="AU404" s="139"/>
      <c r="AV404" s="139"/>
      <c r="AW404" s="139"/>
      <c r="AX404" s="139"/>
      <c r="AY404" s="139"/>
      <c r="AZ404" s="139"/>
      <c r="BA404" s="140"/>
      <c r="BB404" s="139"/>
      <c r="BC404" s="139"/>
      <c r="BD404" s="139"/>
      <c r="BE404" s="139"/>
      <c r="BF404" s="139"/>
      <c r="BG404" s="140"/>
      <c r="BH404" s="139"/>
      <c r="BI404" s="139"/>
      <c r="BJ404" s="139"/>
      <c r="BK404" s="139"/>
      <c r="BL404" s="139"/>
      <c r="BM404" s="139"/>
      <c r="BN404" s="139"/>
    </row>
    <row r="405" spans="1:66" ht="15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39"/>
      <c r="AD405" s="139"/>
      <c r="AE405" s="139"/>
      <c r="AF405" s="139"/>
      <c r="AG405" s="139"/>
      <c r="AH405" s="139"/>
      <c r="AI405" s="139"/>
      <c r="AJ405" s="139"/>
      <c r="AK405" s="139"/>
      <c r="AL405" s="139"/>
      <c r="AM405" s="139"/>
      <c r="AN405" s="139"/>
      <c r="AO405" s="139"/>
      <c r="AP405" s="139"/>
      <c r="AQ405" s="139"/>
      <c r="AR405" s="139"/>
      <c r="AS405" s="139"/>
      <c r="AT405" s="139"/>
      <c r="AU405" s="139"/>
      <c r="AV405" s="139"/>
      <c r="AW405" s="139"/>
      <c r="AX405" s="139"/>
      <c r="AY405" s="139"/>
      <c r="AZ405" s="139"/>
      <c r="BA405" s="140"/>
      <c r="BB405" s="139"/>
      <c r="BC405" s="139"/>
      <c r="BD405" s="139"/>
      <c r="BE405" s="139"/>
      <c r="BF405" s="139"/>
      <c r="BG405" s="140"/>
      <c r="BH405" s="139"/>
      <c r="BI405" s="139"/>
      <c r="BJ405" s="139"/>
      <c r="BK405" s="139"/>
      <c r="BL405" s="139"/>
      <c r="BM405" s="139"/>
      <c r="BN405" s="139"/>
    </row>
    <row r="406" spans="1:66" ht="15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39"/>
      <c r="AD406" s="139"/>
      <c r="AE406" s="139"/>
      <c r="AF406" s="139"/>
      <c r="AG406" s="139"/>
      <c r="AH406" s="139"/>
      <c r="AI406" s="139"/>
      <c r="AJ406" s="139"/>
      <c r="AK406" s="139"/>
      <c r="AL406" s="139"/>
      <c r="AM406" s="139"/>
      <c r="AN406" s="139"/>
      <c r="AO406" s="139"/>
      <c r="AP406" s="139"/>
      <c r="AQ406" s="139"/>
      <c r="AR406" s="139"/>
      <c r="AS406" s="139"/>
      <c r="AT406" s="139"/>
      <c r="AU406" s="139"/>
      <c r="AV406" s="139"/>
      <c r="AW406" s="139"/>
      <c r="AX406" s="139"/>
      <c r="AY406" s="139"/>
      <c r="AZ406" s="139"/>
      <c r="BA406" s="140"/>
      <c r="BB406" s="139"/>
      <c r="BC406" s="139"/>
      <c r="BD406" s="139"/>
      <c r="BE406" s="139"/>
      <c r="BF406" s="139"/>
      <c r="BG406" s="140"/>
      <c r="BH406" s="139"/>
      <c r="BI406" s="139"/>
      <c r="BJ406" s="139"/>
      <c r="BK406" s="139"/>
      <c r="BL406" s="139"/>
      <c r="BM406" s="139"/>
      <c r="BN406" s="139"/>
    </row>
    <row r="407" spans="1:66" ht="15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40"/>
      <c r="BB407" s="139"/>
      <c r="BC407" s="139"/>
      <c r="BD407" s="139"/>
      <c r="BE407" s="139"/>
      <c r="BF407" s="139"/>
      <c r="BG407" s="140"/>
      <c r="BH407" s="139"/>
      <c r="BI407" s="139"/>
      <c r="BJ407" s="139"/>
      <c r="BK407" s="139"/>
      <c r="BL407" s="139"/>
      <c r="BM407" s="139"/>
      <c r="BN407" s="139"/>
    </row>
    <row r="408" spans="1:66" ht="15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  <c r="AW408" s="139"/>
      <c r="AX408" s="139"/>
      <c r="AY408" s="139"/>
      <c r="AZ408" s="139"/>
      <c r="BA408" s="140"/>
      <c r="BB408" s="139"/>
      <c r="BC408" s="139"/>
      <c r="BD408" s="139"/>
      <c r="BE408" s="139"/>
      <c r="BF408" s="139"/>
      <c r="BG408" s="140"/>
      <c r="BH408" s="139"/>
      <c r="BI408" s="139"/>
      <c r="BJ408" s="139"/>
      <c r="BK408" s="139"/>
      <c r="BL408" s="139"/>
      <c r="BM408" s="139"/>
      <c r="BN408" s="139"/>
    </row>
    <row r="409" spans="1:66" ht="15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9"/>
      <c r="AM409" s="139"/>
      <c r="AN409" s="139"/>
      <c r="AO409" s="139"/>
      <c r="AP409" s="139"/>
      <c r="AQ409" s="139"/>
      <c r="AR409" s="139"/>
      <c r="AS409" s="139"/>
      <c r="AT409" s="139"/>
      <c r="AU409" s="139"/>
      <c r="AV409" s="139"/>
      <c r="AW409" s="139"/>
      <c r="AX409" s="139"/>
      <c r="AY409" s="139"/>
      <c r="AZ409" s="139"/>
      <c r="BA409" s="140"/>
      <c r="BB409" s="139"/>
      <c r="BC409" s="139"/>
      <c r="BD409" s="139"/>
      <c r="BE409" s="139"/>
      <c r="BF409" s="139"/>
      <c r="BG409" s="140"/>
      <c r="BH409" s="139"/>
      <c r="BI409" s="139"/>
      <c r="BJ409" s="139"/>
      <c r="BK409" s="139"/>
      <c r="BL409" s="139"/>
      <c r="BM409" s="139"/>
      <c r="BN409" s="139"/>
    </row>
    <row r="410" spans="1:66" ht="15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  <c r="AK410" s="139"/>
      <c r="AL410" s="139"/>
      <c r="AM410" s="139"/>
      <c r="AN410" s="139"/>
      <c r="AO410" s="139"/>
      <c r="AP410" s="139"/>
      <c r="AQ410" s="139"/>
      <c r="AR410" s="139"/>
      <c r="AS410" s="139"/>
      <c r="AT410" s="139"/>
      <c r="AU410" s="139"/>
      <c r="AV410" s="139"/>
      <c r="AW410" s="139"/>
      <c r="AX410" s="139"/>
      <c r="AY410" s="139"/>
      <c r="AZ410" s="139"/>
      <c r="BA410" s="140"/>
      <c r="BB410" s="139"/>
      <c r="BC410" s="139"/>
      <c r="BD410" s="139"/>
      <c r="BE410" s="139"/>
      <c r="BF410" s="139"/>
      <c r="BG410" s="140"/>
      <c r="BH410" s="139"/>
      <c r="BI410" s="139"/>
      <c r="BJ410" s="139"/>
      <c r="BK410" s="139"/>
      <c r="BL410" s="139"/>
      <c r="BM410" s="139"/>
      <c r="BN410" s="139"/>
    </row>
    <row r="411" spans="1:66" ht="15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39"/>
      <c r="AD411" s="139"/>
      <c r="AE411" s="139"/>
      <c r="AF411" s="139"/>
      <c r="AG411" s="139"/>
      <c r="AH411" s="139"/>
      <c r="AI411" s="139"/>
      <c r="AJ411" s="139"/>
      <c r="AK411" s="139"/>
      <c r="AL411" s="139"/>
      <c r="AM411" s="139"/>
      <c r="AN411" s="139"/>
      <c r="AO411" s="139"/>
      <c r="AP411" s="139"/>
      <c r="AQ411" s="139"/>
      <c r="AR411" s="139"/>
      <c r="AS411" s="139"/>
      <c r="AT411" s="139"/>
      <c r="AU411" s="139"/>
      <c r="AV411" s="139"/>
      <c r="AW411" s="139"/>
      <c r="AX411" s="139"/>
      <c r="AY411" s="139"/>
      <c r="AZ411" s="139"/>
      <c r="BA411" s="140"/>
      <c r="BB411" s="139"/>
      <c r="BC411" s="139"/>
      <c r="BD411" s="139"/>
      <c r="BE411" s="139"/>
      <c r="BF411" s="139"/>
      <c r="BG411" s="140"/>
      <c r="BH411" s="139"/>
      <c r="BI411" s="139"/>
      <c r="BJ411" s="139"/>
      <c r="BK411" s="139"/>
      <c r="BL411" s="139"/>
      <c r="BM411" s="139"/>
      <c r="BN411" s="139"/>
    </row>
    <row r="412" spans="1:66" ht="15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39"/>
      <c r="AD412" s="139"/>
      <c r="AE412" s="139"/>
      <c r="AF412" s="139"/>
      <c r="AG412" s="139"/>
      <c r="AH412" s="139"/>
      <c r="AI412" s="139"/>
      <c r="AJ412" s="139"/>
      <c r="AK412" s="139"/>
      <c r="AL412" s="139"/>
      <c r="AM412" s="139"/>
      <c r="AN412" s="139"/>
      <c r="AO412" s="139"/>
      <c r="AP412" s="139"/>
      <c r="AQ412" s="139"/>
      <c r="AR412" s="139"/>
      <c r="AS412" s="139"/>
      <c r="AT412" s="139"/>
      <c r="AU412" s="139"/>
      <c r="AV412" s="139"/>
      <c r="AW412" s="139"/>
      <c r="AX412" s="139"/>
      <c r="AY412" s="139"/>
      <c r="AZ412" s="139"/>
      <c r="BA412" s="140"/>
      <c r="BB412" s="139"/>
      <c r="BC412" s="139"/>
      <c r="BD412" s="139"/>
      <c r="BE412" s="139"/>
      <c r="BF412" s="139"/>
      <c r="BG412" s="140"/>
      <c r="BH412" s="139"/>
      <c r="BI412" s="139"/>
      <c r="BJ412" s="139"/>
      <c r="BK412" s="139"/>
      <c r="BL412" s="139"/>
      <c r="BM412" s="139"/>
      <c r="BN412" s="139"/>
    </row>
    <row r="413" spans="1:66" ht="15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9"/>
      <c r="AM413" s="139"/>
      <c r="AN413" s="139"/>
      <c r="AO413" s="139"/>
      <c r="AP413" s="139"/>
      <c r="AQ413" s="139"/>
      <c r="AR413" s="139"/>
      <c r="AS413" s="139"/>
      <c r="AT413" s="139"/>
      <c r="AU413" s="139"/>
      <c r="AV413" s="139"/>
      <c r="AW413" s="139"/>
      <c r="AX413" s="139"/>
      <c r="AY413" s="139"/>
      <c r="AZ413" s="139"/>
      <c r="BA413" s="140"/>
      <c r="BB413" s="139"/>
      <c r="BC413" s="139"/>
      <c r="BD413" s="139"/>
      <c r="BE413" s="139"/>
      <c r="BF413" s="139"/>
      <c r="BG413" s="140"/>
      <c r="BH413" s="139"/>
      <c r="BI413" s="139"/>
      <c r="BJ413" s="139"/>
      <c r="BK413" s="139"/>
      <c r="BL413" s="139"/>
      <c r="BM413" s="139"/>
      <c r="BN413" s="139"/>
    </row>
    <row r="414" spans="1:66" ht="15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  <c r="AC414" s="139"/>
      <c r="AD414" s="139"/>
      <c r="AE414" s="139"/>
      <c r="AF414" s="139"/>
      <c r="AG414" s="139"/>
      <c r="AH414" s="139"/>
      <c r="AI414" s="139"/>
      <c r="AJ414" s="139"/>
      <c r="AK414" s="139"/>
      <c r="AL414" s="139"/>
      <c r="AM414" s="139"/>
      <c r="AN414" s="139"/>
      <c r="AO414" s="139"/>
      <c r="AP414" s="139"/>
      <c r="AQ414" s="139"/>
      <c r="AR414" s="139"/>
      <c r="AS414" s="139"/>
      <c r="AT414" s="139"/>
      <c r="AU414" s="139"/>
      <c r="AV414" s="139"/>
      <c r="AW414" s="139"/>
      <c r="AX414" s="139"/>
      <c r="AY414" s="139"/>
      <c r="AZ414" s="139"/>
      <c r="BA414" s="140"/>
      <c r="BB414" s="139"/>
      <c r="BC414" s="139"/>
      <c r="BD414" s="139"/>
      <c r="BE414" s="139"/>
      <c r="BF414" s="139"/>
      <c r="BG414" s="140"/>
      <c r="BH414" s="139"/>
      <c r="BI414" s="139"/>
      <c r="BJ414" s="139"/>
      <c r="BK414" s="139"/>
      <c r="BL414" s="139"/>
      <c r="BM414" s="139"/>
      <c r="BN414" s="139"/>
    </row>
    <row r="415" spans="1:66" ht="15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  <c r="AK415" s="139"/>
      <c r="AL415" s="139"/>
      <c r="AM415" s="139"/>
      <c r="AN415" s="139"/>
      <c r="AO415" s="139"/>
      <c r="AP415" s="139"/>
      <c r="AQ415" s="139"/>
      <c r="AR415" s="139"/>
      <c r="AS415" s="139"/>
      <c r="AT415" s="139"/>
      <c r="AU415" s="139"/>
      <c r="AV415" s="139"/>
      <c r="AW415" s="139"/>
      <c r="AX415" s="139"/>
      <c r="AY415" s="139"/>
      <c r="AZ415" s="139"/>
      <c r="BA415" s="140"/>
      <c r="BB415" s="139"/>
      <c r="BC415" s="139"/>
      <c r="BD415" s="139"/>
      <c r="BE415" s="139"/>
      <c r="BF415" s="139"/>
      <c r="BG415" s="140"/>
      <c r="BH415" s="139"/>
      <c r="BI415" s="139"/>
      <c r="BJ415" s="139"/>
      <c r="BK415" s="139"/>
      <c r="BL415" s="139"/>
      <c r="BM415" s="139"/>
      <c r="BN415" s="139"/>
    </row>
    <row r="416" spans="1:66" ht="15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39"/>
      <c r="AW416" s="139"/>
      <c r="AX416" s="139"/>
      <c r="AY416" s="139"/>
      <c r="AZ416" s="139"/>
      <c r="BA416" s="140"/>
      <c r="BB416" s="139"/>
      <c r="BC416" s="139"/>
      <c r="BD416" s="139"/>
      <c r="BE416" s="139"/>
      <c r="BF416" s="139"/>
      <c r="BG416" s="140"/>
      <c r="BH416" s="139"/>
      <c r="BI416" s="139"/>
      <c r="BJ416" s="139"/>
      <c r="BK416" s="139"/>
      <c r="BL416" s="139"/>
      <c r="BM416" s="139"/>
      <c r="BN416" s="139"/>
    </row>
    <row r="417" spans="1:66" ht="15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  <c r="AW417" s="139"/>
      <c r="AX417" s="139"/>
      <c r="AY417" s="139"/>
      <c r="AZ417" s="139"/>
      <c r="BA417" s="140"/>
      <c r="BB417" s="139"/>
      <c r="BC417" s="139"/>
      <c r="BD417" s="139"/>
      <c r="BE417" s="139"/>
      <c r="BF417" s="139"/>
      <c r="BG417" s="140"/>
      <c r="BH417" s="139"/>
      <c r="BI417" s="139"/>
      <c r="BJ417" s="139"/>
      <c r="BK417" s="139"/>
      <c r="BL417" s="139"/>
      <c r="BM417" s="139"/>
      <c r="BN417" s="139"/>
    </row>
    <row r="418" spans="1:66" ht="15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139"/>
      <c r="AD418" s="139"/>
      <c r="AE418" s="139"/>
      <c r="AF418" s="139"/>
      <c r="AG418" s="139"/>
      <c r="AH418" s="139"/>
      <c r="AI418" s="139"/>
      <c r="AJ418" s="139"/>
      <c r="AK418" s="139"/>
      <c r="AL418" s="139"/>
      <c r="AM418" s="139"/>
      <c r="AN418" s="139"/>
      <c r="AO418" s="139"/>
      <c r="AP418" s="139"/>
      <c r="AQ418" s="139"/>
      <c r="AR418" s="139"/>
      <c r="AS418" s="139"/>
      <c r="AT418" s="139"/>
      <c r="AU418" s="139"/>
      <c r="AV418" s="139"/>
      <c r="AW418" s="139"/>
      <c r="AX418" s="139"/>
      <c r="AY418" s="139"/>
      <c r="AZ418" s="139"/>
      <c r="BA418" s="140"/>
      <c r="BB418" s="139"/>
      <c r="BC418" s="139"/>
      <c r="BD418" s="139"/>
      <c r="BE418" s="139"/>
      <c r="BF418" s="139"/>
      <c r="BG418" s="140"/>
      <c r="BH418" s="139"/>
      <c r="BI418" s="139"/>
      <c r="BJ418" s="139"/>
      <c r="BK418" s="139"/>
      <c r="BL418" s="139"/>
      <c r="BM418" s="139"/>
      <c r="BN418" s="139"/>
    </row>
    <row r="419" spans="1:66" ht="15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  <c r="AK419" s="139"/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  <c r="AW419" s="139"/>
      <c r="AX419" s="139"/>
      <c r="AY419" s="139"/>
      <c r="AZ419" s="139"/>
      <c r="BA419" s="140"/>
      <c r="BB419" s="139"/>
      <c r="BC419" s="139"/>
      <c r="BD419" s="139"/>
      <c r="BE419" s="139"/>
      <c r="BF419" s="139"/>
      <c r="BG419" s="140"/>
      <c r="BH419" s="139"/>
      <c r="BI419" s="139"/>
      <c r="BJ419" s="139"/>
      <c r="BK419" s="139"/>
      <c r="BL419" s="139"/>
      <c r="BM419" s="139"/>
      <c r="BN419" s="139"/>
    </row>
    <row r="420" spans="1:66" ht="15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39"/>
      <c r="AD420" s="139"/>
      <c r="AE420" s="139"/>
      <c r="AF420" s="139"/>
      <c r="AG420" s="139"/>
      <c r="AH420" s="139"/>
      <c r="AI420" s="139"/>
      <c r="AJ420" s="139"/>
      <c r="AK420" s="139"/>
      <c r="AL420" s="139"/>
      <c r="AM420" s="139"/>
      <c r="AN420" s="139"/>
      <c r="AO420" s="139"/>
      <c r="AP420" s="139"/>
      <c r="AQ420" s="139"/>
      <c r="AR420" s="139"/>
      <c r="AS420" s="139"/>
      <c r="AT420" s="139"/>
      <c r="AU420" s="139"/>
      <c r="AV420" s="139"/>
      <c r="AW420" s="139"/>
      <c r="AX420" s="139"/>
      <c r="AY420" s="139"/>
      <c r="AZ420" s="139"/>
      <c r="BA420" s="140"/>
      <c r="BB420" s="139"/>
      <c r="BC420" s="139"/>
      <c r="BD420" s="139"/>
      <c r="BE420" s="139"/>
      <c r="BF420" s="139"/>
      <c r="BG420" s="140"/>
      <c r="BH420" s="139"/>
      <c r="BI420" s="139"/>
      <c r="BJ420" s="139"/>
      <c r="BK420" s="139"/>
      <c r="BL420" s="139"/>
      <c r="BM420" s="139"/>
      <c r="BN420" s="139"/>
    </row>
    <row r="421" spans="1:66" ht="15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  <c r="AK421" s="139"/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  <c r="AW421" s="139"/>
      <c r="AX421" s="139"/>
      <c r="AY421" s="139"/>
      <c r="AZ421" s="139"/>
      <c r="BA421" s="140"/>
      <c r="BB421" s="139"/>
      <c r="BC421" s="139"/>
      <c r="BD421" s="139"/>
      <c r="BE421" s="139"/>
      <c r="BF421" s="139"/>
      <c r="BG421" s="140"/>
      <c r="BH421" s="139"/>
      <c r="BI421" s="139"/>
      <c r="BJ421" s="139"/>
      <c r="BK421" s="139"/>
      <c r="BL421" s="139"/>
      <c r="BM421" s="139"/>
      <c r="BN421" s="139"/>
    </row>
    <row r="422" spans="1:66" ht="15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39"/>
      <c r="AD422" s="139"/>
      <c r="AE422" s="139"/>
      <c r="AF422" s="139"/>
      <c r="AG422" s="139"/>
      <c r="AH422" s="139"/>
      <c r="AI422" s="139"/>
      <c r="AJ422" s="139"/>
      <c r="AK422" s="139"/>
      <c r="AL422" s="139"/>
      <c r="AM422" s="139"/>
      <c r="AN422" s="139"/>
      <c r="AO422" s="139"/>
      <c r="AP422" s="139"/>
      <c r="AQ422" s="139"/>
      <c r="AR422" s="139"/>
      <c r="AS422" s="139"/>
      <c r="AT422" s="139"/>
      <c r="AU422" s="139"/>
      <c r="AV422" s="139"/>
      <c r="AW422" s="139"/>
      <c r="AX422" s="139"/>
      <c r="AY422" s="139"/>
      <c r="AZ422" s="139"/>
      <c r="BA422" s="140"/>
      <c r="BB422" s="139"/>
      <c r="BC422" s="139"/>
      <c r="BD422" s="139"/>
      <c r="BE422" s="139"/>
      <c r="BF422" s="139"/>
      <c r="BG422" s="140"/>
      <c r="BH422" s="139"/>
      <c r="BI422" s="139"/>
      <c r="BJ422" s="139"/>
      <c r="BK422" s="139"/>
      <c r="BL422" s="139"/>
      <c r="BM422" s="139"/>
      <c r="BN422" s="139"/>
    </row>
    <row r="423" spans="1:66" ht="15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40"/>
      <c r="BB423" s="139"/>
      <c r="BC423" s="139"/>
      <c r="BD423" s="139"/>
      <c r="BE423" s="139"/>
      <c r="BF423" s="139"/>
      <c r="BG423" s="140"/>
      <c r="BH423" s="139"/>
      <c r="BI423" s="139"/>
      <c r="BJ423" s="139"/>
      <c r="BK423" s="139"/>
      <c r="BL423" s="139"/>
      <c r="BM423" s="139"/>
      <c r="BN423" s="139"/>
    </row>
    <row r="424" spans="1:66" ht="15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39"/>
      <c r="AD424" s="139"/>
      <c r="AE424" s="139"/>
      <c r="AF424" s="139"/>
      <c r="AG424" s="139"/>
      <c r="AH424" s="139"/>
      <c r="AI424" s="139"/>
      <c r="AJ424" s="139"/>
      <c r="AK424" s="139"/>
      <c r="AL424" s="139"/>
      <c r="AM424" s="139"/>
      <c r="AN424" s="139"/>
      <c r="AO424" s="139"/>
      <c r="AP424" s="139"/>
      <c r="AQ424" s="139"/>
      <c r="AR424" s="139"/>
      <c r="AS424" s="139"/>
      <c r="AT424" s="139"/>
      <c r="AU424" s="139"/>
      <c r="AV424" s="139"/>
      <c r="AW424" s="139"/>
      <c r="AX424" s="139"/>
      <c r="AY424" s="139"/>
      <c r="AZ424" s="139"/>
      <c r="BA424" s="140"/>
      <c r="BB424" s="139"/>
      <c r="BC424" s="139"/>
      <c r="BD424" s="139"/>
      <c r="BE424" s="139"/>
      <c r="BF424" s="139"/>
      <c r="BG424" s="140"/>
      <c r="BH424" s="139"/>
      <c r="BI424" s="139"/>
      <c r="BJ424" s="139"/>
      <c r="BK424" s="139"/>
      <c r="BL424" s="139"/>
      <c r="BM424" s="139"/>
      <c r="BN424" s="139"/>
    </row>
    <row r="425" spans="1:66" ht="15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  <c r="AK425" s="139"/>
      <c r="AL425" s="139"/>
      <c r="AM425" s="139"/>
      <c r="AN425" s="139"/>
      <c r="AO425" s="139"/>
      <c r="AP425" s="139"/>
      <c r="AQ425" s="139"/>
      <c r="AR425" s="139"/>
      <c r="AS425" s="139"/>
      <c r="AT425" s="139"/>
      <c r="AU425" s="139"/>
      <c r="AV425" s="139"/>
      <c r="AW425" s="139"/>
      <c r="AX425" s="139"/>
      <c r="AY425" s="139"/>
      <c r="AZ425" s="139"/>
      <c r="BA425" s="140"/>
      <c r="BB425" s="139"/>
      <c r="BC425" s="139"/>
      <c r="BD425" s="139"/>
      <c r="BE425" s="139"/>
      <c r="BF425" s="139"/>
      <c r="BG425" s="140"/>
      <c r="BH425" s="139"/>
      <c r="BI425" s="139"/>
      <c r="BJ425" s="139"/>
      <c r="BK425" s="139"/>
      <c r="BL425" s="139"/>
      <c r="BM425" s="139"/>
      <c r="BN425" s="139"/>
    </row>
    <row r="426" spans="1:66" ht="15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39"/>
      <c r="AD426" s="139"/>
      <c r="AE426" s="139"/>
      <c r="AF426" s="139"/>
      <c r="AG426" s="139"/>
      <c r="AH426" s="139"/>
      <c r="AI426" s="139"/>
      <c r="AJ426" s="139"/>
      <c r="AK426" s="139"/>
      <c r="AL426" s="139"/>
      <c r="AM426" s="139"/>
      <c r="AN426" s="139"/>
      <c r="AO426" s="139"/>
      <c r="AP426" s="139"/>
      <c r="AQ426" s="139"/>
      <c r="AR426" s="139"/>
      <c r="AS426" s="139"/>
      <c r="AT426" s="139"/>
      <c r="AU426" s="139"/>
      <c r="AV426" s="139"/>
      <c r="AW426" s="139"/>
      <c r="AX426" s="139"/>
      <c r="AY426" s="139"/>
      <c r="AZ426" s="139"/>
      <c r="BA426" s="140"/>
      <c r="BB426" s="139"/>
      <c r="BC426" s="139"/>
      <c r="BD426" s="139"/>
      <c r="BE426" s="139"/>
      <c r="BF426" s="139"/>
      <c r="BG426" s="140"/>
      <c r="BH426" s="139"/>
      <c r="BI426" s="139"/>
      <c r="BJ426" s="139"/>
      <c r="BK426" s="139"/>
      <c r="BL426" s="139"/>
      <c r="BM426" s="139"/>
      <c r="BN426" s="139"/>
    </row>
    <row r="427" spans="1:66" ht="15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39"/>
      <c r="AE427" s="139"/>
      <c r="AF427" s="139"/>
      <c r="AG427" s="139"/>
      <c r="AH427" s="139"/>
      <c r="AI427" s="139"/>
      <c r="AJ427" s="139"/>
      <c r="AK427" s="139"/>
      <c r="AL427" s="139"/>
      <c r="AM427" s="139"/>
      <c r="AN427" s="139"/>
      <c r="AO427" s="139"/>
      <c r="AP427" s="139"/>
      <c r="AQ427" s="139"/>
      <c r="AR427" s="139"/>
      <c r="AS427" s="139"/>
      <c r="AT427" s="139"/>
      <c r="AU427" s="139"/>
      <c r="AV427" s="139"/>
      <c r="AW427" s="139"/>
      <c r="AX427" s="139"/>
      <c r="AY427" s="139"/>
      <c r="AZ427" s="139"/>
      <c r="BA427" s="140"/>
      <c r="BB427" s="139"/>
      <c r="BC427" s="139"/>
      <c r="BD427" s="139"/>
      <c r="BE427" s="139"/>
      <c r="BF427" s="139"/>
      <c r="BG427" s="140"/>
      <c r="BH427" s="139"/>
      <c r="BI427" s="139"/>
      <c r="BJ427" s="139"/>
      <c r="BK427" s="139"/>
      <c r="BL427" s="139"/>
      <c r="BM427" s="139"/>
      <c r="BN427" s="139"/>
    </row>
    <row r="428" spans="1:66" ht="15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  <c r="AC428" s="139"/>
      <c r="AD428" s="139"/>
      <c r="AE428" s="139"/>
      <c r="AF428" s="139"/>
      <c r="AG428" s="139"/>
      <c r="AH428" s="139"/>
      <c r="AI428" s="139"/>
      <c r="AJ428" s="139"/>
      <c r="AK428" s="139"/>
      <c r="AL428" s="139"/>
      <c r="AM428" s="139"/>
      <c r="AN428" s="139"/>
      <c r="AO428" s="139"/>
      <c r="AP428" s="139"/>
      <c r="AQ428" s="139"/>
      <c r="AR428" s="139"/>
      <c r="AS428" s="139"/>
      <c r="AT428" s="139"/>
      <c r="AU428" s="139"/>
      <c r="AV428" s="139"/>
      <c r="AW428" s="139"/>
      <c r="AX428" s="139"/>
      <c r="AY428" s="139"/>
      <c r="AZ428" s="139"/>
      <c r="BA428" s="140"/>
      <c r="BB428" s="139"/>
      <c r="BC428" s="139"/>
      <c r="BD428" s="139"/>
      <c r="BE428" s="139"/>
      <c r="BF428" s="139"/>
      <c r="BG428" s="140"/>
      <c r="BH428" s="139"/>
      <c r="BI428" s="139"/>
      <c r="BJ428" s="139"/>
      <c r="BK428" s="139"/>
      <c r="BL428" s="139"/>
      <c r="BM428" s="139"/>
      <c r="BN428" s="139"/>
    </row>
    <row r="429" spans="1:66" ht="15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  <c r="AK429" s="139"/>
      <c r="AL429" s="139"/>
      <c r="AM429" s="139"/>
      <c r="AN429" s="139"/>
      <c r="AO429" s="139"/>
      <c r="AP429" s="139"/>
      <c r="AQ429" s="139"/>
      <c r="AR429" s="139"/>
      <c r="AS429" s="139"/>
      <c r="AT429" s="139"/>
      <c r="AU429" s="139"/>
      <c r="AV429" s="139"/>
      <c r="AW429" s="139"/>
      <c r="AX429" s="139"/>
      <c r="AY429" s="139"/>
      <c r="AZ429" s="139"/>
      <c r="BA429" s="140"/>
      <c r="BB429" s="139"/>
      <c r="BC429" s="139"/>
      <c r="BD429" s="139"/>
      <c r="BE429" s="139"/>
      <c r="BF429" s="139"/>
      <c r="BG429" s="140"/>
      <c r="BH429" s="139"/>
      <c r="BI429" s="139"/>
      <c r="BJ429" s="139"/>
      <c r="BK429" s="139"/>
      <c r="BL429" s="139"/>
      <c r="BM429" s="139"/>
      <c r="BN429" s="139"/>
    </row>
    <row r="430" spans="1:66" ht="15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  <c r="AC430" s="139"/>
      <c r="AD430" s="139"/>
      <c r="AE430" s="139"/>
      <c r="AF430" s="139"/>
      <c r="AG430" s="139"/>
      <c r="AH430" s="139"/>
      <c r="AI430" s="139"/>
      <c r="AJ430" s="139"/>
      <c r="AK430" s="139"/>
      <c r="AL430" s="139"/>
      <c r="AM430" s="139"/>
      <c r="AN430" s="139"/>
      <c r="AO430" s="139"/>
      <c r="AP430" s="139"/>
      <c r="AQ430" s="139"/>
      <c r="AR430" s="139"/>
      <c r="AS430" s="139"/>
      <c r="AT430" s="139"/>
      <c r="AU430" s="139"/>
      <c r="AV430" s="139"/>
      <c r="AW430" s="139"/>
      <c r="AX430" s="139"/>
      <c r="AY430" s="139"/>
      <c r="AZ430" s="139"/>
      <c r="BA430" s="140"/>
      <c r="BB430" s="139"/>
      <c r="BC430" s="139"/>
      <c r="BD430" s="139"/>
      <c r="BE430" s="139"/>
      <c r="BF430" s="139"/>
      <c r="BG430" s="140"/>
      <c r="BH430" s="139"/>
      <c r="BI430" s="139"/>
      <c r="BJ430" s="139"/>
      <c r="BK430" s="139"/>
      <c r="BL430" s="139"/>
      <c r="BM430" s="139"/>
      <c r="BN430" s="139"/>
    </row>
    <row r="431" spans="1:66" ht="15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39"/>
      <c r="AD431" s="139"/>
      <c r="AE431" s="139"/>
      <c r="AF431" s="139"/>
      <c r="AG431" s="139"/>
      <c r="AH431" s="139"/>
      <c r="AI431" s="139"/>
      <c r="AJ431" s="139"/>
      <c r="AK431" s="139"/>
      <c r="AL431" s="139"/>
      <c r="AM431" s="139"/>
      <c r="AN431" s="139"/>
      <c r="AO431" s="139"/>
      <c r="AP431" s="139"/>
      <c r="AQ431" s="139"/>
      <c r="AR431" s="139"/>
      <c r="AS431" s="139"/>
      <c r="AT431" s="139"/>
      <c r="AU431" s="139"/>
      <c r="AV431" s="139"/>
      <c r="AW431" s="139"/>
      <c r="AX431" s="139"/>
      <c r="AY431" s="139"/>
      <c r="AZ431" s="139"/>
      <c r="BA431" s="140"/>
      <c r="BB431" s="139"/>
      <c r="BC431" s="139"/>
      <c r="BD431" s="139"/>
      <c r="BE431" s="139"/>
      <c r="BF431" s="139"/>
      <c r="BG431" s="140"/>
      <c r="BH431" s="139"/>
      <c r="BI431" s="139"/>
      <c r="BJ431" s="139"/>
      <c r="BK431" s="139"/>
      <c r="BL431" s="139"/>
      <c r="BM431" s="139"/>
      <c r="BN431" s="139"/>
    </row>
    <row r="432" spans="1:66" ht="15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  <c r="AC432" s="139"/>
      <c r="AD432" s="139"/>
      <c r="AE432" s="139"/>
      <c r="AF432" s="139"/>
      <c r="AG432" s="139"/>
      <c r="AH432" s="139"/>
      <c r="AI432" s="139"/>
      <c r="AJ432" s="139"/>
      <c r="AK432" s="139"/>
      <c r="AL432" s="139"/>
      <c r="AM432" s="139"/>
      <c r="AN432" s="139"/>
      <c r="AO432" s="139"/>
      <c r="AP432" s="139"/>
      <c r="AQ432" s="139"/>
      <c r="AR432" s="139"/>
      <c r="AS432" s="139"/>
      <c r="AT432" s="139"/>
      <c r="AU432" s="139"/>
      <c r="AV432" s="139"/>
      <c r="AW432" s="139"/>
      <c r="AX432" s="139"/>
      <c r="AY432" s="139"/>
      <c r="AZ432" s="139"/>
      <c r="BA432" s="140"/>
      <c r="BB432" s="139"/>
      <c r="BC432" s="139"/>
      <c r="BD432" s="139"/>
      <c r="BE432" s="139"/>
      <c r="BF432" s="139"/>
      <c r="BG432" s="140"/>
      <c r="BH432" s="139"/>
      <c r="BI432" s="139"/>
      <c r="BJ432" s="139"/>
      <c r="BK432" s="139"/>
      <c r="BL432" s="139"/>
      <c r="BM432" s="139"/>
      <c r="BN432" s="139"/>
    </row>
    <row r="433" spans="1:66" ht="15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39"/>
      <c r="AD433" s="139"/>
      <c r="AE433" s="139"/>
      <c r="AF433" s="139"/>
      <c r="AG433" s="139"/>
      <c r="AH433" s="139"/>
      <c r="AI433" s="139"/>
      <c r="AJ433" s="139"/>
      <c r="AK433" s="139"/>
      <c r="AL433" s="139"/>
      <c r="AM433" s="139"/>
      <c r="AN433" s="139"/>
      <c r="AO433" s="139"/>
      <c r="AP433" s="139"/>
      <c r="AQ433" s="139"/>
      <c r="AR433" s="139"/>
      <c r="AS433" s="139"/>
      <c r="AT433" s="139"/>
      <c r="AU433" s="139"/>
      <c r="AV433" s="139"/>
      <c r="AW433" s="139"/>
      <c r="AX433" s="139"/>
      <c r="AY433" s="139"/>
      <c r="AZ433" s="139"/>
      <c r="BA433" s="140"/>
      <c r="BB433" s="139"/>
      <c r="BC433" s="139"/>
      <c r="BD433" s="139"/>
      <c r="BE433" s="139"/>
      <c r="BF433" s="139"/>
      <c r="BG433" s="140"/>
      <c r="BH433" s="139"/>
      <c r="BI433" s="139"/>
      <c r="BJ433" s="139"/>
      <c r="BK433" s="139"/>
      <c r="BL433" s="139"/>
      <c r="BM433" s="139"/>
      <c r="BN433" s="139"/>
    </row>
    <row r="434" spans="1:66" ht="15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  <c r="AC434" s="139"/>
      <c r="AD434" s="139"/>
      <c r="AE434" s="139"/>
      <c r="AF434" s="139"/>
      <c r="AG434" s="139"/>
      <c r="AH434" s="139"/>
      <c r="AI434" s="139"/>
      <c r="AJ434" s="139"/>
      <c r="AK434" s="139"/>
      <c r="AL434" s="139"/>
      <c r="AM434" s="139"/>
      <c r="AN434" s="139"/>
      <c r="AO434" s="139"/>
      <c r="AP434" s="139"/>
      <c r="AQ434" s="139"/>
      <c r="AR434" s="139"/>
      <c r="AS434" s="139"/>
      <c r="AT434" s="139"/>
      <c r="AU434" s="139"/>
      <c r="AV434" s="139"/>
      <c r="AW434" s="139"/>
      <c r="AX434" s="139"/>
      <c r="AY434" s="139"/>
      <c r="AZ434" s="139"/>
      <c r="BA434" s="140"/>
      <c r="BB434" s="139"/>
      <c r="BC434" s="139"/>
      <c r="BD434" s="139"/>
      <c r="BE434" s="139"/>
      <c r="BF434" s="139"/>
      <c r="BG434" s="140"/>
      <c r="BH434" s="139"/>
      <c r="BI434" s="139"/>
      <c r="BJ434" s="139"/>
      <c r="BK434" s="139"/>
      <c r="BL434" s="139"/>
      <c r="BM434" s="139"/>
      <c r="BN434" s="139"/>
    </row>
    <row r="435" spans="1:66" ht="15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  <c r="AK435" s="139"/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  <c r="AW435" s="139"/>
      <c r="AX435" s="139"/>
      <c r="AY435" s="139"/>
      <c r="AZ435" s="139"/>
      <c r="BA435" s="140"/>
      <c r="BB435" s="139"/>
      <c r="BC435" s="139"/>
      <c r="BD435" s="139"/>
      <c r="BE435" s="139"/>
      <c r="BF435" s="139"/>
      <c r="BG435" s="140"/>
      <c r="BH435" s="139"/>
      <c r="BI435" s="139"/>
      <c r="BJ435" s="139"/>
      <c r="BK435" s="139"/>
      <c r="BL435" s="139"/>
      <c r="BM435" s="139"/>
      <c r="BN435" s="139"/>
    </row>
    <row r="436" spans="1:66" ht="15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  <c r="AC436" s="139"/>
      <c r="AD436" s="139"/>
      <c r="AE436" s="139"/>
      <c r="AF436" s="139"/>
      <c r="AG436" s="139"/>
      <c r="AH436" s="139"/>
      <c r="AI436" s="139"/>
      <c r="AJ436" s="139"/>
      <c r="AK436" s="139"/>
      <c r="AL436" s="139"/>
      <c r="AM436" s="139"/>
      <c r="AN436" s="139"/>
      <c r="AO436" s="139"/>
      <c r="AP436" s="139"/>
      <c r="AQ436" s="139"/>
      <c r="AR436" s="139"/>
      <c r="AS436" s="139"/>
      <c r="AT436" s="139"/>
      <c r="AU436" s="139"/>
      <c r="AV436" s="139"/>
      <c r="AW436" s="139"/>
      <c r="AX436" s="139"/>
      <c r="AY436" s="139"/>
      <c r="AZ436" s="139"/>
      <c r="BA436" s="140"/>
      <c r="BB436" s="139"/>
      <c r="BC436" s="139"/>
      <c r="BD436" s="139"/>
      <c r="BE436" s="139"/>
      <c r="BF436" s="139"/>
      <c r="BG436" s="140"/>
      <c r="BH436" s="139"/>
      <c r="BI436" s="139"/>
      <c r="BJ436" s="139"/>
      <c r="BK436" s="139"/>
      <c r="BL436" s="139"/>
      <c r="BM436" s="139"/>
      <c r="BN436" s="139"/>
    </row>
    <row r="437" spans="1:66" ht="15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  <c r="AK437" s="139"/>
      <c r="AL437" s="139"/>
      <c r="AM437" s="139"/>
      <c r="AN437" s="139"/>
      <c r="AO437" s="139"/>
      <c r="AP437" s="139"/>
      <c r="AQ437" s="139"/>
      <c r="AR437" s="139"/>
      <c r="AS437" s="139"/>
      <c r="AT437" s="139"/>
      <c r="AU437" s="139"/>
      <c r="AV437" s="139"/>
      <c r="AW437" s="139"/>
      <c r="AX437" s="139"/>
      <c r="AY437" s="139"/>
      <c r="AZ437" s="139"/>
      <c r="BA437" s="140"/>
      <c r="BB437" s="139"/>
      <c r="BC437" s="139"/>
      <c r="BD437" s="139"/>
      <c r="BE437" s="139"/>
      <c r="BF437" s="139"/>
      <c r="BG437" s="140"/>
      <c r="BH437" s="139"/>
      <c r="BI437" s="139"/>
      <c r="BJ437" s="139"/>
      <c r="BK437" s="139"/>
      <c r="BL437" s="139"/>
      <c r="BM437" s="139"/>
      <c r="BN437" s="139"/>
    </row>
    <row r="438" spans="1:66" ht="15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39"/>
      <c r="AD438" s="139"/>
      <c r="AE438" s="139"/>
      <c r="AF438" s="139"/>
      <c r="AG438" s="139"/>
      <c r="AH438" s="139"/>
      <c r="AI438" s="139"/>
      <c r="AJ438" s="139"/>
      <c r="AK438" s="139"/>
      <c r="AL438" s="139"/>
      <c r="AM438" s="139"/>
      <c r="AN438" s="139"/>
      <c r="AO438" s="139"/>
      <c r="AP438" s="139"/>
      <c r="AQ438" s="139"/>
      <c r="AR438" s="139"/>
      <c r="AS438" s="139"/>
      <c r="AT438" s="139"/>
      <c r="AU438" s="139"/>
      <c r="AV438" s="139"/>
      <c r="AW438" s="139"/>
      <c r="AX438" s="139"/>
      <c r="AY438" s="139"/>
      <c r="AZ438" s="139"/>
      <c r="BA438" s="140"/>
      <c r="BB438" s="139"/>
      <c r="BC438" s="139"/>
      <c r="BD438" s="139"/>
      <c r="BE438" s="139"/>
      <c r="BF438" s="139"/>
      <c r="BG438" s="140"/>
      <c r="BH438" s="139"/>
      <c r="BI438" s="139"/>
      <c r="BJ438" s="139"/>
      <c r="BK438" s="139"/>
      <c r="BL438" s="139"/>
      <c r="BM438" s="139"/>
      <c r="BN438" s="139"/>
    </row>
    <row r="439" spans="1:66" ht="15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  <c r="AK439" s="139"/>
      <c r="AL439" s="139"/>
      <c r="AM439" s="139"/>
      <c r="AN439" s="139"/>
      <c r="AO439" s="139"/>
      <c r="AP439" s="139"/>
      <c r="AQ439" s="139"/>
      <c r="AR439" s="139"/>
      <c r="AS439" s="139"/>
      <c r="AT439" s="139"/>
      <c r="AU439" s="139"/>
      <c r="AV439" s="139"/>
      <c r="AW439" s="139"/>
      <c r="AX439" s="139"/>
      <c r="AY439" s="139"/>
      <c r="AZ439" s="139"/>
      <c r="BA439" s="140"/>
      <c r="BB439" s="139"/>
      <c r="BC439" s="139"/>
      <c r="BD439" s="139"/>
      <c r="BE439" s="139"/>
      <c r="BF439" s="139"/>
      <c r="BG439" s="140"/>
      <c r="BH439" s="139"/>
      <c r="BI439" s="139"/>
      <c r="BJ439" s="139"/>
      <c r="BK439" s="139"/>
      <c r="BL439" s="139"/>
      <c r="BM439" s="139"/>
      <c r="BN439" s="139"/>
    </row>
    <row r="440" spans="1:66" ht="15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  <c r="AW440" s="139"/>
      <c r="AX440" s="139"/>
      <c r="AY440" s="139"/>
      <c r="AZ440" s="139"/>
      <c r="BA440" s="140"/>
      <c r="BB440" s="139"/>
      <c r="BC440" s="139"/>
      <c r="BD440" s="139"/>
      <c r="BE440" s="139"/>
      <c r="BF440" s="139"/>
      <c r="BG440" s="140"/>
      <c r="BH440" s="139"/>
      <c r="BI440" s="139"/>
      <c r="BJ440" s="139"/>
      <c r="BK440" s="139"/>
      <c r="BL440" s="139"/>
      <c r="BM440" s="139"/>
      <c r="BN440" s="139"/>
    </row>
    <row r="441" spans="1:66" ht="15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9"/>
      <c r="AM441" s="139"/>
      <c r="AN441" s="139"/>
      <c r="AO441" s="139"/>
      <c r="AP441" s="139"/>
      <c r="AQ441" s="139"/>
      <c r="AR441" s="139"/>
      <c r="AS441" s="139"/>
      <c r="AT441" s="139"/>
      <c r="AU441" s="139"/>
      <c r="AV441" s="139"/>
      <c r="AW441" s="139"/>
      <c r="AX441" s="139"/>
      <c r="AY441" s="139"/>
      <c r="AZ441" s="139"/>
      <c r="BA441" s="140"/>
      <c r="BB441" s="139"/>
      <c r="BC441" s="139"/>
      <c r="BD441" s="139"/>
      <c r="BE441" s="139"/>
      <c r="BF441" s="139"/>
      <c r="BG441" s="140"/>
      <c r="BH441" s="139"/>
      <c r="BI441" s="139"/>
      <c r="BJ441" s="139"/>
      <c r="BK441" s="139"/>
      <c r="BL441" s="139"/>
      <c r="BM441" s="139"/>
      <c r="BN441" s="139"/>
    </row>
    <row r="442" spans="1:66" ht="15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  <c r="AC442" s="139"/>
      <c r="AD442" s="139"/>
      <c r="AE442" s="139"/>
      <c r="AF442" s="139"/>
      <c r="AG442" s="139"/>
      <c r="AH442" s="139"/>
      <c r="AI442" s="139"/>
      <c r="AJ442" s="139"/>
      <c r="AK442" s="139"/>
      <c r="AL442" s="139"/>
      <c r="AM442" s="139"/>
      <c r="AN442" s="139"/>
      <c r="AO442" s="139"/>
      <c r="AP442" s="139"/>
      <c r="AQ442" s="139"/>
      <c r="AR442" s="139"/>
      <c r="AS442" s="139"/>
      <c r="AT442" s="139"/>
      <c r="AU442" s="139"/>
      <c r="AV442" s="139"/>
      <c r="AW442" s="139"/>
      <c r="AX442" s="139"/>
      <c r="AY442" s="139"/>
      <c r="AZ442" s="139"/>
      <c r="BA442" s="140"/>
      <c r="BB442" s="139"/>
      <c r="BC442" s="139"/>
      <c r="BD442" s="139"/>
      <c r="BE442" s="139"/>
      <c r="BF442" s="139"/>
      <c r="BG442" s="140"/>
      <c r="BH442" s="139"/>
      <c r="BI442" s="139"/>
      <c r="BJ442" s="139"/>
      <c r="BK442" s="139"/>
      <c r="BL442" s="139"/>
      <c r="BM442" s="139"/>
      <c r="BN442" s="139"/>
    </row>
    <row r="443" spans="1:66" ht="15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39"/>
      <c r="AD443" s="139"/>
      <c r="AE443" s="139"/>
      <c r="AF443" s="139"/>
      <c r="AG443" s="139"/>
      <c r="AH443" s="139"/>
      <c r="AI443" s="139"/>
      <c r="AJ443" s="139"/>
      <c r="AK443" s="139"/>
      <c r="AL443" s="139"/>
      <c r="AM443" s="139"/>
      <c r="AN443" s="139"/>
      <c r="AO443" s="139"/>
      <c r="AP443" s="139"/>
      <c r="AQ443" s="139"/>
      <c r="AR443" s="139"/>
      <c r="AS443" s="139"/>
      <c r="AT443" s="139"/>
      <c r="AU443" s="139"/>
      <c r="AV443" s="139"/>
      <c r="AW443" s="139"/>
      <c r="AX443" s="139"/>
      <c r="AY443" s="139"/>
      <c r="AZ443" s="139"/>
      <c r="BA443" s="140"/>
      <c r="BB443" s="139"/>
      <c r="BC443" s="139"/>
      <c r="BD443" s="139"/>
      <c r="BE443" s="139"/>
      <c r="BF443" s="139"/>
      <c r="BG443" s="140"/>
      <c r="BH443" s="139"/>
      <c r="BI443" s="139"/>
      <c r="BJ443" s="139"/>
      <c r="BK443" s="139"/>
      <c r="BL443" s="139"/>
      <c r="BM443" s="139"/>
      <c r="BN443" s="139"/>
    </row>
    <row r="444" spans="1:66" ht="15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  <c r="AC444" s="139"/>
      <c r="AD444" s="139"/>
      <c r="AE444" s="139"/>
      <c r="AF444" s="139"/>
      <c r="AG444" s="139"/>
      <c r="AH444" s="139"/>
      <c r="AI444" s="139"/>
      <c r="AJ444" s="139"/>
      <c r="AK444" s="139"/>
      <c r="AL444" s="139"/>
      <c r="AM444" s="139"/>
      <c r="AN444" s="139"/>
      <c r="AO444" s="139"/>
      <c r="AP444" s="139"/>
      <c r="AQ444" s="139"/>
      <c r="AR444" s="139"/>
      <c r="AS444" s="139"/>
      <c r="AT444" s="139"/>
      <c r="AU444" s="139"/>
      <c r="AV444" s="139"/>
      <c r="AW444" s="139"/>
      <c r="AX444" s="139"/>
      <c r="AY444" s="139"/>
      <c r="AZ444" s="139"/>
      <c r="BA444" s="140"/>
      <c r="BB444" s="139"/>
      <c r="BC444" s="139"/>
      <c r="BD444" s="139"/>
      <c r="BE444" s="139"/>
      <c r="BF444" s="139"/>
      <c r="BG444" s="140"/>
      <c r="BH444" s="139"/>
      <c r="BI444" s="139"/>
      <c r="BJ444" s="139"/>
      <c r="BK444" s="139"/>
      <c r="BL444" s="139"/>
      <c r="BM444" s="139"/>
      <c r="BN444" s="139"/>
    </row>
    <row r="445" spans="1:66" ht="15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39"/>
      <c r="AD445" s="139"/>
      <c r="AE445" s="139"/>
      <c r="AF445" s="139"/>
      <c r="AG445" s="139"/>
      <c r="AH445" s="139"/>
      <c r="AI445" s="139"/>
      <c r="AJ445" s="139"/>
      <c r="AK445" s="139"/>
      <c r="AL445" s="139"/>
      <c r="AM445" s="139"/>
      <c r="AN445" s="139"/>
      <c r="AO445" s="139"/>
      <c r="AP445" s="139"/>
      <c r="AQ445" s="139"/>
      <c r="AR445" s="139"/>
      <c r="AS445" s="139"/>
      <c r="AT445" s="139"/>
      <c r="AU445" s="139"/>
      <c r="AV445" s="139"/>
      <c r="AW445" s="139"/>
      <c r="AX445" s="139"/>
      <c r="AY445" s="139"/>
      <c r="AZ445" s="139"/>
      <c r="BA445" s="140"/>
      <c r="BB445" s="139"/>
      <c r="BC445" s="139"/>
      <c r="BD445" s="139"/>
      <c r="BE445" s="139"/>
      <c r="BF445" s="139"/>
      <c r="BG445" s="140"/>
      <c r="BH445" s="139"/>
      <c r="BI445" s="139"/>
      <c r="BJ445" s="139"/>
      <c r="BK445" s="139"/>
      <c r="BL445" s="139"/>
      <c r="BM445" s="139"/>
      <c r="BN445" s="139"/>
    </row>
    <row r="446" spans="1:66" ht="15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  <c r="AF446" s="139"/>
      <c r="AG446" s="139"/>
      <c r="AH446" s="139"/>
      <c r="AI446" s="139"/>
      <c r="AJ446" s="139"/>
      <c r="AK446" s="139"/>
      <c r="AL446" s="139"/>
      <c r="AM446" s="139"/>
      <c r="AN446" s="139"/>
      <c r="AO446" s="139"/>
      <c r="AP446" s="139"/>
      <c r="AQ446" s="139"/>
      <c r="AR446" s="139"/>
      <c r="AS446" s="139"/>
      <c r="AT446" s="139"/>
      <c r="AU446" s="139"/>
      <c r="AV446" s="139"/>
      <c r="AW446" s="139"/>
      <c r="AX446" s="139"/>
      <c r="AY446" s="139"/>
      <c r="AZ446" s="139"/>
      <c r="BA446" s="140"/>
      <c r="BB446" s="139"/>
      <c r="BC446" s="139"/>
      <c r="BD446" s="139"/>
      <c r="BE446" s="139"/>
      <c r="BF446" s="139"/>
      <c r="BG446" s="140"/>
      <c r="BH446" s="139"/>
      <c r="BI446" s="139"/>
      <c r="BJ446" s="139"/>
      <c r="BK446" s="139"/>
      <c r="BL446" s="139"/>
      <c r="BM446" s="139"/>
      <c r="BN446" s="139"/>
    </row>
    <row r="447" spans="1:66" ht="15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  <c r="AF447" s="139"/>
      <c r="AG447" s="139"/>
      <c r="AH447" s="139"/>
      <c r="AI447" s="139"/>
      <c r="AJ447" s="139"/>
      <c r="AK447" s="139"/>
      <c r="AL447" s="139"/>
      <c r="AM447" s="139"/>
      <c r="AN447" s="139"/>
      <c r="AO447" s="139"/>
      <c r="AP447" s="139"/>
      <c r="AQ447" s="139"/>
      <c r="AR447" s="139"/>
      <c r="AS447" s="139"/>
      <c r="AT447" s="139"/>
      <c r="AU447" s="139"/>
      <c r="AV447" s="139"/>
      <c r="AW447" s="139"/>
      <c r="AX447" s="139"/>
      <c r="AY447" s="139"/>
      <c r="AZ447" s="139"/>
      <c r="BA447" s="140"/>
      <c r="BB447" s="139"/>
      <c r="BC447" s="139"/>
      <c r="BD447" s="139"/>
      <c r="BE447" s="139"/>
      <c r="BF447" s="139"/>
      <c r="BG447" s="140"/>
      <c r="BH447" s="139"/>
      <c r="BI447" s="139"/>
      <c r="BJ447" s="139"/>
      <c r="BK447" s="139"/>
      <c r="BL447" s="139"/>
      <c r="BM447" s="139"/>
      <c r="BN447" s="139"/>
    </row>
    <row r="448" spans="1:66" ht="15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  <c r="AW448" s="139"/>
      <c r="AX448" s="139"/>
      <c r="AY448" s="139"/>
      <c r="AZ448" s="139"/>
      <c r="BA448" s="140"/>
      <c r="BB448" s="139"/>
      <c r="BC448" s="139"/>
      <c r="BD448" s="139"/>
      <c r="BE448" s="139"/>
      <c r="BF448" s="139"/>
      <c r="BG448" s="140"/>
      <c r="BH448" s="139"/>
      <c r="BI448" s="139"/>
      <c r="BJ448" s="139"/>
      <c r="BK448" s="139"/>
      <c r="BL448" s="139"/>
      <c r="BM448" s="139"/>
      <c r="BN448" s="139"/>
    </row>
    <row r="449" spans="1:66" ht="15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9"/>
      <c r="AM449" s="139"/>
      <c r="AN449" s="139"/>
      <c r="AO449" s="139"/>
      <c r="AP449" s="139"/>
      <c r="AQ449" s="139"/>
      <c r="AR449" s="139"/>
      <c r="AS449" s="139"/>
      <c r="AT449" s="139"/>
      <c r="AU449" s="139"/>
      <c r="AV449" s="139"/>
      <c r="AW449" s="139"/>
      <c r="AX449" s="139"/>
      <c r="AY449" s="139"/>
      <c r="AZ449" s="139"/>
      <c r="BA449" s="140"/>
      <c r="BB449" s="139"/>
      <c r="BC449" s="139"/>
      <c r="BD449" s="139"/>
      <c r="BE449" s="139"/>
      <c r="BF449" s="139"/>
      <c r="BG449" s="140"/>
      <c r="BH449" s="139"/>
      <c r="BI449" s="139"/>
      <c r="BJ449" s="139"/>
      <c r="BK449" s="139"/>
      <c r="BL449" s="139"/>
      <c r="BM449" s="139"/>
      <c r="BN449" s="139"/>
    </row>
    <row r="450" spans="1:66" ht="15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39"/>
      <c r="AD450" s="139"/>
      <c r="AE450" s="139"/>
      <c r="AF450" s="139"/>
      <c r="AG450" s="139"/>
      <c r="AH450" s="139"/>
      <c r="AI450" s="139"/>
      <c r="AJ450" s="139"/>
      <c r="AK450" s="139"/>
      <c r="AL450" s="139"/>
      <c r="AM450" s="139"/>
      <c r="AN450" s="139"/>
      <c r="AO450" s="139"/>
      <c r="AP450" s="139"/>
      <c r="AQ450" s="139"/>
      <c r="AR450" s="139"/>
      <c r="AS450" s="139"/>
      <c r="AT450" s="139"/>
      <c r="AU450" s="139"/>
      <c r="AV450" s="139"/>
      <c r="AW450" s="139"/>
      <c r="AX450" s="139"/>
      <c r="AY450" s="139"/>
      <c r="AZ450" s="139"/>
      <c r="BA450" s="140"/>
      <c r="BB450" s="139"/>
      <c r="BC450" s="139"/>
      <c r="BD450" s="139"/>
      <c r="BE450" s="139"/>
      <c r="BF450" s="139"/>
      <c r="BG450" s="140"/>
      <c r="BH450" s="139"/>
      <c r="BI450" s="139"/>
      <c r="BJ450" s="139"/>
      <c r="BK450" s="139"/>
      <c r="BL450" s="139"/>
      <c r="BM450" s="139"/>
      <c r="BN450" s="139"/>
    </row>
    <row r="451" spans="1:66" ht="15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39"/>
      <c r="AD451" s="139"/>
      <c r="AE451" s="139"/>
      <c r="AF451" s="139"/>
      <c r="AG451" s="139"/>
      <c r="AH451" s="139"/>
      <c r="AI451" s="139"/>
      <c r="AJ451" s="139"/>
      <c r="AK451" s="139"/>
      <c r="AL451" s="139"/>
      <c r="AM451" s="139"/>
      <c r="AN451" s="139"/>
      <c r="AO451" s="139"/>
      <c r="AP451" s="139"/>
      <c r="AQ451" s="139"/>
      <c r="AR451" s="139"/>
      <c r="AS451" s="139"/>
      <c r="AT451" s="139"/>
      <c r="AU451" s="139"/>
      <c r="AV451" s="139"/>
      <c r="AW451" s="139"/>
      <c r="AX451" s="139"/>
      <c r="AY451" s="139"/>
      <c r="AZ451" s="139"/>
      <c r="BA451" s="140"/>
      <c r="BB451" s="139"/>
      <c r="BC451" s="139"/>
      <c r="BD451" s="139"/>
      <c r="BE451" s="139"/>
      <c r="BF451" s="139"/>
      <c r="BG451" s="140"/>
      <c r="BH451" s="139"/>
      <c r="BI451" s="139"/>
      <c r="BJ451" s="139"/>
      <c r="BK451" s="139"/>
      <c r="BL451" s="139"/>
      <c r="BM451" s="139"/>
      <c r="BN451" s="139"/>
    </row>
    <row r="452" spans="1:66" ht="15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  <c r="AC452" s="139"/>
      <c r="AD452" s="139"/>
      <c r="AE452" s="139"/>
      <c r="AF452" s="139"/>
      <c r="AG452" s="139"/>
      <c r="AH452" s="139"/>
      <c r="AI452" s="139"/>
      <c r="AJ452" s="139"/>
      <c r="AK452" s="139"/>
      <c r="AL452" s="139"/>
      <c r="AM452" s="139"/>
      <c r="AN452" s="139"/>
      <c r="AO452" s="139"/>
      <c r="AP452" s="139"/>
      <c r="AQ452" s="139"/>
      <c r="AR452" s="139"/>
      <c r="AS452" s="139"/>
      <c r="AT452" s="139"/>
      <c r="AU452" s="139"/>
      <c r="AV452" s="139"/>
      <c r="AW452" s="139"/>
      <c r="AX452" s="139"/>
      <c r="AY452" s="139"/>
      <c r="AZ452" s="139"/>
      <c r="BA452" s="140"/>
      <c r="BB452" s="139"/>
      <c r="BC452" s="139"/>
      <c r="BD452" s="139"/>
      <c r="BE452" s="139"/>
      <c r="BF452" s="139"/>
      <c r="BG452" s="140"/>
      <c r="BH452" s="139"/>
      <c r="BI452" s="139"/>
      <c r="BJ452" s="139"/>
      <c r="BK452" s="139"/>
      <c r="BL452" s="139"/>
      <c r="BM452" s="139"/>
      <c r="BN452" s="139"/>
    </row>
    <row r="453" spans="1:66" ht="15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39"/>
      <c r="AK453" s="139"/>
      <c r="AL453" s="139"/>
      <c r="AM453" s="139"/>
      <c r="AN453" s="139"/>
      <c r="AO453" s="139"/>
      <c r="AP453" s="139"/>
      <c r="AQ453" s="139"/>
      <c r="AR453" s="139"/>
      <c r="AS453" s="139"/>
      <c r="AT453" s="139"/>
      <c r="AU453" s="139"/>
      <c r="AV453" s="139"/>
      <c r="AW453" s="139"/>
      <c r="AX453" s="139"/>
      <c r="AY453" s="139"/>
      <c r="AZ453" s="139"/>
      <c r="BA453" s="140"/>
      <c r="BB453" s="139"/>
      <c r="BC453" s="139"/>
      <c r="BD453" s="139"/>
      <c r="BE453" s="139"/>
      <c r="BF453" s="139"/>
      <c r="BG453" s="140"/>
      <c r="BH453" s="139"/>
      <c r="BI453" s="139"/>
      <c r="BJ453" s="139"/>
      <c r="BK453" s="139"/>
      <c r="BL453" s="139"/>
      <c r="BM453" s="139"/>
      <c r="BN453" s="139"/>
    </row>
    <row r="454" spans="1:66" ht="15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  <c r="AC454" s="139"/>
      <c r="AD454" s="139"/>
      <c r="AE454" s="139"/>
      <c r="AF454" s="139"/>
      <c r="AG454" s="139"/>
      <c r="AH454" s="139"/>
      <c r="AI454" s="139"/>
      <c r="AJ454" s="139"/>
      <c r="AK454" s="139"/>
      <c r="AL454" s="139"/>
      <c r="AM454" s="139"/>
      <c r="AN454" s="139"/>
      <c r="AO454" s="139"/>
      <c r="AP454" s="139"/>
      <c r="AQ454" s="139"/>
      <c r="AR454" s="139"/>
      <c r="AS454" s="139"/>
      <c r="AT454" s="139"/>
      <c r="AU454" s="139"/>
      <c r="AV454" s="139"/>
      <c r="AW454" s="139"/>
      <c r="AX454" s="139"/>
      <c r="AY454" s="139"/>
      <c r="AZ454" s="139"/>
      <c r="BA454" s="140"/>
      <c r="BB454" s="139"/>
      <c r="BC454" s="139"/>
      <c r="BD454" s="139"/>
      <c r="BE454" s="139"/>
      <c r="BF454" s="139"/>
      <c r="BG454" s="140"/>
      <c r="BH454" s="139"/>
      <c r="BI454" s="139"/>
      <c r="BJ454" s="139"/>
      <c r="BK454" s="139"/>
      <c r="BL454" s="139"/>
      <c r="BM454" s="139"/>
      <c r="BN454" s="139"/>
    </row>
    <row r="455" spans="1:66" ht="15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39"/>
      <c r="AD455" s="139"/>
      <c r="AE455" s="139"/>
      <c r="AF455" s="139"/>
      <c r="AG455" s="139"/>
      <c r="AH455" s="139"/>
      <c r="AI455" s="139"/>
      <c r="AJ455" s="139"/>
      <c r="AK455" s="139"/>
      <c r="AL455" s="139"/>
      <c r="AM455" s="139"/>
      <c r="AN455" s="139"/>
      <c r="AO455" s="139"/>
      <c r="AP455" s="139"/>
      <c r="AQ455" s="139"/>
      <c r="AR455" s="139"/>
      <c r="AS455" s="139"/>
      <c r="AT455" s="139"/>
      <c r="AU455" s="139"/>
      <c r="AV455" s="139"/>
      <c r="AW455" s="139"/>
      <c r="AX455" s="139"/>
      <c r="AY455" s="139"/>
      <c r="AZ455" s="139"/>
      <c r="BA455" s="140"/>
      <c r="BB455" s="139"/>
      <c r="BC455" s="139"/>
      <c r="BD455" s="139"/>
      <c r="BE455" s="139"/>
      <c r="BF455" s="139"/>
      <c r="BG455" s="140"/>
      <c r="BH455" s="139"/>
      <c r="BI455" s="139"/>
      <c r="BJ455" s="139"/>
      <c r="BK455" s="139"/>
      <c r="BL455" s="139"/>
      <c r="BM455" s="139"/>
      <c r="BN455" s="139"/>
    </row>
    <row r="456" spans="1:66" ht="15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  <c r="AC456" s="139"/>
      <c r="AD456" s="139"/>
      <c r="AE456" s="139"/>
      <c r="AF456" s="139"/>
      <c r="AG456" s="139"/>
      <c r="AH456" s="139"/>
      <c r="AI456" s="139"/>
      <c r="AJ456" s="139"/>
      <c r="AK456" s="139"/>
      <c r="AL456" s="139"/>
      <c r="AM456" s="139"/>
      <c r="AN456" s="139"/>
      <c r="AO456" s="139"/>
      <c r="AP456" s="139"/>
      <c r="AQ456" s="139"/>
      <c r="AR456" s="139"/>
      <c r="AS456" s="139"/>
      <c r="AT456" s="139"/>
      <c r="AU456" s="139"/>
      <c r="AV456" s="139"/>
      <c r="AW456" s="139"/>
      <c r="AX456" s="139"/>
      <c r="AY456" s="139"/>
      <c r="AZ456" s="139"/>
      <c r="BA456" s="140"/>
      <c r="BB456" s="139"/>
      <c r="BC456" s="139"/>
      <c r="BD456" s="139"/>
      <c r="BE456" s="139"/>
      <c r="BF456" s="139"/>
      <c r="BG456" s="140"/>
      <c r="BH456" s="139"/>
      <c r="BI456" s="139"/>
      <c r="BJ456" s="139"/>
      <c r="BK456" s="139"/>
      <c r="BL456" s="139"/>
      <c r="BM456" s="139"/>
      <c r="BN456" s="139"/>
    </row>
    <row r="457" spans="1:66" ht="15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39"/>
      <c r="AD457" s="139"/>
      <c r="AE457" s="139"/>
      <c r="AF457" s="139"/>
      <c r="AG457" s="139"/>
      <c r="AH457" s="139"/>
      <c r="AI457" s="139"/>
      <c r="AJ457" s="139"/>
      <c r="AK457" s="139"/>
      <c r="AL457" s="139"/>
      <c r="AM457" s="139"/>
      <c r="AN457" s="139"/>
      <c r="AO457" s="139"/>
      <c r="AP457" s="139"/>
      <c r="AQ457" s="139"/>
      <c r="AR457" s="139"/>
      <c r="AS457" s="139"/>
      <c r="AT457" s="139"/>
      <c r="AU457" s="139"/>
      <c r="AV457" s="139"/>
      <c r="AW457" s="139"/>
      <c r="AX457" s="139"/>
      <c r="AY457" s="139"/>
      <c r="AZ457" s="139"/>
      <c r="BA457" s="140"/>
      <c r="BB457" s="139"/>
      <c r="BC457" s="139"/>
      <c r="BD457" s="139"/>
      <c r="BE457" s="139"/>
      <c r="BF457" s="139"/>
      <c r="BG457" s="140"/>
      <c r="BH457" s="139"/>
      <c r="BI457" s="139"/>
      <c r="BJ457" s="139"/>
      <c r="BK457" s="139"/>
      <c r="BL457" s="139"/>
      <c r="BM457" s="139"/>
      <c r="BN457" s="139"/>
    </row>
    <row r="458" spans="1:66" ht="15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39"/>
      <c r="AD458" s="139"/>
      <c r="AE458" s="139"/>
      <c r="AF458" s="139"/>
      <c r="AG458" s="139"/>
      <c r="AH458" s="139"/>
      <c r="AI458" s="139"/>
      <c r="AJ458" s="139"/>
      <c r="AK458" s="139"/>
      <c r="AL458" s="139"/>
      <c r="AM458" s="139"/>
      <c r="AN458" s="139"/>
      <c r="AO458" s="139"/>
      <c r="AP458" s="139"/>
      <c r="AQ458" s="139"/>
      <c r="AR458" s="139"/>
      <c r="AS458" s="139"/>
      <c r="AT458" s="139"/>
      <c r="AU458" s="139"/>
      <c r="AV458" s="139"/>
      <c r="AW458" s="139"/>
      <c r="AX458" s="139"/>
      <c r="AY458" s="139"/>
      <c r="AZ458" s="139"/>
      <c r="BA458" s="140"/>
      <c r="BB458" s="139"/>
      <c r="BC458" s="139"/>
      <c r="BD458" s="139"/>
      <c r="BE458" s="139"/>
      <c r="BF458" s="139"/>
      <c r="BG458" s="140"/>
      <c r="BH458" s="139"/>
      <c r="BI458" s="139"/>
      <c r="BJ458" s="139"/>
      <c r="BK458" s="139"/>
      <c r="BL458" s="139"/>
      <c r="BM458" s="139"/>
      <c r="BN458" s="139"/>
    </row>
    <row r="459" spans="1:66" ht="15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9"/>
      <c r="AM459" s="139"/>
      <c r="AN459" s="139"/>
      <c r="AO459" s="139"/>
      <c r="AP459" s="139"/>
      <c r="AQ459" s="139"/>
      <c r="AR459" s="139"/>
      <c r="AS459" s="139"/>
      <c r="AT459" s="139"/>
      <c r="AU459" s="139"/>
      <c r="AV459" s="139"/>
      <c r="AW459" s="139"/>
      <c r="AX459" s="139"/>
      <c r="AY459" s="139"/>
      <c r="AZ459" s="139"/>
      <c r="BA459" s="140"/>
      <c r="BB459" s="139"/>
      <c r="BC459" s="139"/>
      <c r="BD459" s="139"/>
      <c r="BE459" s="139"/>
      <c r="BF459" s="139"/>
      <c r="BG459" s="140"/>
      <c r="BH459" s="139"/>
      <c r="BI459" s="139"/>
      <c r="BJ459" s="139"/>
      <c r="BK459" s="139"/>
      <c r="BL459" s="139"/>
      <c r="BM459" s="139"/>
      <c r="BN459" s="139"/>
    </row>
    <row r="460" spans="1:66" ht="15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  <c r="AC460" s="139"/>
      <c r="AD460" s="139"/>
      <c r="AE460" s="139"/>
      <c r="AF460" s="139"/>
      <c r="AG460" s="139"/>
      <c r="AH460" s="139"/>
      <c r="AI460" s="139"/>
      <c r="AJ460" s="139"/>
      <c r="AK460" s="139"/>
      <c r="AL460" s="139"/>
      <c r="AM460" s="139"/>
      <c r="AN460" s="139"/>
      <c r="AO460" s="139"/>
      <c r="AP460" s="139"/>
      <c r="AQ460" s="139"/>
      <c r="AR460" s="139"/>
      <c r="AS460" s="139"/>
      <c r="AT460" s="139"/>
      <c r="AU460" s="139"/>
      <c r="AV460" s="139"/>
      <c r="AW460" s="139"/>
      <c r="AX460" s="139"/>
      <c r="AY460" s="139"/>
      <c r="AZ460" s="139"/>
      <c r="BA460" s="140"/>
      <c r="BB460" s="139"/>
      <c r="BC460" s="139"/>
      <c r="BD460" s="139"/>
      <c r="BE460" s="139"/>
      <c r="BF460" s="139"/>
      <c r="BG460" s="140"/>
      <c r="BH460" s="139"/>
      <c r="BI460" s="139"/>
      <c r="BJ460" s="139"/>
      <c r="BK460" s="139"/>
      <c r="BL460" s="139"/>
      <c r="BM460" s="139"/>
      <c r="BN460" s="139"/>
    </row>
    <row r="461" spans="1:66" ht="15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9"/>
      <c r="AM461" s="139"/>
      <c r="AN461" s="139"/>
      <c r="AO461" s="139"/>
      <c r="AP461" s="139"/>
      <c r="AQ461" s="139"/>
      <c r="AR461" s="139"/>
      <c r="AS461" s="139"/>
      <c r="AT461" s="139"/>
      <c r="AU461" s="139"/>
      <c r="AV461" s="139"/>
      <c r="AW461" s="139"/>
      <c r="AX461" s="139"/>
      <c r="AY461" s="139"/>
      <c r="AZ461" s="139"/>
      <c r="BA461" s="140"/>
      <c r="BB461" s="139"/>
      <c r="BC461" s="139"/>
      <c r="BD461" s="139"/>
      <c r="BE461" s="139"/>
      <c r="BF461" s="139"/>
      <c r="BG461" s="140"/>
      <c r="BH461" s="139"/>
      <c r="BI461" s="139"/>
      <c r="BJ461" s="139"/>
      <c r="BK461" s="139"/>
      <c r="BL461" s="139"/>
      <c r="BM461" s="139"/>
      <c r="BN461" s="139"/>
    </row>
    <row r="462" spans="1:66" ht="15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9"/>
      <c r="AM462" s="139"/>
      <c r="AN462" s="139"/>
      <c r="AO462" s="139"/>
      <c r="AP462" s="139"/>
      <c r="AQ462" s="139"/>
      <c r="AR462" s="139"/>
      <c r="AS462" s="139"/>
      <c r="AT462" s="139"/>
      <c r="AU462" s="139"/>
      <c r="AV462" s="139"/>
      <c r="AW462" s="139"/>
      <c r="AX462" s="139"/>
      <c r="AY462" s="139"/>
      <c r="AZ462" s="139"/>
      <c r="BA462" s="140"/>
      <c r="BB462" s="139"/>
      <c r="BC462" s="139"/>
      <c r="BD462" s="139"/>
      <c r="BE462" s="139"/>
      <c r="BF462" s="139"/>
      <c r="BG462" s="140"/>
      <c r="BH462" s="139"/>
      <c r="BI462" s="139"/>
      <c r="BJ462" s="139"/>
      <c r="BK462" s="139"/>
      <c r="BL462" s="139"/>
      <c r="BM462" s="139"/>
      <c r="BN462" s="139"/>
    </row>
    <row r="463" spans="1:66" ht="15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  <c r="AW463" s="139"/>
      <c r="AX463" s="139"/>
      <c r="AY463" s="139"/>
      <c r="AZ463" s="139"/>
      <c r="BA463" s="140"/>
      <c r="BB463" s="139"/>
      <c r="BC463" s="139"/>
      <c r="BD463" s="139"/>
      <c r="BE463" s="139"/>
      <c r="BF463" s="139"/>
      <c r="BG463" s="140"/>
      <c r="BH463" s="139"/>
      <c r="BI463" s="139"/>
      <c r="BJ463" s="139"/>
      <c r="BK463" s="139"/>
      <c r="BL463" s="139"/>
      <c r="BM463" s="139"/>
      <c r="BN463" s="139"/>
    </row>
    <row r="464" spans="1:66" ht="15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  <c r="AC464" s="139"/>
      <c r="AD464" s="139"/>
      <c r="AE464" s="139"/>
      <c r="AF464" s="139"/>
      <c r="AG464" s="139"/>
      <c r="AH464" s="139"/>
      <c r="AI464" s="139"/>
      <c r="AJ464" s="139"/>
      <c r="AK464" s="139"/>
      <c r="AL464" s="139"/>
      <c r="AM464" s="139"/>
      <c r="AN464" s="139"/>
      <c r="AO464" s="139"/>
      <c r="AP464" s="139"/>
      <c r="AQ464" s="139"/>
      <c r="AR464" s="139"/>
      <c r="AS464" s="139"/>
      <c r="AT464" s="139"/>
      <c r="AU464" s="139"/>
      <c r="AV464" s="139"/>
      <c r="AW464" s="139"/>
      <c r="AX464" s="139"/>
      <c r="AY464" s="139"/>
      <c r="AZ464" s="139"/>
      <c r="BA464" s="140"/>
      <c r="BB464" s="139"/>
      <c r="BC464" s="139"/>
      <c r="BD464" s="139"/>
      <c r="BE464" s="139"/>
      <c r="BF464" s="139"/>
      <c r="BG464" s="140"/>
      <c r="BH464" s="139"/>
      <c r="BI464" s="139"/>
      <c r="BJ464" s="139"/>
      <c r="BK464" s="139"/>
      <c r="BL464" s="139"/>
      <c r="BM464" s="139"/>
      <c r="BN464" s="139"/>
    </row>
    <row r="465" spans="1:66" ht="15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39"/>
      <c r="AD465" s="139"/>
      <c r="AE465" s="139"/>
      <c r="AF465" s="139"/>
      <c r="AG465" s="139"/>
      <c r="AH465" s="139"/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  <c r="AW465" s="139"/>
      <c r="AX465" s="139"/>
      <c r="AY465" s="139"/>
      <c r="AZ465" s="139"/>
      <c r="BA465" s="140"/>
      <c r="BB465" s="139"/>
      <c r="BC465" s="139"/>
      <c r="BD465" s="139"/>
      <c r="BE465" s="139"/>
      <c r="BF465" s="139"/>
      <c r="BG465" s="140"/>
      <c r="BH465" s="139"/>
      <c r="BI465" s="139"/>
      <c r="BJ465" s="139"/>
      <c r="BK465" s="139"/>
      <c r="BL465" s="139"/>
      <c r="BM465" s="139"/>
      <c r="BN465" s="139"/>
    </row>
    <row r="466" spans="1:66" ht="15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  <c r="AC466" s="139"/>
      <c r="AD466" s="139"/>
      <c r="AE466" s="139"/>
      <c r="AF466" s="139"/>
      <c r="AG466" s="139"/>
      <c r="AH466" s="139"/>
      <c r="AI466" s="139"/>
      <c r="AJ466" s="139"/>
      <c r="AK466" s="139"/>
      <c r="AL466" s="139"/>
      <c r="AM466" s="139"/>
      <c r="AN466" s="139"/>
      <c r="AO466" s="139"/>
      <c r="AP466" s="139"/>
      <c r="AQ466" s="139"/>
      <c r="AR466" s="139"/>
      <c r="AS466" s="139"/>
      <c r="AT466" s="139"/>
      <c r="AU466" s="139"/>
      <c r="AV466" s="139"/>
      <c r="AW466" s="139"/>
      <c r="AX466" s="139"/>
      <c r="AY466" s="139"/>
      <c r="AZ466" s="139"/>
      <c r="BA466" s="140"/>
      <c r="BB466" s="139"/>
      <c r="BC466" s="139"/>
      <c r="BD466" s="139"/>
      <c r="BE466" s="139"/>
      <c r="BF466" s="139"/>
      <c r="BG466" s="140"/>
      <c r="BH466" s="139"/>
      <c r="BI466" s="139"/>
      <c r="BJ466" s="139"/>
      <c r="BK466" s="139"/>
      <c r="BL466" s="139"/>
      <c r="BM466" s="139"/>
      <c r="BN466" s="139"/>
    </row>
    <row r="467" spans="1:66" ht="15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39"/>
      <c r="AD467" s="139"/>
      <c r="AE467" s="139"/>
      <c r="AF467" s="139"/>
      <c r="AG467" s="139"/>
      <c r="AH467" s="139"/>
      <c r="AI467" s="139"/>
      <c r="AJ467" s="139"/>
      <c r="AK467" s="139"/>
      <c r="AL467" s="139"/>
      <c r="AM467" s="139"/>
      <c r="AN467" s="139"/>
      <c r="AO467" s="139"/>
      <c r="AP467" s="139"/>
      <c r="AQ467" s="139"/>
      <c r="AR467" s="139"/>
      <c r="AS467" s="139"/>
      <c r="AT467" s="139"/>
      <c r="AU467" s="139"/>
      <c r="AV467" s="139"/>
      <c r="AW467" s="139"/>
      <c r="AX467" s="139"/>
      <c r="AY467" s="139"/>
      <c r="AZ467" s="139"/>
      <c r="BA467" s="140"/>
      <c r="BB467" s="139"/>
      <c r="BC467" s="139"/>
      <c r="BD467" s="139"/>
      <c r="BE467" s="139"/>
      <c r="BF467" s="139"/>
      <c r="BG467" s="140"/>
      <c r="BH467" s="139"/>
      <c r="BI467" s="139"/>
      <c r="BJ467" s="139"/>
      <c r="BK467" s="139"/>
      <c r="BL467" s="139"/>
      <c r="BM467" s="139"/>
      <c r="BN467" s="139"/>
    </row>
    <row r="468" spans="1:66" ht="15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39"/>
      <c r="AD468" s="139"/>
      <c r="AE468" s="139"/>
      <c r="AF468" s="139"/>
      <c r="AG468" s="139"/>
      <c r="AH468" s="139"/>
      <c r="AI468" s="139"/>
      <c r="AJ468" s="139"/>
      <c r="AK468" s="139"/>
      <c r="AL468" s="139"/>
      <c r="AM468" s="139"/>
      <c r="AN468" s="139"/>
      <c r="AO468" s="139"/>
      <c r="AP468" s="139"/>
      <c r="AQ468" s="139"/>
      <c r="AR468" s="139"/>
      <c r="AS468" s="139"/>
      <c r="AT468" s="139"/>
      <c r="AU468" s="139"/>
      <c r="AV468" s="139"/>
      <c r="AW468" s="139"/>
      <c r="AX468" s="139"/>
      <c r="AY468" s="139"/>
      <c r="AZ468" s="139"/>
      <c r="BA468" s="140"/>
      <c r="BB468" s="139"/>
      <c r="BC468" s="139"/>
      <c r="BD468" s="139"/>
      <c r="BE468" s="139"/>
      <c r="BF468" s="139"/>
      <c r="BG468" s="140"/>
      <c r="BH468" s="139"/>
      <c r="BI468" s="139"/>
      <c r="BJ468" s="139"/>
      <c r="BK468" s="139"/>
      <c r="BL468" s="139"/>
      <c r="BM468" s="139"/>
      <c r="BN468" s="139"/>
    </row>
    <row r="469" spans="1:66" ht="15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9"/>
      <c r="AM469" s="139"/>
      <c r="AN469" s="139"/>
      <c r="AO469" s="139"/>
      <c r="AP469" s="139"/>
      <c r="AQ469" s="139"/>
      <c r="AR469" s="139"/>
      <c r="AS469" s="139"/>
      <c r="AT469" s="139"/>
      <c r="AU469" s="139"/>
      <c r="AV469" s="139"/>
      <c r="AW469" s="139"/>
      <c r="AX469" s="139"/>
      <c r="AY469" s="139"/>
      <c r="AZ469" s="139"/>
      <c r="BA469" s="140"/>
      <c r="BB469" s="139"/>
      <c r="BC469" s="139"/>
      <c r="BD469" s="139"/>
      <c r="BE469" s="139"/>
      <c r="BF469" s="139"/>
      <c r="BG469" s="140"/>
      <c r="BH469" s="139"/>
      <c r="BI469" s="139"/>
      <c r="BJ469" s="139"/>
      <c r="BK469" s="139"/>
      <c r="BL469" s="139"/>
      <c r="BM469" s="139"/>
      <c r="BN469" s="139"/>
    </row>
    <row r="470" spans="1:66" ht="15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  <c r="AC470" s="139"/>
      <c r="AD470" s="139"/>
      <c r="AE470" s="139"/>
      <c r="AF470" s="139"/>
      <c r="AG470" s="139"/>
      <c r="AH470" s="139"/>
      <c r="AI470" s="139"/>
      <c r="AJ470" s="139"/>
      <c r="AK470" s="139"/>
      <c r="AL470" s="139"/>
      <c r="AM470" s="139"/>
      <c r="AN470" s="139"/>
      <c r="AO470" s="139"/>
      <c r="AP470" s="139"/>
      <c r="AQ470" s="139"/>
      <c r="AR470" s="139"/>
      <c r="AS470" s="139"/>
      <c r="AT470" s="139"/>
      <c r="AU470" s="139"/>
      <c r="AV470" s="139"/>
      <c r="AW470" s="139"/>
      <c r="AX470" s="139"/>
      <c r="AY470" s="139"/>
      <c r="AZ470" s="139"/>
      <c r="BA470" s="140"/>
      <c r="BB470" s="139"/>
      <c r="BC470" s="139"/>
      <c r="BD470" s="139"/>
      <c r="BE470" s="139"/>
      <c r="BF470" s="139"/>
      <c r="BG470" s="140"/>
      <c r="BH470" s="139"/>
      <c r="BI470" s="139"/>
      <c r="BJ470" s="139"/>
      <c r="BK470" s="139"/>
      <c r="BL470" s="139"/>
      <c r="BM470" s="139"/>
      <c r="BN470" s="139"/>
    </row>
    <row r="471" spans="1:66" ht="15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/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  <c r="AW471" s="139"/>
      <c r="AX471" s="139"/>
      <c r="AY471" s="139"/>
      <c r="AZ471" s="139"/>
      <c r="BA471" s="140"/>
      <c r="BB471" s="139"/>
      <c r="BC471" s="139"/>
      <c r="BD471" s="139"/>
      <c r="BE471" s="139"/>
      <c r="BF471" s="139"/>
      <c r="BG471" s="140"/>
      <c r="BH471" s="139"/>
      <c r="BI471" s="139"/>
      <c r="BJ471" s="139"/>
      <c r="BK471" s="139"/>
      <c r="BL471" s="139"/>
      <c r="BM471" s="139"/>
      <c r="BN471" s="139"/>
    </row>
    <row r="472" spans="1:66" ht="15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  <c r="AC472" s="139"/>
      <c r="AD472" s="139"/>
      <c r="AE472" s="139"/>
      <c r="AF472" s="139"/>
      <c r="AG472" s="139"/>
      <c r="AH472" s="139"/>
      <c r="AI472" s="139"/>
      <c r="AJ472" s="139"/>
      <c r="AK472" s="139"/>
      <c r="AL472" s="139"/>
      <c r="AM472" s="139"/>
      <c r="AN472" s="139"/>
      <c r="AO472" s="139"/>
      <c r="AP472" s="139"/>
      <c r="AQ472" s="139"/>
      <c r="AR472" s="139"/>
      <c r="AS472" s="139"/>
      <c r="AT472" s="139"/>
      <c r="AU472" s="139"/>
      <c r="AV472" s="139"/>
      <c r="AW472" s="139"/>
      <c r="AX472" s="139"/>
      <c r="AY472" s="139"/>
      <c r="AZ472" s="139"/>
      <c r="BA472" s="140"/>
      <c r="BB472" s="139"/>
      <c r="BC472" s="139"/>
      <c r="BD472" s="139"/>
      <c r="BE472" s="139"/>
      <c r="BF472" s="139"/>
      <c r="BG472" s="140"/>
      <c r="BH472" s="139"/>
      <c r="BI472" s="139"/>
      <c r="BJ472" s="139"/>
      <c r="BK472" s="139"/>
      <c r="BL472" s="139"/>
      <c r="BM472" s="139"/>
      <c r="BN472" s="139"/>
    </row>
    <row r="473" spans="1:66" ht="15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/>
      <c r="AE473" s="139"/>
      <c r="AF473" s="139"/>
      <c r="AG473" s="139"/>
      <c r="AH473" s="139"/>
      <c r="AI473" s="139"/>
      <c r="AJ473" s="139"/>
      <c r="AK473" s="139"/>
      <c r="AL473" s="139"/>
      <c r="AM473" s="139"/>
      <c r="AN473" s="139"/>
      <c r="AO473" s="139"/>
      <c r="AP473" s="139"/>
      <c r="AQ473" s="139"/>
      <c r="AR473" s="139"/>
      <c r="AS473" s="139"/>
      <c r="AT473" s="139"/>
      <c r="AU473" s="139"/>
      <c r="AV473" s="139"/>
      <c r="AW473" s="139"/>
      <c r="AX473" s="139"/>
      <c r="AY473" s="139"/>
      <c r="AZ473" s="139"/>
      <c r="BA473" s="140"/>
      <c r="BB473" s="139"/>
      <c r="BC473" s="139"/>
      <c r="BD473" s="139"/>
      <c r="BE473" s="139"/>
      <c r="BF473" s="139"/>
      <c r="BG473" s="140"/>
      <c r="BH473" s="139"/>
      <c r="BI473" s="139"/>
      <c r="BJ473" s="139"/>
      <c r="BK473" s="139"/>
      <c r="BL473" s="139"/>
      <c r="BM473" s="139"/>
      <c r="BN473" s="139"/>
    </row>
    <row r="474" spans="1:66" ht="15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  <c r="AC474" s="139"/>
      <c r="AD474" s="139"/>
      <c r="AE474" s="139"/>
      <c r="AF474" s="139"/>
      <c r="AG474" s="139"/>
      <c r="AH474" s="139"/>
      <c r="AI474" s="139"/>
      <c r="AJ474" s="139"/>
      <c r="AK474" s="139"/>
      <c r="AL474" s="139"/>
      <c r="AM474" s="139"/>
      <c r="AN474" s="139"/>
      <c r="AO474" s="139"/>
      <c r="AP474" s="139"/>
      <c r="AQ474" s="139"/>
      <c r="AR474" s="139"/>
      <c r="AS474" s="139"/>
      <c r="AT474" s="139"/>
      <c r="AU474" s="139"/>
      <c r="AV474" s="139"/>
      <c r="AW474" s="139"/>
      <c r="AX474" s="139"/>
      <c r="AY474" s="139"/>
      <c r="AZ474" s="139"/>
      <c r="BA474" s="140"/>
      <c r="BB474" s="139"/>
      <c r="BC474" s="139"/>
      <c r="BD474" s="139"/>
      <c r="BE474" s="139"/>
      <c r="BF474" s="139"/>
      <c r="BG474" s="140"/>
      <c r="BH474" s="139"/>
      <c r="BI474" s="139"/>
      <c r="BJ474" s="139"/>
      <c r="BK474" s="139"/>
      <c r="BL474" s="139"/>
      <c r="BM474" s="139"/>
      <c r="BN474" s="139"/>
    </row>
    <row r="475" spans="1:66" ht="15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40"/>
      <c r="BB475" s="139"/>
      <c r="BC475" s="139"/>
      <c r="BD475" s="139"/>
      <c r="BE475" s="139"/>
      <c r="BF475" s="139"/>
      <c r="BG475" s="140"/>
      <c r="BH475" s="139"/>
      <c r="BI475" s="139"/>
      <c r="BJ475" s="139"/>
      <c r="BK475" s="139"/>
      <c r="BL475" s="139"/>
      <c r="BM475" s="139"/>
      <c r="BN475" s="139"/>
    </row>
    <row r="476" spans="1:66" ht="15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39"/>
      <c r="AK476" s="139"/>
      <c r="AL476" s="139"/>
      <c r="AM476" s="139"/>
      <c r="AN476" s="139"/>
      <c r="AO476" s="139"/>
      <c r="AP476" s="139"/>
      <c r="AQ476" s="139"/>
      <c r="AR476" s="139"/>
      <c r="AS476" s="139"/>
      <c r="AT476" s="139"/>
      <c r="AU476" s="139"/>
      <c r="AV476" s="139"/>
      <c r="AW476" s="139"/>
      <c r="AX476" s="139"/>
      <c r="AY476" s="139"/>
      <c r="AZ476" s="139"/>
      <c r="BA476" s="140"/>
      <c r="BB476" s="139"/>
      <c r="BC476" s="139"/>
      <c r="BD476" s="139"/>
      <c r="BE476" s="139"/>
      <c r="BF476" s="139"/>
      <c r="BG476" s="140"/>
      <c r="BH476" s="139"/>
      <c r="BI476" s="139"/>
      <c r="BJ476" s="139"/>
      <c r="BK476" s="139"/>
      <c r="BL476" s="139"/>
      <c r="BM476" s="139"/>
      <c r="BN476" s="139"/>
    </row>
    <row r="477" spans="1:66" ht="15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40"/>
      <c r="BB477" s="139"/>
      <c r="BC477" s="139"/>
      <c r="BD477" s="139"/>
      <c r="BE477" s="139"/>
      <c r="BF477" s="139"/>
      <c r="BG477" s="140"/>
      <c r="BH477" s="139"/>
      <c r="BI477" s="139"/>
      <c r="BJ477" s="139"/>
      <c r="BK477" s="139"/>
      <c r="BL477" s="139"/>
      <c r="BM477" s="139"/>
      <c r="BN477" s="139"/>
    </row>
    <row r="478" spans="1:66" ht="15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39"/>
      <c r="AK478" s="139"/>
      <c r="AL478" s="139"/>
      <c r="AM478" s="139"/>
      <c r="AN478" s="139"/>
      <c r="AO478" s="139"/>
      <c r="AP478" s="139"/>
      <c r="AQ478" s="139"/>
      <c r="AR478" s="139"/>
      <c r="AS478" s="139"/>
      <c r="AT478" s="139"/>
      <c r="AU478" s="139"/>
      <c r="AV478" s="139"/>
      <c r="AW478" s="139"/>
      <c r="AX478" s="139"/>
      <c r="AY478" s="139"/>
      <c r="AZ478" s="139"/>
      <c r="BA478" s="140"/>
      <c r="BB478" s="139"/>
      <c r="BC478" s="139"/>
      <c r="BD478" s="139"/>
      <c r="BE478" s="139"/>
      <c r="BF478" s="139"/>
      <c r="BG478" s="140"/>
      <c r="BH478" s="139"/>
      <c r="BI478" s="139"/>
      <c r="BJ478" s="139"/>
      <c r="BK478" s="139"/>
      <c r="BL478" s="139"/>
      <c r="BM478" s="139"/>
      <c r="BN478" s="139"/>
    </row>
    <row r="479" spans="1:66" ht="15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  <c r="AW479" s="139"/>
      <c r="AX479" s="139"/>
      <c r="AY479" s="139"/>
      <c r="AZ479" s="139"/>
      <c r="BA479" s="140"/>
      <c r="BB479" s="139"/>
      <c r="BC479" s="139"/>
      <c r="BD479" s="139"/>
      <c r="BE479" s="139"/>
      <c r="BF479" s="139"/>
      <c r="BG479" s="140"/>
      <c r="BH479" s="139"/>
      <c r="BI479" s="139"/>
      <c r="BJ479" s="139"/>
      <c r="BK479" s="139"/>
      <c r="BL479" s="139"/>
      <c r="BM479" s="139"/>
      <c r="BN479" s="139"/>
    </row>
    <row r="480" spans="1:66" ht="15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39"/>
      <c r="AK480" s="139"/>
      <c r="AL480" s="139"/>
      <c r="AM480" s="139"/>
      <c r="AN480" s="139"/>
      <c r="AO480" s="139"/>
      <c r="AP480" s="139"/>
      <c r="AQ480" s="139"/>
      <c r="AR480" s="139"/>
      <c r="AS480" s="139"/>
      <c r="AT480" s="139"/>
      <c r="AU480" s="139"/>
      <c r="AV480" s="139"/>
      <c r="AW480" s="139"/>
      <c r="AX480" s="139"/>
      <c r="AY480" s="139"/>
      <c r="AZ480" s="139"/>
      <c r="BA480" s="140"/>
      <c r="BB480" s="139"/>
      <c r="BC480" s="139"/>
      <c r="BD480" s="139"/>
      <c r="BE480" s="139"/>
      <c r="BF480" s="139"/>
      <c r="BG480" s="140"/>
      <c r="BH480" s="139"/>
      <c r="BI480" s="139"/>
      <c r="BJ480" s="139"/>
      <c r="BK480" s="139"/>
      <c r="BL480" s="139"/>
      <c r="BM480" s="139"/>
      <c r="BN480" s="139"/>
    </row>
    <row r="481" spans="1:66" ht="15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  <c r="AK481" s="139"/>
      <c r="AL481" s="139"/>
      <c r="AM481" s="139"/>
      <c r="AN481" s="139"/>
      <c r="AO481" s="139"/>
      <c r="AP481" s="139"/>
      <c r="AQ481" s="139"/>
      <c r="AR481" s="139"/>
      <c r="AS481" s="139"/>
      <c r="AT481" s="139"/>
      <c r="AU481" s="139"/>
      <c r="AV481" s="139"/>
      <c r="AW481" s="139"/>
      <c r="AX481" s="139"/>
      <c r="AY481" s="139"/>
      <c r="AZ481" s="139"/>
      <c r="BA481" s="140"/>
      <c r="BB481" s="139"/>
      <c r="BC481" s="139"/>
      <c r="BD481" s="139"/>
      <c r="BE481" s="139"/>
      <c r="BF481" s="139"/>
      <c r="BG481" s="140"/>
      <c r="BH481" s="139"/>
      <c r="BI481" s="139"/>
      <c r="BJ481" s="139"/>
      <c r="BK481" s="139"/>
      <c r="BL481" s="139"/>
      <c r="BM481" s="139"/>
      <c r="BN481" s="139"/>
    </row>
    <row r="482" spans="1:66" ht="15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39"/>
      <c r="AK482" s="139"/>
      <c r="AL482" s="139"/>
      <c r="AM482" s="139"/>
      <c r="AN482" s="139"/>
      <c r="AO482" s="139"/>
      <c r="AP482" s="139"/>
      <c r="AQ482" s="139"/>
      <c r="AR482" s="139"/>
      <c r="AS482" s="139"/>
      <c r="AT482" s="139"/>
      <c r="AU482" s="139"/>
      <c r="AV482" s="139"/>
      <c r="AW482" s="139"/>
      <c r="AX482" s="139"/>
      <c r="AY482" s="139"/>
      <c r="AZ482" s="139"/>
      <c r="BA482" s="140"/>
      <c r="BB482" s="139"/>
      <c r="BC482" s="139"/>
      <c r="BD482" s="139"/>
      <c r="BE482" s="139"/>
      <c r="BF482" s="139"/>
      <c r="BG482" s="140"/>
      <c r="BH482" s="139"/>
      <c r="BI482" s="139"/>
      <c r="BJ482" s="139"/>
      <c r="BK482" s="139"/>
      <c r="BL482" s="139"/>
      <c r="BM482" s="139"/>
      <c r="BN482" s="139"/>
    </row>
    <row r="483" spans="1:66" ht="15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  <c r="AK483" s="139"/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  <c r="AW483" s="139"/>
      <c r="AX483" s="139"/>
      <c r="AY483" s="139"/>
      <c r="AZ483" s="139"/>
      <c r="BA483" s="140"/>
      <c r="BB483" s="139"/>
      <c r="BC483" s="139"/>
      <c r="BD483" s="139"/>
      <c r="BE483" s="139"/>
      <c r="BF483" s="139"/>
      <c r="BG483" s="140"/>
      <c r="BH483" s="139"/>
      <c r="BI483" s="139"/>
      <c r="BJ483" s="139"/>
      <c r="BK483" s="139"/>
      <c r="BL483" s="139"/>
      <c r="BM483" s="139"/>
      <c r="BN483" s="139"/>
    </row>
    <row r="484" spans="1:66" ht="15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39"/>
      <c r="AK484" s="139"/>
      <c r="AL484" s="139"/>
      <c r="AM484" s="139"/>
      <c r="AN484" s="139"/>
      <c r="AO484" s="139"/>
      <c r="AP484" s="139"/>
      <c r="AQ484" s="139"/>
      <c r="AR484" s="139"/>
      <c r="AS484" s="139"/>
      <c r="AT484" s="139"/>
      <c r="AU484" s="139"/>
      <c r="AV484" s="139"/>
      <c r="AW484" s="139"/>
      <c r="AX484" s="139"/>
      <c r="AY484" s="139"/>
      <c r="AZ484" s="139"/>
      <c r="BA484" s="140"/>
      <c r="BB484" s="139"/>
      <c r="BC484" s="139"/>
      <c r="BD484" s="139"/>
      <c r="BE484" s="139"/>
      <c r="BF484" s="139"/>
      <c r="BG484" s="140"/>
      <c r="BH484" s="139"/>
      <c r="BI484" s="139"/>
      <c r="BJ484" s="139"/>
      <c r="BK484" s="139"/>
      <c r="BL484" s="139"/>
      <c r="BM484" s="139"/>
      <c r="BN484" s="139"/>
    </row>
    <row r="485" spans="1:66" ht="15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40"/>
      <c r="BB485" s="139"/>
      <c r="BC485" s="139"/>
      <c r="BD485" s="139"/>
      <c r="BE485" s="139"/>
      <c r="BF485" s="139"/>
      <c r="BG485" s="140"/>
      <c r="BH485" s="139"/>
      <c r="BI485" s="139"/>
      <c r="BJ485" s="139"/>
      <c r="BK485" s="139"/>
      <c r="BL485" s="139"/>
      <c r="BM485" s="139"/>
      <c r="BN485" s="139"/>
    </row>
    <row r="486" spans="1:66" ht="15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9"/>
      <c r="AM486" s="139"/>
      <c r="AN486" s="139"/>
      <c r="AO486" s="139"/>
      <c r="AP486" s="139"/>
      <c r="AQ486" s="139"/>
      <c r="AR486" s="139"/>
      <c r="AS486" s="139"/>
      <c r="AT486" s="139"/>
      <c r="AU486" s="139"/>
      <c r="AV486" s="139"/>
      <c r="AW486" s="139"/>
      <c r="AX486" s="139"/>
      <c r="AY486" s="139"/>
      <c r="AZ486" s="139"/>
      <c r="BA486" s="140"/>
      <c r="BB486" s="139"/>
      <c r="BC486" s="139"/>
      <c r="BD486" s="139"/>
      <c r="BE486" s="139"/>
      <c r="BF486" s="139"/>
      <c r="BG486" s="140"/>
      <c r="BH486" s="139"/>
      <c r="BI486" s="139"/>
      <c r="BJ486" s="139"/>
      <c r="BK486" s="139"/>
      <c r="BL486" s="139"/>
      <c r="BM486" s="139"/>
      <c r="BN486" s="139"/>
    </row>
    <row r="487" spans="1:66" ht="15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9"/>
      <c r="AM487" s="139"/>
      <c r="AN487" s="139"/>
      <c r="AO487" s="139"/>
      <c r="AP487" s="139"/>
      <c r="AQ487" s="139"/>
      <c r="AR487" s="139"/>
      <c r="AS487" s="139"/>
      <c r="AT487" s="139"/>
      <c r="AU487" s="139"/>
      <c r="AV487" s="139"/>
      <c r="AW487" s="139"/>
      <c r="AX487" s="139"/>
      <c r="AY487" s="139"/>
      <c r="AZ487" s="139"/>
      <c r="BA487" s="140"/>
      <c r="BB487" s="139"/>
      <c r="BC487" s="139"/>
      <c r="BD487" s="139"/>
      <c r="BE487" s="139"/>
      <c r="BF487" s="139"/>
      <c r="BG487" s="140"/>
      <c r="BH487" s="139"/>
      <c r="BI487" s="139"/>
      <c r="BJ487" s="139"/>
      <c r="BK487" s="139"/>
      <c r="BL487" s="139"/>
      <c r="BM487" s="139"/>
      <c r="BN487" s="139"/>
    </row>
    <row r="488" spans="1:66" ht="15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39"/>
      <c r="AK488" s="139"/>
      <c r="AL488" s="139"/>
      <c r="AM488" s="139"/>
      <c r="AN488" s="139"/>
      <c r="AO488" s="139"/>
      <c r="AP488" s="139"/>
      <c r="AQ488" s="139"/>
      <c r="AR488" s="139"/>
      <c r="AS488" s="139"/>
      <c r="AT488" s="139"/>
      <c r="AU488" s="139"/>
      <c r="AV488" s="139"/>
      <c r="AW488" s="139"/>
      <c r="AX488" s="139"/>
      <c r="AY488" s="139"/>
      <c r="AZ488" s="139"/>
      <c r="BA488" s="140"/>
      <c r="BB488" s="139"/>
      <c r="BC488" s="139"/>
      <c r="BD488" s="139"/>
      <c r="BE488" s="139"/>
      <c r="BF488" s="139"/>
      <c r="BG488" s="140"/>
      <c r="BH488" s="139"/>
      <c r="BI488" s="139"/>
      <c r="BJ488" s="139"/>
      <c r="BK488" s="139"/>
      <c r="BL488" s="139"/>
      <c r="BM488" s="139"/>
      <c r="BN488" s="139"/>
    </row>
    <row r="489" spans="1:66" ht="15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9"/>
      <c r="AM489" s="139"/>
      <c r="AN489" s="139"/>
      <c r="AO489" s="139"/>
      <c r="AP489" s="139"/>
      <c r="AQ489" s="139"/>
      <c r="AR489" s="139"/>
      <c r="AS489" s="139"/>
      <c r="AT489" s="139"/>
      <c r="AU489" s="139"/>
      <c r="AV489" s="139"/>
      <c r="AW489" s="139"/>
      <c r="AX489" s="139"/>
      <c r="AY489" s="139"/>
      <c r="AZ489" s="139"/>
      <c r="BA489" s="140"/>
      <c r="BB489" s="139"/>
      <c r="BC489" s="139"/>
      <c r="BD489" s="139"/>
      <c r="BE489" s="139"/>
      <c r="BF489" s="139"/>
      <c r="BG489" s="140"/>
      <c r="BH489" s="139"/>
      <c r="BI489" s="139"/>
      <c r="BJ489" s="139"/>
      <c r="BK489" s="139"/>
      <c r="BL489" s="139"/>
      <c r="BM489" s="139"/>
      <c r="BN489" s="139"/>
    </row>
    <row r="490" spans="1:66" ht="15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39"/>
      <c r="AK490" s="139"/>
      <c r="AL490" s="139"/>
      <c r="AM490" s="139"/>
      <c r="AN490" s="139"/>
      <c r="AO490" s="139"/>
      <c r="AP490" s="139"/>
      <c r="AQ490" s="139"/>
      <c r="AR490" s="139"/>
      <c r="AS490" s="139"/>
      <c r="AT490" s="139"/>
      <c r="AU490" s="139"/>
      <c r="AV490" s="139"/>
      <c r="AW490" s="139"/>
      <c r="AX490" s="139"/>
      <c r="AY490" s="139"/>
      <c r="AZ490" s="139"/>
      <c r="BA490" s="140"/>
      <c r="BB490" s="139"/>
      <c r="BC490" s="139"/>
      <c r="BD490" s="139"/>
      <c r="BE490" s="139"/>
      <c r="BF490" s="139"/>
      <c r="BG490" s="140"/>
      <c r="BH490" s="139"/>
      <c r="BI490" s="139"/>
      <c r="BJ490" s="139"/>
      <c r="BK490" s="139"/>
      <c r="BL490" s="139"/>
      <c r="BM490" s="139"/>
      <c r="BN490" s="139"/>
    </row>
    <row r="491" spans="1:66" ht="15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9"/>
      <c r="AM491" s="139"/>
      <c r="AN491" s="139"/>
      <c r="AO491" s="139"/>
      <c r="AP491" s="139"/>
      <c r="AQ491" s="139"/>
      <c r="AR491" s="139"/>
      <c r="AS491" s="139"/>
      <c r="AT491" s="139"/>
      <c r="AU491" s="139"/>
      <c r="AV491" s="139"/>
      <c r="AW491" s="139"/>
      <c r="AX491" s="139"/>
      <c r="AY491" s="139"/>
      <c r="AZ491" s="139"/>
      <c r="BA491" s="140"/>
      <c r="BB491" s="139"/>
      <c r="BC491" s="139"/>
      <c r="BD491" s="139"/>
      <c r="BE491" s="139"/>
      <c r="BF491" s="139"/>
      <c r="BG491" s="140"/>
      <c r="BH491" s="139"/>
      <c r="BI491" s="139"/>
      <c r="BJ491" s="139"/>
      <c r="BK491" s="139"/>
      <c r="BL491" s="139"/>
      <c r="BM491" s="139"/>
      <c r="BN491" s="139"/>
    </row>
    <row r="492" spans="1:66" ht="15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39"/>
      <c r="AK492" s="139"/>
      <c r="AL492" s="139"/>
      <c r="AM492" s="139"/>
      <c r="AN492" s="139"/>
      <c r="AO492" s="139"/>
      <c r="AP492" s="139"/>
      <c r="AQ492" s="139"/>
      <c r="AR492" s="139"/>
      <c r="AS492" s="139"/>
      <c r="AT492" s="139"/>
      <c r="AU492" s="139"/>
      <c r="AV492" s="139"/>
      <c r="AW492" s="139"/>
      <c r="AX492" s="139"/>
      <c r="AY492" s="139"/>
      <c r="AZ492" s="139"/>
      <c r="BA492" s="140"/>
      <c r="BB492" s="139"/>
      <c r="BC492" s="139"/>
      <c r="BD492" s="139"/>
      <c r="BE492" s="139"/>
      <c r="BF492" s="139"/>
      <c r="BG492" s="140"/>
      <c r="BH492" s="139"/>
      <c r="BI492" s="139"/>
      <c r="BJ492" s="139"/>
      <c r="BK492" s="139"/>
      <c r="BL492" s="139"/>
      <c r="BM492" s="139"/>
      <c r="BN492" s="139"/>
    </row>
    <row r="493" spans="1:66" ht="15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  <c r="AO493" s="139"/>
      <c r="AP493" s="139"/>
      <c r="AQ493" s="139"/>
      <c r="AR493" s="139"/>
      <c r="AS493" s="139"/>
      <c r="AT493" s="139"/>
      <c r="AU493" s="139"/>
      <c r="AV493" s="139"/>
      <c r="AW493" s="139"/>
      <c r="AX493" s="139"/>
      <c r="AY493" s="139"/>
      <c r="AZ493" s="139"/>
      <c r="BA493" s="140"/>
      <c r="BB493" s="139"/>
      <c r="BC493" s="139"/>
      <c r="BD493" s="139"/>
      <c r="BE493" s="139"/>
      <c r="BF493" s="139"/>
      <c r="BG493" s="140"/>
      <c r="BH493" s="139"/>
      <c r="BI493" s="139"/>
      <c r="BJ493" s="139"/>
      <c r="BK493" s="139"/>
      <c r="BL493" s="139"/>
      <c r="BM493" s="139"/>
      <c r="BN493" s="139"/>
    </row>
    <row r="494" spans="1:66" ht="15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  <c r="AW494" s="139"/>
      <c r="AX494" s="139"/>
      <c r="AY494" s="139"/>
      <c r="AZ494" s="139"/>
      <c r="BA494" s="140"/>
      <c r="BB494" s="139"/>
      <c r="BC494" s="139"/>
      <c r="BD494" s="139"/>
      <c r="BE494" s="139"/>
      <c r="BF494" s="139"/>
      <c r="BG494" s="140"/>
      <c r="BH494" s="139"/>
      <c r="BI494" s="139"/>
      <c r="BJ494" s="139"/>
      <c r="BK494" s="139"/>
      <c r="BL494" s="139"/>
      <c r="BM494" s="139"/>
      <c r="BN494" s="139"/>
    </row>
    <row r="495" spans="1:66" ht="15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9"/>
      <c r="AM495" s="139"/>
      <c r="AN495" s="139"/>
      <c r="AO495" s="139"/>
      <c r="AP495" s="139"/>
      <c r="AQ495" s="139"/>
      <c r="AR495" s="139"/>
      <c r="AS495" s="139"/>
      <c r="AT495" s="139"/>
      <c r="AU495" s="139"/>
      <c r="AV495" s="139"/>
      <c r="AW495" s="139"/>
      <c r="AX495" s="139"/>
      <c r="AY495" s="139"/>
      <c r="AZ495" s="139"/>
      <c r="BA495" s="140"/>
      <c r="BB495" s="139"/>
      <c r="BC495" s="139"/>
      <c r="BD495" s="139"/>
      <c r="BE495" s="139"/>
      <c r="BF495" s="139"/>
      <c r="BG495" s="140"/>
      <c r="BH495" s="139"/>
      <c r="BI495" s="139"/>
      <c r="BJ495" s="139"/>
      <c r="BK495" s="139"/>
      <c r="BL495" s="139"/>
      <c r="BM495" s="139"/>
      <c r="BN495" s="139"/>
    </row>
    <row r="496" spans="1:66" ht="15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39"/>
      <c r="AK496" s="139"/>
      <c r="AL496" s="139"/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  <c r="AW496" s="139"/>
      <c r="AX496" s="139"/>
      <c r="AY496" s="139"/>
      <c r="AZ496" s="139"/>
      <c r="BA496" s="140"/>
      <c r="BB496" s="139"/>
      <c r="BC496" s="139"/>
      <c r="BD496" s="139"/>
      <c r="BE496" s="139"/>
      <c r="BF496" s="139"/>
      <c r="BG496" s="140"/>
      <c r="BH496" s="139"/>
      <c r="BI496" s="139"/>
      <c r="BJ496" s="139"/>
      <c r="BK496" s="139"/>
      <c r="BL496" s="139"/>
      <c r="BM496" s="139"/>
      <c r="BN496" s="139"/>
    </row>
    <row r="497" spans="1:66" ht="15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9"/>
      <c r="AM497" s="139"/>
      <c r="AN497" s="139"/>
      <c r="AO497" s="139"/>
      <c r="AP497" s="139"/>
      <c r="AQ497" s="139"/>
      <c r="AR497" s="139"/>
      <c r="AS497" s="139"/>
      <c r="AT497" s="139"/>
      <c r="AU497" s="139"/>
      <c r="AV497" s="139"/>
      <c r="AW497" s="139"/>
      <c r="AX497" s="139"/>
      <c r="AY497" s="139"/>
      <c r="AZ497" s="139"/>
      <c r="BA497" s="140"/>
      <c r="BB497" s="139"/>
      <c r="BC497" s="139"/>
      <c r="BD497" s="139"/>
      <c r="BE497" s="139"/>
      <c r="BF497" s="139"/>
      <c r="BG497" s="140"/>
      <c r="BH497" s="139"/>
      <c r="BI497" s="139"/>
      <c r="BJ497" s="139"/>
      <c r="BK497" s="139"/>
      <c r="BL497" s="139"/>
      <c r="BM497" s="139"/>
      <c r="BN497" s="139"/>
    </row>
    <row r="498" spans="1:66" ht="15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  <c r="BA498" s="140"/>
      <c r="BB498" s="139"/>
      <c r="BC498" s="139"/>
      <c r="BD498" s="139"/>
      <c r="BE498" s="139"/>
      <c r="BF498" s="139"/>
      <c r="BG498" s="140"/>
      <c r="BH498" s="139"/>
      <c r="BI498" s="139"/>
      <c r="BJ498" s="139"/>
      <c r="BK498" s="139"/>
      <c r="BL498" s="139"/>
      <c r="BM498" s="139"/>
      <c r="BN498" s="139"/>
    </row>
    <row r="499" spans="1:66" ht="15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39"/>
      <c r="AK499" s="139"/>
      <c r="AL499" s="139"/>
      <c r="AM499" s="139"/>
      <c r="AN499" s="139"/>
      <c r="AO499" s="139"/>
      <c r="AP499" s="139"/>
      <c r="AQ499" s="139"/>
      <c r="AR499" s="139"/>
      <c r="AS499" s="139"/>
      <c r="AT499" s="139"/>
      <c r="AU499" s="139"/>
      <c r="AV499" s="139"/>
      <c r="AW499" s="139"/>
      <c r="AX499" s="139"/>
      <c r="AY499" s="139"/>
      <c r="AZ499" s="139"/>
      <c r="BA499" s="140"/>
      <c r="BB499" s="139"/>
      <c r="BC499" s="139"/>
      <c r="BD499" s="139"/>
      <c r="BE499" s="139"/>
      <c r="BF499" s="139"/>
      <c r="BG499" s="140"/>
      <c r="BH499" s="139"/>
      <c r="BI499" s="139"/>
      <c r="BJ499" s="139"/>
      <c r="BK499" s="139"/>
      <c r="BL499" s="139"/>
      <c r="BM499" s="139"/>
      <c r="BN499" s="139"/>
    </row>
    <row r="500" spans="1:66" ht="15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  <c r="BA500" s="140"/>
      <c r="BB500" s="139"/>
      <c r="BC500" s="139"/>
      <c r="BD500" s="139"/>
      <c r="BE500" s="139"/>
      <c r="BF500" s="139"/>
      <c r="BG500" s="140"/>
      <c r="BH500" s="139"/>
      <c r="BI500" s="139"/>
      <c r="BJ500" s="139"/>
      <c r="BK500" s="139"/>
      <c r="BL500" s="139"/>
      <c r="BM500" s="139"/>
      <c r="BN500" s="139"/>
    </row>
    <row r="501" spans="1:66" ht="15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39"/>
      <c r="AK501" s="139"/>
      <c r="AL501" s="139"/>
      <c r="AM501" s="139"/>
      <c r="AN501" s="139"/>
      <c r="AO501" s="139"/>
      <c r="AP501" s="139"/>
      <c r="AQ501" s="139"/>
      <c r="AR501" s="139"/>
      <c r="AS501" s="139"/>
      <c r="AT501" s="139"/>
      <c r="AU501" s="139"/>
      <c r="AV501" s="139"/>
      <c r="AW501" s="139"/>
      <c r="AX501" s="139"/>
      <c r="AY501" s="139"/>
      <c r="AZ501" s="139"/>
      <c r="BA501" s="140"/>
      <c r="BB501" s="139"/>
      <c r="BC501" s="139"/>
      <c r="BD501" s="139"/>
      <c r="BE501" s="139"/>
      <c r="BF501" s="139"/>
      <c r="BG501" s="140"/>
      <c r="BH501" s="139"/>
      <c r="BI501" s="139"/>
      <c r="BJ501" s="139"/>
      <c r="BK501" s="139"/>
      <c r="BL501" s="139"/>
      <c r="BM501" s="139"/>
      <c r="BN501" s="139"/>
    </row>
    <row r="502" spans="1:66" ht="15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39"/>
      <c r="AK502" s="139"/>
      <c r="AL502" s="139"/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  <c r="AW502" s="139"/>
      <c r="AX502" s="139"/>
      <c r="AY502" s="139"/>
      <c r="AZ502" s="139"/>
      <c r="BA502" s="140"/>
      <c r="BB502" s="139"/>
      <c r="BC502" s="139"/>
      <c r="BD502" s="139"/>
      <c r="BE502" s="139"/>
      <c r="BF502" s="139"/>
      <c r="BG502" s="140"/>
      <c r="BH502" s="139"/>
      <c r="BI502" s="139"/>
      <c r="BJ502" s="139"/>
      <c r="BK502" s="139"/>
      <c r="BL502" s="139"/>
      <c r="BM502" s="139"/>
      <c r="BN502" s="139"/>
    </row>
    <row r="503" spans="1:66" ht="15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39"/>
      <c r="AK503" s="139"/>
      <c r="AL503" s="139"/>
      <c r="AM503" s="139"/>
      <c r="AN503" s="139"/>
      <c r="AO503" s="139"/>
      <c r="AP503" s="139"/>
      <c r="AQ503" s="139"/>
      <c r="AR503" s="139"/>
      <c r="AS503" s="139"/>
      <c r="AT503" s="139"/>
      <c r="AU503" s="139"/>
      <c r="AV503" s="139"/>
      <c r="AW503" s="139"/>
      <c r="AX503" s="139"/>
      <c r="AY503" s="139"/>
      <c r="AZ503" s="139"/>
      <c r="BA503" s="140"/>
      <c r="BB503" s="139"/>
      <c r="BC503" s="139"/>
      <c r="BD503" s="139"/>
      <c r="BE503" s="139"/>
      <c r="BF503" s="139"/>
      <c r="BG503" s="140"/>
      <c r="BH503" s="139"/>
      <c r="BI503" s="139"/>
      <c r="BJ503" s="139"/>
      <c r="BK503" s="139"/>
      <c r="BL503" s="139"/>
      <c r="BM503" s="139"/>
      <c r="BN503" s="139"/>
    </row>
    <row r="504" spans="1:66" ht="15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139"/>
      <c r="AE504" s="139"/>
      <c r="AF504" s="139"/>
      <c r="AG504" s="139"/>
      <c r="AH504" s="139"/>
      <c r="AI504" s="139"/>
      <c r="AJ504" s="139"/>
      <c r="AK504" s="139"/>
      <c r="AL504" s="139"/>
      <c r="AM504" s="139"/>
      <c r="AN504" s="139"/>
      <c r="AO504" s="139"/>
      <c r="AP504" s="139"/>
      <c r="AQ504" s="139"/>
      <c r="AR504" s="139"/>
      <c r="AS504" s="139"/>
      <c r="AT504" s="139"/>
      <c r="AU504" s="139"/>
      <c r="AV504" s="139"/>
      <c r="AW504" s="139"/>
      <c r="AX504" s="139"/>
      <c r="AY504" s="139"/>
      <c r="AZ504" s="139"/>
      <c r="BA504" s="140"/>
      <c r="BB504" s="139"/>
      <c r="BC504" s="139"/>
      <c r="BD504" s="139"/>
      <c r="BE504" s="139"/>
      <c r="BF504" s="139"/>
      <c r="BG504" s="140"/>
      <c r="BH504" s="139"/>
      <c r="BI504" s="139"/>
      <c r="BJ504" s="139"/>
      <c r="BK504" s="139"/>
      <c r="BL504" s="139"/>
      <c r="BM504" s="139"/>
      <c r="BN504" s="139"/>
    </row>
    <row r="505" spans="1:66" ht="15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39"/>
      <c r="AK505" s="139"/>
      <c r="AL505" s="139"/>
      <c r="AM505" s="139"/>
      <c r="AN505" s="139"/>
      <c r="AO505" s="139"/>
      <c r="AP505" s="139"/>
      <c r="AQ505" s="139"/>
      <c r="AR505" s="139"/>
      <c r="AS505" s="139"/>
      <c r="AT505" s="139"/>
      <c r="AU505" s="139"/>
      <c r="AV505" s="139"/>
      <c r="AW505" s="139"/>
      <c r="AX505" s="139"/>
      <c r="AY505" s="139"/>
      <c r="AZ505" s="139"/>
      <c r="BA505" s="140"/>
      <c r="BB505" s="139"/>
      <c r="BC505" s="139"/>
      <c r="BD505" s="139"/>
      <c r="BE505" s="139"/>
      <c r="BF505" s="139"/>
      <c r="BG505" s="140"/>
      <c r="BH505" s="139"/>
      <c r="BI505" s="139"/>
      <c r="BJ505" s="139"/>
      <c r="BK505" s="139"/>
      <c r="BL505" s="139"/>
      <c r="BM505" s="139"/>
      <c r="BN505" s="139"/>
    </row>
    <row r="506" spans="1:66" ht="15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39"/>
      <c r="AD506" s="139"/>
      <c r="AE506" s="139"/>
      <c r="AF506" s="139"/>
      <c r="AG506" s="139"/>
      <c r="AH506" s="139"/>
      <c r="AI506" s="139"/>
      <c r="AJ506" s="139"/>
      <c r="AK506" s="139"/>
      <c r="AL506" s="139"/>
      <c r="AM506" s="139"/>
      <c r="AN506" s="139"/>
      <c r="AO506" s="139"/>
      <c r="AP506" s="139"/>
      <c r="AQ506" s="139"/>
      <c r="AR506" s="139"/>
      <c r="AS506" s="139"/>
      <c r="AT506" s="139"/>
      <c r="AU506" s="139"/>
      <c r="AV506" s="139"/>
      <c r="AW506" s="139"/>
      <c r="AX506" s="139"/>
      <c r="AY506" s="139"/>
      <c r="AZ506" s="139"/>
      <c r="BA506" s="140"/>
      <c r="BB506" s="139"/>
      <c r="BC506" s="139"/>
      <c r="BD506" s="139"/>
      <c r="BE506" s="139"/>
      <c r="BF506" s="139"/>
      <c r="BG506" s="140"/>
      <c r="BH506" s="139"/>
      <c r="BI506" s="139"/>
      <c r="BJ506" s="139"/>
      <c r="BK506" s="139"/>
      <c r="BL506" s="139"/>
      <c r="BM506" s="139"/>
      <c r="BN506" s="139"/>
    </row>
    <row r="507" spans="1:66" ht="15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39"/>
      <c r="AK507" s="139"/>
      <c r="AL507" s="139"/>
      <c r="AM507" s="139"/>
      <c r="AN507" s="139"/>
      <c r="AO507" s="139"/>
      <c r="AP507" s="139"/>
      <c r="AQ507" s="139"/>
      <c r="AR507" s="139"/>
      <c r="AS507" s="139"/>
      <c r="AT507" s="139"/>
      <c r="AU507" s="139"/>
      <c r="AV507" s="139"/>
      <c r="AW507" s="139"/>
      <c r="AX507" s="139"/>
      <c r="AY507" s="139"/>
      <c r="AZ507" s="139"/>
      <c r="BA507" s="140"/>
      <c r="BB507" s="139"/>
      <c r="BC507" s="139"/>
      <c r="BD507" s="139"/>
      <c r="BE507" s="139"/>
      <c r="BF507" s="139"/>
      <c r="BG507" s="140"/>
      <c r="BH507" s="139"/>
      <c r="BI507" s="139"/>
      <c r="BJ507" s="139"/>
      <c r="BK507" s="139"/>
      <c r="BL507" s="139"/>
      <c r="BM507" s="139"/>
      <c r="BN507" s="139"/>
    </row>
    <row r="508" spans="1:66" ht="15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39"/>
      <c r="AD508" s="139"/>
      <c r="AE508" s="139"/>
      <c r="AF508" s="139"/>
      <c r="AG508" s="139"/>
      <c r="AH508" s="139"/>
      <c r="AI508" s="139"/>
      <c r="AJ508" s="139"/>
      <c r="AK508" s="139"/>
      <c r="AL508" s="139"/>
      <c r="AM508" s="139"/>
      <c r="AN508" s="139"/>
      <c r="AO508" s="139"/>
      <c r="AP508" s="139"/>
      <c r="AQ508" s="139"/>
      <c r="AR508" s="139"/>
      <c r="AS508" s="139"/>
      <c r="AT508" s="139"/>
      <c r="AU508" s="139"/>
      <c r="AV508" s="139"/>
      <c r="AW508" s="139"/>
      <c r="AX508" s="139"/>
      <c r="AY508" s="139"/>
      <c r="AZ508" s="139"/>
      <c r="BA508" s="140"/>
      <c r="BB508" s="139"/>
      <c r="BC508" s="139"/>
      <c r="BD508" s="139"/>
      <c r="BE508" s="139"/>
      <c r="BF508" s="139"/>
      <c r="BG508" s="140"/>
      <c r="BH508" s="139"/>
      <c r="BI508" s="139"/>
      <c r="BJ508" s="139"/>
      <c r="BK508" s="139"/>
      <c r="BL508" s="139"/>
      <c r="BM508" s="139"/>
      <c r="BN508" s="139"/>
    </row>
    <row r="509" spans="1:66" ht="15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39"/>
      <c r="AD509" s="139"/>
      <c r="AE509" s="139"/>
      <c r="AF509" s="139"/>
      <c r="AG509" s="139"/>
      <c r="AH509" s="139"/>
      <c r="AI509" s="139"/>
      <c r="AJ509" s="139"/>
      <c r="AK509" s="139"/>
      <c r="AL509" s="139"/>
      <c r="AM509" s="139"/>
      <c r="AN509" s="139"/>
      <c r="AO509" s="139"/>
      <c r="AP509" s="139"/>
      <c r="AQ509" s="139"/>
      <c r="AR509" s="139"/>
      <c r="AS509" s="139"/>
      <c r="AT509" s="139"/>
      <c r="AU509" s="139"/>
      <c r="AV509" s="139"/>
      <c r="AW509" s="139"/>
      <c r="AX509" s="139"/>
      <c r="AY509" s="139"/>
      <c r="AZ509" s="139"/>
      <c r="BA509" s="140"/>
      <c r="BB509" s="139"/>
      <c r="BC509" s="139"/>
      <c r="BD509" s="139"/>
      <c r="BE509" s="139"/>
      <c r="BF509" s="139"/>
      <c r="BG509" s="140"/>
      <c r="BH509" s="139"/>
      <c r="BI509" s="139"/>
      <c r="BJ509" s="139"/>
      <c r="BK509" s="139"/>
      <c r="BL509" s="139"/>
      <c r="BM509" s="139"/>
      <c r="BN509" s="139"/>
    </row>
    <row r="510" spans="1:66" ht="15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39"/>
      <c r="AD510" s="139"/>
      <c r="AE510" s="139"/>
      <c r="AF510" s="139"/>
      <c r="AG510" s="139"/>
      <c r="AH510" s="139"/>
      <c r="AI510" s="139"/>
      <c r="AJ510" s="139"/>
      <c r="AK510" s="139"/>
      <c r="AL510" s="139"/>
      <c r="AM510" s="139"/>
      <c r="AN510" s="139"/>
      <c r="AO510" s="139"/>
      <c r="AP510" s="139"/>
      <c r="AQ510" s="139"/>
      <c r="AR510" s="139"/>
      <c r="AS510" s="139"/>
      <c r="AT510" s="139"/>
      <c r="AU510" s="139"/>
      <c r="AV510" s="139"/>
      <c r="AW510" s="139"/>
      <c r="AX510" s="139"/>
      <c r="AY510" s="139"/>
      <c r="AZ510" s="139"/>
      <c r="BA510" s="140"/>
      <c r="BB510" s="139"/>
      <c r="BC510" s="139"/>
      <c r="BD510" s="139"/>
      <c r="BE510" s="139"/>
      <c r="BF510" s="139"/>
      <c r="BG510" s="140"/>
      <c r="BH510" s="139"/>
      <c r="BI510" s="139"/>
      <c r="BJ510" s="139"/>
      <c r="BK510" s="139"/>
      <c r="BL510" s="139"/>
      <c r="BM510" s="139"/>
      <c r="BN510" s="139"/>
    </row>
    <row r="511" spans="1:66" ht="15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  <c r="AF511" s="139"/>
      <c r="AG511" s="139"/>
      <c r="AH511" s="139"/>
      <c r="AI511" s="139"/>
      <c r="AJ511" s="139"/>
      <c r="AK511" s="139"/>
      <c r="AL511" s="139"/>
      <c r="AM511" s="139"/>
      <c r="AN511" s="139"/>
      <c r="AO511" s="139"/>
      <c r="AP511" s="139"/>
      <c r="AQ511" s="139"/>
      <c r="AR511" s="139"/>
      <c r="AS511" s="139"/>
      <c r="AT511" s="139"/>
      <c r="AU511" s="139"/>
      <c r="AV511" s="139"/>
      <c r="AW511" s="139"/>
      <c r="AX511" s="139"/>
      <c r="AY511" s="139"/>
      <c r="AZ511" s="139"/>
      <c r="BA511" s="140"/>
      <c r="BB511" s="139"/>
      <c r="BC511" s="139"/>
      <c r="BD511" s="139"/>
      <c r="BE511" s="139"/>
      <c r="BF511" s="139"/>
      <c r="BG511" s="140"/>
      <c r="BH511" s="139"/>
      <c r="BI511" s="139"/>
      <c r="BJ511" s="139"/>
      <c r="BK511" s="139"/>
      <c r="BL511" s="139"/>
      <c r="BM511" s="139"/>
      <c r="BN511" s="139"/>
    </row>
    <row r="512" spans="1:66" ht="15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39"/>
      <c r="AD512" s="139"/>
      <c r="AE512" s="139"/>
      <c r="AF512" s="139"/>
      <c r="AG512" s="139"/>
      <c r="AH512" s="139"/>
      <c r="AI512" s="139"/>
      <c r="AJ512" s="139"/>
      <c r="AK512" s="139"/>
      <c r="AL512" s="139"/>
      <c r="AM512" s="139"/>
      <c r="AN512" s="139"/>
      <c r="AO512" s="139"/>
      <c r="AP512" s="139"/>
      <c r="AQ512" s="139"/>
      <c r="AR512" s="139"/>
      <c r="AS512" s="139"/>
      <c r="AT512" s="139"/>
      <c r="AU512" s="139"/>
      <c r="AV512" s="139"/>
      <c r="AW512" s="139"/>
      <c r="AX512" s="139"/>
      <c r="AY512" s="139"/>
      <c r="AZ512" s="139"/>
      <c r="BA512" s="140"/>
      <c r="BB512" s="139"/>
      <c r="BC512" s="139"/>
      <c r="BD512" s="139"/>
      <c r="BE512" s="139"/>
      <c r="BF512" s="139"/>
      <c r="BG512" s="140"/>
      <c r="BH512" s="139"/>
      <c r="BI512" s="139"/>
      <c r="BJ512" s="139"/>
      <c r="BK512" s="139"/>
      <c r="BL512" s="139"/>
      <c r="BM512" s="139"/>
      <c r="BN512" s="139"/>
    </row>
    <row r="513" spans="1:66" ht="15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  <c r="AF513" s="139"/>
      <c r="AG513" s="139"/>
      <c r="AH513" s="139"/>
      <c r="AI513" s="139"/>
      <c r="AJ513" s="139"/>
      <c r="AK513" s="139"/>
      <c r="AL513" s="139"/>
      <c r="AM513" s="139"/>
      <c r="AN513" s="139"/>
      <c r="AO513" s="139"/>
      <c r="AP513" s="139"/>
      <c r="AQ513" s="139"/>
      <c r="AR513" s="139"/>
      <c r="AS513" s="139"/>
      <c r="AT513" s="139"/>
      <c r="AU513" s="139"/>
      <c r="AV513" s="139"/>
      <c r="AW513" s="139"/>
      <c r="AX513" s="139"/>
      <c r="AY513" s="139"/>
      <c r="AZ513" s="139"/>
      <c r="BA513" s="140"/>
      <c r="BB513" s="139"/>
      <c r="BC513" s="139"/>
      <c r="BD513" s="139"/>
      <c r="BE513" s="139"/>
      <c r="BF513" s="139"/>
      <c r="BG513" s="140"/>
      <c r="BH513" s="139"/>
      <c r="BI513" s="139"/>
      <c r="BJ513" s="139"/>
      <c r="BK513" s="139"/>
      <c r="BL513" s="139"/>
      <c r="BM513" s="139"/>
      <c r="BN513" s="139"/>
    </row>
    <row r="514" spans="1:66" ht="15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39"/>
      <c r="AD514" s="139"/>
      <c r="AE514" s="139"/>
      <c r="AF514" s="139"/>
      <c r="AG514" s="139"/>
      <c r="AH514" s="139"/>
      <c r="AI514" s="139"/>
      <c r="AJ514" s="139"/>
      <c r="AK514" s="139"/>
      <c r="AL514" s="139"/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  <c r="AW514" s="139"/>
      <c r="AX514" s="139"/>
      <c r="AY514" s="139"/>
      <c r="AZ514" s="139"/>
      <c r="BA514" s="140"/>
      <c r="BB514" s="139"/>
      <c r="BC514" s="139"/>
      <c r="BD514" s="139"/>
      <c r="BE514" s="139"/>
      <c r="BF514" s="139"/>
      <c r="BG514" s="140"/>
      <c r="BH514" s="139"/>
      <c r="BI514" s="139"/>
      <c r="BJ514" s="139"/>
      <c r="BK514" s="139"/>
      <c r="BL514" s="139"/>
      <c r="BM514" s="139"/>
      <c r="BN514" s="139"/>
    </row>
    <row r="515" spans="1:66" ht="15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39"/>
      <c r="AD515" s="139"/>
      <c r="AE515" s="139"/>
      <c r="AF515" s="139"/>
      <c r="AG515" s="139"/>
      <c r="AH515" s="139"/>
      <c r="AI515" s="139"/>
      <c r="AJ515" s="139"/>
      <c r="AK515" s="139"/>
      <c r="AL515" s="139"/>
      <c r="AM515" s="139"/>
      <c r="AN515" s="139"/>
      <c r="AO515" s="139"/>
      <c r="AP515" s="139"/>
      <c r="AQ515" s="139"/>
      <c r="AR515" s="139"/>
      <c r="AS515" s="139"/>
      <c r="AT515" s="139"/>
      <c r="AU515" s="139"/>
      <c r="AV515" s="139"/>
      <c r="AW515" s="139"/>
      <c r="AX515" s="139"/>
      <c r="AY515" s="139"/>
      <c r="AZ515" s="139"/>
      <c r="BA515" s="140"/>
      <c r="BB515" s="139"/>
      <c r="BC515" s="139"/>
      <c r="BD515" s="139"/>
      <c r="BE515" s="139"/>
      <c r="BF515" s="139"/>
      <c r="BG515" s="140"/>
      <c r="BH515" s="139"/>
      <c r="BI515" s="139"/>
      <c r="BJ515" s="139"/>
      <c r="BK515" s="139"/>
      <c r="BL515" s="139"/>
      <c r="BM515" s="139"/>
      <c r="BN515" s="139"/>
    </row>
    <row r="516" spans="1:66" ht="15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  <c r="AB516" s="139"/>
      <c r="AC516" s="139"/>
      <c r="AD516" s="139"/>
      <c r="AE516" s="139"/>
      <c r="AF516" s="139"/>
      <c r="AG516" s="139"/>
      <c r="AH516" s="139"/>
      <c r="AI516" s="139"/>
      <c r="AJ516" s="139"/>
      <c r="AK516" s="139"/>
      <c r="AL516" s="139"/>
      <c r="AM516" s="139"/>
      <c r="AN516" s="139"/>
      <c r="AO516" s="139"/>
      <c r="AP516" s="139"/>
      <c r="AQ516" s="139"/>
      <c r="AR516" s="139"/>
      <c r="AS516" s="139"/>
      <c r="AT516" s="139"/>
      <c r="AU516" s="139"/>
      <c r="AV516" s="139"/>
      <c r="AW516" s="139"/>
      <c r="AX516" s="139"/>
      <c r="AY516" s="139"/>
      <c r="AZ516" s="139"/>
      <c r="BA516" s="140"/>
      <c r="BB516" s="139"/>
      <c r="BC516" s="139"/>
      <c r="BD516" s="139"/>
      <c r="BE516" s="139"/>
      <c r="BF516" s="139"/>
      <c r="BG516" s="140"/>
      <c r="BH516" s="139"/>
      <c r="BI516" s="139"/>
      <c r="BJ516" s="139"/>
      <c r="BK516" s="139"/>
      <c r="BL516" s="139"/>
      <c r="BM516" s="139"/>
      <c r="BN516" s="139"/>
    </row>
    <row r="517" spans="1:66" ht="15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39"/>
      <c r="AD517" s="139"/>
      <c r="AE517" s="139"/>
      <c r="AF517" s="139"/>
      <c r="AG517" s="139"/>
      <c r="AH517" s="139"/>
      <c r="AI517" s="139"/>
      <c r="AJ517" s="139"/>
      <c r="AK517" s="139"/>
      <c r="AL517" s="139"/>
      <c r="AM517" s="139"/>
      <c r="AN517" s="139"/>
      <c r="AO517" s="139"/>
      <c r="AP517" s="139"/>
      <c r="AQ517" s="139"/>
      <c r="AR517" s="139"/>
      <c r="AS517" s="139"/>
      <c r="AT517" s="139"/>
      <c r="AU517" s="139"/>
      <c r="AV517" s="139"/>
      <c r="AW517" s="139"/>
      <c r="AX517" s="139"/>
      <c r="AY517" s="139"/>
      <c r="AZ517" s="139"/>
      <c r="BA517" s="140"/>
      <c r="BB517" s="139"/>
      <c r="BC517" s="139"/>
      <c r="BD517" s="139"/>
      <c r="BE517" s="139"/>
      <c r="BF517" s="139"/>
      <c r="BG517" s="140"/>
      <c r="BH517" s="139"/>
      <c r="BI517" s="139"/>
      <c r="BJ517" s="139"/>
      <c r="BK517" s="139"/>
      <c r="BL517" s="139"/>
      <c r="BM517" s="139"/>
      <c r="BN517" s="139"/>
    </row>
    <row r="518" spans="1:66" ht="15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39"/>
      <c r="AD518" s="139"/>
      <c r="AE518" s="139"/>
      <c r="AF518" s="139"/>
      <c r="AG518" s="139"/>
      <c r="AH518" s="139"/>
      <c r="AI518" s="139"/>
      <c r="AJ518" s="139"/>
      <c r="AK518" s="139"/>
      <c r="AL518" s="139"/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  <c r="AW518" s="139"/>
      <c r="AX518" s="139"/>
      <c r="AY518" s="139"/>
      <c r="AZ518" s="139"/>
      <c r="BA518" s="140"/>
      <c r="BB518" s="139"/>
      <c r="BC518" s="139"/>
      <c r="BD518" s="139"/>
      <c r="BE518" s="139"/>
      <c r="BF518" s="139"/>
      <c r="BG518" s="140"/>
      <c r="BH518" s="139"/>
      <c r="BI518" s="139"/>
      <c r="BJ518" s="139"/>
      <c r="BK518" s="139"/>
      <c r="BL518" s="139"/>
      <c r="BM518" s="139"/>
      <c r="BN518" s="139"/>
    </row>
    <row r="519" spans="1:66" ht="15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39"/>
      <c r="AD519" s="139"/>
      <c r="AE519" s="139"/>
      <c r="AF519" s="139"/>
      <c r="AG519" s="139"/>
      <c r="AH519" s="139"/>
      <c r="AI519" s="139"/>
      <c r="AJ519" s="139"/>
      <c r="AK519" s="139"/>
      <c r="AL519" s="139"/>
      <c r="AM519" s="139"/>
      <c r="AN519" s="139"/>
      <c r="AO519" s="139"/>
      <c r="AP519" s="139"/>
      <c r="AQ519" s="139"/>
      <c r="AR519" s="139"/>
      <c r="AS519" s="139"/>
      <c r="AT519" s="139"/>
      <c r="AU519" s="139"/>
      <c r="AV519" s="139"/>
      <c r="AW519" s="139"/>
      <c r="AX519" s="139"/>
      <c r="AY519" s="139"/>
      <c r="AZ519" s="139"/>
      <c r="BA519" s="140"/>
      <c r="BB519" s="139"/>
      <c r="BC519" s="139"/>
      <c r="BD519" s="139"/>
      <c r="BE519" s="139"/>
      <c r="BF519" s="139"/>
      <c r="BG519" s="140"/>
      <c r="BH519" s="139"/>
      <c r="BI519" s="139"/>
      <c r="BJ519" s="139"/>
      <c r="BK519" s="139"/>
      <c r="BL519" s="139"/>
      <c r="BM519" s="139"/>
      <c r="BN519" s="139"/>
    </row>
    <row r="520" spans="1:66" ht="15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  <c r="AC520" s="139"/>
      <c r="AD520" s="139"/>
      <c r="AE520" s="139"/>
      <c r="AF520" s="139"/>
      <c r="AG520" s="139"/>
      <c r="AH520" s="139"/>
      <c r="AI520" s="139"/>
      <c r="AJ520" s="139"/>
      <c r="AK520" s="139"/>
      <c r="AL520" s="139"/>
      <c r="AM520" s="139"/>
      <c r="AN520" s="139"/>
      <c r="AO520" s="139"/>
      <c r="AP520" s="139"/>
      <c r="AQ520" s="139"/>
      <c r="AR520" s="139"/>
      <c r="AS520" s="139"/>
      <c r="AT520" s="139"/>
      <c r="AU520" s="139"/>
      <c r="AV520" s="139"/>
      <c r="AW520" s="139"/>
      <c r="AX520" s="139"/>
      <c r="AY520" s="139"/>
      <c r="AZ520" s="139"/>
      <c r="BA520" s="140"/>
      <c r="BB520" s="139"/>
      <c r="BC520" s="139"/>
      <c r="BD520" s="139"/>
      <c r="BE520" s="139"/>
      <c r="BF520" s="139"/>
      <c r="BG520" s="140"/>
      <c r="BH520" s="139"/>
      <c r="BI520" s="139"/>
      <c r="BJ520" s="139"/>
      <c r="BK520" s="139"/>
      <c r="BL520" s="139"/>
      <c r="BM520" s="139"/>
      <c r="BN520" s="139"/>
    </row>
    <row r="521" spans="1:66" ht="15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39"/>
      <c r="AD521" s="139"/>
      <c r="AE521" s="139"/>
      <c r="AF521" s="139"/>
      <c r="AG521" s="139"/>
      <c r="AH521" s="139"/>
      <c r="AI521" s="139"/>
      <c r="AJ521" s="139"/>
      <c r="AK521" s="139"/>
      <c r="AL521" s="139"/>
      <c r="AM521" s="139"/>
      <c r="AN521" s="139"/>
      <c r="AO521" s="139"/>
      <c r="AP521" s="139"/>
      <c r="AQ521" s="139"/>
      <c r="AR521" s="139"/>
      <c r="AS521" s="139"/>
      <c r="AT521" s="139"/>
      <c r="AU521" s="139"/>
      <c r="AV521" s="139"/>
      <c r="AW521" s="139"/>
      <c r="AX521" s="139"/>
      <c r="AY521" s="139"/>
      <c r="AZ521" s="139"/>
      <c r="BA521" s="140"/>
      <c r="BB521" s="139"/>
      <c r="BC521" s="139"/>
      <c r="BD521" s="139"/>
      <c r="BE521" s="139"/>
      <c r="BF521" s="139"/>
      <c r="BG521" s="140"/>
      <c r="BH521" s="139"/>
      <c r="BI521" s="139"/>
      <c r="BJ521" s="139"/>
      <c r="BK521" s="139"/>
      <c r="BL521" s="139"/>
      <c r="BM521" s="139"/>
      <c r="BN521" s="139"/>
    </row>
    <row r="522" spans="1:66" ht="15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  <c r="AC522" s="139"/>
      <c r="AD522" s="139"/>
      <c r="AE522" s="139"/>
      <c r="AF522" s="139"/>
      <c r="AG522" s="139"/>
      <c r="AH522" s="139"/>
      <c r="AI522" s="139"/>
      <c r="AJ522" s="139"/>
      <c r="AK522" s="139"/>
      <c r="AL522" s="139"/>
      <c r="AM522" s="139"/>
      <c r="AN522" s="139"/>
      <c r="AO522" s="139"/>
      <c r="AP522" s="139"/>
      <c r="AQ522" s="139"/>
      <c r="AR522" s="139"/>
      <c r="AS522" s="139"/>
      <c r="AT522" s="139"/>
      <c r="AU522" s="139"/>
      <c r="AV522" s="139"/>
      <c r="AW522" s="139"/>
      <c r="AX522" s="139"/>
      <c r="AY522" s="139"/>
      <c r="AZ522" s="139"/>
      <c r="BA522" s="140"/>
      <c r="BB522" s="139"/>
      <c r="BC522" s="139"/>
      <c r="BD522" s="139"/>
      <c r="BE522" s="139"/>
      <c r="BF522" s="139"/>
      <c r="BG522" s="140"/>
      <c r="BH522" s="139"/>
      <c r="BI522" s="139"/>
      <c r="BJ522" s="139"/>
      <c r="BK522" s="139"/>
      <c r="BL522" s="139"/>
      <c r="BM522" s="139"/>
      <c r="BN522" s="139"/>
    </row>
    <row r="523" spans="1:66" ht="15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39"/>
      <c r="AD523" s="139"/>
      <c r="AE523" s="139"/>
      <c r="AF523" s="139"/>
      <c r="AG523" s="139"/>
      <c r="AH523" s="139"/>
      <c r="AI523" s="139"/>
      <c r="AJ523" s="139"/>
      <c r="AK523" s="139"/>
      <c r="AL523" s="139"/>
      <c r="AM523" s="139"/>
      <c r="AN523" s="139"/>
      <c r="AO523" s="139"/>
      <c r="AP523" s="139"/>
      <c r="AQ523" s="139"/>
      <c r="AR523" s="139"/>
      <c r="AS523" s="139"/>
      <c r="AT523" s="139"/>
      <c r="AU523" s="139"/>
      <c r="AV523" s="139"/>
      <c r="AW523" s="139"/>
      <c r="AX523" s="139"/>
      <c r="AY523" s="139"/>
      <c r="AZ523" s="139"/>
      <c r="BA523" s="140"/>
      <c r="BB523" s="139"/>
      <c r="BC523" s="139"/>
      <c r="BD523" s="139"/>
      <c r="BE523" s="139"/>
      <c r="BF523" s="139"/>
      <c r="BG523" s="140"/>
      <c r="BH523" s="139"/>
      <c r="BI523" s="139"/>
      <c r="BJ523" s="139"/>
      <c r="BK523" s="139"/>
      <c r="BL523" s="139"/>
      <c r="BM523" s="139"/>
      <c r="BN523" s="139"/>
    </row>
    <row r="524" spans="1:66" ht="15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  <c r="AC524" s="139"/>
      <c r="AD524" s="139"/>
      <c r="AE524" s="139"/>
      <c r="AF524" s="139"/>
      <c r="AG524" s="139"/>
      <c r="AH524" s="139"/>
      <c r="AI524" s="139"/>
      <c r="AJ524" s="139"/>
      <c r="AK524" s="139"/>
      <c r="AL524" s="139"/>
      <c r="AM524" s="139"/>
      <c r="AN524" s="139"/>
      <c r="AO524" s="139"/>
      <c r="AP524" s="139"/>
      <c r="AQ524" s="139"/>
      <c r="AR524" s="139"/>
      <c r="AS524" s="139"/>
      <c r="AT524" s="139"/>
      <c r="AU524" s="139"/>
      <c r="AV524" s="139"/>
      <c r="AW524" s="139"/>
      <c r="AX524" s="139"/>
      <c r="AY524" s="139"/>
      <c r="AZ524" s="139"/>
      <c r="BA524" s="140"/>
      <c r="BB524" s="139"/>
      <c r="BC524" s="139"/>
      <c r="BD524" s="139"/>
      <c r="BE524" s="139"/>
      <c r="BF524" s="139"/>
      <c r="BG524" s="140"/>
      <c r="BH524" s="139"/>
      <c r="BI524" s="139"/>
      <c r="BJ524" s="139"/>
      <c r="BK524" s="139"/>
      <c r="BL524" s="139"/>
      <c r="BM524" s="139"/>
      <c r="BN524" s="139"/>
    </row>
    <row r="525" spans="1:66" ht="15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39"/>
      <c r="AK525" s="139"/>
      <c r="AL525" s="139"/>
      <c r="AM525" s="139"/>
      <c r="AN525" s="139"/>
      <c r="AO525" s="139"/>
      <c r="AP525" s="139"/>
      <c r="AQ525" s="139"/>
      <c r="AR525" s="139"/>
      <c r="AS525" s="139"/>
      <c r="AT525" s="139"/>
      <c r="AU525" s="139"/>
      <c r="AV525" s="139"/>
      <c r="AW525" s="139"/>
      <c r="AX525" s="139"/>
      <c r="AY525" s="139"/>
      <c r="AZ525" s="139"/>
      <c r="BA525" s="140"/>
      <c r="BB525" s="139"/>
      <c r="BC525" s="139"/>
      <c r="BD525" s="139"/>
      <c r="BE525" s="139"/>
      <c r="BF525" s="139"/>
      <c r="BG525" s="140"/>
      <c r="BH525" s="139"/>
      <c r="BI525" s="139"/>
      <c r="BJ525" s="139"/>
      <c r="BK525" s="139"/>
      <c r="BL525" s="139"/>
      <c r="BM525" s="139"/>
      <c r="BN525" s="139"/>
    </row>
    <row r="526" spans="1:66" ht="15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  <c r="AC526" s="139"/>
      <c r="AD526" s="139"/>
      <c r="AE526" s="139"/>
      <c r="AF526" s="139"/>
      <c r="AG526" s="139"/>
      <c r="AH526" s="139"/>
      <c r="AI526" s="139"/>
      <c r="AJ526" s="139"/>
      <c r="AK526" s="139"/>
      <c r="AL526" s="139"/>
      <c r="AM526" s="139"/>
      <c r="AN526" s="139"/>
      <c r="AO526" s="139"/>
      <c r="AP526" s="139"/>
      <c r="AQ526" s="139"/>
      <c r="AR526" s="139"/>
      <c r="AS526" s="139"/>
      <c r="AT526" s="139"/>
      <c r="AU526" s="139"/>
      <c r="AV526" s="139"/>
      <c r="AW526" s="139"/>
      <c r="AX526" s="139"/>
      <c r="AY526" s="139"/>
      <c r="AZ526" s="139"/>
      <c r="BA526" s="140"/>
      <c r="BB526" s="139"/>
      <c r="BC526" s="139"/>
      <c r="BD526" s="139"/>
      <c r="BE526" s="139"/>
      <c r="BF526" s="139"/>
      <c r="BG526" s="140"/>
      <c r="BH526" s="139"/>
      <c r="BI526" s="139"/>
      <c r="BJ526" s="139"/>
      <c r="BK526" s="139"/>
      <c r="BL526" s="139"/>
      <c r="BM526" s="139"/>
      <c r="BN526" s="139"/>
    </row>
    <row r="527" spans="1:66" ht="15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39"/>
      <c r="AD527" s="139"/>
      <c r="AE527" s="139"/>
      <c r="AF527" s="139"/>
      <c r="AG527" s="139"/>
      <c r="AH527" s="139"/>
      <c r="AI527" s="139"/>
      <c r="AJ527" s="139"/>
      <c r="AK527" s="139"/>
      <c r="AL527" s="139"/>
      <c r="AM527" s="139"/>
      <c r="AN527" s="139"/>
      <c r="AO527" s="139"/>
      <c r="AP527" s="139"/>
      <c r="AQ527" s="139"/>
      <c r="AR527" s="139"/>
      <c r="AS527" s="139"/>
      <c r="AT527" s="139"/>
      <c r="AU527" s="139"/>
      <c r="AV527" s="139"/>
      <c r="AW527" s="139"/>
      <c r="AX527" s="139"/>
      <c r="AY527" s="139"/>
      <c r="AZ527" s="139"/>
      <c r="BA527" s="140"/>
      <c r="BB527" s="139"/>
      <c r="BC527" s="139"/>
      <c r="BD527" s="139"/>
      <c r="BE527" s="139"/>
      <c r="BF527" s="139"/>
      <c r="BG527" s="140"/>
      <c r="BH527" s="139"/>
      <c r="BI527" s="139"/>
      <c r="BJ527" s="139"/>
      <c r="BK527" s="139"/>
      <c r="BL527" s="139"/>
      <c r="BM527" s="139"/>
      <c r="BN527" s="139"/>
    </row>
    <row r="528" spans="1:66" ht="15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  <c r="AB528" s="139"/>
      <c r="AC528" s="139"/>
      <c r="AD528" s="139"/>
      <c r="AE528" s="139"/>
      <c r="AF528" s="139"/>
      <c r="AG528" s="139"/>
      <c r="AH528" s="139"/>
      <c r="AI528" s="139"/>
      <c r="AJ528" s="139"/>
      <c r="AK528" s="139"/>
      <c r="AL528" s="139"/>
      <c r="AM528" s="139"/>
      <c r="AN528" s="139"/>
      <c r="AO528" s="139"/>
      <c r="AP528" s="139"/>
      <c r="AQ528" s="139"/>
      <c r="AR528" s="139"/>
      <c r="AS528" s="139"/>
      <c r="AT528" s="139"/>
      <c r="AU528" s="139"/>
      <c r="AV528" s="139"/>
      <c r="AW528" s="139"/>
      <c r="AX528" s="139"/>
      <c r="AY528" s="139"/>
      <c r="AZ528" s="139"/>
      <c r="BA528" s="140"/>
      <c r="BB528" s="139"/>
      <c r="BC528" s="139"/>
      <c r="BD528" s="139"/>
      <c r="BE528" s="139"/>
      <c r="BF528" s="139"/>
      <c r="BG528" s="140"/>
      <c r="BH528" s="139"/>
      <c r="BI528" s="139"/>
      <c r="BJ528" s="139"/>
      <c r="BK528" s="139"/>
      <c r="BL528" s="139"/>
      <c r="BM528" s="139"/>
      <c r="BN528" s="139"/>
    </row>
    <row r="529" spans="1:66" ht="15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  <c r="AC529" s="139"/>
      <c r="AD529" s="139"/>
      <c r="AE529" s="139"/>
      <c r="AF529" s="139"/>
      <c r="AG529" s="139"/>
      <c r="AH529" s="139"/>
      <c r="AI529" s="139"/>
      <c r="AJ529" s="139"/>
      <c r="AK529" s="139"/>
      <c r="AL529" s="139"/>
      <c r="AM529" s="139"/>
      <c r="AN529" s="139"/>
      <c r="AO529" s="139"/>
      <c r="AP529" s="139"/>
      <c r="AQ529" s="139"/>
      <c r="AR529" s="139"/>
      <c r="AS529" s="139"/>
      <c r="AT529" s="139"/>
      <c r="AU529" s="139"/>
      <c r="AV529" s="139"/>
      <c r="AW529" s="139"/>
      <c r="AX529" s="139"/>
      <c r="AY529" s="139"/>
      <c r="AZ529" s="139"/>
      <c r="BA529" s="140"/>
      <c r="BB529" s="139"/>
      <c r="BC529" s="139"/>
      <c r="BD529" s="139"/>
      <c r="BE529" s="139"/>
      <c r="BF529" s="139"/>
      <c r="BG529" s="140"/>
      <c r="BH529" s="139"/>
      <c r="BI529" s="139"/>
      <c r="BJ529" s="139"/>
      <c r="BK529" s="139"/>
      <c r="BL529" s="139"/>
      <c r="BM529" s="139"/>
      <c r="BN529" s="139"/>
    </row>
    <row r="530" spans="1:66" ht="15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  <c r="AC530" s="139"/>
      <c r="AD530" s="139"/>
      <c r="AE530" s="139"/>
      <c r="AF530" s="139"/>
      <c r="AG530" s="139"/>
      <c r="AH530" s="139"/>
      <c r="AI530" s="139"/>
      <c r="AJ530" s="139"/>
      <c r="AK530" s="139"/>
      <c r="AL530" s="139"/>
      <c r="AM530" s="139"/>
      <c r="AN530" s="139"/>
      <c r="AO530" s="139"/>
      <c r="AP530" s="139"/>
      <c r="AQ530" s="139"/>
      <c r="AR530" s="139"/>
      <c r="AS530" s="139"/>
      <c r="AT530" s="139"/>
      <c r="AU530" s="139"/>
      <c r="AV530" s="139"/>
      <c r="AW530" s="139"/>
      <c r="AX530" s="139"/>
      <c r="AY530" s="139"/>
      <c r="AZ530" s="139"/>
      <c r="BA530" s="140"/>
      <c r="BB530" s="139"/>
      <c r="BC530" s="139"/>
      <c r="BD530" s="139"/>
      <c r="BE530" s="139"/>
      <c r="BF530" s="139"/>
      <c r="BG530" s="140"/>
      <c r="BH530" s="139"/>
      <c r="BI530" s="139"/>
      <c r="BJ530" s="139"/>
      <c r="BK530" s="139"/>
      <c r="BL530" s="139"/>
      <c r="BM530" s="139"/>
      <c r="BN530" s="139"/>
    </row>
    <row r="531" spans="1:66" ht="15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39"/>
      <c r="AD531" s="139"/>
      <c r="AE531" s="139"/>
      <c r="AF531" s="139"/>
      <c r="AG531" s="139"/>
      <c r="AH531" s="139"/>
      <c r="AI531" s="139"/>
      <c r="AJ531" s="139"/>
      <c r="AK531" s="139"/>
      <c r="AL531" s="139"/>
      <c r="AM531" s="139"/>
      <c r="AN531" s="139"/>
      <c r="AO531" s="139"/>
      <c r="AP531" s="139"/>
      <c r="AQ531" s="139"/>
      <c r="AR531" s="139"/>
      <c r="AS531" s="139"/>
      <c r="AT531" s="139"/>
      <c r="AU531" s="139"/>
      <c r="AV531" s="139"/>
      <c r="AW531" s="139"/>
      <c r="AX531" s="139"/>
      <c r="AY531" s="139"/>
      <c r="AZ531" s="139"/>
      <c r="BA531" s="140"/>
      <c r="BB531" s="139"/>
      <c r="BC531" s="139"/>
      <c r="BD531" s="139"/>
      <c r="BE531" s="139"/>
      <c r="BF531" s="139"/>
      <c r="BG531" s="140"/>
      <c r="BH531" s="139"/>
      <c r="BI531" s="139"/>
      <c r="BJ531" s="139"/>
      <c r="BK531" s="139"/>
      <c r="BL531" s="139"/>
      <c r="BM531" s="139"/>
      <c r="BN531" s="139"/>
    </row>
    <row r="532" spans="1:66" ht="15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  <c r="AC532" s="139"/>
      <c r="AD532" s="139"/>
      <c r="AE532" s="139"/>
      <c r="AF532" s="139"/>
      <c r="AG532" s="139"/>
      <c r="AH532" s="139"/>
      <c r="AI532" s="139"/>
      <c r="AJ532" s="139"/>
      <c r="AK532" s="139"/>
      <c r="AL532" s="139"/>
      <c r="AM532" s="139"/>
      <c r="AN532" s="139"/>
      <c r="AO532" s="139"/>
      <c r="AP532" s="139"/>
      <c r="AQ532" s="139"/>
      <c r="AR532" s="139"/>
      <c r="AS532" s="139"/>
      <c r="AT532" s="139"/>
      <c r="AU532" s="139"/>
      <c r="AV532" s="139"/>
      <c r="AW532" s="139"/>
      <c r="AX532" s="139"/>
      <c r="AY532" s="139"/>
      <c r="AZ532" s="139"/>
      <c r="BA532" s="140"/>
      <c r="BB532" s="139"/>
      <c r="BC532" s="139"/>
      <c r="BD532" s="139"/>
      <c r="BE532" s="139"/>
      <c r="BF532" s="139"/>
      <c r="BG532" s="140"/>
      <c r="BH532" s="139"/>
      <c r="BI532" s="139"/>
      <c r="BJ532" s="139"/>
      <c r="BK532" s="139"/>
      <c r="BL532" s="139"/>
      <c r="BM532" s="139"/>
      <c r="BN532" s="139"/>
    </row>
    <row r="533" spans="1:66" ht="15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39"/>
      <c r="AD533" s="139"/>
      <c r="AE533" s="139"/>
      <c r="AF533" s="139"/>
      <c r="AG533" s="139"/>
      <c r="AH533" s="139"/>
      <c r="AI533" s="139"/>
      <c r="AJ533" s="139"/>
      <c r="AK533" s="139"/>
      <c r="AL533" s="139"/>
      <c r="AM533" s="139"/>
      <c r="AN533" s="139"/>
      <c r="AO533" s="139"/>
      <c r="AP533" s="139"/>
      <c r="AQ533" s="139"/>
      <c r="AR533" s="139"/>
      <c r="AS533" s="139"/>
      <c r="AT533" s="139"/>
      <c r="AU533" s="139"/>
      <c r="AV533" s="139"/>
      <c r="AW533" s="139"/>
      <c r="AX533" s="139"/>
      <c r="AY533" s="139"/>
      <c r="AZ533" s="139"/>
      <c r="BA533" s="140"/>
      <c r="BB533" s="139"/>
      <c r="BC533" s="139"/>
      <c r="BD533" s="139"/>
      <c r="BE533" s="139"/>
      <c r="BF533" s="139"/>
      <c r="BG533" s="140"/>
      <c r="BH533" s="139"/>
      <c r="BI533" s="139"/>
      <c r="BJ533" s="139"/>
      <c r="BK533" s="139"/>
      <c r="BL533" s="139"/>
      <c r="BM533" s="139"/>
      <c r="BN533" s="139"/>
    </row>
    <row r="534" spans="1:66" ht="15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  <c r="AC534" s="139"/>
      <c r="AD534" s="139"/>
      <c r="AE534" s="139"/>
      <c r="AF534" s="139"/>
      <c r="AG534" s="139"/>
      <c r="AH534" s="139"/>
      <c r="AI534" s="139"/>
      <c r="AJ534" s="139"/>
      <c r="AK534" s="139"/>
      <c r="AL534" s="139"/>
      <c r="AM534" s="139"/>
      <c r="AN534" s="139"/>
      <c r="AO534" s="139"/>
      <c r="AP534" s="139"/>
      <c r="AQ534" s="139"/>
      <c r="AR534" s="139"/>
      <c r="AS534" s="139"/>
      <c r="AT534" s="139"/>
      <c r="AU534" s="139"/>
      <c r="AV534" s="139"/>
      <c r="AW534" s="139"/>
      <c r="AX534" s="139"/>
      <c r="AY534" s="139"/>
      <c r="AZ534" s="139"/>
      <c r="BA534" s="140"/>
      <c r="BB534" s="139"/>
      <c r="BC534" s="139"/>
      <c r="BD534" s="139"/>
      <c r="BE534" s="139"/>
      <c r="BF534" s="139"/>
      <c r="BG534" s="140"/>
      <c r="BH534" s="139"/>
      <c r="BI534" s="139"/>
      <c r="BJ534" s="139"/>
      <c r="BK534" s="139"/>
      <c r="BL534" s="139"/>
      <c r="BM534" s="139"/>
      <c r="BN534" s="139"/>
    </row>
    <row r="535" spans="1:66" ht="15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39"/>
      <c r="AD535" s="139"/>
      <c r="AE535" s="139"/>
      <c r="AF535" s="139"/>
      <c r="AG535" s="139"/>
      <c r="AH535" s="139"/>
      <c r="AI535" s="139"/>
      <c r="AJ535" s="139"/>
      <c r="AK535" s="139"/>
      <c r="AL535" s="139"/>
      <c r="AM535" s="139"/>
      <c r="AN535" s="139"/>
      <c r="AO535" s="139"/>
      <c r="AP535" s="139"/>
      <c r="AQ535" s="139"/>
      <c r="AR535" s="139"/>
      <c r="AS535" s="139"/>
      <c r="AT535" s="139"/>
      <c r="AU535" s="139"/>
      <c r="AV535" s="139"/>
      <c r="AW535" s="139"/>
      <c r="AX535" s="139"/>
      <c r="AY535" s="139"/>
      <c r="AZ535" s="139"/>
      <c r="BA535" s="140"/>
      <c r="BB535" s="139"/>
      <c r="BC535" s="139"/>
      <c r="BD535" s="139"/>
      <c r="BE535" s="139"/>
      <c r="BF535" s="139"/>
      <c r="BG535" s="140"/>
      <c r="BH535" s="139"/>
      <c r="BI535" s="139"/>
      <c r="BJ535" s="139"/>
      <c r="BK535" s="139"/>
      <c r="BL535" s="139"/>
      <c r="BM535" s="139"/>
      <c r="BN535" s="139"/>
    </row>
    <row r="536" spans="1:66" ht="15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  <c r="AC536" s="139"/>
      <c r="AD536" s="139"/>
      <c r="AE536" s="139"/>
      <c r="AF536" s="139"/>
      <c r="AG536" s="139"/>
      <c r="AH536" s="139"/>
      <c r="AI536" s="139"/>
      <c r="AJ536" s="139"/>
      <c r="AK536" s="139"/>
      <c r="AL536" s="139"/>
      <c r="AM536" s="139"/>
      <c r="AN536" s="139"/>
      <c r="AO536" s="139"/>
      <c r="AP536" s="139"/>
      <c r="AQ536" s="139"/>
      <c r="AR536" s="139"/>
      <c r="AS536" s="139"/>
      <c r="AT536" s="139"/>
      <c r="AU536" s="139"/>
      <c r="AV536" s="139"/>
      <c r="AW536" s="139"/>
      <c r="AX536" s="139"/>
      <c r="AY536" s="139"/>
      <c r="AZ536" s="139"/>
      <c r="BA536" s="140"/>
      <c r="BB536" s="139"/>
      <c r="BC536" s="139"/>
      <c r="BD536" s="139"/>
      <c r="BE536" s="139"/>
      <c r="BF536" s="139"/>
      <c r="BG536" s="140"/>
      <c r="BH536" s="139"/>
      <c r="BI536" s="139"/>
      <c r="BJ536" s="139"/>
      <c r="BK536" s="139"/>
      <c r="BL536" s="139"/>
      <c r="BM536" s="139"/>
      <c r="BN536" s="139"/>
    </row>
    <row r="537" spans="1:66" ht="15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39"/>
      <c r="AD537" s="139"/>
      <c r="AE537" s="139"/>
      <c r="AF537" s="139"/>
      <c r="AG537" s="139"/>
      <c r="AH537" s="139"/>
      <c r="AI537" s="139"/>
      <c r="AJ537" s="139"/>
      <c r="AK537" s="139"/>
      <c r="AL537" s="139"/>
      <c r="AM537" s="139"/>
      <c r="AN537" s="139"/>
      <c r="AO537" s="139"/>
      <c r="AP537" s="139"/>
      <c r="AQ537" s="139"/>
      <c r="AR537" s="139"/>
      <c r="AS537" s="139"/>
      <c r="AT537" s="139"/>
      <c r="AU537" s="139"/>
      <c r="AV537" s="139"/>
      <c r="AW537" s="139"/>
      <c r="AX537" s="139"/>
      <c r="AY537" s="139"/>
      <c r="AZ537" s="139"/>
      <c r="BA537" s="140"/>
      <c r="BB537" s="139"/>
      <c r="BC537" s="139"/>
      <c r="BD537" s="139"/>
      <c r="BE537" s="139"/>
      <c r="BF537" s="139"/>
      <c r="BG537" s="140"/>
      <c r="BH537" s="139"/>
      <c r="BI537" s="139"/>
      <c r="BJ537" s="139"/>
      <c r="BK537" s="139"/>
      <c r="BL537" s="139"/>
      <c r="BM537" s="139"/>
      <c r="BN537" s="139"/>
    </row>
    <row r="538" spans="1:66" ht="15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  <c r="AC538" s="139"/>
      <c r="AD538" s="139"/>
      <c r="AE538" s="139"/>
      <c r="AF538" s="139"/>
      <c r="AG538" s="139"/>
      <c r="AH538" s="139"/>
      <c r="AI538" s="139"/>
      <c r="AJ538" s="139"/>
      <c r="AK538" s="139"/>
      <c r="AL538" s="139"/>
      <c r="AM538" s="139"/>
      <c r="AN538" s="139"/>
      <c r="AO538" s="139"/>
      <c r="AP538" s="139"/>
      <c r="AQ538" s="139"/>
      <c r="AR538" s="139"/>
      <c r="AS538" s="139"/>
      <c r="AT538" s="139"/>
      <c r="AU538" s="139"/>
      <c r="AV538" s="139"/>
      <c r="AW538" s="139"/>
      <c r="AX538" s="139"/>
      <c r="AY538" s="139"/>
      <c r="AZ538" s="139"/>
      <c r="BA538" s="140"/>
      <c r="BB538" s="139"/>
      <c r="BC538" s="139"/>
      <c r="BD538" s="139"/>
      <c r="BE538" s="139"/>
      <c r="BF538" s="139"/>
      <c r="BG538" s="140"/>
      <c r="BH538" s="139"/>
      <c r="BI538" s="139"/>
      <c r="BJ538" s="139"/>
      <c r="BK538" s="139"/>
      <c r="BL538" s="139"/>
      <c r="BM538" s="139"/>
      <c r="BN538" s="139"/>
    </row>
    <row r="539" spans="1:66" ht="15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39"/>
      <c r="AD539" s="139"/>
      <c r="AE539" s="139"/>
      <c r="AF539" s="139"/>
      <c r="AG539" s="139"/>
      <c r="AH539" s="139"/>
      <c r="AI539" s="139"/>
      <c r="AJ539" s="139"/>
      <c r="AK539" s="139"/>
      <c r="AL539" s="139"/>
      <c r="AM539" s="139"/>
      <c r="AN539" s="139"/>
      <c r="AO539" s="139"/>
      <c r="AP539" s="139"/>
      <c r="AQ539" s="139"/>
      <c r="AR539" s="139"/>
      <c r="AS539" s="139"/>
      <c r="AT539" s="139"/>
      <c r="AU539" s="139"/>
      <c r="AV539" s="139"/>
      <c r="AW539" s="139"/>
      <c r="AX539" s="139"/>
      <c r="AY539" s="139"/>
      <c r="AZ539" s="139"/>
      <c r="BA539" s="140"/>
      <c r="BB539" s="139"/>
      <c r="BC539" s="139"/>
      <c r="BD539" s="139"/>
      <c r="BE539" s="139"/>
      <c r="BF539" s="139"/>
      <c r="BG539" s="140"/>
      <c r="BH539" s="139"/>
      <c r="BI539" s="139"/>
      <c r="BJ539" s="139"/>
      <c r="BK539" s="139"/>
      <c r="BL539" s="139"/>
      <c r="BM539" s="139"/>
      <c r="BN539" s="139"/>
    </row>
    <row r="540" spans="1:66" ht="15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39"/>
      <c r="AD540" s="139"/>
      <c r="AE540" s="139"/>
      <c r="AF540" s="139"/>
      <c r="AG540" s="139"/>
      <c r="AH540" s="139"/>
      <c r="AI540" s="139"/>
      <c r="AJ540" s="139"/>
      <c r="AK540" s="139"/>
      <c r="AL540" s="139"/>
      <c r="AM540" s="139"/>
      <c r="AN540" s="139"/>
      <c r="AO540" s="139"/>
      <c r="AP540" s="139"/>
      <c r="AQ540" s="139"/>
      <c r="AR540" s="139"/>
      <c r="AS540" s="139"/>
      <c r="AT540" s="139"/>
      <c r="AU540" s="139"/>
      <c r="AV540" s="139"/>
      <c r="AW540" s="139"/>
      <c r="AX540" s="139"/>
      <c r="AY540" s="139"/>
      <c r="AZ540" s="139"/>
      <c r="BA540" s="140"/>
      <c r="BB540" s="139"/>
      <c r="BC540" s="139"/>
      <c r="BD540" s="139"/>
      <c r="BE540" s="139"/>
      <c r="BF540" s="139"/>
      <c r="BG540" s="140"/>
      <c r="BH540" s="139"/>
      <c r="BI540" s="139"/>
      <c r="BJ540" s="139"/>
      <c r="BK540" s="139"/>
      <c r="BL540" s="139"/>
      <c r="BM540" s="139"/>
      <c r="BN540" s="139"/>
    </row>
    <row r="541" spans="1:66" ht="15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39"/>
      <c r="AD541" s="139"/>
      <c r="AE541" s="139"/>
      <c r="AF541" s="139"/>
      <c r="AG541" s="139"/>
      <c r="AH541" s="139"/>
      <c r="AI541" s="139"/>
      <c r="AJ541" s="139"/>
      <c r="AK541" s="139"/>
      <c r="AL541" s="139"/>
      <c r="AM541" s="139"/>
      <c r="AN541" s="139"/>
      <c r="AO541" s="139"/>
      <c r="AP541" s="139"/>
      <c r="AQ541" s="139"/>
      <c r="AR541" s="139"/>
      <c r="AS541" s="139"/>
      <c r="AT541" s="139"/>
      <c r="AU541" s="139"/>
      <c r="AV541" s="139"/>
      <c r="AW541" s="139"/>
      <c r="AX541" s="139"/>
      <c r="AY541" s="139"/>
      <c r="AZ541" s="139"/>
      <c r="BA541" s="140"/>
      <c r="BB541" s="139"/>
      <c r="BC541" s="139"/>
      <c r="BD541" s="139"/>
      <c r="BE541" s="139"/>
      <c r="BF541" s="139"/>
      <c r="BG541" s="140"/>
      <c r="BH541" s="139"/>
      <c r="BI541" s="139"/>
      <c r="BJ541" s="139"/>
      <c r="BK541" s="139"/>
      <c r="BL541" s="139"/>
      <c r="BM541" s="139"/>
      <c r="BN541" s="139"/>
    </row>
    <row r="542" spans="1:66" ht="15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  <c r="AC542" s="139"/>
      <c r="AD542" s="139"/>
      <c r="AE542" s="139"/>
      <c r="AF542" s="139"/>
      <c r="AG542" s="139"/>
      <c r="AH542" s="139"/>
      <c r="AI542" s="139"/>
      <c r="AJ542" s="139"/>
      <c r="AK542" s="139"/>
      <c r="AL542" s="139"/>
      <c r="AM542" s="139"/>
      <c r="AN542" s="139"/>
      <c r="AO542" s="139"/>
      <c r="AP542" s="139"/>
      <c r="AQ542" s="139"/>
      <c r="AR542" s="139"/>
      <c r="AS542" s="139"/>
      <c r="AT542" s="139"/>
      <c r="AU542" s="139"/>
      <c r="AV542" s="139"/>
      <c r="AW542" s="139"/>
      <c r="AX542" s="139"/>
      <c r="AY542" s="139"/>
      <c r="AZ542" s="139"/>
      <c r="BA542" s="140"/>
      <c r="BB542" s="139"/>
      <c r="BC542" s="139"/>
      <c r="BD542" s="139"/>
      <c r="BE542" s="139"/>
      <c r="BF542" s="139"/>
      <c r="BG542" s="140"/>
      <c r="BH542" s="139"/>
      <c r="BI542" s="139"/>
      <c r="BJ542" s="139"/>
      <c r="BK542" s="139"/>
      <c r="BL542" s="139"/>
      <c r="BM542" s="139"/>
      <c r="BN542" s="139"/>
    </row>
    <row r="543" spans="1:66" ht="15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39"/>
      <c r="AD543" s="139"/>
      <c r="AE543" s="139"/>
      <c r="AF543" s="139"/>
      <c r="AG543" s="139"/>
      <c r="AH543" s="139"/>
      <c r="AI543" s="139"/>
      <c r="AJ543" s="139"/>
      <c r="AK543" s="139"/>
      <c r="AL543" s="139"/>
      <c r="AM543" s="139"/>
      <c r="AN543" s="139"/>
      <c r="AO543" s="139"/>
      <c r="AP543" s="139"/>
      <c r="AQ543" s="139"/>
      <c r="AR543" s="139"/>
      <c r="AS543" s="139"/>
      <c r="AT543" s="139"/>
      <c r="AU543" s="139"/>
      <c r="AV543" s="139"/>
      <c r="AW543" s="139"/>
      <c r="AX543" s="139"/>
      <c r="AY543" s="139"/>
      <c r="AZ543" s="139"/>
      <c r="BA543" s="140"/>
      <c r="BB543" s="139"/>
      <c r="BC543" s="139"/>
      <c r="BD543" s="139"/>
      <c r="BE543" s="139"/>
      <c r="BF543" s="139"/>
      <c r="BG543" s="140"/>
      <c r="BH543" s="139"/>
      <c r="BI543" s="139"/>
      <c r="BJ543" s="139"/>
      <c r="BK543" s="139"/>
      <c r="BL543" s="139"/>
      <c r="BM543" s="139"/>
      <c r="BN543" s="139"/>
    </row>
    <row r="544" spans="1:66" ht="15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  <c r="AC544" s="139"/>
      <c r="AD544" s="139"/>
      <c r="AE544" s="139"/>
      <c r="AF544" s="139"/>
      <c r="AG544" s="139"/>
      <c r="AH544" s="139"/>
      <c r="AI544" s="139"/>
      <c r="AJ544" s="139"/>
      <c r="AK544" s="139"/>
      <c r="AL544" s="139"/>
      <c r="AM544" s="139"/>
      <c r="AN544" s="139"/>
      <c r="AO544" s="139"/>
      <c r="AP544" s="139"/>
      <c r="AQ544" s="139"/>
      <c r="AR544" s="139"/>
      <c r="AS544" s="139"/>
      <c r="AT544" s="139"/>
      <c r="AU544" s="139"/>
      <c r="AV544" s="139"/>
      <c r="AW544" s="139"/>
      <c r="AX544" s="139"/>
      <c r="AY544" s="139"/>
      <c r="AZ544" s="139"/>
      <c r="BA544" s="140"/>
      <c r="BB544" s="139"/>
      <c r="BC544" s="139"/>
      <c r="BD544" s="139"/>
      <c r="BE544" s="139"/>
      <c r="BF544" s="139"/>
      <c r="BG544" s="140"/>
      <c r="BH544" s="139"/>
      <c r="BI544" s="139"/>
      <c r="BJ544" s="139"/>
      <c r="BK544" s="139"/>
      <c r="BL544" s="139"/>
      <c r="BM544" s="139"/>
      <c r="BN544" s="139"/>
    </row>
    <row r="545" spans="1:66" ht="15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39"/>
      <c r="AD545" s="139"/>
      <c r="AE545" s="139"/>
      <c r="AF545" s="139"/>
      <c r="AG545" s="139"/>
      <c r="AH545" s="139"/>
      <c r="AI545" s="139"/>
      <c r="AJ545" s="139"/>
      <c r="AK545" s="139"/>
      <c r="AL545" s="139"/>
      <c r="AM545" s="139"/>
      <c r="AN545" s="139"/>
      <c r="AO545" s="139"/>
      <c r="AP545" s="139"/>
      <c r="AQ545" s="139"/>
      <c r="AR545" s="139"/>
      <c r="AS545" s="139"/>
      <c r="AT545" s="139"/>
      <c r="AU545" s="139"/>
      <c r="AV545" s="139"/>
      <c r="AW545" s="139"/>
      <c r="AX545" s="139"/>
      <c r="AY545" s="139"/>
      <c r="AZ545" s="139"/>
      <c r="BA545" s="140"/>
      <c r="BB545" s="139"/>
      <c r="BC545" s="139"/>
      <c r="BD545" s="139"/>
      <c r="BE545" s="139"/>
      <c r="BF545" s="139"/>
      <c r="BG545" s="140"/>
      <c r="BH545" s="139"/>
      <c r="BI545" s="139"/>
      <c r="BJ545" s="139"/>
      <c r="BK545" s="139"/>
      <c r="BL545" s="139"/>
      <c r="BM545" s="139"/>
      <c r="BN545" s="139"/>
    </row>
    <row r="546" spans="1:66" ht="15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39"/>
      <c r="AD546" s="139"/>
      <c r="AE546" s="139"/>
      <c r="AF546" s="139"/>
      <c r="AG546" s="139"/>
      <c r="AH546" s="139"/>
      <c r="AI546" s="139"/>
      <c r="AJ546" s="139"/>
      <c r="AK546" s="139"/>
      <c r="AL546" s="139"/>
      <c r="AM546" s="139"/>
      <c r="AN546" s="139"/>
      <c r="AO546" s="139"/>
      <c r="AP546" s="139"/>
      <c r="AQ546" s="139"/>
      <c r="AR546" s="139"/>
      <c r="AS546" s="139"/>
      <c r="AT546" s="139"/>
      <c r="AU546" s="139"/>
      <c r="AV546" s="139"/>
      <c r="AW546" s="139"/>
      <c r="AX546" s="139"/>
      <c r="AY546" s="139"/>
      <c r="AZ546" s="139"/>
      <c r="BA546" s="140"/>
      <c r="BB546" s="139"/>
      <c r="BC546" s="139"/>
      <c r="BD546" s="139"/>
      <c r="BE546" s="139"/>
      <c r="BF546" s="139"/>
      <c r="BG546" s="140"/>
      <c r="BH546" s="139"/>
      <c r="BI546" s="139"/>
      <c r="BJ546" s="139"/>
      <c r="BK546" s="139"/>
      <c r="BL546" s="139"/>
      <c r="BM546" s="139"/>
      <c r="BN546" s="139"/>
    </row>
    <row r="547" spans="1:66" ht="15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39"/>
      <c r="AK547" s="139"/>
      <c r="AL547" s="139"/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  <c r="AW547" s="139"/>
      <c r="AX547" s="139"/>
      <c r="AY547" s="139"/>
      <c r="AZ547" s="139"/>
      <c r="BA547" s="140"/>
      <c r="BB547" s="139"/>
      <c r="BC547" s="139"/>
      <c r="BD547" s="139"/>
      <c r="BE547" s="139"/>
      <c r="BF547" s="139"/>
      <c r="BG547" s="140"/>
      <c r="BH547" s="139"/>
      <c r="BI547" s="139"/>
      <c r="BJ547" s="139"/>
      <c r="BK547" s="139"/>
      <c r="BL547" s="139"/>
      <c r="BM547" s="139"/>
      <c r="BN547" s="139"/>
    </row>
    <row r="548" spans="1:66" ht="15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  <c r="AC548" s="139"/>
      <c r="AD548" s="139"/>
      <c r="AE548" s="139"/>
      <c r="AF548" s="139"/>
      <c r="AG548" s="139"/>
      <c r="AH548" s="139"/>
      <c r="AI548" s="139"/>
      <c r="AJ548" s="139"/>
      <c r="AK548" s="139"/>
      <c r="AL548" s="139"/>
      <c r="AM548" s="139"/>
      <c r="AN548" s="139"/>
      <c r="AO548" s="139"/>
      <c r="AP548" s="139"/>
      <c r="AQ548" s="139"/>
      <c r="AR548" s="139"/>
      <c r="AS548" s="139"/>
      <c r="AT548" s="139"/>
      <c r="AU548" s="139"/>
      <c r="AV548" s="139"/>
      <c r="AW548" s="139"/>
      <c r="AX548" s="139"/>
      <c r="AY548" s="139"/>
      <c r="AZ548" s="139"/>
      <c r="BA548" s="140"/>
      <c r="BB548" s="139"/>
      <c r="BC548" s="139"/>
      <c r="BD548" s="139"/>
      <c r="BE548" s="139"/>
      <c r="BF548" s="139"/>
      <c r="BG548" s="140"/>
      <c r="BH548" s="139"/>
      <c r="BI548" s="139"/>
      <c r="BJ548" s="139"/>
      <c r="BK548" s="139"/>
      <c r="BL548" s="139"/>
      <c r="BM548" s="139"/>
      <c r="BN548" s="139"/>
    </row>
    <row r="549" spans="1:66" ht="15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39"/>
      <c r="AD549" s="139"/>
      <c r="AE549" s="139"/>
      <c r="AF549" s="139"/>
      <c r="AG549" s="139"/>
      <c r="AH549" s="139"/>
      <c r="AI549" s="139"/>
      <c r="AJ549" s="139"/>
      <c r="AK549" s="139"/>
      <c r="AL549" s="139"/>
      <c r="AM549" s="139"/>
      <c r="AN549" s="139"/>
      <c r="AO549" s="139"/>
      <c r="AP549" s="139"/>
      <c r="AQ549" s="139"/>
      <c r="AR549" s="139"/>
      <c r="AS549" s="139"/>
      <c r="AT549" s="139"/>
      <c r="AU549" s="139"/>
      <c r="AV549" s="139"/>
      <c r="AW549" s="139"/>
      <c r="AX549" s="139"/>
      <c r="AY549" s="139"/>
      <c r="AZ549" s="139"/>
      <c r="BA549" s="140"/>
      <c r="BB549" s="139"/>
      <c r="BC549" s="139"/>
      <c r="BD549" s="139"/>
      <c r="BE549" s="139"/>
      <c r="BF549" s="139"/>
      <c r="BG549" s="140"/>
      <c r="BH549" s="139"/>
      <c r="BI549" s="139"/>
      <c r="BJ549" s="139"/>
      <c r="BK549" s="139"/>
      <c r="BL549" s="139"/>
      <c r="BM549" s="139"/>
      <c r="BN549" s="139"/>
    </row>
    <row r="550" spans="1:66" ht="15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  <c r="AC550" s="139"/>
      <c r="AD550" s="139"/>
      <c r="AE550" s="139"/>
      <c r="AF550" s="139"/>
      <c r="AG550" s="139"/>
      <c r="AH550" s="139"/>
      <c r="AI550" s="139"/>
      <c r="AJ550" s="139"/>
      <c r="AK550" s="139"/>
      <c r="AL550" s="139"/>
      <c r="AM550" s="139"/>
      <c r="AN550" s="139"/>
      <c r="AO550" s="139"/>
      <c r="AP550" s="139"/>
      <c r="AQ550" s="139"/>
      <c r="AR550" s="139"/>
      <c r="AS550" s="139"/>
      <c r="AT550" s="139"/>
      <c r="AU550" s="139"/>
      <c r="AV550" s="139"/>
      <c r="AW550" s="139"/>
      <c r="AX550" s="139"/>
      <c r="AY550" s="139"/>
      <c r="AZ550" s="139"/>
      <c r="BA550" s="140"/>
      <c r="BB550" s="139"/>
      <c r="BC550" s="139"/>
      <c r="BD550" s="139"/>
      <c r="BE550" s="139"/>
      <c r="BF550" s="139"/>
      <c r="BG550" s="140"/>
      <c r="BH550" s="139"/>
      <c r="BI550" s="139"/>
      <c r="BJ550" s="139"/>
      <c r="BK550" s="139"/>
      <c r="BL550" s="139"/>
      <c r="BM550" s="139"/>
      <c r="BN550" s="139"/>
    </row>
    <row r="551" spans="1:66" ht="15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39"/>
      <c r="AK551" s="139"/>
      <c r="AL551" s="139"/>
      <c r="AM551" s="139"/>
      <c r="AN551" s="139"/>
      <c r="AO551" s="139"/>
      <c r="AP551" s="139"/>
      <c r="AQ551" s="139"/>
      <c r="AR551" s="139"/>
      <c r="AS551" s="139"/>
      <c r="AT551" s="139"/>
      <c r="AU551" s="139"/>
      <c r="AV551" s="139"/>
      <c r="AW551" s="139"/>
      <c r="AX551" s="139"/>
      <c r="AY551" s="139"/>
      <c r="AZ551" s="139"/>
      <c r="BA551" s="140"/>
      <c r="BB551" s="139"/>
      <c r="BC551" s="139"/>
      <c r="BD551" s="139"/>
      <c r="BE551" s="139"/>
      <c r="BF551" s="139"/>
      <c r="BG551" s="140"/>
      <c r="BH551" s="139"/>
      <c r="BI551" s="139"/>
      <c r="BJ551" s="139"/>
      <c r="BK551" s="139"/>
      <c r="BL551" s="139"/>
      <c r="BM551" s="139"/>
      <c r="BN551" s="139"/>
    </row>
    <row r="552" spans="1:66" ht="15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39"/>
      <c r="AD552" s="139"/>
      <c r="AE552" s="139"/>
      <c r="AF552" s="139"/>
      <c r="AG552" s="139"/>
      <c r="AH552" s="139"/>
      <c r="AI552" s="139"/>
      <c r="AJ552" s="139"/>
      <c r="AK552" s="139"/>
      <c r="AL552" s="139"/>
      <c r="AM552" s="139"/>
      <c r="AN552" s="139"/>
      <c r="AO552" s="139"/>
      <c r="AP552" s="139"/>
      <c r="AQ552" s="139"/>
      <c r="AR552" s="139"/>
      <c r="AS552" s="139"/>
      <c r="AT552" s="139"/>
      <c r="AU552" s="139"/>
      <c r="AV552" s="139"/>
      <c r="AW552" s="139"/>
      <c r="AX552" s="139"/>
      <c r="AY552" s="139"/>
      <c r="AZ552" s="139"/>
      <c r="BA552" s="140"/>
      <c r="BB552" s="139"/>
      <c r="BC552" s="139"/>
      <c r="BD552" s="139"/>
      <c r="BE552" s="139"/>
      <c r="BF552" s="139"/>
      <c r="BG552" s="140"/>
      <c r="BH552" s="139"/>
      <c r="BI552" s="139"/>
      <c r="BJ552" s="139"/>
      <c r="BK552" s="139"/>
      <c r="BL552" s="139"/>
      <c r="BM552" s="139"/>
      <c r="BN552" s="139"/>
    </row>
    <row r="553" spans="1:66" ht="15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39"/>
      <c r="AD553" s="139"/>
      <c r="AE553" s="139"/>
      <c r="AF553" s="139"/>
      <c r="AG553" s="139"/>
      <c r="AH553" s="139"/>
      <c r="AI553" s="139"/>
      <c r="AJ553" s="139"/>
      <c r="AK553" s="139"/>
      <c r="AL553" s="139"/>
      <c r="AM553" s="139"/>
      <c r="AN553" s="139"/>
      <c r="AO553" s="139"/>
      <c r="AP553" s="139"/>
      <c r="AQ553" s="139"/>
      <c r="AR553" s="139"/>
      <c r="AS553" s="139"/>
      <c r="AT553" s="139"/>
      <c r="AU553" s="139"/>
      <c r="AV553" s="139"/>
      <c r="AW553" s="139"/>
      <c r="AX553" s="139"/>
      <c r="AY553" s="139"/>
      <c r="AZ553" s="139"/>
      <c r="BA553" s="140"/>
      <c r="BB553" s="139"/>
      <c r="BC553" s="139"/>
      <c r="BD553" s="139"/>
      <c r="BE553" s="139"/>
      <c r="BF553" s="139"/>
      <c r="BG553" s="140"/>
      <c r="BH553" s="139"/>
      <c r="BI553" s="139"/>
      <c r="BJ553" s="139"/>
      <c r="BK553" s="139"/>
      <c r="BL553" s="139"/>
      <c r="BM553" s="139"/>
      <c r="BN553" s="139"/>
    </row>
    <row r="554" spans="1:66" ht="15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  <c r="AC554" s="139"/>
      <c r="AD554" s="139"/>
      <c r="AE554" s="139"/>
      <c r="AF554" s="139"/>
      <c r="AG554" s="139"/>
      <c r="AH554" s="139"/>
      <c r="AI554" s="139"/>
      <c r="AJ554" s="139"/>
      <c r="AK554" s="139"/>
      <c r="AL554" s="139"/>
      <c r="AM554" s="139"/>
      <c r="AN554" s="139"/>
      <c r="AO554" s="139"/>
      <c r="AP554" s="139"/>
      <c r="AQ554" s="139"/>
      <c r="AR554" s="139"/>
      <c r="AS554" s="139"/>
      <c r="AT554" s="139"/>
      <c r="AU554" s="139"/>
      <c r="AV554" s="139"/>
      <c r="AW554" s="139"/>
      <c r="AX554" s="139"/>
      <c r="AY554" s="139"/>
      <c r="AZ554" s="139"/>
      <c r="BA554" s="140"/>
      <c r="BB554" s="139"/>
      <c r="BC554" s="139"/>
      <c r="BD554" s="139"/>
      <c r="BE554" s="139"/>
      <c r="BF554" s="139"/>
      <c r="BG554" s="140"/>
      <c r="BH554" s="139"/>
      <c r="BI554" s="139"/>
      <c r="BJ554" s="139"/>
      <c r="BK554" s="139"/>
      <c r="BL554" s="139"/>
      <c r="BM554" s="139"/>
      <c r="BN554" s="139"/>
    </row>
    <row r="555" spans="1:66" ht="15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39"/>
      <c r="AD555" s="139"/>
      <c r="AE555" s="139"/>
      <c r="AF555" s="139"/>
      <c r="AG555" s="139"/>
      <c r="AH555" s="139"/>
      <c r="AI555" s="139"/>
      <c r="AJ555" s="139"/>
      <c r="AK555" s="139"/>
      <c r="AL555" s="139"/>
      <c r="AM555" s="139"/>
      <c r="AN555" s="139"/>
      <c r="AO555" s="139"/>
      <c r="AP555" s="139"/>
      <c r="AQ555" s="139"/>
      <c r="AR555" s="139"/>
      <c r="AS555" s="139"/>
      <c r="AT555" s="139"/>
      <c r="AU555" s="139"/>
      <c r="AV555" s="139"/>
      <c r="AW555" s="139"/>
      <c r="AX555" s="139"/>
      <c r="AY555" s="139"/>
      <c r="AZ555" s="139"/>
      <c r="BA555" s="140"/>
      <c r="BB555" s="139"/>
      <c r="BC555" s="139"/>
      <c r="BD555" s="139"/>
      <c r="BE555" s="139"/>
      <c r="BF555" s="139"/>
      <c r="BG555" s="140"/>
      <c r="BH555" s="139"/>
      <c r="BI555" s="139"/>
      <c r="BJ555" s="139"/>
      <c r="BK555" s="139"/>
      <c r="BL555" s="139"/>
      <c r="BM555" s="139"/>
      <c r="BN555" s="139"/>
    </row>
    <row r="556" spans="1:66" ht="15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  <c r="AC556" s="139"/>
      <c r="AD556" s="139"/>
      <c r="AE556" s="139"/>
      <c r="AF556" s="139"/>
      <c r="AG556" s="139"/>
      <c r="AH556" s="139"/>
      <c r="AI556" s="139"/>
      <c r="AJ556" s="139"/>
      <c r="AK556" s="139"/>
      <c r="AL556" s="139"/>
      <c r="AM556" s="139"/>
      <c r="AN556" s="139"/>
      <c r="AO556" s="139"/>
      <c r="AP556" s="139"/>
      <c r="AQ556" s="139"/>
      <c r="AR556" s="139"/>
      <c r="AS556" s="139"/>
      <c r="AT556" s="139"/>
      <c r="AU556" s="139"/>
      <c r="AV556" s="139"/>
      <c r="AW556" s="139"/>
      <c r="AX556" s="139"/>
      <c r="AY556" s="139"/>
      <c r="AZ556" s="139"/>
      <c r="BA556" s="140"/>
      <c r="BB556" s="139"/>
      <c r="BC556" s="139"/>
      <c r="BD556" s="139"/>
      <c r="BE556" s="139"/>
      <c r="BF556" s="139"/>
      <c r="BG556" s="140"/>
      <c r="BH556" s="139"/>
      <c r="BI556" s="139"/>
      <c r="BJ556" s="139"/>
      <c r="BK556" s="139"/>
      <c r="BL556" s="139"/>
      <c r="BM556" s="139"/>
      <c r="BN556" s="139"/>
    </row>
    <row r="557" spans="1:66" ht="15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39"/>
      <c r="AD557" s="139"/>
      <c r="AE557" s="139"/>
      <c r="AF557" s="139"/>
      <c r="AG557" s="139"/>
      <c r="AH557" s="139"/>
      <c r="AI557" s="139"/>
      <c r="AJ557" s="139"/>
      <c r="AK557" s="139"/>
      <c r="AL557" s="139"/>
      <c r="AM557" s="139"/>
      <c r="AN557" s="139"/>
      <c r="AO557" s="139"/>
      <c r="AP557" s="139"/>
      <c r="AQ557" s="139"/>
      <c r="AR557" s="139"/>
      <c r="AS557" s="139"/>
      <c r="AT557" s="139"/>
      <c r="AU557" s="139"/>
      <c r="AV557" s="139"/>
      <c r="AW557" s="139"/>
      <c r="AX557" s="139"/>
      <c r="AY557" s="139"/>
      <c r="AZ557" s="139"/>
      <c r="BA557" s="140"/>
      <c r="BB557" s="139"/>
      <c r="BC557" s="139"/>
      <c r="BD557" s="139"/>
      <c r="BE557" s="139"/>
      <c r="BF557" s="139"/>
      <c r="BG557" s="140"/>
      <c r="BH557" s="139"/>
      <c r="BI557" s="139"/>
      <c r="BJ557" s="139"/>
      <c r="BK557" s="139"/>
      <c r="BL557" s="139"/>
      <c r="BM557" s="139"/>
      <c r="BN557" s="139"/>
    </row>
    <row r="558" spans="1:66" ht="15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  <c r="AB558" s="139"/>
      <c r="AC558" s="139"/>
      <c r="AD558" s="139"/>
      <c r="AE558" s="139"/>
      <c r="AF558" s="139"/>
      <c r="AG558" s="139"/>
      <c r="AH558" s="139"/>
      <c r="AI558" s="139"/>
      <c r="AJ558" s="139"/>
      <c r="AK558" s="139"/>
      <c r="AL558" s="139"/>
      <c r="AM558" s="139"/>
      <c r="AN558" s="139"/>
      <c r="AO558" s="139"/>
      <c r="AP558" s="139"/>
      <c r="AQ558" s="139"/>
      <c r="AR558" s="139"/>
      <c r="AS558" s="139"/>
      <c r="AT558" s="139"/>
      <c r="AU558" s="139"/>
      <c r="AV558" s="139"/>
      <c r="AW558" s="139"/>
      <c r="AX558" s="139"/>
      <c r="AY558" s="139"/>
      <c r="AZ558" s="139"/>
      <c r="BA558" s="140"/>
      <c r="BB558" s="139"/>
      <c r="BC558" s="139"/>
      <c r="BD558" s="139"/>
      <c r="BE558" s="139"/>
      <c r="BF558" s="139"/>
      <c r="BG558" s="140"/>
      <c r="BH558" s="139"/>
      <c r="BI558" s="139"/>
      <c r="BJ558" s="139"/>
      <c r="BK558" s="139"/>
      <c r="BL558" s="139"/>
      <c r="BM558" s="139"/>
      <c r="BN558" s="139"/>
    </row>
    <row r="559" spans="1:66" ht="15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  <c r="AC559" s="139"/>
      <c r="AD559" s="139"/>
      <c r="AE559" s="139"/>
      <c r="AF559" s="139"/>
      <c r="AG559" s="139"/>
      <c r="AH559" s="139"/>
      <c r="AI559" s="139"/>
      <c r="AJ559" s="139"/>
      <c r="AK559" s="139"/>
      <c r="AL559" s="139"/>
      <c r="AM559" s="139"/>
      <c r="AN559" s="139"/>
      <c r="AO559" s="139"/>
      <c r="AP559" s="139"/>
      <c r="AQ559" s="139"/>
      <c r="AR559" s="139"/>
      <c r="AS559" s="139"/>
      <c r="AT559" s="139"/>
      <c r="AU559" s="139"/>
      <c r="AV559" s="139"/>
      <c r="AW559" s="139"/>
      <c r="AX559" s="139"/>
      <c r="AY559" s="139"/>
      <c r="AZ559" s="139"/>
      <c r="BA559" s="140"/>
      <c r="BB559" s="139"/>
      <c r="BC559" s="139"/>
      <c r="BD559" s="139"/>
      <c r="BE559" s="139"/>
      <c r="BF559" s="139"/>
      <c r="BG559" s="140"/>
      <c r="BH559" s="139"/>
      <c r="BI559" s="139"/>
      <c r="BJ559" s="139"/>
      <c r="BK559" s="139"/>
      <c r="BL559" s="139"/>
      <c r="BM559" s="139"/>
      <c r="BN559" s="139"/>
    </row>
    <row r="560" spans="1:66" ht="15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  <c r="AB560" s="139"/>
      <c r="AC560" s="139"/>
      <c r="AD560" s="139"/>
      <c r="AE560" s="139"/>
      <c r="AF560" s="139"/>
      <c r="AG560" s="139"/>
      <c r="AH560" s="139"/>
      <c r="AI560" s="139"/>
      <c r="AJ560" s="139"/>
      <c r="AK560" s="139"/>
      <c r="AL560" s="139"/>
      <c r="AM560" s="139"/>
      <c r="AN560" s="139"/>
      <c r="AO560" s="139"/>
      <c r="AP560" s="139"/>
      <c r="AQ560" s="139"/>
      <c r="AR560" s="139"/>
      <c r="AS560" s="139"/>
      <c r="AT560" s="139"/>
      <c r="AU560" s="139"/>
      <c r="AV560" s="139"/>
      <c r="AW560" s="139"/>
      <c r="AX560" s="139"/>
      <c r="AY560" s="139"/>
      <c r="AZ560" s="139"/>
      <c r="BA560" s="140"/>
      <c r="BB560" s="139"/>
      <c r="BC560" s="139"/>
      <c r="BD560" s="139"/>
      <c r="BE560" s="139"/>
      <c r="BF560" s="139"/>
      <c r="BG560" s="140"/>
      <c r="BH560" s="139"/>
      <c r="BI560" s="139"/>
      <c r="BJ560" s="139"/>
      <c r="BK560" s="139"/>
      <c r="BL560" s="139"/>
      <c r="BM560" s="139"/>
      <c r="BN560" s="139"/>
    </row>
    <row r="561" spans="1:66" ht="15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  <c r="AC561" s="139"/>
      <c r="AD561" s="139"/>
      <c r="AE561" s="139"/>
      <c r="AF561" s="139"/>
      <c r="AG561" s="139"/>
      <c r="AH561" s="139"/>
      <c r="AI561" s="139"/>
      <c r="AJ561" s="139"/>
      <c r="AK561" s="139"/>
      <c r="AL561" s="139"/>
      <c r="AM561" s="139"/>
      <c r="AN561" s="139"/>
      <c r="AO561" s="139"/>
      <c r="AP561" s="139"/>
      <c r="AQ561" s="139"/>
      <c r="AR561" s="139"/>
      <c r="AS561" s="139"/>
      <c r="AT561" s="139"/>
      <c r="AU561" s="139"/>
      <c r="AV561" s="139"/>
      <c r="AW561" s="139"/>
      <c r="AX561" s="139"/>
      <c r="AY561" s="139"/>
      <c r="AZ561" s="139"/>
      <c r="BA561" s="140"/>
      <c r="BB561" s="139"/>
      <c r="BC561" s="139"/>
      <c r="BD561" s="139"/>
      <c r="BE561" s="139"/>
      <c r="BF561" s="139"/>
      <c r="BG561" s="140"/>
      <c r="BH561" s="139"/>
      <c r="BI561" s="139"/>
      <c r="BJ561" s="139"/>
      <c r="BK561" s="139"/>
      <c r="BL561" s="139"/>
      <c r="BM561" s="139"/>
      <c r="BN561" s="139"/>
    </row>
    <row r="562" spans="1:66" ht="15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  <c r="AB562" s="139"/>
      <c r="AC562" s="139"/>
      <c r="AD562" s="139"/>
      <c r="AE562" s="139"/>
      <c r="AF562" s="139"/>
      <c r="AG562" s="139"/>
      <c r="AH562" s="139"/>
      <c r="AI562" s="139"/>
      <c r="AJ562" s="139"/>
      <c r="AK562" s="139"/>
      <c r="AL562" s="139"/>
      <c r="AM562" s="139"/>
      <c r="AN562" s="139"/>
      <c r="AO562" s="139"/>
      <c r="AP562" s="139"/>
      <c r="AQ562" s="139"/>
      <c r="AR562" s="139"/>
      <c r="AS562" s="139"/>
      <c r="AT562" s="139"/>
      <c r="AU562" s="139"/>
      <c r="AV562" s="139"/>
      <c r="AW562" s="139"/>
      <c r="AX562" s="139"/>
      <c r="AY562" s="139"/>
      <c r="AZ562" s="139"/>
      <c r="BA562" s="140"/>
      <c r="BB562" s="139"/>
      <c r="BC562" s="139"/>
      <c r="BD562" s="139"/>
      <c r="BE562" s="139"/>
      <c r="BF562" s="139"/>
      <c r="BG562" s="140"/>
      <c r="BH562" s="139"/>
      <c r="BI562" s="139"/>
      <c r="BJ562" s="139"/>
      <c r="BK562" s="139"/>
      <c r="BL562" s="139"/>
      <c r="BM562" s="139"/>
      <c r="BN562" s="139"/>
    </row>
    <row r="563" spans="1:66" ht="15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  <c r="AC563" s="139"/>
      <c r="AD563" s="139"/>
      <c r="AE563" s="139"/>
      <c r="AF563" s="139"/>
      <c r="AG563" s="139"/>
      <c r="AH563" s="139"/>
      <c r="AI563" s="139"/>
      <c r="AJ563" s="139"/>
      <c r="AK563" s="139"/>
      <c r="AL563" s="139"/>
      <c r="AM563" s="139"/>
      <c r="AN563" s="139"/>
      <c r="AO563" s="139"/>
      <c r="AP563" s="139"/>
      <c r="AQ563" s="139"/>
      <c r="AR563" s="139"/>
      <c r="AS563" s="139"/>
      <c r="AT563" s="139"/>
      <c r="AU563" s="139"/>
      <c r="AV563" s="139"/>
      <c r="AW563" s="139"/>
      <c r="AX563" s="139"/>
      <c r="AY563" s="139"/>
      <c r="AZ563" s="139"/>
      <c r="BA563" s="140"/>
      <c r="BB563" s="139"/>
      <c r="BC563" s="139"/>
      <c r="BD563" s="139"/>
      <c r="BE563" s="139"/>
      <c r="BF563" s="139"/>
      <c r="BG563" s="140"/>
      <c r="BH563" s="139"/>
      <c r="BI563" s="139"/>
      <c r="BJ563" s="139"/>
      <c r="BK563" s="139"/>
      <c r="BL563" s="139"/>
      <c r="BM563" s="139"/>
      <c r="BN563" s="139"/>
    </row>
    <row r="564" spans="1:66" ht="15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  <c r="AC564" s="139"/>
      <c r="AD564" s="139"/>
      <c r="AE564" s="139"/>
      <c r="AF564" s="139"/>
      <c r="AG564" s="139"/>
      <c r="AH564" s="139"/>
      <c r="AI564" s="139"/>
      <c r="AJ564" s="139"/>
      <c r="AK564" s="139"/>
      <c r="AL564" s="139"/>
      <c r="AM564" s="139"/>
      <c r="AN564" s="139"/>
      <c r="AO564" s="139"/>
      <c r="AP564" s="139"/>
      <c r="AQ564" s="139"/>
      <c r="AR564" s="139"/>
      <c r="AS564" s="139"/>
      <c r="AT564" s="139"/>
      <c r="AU564" s="139"/>
      <c r="AV564" s="139"/>
      <c r="AW564" s="139"/>
      <c r="AX564" s="139"/>
      <c r="AY564" s="139"/>
      <c r="AZ564" s="139"/>
      <c r="BA564" s="140"/>
      <c r="BB564" s="139"/>
      <c r="BC564" s="139"/>
      <c r="BD564" s="139"/>
      <c r="BE564" s="139"/>
      <c r="BF564" s="139"/>
      <c r="BG564" s="140"/>
      <c r="BH564" s="139"/>
      <c r="BI564" s="139"/>
      <c r="BJ564" s="139"/>
      <c r="BK564" s="139"/>
      <c r="BL564" s="139"/>
      <c r="BM564" s="139"/>
      <c r="BN564" s="139"/>
    </row>
    <row r="565" spans="1:66" ht="15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  <c r="AC565" s="139"/>
      <c r="AD565" s="139"/>
      <c r="AE565" s="139"/>
      <c r="AF565" s="139"/>
      <c r="AG565" s="139"/>
      <c r="AH565" s="139"/>
      <c r="AI565" s="139"/>
      <c r="AJ565" s="139"/>
      <c r="AK565" s="139"/>
      <c r="AL565" s="139"/>
      <c r="AM565" s="139"/>
      <c r="AN565" s="139"/>
      <c r="AO565" s="139"/>
      <c r="AP565" s="139"/>
      <c r="AQ565" s="139"/>
      <c r="AR565" s="139"/>
      <c r="AS565" s="139"/>
      <c r="AT565" s="139"/>
      <c r="AU565" s="139"/>
      <c r="AV565" s="139"/>
      <c r="AW565" s="139"/>
      <c r="AX565" s="139"/>
      <c r="AY565" s="139"/>
      <c r="AZ565" s="139"/>
      <c r="BA565" s="140"/>
      <c r="BB565" s="139"/>
      <c r="BC565" s="139"/>
      <c r="BD565" s="139"/>
      <c r="BE565" s="139"/>
      <c r="BF565" s="139"/>
      <c r="BG565" s="140"/>
      <c r="BH565" s="139"/>
      <c r="BI565" s="139"/>
      <c r="BJ565" s="139"/>
      <c r="BK565" s="139"/>
      <c r="BL565" s="139"/>
      <c r="BM565" s="139"/>
      <c r="BN565" s="139"/>
    </row>
    <row r="566" spans="1:66" ht="15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  <c r="AC566" s="139"/>
      <c r="AD566" s="139"/>
      <c r="AE566" s="139"/>
      <c r="AF566" s="139"/>
      <c r="AG566" s="139"/>
      <c r="AH566" s="139"/>
      <c r="AI566" s="139"/>
      <c r="AJ566" s="139"/>
      <c r="AK566" s="139"/>
      <c r="AL566" s="139"/>
      <c r="AM566" s="139"/>
      <c r="AN566" s="139"/>
      <c r="AO566" s="139"/>
      <c r="AP566" s="139"/>
      <c r="AQ566" s="139"/>
      <c r="AR566" s="139"/>
      <c r="AS566" s="139"/>
      <c r="AT566" s="139"/>
      <c r="AU566" s="139"/>
      <c r="AV566" s="139"/>
      <c r="AW566" s="139"/>
      <c r="AX566" s="139"/>
      <c r="AY566" s="139"/>
      <c r="AZ566" s="139"/>
      <c r="BA566" s="140"/>
      <c r="BB566" s="139"/>
      <c r="BC566" s="139"/>
      <c r="BD566" s="139"/>
      <c r="BE566" s="139"/>
      <c r="BF566" s="139"/>
      <c r="BG566" s="140"/>
      <c r="BH566" s="139"/>
      <c r="BI566" s="139"/>
      <c r="BJ566" s="139"/>
      <c r="BK566" s="139"/>
      <c r="BL566" s="139"/>
      <c r="BM566" s="139"/>
      <c r="BN566" s="139"/>
    </row>
    <row r="567" spans="1:66" ht="15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  <c r="AC567" s="139"/>
      <c r="AD567" s="139"/>
      <c r="AE567" s="139"/>
      <c r="AF567" s="139"/>
      <c r="AG567" s="139"/>
      <c r="AH567" s="139"/>
      <c r="AI567" s="139"/>
      <c r="AJ567" s="139"/>
      <c r="AK567" s="139"/>
      <c r="AL567" s="139"/>
      <c r="AM567" s="139"/>
      <c r="AN567" s="139"/>
      <c r="AO567" s="139"/>
      <c r="AP567" s="139"/>
      <c r="AQ567" s="139"/>
      <c r="AR567" s="139"/>
      <c r="AS567" s="139"/>
      <c r="AT567" s="139"/>
      <c r="AU567" s="139"/>
      <c r="AV567" s="139"/>
      <c r="AW567" s="139"/>
      <c r="AX567" s="139"/>
      <c r="AY567" s="139"/>
      <c r="AZ567" s="139"/>
      <c r="BA567" s="140"/>
      <c r="BB567" s="139"/>
      <c r="BC567" s="139"/>
      <c r="BD567" s="139"/>
      <c r="BE567" s="139"/>
      <c r="BF567" s="139"/>
      <c r="BG567" s="140"/>
      <c r="BH567" s="139"/>
      <c r="BI567" s="139"/>
      <c r="BJ567" s="139"/>
      <c r="BK567" s="139"/>
      <c r="BL567" s="139"/>
      <c r="BM567" s="139"/>
      <c r="BN567" s="139"/>
    </row>
    <row r="568" spans="1:66" ht="15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39"/>
      <c r="AD568" s="139"/>
      <c r="AE568" s="139"/>
      <c r="AF568" s="139"/>
      <c r="AG568" s="139"/>
      <c r="AH568" s="139"/>
      <c r="AI568" s="139"/>
      <c r="AJ568" s="139"/>
      <c r="AK568" s="139"/>
      <c r="AL568" s="139"/>
      <c r="AM568" s="139"/>
      <c r="AN568" s="139"/>
      <c r="AO568" s="139"/>
      <c r="AP568" s="139"/>
      <c r="AQ568" s="139"/>
      <c r="AR568" s="139"/>
      <c r="AS568" s="139"/>
      <c r="AT568" s="139"/>
      <c r="AU568" s="139"/>
      <c r="AV568" s="139"/>
      <c r="AW568" s="139"/>
      <c r="AX568" s="139"/>
      <c r="AY568" s="139"/>
      <c r="AZ568" s="139"/>
      <c r="BA568" s="140"/>
      <c r="BB568" s="139"/>
      <c r="BC568" s="139"/>
      <c r="BD568" s="139"/>
      <c r="BE568" s="139"/>
      <c r="BF568" s="139"/>
      <c r="BG568" s="140"/>
      <c r="BH568" s="139"/>
      <c r="BI568" s="139"/>
      <c r="BJ568" s="139"/>
      <c r="BK568" s="139"/>
      <c r="BL568" s="139"/>
      <c r="BM568" s="139"/>
      <c r="BN568" s="139"/>
    </row>
    <row r="569" spans="1:66" ht="15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39"/>
      <c r="AD569" s="139"/>
      <c r="AE569" s="139"/>
      <c r="AF569" s="139"/>
      <c r="AG569" s="139"/>
      <c r="AH569" s="139"/>
      <c r="AI569" s="139"/>
      <c r="AJ569" s="139"/>
      <c r="AK569" s="139"/>
      <c r="AL569" s="139"/>
      <c r="AM569" s="139"/>
      <c r="AN569" s="139"/>
      <c r="AO569" s="139"/>
      <c r="AP569" s="139"/>
      <c r="AQ569" s="139"/>
      <c r="AR569" s="139"/>
      <c r="AS569" s="139"/>
      <c r="AT569" s="139"/>
      <c r="AU569" s="139"/>
      <c r="AV569" s="139"/>
      <c r="AW569" s="139"/>
      <c r="AX569" s="139"/>
      <c r="AY569" s="139"/>
      <c r="AZ569" s="139"/>
      <c r="BA569" s="140"/>
      <c r="BB569" s="139"/>
      <c r="BC569" s="139"/>
      <c r="BD569" s="139"/>
      <c r="BE569" s="139"/>
      <c r="BF569" s="139"/>
      <c r="BG569" s="140"/>
      <c r="BH569" s="139"/>
      <c r="BI569" s="139"/>
      <c r="BJ569" s="139"/>
      <c r="BK569" s="139"/>
      <c r="BL569" s="139"/>
      <c r="BM569" s="139"/>
      <c r="BN569" s="139"/>
    </row>
    <row r="570" spans="1:66" ht="15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39"/>
      <c r="AD570" s="139"/>
      <c r="AE570" s="139"/>
      <c r="AF570" s="139"/>
      <c r="AG570" s="139"/>
      <c r="AH570" s="139"/>
      <c r="AI570" s="139"/>
      <c r="AJ570" s="139"/>
      <c r="AK570" s="139"/>
      <c r="AL570" s="139"/>
      <c r="AM570" s="139"/>
      <c r="AN570" s="139"/>
      <c r="AO570" s="139"/>
      <c r="AP570" s="139"/>
      <c r="AQ570" s="139"/>
      <c r="AR570" s="139"/>
      <c r="AS570" s="139"/>
      <c r="AT570" s="139"/>
      <c r="AU570" s="139"/>
      <c r="AV570" s="139"/>
      <c r="AW570" s="139"/>
      <c r="AX570" s="139"/>
      <c r="AY570" s="139"/>
      <c r="AZ570" s="139"/>
      <c r="BA570" s="140"/>
      <c r="BB570" s="139"/>
      <c r="BC570" s="139"/>
      <c r="BD570" s="139"/>
      <c r="BE570" s="139"/>
      <c r="BF570" s="139"/>
      <c r="BG570" s="140"/>
      <c r="BH570" s="139"/>
      <c r="BI570" s="139"/>
      <c r="BJ570" s="139"/>
      <c r="BK570" s="139"/>
      <c r="BL570" s="139"/>
      <c r="BM570" s="139"/>
      <c r="BN570" s="139"/>
    </row>
    <row r="571" spans="1:66" ht="15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  <c r="AC571" s="139"/>
      <c r="AD571" s="139"/>
      <c r="AE571" s="139"/>
      <c r="AF571" s="139"/>
      <c r="AG571" s="139"/>
      <c r="AH571" s="139"/>
      <c r="AI571" s="139"/>
      <c r="AJ571" s="139"/>
      <c r="AK571" s="139"/>
      <c r="AL571" s="139"/>
      <c r="AM571" s="139"/>
      <c r="AN571" s="139"/>
      <c r="AO571" s="139"/>
      <c r="AP571" s="139"/>
      <c r="AQ571" s="139"/>
      <c r="AR571" s="139"/>
      <c r="AS571" s="139"/>
      <c r="AT571" s="139"/>
      <c r="AU571" s="139"/>
      <c r="AV571" s="139"/>
      <c r="AW571" s="139"/>
      <c r="AX571" s="139"/>
      <c r="AY571" s="139"/>
      <c r="AZ571" s="139"/>
      <c r="BA571" s="140"/>
      <c r="BB571" s="139"/>
      <c r="BC571" s="139"/>
      <c r="BD571" s="139"/>
      <c r="BE571" s="139"/>
      <c r="BF571" s="139"/>
      <c r="BG571" s="140"/>
      <c r="BH571" s="139"/>
      <c r="BI571" s="139"/>
      <c r="BJ571" s="139"/>
      <c r="BK571" s="139"/>
      <c r="BL571" s="139"/>
      <c r="BM571" s="139"/>
      <c r="BN571" s="139"/>
    </row>
    <row r="572" spans="1:66" ht="15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  <c r="AC572" s="139"/>
      <c r="AD572" s="139"/>
      <c r="AE572" s="139"/>
      <c r="AF572" s="139"/>
      <c r="AG572" s="139"/>
      <c r="AH572" s="139"/>
      <c r="AI572" s="139"/>
      <c r="AJ572" s="139"/>
      <c r="AK572" s="139"/>
      <c r="AL572" s="139"/>
      <c r="AM572" s="139"/>
      <c r="AN572" s="139"/>
      <c r="AO572" s="139"/>
      <c r="AP572" s="139"/>
      <c r="AQ572" s="139"/>
      <c r="AR572" s="139"/>
      <c r="AS572" s="139"/>
      <c r="AT572" s="139"/>
      <c r="AU572" s="139"/>
      <c r="AV572" s="139"/>
      <c r="AW572" s="139"/>
      <c r="AX572" s="139"/>
      <c r="AY572" s="139"/>
      <c r="AZ572" s="139"/>
      <c r="BA572" s="140"/>
      <c r="BB572" s="139"/>
      <c r="BC572" s="139"/>
      <c r="BD572" s="139"/>
      <c r="BE572" s="139"/>
      <c r="BF572" s="139"/>
      <c r="BG572" s="140"/>
      <c r="BH572" s="139"/>
      <c r="BI572" s="139"/>
      <c r="BJ572" s="139"/>
      <c r="BK572" s="139"/>
      <c r="BL572" s="139"/>
      <c r="BM572" s="139"/>
      <c r="BN572" s="139"/>
    </row>
    <row r="573" spans="1:66" ht="15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  <c r="AC573" s="139"/>
      <c r="AD573" s="139"/>
      <c r="AE573" s="139"/>
      <c r="AF573" s="139"/>
      <c r="AG573" s="139"/>
      <c r="AH573" s="139"/>
      <c r="AI573" s="139"/>
      <c r="AJ573" s="139"/>
      <c r="AK573" s="139"/>
      <c r="AL573" s="139"/>
      <c r="AM573" s="139"/>
      <c r="AN573" s="139"/>
      <c r="AO573" s="139"/>
      <c r="AP573" s="139"/>
      <c r="AQ573" s="139"/>
      <c r="AR573" s="139"/>
      <c r="AS573" s="139"/>
      <c r="AT573" s="139"/>
      <c r="AU573" s="139"/>
      <c r="AV573" s="139"/>
      <c r="AW573" s="139"/>
      <c r="AX573" s="139"/>
      <c r="AY573" s="139"/>
      <c r="AZ573" s="139"/>
      <c r="BA573" s="140"/>
      <c r="BB573" s="139"/>
      <c r="BC573" s="139"/>
      <c r="BD573" s="139"/>
      <c r="BE573" s="139"/>
      <c r="BF573" s="139"/>
      <c r="BG573" s="140"/>
      <c r="BH573" s="139"/>
      <c r="BI573" s="139"/>
      <c r="BJ573" s="139"/>
      <c r="BK573" s="139"/>
      <c r="BL573" s="139"/>
      <c r="BM573" s="139"/>
      <c r="BN573" s="139"/>
    </row>
    <row r="574" spans="1:66" ht="15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39"/>
      <c r="AD574" s="139"/>
      <c r="AE574" s="139"/>
      <c r="AF574" s="139"/>
      <c r="AG574" s="139"/>
      <c r="AH574" s="139"/>
      <c r="AI574" s="139"/>
      <c r="AJ574" s="139"/>
      <c r="AK574" s="139"/>
      <c r="AL574" s="139"/>
      <c r="AM574" s="139"/>
      <c r="AN574" s="139"/>
      <c r="AO574" s="139"/>
      <c r="AP574" s="139"/>
      <c r="AQ574" s="139"/>
      <c r="AR574" s="139"/>
      <c r="AS574" s="139"/>
      <c r="AT574" s="139"/>
      <c r="AU574" s="139"/>
      <c r="AV574" s="139"/>
      <c r="AW574" s="139"/>
      <c r="AX574" s="139"/>
      <c r="AY574" s="139"/>
      <c r="AZ574" s="139"/>
      <c r="BA574" s="140"/>
      <c r="BB574" s="139"/>
      <c r="BC574" s="139"/>
      <c r="BD574" s="139"/>
      <c r="BE574" s="139"/>
      <c r="BF574" s="139"/>
      <c r="BG574" s="140"/>
      <c r="BH574" s="139"/>
      <c r="BI574" s="139"/>
      <c r="BJ574" s="139"/>
      <c r="BK574" s="139"/>
      <c r="BL574" s="139"/>
      <c r="BM574" s="139"/>
      <c r="BN574" s="139"/>
    </row>
    <row r="575" spans="1:66" ht="15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  <c r="AC575" s="139"/>
      <c r="AD575" s="139"/>
      <c r="AE575" s="139"/>
      <c r="AF575" s="139"/>
      <c r="AG575" s="139"/>
      <c r="AH575" s="139"/>
      <c r="AI575" s="139"/>
      <c r="AJ575" s="139"/>
      <c r="AK575" s="139"/>
      <c r="AL575" s="139"/>
      <c r="AM575" s="139"/>
      <c r="AN575" s="139"/>
      <c r="AO575" s="139"/>
      <c r="AP575" s="139"/>
      <c r="AQ575" s="139"/>
      <c r="AR575" s="139"/>
      <c r="AS575" s="139"/>
      <c r="AT575" s="139"/>
      <c r="AU575" s="139"/>
      <c r="AV575" s="139"/>
      <c r="AW575" s="139"/>
      <c r="AX575" s="139"/>
      <c r="AY575" s="139"/>
      <c r="AZ575" s="139"/>
      <c r="BA575" s="140"/>
      <c r="BB575" s="139"/>
      <c r="BC575" s="139"/>
      <c r="BD575" s="139"/>
      <c r="BE575" s="139"/>
      <c r="BF575" s="139"/>
      <c r="BG575" s="140"/>
      <c r="BH575" s="139"/>
      <c r="BI575" s="139"/>
      <c r="BJ575" s="139"/>
      <c r="BK575" s="139"/>
      <c r="BL575" s="139"/>
      <c r="BM575" s="139"/>
      <c r="BN575" s="139"/>
    </row>
    <row r="576" spans="1:66" ht="15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39"/>
      <c r="AD576" s="139"/>
      <c r="AE576" s="139"/>
      <c r="AF576" s="139"/>
      <c r="AG576" s="139"/>
      <c r="AH576" s="139"/>
      <c r="AI576" s="139"/>
      <c r="AJ576" s="139"/>
      <c r="AK576" s="139"/>
      <c r="AL576" s="139"/>
      <c r="AM576" s="139"/>
      <c r="AN576" s="139"/>
      <c r="AO576" s="139"/>
      <c r="AP576" s="139"/>
      <c r="AQ576" s="139"/>
      <c r="AR576" s="139"/>
      <c r="AS576" s="139"/>
      <c r="AT576" s="139"/>
      <c r="AU576" s="139"/>
      <c r="AV576" s="139"/>
      <c r="AW576" s="139"/>
      <c r="AX576" s="139"/>
      <c r="AY576" s="139"/>
      <c r="AZ576" s="139"/>
      <c r="BA576" s="140"/>
      <c r="BB576" s="139"/>
      <c r="BC576" s="139"/>
      <c r="BD576" s="139"/>
      <c r="BE576" s="139"/>
      <c r="BF576" s="139"/>
      <c r="BG576" s="140"/>
      <c r="BH576" s="139"/>
      <c r="BI576" s="139"/>
      <c r="BJ576" s="139"/>
      <c r="BK576" s="139"/>
      <c r="BL576" s="139"/>
      <c r="BM576" s="139"/>
      <c r="BN576" s="139"/>
    </row>
    <row r="577" spans="1:66" ht="15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  <c r="AC577" s="139"/>
      <c r="AD577" s="139"/>
      <c r="AE577" s="139"/>
      <c r="AF577" s="139"/>
      <c r="AG577" s="139"/>
      <c r="AH577" s="139"/>
      <c r="AI577" s="139"/>
      <c r="AJ577" s="139"/>
      <c r="AK577" s="139"/>
      <c r="AL577" s="139"/>
      <c r="AM577" s="139"/>
      <c r="AN577" s="139"/>
      <c r="AO577" s="139"/>
      <c r="AP577" s="139"/>
      <c r="AQ577" s="139"/>
      <c r="AR577" s="139"/>
      <c r="AS577" s="139"/>
      <c r="AT577" s="139"/>
      <c r="AU577" s="139"/>
      <c r="AV577" s="139"/>
      <c r="AW577" s="139"/>
      <c r="AX577" s="139"/>
      <c r="AY577" s="139"/>
      <c r="AZ577" s="139"/>
      <c r="BA577" s="140"/>
      <c r="BB577" s="139"/>
      <c r="BC577" s="139"/>
      <c r="BD577" s="139"/>
      <c r="BE577" s="139"/>
      <c r="BF577" s="139"/>
      <c r="BG577" s="140"/>
      <c r="BH577" s="139"/>
      <c r="BI577" s="139"/>
      <c r="BJ577" s="139"/>
      <c r="BK577" s="139"/>
      <c r="BL577" s="139"/>
      <c r="BM577" s="139"/>
      <c r="BN577" s="139"/>
    </row>
    <row r="578" spans="1:66" ht="15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39"/>
      <c r="AD578" s="139"/>
      <c r="AE578" s="139"/>
      <c r="AF578" s="139"/>
      <c r="AG578" s="139"/>
      <c r="AH578" s="139"/>
      <c r="AI578" s="139"/>
      <c r="AJ578" s="139"/>
      <c r="AK578" s="139"/>
      <c r="AL578" s="139"/>
      <c r="AM578" s="139"/>
      <c r="AN578" s="139"/>
      <c r="AO578" s="139"/>
      <c r="AP578" s="139"/>
      <c r="AQ578" s="139"/>
      <c r="AR578" s="139"/>
      <c r="AS578" s="139"/>
      <c r="AT578" s="139"/>
      <c r="AU578" s="139"/>
      <c r="AV578" s="139"/>
      <c r="AW578" s="139"/>
      <c r="AX578" s="139"/>
      <c r="AY578" s="139"/>
      <c r="AZ578" s="139"/>
      <c r="BA578" s="140"/>
      <c r="BB578" s="139"/>
      <c r="BC578" s="139"/>
      <c r="BD578" s="139"/>
      <c r="BE578" s="139"/>
      <c r="BF578" s="139"/>
      <c r="BG578" s="140"/>
      <c r="BH578" s="139"/>
      <c r="BI578" s="139"/>
      <c r="BJ578" s="139"/>
      <c r="BK578" s="139"/>
      <c r="BL578" s="139"/>
      <c r="BM578" s="139"/>
      <c r="BN578" s="139"/>
    </row>
    <row r="579" spans="1:66" ht="15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  <c r="AC579" s="139"/>
      <c r="AD579" s="139"/>
      <c r="AE579" s="139"/>
      <c r="AF579" s="139"/>
      <c r="AG579" s="139"/>
      <c r="AH579" s="139"/>
      <c r="AI579" s="139"/>
      <c r="AJ579" s="139"/>
      <c r="AK579" s="139"/>
      <c r="AL579" s="139"/>
      <c r="AM579" s="139"/>
      <c r="AN579" s="139"/>
      <c r="AO579" s="139"/>
      <c r="AP579" s="139"/>
      <c r="AQ579" s="139"/>
      <c r="AR579" s="139"/>
      <c r="AS579" s="139"/>
      <c r="AT579" s="139"/>
      <c r="AU579" s="139"/>
      <c r="AV579" s="139"/>
      <c r="AW579" s="139"/>
      <c r="AX579" s="139"/>
      <c r="AY579" s="139"/>
      <c r="AZ579" s="139"/>
      <c r="BA579" s="140"/>
      <c r="BB579" s="139"/>
      <c r="BC579" s="139"/>
      <c r="BD579" s="139"/>
      <c r="BE579" s="139"/>
      <c r="BF579" s="139"/>
      <c r="BG579" s="140"/>
      <c r="BH579" s="139"/>
      <c r="BI579" s="139"/>
      <c r="BJ579" s="139"/>
      <c r="BK579" s="139"/>
      <c r="BL579" s="139"/>
      <c r="BM579" s="139"/>
      <c r="BN579" s="139"/>
    </row>
    <row r="580" spans="1:66" ht="15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39"/>
      <c r="AD580" s="139"/>
      <c r="AE580" s="139"/>
      <c r="AF580" s="139"/>
      <c r="AG580" s="139"/>
      <c r="AH580" s="139"/>
      <c r="AI580" s="139"/>
      <c r="AJ580" s="139"/>
      <c r="AK580" s="139"/>
      <c r="AL580" s="139"/>
      <c r="AM580" s="139"/>
      <c r="AN580" s="139"/>
      <c r="AO580" s="139"/>
      <c r="AP580" s="139"/>
      <c r="AQ580" s="139"/>
      <c r="AR580" s="139"/>
      <c r="AS580" s="139"/>
      <c r="AT580" s="139"/>
      <c r="AU580" s="139"/>
      <c r="AV580" s="139"/>
      <c r="AW580" s="139"/>
      <c r="AX580" s="139"/>
      <c r="AY580" s="139"/>
      <c r="AZ580" s="139"/>
      <c r="BA580" s="140"/>
      <c r="BB580" s="139"/>
      <c r="BC580" s="139"/>
      <c r="BD580" s="139"/>
      <c r="BE580" s="139"/>
      <c r="BF580" s="139"/>
      <c r="BG580" s="140"/>
      <c r="BH580" s="139"/>
      <c r="BI580" s="139"/>
      <c r="BJ580" s="139"/>
      <c r="BK580" s="139"/>
      <c r="BL580" s="139"/>
      <c r="BM580" s="139"/>
      <c r="BN580" s="139"/>
    </row>
    <row r="581" spans="1:66" ht="15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  <c r="AC581" s="139"/>
      <c r="AD581" s="139"/>
      <c r="AE581" s="139"/>
      <c r="AF581" s="139"/>
      <c r="AG581" s="139"/>
      <c r="AH581" s="139"/>
      <c r="AI581" s="139"/>
      <c r="AJ581" s="139"/>
      <c r="AK581" s="139"/>
      <c r="AL581" s="139"/>
      <c r="AM581" s="139"/>
      <c r="AN581" s="139"/>
      <c r="AO581" s="139"/>
      <c r="AP581" s="139"/>
      <c r="AQ581" s="139"/>
      <c r="AR581" s="139"/>
      <c r="AS581" s="139"/>
      <c r="AT581" s="139"/>
      <c r="AU581" s="139"/>
      <c r="AV581" s="139"/>
      <c r="AW581" s="139"/>
      <c r="AX581" s="139"/>
      <c r="AY581" s="139"/>
      <c r="AZ581" s="139"/>
      <c r="BA581" s="140"/>
      <c r="BB581" s="139"/>
      <c r="BC581" s="139"/>
      <c r="BD581" s="139"/>
      <c r="BE581" s="139"/>
      <c r="BF581" s="139"/>
      <c r="BG581" s="140"/>
      <c r="BH581" s="139"/>
      <c r="BI581" s="139"/>
      <c r="BJ581" s="139"/>
      <c r="BK581" s="139"/>
      <c r="BL581" s="139"/>
      <c r="BM581" s="139"/>
      <c r="BN581" s="139"/>
    </row>
    <row r="582" spans="1:66" ht="15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39"/>
      <c r="AD582" s="139"/>
      <c r="AE582" s="139"/>
      <c r="AF582" s="139"/>
      <c r="AG582" s="139"/>
      <c r="AH582" s="139"/>
      <c r="AI582" s="139"/>
      <c r="AJ582" s="139"/>
      <c r="AK582" s="139"/>
      <c r="AL582" s="139"/>
      <c r="AM582" s="139"/>
      <c r="AN582" s="139"/>
      <c r="AO582" s="139"/>
      <c r="AP582" s="139"/>
      <c r="AQ582" s="139"/>
      <c r="AR582" s="139"/>
      <c r="AS582" s="139"/>
      <c r="AT582" s="139"/>
      <c r="AU582" s="139"/>
      <c r="AV582" s="139"/>
      <c r="AW582" s="139"/>
      <c r="AX582" s="139"/>
      <c r="AY582" s="139"/>
      <c r="AZ582" s="139"/>
      <c r="BA582" s="140"/>
      <c r="BB582" s="139"/>
      <c r="BC582" s="139"/>
      <c r="BD582" s="139"/>
      <c r="BE582" s="139"/>
      <c r="BF582" s="139"/>
      <c r="BG582" s="140"/>
      <c r="BH582" s="139"/>
      <c r="BI582" s="139"/>
      <c r="BJ582" s="139"/>
      <c r="BK582" s="139"/>
      <c r="BL582" s="139"/>
      <c r="BM582" s="139"/>
      <c r="BN582" s="139"/>
    </row>
    <row r="583" spans="1:66" ht="15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  <c r="AC583" s="139"/>
      <c r="AD583" s="139"/>
      <c r="AE583" s="139"/>
      <c r="AF583" s="139"/>
      <c r="AG583" s="139"/>
      <c r="AH583" s="139"/>
      <c r="AI583" s="139"/>
      <c r="AJ583" s="139"/>
      <c r="AK583" s="139"/>
      <c r="AL583" s="139"/>
      <c r="AM583" s="139"/>
      <c r="AN583" s="139"/>
      <c r="AO583" s="139"/>
      <c r="AP583" s="139"/>
      <c r="AQ583" s="139"/>
      <c r="AR583" s="139"/>
      <c r="AS583" s="139"/>
      <c r="AT583" s="139"/>
      <c r="AU583" s="139"/>
      <c r="AV583" s="139"/>
      <c r="AW583" s="139"/>
      <c r="AX583" s="139"/>
      <c r="AY583" s="139"/>
      <c r="AZ583" s="139"/>
      <c r="BA583" s="140"/>
      <c r="BB583" s="139"/>
      <c r="BC583" s="139"/>
      <c r="BD583" s="139"/>
      <c r="BE583" s="139"/>
      <c r="BF583" s="139"/>
      <c r="BG583" s="140"/>
      <c r="BH583" s="139"/>
      <c r="BI583" s="139"/>
      <c r="BJ583" s="139"/>
      <c r="BK583" s="139"/>
      <c r="BL583" s="139"/>
      <c r="BM583" s="139"/>
      <c r="BN583" s="139"/>
    </row>
    <row r="584" spans="1:66" ht="15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  <c r="AC584" s="139"/>
      <c r="AD584" s="139"/>
      <c r="AE584" s="139"/>
      <c r="AF584" s="139"/>
      <c r="AG584" s="139"/>
      <c r="AH584" s="139"/>
      <c r="AI584" s="139"/>
      <c r="AJ584" s="139"/>
      <c r="AK584" s="139"/>
      <c r="AL584" s="139"/>
      <c r="AM584" s="139"/>
      <c r="AN584" s="139"/>
      <c r="AO584" s="139"/>
      <c r="AP584" s="139"/>
      <c r="AQ584" s="139"/>
      <c r="AR584" s="139"/>
      <c r="AS584" s="139"/>
      <c r="AT584" s="139"/>
      <c r="AU584" s="139"/>
      <c r="AV584" s="139"/>
      <c r="AW584" s="139"/>
      <c r="AX584" s="139"/>
      <c r="AY584" s="139"/>
      <c r="AZ584" s="139"/>
      <c r="BA584" s="140"/>
      <c r="BB584" s="139"/>
      <c r="BC584" s="139"/>
      <c r="BD584" s="139"/>
      <c r="BE584" s="139"/>
      <c r="BF584" s="139"/>
      <c r="BG584" s="140"/>
      <c r="BH584" s="139"/>
      <c r="BI584" s="139"/>
      <c r="BJ584" s="139"/>
      <c r="BK584" s="139"/>
      <c r="BL584" s="139"/>
      <c r="BM584" s="139"/>
      <c r="BN584" s="139"/>
    </row>
    <row r="585" spans="1:66" ht="15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/>
      <c r="AD585" s="139"/>
      <c r="AE585" s="139"/>
      <c r="AF585" s="139"/>
      <c r="AG585" s="139"/>
      <c r="AH585" s="139"/>
      <c r="AI585" s="139"/>
      <c r="AJ585" s="139"/>
      <c r="AK585" s="139"/>
      <c r="AL585" s="139"/>
      <c r="AM585" s="139"/>
      <c r="AN585" s="139"/>
      <c r="AO585" s="139"/>
      <c r="AP585" s="139"/>
      <c r="AQ585" s="139"/>
      <c r="AR585" s="139"/>
      <c r="AS585" s="139"/>
      <c r="AT585" s="139"/>
      <c r="AU585" s="139"/>
      <c r="AV585" s="139"/>
      <c r="AW585" s="139"/>
      <c r="AX585" s="139"/>
      <c r="AY585" s="139"/>
      <c r="AZ585" s="139"/>
      <c r="BA585" s="140"/>
      <c r="BB585" s="139"/>
      <c r="BC585" s="139"/>
      <c r="BD585" s="139"/>
      <c r="BE585" s="139"/>
      <c r="BF585" s="139"/>
      <c r="BG585" s="140"/>
      <c r="BH585" s="139"/>
      <c r="BI585" s="139"/>
      <c r="BJ585" s="139"/>
      <c r="BK585" s="139"/>
      <c r="BL585" s="139"/>
      <c r="BM585" s="139"/>
      <c r="BN585" s="139"/>
    </row>
    <row r="586" spans="1:66" ht="15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  <c r="AC586" s="139"/>
      <c r="AD586" s="139"/>
      <c r="AE586" s="139"/>
      <c r="AF586" s="139"/>
      <c r="AG586" s="139"/>
      <c r="AH586" s="139"/>
      <c r="AI586" s="139"/>
      <c r="AJ586" s="139"/>
      <c r="AK586" s="139"/>
      <c r="AL586" s="139"/>
      <c r="AM586" s="139"/>
      <c r="AN586" s="139"/>
      <c r="AO586" s="139"/>
      <c r="AP586" s="139"/>
      <c r="AQ586" s="139"/>
      <c r="AR586" s="139"/>
      <c r="AS586" s="139"/>
      <c r="AT586" s="139"/>
      <c r="AU586" s="139"/>
      <c r="AV586" s="139"/>
      <c r="AW586" s="139"/>
      <c r="AX586" s="139"/>
      <c r="AY586" s="139"/>
      <c r="AZ586" s="139"/>
      <c r="BA586" s="140"/>
      <c r="BB586" s="139"/>
      <c r="BC586" s="139"/>
      <c r="BD586" s="139"/>
      <c r="BE586" s="139"/>
      <c r="BF586" s="139"/>
      <c r="BG586" s="140"/>
      <c r="BH586" s="139"/>
      <c r="BI586" s="139"/>
      <c r="BJ586" s="139"/>
      <c r="BK586" s="139"/>
      <c r="BL586" s="139"/>
      <c r="BM586" s="139"/>
      <c r="BN586" s="139"/>
    </row>
    <row r="587" spans="1:66" ht="15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39"/>
      <c r="AD587" s="139"/>
      <c r="AE587" s="139"/>
      <c r="AF587" s="139"/>
      <c r="AG587" s="139"/>
      <c r="AH587" s="139"/>
      <c r="AI587" s="139"/>
      <c r="AJ587" s="139"/>
      <c r="AK587" s="139"/>
      <c r="AL587" s="139"/>
      <c r="AM587" s="139"/>
      <c r="AN587" s="139"/>
      <c r="AO587" s="139"/>
      <c r="AP587" s="139"/>
      <c r="AQ587" s="139"/>
      <c r="AR587" s="139"/>
      <c r="AS587" s="139"/>
      <c r="AT587" s="139"/>
      <c r="AU587" s="139"/>
      <c r="AV587" s="139"/>
      <c r="AW587" s="139"/>
      <c r="AX587" s="139"/>
      <c r="AY587" s="139"/>
      <c r="AZ587" s="139"/>
      <c r="BA587" s="140"/>
      <c r="BB587" s="139"/>
      <c r="BC587" s="139"/>
      <c r="BD587" s="139"/>
      <c r="BE587" s="139"/>
      <c r="BF587" s="139"/>
      <c r="BG587" s="140"/>
      <c r="BH587" s="139"/>
      <c r="BI587" s="139"/>
      <c r="BJ587" s="139"/>
      <c r="BK587" s="139"/>
      <c r="BL587" s="139"/>
      <c r="BM587" s="139"/>
      <c r="BN587" s="139"/>
    </row>
    <row r="588" spans="1:66" ht="15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  <c r="AC588" s="139"/>
      <c r="AD588" s="139"/>
      <c r="AE588" s="139"/>
      <c r="AF588" s="139"/>
      <c r="AG588" s="139"/>
      <c r="AH588" s="139"/>
      <c r="AI588" s="139"/>
      <c r="AJ588" s="139"/>
      <c r="AK588" s="139"/>
      <c r="AL588" s="139"/>
      <c r="AM588" s="139"/>
      <c r="AN588" s="139"/>
      <c r="AO588" s="139"/>
      <c r="AP588" s="139"/>
      <c r="AQ588" s="139"/>
      <c r="AR588" s="139"/>
      <c r="AS588" s="139"/>
      <c r="AT588" s="139"/>
      <c r="AU588" s="139"/>
      <c r="AV588" s="139"/>
      <c r="AW588" s="139"/>
      <c r="AX588" s="139"/>
      <c r="AY588" s="139"/>
      <c r="AZ588" s="139"/>
      <c r="BA588" s="140"/>
      <c r="BB588" s="139"/>
      <c r="BC588" s="139"/>
      <c r="BD588" s="139"/>
      <c r="BE588" s="139"/>
      <c r="BF588" s="139"/>
      <c r="BG588" s="140"/>
      <c r="BH588" s="139"/>
      <c r="BI588" s="139"/>
      <c r="BJ588" s="139"/>
      <c r="BK588" s="139"/>
      <c r="BL588" s="139"/>
      <c r="BM588" s="139"/>
      <c r="BN588" s="139"/>
    </row>
    <row r="589" spans="1:66" ht="15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39"/>
      <c r="AK589" s="139"/>
      <c r="AL589" s="139"/>
      <c r="AM589" s="139"/>
      <c r="AN589" s="139"/>
      <c r="AO589" s="139"/>
      <c r="AP589" s="139"/>
      <c r="AQ589" s="139"/>
      <c r="AR589" s="139"/>
      <c r="AS589" s="139"/>
      <c r="AT589" s="139"/>
      <c r="AU589" s="139"/>
      <c r="AV589" s="139"/>
      <c r="AW589" s="139"/>
      <c r="AX589" s="139"/>
      <c r="AY589" s="139"/>
      <c r="AZ589" s="139"/>
      <c r="BA589" s="140"/>
      <c r="BB589" s="139"/>
      <c r="BC589" s="139"/>
      <c r="BD589" s="139"/>
      <c r="BE589" s="139"/>
      <c r="BF589" s="139"/>
      <c r="BG589" s="140"/>
      <c r="BH589" s="139"/>
      <c r="BI589" s="139"/>
      <c r="BJ589" s="139"/>
      <c r="BK589" s="139"/>
      <c r="BL589" s="139"/>
      <c r="BM589" s="139"/>
      <c r="BN589" s="139"/>
    </row>
    <row r="590" spans="1:66" ht="15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39"/>
      <c r="AD590" s="139"/>
      <c r="AE590" s="139"/>
      <c r="AF590" s="139"/>
      <c r="AG590" s="139"/>
      <c r="AH590" s="139"/>
      <c r="AI590" s="139"/>
      <c r="AJ590" s="139"/>
      <c r="AK590" s="139"/>
      <c r="AL590" s="139"/>
      <c r="AM590" s="139"/>
      <c r="AN590" s="139"/>
      <c r="AO590" s="139"/>
      <c r="AP590" s="139"/>
      <c r="AQ590" s="139"/>
      <c r="AR590" s="139"/>
      <c r="AS590" s="139"/>
      <c r="AT590" s="139"/>
      <c r="AU590" s="139"/>
      <c r="AV590" s="139"/>
      <c r="AW590" s="139"/>
      <c r="AX590" s="139"/>
      <c r="AY590" s="139"/>
      <c r="AZ590" s="139"/>
      <c r="BA590" s="140"/>
      <c r="BB590" s="139"/>
      <c r="BC590" s="139"/>
      <c r="BD590" s="139"/>
      <c r="BE590" s="139"/>
      <c r="BF590" s="139"/>
      <c r="BG590" s="140"/>
      <c r="BH590" s="139"/>
      <c r="BI590" s="139"/>
      <c r="BJ590" s="139"/>
      <c r="BK590" s="139"/>
      <c r="BL590" s="139"/>
      <c r="BM590" s="139"/>
      <c r="BN590" s="139"/>
    </row>
    <row r="591" spans="1:66" ht="15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  <c r="AC591" s="139"/>
      <c r="AD591" s="139"/>
      <c r="AE591" s="139"/>
      <c r="AF591" s="139"/>
      <c r="AG591" s="139"/>
      <c r="AH591" s="139"/>
      <c r="AI591" s="139"/>
      <c r="AJ591" s="139"/>
      <c r="AK591" s="139"/>
      <c r="AL591" s="139"/>
      <c r="AM591" s="139"/>
      <c r="AN591" s="139"/>
      <c r="AO591" s="139"/>
      <c r="AP591" s="139"/>
      <c r="AQ591" s="139"/>
      <c r="AR591" s="139"/>
      <c r="AS591" s="139"/>
      <c r="AT591" s="139"/>
      <c r="AU591" s="139"/>
      <c r="AV591" s="139"/>
      <c r="AW591" s="139"/>
      <c r="AX591" s="139"/>
      <c r="AY591" s="139"/>
      <c r="AZ591" s="139"/>
      <c r="BA591" s="140"/>
      <c r="BB591" s="139"/>
      <c r="BC591" s="139"/>
      <c r="BD591" s="139"/>
      <c r="BE591" s="139"/>
      <c r="BF591" s="139"/>
      <c r="BG591" s="140"/>
      <c r="BH591" s="139"/>
      <c r="BI591" s="139"/>
      <c r="BJ591" s="139"/>
      <c r="BK591" s="139"/>
      <c r="BL591" s="139"/>
      <c r="BM591" s="139"/>
      <c r="BN591" s="139"/>
    </row>
    <row r="592" spans="1:66" ht="15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39"/>
      <c r="AG592" s="139"/>
      <c r="AH592" s="139"/>
      <c r="AI592" s="139"/>
      <c r="AJ592" s="139"/>
      <c r="AK592" s="139"/>
      <c r="AL592" s="139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40"/>
      <c r="BB592" s="139"/>
      <c r="BC592" s="139"/>
      <c r="BD592" s="139"/>
      <c r="BE592" s="139"/>
      <c r="BF592" s="139"/>
      <c r="BG592" s="140"/>
      <c r="BH592" s="139"/>
      <c r="BI592" s="139"/>
      <c r="BJ592" s="139"/>
      <c r="BK592" s="139"/>
      <c r="BL592" s="139"/>
      <c r="BM592" s="139"/>
      <c r="BN592" s="139"/>
    </row>
    <row r="593" spans="1:66" ht="15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  <c r="AC593" s="139"/>
      <c r="AD593" s="139"/>
      <c r="AE593" s="139"/>
      <c r="AF593" s="139"/>
      <c r="AG593" s="139"/>
      <c r="AH593" s="139"/>
      <c r="AI593" s="139"/>
      <c r="AJ593" s="139"/>
      <c r="AK593" s="139"/>
      <c r="AL593" s="139"/>
      <c r="AM593" s="139"/>
      <c r="AN593" s="139"/>
      <c r="AO593" s="139"/>
      <c r="AP593" s="139"/>
      <c r="AQ593" s="139"/>
      <c r="AR593" s="139"/>
      <c r="AS593" s="139"/>
      <c r="AT593" s="139"/>
      <c r="AU593" s="139"/>
      <c r="AV593" s="139"/>
      <c r="AW593" s="139"/>
      <c r="AX593" s="139"/>
      <c r="AY593" s="139"/>
      <c r="AZ593" s="139"/>
      <c r="BA593" s="140"/>
      <c r="BB593" s="139"/>
      <c r="BC593" s="139"/>
      <c r="BD593" s="139"/>
      <c r="BE593" s="139"/>
      <c r="BF593" s="139"/>
      <c r="BG593" s="140"/>
      <c r="BH593" s="139"/>
      <c r="BI593" s="139"/>
      <c r="BJ593" s="139"/>
      <c r="BK593" s="139"/>
      <c r="BL593" s="139"/>
      <c r="BM593" s="139"/>
      <c r="BN593" s="139"/>
    </row>
    <row r="594" spans="1:66" ht="15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39"/>
      <c r="AK594" s="139"/>
      <c r="AL594" s="139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40"/>
      <c r="BB594" s="139"/>
      <c r="BC594" s="139"/>
      <c r="BD594" s="139"/>
      <c r="BE594" s="139"/>
      <c r="BF594" s="139"/>
      <c r="BG594" s="140"/>
      <c r="BH594" s="139"/>
      <c r="BI594" s="139"/>
      <c r="BJ594" s="139"/>
      <c r="BK594" s="139"/>
      <c r="BL594" s="139"/>
      <c r="BM594" s="139"/>
      <c r="BN594" s="139"/>
    </row>
    <row r="595" spans="1:66" ht="15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  <c r="AC595" s="139"/>
      <c r="AD595" s="139"/>
      <c r="AE595" s="139"/>
      <c r="AF595" s="139"/>
      <c r="AG595" s="139"/>
      <c r="AH595" s="139"/>
      <c r="AI595" s="139"/>
      <c r="AJ595" s="139"/>
      <c r="AK595" s="139"/>
      <c r="AL595" s="139"/>
      <c r="AM595" s="139"/>
      <c r="AN595" s="139"/>
      <c r="AO595" s="139"/>
      <c r="AP595" s="139"/>
      <c r="AQ595" s="139"/>
      <c r="AR595" s="139"/>
      <c r="AS595" s="139"/>
      <c r="AT595" s="139"/>
      <c r="AU595" s="139"/>
      <c r="AV595" s="139"/>
      <c r="AW595" s="139"/>
      <c r="AX595" s="139"/>
      <c r="AY595" s="139"/>
      <c r="AZ595" s="139"/>
      <c r="BA595" s="140"/>
      <c r="BB595" s="139"/>
      <c r="BC595" s="139"/>
      <c r="BD595" s="139"/>
      <c r="BE595" s="139"/>
      <c r="BF595" s="139"/>
      <c r="BG595" s="140"/>
      <c r="BH595" s="139"/>
      <c r="BI595" s="139"/>
      <c r="BJ595" s="139"/>
      <c r="BK595" s="139"/>
      <c r="BL595" s="139"/>
      <c r="BM595" s="139"/>
      <c r="BN595" s="139"/>
    </row>
    <row r="596" spans="1:66" ht="15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/>
      <c r="AD596" s="139"/>
      <c r="AE596" s="139"/>
      <c r="AF596" s="139"/>
      <c r="AG596" s="139"/>
      <c r="AH596" s="139"/>
      <c r="AI596" s="139"/>
      <c r="AJ596" s="139"/>
      <c r="AK596" s="139"/>
      <c r="AL596" s="139"/>
      <c r="AM596" s="139"/>
      <c r="AN596" s="139"/>
      <c r="AO596" s="139"/>
      <c r="AP596" s="139"/>
      <c r="AQ596" s="139"/>
      <c r="AR596" s="139"/>
      <c r="AS596" s="139"/>
      <c r="AT596" s="139"/>
      <c r="AU596" s="139"/>
      <c r="AV596" s="139"/>
      <c r="AW596" s="139"/>
      <c r="AX596" s="139"/>
      <c r="AY596" s="139"/>
      <c r="AZ596" s="139"/>
      <c r="BA596" s="140"/>
      <c r="BB596" s="139"/>
      <c r="BC596" s="139"/>
      <c r="BD596" s="139"/>
      <c r="BE596" s="139"/>
      <c r="BF596" s="139"/>
      <c r="BG596" s="140"/>
      <c r="BH596" s="139"/>
      <c r="BI596" s="139"/>
      <c r="BJ596" s="139"/>
      <c r="BK596" s="139"/>
      <c r="BL596" s="139"/>
      <c r="BM596" s="139"/>
      <c r="BN596" s="139"/>
    </row>
    <row r="597" spans="1:66" ht="15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39"/>
      <c r="AG597" s="139"/>
      <c r="AH597" s="139"/>
      <c r="AI597" s="139"/>
      <c r="AJ597" s="139"/>
      <c r="AK597" s="139"/>
      <c r="AL597" s="139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40"/>
      <c r="BB597" s="139"/>
      <c r="BC597" s="139"/>
      <c r="BD597" s="139"/>
      <c r="BE597" s="139"/>
      <c r="BF597" s="139"/>
      <c r="BG597" s="140"/>
      <c r="BH597" s="139"/>
      <c r="BI597" s="139"/>
      <c r="BJ597" s="139"/>
      <c r="BK597" s="139"/>
      <c r="BL597" s="139"/>
      <c r="BM597" s="139"/>
      <c r="BN597" s="139"/>
    </row>
    <row r="598" spans="1:66" ht="15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39"/>
      <c r="AD598" s="139"/>
      <c r="AE598" s="139"/>
      <c r="AF598" s="139"/>
      <c r="AG598" s="139"/>
      <c r="AH598" s="139"/>
      <c r="AI598" s="139"/>
      <c r="AJ598" s="139"/>
      <c r="AK598" s="139"/>
      <c r="AL598" s="139"/>
      <c r="AM598" s="139"/>
      <c r="AN598" s="139"/>
      <c r="AO598" s="139"/>
      <c r="AP598" s="139"/>
      <c r="AQ598" s="139"/>
      <c r="AR598" s="139"/>
      <c r="AS598" s="139"/>
      <c r="AT598" s="139"/>
      <c r="AU598" s="139"/>
      <c r="AV598" s="139"/>
      <c r="AW598" s="139"/>
      <c r="AX598" s="139"/>
      <c r="AY598" s="139"/>
      <c r="AZ598" s="139"/>
      <c r="BA598" s="140"/>
      <c r="BB598" s="139"/>
      <c r="BC598" s="139"/>
      <c r="BD598" s="139"/>
      <c r="BE598" s="139"/>
      <c r="BF598" s="139"/>
      <c r="BG598" s="140"/>
      <c r="BH598" s="139"/>
      <c r="BI598" s="139"/>
      <c r="BJ598" s="139"/>
      <c r="BK598" s="139"/>
      <c r="BL598" s="139"/>
      <c r="BM598" s="139"/>
      <c r="BN598" s="139"/>
    </row>
    <row r="599" spans="1:66" ht="15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39"/>
      <c r="AG599" s="139"/>
      <c r="AH599" s="139"/>
      <c r="AI599" s="139"/>
      <c r="AJ599" s="139"/>
      <c r="AK599" s="139"/>
      <c r="AL599" s="139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  <c r="AW599" s="139"/>
      <c r="AX599" s="139"/>
      <c r="AY599" s="139"/>
      <c r="AZ599" s="139"/>
      <c r="BA599" s="140"/>
      <c r="BB599" s="139"/>
      <c r="BC599" s="139"/>
      <c r="BD599" s="139"/>
      <c r="BE599" s="139"/>
      <c r="BF599" s="139"/>
      <c r="BG599" s="140"/>
      <c r="BH599" s="139"/>
      <c r="BI599" s="139"/>
      <c r="BJ599" s="139"/>
      <c r="BK599" s="139"/>
      <c r="BL599" s="139"/>
      <c r="BM599" s="139"/>
      <c r="BN599" s="139"/>
    </row>
    <row r="600" spans="1:66" ht="15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39"/>
      <c r="AG600" s="139"/>
      <c r="AH600" s="139"/>
      <c r="AI600" s="139"/>
      <c r="AJ600" s="139"/>
      <c r="AK600" s="139"/>
      <c r="AL600" s="139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40"/>
      <c r="BB600" s="139"/>
      <c r="BC600" s="139"/>
      <c r="BD600" s="139"/>
      <c r="BE600" s="139"/>
      <c r="BF600" s="139"/>
      <c r="BG600" s="140"/>
      <c r="BH600" s="139"/>
      <c r="BI600" s="139"/>
      <c r="BJ600" s="139"/>
      <c r="BK600" s="139"/>
      <c r="BL600" s="139"/>
      <c r="BM600" s="139"/>
      <c r="BN600" s="139"/>
    </row>
    <row r="601" spans="1:66" ht="15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39"/>
      <c r="AG601" s="139"/>
      <c r="AH601" s="139"/>
      <c r="AI601" s="139"/>
      <c r="AJ601" s="139"/>
      <c r="AK601" s="139"/>
      <c r="AL601" s="139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  <c r="AW601" s="139"/>
      <c r="AX601" s="139"/>
      <c r="AY601" s="139"/>
      <c r="AZ601" s="139"/>
      <c r="BA601" s="140"/>
      <c r="BB601" s="139"/>
      <c r="BC601" s="139"/>
      <c r="BD601" s="139"/>
      <c r="BE601" s="139"/>
      <c r="BF601" s="139"/>
      <c r="BG601" s="140"/>
      <c r="BH601" s="139"/>
      <c r="BI601" s="139"/>
      <c r="BJ601" s="139"/>
      <c r="BK601" s="139"/>
      <c r="BL601" s="139"/>
      <c r="BM601" s="139"/>
      <c r="BN601" s="139"/>
    </row>
    <row r="602" spans="1:66" ht="15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39"/>
      <c r="AK602" s="139"/>
      <c r="AL602" s="139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40"/>
      <c r="BB602" s="139"/>
      <c r="BC602" s="139"/>
      <c r="BD602" s="139"/>
      <c r="BE602" s="139"/>
      <c r="BF602" s="139"/>
      <c r="BG602" s="140"/>
      <c r="BH602" s="139"/>
      <c r="BI602" s="139"/>
      <c r="BJ602" s="139"/>
      <c r="BK602" s="139"/>
      <c r="BL602" s="139"/>
      <c r="BM602" s="139"/>
      <c r="BN602" s="139"/>
    </row>
    <row r="603" spans="1:66" ht="15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39"/>
      <c r="AG603" s="139"/>
      <c r="AH603" s="139"/>
      <c r="AI603" s="139"/>
      <c r="AJ603" s="139"/>
      <c r="AK603" s="139"/>
      <c r="AL603" s="139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40"/>
      <c r="BB603" s="139"/>
      <c r="BC603" s="139"/>
      <c r="BD603" s="139"/>
      <c r="BE603" s="139"/>
      <c r="BF603" s="139"/>
      <c r="BG603" s="140"/>
      <c r="BH603" s="139"/>
      <c r="BI603" s="139"/>
      <c r="BJ603" s="139"/>
      <c r="BK603" s="139"/>
      <c r="BL603" s="139"/>
      <c r="BM603" s="139"/>
      <c r="BN603" s="139"/>
    </row>
    <row r="604" spans="1:66" ht="15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  <c r="AC604" s="139"/>
      <c r="AD604" s="139"/>
      <c r="AE604" s="139"/>
      <c r="AF604" s="139"/>
      <c r="AG604" s="139"/>
      <c r="AH604" s="139"/>
      <c r="AI604" s="139"/>
      <c r="AJ604" s="139"/>
      <c r="AK604" s="139"/>
      <c r="AL604" s="139"/>
      <c r="AM604" s="139"/>
      <c r="AN604" s="139"/>
      <c r="AO604" s="139"/>
      <c r="AP604" s="139"/>
      <c r="AQ604" s="139"/>
      <c r="AR604" s="139"/>
      <c r="AS604" s="139"/>
      <c r="AT604" s="139"/>
      <c r="AU604" s="139"/>
      <c r="AV604" s="139"/>
      <c r="AW604" s="139"/>
      <c r="AX604" s="139"/>
      <c r="AY604" s="139"/>
      <c r="AZ604" s="139"/>
      <c r="BA604" s="140"/>
      <c r="BB604" s="139"/>
      <c r="BC604" s="139"/>
      <c r="BD604" s="139"/>
      <c r="BE604" s="139"/>
      <c r="BF604" s="139"/>
      <c r="BG604" s="140"/>
      <c r="BH604" s="139"/>
      <c r="BI604" s="139"/>
      <c r="BJ604" s="139"/>
      <c r="BK604" s="139"/>
      <c r="BL604" s="139"/>
      <c r="BM604" s="139"/>
      <c r="BN604" s="139"/>
    </row>
    <row r="605" spans="1:66" ht="15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39"/>
      <c r="AG605" s="139"/>
      <c r="AH605" s="139"/>
      <c r="AI605" s="139"/>
      <c r="AJ605" s="139"/>
      <c r="AK605" s="139"/>
      <c r="AL605" s="139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40"/>
      <c r="BB605" s="139"/>
      <c r="BC605" s="139"/>
      <c r="BD605" s="139"/>
      <c r="BE605" s="139"/>
      <c r="BF605" s="139"/>
      <c r="BG605" s="140"/>
      <c r="BH605" s="139"/>
      <c r="BI605" s="139"/>
      <c r="BJ605" s="139"/>
      <c r="BK605" s="139"/>
      <c r="BL605" s="139"/>
      <c r="BM605" s="139"/>
      <c r="BN605" s="139"/>
    </row>
    <row r="606" spans="1:66" ht="15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39"/>
      <c r="AG606" s="139"/>
      <c r="AH606" s="139"/>
      <c r="AI606" s="139"/>
      <c r="AJ606" s="139"/>
      <c r="AK606" s="139"/>
      <c r="AL606" s="139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  <c r="AW606" s="139"/>
      <c r="AX606" s="139"/>
      <c r="AY606" s="139"/>
      <c r="AZ606" s="139"/>
      <c r="BA606" s="140"/>
      <c r="BB606" s="139"/>
      <c r="BC606" s="139"/>
      <c r="BD606" s="139"/>
      <c r="BE606" s="139"/>
      <c r="BF606" s="139"/>
      <c r="BG606" s="140"/>
      <c r="BH606" s="139"/>
      <c r="BI606" s="139"/>
      <c r="BJ606" s="139"/>
      <c r="BK606" s="139"/>
      <c r="BL606" s="139"/>
      <c r="BM606" s="139"/>
      <c r="BN606" s="139"/>
    </row>
    <row r="607" spans="1:66" ht="15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39"/>
      <c r="AG607" s="139"/>
      <c r="AH607" s="139"/>
      <c r="AI607" s="139"/>
      <c r="AJ607" s="139"/>
      <c r="AK607" s="139"/>
      <c r="AL607" s="139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40"/>
      <c r="BB607" s="139"/>
      <c r="BC607" s="139"/>
      <c r="BD607" s="139"/>
      <c r="BE607" s="139"/>
      <c r="BF607" s="139"/>
      <c r="BG607" s="140"/>
      <c r="BH607" s="139"/>
      <c r="BI607" s="139"/>
      <c r="BJ607" s="139"/>
      <c r="BK607" s="139"/>
      <c r="BL607" s="139"/>
      <c r="BM607" s="139"/>
      <c r="BN607" s="139"/>
    </row>
    <row r="608" spans="1:66" ht="15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39"/>
      <c r="AG608" s="139"/>
      <c r="AH608" s="139"/>
      <c r="AI608" s="139"/>
      <c r="AJ608" s="139"/>
      <c r="AK608" s="139"/>
      <c r="AL608" s="139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  <c r="AW608" s="139"/>
      <c r="AX608" s="139"/>
      <c r="AY608" s="139"/>
      <c r="AZ608" s="139"/>
      <c r="BA608" s="140"/>
      <c r="BB608" s="139"/>
      <c r="BC608" s="139"/>
      <c r="BD608" s="139"/>
      <c r="BE608" s="139"/>
      <c r="BF608" s="139"/>
      <c r="BG608" s="140"/>
      <c r="BH608" s="139"/>
      <c r="BI608" s="139"/>
      <c r="BJ608" s="139"/>
      <c r="BK608" s="139"/>
      <c r="BL608" s="139"/>
      <c r="BM608" s="139"/>
      <c r="BN608" s="139"/>
    </row>
    <row r="609" spans="1:66" ht="15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39"/>
      <c r="AG609" s="139"/>
      <c r="AH609" s="139"/>
      <c r="AI609" s="139"/>
      <c r="AJ609" s="139"/>
      <c r="AK609" s="139"/>
      <c r="AL609" s="139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40"/>
      <c r="BB609" s="139"/>
      <c r="BC609" s="139"/>
      <c r="BD609" s="139"/>
      <c r="BE609" s="139"/>
      <c r="BF609" s="139"/>
      <c r="BG609" s="140"/>
      <c r="BH609" s="139"/>
      <c r="BI609" s="139"/>
      <c r="BJ609" s="139"/>
      <c r="BK609" s="139"/>
      <c r="BL609" s="139"/>
      <c r="BM609" s="139"/>
      <c r="BN609" s="139"/>
    </row>
    <row r="610" spans="1:66" ht="15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39"/>
      <c r="AG610" s="139"/>
      <c r="AH610" s="139"/>
      <c r="AI610" s="139"/>
      <c r="AJ610" s="139"/>
      <c r="AK610" s="139"/>
      <c r="AL610" s="139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  <c r="AW610" s="139"/>
      <c r="AX610" s="139"/>
      <c r="AY610" s="139"/>
      <c r="AZ610" s="139"/>
      <c r="BA610" s="140"/>
      <c r="BB610" s="139"/>
      <c r="BC610" s="139"/>
      <c r="BD610" s="139"/>
      <c r="BE610" s="139"/>
      <c r="BF610" s="139"/>
      <c r="BG610" s="140"/>
      <c r="BH610" s="139"/>
      <c r="BI610" s="139"/>
      <c r="BJ610" s="139"/>
      <c r="BK610" s="139"/>
      <c r="BL610" s="139"/>
      <c r="BM610" s="139"/>
      <c r="BN610" s="139"/>
    </row>
    <row r="611" spans="1:66" ht="15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39"/>
      <c r="AD611" s="139"/>
      <c r="AE611" s="139"/>
      <c r="AF611" s="139"/>
      <c r="AG611" s="139"/>
      <c r="AH611" s="139"/>
      <c r="AI611" s="139"/>
      <c r="AJ611" s="139"/>
      <c r="AK611" s="139"/>
      <c r="AL611" s="139"/>
      <c r="AM611" s="139"/>
      <c r="AN611" s="139"/>
      <c r="AO611" s="139"/>
      <c r="AP611" s="139"/>
      <c r="AQ611" s="139"/>
      <c r="AR611" s="139"/>
      <c r="AS611" s="139"/>
      <c r="AT611" s="139"/>
      <c r="AU611" s="139"/>
      <c r="AV611" s="139"/>
      <c r="AW611" s="139"/>
      <c r="AX611" s="139"/>
      <c r="AY611" s="139"/>
      <c r="AZ611" s="139"/>
      <c r="BA611" s="140"/>
      <c r="BB611" s="139"/>
      <c r="BC611" s="139"/>
      <c r="BD611" s="139"/>
      <c r="BE611" s="139"/>
      <c r="BF611" s="139"/>
      <c r="BG611" s="140"/>
      <c r="BH611" s="139"/>
      <c r="BI611" s="139"/>
      <c r="BJ611" s="139"/>
      <c r="BK611" s="139"/>
      <c r="BL611" s="139"/>
      <c r="BM611" s="139"/>
      <c r="BN611" s="139"/>
    </row>
    <row r="612" spans="1:66" ht="15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  <c r="AC612" s="139"/>
      <c r="AD612" s="139"/>
      <c r="AE612" s="139"/>
      <c r="AF612" s="139"/>
      <c r="AG612" s="139"/>
      <c r="AH612" s="139"/>
      <c r="AI612" s="139"/>
      <c r="AJ612" s="139"/>
      <c r="AK612" s="139"/>
      <c r="AL612" s="139"/>
      <c r="AM612" s="139"/>
      <c r="AN612" s="139"/>
      <c r="AO612" s="139"/>
      <c r="AP612" s="139"/>
      <c r="AQ612" s="139"/>
      <c r="AR612" s="139"/>
      <c r="AS612" s="139"/>
      <c r="AT612" s="139"/>
      <c r="AU612" s="139"/>
      <c r="AV612" s="139"/>
      <c r="AW612" s="139"/>
      <c r="AX612" s="139"/>
      <c r="AY612" s="139"/>
      <c r="AZ612" s="139"/>
      <c r="BA612" s="140"/>
      <c r="BB612" s="139"/>
      <c r="BC612" s="139"/>
      <c r="BD612" s="139"/>
      <c r="BE612" s="139"/>
      <c r="BF612" s="139"/>
      <c r="BG612" s="140"/>
      <c r="BH612" s="139"/>
      <c r="BI612" s="139"/>
      <c r="BJ612" s="139"/>
      <c r="BK612" s="139"/>
      <c r="BL612" s="139"/>
      <c r="BM612" s="139"/>
      <c r="BN612" s="139"/>
    </row>
    <row r="613" spans="1:66" ht="15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39"/>
      <c r="AG613" s="139"/>
      <c r="AH613" s="139"/>
      <c r="AI613" s="139"/>
      <c r="AJ613" s="139"/>
      <c r="AK613" s="139"/>
      <c r="AL613" s="139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40"/>
      <c r="BB613" s="139"/>
      <c r="BC613" s="139"/>
      <c r="BD613" s="139"/>
      <c r="BE613" s="139"/>
      <c r="BF613" s="139"/>
      <c r="BG613" s="140"/>
      <c r="BH613" s="139"/>
      <c r="BI613" s="139"/>
      <c r="BJ613" s="139"/>
      <c r="BK613" s="139"/>
      <c r="BL613" s="139"/>
      <c r="BM613" s="139"/>
      <c r="BN613" s="139"/>
    </row>
    <row r="614" spans="1:66" ht="15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39"/>
      <c r="AG614" s="139"/>
      <c r="AH614" s="139"/>
      <c r="AI614" s="139"/>
      <c r="AJ614" s="139"/>
      <c r="AK614" s="139"/>
      <c r="AL614" s="139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  <c r="AW614" s="139"/>
      <c r="AX614" s="139"/>
      <c r="AY614" s="139"/>
      <c r="AZ614" s="139"/>
      <c r="BA614" s="140"/>
      <c r="BB614" s="139"/>
      <c r="BC614" s="139"/>
      <c r="BD614" s="139"/>
      <c r="BE614" s="139"/>
      <c r="BF614" s="139"/>
      <c r="BG614" s="140"/>
      <c r="BH614" s="139"/>
      <c r="BI614" s="139"/>
      <c r="BJ614" s="139"/>
      <c r="BK614" s="139"/>
      <c r="BL614" s="139"/>
      <c r="BM614" s="139"/>
      <c r="BN614" s="139"/>
    </row>
    <row r="615" spans="1:66" ht="15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39"/>
      <c r="AG615" s="139"/>
      <c r="AH615" s="139"/>
      <c r="AI615" s="139"/>
      <c r="AJ615" s="139"/>
      <c r="AK615" s="139"/>
      <c r="AL615" s="139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  <c r="AW615" s="139"/>
      <c r="AX615" s="139"/>
      <c r="AY615" s="139"/>
      <c r="AZ615" s="139"/>
      <c r="BA615" s="140"/>
      <c r="BB615" s="139"/>
      <c r="BC615" s="139"/>
      <c r="BD615" s="139"/>
      <c r="BE615" s="139"/>
      <c r="BF615" s="139"/>
      <c r="BG615" s="140"/>
      <c r="BH615" s="139"/>
      <c r="BI615" s="139"/>
      <c r="BJ615" s="139"/>
      <c r="BK615" s="139"/>
      <c r="BL615" s="139"/>
      <c r="BM615" s="139"/>
      <c r="BN615" s="139"/>
    </row>
    <row r="616" spans="1:66" ht="15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39"/>
      <c r="AG616" s="139"/>
      <c r="AH616" s="139"/>
      <c r="AI616" s="139"/>
      <c r="AJ616" s="139"/>
      <c r="AK616" s="139"/>
      <c r="AL616" s="139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  <c r="AW616" s="139"/>
      <c r="AX616" s="139"/>
      <c r="AY616" s="139"/>
      <c r="AZ616" s="139"/>
      <c r="BA616" s="140"/>
      <c r="BB616" s="139"/>
      <c r="BC616" s="139"/>
      <c r="BD616" s="139"/>
      <c r="BE616" s="139"/>
      <c r="BF616" s="139"/>
      <c r="BG616" s="140"/>
      <c r="BH616" s="139"/>
      <c r="BI616" s="139"/>
      <c r="BJ616" s="139"/>
      <c r="BK616" s="139"/>
      <c r="BL616" s="139"/>
      <c r="BM616" s="139"/>
      <c r="BN616" s="139"/>
    </row>
    <row r="617" spans="1:66" ht="15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39"/>
      <c r="AG617" s="139"/>
      <c r="AH617" s="139"/>
      <c r="AI617" s="139"/>
      <c r="AJ617" s="139"/>
      <c r="AK617" s="139"/>
      <c r="AL617" s="139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40"/>
      <c r="BB617" s="139"/>
      <c r="BC617" s="139"/>
      <c r="BD617" s="139"/>
      <c r="BE617" s="139"/>
      <c r="BF617" s="139"/>
      <c r="BG617" s="140"/>
      <c r="BH617" s="139"/>
      <c r="BI617" s="139"/>
      <c r="BJ617" s="139"/>
      <c r="BK617" s="139"/>
      <c r="BL617" s="139"/>
      <c r="BM617" s="139"/>
      <c r="BN617" s="139"/>
    </row>
    <row r="618" spans="1:66" ht="15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  <c r="AC618" s="139"/>
      <c r="AD618" s="139"/>
      <c r="AE618" s="139"/>
      <c r="AF618" s="139"/>
      <c r="AG618" s="139"/>
      <c r="AH618" s="139"/>
      <c r="AI618" s="139"/>
      <c r="AJ618" s="139"/>
      <c r="AK618" s="139"/>
      <c r="AL618" s="139"/>
      <c r="AM618" s="139"/>
      <c r="AN618" s="139"/>
      <c r="AO618" s="139"/>
      <c r="AP618" s="139"/>
      <c r="AQ618" s="139"/>
      <c r="AR618" s="139"/>
      <c r="AS618" s="139"/>
      <c r="AT618" s="139"/>
      <c r="AU618" s="139"/>
      <c r="AV618" s="139"/>
      <c r="AW618" s="139"/>
      <c r="AX618" s="139"/>
      <c r="AY618" s="139"/>
      <c r="AZ618" s="139"/>
      <c r="BA618" s="140"/>
      <c r="BB618" s="139"/>
      <c r="BC618" s="139"/>
      <c r="BD618" s="139"/>
      <c r="BE618" s="139"/>
      <c r="BF618" s="139"/>
      <c r="BG618" s="140"/>
      <c r="BH618" s="139"/>
      <c r="BI618" s="139"/>
      <c r="BJ618" s="139"/>
      <c r="BK618" s="139"/>
      <c r="BL618" s="139"/>
      <c r="BM618" s="139"/>
      <c r="BN618" s="139"/>
    </row>
    <row r="619" spans="1:66" ht="15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39"/>
      <c r="AG619" s="139"/>
      <c r="AH619" s="139"/>
      <c r="AI619" s="139"/>
      <c r="AJ619" s="139"/>
      <c r="AK619" s="139"/>
      <c r="AL619" s="139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40"/>
      <c r="BB619" s="139"/>
      <c r="BC619" s="139"/>
      <c r="BD619" s="139"/>
      <c r="BE619" s="139"/>
      <c r="BF619" s="139"/>
      <c r="BG619" s="140"/>
      <c r="BH619" s="139"/>
      <c r="BI619" s="139"/>
      <c r="BJ619" s="139"/>
      <c r="BK619" s="139"/>
      <c r="BL619" s="139"/>
      <c r="BM619" s="139"/>
      <c r="BN619" s="139"/>
    </row>
    <row r="620" spans="1:66" ht="15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39"/>
      <c r="AG620" s="139"/>
      <c r="AH620" s="139"/>
      <c r="AI620" s="139"/>
      <c r="AJ620" s="139"/>
      <c r="AK620" s="139"/>
      <c r="AL620" s="139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  <c r="AW620" s="139"/>
      <c r="AX620" s="139"/>
      <c r="AY620" s="139"/>
      <c r="AZ620" s="139"/>
      <c r="BA620" s="140"/>
      <c r="BB620" s="139"/>
      <c r="BC620" s="139"/>
      <c r="BD620" s="139"/>
      <c r="BE620" s="139"/>
      <c r="BF620" s="139"/>
      <c r="BG620" s="140"/>
      <c r="BH620" s="139"/>
      <c r="BI620" s="139"/>
      <c r="BJ620" s="139"/>
      <c r="BK620" s="139"/>
      <c r="BL620" s="139"/>
      <c r="BM620" s="139"/>
      <c r="BN620" s="139"/>
    </row>
    <row r="621" spans="1:66" ht="15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39"/>
      <c r="AG621" s="139"/>
      <c r="AH621" s="139"/>
      <c r="AI621" s="139"/>
      <c r="AJ621" s="139"/>
      <c r="AK621" s="139"/>
      <c r="AL621" s="139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40"/>
      <c r="BB621" s="139"/>
      <c r="BC621" s="139"/>
      <c r="BD621" s="139"/>
      <c r="BE621" s="139"/>
      <c r="BF621" s="139"/>
      <c r="BG621" s="140"/>
      <c r="BH621" s="139"/>
      <c r="BI621" s="139"/>
      <c r="BJ621" s="139"/>
      <c r="BK621" s="139"/>
      <c r="BL621" s="139"/>
      <c r="BM621" s="139"/>
      <c r="BN621" s="139"/>
    </row>
    <row r="622" spans="1:66" ht="15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  <c r="AC622" s="139"/>
      <c r="AD622" s="139"/>
      <c r="AE622" s="139"/>
      <c r="AF622" s="139"/>
      <c r="AG622" s="139"/>
      <c r="AH622" s="139"/>
      <c r="AI622" s="139"/>
      <c r="AJ622" s="139"/>
      <c r="AK622" s="139"/>
      <c r="AL622" s="139"/>
      <c r="AM622" s="139"/>
      <c r="AN622" s="139"/>
      <c r="AO622" s="139"/>
      <c r="AP622" s="139"/>
      <c r="AQ622" s="139"/>
      <c r="AR622" s="139"/>
      <c r="AS622" s="139"/>
      <c r="AT622" s="139"/>
      <c r="AU622" s="139"/>
      <c r="AV622" s="139"/>
      <c r="AW622" s="139"/>
      <c r="AX622" s="139"/>
      <c r="AY622" s="139"/>
      <c r="AZ622" s="139"/>
      <c r="BA622" s="140"/>
      <c r="BB622" s="139"/>
      <c r="BC622" s="139"/>
      <c r="BD622" s="139"/>
      <c r="BE622" s="139"/>
      <c r="BF622" s="139"/>
      <c r="BG622" s="140"/>
      <c r="BH622" s="139"/>
      <c r="BI622" s="139"/>
      <c r="BJ622" s="139"/>
      <c r="BK622" s="139"/>
      <c r="BL622" s="139"/>
      <c r="BM622" s="139"/>
      <c r="BN622" s="139"/>
    </row>
    <row r="623" spans="1:66" ht="15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39"/>
      <c r="AD623" s="139"/>
      <c r="AE623" s="139"/>
      <c r="AF623" s="139"/>
      <c r="AG623" s="139"/>
      <c r="AH623" s="139"/>
      <c r="AI623" s="139"/>
      <c r="AJ623" s="139"/>
      <c r="AK623" s="139"/>
      <c r="AL623" s="139"/>
      <c r="AM623" s="139"/>
      <c r="AN623" s="139"/>
      <c r="AO623" s="139"/>
      <c r="AP623" s="139"/>
      <c r="AQ623" s="139"/>
      <c r="AR623" s="139"/>
      <c r="AS623" s="139"/>
      <c r="AT623" s="139"/>
      <c r="AU623" s="139"/>
      <c r="AV623" s="139"/>
      <c r="AW623" s="139"/>
      <c r="AX623" s="139"/>
      <c r="AY623" s="139"/>
      <c r="AZ623" s="139"/>
      <c r="BA623" s="140"/>
      <c r="BB623" s="139"/>
      <c r="BC623" s="139"/>
      <c r="BD623" s="139"/>
      <c r="BE623" s="139"/>
      <c r="BF623" s="139"/>
      <c r="BG623" s="140"/>
      <c r="BH623" s="139"/>
      <c r="BI623" s="139"/>
      <c r="BJ623" s="139"/>
      <c r="BK623" s="139"/>
      <c r="BL623" s="139"/>
      <c r="BM623" s="139"/>
      <c r="BN623" s="139"/>
    </row>
    <row r="624" spans="1:66" ht="15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39"/>
      <c r="AG624" s="139"/>
      <c r="AH624" s="139"/>
      <c r="AI624" s="139"/>
      <c r="AJ624" s="139"/>
      <c r="AK624" s="139"/>
      <c r="AL624" s="139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  <c r="AW624" s="139"/>
      <c r="AX624" s="139"/>
      <c r="AY624" s="139"/>
      <c r="AZ624" s="139"/>
      <c r="BA624" s="140"/>
      <c r="BB624" s="139"/>
      <c r="BC624" s="139"/>
      <c r="BD624" s="139"/>
      <c r="BE624" s="139"/>
      <c r="BF624" s="139"/>
      <c r="BG624" s="140"/>
      <c r="BH624" s="139"/>
      <c r="BI624" s="139"/>
      <c r="BJ624" s="139"/>
      <c r="BK624" s="139"/>
      <c r="BL624" s="139"/>
      <c r="BM624" s="139"/>
      <c r="BN624" s="139"/>
    </row>
    <row r="625" spans="1:66" ht="15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39"/>
      <c r="AK625" s="139"/>
      <c r="AL625" s="139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40"/>
      <c r="BB625" s="139"/>
      <c r="BC625" s="139"/>
      <c r="BD625" s="139"/>
      <c r="BE625" s="139"/>
      <c r="BF625" s="139"/>
      <c r="BG625" s="140"/>
      <c r="BH625" s="139"/>
      <c r="BI625" s="139"/>
      <c r="BJ625" s="139"/>
      <c r="BK625" s="139"/>
      <c r="BL625" s="139"/>
      <c r="BM625" s="139"/>
      <c r="BN625" s="139"/>
    </row>
    <row r="626" spans="1:66" ht="15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  <c r="AC626" s="139"/>
      <c r="AD626" s="139"/>
      <c r="AE626" s="139"/>
      <c r="AF626" s="139"/>
      <c r="AG626" s="139"/>
      <c r="AH626" s="139"/>
      <c r="AI626" s="139"/>
      <c r="AJ626" s="139"/>
      <c r="AK626" s="139"/>
      <c r="AL626" s="139"/>
      <c r="AM626" s="139"/>
      <c r="AN626" s="139"/>
      <c r="AO626" s="139"/>
      <c r="AP626" s="139"/>
      <c r="AQ626" s="139"/>
      <c r="AR626" s="139"/>
      <c r="AS626" s="139"/>
      <c r="AT626" s="139"/>
      <c r="AU626" s="139"/>
      <c r="AV626" s="139"/>
      <c r="AW626" s="139"/>
      <c r="AX626" s="139"/>
      <c r="AY626" s="139"/>
      <c r="AZ626" s="139"/>
      <c r="BA626" s="140"/>
      <c r="BB626" s="139"/>
      <c r="BC626" s="139"/>
      <c r="BD626" s="139"/>
      <c r="BE626" s="139"/>
      <c r="BF626" s="139"/>
      <c r="BG626" s="140"/>
      <c r="BH626" s="139"/>
      <c r="BI626" s="139"/>
      <c r="BJ626" s="139"/>
      <c r="BK626" s="139"/>
      <c r="BL626" s="139"/>
      <c r="BM626" s="139"/>
      <c r="BN626" s="139"/>
    </row>
    <row r="627" spans="1:66" ht="15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39"/>
      <c r="AG627" s="139"/>
      <c r="AH627" s="139"/>
      <c r="AI627" s="139"/>
      <c r="AJ627" s="139"/>
      <c r="AK627" s="139"/>
      <c r="AL627" s="139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  <c r="AW627" s="139"/>
      <c r="AX627" s="139"/>
      <c r="AY627" s="139"/>
      <c r="AZ627" s="139"/>
      <c r="BA627" s="140"/>
      <c r="BB627" s="139"/>
      <c r="BC627" s="139"/>
      <c r="BD627" s="139"/>
      <c r="BE627" s="139"/>
      <c r="BF627" s="139"/>
      <c r="BG627" s="140"/>
      <c r="BH627" s="139"/>
      <c r="BI627" s="139"/>
      <c r="BJ627" s="139"/>
      <c r="BK627" s="139"/>
      <c r="BL627" s="139"/>
      <c r="BM627" s="139"/>
      <c r="BN627" s="139"/>
    </row>
    <row r="628" spans="1:66" ht="15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39"/>
      <c r="AG628" s="139"/>
      <c r="AH628" s="139"/>
      <c r="AI628" s="139"/>
      <c r="AJ628" s="139"/>
      <c r="AK628" s="139"/>
      <c r="AL628" s="139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  <c r="AW628" s="139"/>
      <c r="AX628" s="139"/>
      <c r="AY628" s="139"/>
      <c r="AZ628" s="139"/>
      <c r="BA628" s="140"/>
      <c r="BB628" s="139"/>
      <c r="BC628" s="139"/>
      <c r="BD628" s="139"/>
      <c r="BE628" s="139"/>
      <c r="BF628" s="139"/>
      <c r="BG628" s="140"/>
      <c r="BH628" s="139"/>
      <c r="BI628" s="139"/>
      <c r="BJ628" s="139"/>
      <c r="BK628" s="139"/>
      <c r="BL628" s="139"/>
      <c r="BM628" s="139"/>
      <c r="BN628" s="139"/>
    </row>
    <row r="629" spans="1:66" ht="15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39"/>
      <c r="AD629" s="139"/>
      <c r="AE629" s="139"/>
      <c r="AF629" s="139"/>
      <c r="AG629" s="139"/>
      <c r="AH629" s="139"/>
      <c r="AI629" s="139"/>
      <c r="AJ629" s="139"/>
      <c r="AK629" s="139"/>
      <c r="AL629" s="139"/>
      <c r="AM629" s="139"/>
      <c r="AN629" s="139"/>
      <c r="AO629" s="139"/>
      <c r="AP629" s="139"/>
      <c r="AQ629" s="139"/>
      <c r="AR629" s="139"/>
      <c r="AS629" s="139"/>
      <c r="AT629" s="139"/>
      <c r="AU629" s="139"/>
      <c r="AV629" s="139"/>
      <c r="AW629" s="139"/>
      <c r="AX629" s="139"/>
      <c r="AY629" s="139"/>
      <c r="AZ629" s="139"/>
      <c r="BA629" s="140"/>
      <c r="BB629" s="139"/>
      <c r="BC629" s="139"/>
      <c r="BD629" s="139"/>
      <c r="BE629" s="139"/>
      <c r="BF629" s="139"/>
      <c r="BG629" s="140"/>
      <c r="BH629" s="139"/>
      <c r="BI629" s="139"/>
      <c r="BJ629" s="139"/>
      <c r="BK629" s="139"/>
      <c r="BL629" s="139"/>
      <c r="BM629" s="139"/>
      <c r="BN629" s="139"/>
    </row>
    <row r="630" spans="1:66" ht="15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  <c r="AC630" s="139"/>
      <c r="AD630" s="139"/>
      <c r="AE630" s="139"/>
      <c r="AF630" s="139"/>
      <c r="AG630" s="139"/>
      <c r="AH630" s="139"/>
      <c r="AI630" s="139"/>
      <c r="AJ630" s="139"/>
      <c r="AK630" s="139"/>
      <c r="AL630" s="139"/>
      <c r="AM630" s="139"/>
      <c r="AN630" s="139"/>
      <c r="AO630" s="139"/>
      <c r="AP630" s="139"/>
      <c r="AQ630" s="139"/>
      <c r="AR630" s="139"/>
      <c r="AS630" s="139"/>
      <c r="AT630" s="139"/>
      <c r="AU630" s="139"/>
      <c r="AV630" s="139"/>
      <c r="AW630" s="139"/>
      <c r="AX630" s="139"/>
      <c r="AY630" s="139"/>
      <c r="AZ630" s="139"/>
      <c r="BA630" s="140"/>
      <c r="BB630" s="139"/>
      <c r="BC630" s="139"/>
      <c r="BD630" s="139"/>
      <c r="BE630" s="139"/>
      <c r="BF630" s="139"/>
      <c r="BG630" s="140"/>
      <c r="BH630" s="139"/>
      <c r="BI630" s="139"/>
      <c r="BJ630" s="139"/>
      <c r="BK630" s="139"/>
      <c r="BL630" s="139"/>
      <c r="BM630" s="139"/>
      <c r="BN630" s="139"/>
    </row>
    <row r="631" spans="1:66" ht="15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  <c r="AC631" s="139"/>
      <c r="AD631" s="139"/>
      <c r="AE631" s="139"/>
      <c r="AF631" s="139"/>
      <c r="AG631" s="139"/>
      <c r="AH631" s="139"/>
      <c r="AI631" s="139"/>
      <c r="AJ631" s="139"/>
      <c r="AK631" s="139"/>
      <c r="AL631" s="139"/>
      <c r="AM631" s="139"/>
      <c r="AN631" s="139"/>
      <c r="AO631" s="139"/>
      <c r="AP631" s="139"/>
      <c r="AQ631" s="139"/>
      <c r="AR631" s="139"/>
      <c r="AS631" s="139"/>
      <c r="AT631" s="139"/>
      <c r="AU631" s="139"/>
      <c r="AV631" s="139"/>
      <c r="AW631" s="139"/>
      <c r="AX631" s="139"/>
      <c r="AY631" s="139"/>
      <c r="AZ631" s="139"/>
      <c r="BA631" s="140"/>
      <c r="BB631" s="139"/>
      <c r="BC631" s="139"/>
      <c r="BD631" s="139"/>
      <c r="BE631" s="139"/>
      <c r="BF631" s="139"/>
      <c r="BG631" s="140"/>
      <c r="BH631" s="139"/>
      <c r="BI631" s="139"/>
      <c r="BJ631" s="139"/>
      <c r="BK631" s="139"/>
      <c r="BL631" s="139"/>
      <c r="BM631" s="139"/>
      <c r="BN631" s="139"/>
    </row>
    <row r="632" spans="1:66" ht="15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39"/>
      <c r="AG632" s="139"/>
      <c r="AH632" s="139"/>
      <c r="AI632" s="139"/>
      <c r="AJ632" s="139"/>
      <c r="AK632" s="139"/>
      <c r="AL632" s="139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  <c r="AW632" s="139"/>
      <c r="AX632" s="139"/>
      <c r="AY632" s="139"/>
      <c r="AZ632" s="139"/>
      <c r="BA632" s="140"/>
      <c r="BB632" s="139"/>
      <c r="BC632" s="139"/>
      <c r="BD632" s="139"/>
      <c r="BE632" s="139"/>
      <c r="BF632" s="139"/>
      <c r="BG632" s="140"/>
      <c r="BH632" s="139"/>
      <c r="BI632" s="139"/>
      <c r="BJ632" s="139"/>
      <c r="BK632" s="139"/>
      <c r="BL632" s="139"/>
      <c r="BM632" s="139"/>
      <c r="BN632" s="139"/>
    </row>
    <row r="633" spans="1:66" ht="15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39"/>
      <c r="AK633" s="139"/>
      <c r="AL633" s="139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40"/>
      <c r="BB633" s="139"/>
      <c r="BC633" s="139"/>
      <c r="BD633" s="139"/>
      <c r="BE633" s="139"/>
      <c r="BF633" s="139"/>
      <c r="BG633" s="140"/>
      <c r="BH633" s="139"/>
      <c r="BI633" s="139"/>
      <c r="BJ633" s="139"/>
      <c r="BK633" s="139"/>
      <c r="BL633" s="139"/>
      <c r="BM633" s="139"/>
      <c r="BN633" s="139"/>
    </row>
    <row r="634" spans="1:66" ht="15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39"/>
      <c r="AG634" s="139"/>
      <c r="AH634" s="139"/>
      <c r="AI634" s="139"/>
      <c r="AJ634" s="139"/>
      <c r="AK634" s="139"/>
      <c r="AL634" s="139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  <c r="AW634" s="139"/>
      <c r="AX634" s="139"/>
      <c r="AY634" s="139"/>
      <c r="AZ634" s="139"/>
      <c r="BA634" s="140"/>
      <c r="BB634" s="139"/>
      <c r="BC634" s="139"/>
      <c r="BD634" s="139"/>
      <c r="BE634" s="139"/>
      <c r="BF634" s="139"/>
      <c r="BG634" s="140"/>
      <c r="BH634" s="139"/>
      <c r="BI634" s="139"/>
      <c r="BJ634" s="139"/>
      <c r="BK634" s="139"/>
      <c r="BL634" s="139"/>
      <c r="BM634" s="139"/>
      <c r="BN634" s="139"/>
    </row>
    <row r="635" spans="1:66" ht="15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39"/>
      <c r="AG635" s="139"/>
      <c r="AH635" s="139"/>
      <c r="AI635" s="139"/>
      <c r="AJ635" s="139"/>
      <c r="AK635" s="139"/>
      <c r="AL635" s="139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40"/>
      <c r="BB635" s="139"/>
      <c r="BC635" s="139"/>
      <c r="BD635" s="139"/>
      <c r="BE635" s="139"/>
      <c r="BF635" s="139"/>
      <c r="BG635" s="140"/>
      <c r="BH635" s="139"/>
      <c r="BI635" s="139"/>
      <c r="BJ635" s="139"/>
      <c r="BK635" s="139"/>
      <c r="BL635" s="139"/>
      <c r="BM635" s="139"/>
      <c r="BN635" s="139"/>
    </row>
    <row r="636" spans="1:66" ht="15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39"/>
      <c r="AG636" s="139"/>
      <c r="AH636" s="139"/>
      <c r="AI636" s="139"/>
      <c r="AJ636" s="139"/>
      <c r="AK636" s="139"/>
      <c r="AL636" s="139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  <c r="AW636" s="139"/>
      <c r="AX636" s="139"/>
      <c r="AY636" s="139"/>
      <c r="AZ636" s="139"/>
      <c r="BA636" s="140"/>
      <c r="BB636" s="139"/>
      <c r="BC636" s="139"/>
      <c r="BD636" s="139"/>
      <c r="BE636" s="139"/>
      <c r="BF636" s="139"/>
      <c r="BG636" s="140"/>
      <c r="BH636" s="139"/>
      <c r="BI636" s="139"/>
      <c r="BJ636" s="139"/>
      <c r="BK636" s="139"/>
      <c r="BL636" s="139"/>
      <c r="BM636" s="139"/>
      <c r="BN636" s="139"/>
    </row>
    <row r="637" spans="1:66" ht="15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39"/>
      <c r="AG637" s="139"/>
      <c r="AH637" s="139"/>
      <c r="AI637" s="139"/>
      <c r="AJ637" s="139"/>
      <c r="AK637" s="139"/>
      <c r="AL637" s="139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40"/>
      <c r="BB637" s="139"/>
      <c r="BC637" s="139"/>
      <c r="BD637" s="139"/>
      <c r="BE637" s="139"/>
      <c r="BF637" s="139"/>
      <c r="BG637" s="140"/>
      <c r="BH637" s="139"/>
      <c r="BI637" s="139"/>
      <c r="BJ637" s="139"/>
      <c r="BK637" s="139"/>
      <c r="BL637" s="139"/>
      <c r="BM637" s="139"/>
      <c r="BN637" s="139"/>
    </row>
    <row r="638" spans="1:66" ht="15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  <c r="AC638" s="139"/>
      <c r="AD638" s="139"/>
      <c r="AE638" s="139"/>
      <c r="AF638" s="139"/>
      <c r="AG638" s="139"/>
      <c r="AH638" s="139"/>
      <c r="AI638" s="139"/>
      <c r="AJ638" s="139"/>
      <c r="AK638" s="139"/>
      <c r="AL638" s="139"/>
      <c r="AM638" s="139"/>
      <c r="AN638" s="139"/>
      <c r="AO638" s="139"/>
      <c r="AP638" s="139"/>
      <c r="AQ638" s="139"/>
      <c r="AR638" s="139"/>
      <c r="AS638" s="139"/>
      <c r="AT638" s="139"/>
      <c r="AU638" s="139"/>
      <c r="AV638" s="139"/>
      <c r="AW638" s="139"/>
      <c r="AX638" s="139"/>
      <c r="AY638" s="139"/>
      <c r="AZ638" s="139"/>
      <c r="BA638" s="140"/>
      <c r="BB638" s="139"/>
      <c r="BC638" s="139"/>
      <c r="BD638" s="139"/>
      <c r="BE638" s="139"/>
      <c r="BF638" s="139"/>
      <c r="BG638" s="140"/>
      <c r="BH638" s="139"/>
      <c r="BI638" s="139"/>
      <c r="BJ638" s="139"/>
      <c r="BK638" s="139"/>
      <c r="BL638" s="139"/>
      <c r="BM638" s="139"/>
      <c r="BN638" s="139"/>
    </row>
    <row r="639" spans="1:66" ht="15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39"/>
      <c r="AD639" s="139"/>
      <c r="AE639" s="139"/>
      <c r="AF639" s="139"/>
      <c r="AG639" s="139"/>
      <c r="AH639" s="139"/>
      <c r="AI639" s="139"/>
      <c r="AJ639" s="139"/>
      <c r="AK639" s="139"/>
      <c r="AL639" s="139"/>
      <c r="AM639" s="139"/>
      <c r="AN639" s="139"/>
      <c r="AO639" s="139"/>
      <c r="AP639" s="139"/>
      <c r="AQ639" s="139"/>
      <c r="AR639" s="139"/>
      <c r="AS639" s="139"/>
      <c r="AT639" s="139"/>
      <c r="AU639" s="139"/>
      <c r="AV639" s="139"/>
      <c r="AW639" s="139"/>
      <c r="AX639" s="139"/>
      <c r="AY639" s="139"/>
      <c r="AZ639" s="139"/>
      <c r="BA639" s="140"/>
      <c r="BB639" s="139"/>
      <c r="BC639" s="139"/>
      <c r="BD639" s="139"/>
      <c r="BE639" s="139"/>
      <c r="BF639" s="139"/>
      <c r="BG639" s="140"/>
      <c r="BH639" s="139"/>
      <c r="BI639" s="139"/>
      <c r="BJ639" s="139"/>
      <c r="BK639" s="139"/>
      <c r="BL639" s="139"/>
      <c r="BM639" s="139"/>
      <c r="BN639" s="139"/>
    </row>
    <row r="640" spans="1:66" ht="15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39"/>
      <c r="AG640" s="139"/>
      <c r="AH640" s="139"/>
      <c r="AI640" s="139"/>
      <c r="AJ640" s="139"/>
      <c r="AK640" s="139"/>
      <c r="AL640" s="139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  <c r="AW640" s="139"/>
      <c r="AX640" s="139"/>
      <c r="AY640" s="139"/>
      <c r="AZ640" s="139"/>
      <c r="BA640" s="140"/>
      <c r="BB640" s="139"/>
      <c r="BC640" s="139"/>
      <c r="BD640" s="139"/>
      <c r="BE640" s="139"/>
      <c r="BF640" s="139"/>
      <c r="BG640" s="140"/>
      <c r="BH640" s="139"/>
      <c r="BI640" s="139"/>
      <c r="BJ640" s="139"/>
      <c r="BK640" s="139"/>
      <c r="BL640" s="139"/>
      <c r="BM640" s="139"/>
      <c r="BN640" s="139"/>
    </row>
    <row r="641" spans="1:66" ht="15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39"/>
      <c r="AG641" s="139"/>
      <c r="AH641" s="139"/>
      <c r="AI641" s="139"/>
      <c r="AJ641" s="139"/>
      <c r="AK641" s="139"/>
      <c r="AL641" s="139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40"/>
      <c r="BB641" s="139"/>
      <c r="BC641" s="139"/>
      <c r="BD641" s="139"/>
      <c r="BE641" s="139"/>
      <c r="BF641" s="139"/>
      <c r="BG641" s="140"/>
      <c r="BH641" s="139"/>
      <c r="BI641" s="139"/>
      <c r="BJ641" s="139"/>
      <c r="BK641" s="139"/>
      <c r="BL641" s="139"/>
      <c r="BM641" s="139"/>
      <c r="BN641" s="139"/>
    </row>
    <row r="642" spans="1:66" ht="15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  <c r="AC642" s="139"/>
      <c r="AD642" s="139"/>
      <c r="AE642" s="139"/>
      <c r="AF642" s="139"/>
      <c r="AG642" s="139"/>
      <c r="AH642" s="139"/>
      <c r="AI642" s="139"/>
      <c r="AJ642" s="139"/>
      <c r="AK642" s="139"/>
      <c r="AL642" s="139"/>
      <c r="AM642" s="139"/>
      <c r="AN642" s="139"/>
      <c r="AO642" s="139"/>
      <c r="AP642" s="139"/>
      <c r="AQ642" s="139"/>
      <c r="AR642" s="139"/>
      <c r="AS642" s="139"/>
      <c r="AT642" s="139"/>
      <c r="AU642" s="139"/>
      <c r="AV642" s="139"/>
      <c r="AW642" s="139"/>
      <c r="AX642" s="139"/>
      <c r="AY642" s="139"/>
      <c r="AZ642" s="139"/>
      <c r="BA642" s="140"/>
      <c r="BB642" s="139"/>
      <c r="BC642" s="139"/>
      <c r="BD642" s="139"/>
      <c r="BE642" s="139"/>
      <c r="BF642" s="139"/>
      <c r="BG642" s="140"/>
      <c r="BH642" s="139"/>
      <c r="BI642" s="139"/>
      <c r="BJ642" s="139"/>
      <c r="BK642" s="139"/>
      <c r="BL642" s="139"/>
      <c r="BM642" s="139"/>
      <c r="BN642" s="139"/>
    </row>
    <row r="643" spans="1:66" ht="15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39"/>
      <c r="AG643" s="139"/>
      <c r="AH643" s="139"/>
      <c r="AI643" s="139"/>
      <c r="AJ643" s="139"/>
      <c r="AK643" s="139"/>
      <c r="AL643" s="139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40"/>
      <c r="BB643" s="139"/>
      <c r="BC643" s="139"/>
      <c r="BD643" s="139"/>
      <c r="BE643" s="139"/>
      <c r="BF643" s="139"/>
      <c r="BG643" s="140"/>
      <c r="BH643" s="139"/>
      <c r="BI643" s="139"/>
      <c r="BJ643" s="139"/>
      <c r="BK643" s="139"/>
      <c r="BL643" s="139"/>
      <c r="BM643" s="139"/>
      <c r="BN643" s="139"/>
    </row>
    <row r="644" spans="1:66" ht="15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39"/>
      <c r="AG644" s="139"/>
      <c r="AH644" s="139"/>
      <c r="AI644" s="139"/>
      <c r="AJ644" s="139"/>
      <c r="AK644" s="139"/>
      <c r="AL644" s="139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  <c r="AW644" s="139"/>
      <c r="AX644" s="139"/>
      <c r="AY644" s="139"/>
      <c r="AZ644" s="139"/>
      <c r="BA644" s="140"/>
      <c r="BB644" s="139"/>
      <c r="BC644" s="139"/>
      <c r="BD644" s="139"/>
      <c r="BE644" s="139"/>
      <c r="BF644" s="139"/>
      <c r="BG644" s="140"/>
      <c r="BH644" s="139"/>
      <c r="BI644" s="139"/>
      <c r="BJ644" s="139"/>
      <c r="BK644" s="139"/>
      <c r="BL644" s="139"/>
      <c r="BM644" s="139"/>
      <c r="BN644" s="139"/>
    </row>
    <row r="645" spans="1:66" ht="15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39"/>
      <c r="AG645" s="139"/>
      <c r="AH645" s="139"/>
      <c r="AI645" s="139"/>
      <c r="AJ645" s="139"/>
      <c r="AK645" s="139"/>
      <c r="AL645" s="139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40"/>
      <c r="BB645" s="139"/>
      <c r="BC645" s="139"/>
      <c r="BD645" s="139"/>
      <c r="BE645" s="139"/>
      <c r="BF645" s="139"/>
      <c r="BG645" s="140"/>
      <c r="BH645" s="139"/>
      <c r="BI645" s="139"/>
      <c r="BJ645" s="139"/>
      <c r="BK645" s="139"/>
      <c r="BL645" s="139"/>
      <c r="BM645" s="139"/>
      <c r="BN645" s="139"/>
    </row>
    <row r="646" spans="1:66" ht="15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39"/>
      <c r="AG646" s="139"/>
      <c r="AH646" s="139"/>
      <c r="AI646" s="139"/>
      <c r="AJ646" s="139"/>
      <c r="AK646" s="139"/>
      <c r="AL646" s="139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  <c r="AW646" s="139"/>
      <c r="AX646" s="139"/>
      <c r="AY646" s="139"/>
      <c r="AZ646" s="139"/>
      <c r="BA646" s="140"/>
      <c r="BB646" s="139"/>
      <c r="BC646" s="139"/>
      <c r="BD646" s="139"/>
      <c r="BE646" s="139"/>
      <c r="BF646" s="139"/>
      <c r="BG646" s="140"/>
      <c r="BH646" s="139"/>
      <c r="BI646" s="139"/>
      <c r="BJ646" s="139"/>
      <c r="BK646" s="139"/>
      <c r="BL646" s="139"/>
      <c r="BM646" s="139"/>
      <c r="BN646" s="139"/>
    </row>
    <row r="647" spans="1:66" ht="15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  <c r="AC647" s="139"/>
      <c r="AD647" s="139"/>
      <c r="AE647" s="139"/>
      <c r="AF647" s="139"/>
      <c r="AG647" s="139"/>
      <c r="AH647" s="139"/>
      <c r="AI647" s="139"/>
      <c r="AJ647" s="139"/>
      <c r="AK647" s="139"/>
      <c r="AL647" s="139"/>
      <c r="AM647" s="139"/>
      <c r="AN647" s="139"/>
      <c r="AO647" s="139"/>
      <c r="AP647" s="139"/>
      <c r="AQ647" s="139"/>
      <c r="AR647" s="139"/>
      <c r="AS647" s="139"/>
      <c r="AT647" s="139"/>
      <c r="AU647" s="139"/>
      <c r="AV647" s="139"/>
      <c r="AW647" s="139"/>
      <c r="AX647" s="139"/>
      <c r="AY647" s="139"/>
      <c r="AZ647" s="139"/>
      <c r="BA647" s="140"/>
      <c r="BB647" s="139"/>
      <c r="BC647" s="139"/>
      <c r="BD647" s="139"/>
      <c r="BE647" s="139"/>
      <c r="BF647" s="139"/>
      <c r="BG647" s="140"/>
      <c r="BH647" s="139"/>
      <c r="BI647" s="139"/>
      <c r="BJ647" s="139"/>
      <c r="BK647" s="139"/>
      <c r="BL647" s="139"/>
      <c r="BM647" s="139"/>
      <c r="BN647" s="139"/>
    </row>
    <row r="648" spans="1:66" ht="15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39"/>
      <c r="AG648" s="139"/>
      <c r="AH648" s="139"/>
      <c r="AI648" s="139"/>
      <c r="AJ648" s="139"/>
      <c r="AK648" s="139"/>
      <c r="AL648" s="139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  <c r="AW648" s="139"/>
      <c r="AX648" s="139"/>
      <c r="AY648" s="139"/>
      <c r="AZ648" s="139"/>
      <c r="BA648" s="140"/>
      <c r="BB648" s="139"/>
      <c r="BC648" s="139"/>
      <c r="BD648" s="139"/>
      <c r="BE648" s="139"/>
      <c r="BF648" s="139"/>
      <c r="BG648" s="140"/>
      <c r="BH648" s="139"/>
      <c r="BI648" s="139"/>
      <c r="BJ648" s="139"/>
      <c r="BK648" s="139"/>
      <c r="BL648" s="139"/>
      <c r="BM648" s="139"/>
      <c r="BN648" s="139"/>
    </row>
    <row r="649" spans="1:66" ht="15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39"/>
      <c r="AG649" s="139"/>
      <c r="AH649" s="139"/>
      <c r="AI649" s="139"/>
      <c r="AJ649" s="139"/>
      <c r="AK649" s="139"/>
      <c r="AL649" s="139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/>
      <c r="AX649" s="139"/>
      <c r="AY649" s="139"/>
      <c r="AZ649" s="139"/>
      <c r="BA649" s="140"/>
      <c r="BB649" s="139"/>
      <c r="BC649" s="139"/>
      <c r="BD649" s="139"/>
      <c r="BE649" s="139"/>
      <c r="BF649" s="139"/>
      <c r="BG649" s="140"/>
      <c r="BH649" s="139"/>
      <c r="BI649" s="139"/>
      <c r="BJ649" s="139"/>
      <c r="BK649" s="139"/>
      <c r="BL649" s="139"/>
      <c r="BM649" s="139"/>
      <c r="BN649" s="139"/>
    </row>
    <row r="650" spans="1:66" ht="15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39"/>
      <c r="AG650" s="139"/>
      <c r="AH650" s="139"/>
      <c r="AI650" s="139"/>
      <c r="AJ650" s="139"/>
      <c r="AK650" s="139"/>
      <c r="AL650" s="139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  <c r="AW650" s="139"/>
      <c r="AX650" s="139"/>
      <c r="AY650" s="139"/>
      <c r="AZ650" s="139"/>
      <c r="BA650" s="140"/>
      <c r="BB650" s="139"/>
      <c r="BC650" s="139"/>
      <c r="BD650" s="139"/>
      <c r="BE650" s="139"/>
      <c r="BF650" s="139"/>
      <c r="BG650" s="140"/>
      <c r="BH650" s="139"/>
      <c r="BI650" s="139"/>
      <c r="BJ650" s="139"/>
      <c r="BK650" s="139"/>
      <c r="BL650" s="139"/>
      <c r="BM650" s="139"/>
      <c r="BN650" s="139"/>
    </row>
    <row r="651" spans="1:66" ht="15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39"/>
      <c r="AG651" s="139"/>
      <c r="AH651" s="139"/>
      <c r="AI651" s="139"/>
      <c r="AJ651" s="139"/>
      <c r="AK651" s="139"/>
      <c r="AL651" s="139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  <c r="AW651" s="139"/>
      <c r="AX651" s="139"/>
      <c r="AY651" s="139"/>
      <c r="AZ651" s="139"/>
      <c r="BA651" s="140"/>
      <c r="BB651" s="139"/>
      <c r="BC651" s="139"/>
      <c r="BD651" s="139"/>
      <c r="BE651" s="139"/>
      <c r="BF651" s="139"/>
      <c r="BG651" s="140"/>
      <c r="BH651" s="139"/>
      <c r="BI651" s="139"/>
      <c r="BJ651" s="139"/>
      <c r="BK651" s="139"/>
      <c r="BL651" s="139"/>
      <c r="BM651" s="139"/>
      <c r="BN651" s="139"/>
    </row>
    <row r="652" spans="1:66" ht="15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39"/>
      <c r="AG652" s="139"/>
      <c r="AH652" s="139"/>
      <c r="AI652" s="139"/>
      <c r="AJ652" s="139"/>
      <c r="AK652" s="139"/>
      <c r="AL652" s="139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  <c r="AW652" s="139"/>
      <c r="AX652" s="139"/>
      <c r="AY652" s="139"/>
      <c r="AZ652" s="139"/>
      <c r="BA652" s="140"/>
      <c r="BB652" s="139"/>
      <c r="BC652" s="139"/>
      <c r="BD652" s="139"/>
      <c r="BE652" s="139"/>
      <c r="BF652" s="139"/>
      <c r="BG652" s="140"/>
      <c r="BH652" s="139"/>
      <c r="BI652" s="139"/>
      <c r="BJ652" s="139"/>
      <c r="BK652" s="139"/>
      <c r="BL652" s="139"/>
      <c r="BM652" s="139"/>
      <c r="BN652" s="139"/>
    </row>
    <row r="653" spans="1:66" ht="15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39"/>
      <c r="AG653" s="139"/>
      <c r="AH653" s="139"/>
      <c r="AI653" s="139"/>
      <c r="AJ653" s="139"/>
      <c r="AK653" s="139"/>
      <c r="AL653" s="139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40"/>
      <c r="BB653" s="139"/>
      <c r="BC653" s="139"/>
      <c r="BD653" s="139"/>
      <c r="BE653" s="139"/>
      <c r="BF653" s="139"/>
      <c r="BG653" s="140"/>
      <c r="BH653" s="139"/>
      <c r="BI653" s="139"/>
      <c r="BJ653" s="139"/>
      <c r="BK653" s="139"/>
      <c r="BL653" s="139"/>
      <c r="BM653" s="139"/>
      <c r="BN653" s="139"/>
    </row>
    <row r="654" spans="1:66" ht="15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39"/>
      <c r="AG654" s="139"/>
      <c r="AH654" s="139"/>
      <c r="AI654" s="139"/>
      <c r="AJ654" s="139"/>
      <c r="AK654" s="139"/>
      <c r="AL654" s="139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  <c r="AW654" s="139"/>
      <c r="AX654" s="139"/>
      <c r="AY654" s="139"/>
      <c r="AZ654" s="139"/>
      <c r="BA654" s="140"/>
      <c r="BB654" s="139"/>
      <c r="BC654" s="139"/>
      <c r="BD654" s="139"/>
      <c r="BE654" s="139"/>
      <c r="BF654" s="139"/>
      <c r="BG654" s="140"/>
      <c r="BH654" s="139"/>
      <c r="BI654" s="139"/>
      <c r="BJ654" s="139"/>
      <c r="BK654" s="139"/>
      <c r="BL654" s="139"/>
      <c r="BM654" s="139"/>
      <c r="BN654" s="139"/>
    </row>
    <row r="655" spans="1:66" ht="15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39"/>
      <c r="AG655" s="139"/>
      <c r="AH655" s="139"/>
      <c r="AI655" s="139"/>
      <c r="AJ655" s="139"/>
      <c r="AK655" s="139"/>
      <c r="AL655" s="139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40"/>
      <c r="BB655" s="139"/>
      <c r="BC655" s="139"/>
      <c r="BD655" s="139"/>
      <c r="BE655" s="139"/>
      <c r="BF655" s="139"/>
      <c r="BG655" s="140"/>
      <c r="BH655" s="139"/>
      <c r="BI655" s="139"/>
      <c r="BJ655" s="139"/>
      <c r="BK655" s="139"/>
      <c r="BL655" s="139"/>
      <c r="BM655" s="139"/>
      <c r="BN655" s="139"/>
    </row>
    <row r="656" spans="1:66" ht="15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39"/>
      <c r="AG656" s="139"/>
      <c r="AH656" s="139"/>
      <c r="AI656" s="139"/>
      <c r="AJ656" s="139"/>
      <c r="AK656" s="139"/>
      <c r="AL656" s="139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  <c r="AW656" s="139"/>
      <c r="AX656" s="139"/>
      <c r="AY656" s="139"/>
      <c r="AZ656" s="139"/>
      <c r="BA656" s="140"/>
      <c r="BB656" s="139"/>
      <c r="BC656" s="139"/>
      <c r="BD656" s="139"/>
      <c r="BE656" s="139"/>
      <c r="BF656" s="139"/>
      <c r="BG656" s="140"/>
      <c r="BH656" s="139"/>
      <c r="BI656" s="139"/>
      <c r="BJ656" s="139"/>
      <c r="BK656" s="139"/>
      <c r="BL656" s="139"/>
      <c r="BM656" s="139"/>
      <c r="BN656" s="139"/>
    </row>
    <row r="657" spans="1:66" ht="15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39"/>
      <c r="AG657" s="139"/>
      <c r="AH657" s="139"/>
      <c r="AI657" s="139"/>
      <c r="AJ657" s="139"/>
      <c r="AK657" s="139"/>
      <c r="AL657" s="139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40"/>
      <c r="BB657" s="139"/>
      <c r="BC657" s="139"/>
      <c r="BD657" s="139"/>
      <c r="BE657" s="139"/>
      <c r="BF657" s="139"/>
      <c r="BG657" s="140"/>
      <c r="BH657" s="139"/>
      <c r="BI657" s="139"/>
      <c r="BJ657" s="139"/>
      <c r="BK657" s="139"/>
      <c r="BL657" s="139"/>
      <c r="BM657" s="139"/>
      <c r="BN657" s="139"/>
    </row>
    <row r="658" spans="1:66" ht="15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39"/>
      <c r="AG658" s="139"/>
      <c r="AH658" s="139"/>
      <c r="AI658" s="139"/>
      <c r="AJ658" s="139"/>
      <c r="AK658" s="139"/>
      <c r="AL658" s="139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  <c r="AW658" s="139"/>
      <c r="AX658" s="139"/>
      <c r="AY658" s="139"/>
      <c r="AZ658" s="139"/>
      <c r="BA658" s="140"/>
      <c r="BB658" s="139"/>
      <c r="BC658" s="139"/>
      <c r="BD658" s="139"/>
      <c r="BE658" s="139"/>
      <c r="BF658" s="139"/>
      <c r="BG658" s="140"/>
      <c r="BH658" s="139"/>
      <c r="BI658" s="139"/>
      <c r="BJ658" s="139"/>
      <c r="BK658" s="139"/>
      <c r="BL658" s="139"/>
      <c r="BM658" s="139"/>
      <c r="BN658" s="139"/>
    </row>
    <row r="659" spans="1:66" ht="15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39"/>
      <c r="AG659" s="139"/>
      <c r="AH659" s="139"/>
      <c r="AI659" s="139"/>
      <c r="AJ659" s="139"/>
      <c r="AK659" s="139"/>
      <c r="AL659" s="139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  <c r="AW659" s="139"/>
      <c r="AX659" s="139"/>
      <c r="AY659" s="139"/>
      <c r="AZ659" s="139"/>
      <c r="BA659" s="140"/>
      <c r="BB659" s="139"/>
      <c r="BC659" s="139"/>
      <c r="BD659" s="139"/>
      <c r="BE659" s="139"/>
      <c r="BF659" s="139"/>
      <c r="BG659" s="140"/>
      <c r="BH659" s="139"/>
      <c r="BI659" s="139"/>
      <c r="BJ659" s="139"/>
      <c r="BK659" s="139"/>
      <c r="BL659" s="139"/>
      <c r="BM659" s="139"/>
      <c r="BN659" s="139"/>
    </row>
    <row r="660" spans="1:66" ht="15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39"/>
      <c r="AG660" s="139"/>
      <c r="AH660" s="139"/>
      <c r="AI660" s="139"/>
      <c r="AJ660" s="139"/>
      <c r="AK660" s="139"/>
      <c r="AL660" s="139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  <c r="AW660" s="139"/>
      <c r="AX660" s="139"/>
      <c r="AY660" s="139"/>
      <c r="AZ660" s="139"/>
      <c r="BA660" s="140"/>
      <c r="BB660" s="139"/>
      <c r="BC660" s="139"/>
      <c r="BD660" s="139"/>
      <c r="BE660" s="139"/>
      <c r="BF660" s="139"/>
      <c r="BG660" s="140"/>
      <c r="BH660" s="139"/>
      <c r="BI660" s="139"/>
      <c r="BJ660" s="139"/>
      <c r="BK660" s="139"/>
      <c r="BL660" s="139"/>
      <c r="BM660" s="139"/>
      <c r="BN660" s="139"/>
    </row>
    <row r="661" spans="1:66" ht="15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39"/>
      <c r="AG661" s="139"/>
      <c r="AH661" s="139"/>
      <c r="AI661" s="139"/>
      <c r="AJ661" s="139"/>
      <c r="AK661" s="139"/>
      <c r="AL661" s="139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40"/>
      <c r="BB661" s="139"/>
      <c r="BC661" s="139"/>
      <c r="BD661" s="139"/>
      <c r="BE661" s="139"/>
      <c r="BF661" s="139"/>
      <c r="BG661" s="140"/>
      <c r="BH661" s="139"/>
      <c r="BI661" s="139"/>
      <c r="BJ661" s="139"/>
      <c r="BK661" s="139"/>
      <c r="BL661" s="139"/>
      <c r="BM661" s="139"/>
      <c r="BN661" s="139"/>
    </row>
    <row r="662" spans="1:66" ht="15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39"/>
      <c r="AG662" s="139"/>
      <c r="AH662" s="139"/>
      <c r="AI662" s="139"/>
      <c r="AJ662" s="139"/>
      <c r="AK662" s="139"/>
      <c r="AL662" s="139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  <c r="AW662" s="139"/>
      <c r="AX662" s="139"/>
      <c r="AY662" s="139"/>
      <c r="AZ662" s="139"/>
      <c r="BA662" s="140"/>
      <c r="BB662" s="139"/>
      <c r="BC662" s="139"/>
      <c r="BD662" s="139"/>
      <c r="BE662" s="139"/>
      <c r="BF662" s="139"/>
      <c r="BG662" s="140"/>
      <c r="BH662" s="139"/>
      <c r="BI662" s="139"/>
      <c r="BJ662" s="139"/>
      <c r="BK662" s="139"/>
      <c r="BL662" s="139"/>
      <c r="BM662" s="139"/>
      <c r="BN662" s="139"/>
    </row>
    <row r="663" spans="1:66" ht="15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39"/>
      <c r="AG663" s="139"/>
      <c r="AH663" s="139"/>
      <c r="AI663" s="139"/>
      <c r="AJ663" s="139"/>
      <c r="AK663" s="139"/>
      <c r="AL663" s="139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40"/>
      <c r="BB663" s="139"/>
      <c r="BC663" s="139"/>
      <c r="BD663" s="139"/>
      <c r="BE663" s="139"/>
      <c r="BF663" s="139"/>
      <c r="BG663" s="140"/>
      <c r="BH663" s="139"/>
      <c r="BI663" s="139"/>
      <c r="BJ663" s="139"/>
      <c r="BK663" s="139"/>
      <c r="BL663" s="139"/>
      <c r="BM663" s="139"/>
      <c r="BN663" s="139"/>
    </row>
    <row r="664" spans="1:66" ht="15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39"/>
      <c r="AG664" s="139"/>
      <c r="AH664" s="139"/>
      <c r="AI664" s="139"/>
      <c r="AJ664" s="139"/>
      <c r="AK664" s="139"/>
      <c r="AL664" s="139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  <c r="AW664" s="139"/>
      <c r="AX664" s="139"/>
      <c r="AY664" s="139"/>
      <c r="AZ664" s="139"/>
      <c r="BA664" s="140"/>
      <c r="BB664" s="139"/>
      <c r="BC664" s="139"/>
      <c r="BD664" s="139"/>
      <c r="BE664" s="139"/>
      <c r="BF664" s="139"/>
      <c r="BG664" s="140"/>
      <c r="BH664" s="139"/>
      <c r="BI664" s="139"/>
      <c r="BJ664" s="139"/>
      <c r="BK664" s="139"/>
      <c r="BL664" s="139"/>
      <c r="BM664" s="139"/>
      <c r="BN664" s="139"/>
    </row>
    <row r="665" spans="1:66" ht="15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39"/>
      <c r="AG665" s="139"/>
      <c r="AH665" s="139"/>
      <c r="AI665" s="139"/>
      <c r="AJ665" s="139"/>
      <c r="AK665" s="139"/>
      <c r="AL665" s="139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40"/>
      <c r="BB665" s="139"/>
      <c r="BC665" s="139"/>
      <c r="BD665" s="139"/>
      <c r="BE665" s="139"/>
      <c r="BF665" s="139"/>
      <c r="BG665" s="140"/>
      <c r="BH665" s="139"/>
      <c r="BI665" s="139"/>
      <c r="BJ665" s="139"/>
      <c r="BK665" s="139"/>
      <c r="BL665" s="139"/>
      <c r="BM665" s="139"/>
      <c r="BN665" s="139"/>
    </row>
    <row r="666" spans="1:66" ht="15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39"/>
      <c r="AD666" s="139"/>
      <c r="AE666" s="139"/>
      <c r="AF666" s="139"/>
      <c r="AG666" s="139"/>
      <c r="AH666" s="139"/>
      <c r="AI666" s="139"/>
      <c r="AJ666" s="139"/>
      <c r="AK666" s="139"/>
      <c r="AL666" s="139"/>
      <c r="AM666" s="139"/>
      <c r="AN666" s="139"/>
      <c r="AO666" s="139"/>
      <c r="AP666" s="139"/>
      <c r="AQ666" s="139"/>
      <c r="AR666" s="139"/>
      <c r="AS666" s="139"/>
      <c r="AT666" s="139"/>
      <c r="AU666" s="139"/>
      <c r="AV666" s="139"/>
      <c r="AW666" s="139"/>
      <c r="AX666" s="139"/>
      <c r="AY666" s="139"/>
      <c r="AZ666" s="139"/>
      <c r="BA666" s="140"/>
      <c r="BB666" s="139"/>
      <c r="BC666" s="139"/>
      <c r="BD666" s="139"/>
      <c r="BE666" s="139"/>
      <c r="BF666" s="139"/>
      <c r="BG666" s="140"/>
      <c r="BH666" s="139"/>
      <c r="BI666" s="139"/>
      <c r="BJ666" s="139"/>
      <c r="BK666" s="139"/>
      <c r="BL666" s="139"/>
      <c r="BM666" s="139"/>
      <c r="BN666" s="139"/>
    </row>
    <row r="667" spans="1:66" ht="15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  <c r="AE667" s="139"/>
      <c r="AF667" s="139"/>
      <c r="AG667" s="139"/>
      <c r="AH667" s="139"/>
      <c r="AI667" s="139"/>
      <c r="AJ667" s="139"/>
      <c r="AK667" s="139"/>
      <c r="AL667" s="139"/>
      <c r="AM667" s="139"/>
      <c r="AN667" s="139"/>
      <c r="AO667" s="139"/>
      <c r="AP667" s="139"/>
      <c r="AQ667" s="139"/>
      <c r="AR667" s="139"/>
      <c r="AS667" s="139"/>
      <c r="AT667" s="139"/>
      <c r="AU667" s="139"/>
      <c r="AV667" s="139"/>
      <c r="AW667" s="139"/>
      <c r="AX667" s="139"/>
      <c r="AY667" s="139"/>
      <c r="AZ667" s="139"/>
      <c r="BA667" s="140"/>
      <c r="BB667" s="139"/>
      <c r="BC667" s="139"/>
      <c r="BD667" s="139"/>
      <c r="BE667" s="139"/>
      <c r="BF667" s="139"/>
      <c r="BG667" s="140"/>
      <c r="BH667" s="139"/>
      <c r="BI667" s="139"/>
      <c r="BJ667" s="139"/>
      <c r="BK667" s="139"/>
      <c r="BL667" s="139"/>
      <c r="BM667" s="139"/>
      <c r="BN667" s="139"/>
    </row>
    <row r="668" spans="1:66" ht="15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39"/>
      <c r="AD668" s="139"/>
      <c r="AE668" s="139"/>
      <c r="AF668" s="139"/>
      <c r="AG668" s="139"/>
      <c r="AH668" s="139"/>
      <c r="AI668" s="139"/>
      <c r="AJ668" s="139"/>
      <c r="AK668" s="139"/>
      <c r="AL668" s="139"/>
      <c r="AM668" s="139"/>
      <c r="AN668" s="139"/>
      <c r="AO668" s="139"/>
      <c r="AP668" s="139"/>
      <c r="AQ668" s="139"/>
      <c r="AR668" s="139"/>
      <c r="AS668" s="139"/>
      <c r="AT668" s="139"/>
      <c r="AU668" s="139"/>
      <c r="AV668" s="139"/>
      <c r="AW668" s="139"/>
      <c r="AX668" s="139"/>
      <c r="AY668" s="139"/>
      <c r="AZ668" s="139"/>
      <c r="BA668" s="140"/>
      <c r="BB668" s="139"/>
      <c r="BC668" s="139"/>
      <c r="BD668" s="139"/>
      <c r="BE668" s="139"/>
      <c r="BF668" s="139"/>
      <c r="BG668" s="140"/>
      <c r="BH668" s="139"/>
      <c r="BI668" s="139"/>
      <c r="BJ668" s="139"/>
      <c r="BK668" s="139"/>
      <c r="BL668" s="139"/>
      <c r="BM668" s="139"/>
      <c r="BN668" s="139"/>
    </row>
    <row r="669" spans="1:66" ht="15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  <c r="AE669" s="139"/>
      <c r="AF669" s="139"/>
      <c r="AG669" s="139"/>
      <c r="AH669" s="139"/>
      <c r="AI669" s="139"/>
      <c r="AJ669" s="139"/>
      <c r="AK669" s="139"/>
      <c r="AL669" s="139"/>
      <c r="AM669" s="139"/>
      <c r="AN669" s="139"/>
      <c r="AO669" s="139"/>
      <c r="AP669" s="139"/>
      <c r="AQ669" s="139"/>
      <c r="AR669" s="139"/>
      <c r="AS669" s="139"/>
      <c r="AT669" s="139"/>
      <c r="AU669" s="139"/>
      <c r="AV669" s="139"/>
      <c r="AW669" s="139"/>
      <c r="AX669" s="139"/>
      <c r="AY669" s="139"/>
      <c r="AZ669" s="139"/>
      <c r="BA669" s="140"/>
      <c r="BB669" s="139"/>
      <c r="BC669" s="139"/>
      <c r="BD669" s="139"/>
      <c r="BE669" s="139"/>
      <c r="BF669" s="139"/>
      <c r="BG669" s="140"/>
      <c r="BH669" s="139"/>
      <c r="BI669" s="139"/>
      <c r="BJ669" s="139"/>
      <c r="BK669" s="139"/>
      <c r="BL669" s="139"/>
      <c r="BM669" s="139"/>
      <c r="BN669" s="139"/>
    </row>
    <row r="670" spans="1:66" ht="15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39"/>
      <c r="AD670" s="139"/>
      <c r="AE670" s="139"/>
      <c r="AF670" s="139"/>
      <c r="AG670" s="139"/>
      <c r="AH670" s="139"/>
      <c r="AI670" s="139"/>
      <c r="AJ670" s="139"/>
      <c r="AK670" s="139"/>
      <c r="AL670" s="139"/>
      <c r="AM670" s="139"/>
      <c r="AN670" s="139"/>
      <c r="AO670" s="139"/>
      <c r="AP670" s="139"/>
      <c r="AQ670" s="139"/>
      <c r="AR670" s="139"/>
      <c r="AS670" s="139"/>
      <c r="AT670" s="139"/>
      <c r="AU670" s="139"/>
      <c r="AV670" s="139"/>
      <c r="AW670" s="139"/>
      <c r="AX670" s="139"/>
      <c r="AY670" s="139"/>
      <c r="AZ670" s="139"/>
      <c r="BA670" s="140"/>
      <c r="BB670" s="139"/>
      <c r="BC670" s="139"/>
      <c r="BD670" s="139"/>
      <c r="BE670" s="139"/>
      <c r="BF670" s="139"/>
      <c r="BG670" s="140"/>
      <c r="BH670" s="139"/>
      <c r="BI670" s="139"/>
      <c r="BJ670" s="139"/>
      <c r="BK670" s="139"/>
      <c r="BL670" s="139"/>
      <c r="BM670" s="139"/>
      <c r="BN670" s="139"/>
    </row>
    <row r="671" spans="1:66" ht="15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/>
      <c r="AD671" s="139"/>
      <c r="AE671" s="139"/>
      <c r="AF671" s="139"/>
      <c r="AG671" s="139"/>
      <c r="AH671" s="139"/>
      <c r="AI671" s="139"/>
      <c r="AJ671" s="139"/>
      <c r="AK671" s="139"/>
      <c r="AL671" s="139"/>
      <c r="AM671" s="139"/>
      <c r="AN671" s="139"/>
      <c r="AO671" s="139"/>
      <c r="AP671" s="139"/>
      <c r="AQ671" s="139"/>
      <c r="AR671" s="139"/>
      <c r="AS671" s="139"/>
      <c r="AT671" s="139"/>
      <c r="AU671" s="139"/>
      <c r="AV671" s="139"/>
      <c r="AW671" s="139"/>
      <c r="AX671" s="139"/>
      <c r="AY671" s="139"/>
      <c r="AZ671" s="139"/>
      <c r="BA671" s="140"/>
      <c r="BB671" s="139"/>
      <c r="BC671" s="139"/>
      <c r="BD671" s="139"/>
      <c r="BE671" s="139"/>
      <c r="BF671" s="139"/>
      <c r="BG671" s="140"/>
      <c r="BH671" s="139"/>
      <c r="BI671" s="139"/>
      <c r="BJ671" s="139"/>
      <c r="BK671" s="139"/>
      <c r="BL671" s="139"/>
      <c r="BM671" s="139"/>
      <c r="BN671" s="139"/>
    </row>
    <row r="672" spans="1:66" ht="15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39"/>
      <c r="AD672" s="139"/>
      <c r="AE672" s="139"/>
      <c r="AF672" s="139"/>
      <c r="AG672" s="139"/>
      <c r="AH672" s="139"/>
      <c r="AI672" s="139"/>
      <c r="AJ672" s="139"/>
      <c r="AK672" s="139"/>
      <c r="AL672" s="139"/>
      <c r="AM672" s="139"/>
      <c r="AN672" s="139"/>
      <c r="AO672" s="139"/>
      <c r="AP672" s="139"/>
      <c r="AQ672" s="139"/>
      <c r="AR672" s="139"/>
      <c r="AS672" s="139"/>
      <c r="AT672" s="139"/>
      <c r="AU672" s="139"/>
      <c r="AV672" s="139"/>
      <c r="AW672" s="139"/>
      <c r="AX672" s="139"/>
      <c r="AY672" s="139"/>
      <c r="AZ672" s="139"/>
      <c r="BA672" s="140"/>
      <c r="BB672" s="139"/>
      <c r="BC672" s="139"/>
      <c r="BD672" s="139"/>
      <c r="BE672" s="139"/>
      <c r="BF672" s="139"/>
      <c r="BG672" s="140"/>
      <c r="BH672" s="139"/>
      <c r="BI672" s="139"/>
      <c r="BJ672" s="139"/>
      <c r="BK672" s="139"/>
      <c r="BL672" s="139"/>
      <c r="BM672" s="139"/>
      <c r="BN672" s="139"/>
    </row>
    <row r="673" spans="1:66" ht="15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  <c r="AE673" s="139"/>
      <c r="AF673" s="139"/>
      <c r="AG673" s="139"/>
      <c r="AH673" s="139"/>
      <c r="AI673" s="139"/>
      <c r="AJ673" s="139"/>
      <c r="AK673" s="139"/>
      <c r="AL673" s="139"/>
      <c r="AM673" s="139"/>
      <c r="AN673" s="139"/>
      <c r="AO673" s="139"/>
      <c r="AP673" s="139"/>
      <c r="AQ673" s="139"/>
      <c r="AR673" s="139"/>
      <c r="AS673" s="139"/>
      <c r="AT673" s="139"/>
      <c r="AU673" s="139"/>
      <c r="AV673" s="139"/>
      <c r="AW673" s="139"/>
      <c r="AX673" s="139"/>
      <c r="AY673" s="139"/>
      <c r="AZ673" s="139"/>
      <c r="BA673" s="140"/>
      <c r="BB673" s="139"/>
      <c r="BC673" s="139"/>
      <c r="BD673" s="139"/>
      <c r="BE673" s="139"/>
      <c r="BF673" s="139"/>
      <c r="BG673" s="140"/>
      <c r="BH673" s="139"/>
      <c r="BI673" s="139"/>
      <c r="BJ673" s="139"/>
      <c r="BK673" s="139"/>
      <c r="BL673" s="139"/>
      <c r="BM673" s="139"/>
      <c r="BN673" s="139"/>
    </row>
    <row r="674" spans="1:66" ht="15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39"/>
      <c r="AD674" s="139"/>
      <c r="AE674" s="139"/>
      <c r="AF674" s="139"/>
      <c r="AG674" s="139"/>
      <c r="AH674" s="139"/>
      <c r="AI674" s="139"/>
      <c r="AJ674" s="139"/>
      <c r="AK674" s="139"/>
      <c r="AL674" s="139"/>
      <c r="AM674" s="139"/>
      <c r="AN674" s="139"/>
      <c r="AO674" s="139"/>
      <c r="AP674" s="139"/>
      <c r="AQ674" s="139"/>
      <c r="AR674" s="139"/>
      <c r="AS674" s="139"/>
      <c r="AT674" s="139"/>
      <c r="AU674" s="139"/>
      <c r="AV674" s="139"/>
      <c r="AW674" s="139"/>
      <c r="AX674" s="139"/>
      <c r="AY674" s="139"/>
      <c r="AZ674" s="139"/>
      <c r="BA674" s="140"/>
      <c r="BB674" s="139"/>
      <c r="BC674" s="139"/>
      <c r="BD674" s="139"/>
      <c r="BE674" s="139"/>
      <c r="BF674" s="139"/>
      <c r="BG674" s="140"/>
      <c r="BH674" s="139"/>
      <c r="BI674" s="139"/>
      <c r="BJ674" s="139"/>
      <c r="BK674" s="139"/>
      <c r="BL674" s="139"/>
      <c r="BM674" s="139"/>
      <c r="BN674" s="139"/>
    </row>
    <row r="675" spans="1:66" ht="15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  <c r="AE675" s="139"/>
      <c r="AF675" s="139"/>
      <c r="AG675" s="139"/>
      <c r="AH675" s="139"/>
      <c r="AI675" s="139"/>
      <c r="AJ675" s="139"/>
      <c r="AK675" s="139"/>
      <c r="AL675" s="139"/>
      <c r="AM675" s="139"/>
      <c r="AN675" s="139"/>
      <c r="AO675" s="139"/>
      <c r="AP675" s="139"/>
      <c r="AQ675" s="139"/>
      <c r="AR675" s="139"/>
      <c r="AS675" s="139"/>
      <c r="AT675" s="139"/>
      <c r="AU675" s="139"/>
      <c r="AV675" s="139"/>
      <c r="AW675" s="139"/>
      <c r="AX675" s="139"/>
      <c r="AY675" s="139"/>
      <c r="AZ675" s="139"/>
      <c r="BA675" s="140"/>
      <c r="BB675" s="139"/>
      <c r="BC675" s="139"/>
      <c r="BD675" s="139"/>
      <c r="BE675" s="139"/>
      <c r="BF675" s="139"/>
      <c r="BG675" s="140"/>
      <c r="BH675" s="139"/>
      <c r="BI675" s="139"/>
      <c r="BJ675" s="139"/>
      <c r="BK675" s="139"/>
      <c r="BL675" s="139"/>
      <c r="BM675" s="139"/>
      <c r="BN675" s="139"/>
    </row>
    <row r="676" spans="1:66" ht="15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39"/>
      <c r="AD676" s="139"/>
      <c r="AE676" s="139"/>
      <c r="AF676" s="139"/>
      <c r="AG676" s="139"/>
      <c r="AH676" s="139"/>
      <c r="AI676" s="139"/>
      <c r="AJ676" s="139"/>
      <c r="AK676" s="139"/>
      <c r="AL676" s="139"/>
      <c r="AM676" s="139"/>
      <c r="AN676" s="139"/>
      <c r="AO676" s="139"/>
      <c r="AP676" s="139"/>
      <c r="AQ676" s="139"/>
      <c r="AR676" s="139"/>
      <c r="AS676" s="139"/>
      <c r="AT676" s="139"/>
      <c r="AU676" s="139"/>
      <c r="AV676" s="139"/>
      <c r="AW676" s="139"/>
      <c r="AX676" s="139"/>
      <c r="AY676" s="139"/>
      <c r="AZ676" s="139"/>
      <c r="BA676" s="140"/>
      <c r="BB676" s="139"/>
      <c r="BC676" s="139"/>
      <c r="BD676" s="139"/>
      <c r="BE676" s="139"/>
      <c r="BF676" s="139"/>
      <c r="BG676" s="140"/>
      <c r="BH676" s="139"/>
      <c r="BI676" s="139"/>
      <c r="BJ676" s="139"/>
      <c r="BK676" s="139"/>
      <c r="BL676" s="139"/>
      <c r="BM676" s="139"/>
      <c r="BN676" s="139"/>
    </row>
    <row r="677" spans="1:66" ht="15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  <c r="AE677" s="139"/>
      <c r="AF677" s="139"/>
      <c r="AG677" s="139"/>
      <c r="AH677" s="139"/>
      <c r="AI677" s="139"/>
      <c r="AJ677" s="139"/>
      <c r="AK677" s="139"/>
      <c r="AL677" s="139"/>
      <c r="AM677" s="139"/>
      <c r="AN677" s="139"/>
      <c r="AO677" s="139"/>
      <c r="AP677" s="139"/>
      <c r="AQ677" s="139"/>
      <c r="AR677" s="139"/>
      <c r="AS677" s="139"/>
      <c r="AT677" s="139"/>
      <c r="AU677" s="139"/>
      <c r="AV677" s="139"/>
      <c r="AW677" s="139"/>
      <c r="AX677" s="139"/>
      <c r="AY677" s="139"/>
      <c r="AZ677" s="139"/>
      <c r="BA677" s="140"/>
      <c r="BB677" s="139"/>
      <c r="BC677" s="139"/>
      <c r="BD677" s="139"/>
      <c r="BE677" s="139"/>
      <c r="BF677" s="139"/>
      <c r="BG677" s="140"/>
      <c r="BH677" s="139"/>
      <c r="BI677" s="139"/>
      <c r="BJ677" s="139"/>
      <c r="BK677" s="139"/>
      <c r="BL677" s="139"/>
      <c r="BM677" s="139"/>
      <c r="BN677" s="139"/>
    </row>
    <row r="678" spans="1:66" ht="15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39"/>
      <c r="AD678" s="139"/>
      <c r="AE678" s="139"/>
      <c r="AF678" s="139"/>
      <c r="AG678" s="139"/>
      <c r="AH678" s="139"/>
      <c r="AI678" s="139"/>
      <c r="AJ678" s="139"/>
      <c r="AK678" s="139"/>
      <c r="AL678" s="139"/>
      <c r="AM678" s="139"/>
      <c r="AN678" s="139"/>
      <c r="AO678" s="139"/>
      <c r="AP678" s="139"/>
      <c r="AQ678" s="139"/>
      <c r="AR678" s="139"/>
      <c r="AS678" s="139"/>
      <c r="AT678" s="139"/>
      <c r="AU678" s="139"/>
      <c r="AV678" s="139"/>
      <c r="AW678" s="139"/>
      <c r="AX678" s="139"/>
      <c r="AY678" s="139"/>
      <c r="AZ678" s="139"/>
      <c r="BA678" s="140"/>
      <c r="BB678" s="139"/>
      <c r="BC678" s="139"/>
      <c r="BD678" s="139"/>
      <c r="BE678" s="139"/>
      <c r="BF678" s="139"/>
      <c r="BG678" s="140"/>
      <c r="BH678" s="139"/>
      <c r="BI678" s="139"/>
      <c r="BJ678" s="139"/>
      <c r="BK678" s="139"/>
      <c r="BL678" s="139"/>
      <c r="BM678" s="139"/>
      <c r="BN678" s="139"/>
    </row>
    <row r="679" spans="1:66" ht="15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39"/>
      <c r="AD679" s="139"/>
      <c r="AE679" s="139"/>
      <c r="AF679" s="139"/>
      <c r="AG679" s="139"/>
      <c r="AH679" s="139"/>
      <c r="AI679" s="139"/>
      <c r="AJ679" s="139"/>
      <c r="AK679" s="139"/>
      <c r="AL679" s="139"/>
      <c r="AM679" s="139"/>
      <c r="AN679" s="139"/>
      <c r="AO679" s="139"/>
      <c r="AP679" s="139"/>
      <c r="AQ679" s="139"/>
      <c r="AR679" s="139"/>
      <c r="AS679" s="139"/>
      <c r="AT679" s="139"/>
      <c r="AU679" s="139"/>
      <c r="AV679" s="139"/>
      <c r="AW679" s="139"/>
      <c r="AX679" s="139"/>
      <c r="AY679" s="139"/>
      <c r="AZ679" s="139"/>
      <c r="BA679" s="140"/>
      <c r="BB679" s="139"/>
      <c r="BC679" s="139"/>
      <c r="BD679" s="139"/>
      <c r="BE679" s="139"/>
      <c r="BF679" s="139"/>
      <c r="BG679" s="140"/>
      <c r="BH679" s="139"/>
      <c r="BI679" s="139"/>
      <c r="BJ679" s="139"/>
      <c r="BK679" s="139"/>
      <c r="BL679" s="139"/>
      <c r="BM679" s="139"/>
      <c r="BN679" s="139"/>
    </row>
    <row r="680" spans="1:66" ht="15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39"/>
      <c r="AD680" s="139"/>
      <c r="AE680" s="139"/>
      <c r="AF680" s="139"/>
      <c r="AG680" s="139"/>
      <c r="AH680" s="139"/>
      <c r="AI680" s="139"/>
      <c r="AJ680" s="139"/>
      <c r="AK680" s="139"/>
      <c r="AL680" s="139"/>
      <c r="AM680" s="139"/>
      <c r="AN680" s="139"/>
      <c r="AO680" s="139"/>
      <c r="AP680" s="139"/>
      <c r="AQ680" s="139"/>
      <c r="AR680" s="139"/>
      <c r="AS680" s="139"/>
      <c r="AT680" s="139"/>
      <c r="AU680" s="139"/>
      <c r="AV680" s="139"/>
      <c r="AW680" s="139"/>
      <c r="AX680" s="139"/>
      <c r="AY680" s="139"/>
      <c r="AZ680" s="139"/>
      <c r="BA680" s="140"/>
      <c r="BB680" s="139"/>
      <c r="BC680" s="139"/>
      <c r="BD680" s="139"/>
      <c r="BE680" s="139"/>
      <c r="BF680" s="139"/>
      <c r="BG680" s="140"/>
      <c r="BH680" s="139"/>
      <c r="BI680" s="139"/>
      <c r="BJ680" s="139"/>
      <c r="BK680" s="139"/>
      <c r="BL680" s="139"/>
      <c r="BM680" s="139"/>
      <c r="BN680" s="139"/>
    </row>
    <row r="681" spans="1:66" ht="15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/>
      <c r="AD681" s="139"/>
      <c r="AE681" s="139"/>
      <c r="AF681" s="139"/>
      <c r="AG681" s="139"/>
      <c r="AH681" s="139"/>
      <c r="AI681" s="139"/>
      <c r="AJ681" s="139"/>
      <c r="AK681" s="139"/>
      <c r="AL681" s="139"/>
      <c r="AM681" s="139"/>
      <c r="AN681" s="139"/>
      <c r="AO681" s="139"/>
      <c r="AP681" s="139"/>
      <c r="AQ681" s="139"/>
      <c r="AR681" s="139"/>
      <c r="AS681" s="139"/>
      <c r="AT681" s="139"/>
      <c r="AU681" s="139"/>
      <c r="AV681" s="139"/>
      <c r="AW681" s="139"/>
      <c r="AX681" s="139"/>
      <c r="AY681" s="139"/>
      <c r="AZ681" s="139"/>
      <c r="BA681" s="140"/>
      <c r="BB681" s="139"/>
      <c r="BC681" s="139"/>
      <c r="BD681" s="139"/>
      <c r="BE681" s="139"/>
      <c r="BF681" s="139"/>
      <c r="BG681" s="140"/>
      <c r="BH681" s="139"/>
      <c r="BI681" s="139"/>
      <c r="BJ681" s="139"/>
      <c r="BK681" s="139"/>
      <c r="BL681" s="139"/>
      <c r="BM681" s="139"/>
      <c r="BN681" s="139"/>
    </row>
    <row r="682" spans="1:66" ht="15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39"/>
      <c r="AD682" s="139"/>
      <c r="AE682" s="139"/>
      <c r="AF682" s="139"/>
      <c r="AG682" s="139"/>
      <c r="AH682" s="139"/>
      <c r="AI682" s="139"/>
      <c r="AJ682" s="139"/>
      <c r="AK682" s="139"/>
      <c r="AL682" s="139"/>
      <c r="AM682" s="139"/>
      <c r="AN682" s="139"/>
      <c r="AO682" s="139"/>
      <c r="AP682" s="139"/>
      <c r="AQ682" s="139"/>
      <c r="AR682" s="139"/>
      <c r="AS682" s="139"/>
      <c r="AT682" s="139"/>
      <c r="AU682" s="139"/>
      <c r="AV682" s="139"/>
      <c r="AW682" s="139"/>
      <c r="AX682" s="139"/>
      <c r="AY682" s="139"/>
      <c r="AZ682" s="139"/>
      <c r="BA682" s="140"/>
      <c r="BB682" s="139"/>
      <c r="BC682" s="139"/>
      <c r="BD682" s="139"/>
      <c r="BE682" s="139"/>
      <c r="BF682" s="139"/>
      <c r="BG682" s="140"/>
      <c r="BH682" s="139"/>
      <c r="BI682" s="139"/>
      <c r="BJ682" s="139"/>
      <c r="BK682" s="139"/>
      <c r="BL682" s="139"/>
      <c r="BM682" s="139"/>
      <c r="BN682" s="139"/>
    </row>
    <row r="683" spans="1:66" ht="15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  <c r="AE683" s="139"/>
      <c r="AF683" s="139"/>
      <c r="AG683" s="139"/>
      <c r="AH683" s="139"/>
      <c r="AI683" s="139"/>
      <c r="AJ683" s="139"/>
      <c r="AK683" s="139"/>
      <c r="AL683" s="139"/>
      <c r="AM683" s="139"/>
      <c r="AN683" s="139"/>
      <c r="AO683" s="139"/>
      <c r="AP683" s="139"/>
      <c r="AQ683" s="139"/>
      <c r="AR683" s="139"/>
      <c r="AS683" s="139"/>
      <c r="AT683" s="139"/>
      <c r="AU683" s="139"/>
      <c r="AV683" s="139"/>
      <c r="AW683" s="139"/>
      <c r="AX683" s="139"/>
      <c r="AY683" s="139"/>
      <c r="AZ683" s="139"/>
      <c r="BA683" s="140"/>
      <c r="BB683" s="139"/>
      <c r="BC683" s="139"/>
      <c r="BD683" s="139"/>
      <c r="BE683" s="139"/>
      <c r="BF683" s="139"/>
      <c r="BG683" s="140"/>
      <c r="BH683" s="139"/>
      <c r="BI683" s="139"/>
      <c r="BJ683" s="139"/>
      <c r="BK683" s="139"/>
      <c r="BL683" s="139"/>
      <c r="BM683" s="139"/>
      <c r="BN683" s="139"/>
    </row>
    <row r="684" spans="1:66" ht="15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39"/>
      <c r="AD684" s="139"/>
      <c r="AE684" s="139"/>
      <c r="AF684" s="139"/>
      <c r="AG684" s="139"/>
      <c r="AH684" s="139"/>
      <c r="AI684" s="139"/>
      <c r="AJ684" s="139"/>
      <c r="AK684" s="139"/>
      <c r="AL684" s="139"/>
      <c r="AM684" s="139"/>
      <c r="AN684" s="139"/>
      <c r="AO684" s="139"/>
      <c r="AP684" s="139"/>
      <c r="AQ684" s="139"/>
      <c r="AR684" s="139"/>
      <c r="AS684" s="139"/>
      <c r="AT684" s="139"/>
      <c r="AU684" s="139"/>
      <c r="AV684" s="139"/>
      <c r="AW684" s="139"/>
      <c r="AX684" s="139"/>
      <c r="AY684" s="139"/>
      <c r="AZ684" s="139"/>
      <c r="BA684" s="140"/>
      <c r="BB684" s="139"/>
      <c r="BC684" s="139"/>
      <c r="BD684" s="139"/>
      <c r="BE684" s="139"/>
      <c r="BF684" s="139"/>
      <c r="BG684" s="140"/>
      <c r="BH684" s="139"/>
      <c r="BI684" s="139"/>
      <c r="BJ684" s="139"/>
      <c r="BK684" s="139"/>
      <c r="BL684" s="139"/>
      <c r="BM684" s="139"/>
      <c r="BN684" s="139"/>
    </row>
    <row r="685" spans="1:66" ht="15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39"/>
      <c r="AD685" s="139"/>
      <c r="AE685" s="139"/>
      <c r="AF685" s="139"/>
      <c r="AG685" s="139"/>
      <c r="AH685" s="139"/>
      <c r="AI685" s="139"/>
      <c r="AJ685" s="139"/>
      <c r="AK685" s="139"/>
      <c r="AL685" s="139"/>
      <c r="AM685" s="139"/>
      <c r="AN685" s="139"/>
      <c r="AO685" s="139"/>
      <c r="AP685" s="139"/>
      <c r="AQ685" s="139"/>
      <c r="AR685" s="139"/>
      <c r="AS685" s="139"/>
      <c r="AT685" s="139"/>
      <c r="AU685" s="139"/>
      <c r="AV685" s="139"/>
      <c r="AW685" s="139"/>
      <c r="AX685" s="139"/>
      <c r="AY685" s="139"/>
      <c r="AZ685" s="139"/>
      <c r="BA685" s="140"/>
      <c r="BB685" s="139"/>
      <c r="BC685" s="139"/>
      <c r="BD685" s="139"/>
      <c r="BE685" s="139"/>
      <c r="BF685" s="139"/>
      <c r="BG685" s="140"/>
      <c r="BH685" s="139"/>
      <c r="BI685" s="139"/>
      <c r="BJ685" s="139"/>
      <c r="BK685" s="139"/>
      <c r="BL685" s="139"/>
      <c r="BM685" s="139"/>
      <c r="BN685" s="139"/>
    </row>
    <row r="686" spans="1:66" ht="15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  <c r="AE686" s="139"/>
      <c r="AF686" s="139"/>
      <c r="AG686" s="139"/>
      <c r="AH686" s="139"/>
      <c r="AI686" s="139"/>
      <c r="AJ686" s="139"/>
      <c r="AK686" s="139"/>
      <c r="AL686" s="139"/>
      <c r="AM686" s="139"/>
      <c r="AN686" s="139"/>
      <c r="AO686" s="139"/>
      <c r="AP686" s="139"/>
      <c r="AQ686" s="139"/>
      <c r="AR686" s="139"/>
      <c r="AS686" s="139"/>
      <c r="AT686" s="139"/>
      <c r="AU686" s="139"/>
      <c r="AV686" s="139"/>
      <c r="AW686" s="139"/>
      <c r="AX686" s="139"/>
      <c r="AY686" s="139"/>
      <c r="AZ686" s="139"/>
      <c r="BA686" s="140"/>
      <c r="BB686" s="139"/>
      <c r="BC686" s="139"/>
      <c r="BD686" s="139"/>
      <c r="BE686" s="139"/>
      <c r="BF686" s="139"/>
      <c r="BG686" s="140"/>
      <c r="BH686" s="139"/>
      <c r="BI686" s="139"/>
      <c r="BJ686" s="139"/>
      <c r="BK686" s="139"/>
      <c r="BL686" s="139"/>
      <c r="BM686" s="139"/>
      <c r="BN686" s="139"/>
    </row>
    <row r="687" spans="1:66" ht="15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39"/>
      <c r="AD687" s="139"/>
      <c r="AE687" s="139"/>
      <c r="AF687" s="139"/>
      <c r="AG687" s="139"/>
      <c r="AH687" s="139"/>
      <c r="AI687" s="139"/>
      <c r="AJ687" s="139"/>
      <c r="AK687" s="139"/>
      <c r="AL687" s="139"/>
      <c r="AM687" s="139"/>
      <c r="AN687" s="139"/>
      <c r="AO687" s="139"/>
      <c r="AP687" s="139"/>
      <c r="AQ687" s="139"/>
      <c r="AR687" s="139"/>
      <c r="AS687" s="139"/>
      <c r="AT687" s="139"/>
      <c r="AU687" s="139"/>
      <c r="AV687" s="139"/>
      <c r="AW687" s="139"/>
      <c r="AX687" s="139"/>
      <c r="AY687" s="139"/>
      <c r="AZ687" s="139"/>
      <c r="BA687" s="140"/>
      <c r="BB687" s="139"/>
      <c r="BC687" s="139"/>
      <c r="BD687" s="139"/>
      <c r="BE687" s="139"/>
      <c r="BF687" s="139"/>
      <c r="BG687" s="140"/>
      <c r="BH687" s="139"/>
      <c r="BI687" s="139"/>
      <c r="BJ687" s="139"/>
      <c r="BK687" s="139"/>
      <c r="BL687" s="139"/>
      <c r="BM687" s="139"/>
      <c r="BN687" s="139"/>
    </row>
    <row r="688" spans="1:66" ht="15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  <c r="AE688" s="139"/>
      <c r="AF688" s="139"/>
      <c r="AG688" s="139"/>
      <c r="AH688" s="139"/>
      <c r="AI688" s="139"/>
      <c r="AJ688" s="139"/>
      <c r="AK688" s="139"/>
      <c r="AL688" s="139"/>
      <c r="AM688" s="139"/>
      <c r="AN688" s="139"/>
      <c r="AO688" s="139"/>
      <c r="AP688" s="139"/>
      <c r="AQ688" s="139"/>
      <c r="AR688" s="139"/>
      <c r="AS688" s="139"/>
      <c r="AT688" s="139"/>
      <c r="AU688" s="139"/>
      <c r="AV688" s="139"/>
      <c r="AW688" s="139"/>
      <c r="AX688" s="139"/>
      <c r="AY688" s="139"/>
      <c r="AZ688" s="139"/>
      <c r="BA688" s="140"/>
      <c r="BB688" s="139"/>
      <c r="BC688" s="139"/>
      <c r="BD688" s="139"/>
      <c r="BE688" s="139"/>
      <c r="BF688" s="139"/>
      <c r="BG688" s="140"/>
      <c r="BH688" s="139"/>
      <c r="BI688" s="139"/>
      <c r="BJ688" s="139"/>
      <c r="BK688" s="139"/>
      <c r="BL688" s="139"/>
      <c r="BM688" s="139"/>
      <c r="BN688" s="139"/>
    </row>
    <row r="689" spans="1:66" ht="15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39"/>
      <c r="AD689" s="139"/>
      <c r="AE689" s="139"/>
      <c r="AF689" s="139"/>
      <c r="AG689" s="139"/>
      <c r="AH689" s="139"/>
      <c r="AI689" s="139"/>
      <c r="AJ689" s="139"/>
      <c r="AK689" s="139"/>
      <c r="AL689" s="139"/>
      <c r="AM689" s="139"/>
      <c r="AN689" s="139"/>
      <c r="AO689" s="139"/>
      <c r="AP689" s="139"/>
      <c r="AQ689" s="139"/>
      <c r="AR689" s="139"/>
      <c r="AS689" s="139"/>
      <c r="AT689" s="139"/>
      <c r="AU689" s="139"/>
      <c r="AV689" s="139"/>
      <c r="AW689" s="139"/>
      <c r="AX689" s="139"/>
      <c r="AY689" s="139"/>
      <c r="AZ689" s="139"/>
      <c r="BA689" s="140"/>
      <c r="BB689" s="139"/>
      <c r="BC689" s="139"/>
      <c r="BD689" s="139"/>
      <c r="BE689" s="139"/>
      <c r="BF689" s="139"/>
      <c r="BG689" s="140"/>
      <c r="BH689" s="139"/>
      <c r="BI689" s="139"/>
      <c r="BJ689" s="139"/>
      <c r="BK689" s="139"/>
      <c r="BL689" s="139"/>
      <c r="BM689" s="139"/>
      <c r="BN689" s="139"/>
    </row>
    <row r="690" spans="1:66" ht="15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  <c r="AE690" s="139"/>
      <c r="AF690" s="139"/>
      <c r="AG690" s="139"/>
      <c r="AH690" s="139"/>
      <c r="AI690" s="139"/>
      <c r="AJ690" s="139"/>
      <c r="AK690" s="139"/>
      <c r="AL690" s="139"/>
      <c r="AM690" s="139"/>
      <c r="AN690" s="139"/>
      <c r="AO690" s="139"/>
      <c r="AP690" s="139"/>
      <c r="AQ690" s="139"/>
      <c r="AR690" s="139"/>
      <c r="AS690" s="139"/>
      <c r="AT690" s="139"/>
      <c r="AU690" s="139"/>
      <c r="AV690" s="139"/>
      <c r="AW690" s="139"/>
      <c r="AX690" s="139"/>
      <c r="AY690" s="139"/>
      <c r="AZ690" s="139"/>
      <c r="BA690" s="140"/>
      <c r="BB690" s="139"/>
      <c r="BC690" s="139"/>
      <c r="BD690" s="139"/>
      <c r="BE690" s="139"/>
      <c r="BF690" s="139"/>
      <c r="BG690" s="140"/>
      <c r="BH690" s="139"/>
      <c r="BI690" s="139"/>
      <c r="BJ690" s="139"/>
      <c r="BK690" s="139"/>
      <c r="BL690" s="139"/>
      <c r="BM690" s="139"/>
      <c r="BN690" s="139"/>
    </row>
    <row r="691" spans="1:66" ht="15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39"/>
      <c r="AD691" s="139"/>
      <c r="AE691" s="139"/>
      <c r="AF691" s="139"/>
      <c r="AG691" s="139"/>
      <c r="AH691" s="139"/>
      <c r="AI691" s="139"/>
      <c r="AJ691" s="139"/>
      <c r="AK691" s="139"/>
      <c r="AL691" s="139"/>
      <c r="AM691" s="139"/>
      <c r="AN691" s="139"/>
      <c r="AO691" s="139"/>
      <c r="AP691" s="139"/>
      <c r="AQ691" s="139"/>
      <c r="AR691" s="139"/>
      <c r="AS691" s="139"/>
      <c r="AT691" s="139"/>
      <c r="AU691" s="139"/>
      <c r="AV691" s="139"/>
      <c r="AW691" s="139"/>
      <c r="AX691" s="139"/>
      <c r="AY691" s="139"/>
      <c r="AZ691" s="139"/>
      <c r="BA691" s="140"/>
      <c r="BB691" s="139"/>
      <c r="BC691" s="139"/>
      <c r="BD691" s="139"/>
      <c r="BE691" s="139"/>
      <c r="BF691" s="139"/>
      <c r="BG691" s="140"/>
      <c r="BH691" s="139"/>
      <c r="BI691" s="139"/>
      <c r="BJ691" s="139"/>
      <c r="BK691" s="139"/>
      <c r="BL691" s="139"/>
      <c r="BM691" s="139"/>
      <c r="BN691" s="139"/>
    </row>
    <row r="692" spans="1:66" ht="15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  <c r="AE692" s="139"/>
      <c r="AF692" s="139"/>
      <c r="AG692" s="139"/>
      <c r="AH692" s="139"/>
      <c r="AI692" s="139"/>
      <c r="AJ692" s="139"/>
      <c r="AK692" s="139"/>
      <c r="AL692" s="139"/>
      <c r="AM692" s="139"/>
      <c r="AN692" s="139"/>
      <c r="AO692" s="139"/>
      <c r="AP692" s="139"/>
      <c r="AQ692" s="139"/>
      <c r="AR692" s="139"/>
      <c r="AS692" s="139"/>
      <c r="AT692" s="139"/>
      <c r="AU692" s="139"/>
      <c r="AV692" s="139"/>
      <c r="AW692" s="139"/>
      <c r="AX692" s="139"/>
      <c r="AY692" s="139"/>
      <c r="AZ692" s="139"/>
      <c r="BA692" s="140"/>
      <c r="BB692" s="139"/>
      <c r="BC692" s="139"/>
      <c r="BD692" s="139"/>
      <c r="BE692" s="139"/>
      <c r="BF692" s="139"/>
      <c r="BG692" s="140"/>
      <c r="BH692" s="139"/>
      <c r="BI692" s="139"/>
      <c r="BJ692" s="139"/>
      <c r="BK692" s="139"/>
      <c r="BL692" s="139"/>
      <c r="BM692" s="139"/>
      <c r="BN692" s="139"/>
    </row>
    <row r="693" spans="1:66" ht="15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39"/>
      <c r="AD693" s="139"/>
      <c r="AE693" s="139"/>
      <c r="AF693" s="139"/>
      <c r="AG693" s="139"/>
      <c r="AH693" s="139"/>
      <c r="AI693" s="139"/>
      <c r="AJ693" s="139"/>
      <c r="AK693" s="139"/>
      <c r="AL693" s="139"/>
      <c r="AM693" s="139"/>
      <c r="AN693" s="139"/>
      <c r="AO693" s="139"/>
      <c r="AP693" s="139"/>
      <c r="AQ693" s="139"/>
      <c r="AR693" s="139"/>
      <c r="AS693" s="139"/>
      <c r="AT693" s="139"/>
      <c r="AU693" s="139"/>
      <c r="AV693" s="139"/>
      <c r="AW693" s="139"/>
      <c r="AX693" s="139"/>
      <c r="AY693" s="139"/>
      <c r="AZ693" s="139"/>
      <c r="BA693" s="140"/>
      <c r="BB693" s="139"/>
      <c r="BC693" s="139"/>
      <c r="BD693" s="139"/>
      <c r="BE693" s="139"/>
      <c r="BF693" s="139"/>
      <c r="BG693" s="140"/>
      <c r="BH693" s="139"/>
      <c r="BI693" s="139"/>
      <c r="BJ693" s="139"/>
      <c r="BK693" s="139"/>
      <c r="BL693" s="139"/>
      <c r="BM693" s="139"/>
      <c r="BN693" s="139"/>
    </row>
    <row r="694" spans="1:66" ht="15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  <c r="AE694" s="139"/>
      <c r="AF694" s="139"/>
      <c r="AG694" s="139"/>
      <c r="AH694" s="139"/>
      <c r="AI694" s="139"/>
      <c r="AJ694" s="139"/>
      <c r="AK694" s="139"/>
      <c r="AL694" s="139"/>
      <c r="AM694" s="139"/>
      <c r="AN694" s="139"/>
      <c r="AO694" s="139"/>
      <c r="AP694" s="139"/>
      <c r="AQ694" s="139"/>
      <c r="AR694" s="139"/>
      <c r="AS694" s="139"/>
      <c r="AT694" s="139"/>
      <c r="AU694" s="139"/>
      <c r="AV694" s="139"/>
      <c r="AW694" s="139"/>
      <c r="AX694" s="139"/>
      <c r="AY694" s="139"/>
      <c r="AZ694" s="139"/>
      <c r="BA694" s="140"/>
      <c r="BB694" s="139"/>
      <c r="BC694" s="139"/>
      <c r="BD694" s="139"/>
      <c r="BE694" s="139"/>
      <c r="BF694" s="139"/>
      <c r="BG694" s="140"/>
      <c r="BH694" s="139"/>
      <c r="BI694" s="139"/>
      <c r="BJ694" s="139"/>
      <c r="BK694" s="139"/>
      <c r="BL694" s="139"/>
      <c r="BM694" s="139"/>
      <c r="BN694" s="139"/>
    </row>
    <row r="695" spans="1:66" ht="15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39"/>
      <c r="AD695" s="139"/>
      <c r="AE695" s="139"/>
      <c r="AF695" s="139"/>
      <c r="AG695" s="139"/>
      <c r="AH695" s="139"/>
      <c r="AI695" s="139"/>
      <c r="AJ695" s="139"/>
      <c r="AK695" s="139"/>
      <c r="AL695" s="139"/>
      <c r="AM695" s="139"/>
      <c r="AN695" s="139"/>
      <c r="AO695" s="139"/>
      <c r="AP695" s="139"/>
      <c r="AQ695" s="139"/>
      <c r="AR695" s="139"/>
      <c r="AS695" s="139"/>
      <c r="AT695" s="139"/>
      <c r="AU695" s="139"/>
      <c r="AV695" s="139"/>
      <c r="AW695" s="139"/>
      <c r="AX695" s="139"/>
      <c r="AY695" s="139"/>
      <c r="AZ695" s="139"/>
      <c r="BA695" s="140"/>
      <c r="BB695" s="139"/>
      <c r="BC695" s="139"/>
      <c r="BD695" s="139"/>
      <c r="BE695" s="139"/>
      <c r="BF695" s="139"/>
      <c r="BG695" s="140"/>
      <c r="BH695" s="139"/>
      <c r="BI695" s="139"/>
      <c r="BJ695" s="139"/>
      <c r="BK695" s="139"/>
      <c r="BL695" s="139"/>
      <c r="BM695" s="139"/>
      <c r="BN695" s="139"/>
    </row>
    <row r="696" spans="1:66" ht="15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39"/>
      <c r="AD696" s="139"/>
      <c r="AE696" s="139"/>
      <c r="AF696" s="139"/>
      <c r="AG696" s="139"/>
      <c r="AH696" s="139"/>
      <c r="AI696" s="139"/>
      <c r="AJ696" s="139"/>
      <c r="AK696" s="139"/>
      <c r="AL696" s="139"/>
      <c r="AM696" s="139"/>
      <c r="AN696" s="139"/>
      <c r="AO696" s="139"/>
      <c r="AP696" s="139"/>
      <c r="AQ696" s="139"/>
      <c r="AR696" s="139"/>
      <c r="AS696" s="139"/>
      <c r="AT696" s="139"/>
      <c r="AU696" s="139"/>
      <c r="AV696" s="139"/>
      <c r="AW696" s="139"/>
      <c r="AX696" s="139"/>
      <c r="AY696" s="139"/>
      <c r="AZ696" s="139"/>
      <c r="BA696" s="140"/>
      <c r="BB696" s="139"/>
      <c r="BC696" s="139"/>
      <c r="BD696" s="139"/>
      <c r="BE696" s="139"/>
      <c r="BF696" s="139"/>
      <c r="BG696" s="140"/>
      <c r="BH696" s="139"/>
      <c r="BI696" s="139"/>
      <c r="BJ696" s="139"/>
      <c r="BK696" s="139"/>
      <c r="BL696" s="139"/>
      <c r="BM696" s="139"/>
      <c r="BN696" s="139"/>
    </row>
    <row r="697" spans="1:66" ht="15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  <c r="AC697" s="139"/>
      <c r="AD697" s="139"/>
      <c r="AE697" s="139"/>
      <c r="AF697" s="139"/>
      <c r="AG697" s="139"/>
      <c r="AH697" s="139"/>
      <c r="AI697" s="139"/>
      <c r="AJ697" s="139"/>
      <c r="AK697" s="139"/>
      <c r="AL697" s="139"/>
      <c r="AM697" s="139"/>
      <c r="AN697" s="139"/>
      <c r="AO697" s="139"/>
      <c r="AP697" s="139"/>
      <c r="AQ697" s="139"/>
      <c r="AR697" s="139"/>
      <c r="AS697" s="139"/>
      <c r="AT697" s="139"/>
      <c r="AU697" s="139"/>
      <c r="AV697" s="139"/>
      <c r="AW697" s="139"/>
      <c r="AX697" s="139"/>
      <c r="AY697" s="139"/>
      <c r="AZ697" s="139"/>
      <c r="BA697" s="140"/>
      <c r="BB697" s="139"/>
      <c r="BC697" s="139"/>
      <c r="BD697" s="139"/>
      <c r="BE697" s="139"/>
      <c r="BF697" s="139"/>
      <c r="BG697" s="140"/>
      <c r="BH697" s="139"/>
      <c r="BI697" s="139"/>
      <c r="BJ697" s="139"/>
      <c r="BK697" s="139"/>
      <c r="BL697" s="139"/>
      <c r="BM697" s="139"/>
      <c r="BN697" s="139"/>
    </row>
    <row r="698" spans="1:66" ht="15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39"/>
      <c r="AD698" s="139"/>
      <c r="AE698" s="139"/>
      <c r="AF698" s="139"/>
      <c r="AG698" s="139"/>
      <c r="AH698" s="139"/>
      <c r="AI698" s="139"/>
      <c r="AJ698" s="139"/>
      <c r="AK698" s="139"/>
      <c r="AL698" s="139"/>
      <c r="AM698" s="139"/>
      <c r="AN698" s="139"/>
      <c r="AO698" s="139"/>
      <c r="AP698" s="139"/>
      <c r="AQ698" s="139"/>
      <c r="AR698" s="139"/>
      <c r="AS698" s="139"/>
      <c r="AT698" s="139"/>
      <c r="AU698" s="139"/>
      <c r="AV698" s="139"/>
      <c r="AW698" s="139"/>
      <c r="AX698" s="139"/>
      <c r="AY698" s="139"/>
      <c r="AZ698" s="139"/>
      <c r="BA698" s="140"/>
      <c r="BB698" s="139"/>
      <c r="BC698" s="139"/>
      <c r="BD698" s="139"/>
      <c r="BE698" s="139"/>
      <c r="BF698" s="139"/>
      <c r="BG698" s="140"/>
      <c r="BH698" s="139"/>
      <c r="BI698" s="139"/>
      <c r="BJ698" s="139"/>
      <c r="BK698" s="139"/>
      <c r="BL698" s="139"/>
      <c r="BM698" s="139"/>
      <c r="BN698" s="139"/>
    </row>
    <row r="699" spans="1:66" ht="15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  <c r="AC699" s="139"/>
      <c r="AD699" s="139"/>
      <c r="AE699" s="139"/>
      <c r="AF699" s="139"/>
      <c r="AG699" s="139"/>
      <c r="AH699" s="139"/>
      <c r="AI699" s="139"/>
      <c r="AJ699" s="139"/>
      <c r="AK699" s="139"/>
      <c r="AL699" s="139"/>
      <c r="AM699" s="139"/>
      <c r="AN699" s="139"/>
      <c r="AO699" s="139"/>
      <c r="AP699" s="139"/>
      <c r="AQ699" s="139"/>
      <c r="AR699" s="139"/>
      <c r="AS699" s="139"/>
      <c r="AT699" s="139"/>
      <c r="AU699" s="139"/>
      <c r="AV699" s="139"/>
      <c r="AW699" s="139"/>
      <c r="AX699" s="139"/>
      <c r="AY699" s="139"/>
      <c r="AZ699" s="139"/>
      <c r="BA699" s="140"/>
      <c r="BB699" s="139"/>
      <c r="BC699" s="139"/>
      <c r="BD699" s="139"/>
      <c r="BE699" s="139"/>
      <c r="BF699" s="139"/>
      <c r="BG699" s="140"/>
      <c r="BH699" s="139"/>
      <c r="BI699" s="139"/>
      <c r="BJ699" s="139"/>
      <c r="BK699" s="139"/>
      <c r="BL699" s="139"/>
      <c r="BM699" s="139"/>
      <c r="BN699" s="139"/>
    </row>
    <row r="700" spans="1:66" ht="15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39"/>
      <c r="AD700" s="139"/>
      <c r="AE700" s="139"/>
      <c r="AF700" s="139"/>
      <c r="AG700" s="139"/>
      <c r="AH700" s="139"/>
      <c r="AI700" s="139"/>
      <c r="AJ700" s="139"/>
      <c r="AK700" s="139"/>
      <c r="AL700" s="139"/>
      <c r="AM700" s="139"/>
      <c r="AN700" s="139"/>
      <c r="AO700" s="139"/>
      <c r="AP700" s="139"/>
      <c r="AQ700" s="139"/>
      <c r="AR700" s="139"/>
      <c r="AS700" s="139"/>
      <c r="AT700" s="139"/>
      <c r="AU700" s="139"/>
      <c r="AV700" s="139"/>
      <c r="AW700" s="139"/>
      <c r="AX700" s="139"/>
      <c r="AY700" s="139"/>
      <c r="AZ700" s="139"/>
      <c r="BA700" s="140"/>
      <c r="BB700" s="139"/>
      <c r="BC700" s="139"/>
      <c r="BD700" s="139"/>
      <c r="BE700" s="139"/>
      <c r="BF700" s="139"/>
      <c r="BG700" s="140"/>
      <c r="BH700" s="139"/>
      <c r="BI700" s="139"/>
      <c r="BJ700" s="139"/>
      <c r="BK700" s="139"/>
      <c r="BL700" s="139"/>
      <c r="BM700" s="139"/>
      <c r="BN700" s="139"/>
    </row>
    <row r="701" spans="1:66" ht="15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  <c r="AC701" s="139"/>
      <c r="AD701" s="139"/>
      <c r="AE701" s="139"/>
      <c r="AF701" s="139"/>
      <c r="AG701" s="139"/>
      <c r="AH701" s="139"/>
      <c r="AI701" s="139"/>
      <c r="AJ701" s="139"/>
      <c r="AK701" s="139"/>
      <c r="AL701" s="139"/>
      <c r="AM701" s="139"/>
      <c r="AN701" s="139"/>
      <c r="AO701" s="139"/>
      <c r="AP701" s="139"/>
      <c r="AQ701" s="139"/>
      <c r="AR701" s="139"/>
      <c r="AS701" s="139"/>
      <c r="AT701" s="139"/>
      <c r="AU701" s="139"/>
      <c r="AV701" s="139"/>
      <c r="AW701" s="139"/>
      <c r="AX701" s="139"/>
      <c r="AY701" s="139"/>
      <c r="AZ701" s="139"/>
      <c r="BA701" s="140"/>
      <c r="BB701" s="139"/>
      <c r="BC701" s="139"/>
      <c r="BD701" s="139"/>
      <c r="BE701" s="139"/>
      <c r="BF701" s="139"/>
      <c r="BG701" s="140"/>
      <c r="BH701" s="139"/>
      <c r="BI701" s="139"/>
      <c r="BJ701" s="139"/>
      <c r="BK701" s="139"/>
      <c r="BL701" s="139"/>
      <c r="BM701" s="139"/>
      <c r="BN701" s="139"/>
    </row>
    <row r="702" spans="1:66" ht="15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  <c r="AC702" s="139"/>
      <c r="AD702" s="139"/>
      <c r="AE702" s="139"/>
      <c r="AF702" s="139"/>
      <c r="AG702" s="139"/>
      <c r="AH702" s="139"/>
      <c r="AI702" s="139"/>
      <c r="AJ702" s="139"/>
      <c r="AK702" s="139"/>
      <c r="AL702" s="139"/>
      <c r="AM702" s="139"/>
      <c r="AN702" s="139"/>
      <c r="AO702" s="139"/>
      <c r="AP702" s="139"/>
      <c r="AQ702" s="139"/>
      <c r="AR702" s="139"/>
      <c r="AS702" s="139"/>
      <c r="AT702" s="139"/>
      <c r="AU702" s="139"/>
      <c r="AV702" s="139"/>
      <c r="AW702" s="139"/>
      <c r="AX702" s="139"/>
      <c r="AY702" s="139"/>
      <c r="AZ702" s="139"/>
      <c r="BA702" s="140"/>
      <c r="BB702" s="139"/>
      <c r="BC702" s="139"/>
      <c r="BD702" s="139"/>
      <c r="BE702" s="139"/>
      <c r="BF702" s="139"/>
      <c r="BG702" s="140"/>
      <c r="BH702" s="139"/>
      <c r="BI702" s="139"/>
      <c r="BJ702" s="139"/>
      <c r="BK702" s="139"/>
      <c r="BL702" s="139"/>
      <c r="BM702" s="139"/>
      <c r="BN702" s="139"/>
    </row>
    <row r="703" spans="1:66" ht="15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  <c r="AC703" s="139"/>
      <c r="AD703" s="139"/>
      <c r="AE703" s="139"/>
      <c r="AF703" s="139"/>
      <c r="AG703" s="139"/>
      <c r="AH703" s="139"/>
      <c r="AI703" s="139"/>
      <c r="AJ703" s="139"/>
      <c r="AK703" s="139"/>
      <c r="AL703" s="139"/>
      <c r="AM703" s="139"/>
      <c r="AN703" s="139"/>
      <c r="AO703" s="139"/>
      <c r="AP703" s="139"/>
      <c r="AQ703" s="139"/>
      <c r="AR703" s="139"/>
      <c r="AS703" s="139"/>
      <c r="AT703" s="139"/>
      <c r="AU703" s="139"/>
      <c r="AV703" s="139"/>
      <c r="AW703" s="139"/>
      <c r="AX703" s="139"/>
      <c r="AY703" s="139"/>
      <c r="AZ703" s="139"/>
      <c r="BA703" s="140"/>
      <c r="BB703" s="139"/>
      <c r="BC703" s="139"/>
      <c r="BD703" s="139"/>
      <c r="BE703" s="139"/>
      <c r="BF703" s="139"/>
      <c r="BG703" s="140"/>
      <c r="BH703" s="139"/>
      <c r="BI703" s="139"/>
      <c r="BJ703" s="139"/>
      <c r="BK703" s="139"/>
      <c r="BL703" s="139"/>
      <c r="BM703" s="139"/>
      <c r="BN703" s="139"/>
    </row>
    <row r="704" spans="1:66" ht="15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  <c r="AB704" s="139"/>
      <c r="AC704" s="139"/>
      <c r="AD704" s="139"/>
      <c r="AE704" s="139"/>
      <c r="AF704" s="139"/>
      <c r="AG704" s="139"/>
      <c r="AH704" s="139"/>
      <c r="AI704" s="139"/>
      <c r="AJ704" s="139"/>
      <c r="AK704" s="139"/>
      <c r="AL704" s="139"/>
      <c r="AM704" s="139"/>
      <c r="AN704" s="139"/>
      <c r="AO704" s="139"/>
      <c r="AP704" s="139"/>
      <c r="AQ704" s="139"/>
      <c r="AR704" s="139"/>
      <c r="AS704" s="139"/>
      <c r="AT704" s="139"/>
      <c r="AU704" s="139"/>
      <c r="AV704" s="139"/>
      <c r="AW704" s="139"/>
      <c r="AX704" s="139"/>
      <c r="AY704" s="139"/>
      <c r="AZ704" s="139"/>
      <c r="BA704" s="140"/>
      <c r="BB704" s="139"/>
      <c r="BC704" s="139"/>
      <c r="BD704" s="139"/>
      <c r="BE704" s="139"/>
      <c r="BF704" s="139"/>
      <c r="BG704" s="140"/>
      <c r="BH704" s="139"/>
      <c r="BI704" s="139"/>
      <c r="BJ704" s="139"/>
      <c r="BK704" s="139"/>
      <c r="BL704" s="139"/>
      <c r="BM704" s="139"/>
      <c r="BN704" s="139"/>
    </row>
    <row r="705" spans="1:66" ht="15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39"/>
      <c r="AD705" s="139"/>
      <c r="AE705" s="139"/>
      <c r="AF705" s="139"/>
      <c r="AG705" s="139"/>
      <c r="AH705" s="139"/>
      <c r="AI705" s="139"/>
      <c r="AJ705" s="139"/>
      <c r="AK705" s="139"/>
      <c r="AL705" s="139"/>
      <c r="AM705" s="139"/>
      <c r="AN705" s="139"/>
      <c r="AO705" s="139"/>
      <c r="AP705" s="139"/>
      <c r="AQ705" s="139"/>
      <c r="AR705" s="139"/>
      <c r="AS705" s="139"/>
      <c r="AT705" s="139"/>
      <c r="AU705" s="139"/>
      <c r="AV705" s="139"/>
      <c r="AW705" s="139"/>
      <c r="AX705" s="139"/>
      <c r="AY705" s="139"/>
      <c r="AZ705" s="139"/>
      <c r="BA705" s="140"/>
      <c r="BB705" s="139"/>
      <c r="BC705" s="139"/>
      <c r="BD705" s="139"/>
      <c r="BE705" s="139"/>
      <c r="BF705" s="139"/>
      <c r="BG705" s="140"/>
      <c r="BH705" s="139"/>
      <c r="BI705" s="139"/>
      <c r="BJ705" s="139"/>
      <c r="BK705" s="139"/>
      <c r="BL705" s="139"/>
      <c r="BM705" s="139"/>
      <c r="BN705" s="139"/>
    </row>
    <row r="706" spans="1:66" ht="15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  <c r="AC706" s="139"/>
      <c r="AD706" s="139"/>
      <c r="AE706" s="139"/>
      <c r="AF706" s="139"/>
      <c r="AG706" s="139"/>
      <c r="AH706" s="139"/>
      <c r="AI706" s="139"/>
      <c r="AJ706" s="139"/>
      <c r="AK706" s="139"/>
      <c r="AL706" s="139"/>
      <c r="AM706" s="139"/>
      <c r="AN706" s="139"/>
      <c r="AO706" s="139"/>
      <c r="AP706" s="139"/>
      <c r="AQ706" s="139"/>
      <c r="AR706" s="139"/>
      <c r="AS706" s="139"/>
      <c r="AT706" s="139"/>
      <c r="AU706" s="139"/>
      <c r="AV706" s="139"/>
      <c r="AW706" s="139"/>
      <c r="AX706" s="139"/>
      <c r="AY706" s="139"/>
      <c r="AZ706" s="139"/>
      <c r="BA706" s="140"/>
      <c r="BB706" s="139"/>
      <c r="BC706" s="139"/>
      <c r="BD706" s="139"/>
      <c r="BE706" s="139"/>
      <c r="BF706" s="139"/>
      <c r="BG706" s="140"/>
      <c r="BH706" s="139"/>
      <c r="BI706" s="139"/>
      <c r="BJ706" s="139"/>
      <c r="BK706" s="139"/>
      <c r="BL706" s="139"/>
      <c r="BM706" s="139"/>
      <c r="BN706" s="139"/>
    </row>
    <row r="707" spans="1:66" ht="15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39"/>
      <c r="AD707" s="139"/>
      <c r="AE707" s="139"/>
      <c r="AF707" s="139"/>
      <c r="AG707" s="139"/>
      <c r="AH707" s="139"/>
      <c r="AI707" s="139"/>
      <c r="AJ707" s="139"/>
      <c r="AK707" s="139"/>
      <c r="AL707" s="139"/>
      <c r="AM707" s="139"/>
      <c r="AN707" s="139"/>
      <c r="AO707" s="139"/>
      <c r="AP707" s="139"/>
      <c r="AQ707" s="139"/>
      <c r="AR707" s="139"/>
      <c r="AS707" s="139"/>
      <c r="AT707" s="139"/>
      <c r="AU707" s="139"/>
      <c r="AV707" s="139"/>
      <c r="AW707" s="139"/>
      <c r="AX707" s="139"/>
      <c r="AY707" s="139"/>
      <c r="AZ707" s="139"/>
      <c r="BA707" s="140"/>
      <c r="BB707" s="139"/>
      <c r="BC707" s="139"/>
      <c r="BD707" s="139"/>
      <c r="BE707" s="139"/>
      <c r="BF707" s="139"/>
      <c r="BG707" s="140"/>
      <c r="BH707" s="139"/>
      <c r="BI707" s="139"/>
      <c r="BJ707" s="139"/>
      <c r="BK707" s="139"/>
      <c r="BL707" s="139"/>
      <c r="BM707" s="139"/>
      <c r="BN707" s="139"/>
    </row>
    <row r="708" spans="1:66" ht="15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  <c r="AB708" s="139"/>
      <c r="AC708" s="139"/>
      <c r="AD708" s="139"/>
      <c r="AE708" s="139"/>
      <c r="AF708" s="139"/>
      <c r="AG708" s="139"/>
      <c r="AH708" s="139"/>
      <c r="AI708" s="139"/>
      <c r="AJ708" s="139"/>
      <c r="AK708" s="139"/>
      <c r="AL708" s="139"/>
      <c r="AM708" s="139"/>
      <c r="AN708" s="139"/>
      <c r="AO708" s="139"/>
      <c r="AP708" s="139"/>
      <c r="AQ708" s="139"/>
      <c r="AR708" s="139"/>
      <c r="AS708" s="139"/>
      <c r="AT708" s="139"/>
      <c r="AU708" s="139"/>
      <c r="AV708" s="139"/>
      <c r="AW708" s="139"/>
      <c r="AX708" s="139"/>
      <c r="AY708" s="139"/>
      <c r="AZ708" s="139"/>
      <c r="BA708" s="140"/>
      <c r="BB708" s="139"/>
      <c r="BC708" s="139"/>
      <c r="BD708" s="139"/>
      <c r="BE708" s="139"/>
      <c r="BF708" s="139"/>
      <c r="BG708" s="140"/>
      <c r="BH708" s="139"/>
      <c r="BI708" s="139"/>
      <c r="BJ708" s="139"/>
      <c r="BK708" s="139"/>
      <c r="BL708" s="139"/>
      <c r="BM708" s="139"/>
      <c r="BN708" s="139"/>
    </row>
    <row r="709" spans="1:66" ht="15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  <c r="AC709" s="139"/>
      <c r="AD709" s="139"/>
      <c r="AE709" s="139"/>
      <c r="AF709" s="139"/>
      <c r="AG709" s="139"/>
      <c r="AH709" s="139"/>
      <c r="AI709" s="139"/>
      <c r="AJ709" s="139"/>
      <c r="AK709" s="139"/>
      <c r="AL709" s="139"/>
      <c r="AM709" s="139"/>
      <c r="AN709" s="139"/>
      <c r="AO709" s="139"/>
      <c r="AP709" s="139"/>
      <c r="AQ709" s="139"/>
      <c r="AR709" s="139"/>
      <c r="AS709" s="139"/>
      <c r="AT709" s="139"/>
      <c r="AU709" s="139"/>
      <c r="AV709" s="139"/>
      <c r="AW709" s="139"/>
      <c r="AX709" s="139"/>
      <c r="AY709" s="139"/>
      <c r="AZ709" s="139"/>
      <c r="BA709" s="140"/>
      <c r="BB709" s="139"/>
      <c r="BC709" s="139"/>
      <c r="BD709" s="139"/>
      <c r="BE709" s="139"/>
      <c r="BF709" s="139"/>
      <c r="BG709" s="140"/>
      <c r="BH709" s="139"/>
      <c r="BI709" s="139"/>
      <c r="BJ709" s="139"/>
      <c r="BK709" s="139"/>
      <c r="BL709" s="139"/>
      <c r="BM709" s="139"/>
      <c r="BN709" s="139"/>
    </row>
    <row r="710" spans="1:66" ht="15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  <c r="AB710" s="139"/>
      <c r="AC710" s="139"/>
      <c r="AD710" s="139"/>
      <c r="AE710" s="139"/>
      <c r="AF710" s="139"/>
      <c r="AG710" s="139"/>
      <c r="AH710" s="139"/>
      <c r="AI710" s="139"/>
      <c r="AJ710" s="139"/>
      <c r="AK710" s="139"/>
      <c r="AL710" s="139"/>
      <c r="AM710" s="139"/>
      <c r="AN710" s="139"/>
      <c r="AO710" s="139"/>
      <c r="AP710" s="139"/>
      <c r="AQ710" s="139"/>
      <c r="AR710" s="139"/>
      <c r="AS710" s="139"/>
      <c r="AT710" s="139"/>
      <c r="AU710" s="139"/>
      <c r="AV710" s="139"/>
      <c r="AW710" s="139"/>
      <c r="AX710" s="139"/>
      <c r="AY710" s="139"/>
      <c r="AZ710" s="139"/>
      <c r="BA710" s="140"/>
      <c r="BB710" s="139"/>
      <c r="BC710" s="139"/>
      <c r="BD710" s="139"/>
      <c r="BE710" s="139"/>
      <c r="BF710" s="139"/>
      <c r="BG710" s="140"/>
      <c r="BH710" s="139"/>
      <c r="BI710" s="139"/>
      <c r="BJ710" s="139"/>
      <c r="BK710" s="139"/>
      <c r="BL710" s="139"/>
      <c r="BM710" s="139"/>
      <c r="BN710" s="139"/>
    </row>
    <row r="711" spans="1:66" ht="15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  <c r="AC711" s="139"/>
      <c r="AD711" s="139"/>
      <c r="AE711" s="139"/>
      <c r="AF711" s="139"/>
      <c r="AG711" s="139"/>
      <c r="AH711" s="139"/>
      <c r="AI711" s="139"/>
      <c r="AJ711" s="139"/>
      <c r="AK711" s="139"/>
      <c r="AL711" s="139"/>
      <c r="AM711" s="139"/>
      <c r="AN711" s="139"/>
      <c r="AO711" s="139"/>
      <c r="AP711" s="139"/>
      <c r="AQ711" s="139"/>
      <c r="AR711" s="139"/>
      <c r="AS711" s="139"/>
      <c r="AT711" s="139"/>
      <c r="AU711" s="139"/>
      <c r="AV711" s="139"/>
      <c r="AW711" s="139"/>
      <c r="AX711" s="139"/>
      <c r="AY711" s="139"/>
      <c r="AZ711" s="139"/>
      <c r="BA711" s="140"/>
      <c r="BB711" s="139"/>
      <c r="BC711" s="139"/>
      <c r="BD711" s="139"/>
      <c r="BE711" s="139"/>
      <c r="BF711" s="139"/>
      <c r="BG711" s="140"/>
      <c r="BH711" s="139"/>
      <c r="BI711" s="139"/>
      <c r="BJ711" s="139"/>
      <c r="BK711" s="139"/>
      <c r="BL711" s="139"/>
      <c r="BM711" s="139"/>
      <c r="BN711" s="139"/>
    </row>
    <row r="712" spans="1:66" ht="15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  <c r="AB712" s="139"/>
      <c r="AC712" s="139"/>
      <c r="AD712" s="139"/>
      <c r="AE712" s="139"/>
      <c r="AF712" s="139"/>
      <c r="AG712" s="139"/>
      <c r="AH712" s="139"/>
      <c r="AI712" s="139"/>
      <c r="AJ712" s="139"/>
      <c r="AK712" s="139"/>
      <c r="AL712" s="139"/>
      <c r="AM712" s="139"/>
      <c r="AN712" s="139"/>
      <c r="AO712" s="139"/>
      <c r="AP712" s="139"/>
      <c r="AQ712" s="139"/>
      <c r="AR712" s="139"/>
      <c r="AS712" s="139"/>
      <c r="AT712" s="139"/>
      <c r="AU712" s="139"/>
      <c r="AV712" s="139"/>
      <c r="AW712" s="139"/>
      <c r="AX712" s="139"/>
      <c r="AY712" s="139"/>
      <c r="AZ712" s="139"/>
      <c r="BA712" s="140"/>
      <c r="BB712" s="139"/>
      <c r="BC712" s="139"/>
      <c r="BD712" s="139"/>
      <c r="BE712" s="139"/>
      <c r="BF712" s="139"/>
      <c r="BG712" s="140"/>
      <c r="BH712" s="139"/>
      <c r="BI712" s="139"/>
      <c r="BJ712" s="139"/>
      <c r="BK712" s="139"/>
      <c r="BL712" s="139"/>
      <c r="BM712" s="139"/>
      <c r="BN712" s="139"/>
    </row>
    <row r="713" spans="1:66" ht="15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39"/>
      <c r="AD713" s="139"/>
      <c r="AE713" s="139"/>
      <c r="AF713" s="139"/>
      <c r="AG713" s="139"/>
      <c r="AH713" s="139"/>
      <c r="AI713" s="139"/>
      <c r="AJ713" s="139"/>
      <c r="AK713" s="139"/>
      <c r="AL713" s="139"/>
      <c r="AM713" s="139"/>
      <c r="AN713" s="139"/>
      <c r="AO713" s="139"/>
      <c r="AP713" s="139"/>
      <c r="AQ713" s="139"/>
      <c r="AR713" s="139"/>
      <c r="AS713" s="139"/>
      <c r="AT713" s="139"/>
      <c r="AU713" s="139"/>
      <c r="AV713" s="139"/>
      <c r="AW713" s="139"/>
      <c r="AX713" s="139"/>
      <c r="AY713" s="139"/>
      <c r="AZ713" s="139"/>
      <c r="BA713" s="140"/>
      <c r="BB713" s="139"/>
      <c r="BC713" s="139"/>
      <c r="BD713" s="139"/>
      <c r="BE713" s="139"/>
      <c r="BF713" s="139"/>
      <c r="BG713" s="140"/>
      <c r="BH713" s="139"/>
      <c r="BI713" s="139"/>
      <c r="BJ713" s="139"/>
      <c r="BK713" s="139"/>
      <c r="BL713" s="139"/>
      <c r="BM713" s="139"/>
      <c r="BN713" s="139"/>
    </row>
    <row r="714" spans="1:66" ht="15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  <c r="AB714" s="139"/>
      <c r="AC714" s="139"/>
      <c r="AD714" s="139"/>
      <c r="AE714" s="139"/>
      <c r="AF714" s="139"/>
      <c r="AG714" s="139"/>
      <c r="AH714" s="139"/>
      <c r="AI714" s="139"/>
      <c r="AJ714" s="139"/>
      <c r="AK714" s="139"/>
      <c r="AL714" s="139"/>
      <c r="AM714" s="139"/>
      <c r="AN714" s="139"/>
      <c r="AO714" s="139"/>
      <c r="AP714" s="139"/>
      <c r="AQ714" s="139"/>
      <c r="AR714" s="139"/>
      <c r="AS714" s="139"/>
      <c r="AT714" s="139"/>
      <c r="AU714" s="139"/>
      <c r="AV714" s="139"/>
      <c r="AW714" s="139"/>
      <c r="AX714" s="139"/>
      <c r="AY714" s="139"/>
      <c r="AZ714" s="139"/>
      <c r="BA714" s="140"/>
      <c r="BB714" s="139"/>
      <c r="BC714" s="139"/>
      <c r="BD714" s="139"/>
      <c r="BE714" s="139"/>
      <c r="BF714" s="139"/>
      <c r="BG714" s="140"/>
      <c r="BH714" s="139"/>
      <c r="BI714" s="139"/>
      <c r="BJ714" s="139"/>
      <c r="BK714" s="139"/>
      <c r="BL714" s="139"/>
      <c r="BM714" s="139"/>
      <c r="BN714" s="139"/>
    </row>
    <row r="715" spans="1:66" ht="15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  <c r="AC715" s="139"/>
      <c r="AD715" s="139"/>
      <c r="AE715" s="139"/>
      <c r="AF715" s="139"/>
      <c r="AG715" s="139"/>
      <c r="AH715" s="139"/>
      <c r="AI715" s="139"/>
      <c r="AJ715" s="139"/>
      <c r="AK715" s="139"/>
      <c r="AL715" s="139"/>
      <c r="AM715" s="139"/>
      <c r="AN715" s="139"/>
      <c r="AO715" s="139"/>
      <c r="AP715" s="139"/>
      <c r="AQ715" s="139"/>
      <c r="AR715" s="139"/>
      <c r="AS715" s="139"/>
      <c r="AT715" s="139"/>
      <c r="AU715" s="139"/>
      <c r="AV715" s="139"/>
      <c r="AW715" s="139"/>
      <c r="AX715" s="139"/>
      <c r="AY715" s="139"/>
      <c r="AZ715" s="139"/>
      <c r="BA715" s="140"/>
      <c r="BB715" s="139"/>
      <c r="BC715" s="139"/>
      <c r="BD715" s="139"/>
      <c r="BE715" s="139"/>
      <c r="BF715" s="139"/>
      <c r="BG715" s="140"/>
      <c r="BH715" s="139"/>
      <c r="BI715" s="139"/>
      <c r="BJ715" s="139"/>
      <c r="BK715" s="139"/>
      <c r="BL715" s="139"/>
      <c r="BM715" s="139"/>
      <c r="BN715" s="139"/>
    </row>
    <row r="716" spans="1:66" ht="15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  <c r="AC716" s="139"/>
      <c r="AD716" s="139"/>
      <c r="AE716" s="139"/>
      <c r="AF716" s="139"/>
      <c r="AG716" s="139"/>
      <c r="AH716" s="139"/>
      <c r="AI716" s="139"/>
      <c r="AJ716" s="139"/>
      <c r="AK716" s="139"/>
      <c r="AL716" s="139"/>
      <c r="AM716" s="139"/>
      <c r="AN716" s="139"/>
      <c r="AO716" s="139"/>
      <c r="AP716" s="139"/>
      <c r="AQ716" s="139"/>
      <c r="AR716" s="139"/>
      <c r="AS716" s="139"/>
      <c r="AT716" s="139"/>
      <c r="AU716" s="139"/>
      <c r="AV716" s="139"/>
      <c r="AW716" s="139"/>
      <c r="AX716" s="139"/>
      <c r="AY716" s="139"/>
      <c r="AZ716" s="139"/>
      <c r="BA716" s="140"/>
      <c r="BB716" s="139"/>
      <c r="BC716" s="139"/>
      <c r="BD716" s="139"/>
      <c r="BE716" s="139"/>
      <c r="BF716" s="139"/>
      <c r="BG716" s="140"/>
      <c r="BH716" s="139"/>
      <c r="BI716" s="139"/>
      <c r="BJ716" s="139"/>
      <c r="BK716" s="139"/>
      <c r="BL716" s="139"/>
      <c r="BM716" s="139"/>
      <c r="BN716" s="139"/>
    </row>
    <row r="717" spans="1:66" ht="15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39"/>
      <c r="AD717" s="139"/>
      <c r="AE717" s="139"/>
      <c r="AF717" s="139"/>
      <c r="AG717" s="139"/>
      <c r="AH717" s="139"/>
      <c r="AI717" s="139"/>
      <c r="AJ717" s="139"/>
      <c r="AK717" s="139"/>
      <c r="AL717" s="139"/>
      <c r="AM717" s="139"/>
      <c r="AN717" s="139"/>
      <c r="AO717" s="139"/>
      <c r="AP717" s="139"/>
      <c r="AQ717" s="139"/>
      <c r="AR717" s="139"/>
      <c r="AS717" s="139"/>
      <c r="AT717" s="139"/>
      <c r="AU717" s="139"/>
      <c r="AV717" s="139"/>
      <c r="AW717" s="139"/>
      <c r="AX717" s="139"/>
      <c r="AY717" s="139"/>
      <c r="AZ717" s="139"/>
      <c r="BA717" s="140"/>
      <c r="BB717" s="139"/>
      <c r="BC717" s="139"/>
      <c r="BD717" s="139"/>
      <c r="BE717" s="139"/>
      <c r="BF717" s="139"/>
      <c r="BG717" s="140"/>
      <c r="BH717" s="139"/>
      <c r="BI717" s="139"/>
      <c r="BJ717" s="139"/>
      <c r="BK717" s="139"/>
      <c r="BL717" s="139"/>
      <c r="BM717" s="139"/>
      <c r="BN717" s="139"/>
    </row>
    <row r="718" spans="1:66" ht="15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  <c r="AC718" s="139"/>
      <c r="AD718" s="139"/>
      <c r="AE718" s="139"/>
      <c r="AF718" s="139"/>
      <c r="AG718" s="139"/>
      <c r="AH718" s="139"/>
      <c r="AI718" s="139"/>
      <c r="AJ718" s="139"/>
      <c r="AK718" s="139"/>
      <c r="AL718" s="139"/>
      <c r="AM718" s="139"/>
      <c r="AN718" s="139"/>
      <c r="AO718" s="139"/>
      <c r="AP718" s="139"/>
      <c r="AQ718" s="139"/>
      <c r="AR718" s="139"/>
      <c r="AS718" s="139"/>
      <c r="AT718" s="139"/>
      <c r="AU718" s="139"/>
      <c r="AV718" s="139"/>
      <c r="AW718" s="139"/>
      <c r="AX718" s="139"/>
      <c r="AY718" s="139"/>
      <c r="AZ718" s="139"/>
      <c r="BA718" s="140"/>
      <c r="BB718" s="139"/>
      <c r="BC718" s="139"/>
      <c r="BD718" s="139"/>
      <c r="BE718" s="139"/>
      <c r="BF718" s="139"/>
      <c r="BG718" s="140"/>
      <c r="BH718" s="139"/>
      <c r="BI718" s="139"/>
      <c r="BJ718" s="139"/>
      <c r="BK718" s="139"/>
      <c r="BL718" s="139"/>
      <c r="BM718" s="139"/>
      <c r="BN718" s="139"/>
    </row>
    <row r="719" spans="1:66" ht="15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  <c r="AC719" s="139"/>
      <c r="AD719" s="139"/>
      <c r="AE719" s="139"/>
      <c r="AF719" s="139"/>
      <c r="AG719" s="139"/>
      <c r="AH719" s="139"/>
      <c r="AI719" s="139"/>
      <c r="AJ719" s="139"/>
      <c r="AK719" s="139"/>
      <c r="AL719" s="139"/>
      <c r="AM719" s="139"/>
      <c r="AN719" s="139"/>
      <c r="AO719" s="139"/>
      <c r="AP719" s="139"/>
      <c r="AQ719" s="139"/>
      <c r="AR719" s="139"/>
      <c r="AS719" s="139"/>
      <c r="AT719" s="139"/>
      <c r="AU719" s="139"/>
      <c r="AV719" s="139"/>
      <c r="AW719" s="139"/>
      <c r="AX719" s="139"/>
      <c r="AY719" s="139"/>
      <c r="AZ719" s="139"/>
      <c r="BA719" s="140"/>
      <c r="BB719" s="139"/>
      <c r="BC719" s="139"/>
      <c r="BD719" s="139"/>
      <c r="BE719" s="139"/>
      <c r="BF719" s="139"/>
      <c r="BG719" s="140"/>
      <c r="BH719" s="139"/>
      <c r="BI719" s="139"/>
      <c r="BJ719" s="139"/>
      <c r="BK719" s="139"/>
      <c r="BL719" s="139"/>
      <c r="BM719" s="139"/>
      <c r="BN719" s="139"/>
    </row>
    <row r="720" spans="1:66" ht="15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  <c r="AC720" s="139"/>
      <c r="AD720" s="139"/>
      <c r="AE720" s="139"/>
      <c r="AF720" s="139"/>
      <c r="AG720" s="139"/>
      <c r="AH720" s="139"/>
      <c r="AI720" s="139"/>
      <c r="AJ720" s="139"/>
      <c r="AK720" s="139"/>
      <c r="AL720" s="139"/>
      <c r="AM720" s="139"/>
      <c r="AN720" s="139"/>
      <c r="AO720" s="139"/>
      <c r="AP720" s="139"/>
      <c r="AQ720" s="139"/>
      <c r="AR720" s="139"/>
      <c r="AS720" s="139"/>
      <c r="AT720" s="139"/>
      <c r="AU720" s="139"/>
      <c r="AV720" s="139"/>
      <c r="AW720" s="139"/>
      <c r="AX720" s="139"/>
      <c r="AY720" s="139"/>
      <c r="AZ720" s="139"/>
      <c r="BA720" s="140"/>
      <c r="BB720" s="139"/>
      <c r="BC720" s="139"/>
      <c r="BD720" s="139"/>
      <c r="BE720" s="139"/>
      <c r="BF720" s="139"/>
      <c r="BG720" s="140"/>
      <c r="BH720" s="139"/>
      <c r="BI720" s="139"/>
      <c r="BJ720" s="139"/>
      <c r="BK720" s="139"/>
      <c r="BL720" s="139"/>
      <c r="BM720" s="139"/>
      <c r="BN720" s="139"/>
    </row>
    <row r="721" spans="1:66" ht="15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39"/>
      <c r="AD721" s="139"/>
      <c r="AE721" s="139"/>
      <c r="AF721" s="139"/>
      <c r="AG721" s="139"/>
      <c r="AH721" s="139"/>
      <c r="AI721" s="139"/>
      <c r="AJ721" s="139"/>
      <c r="AK721" s="139"/>
      <c r="AL721" s="139"/>
      <c r="AM721" s="139"/>
      <c r="AN721" s="139"/>
      <c r="AO721" s="139"/>
      <c r="AP721" s="139"/>
      <c r="AQ721" s="139"/>
      <c r="AR721" s="139"/>
      <c r="AS721" s="139"/>
      <c r="AT721" s="139"/>
      <c r="AU721" s="139"/>
      <c r="AV721" s="139"/>
      <c r="AW721" s="139"/>
      <c r="AX721" s="139"/>
      <c r="AY721" s="139"/>
      <c r="AZ721" s="139"/>
      <c r="BA721" s="140"/>
      <c r="BB721" s="139"/>
      <c r="BC721" s="139"/>
      <c r="BD721" s="139"/>
      <c r="BE721" s="139"/>
      <c r="BF721" s="139"/>
      <c r="BG721" s="140"/>
      <c r="BH721" s="139"/>
      <c r="BI721" s="139"/>
      <c r="BJ721" s="139"/>
      <c r="BK721" s="139"/>
      <c r="BL721" s="139"/>
      <c r="BM721" s="139"/>
      <c r="BN721" s="139"/>
    </row>
    <row r="722" spans="1:66" ht="15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  <c r="AC722" s="139"/>
      <c r="AD722" s="139"/>
      <c r="AE722" s="139"/>
      <c r="AF722" s="139"/>
      <c r="AG722" s="139"/>
      <c r="AH722" s="139"/>
      <c r="AI722" s="139"/>
      <c r="AJ722" s="139"/>
      <c r="AK722" s="139"/>
      <c r="AL722" s="139"/>
      <c r="AM722" s="139"/>
      <c r="AN722" s="139"/>
      <c r="AO722" s="139"/>
      <c r="AP722" s="139"/>
      <c r="AQ722" s="139"/>
      <c r="AR722" s="139"/>
      <c r="AS722" s="139"/>
      <c r="AT722" s="139"/>
      <c r="AU722" s="139"/>
      <c r="AV722" s="139"/>
      <c r="AW722" s="139"/>
      <c r="AX722" s="139"/>
      <c r="AY722" s="139"/>
      <c r="AZ722" s="139"/>
      <c r="BA722" s="140"/>
      <c r="BB722" s="139"/>
      <c r="BC722" s="139"/>
      <c r="BD722" s="139"/>
      <c r="BE722" s="139"/>
      <c r="BF722" s="139"/>
      <c r="BG722" s="140"/>
      <c r="BH722" s="139"/>
      <c r="BI722" s="139"/>
      <c r="BJ722" s="139"/>
      <c r="BK722" s="139"/>
      <c r="BL722" s="139"/>
      <c r="BM722" s="139"/>
      <c r="BN722" s="139"/>
    </row>
    <row r="723" spans="1:66" ht="15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39"/>
      <c r="AD723" s="139"/>
      <c r="AE723" s="139"/>
      <c r="AF723" s="139"/>
      <c r="AG723" s="139"/>
      <c r="AH723" s="139"/>
      <c r="AI723" s="139"/>
      <c r="AJ723" s="139"/>
      <c r="AK723" s="139"/>
      <c r="AL723" s="139"/>
      <c r="AM723" s="139"/>
      <c r="AN723" s="139"/>
      <c r="AO723" s="139"/>
      <c r="AP723" s="139"/>
      <c r="AQ723" s="139"/>
      <c r="AR723" s="139"/>
      <c r="AS723" s="139"/>
      <c r="AT723" s="139"/>
      <c r="AU723" s="139"/>
      <c r="AV723" s="139"/>
      <c r="AW723" s="139"/>
      <c r="AX723" s="139"/>
      <c r="AY723" s="139"/>
      <c r="AZ723" s="139"/>
      <c r="BA723" s="140"/>
      <c r="BB723" s="139"/>
      <c r="BC723" s="139"/>
      <c r="BD723" s="139"/>
      <c r="BE723" s="139"/>
      <c r="BF723" s="139"/>
      <c r="BG723" s="140"/>
      <c r="BH723" s="139"/>
      <c r="BI723" s="139"/>
      <c r="BJ723" s="139"/>
      <c r="BK723" s="139"/>
      <c r="BL723" s="139"/>
      <c r="BM723" s="139"/>
      <c r="BN723" s="139"/>
    </row>
    <row r="724" spans="1:66" ht="15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  <c r="AC724" s="139"/>
      <c r="AD724" s="139"/>
      <c r="AE724" s="139"/>
      <c r="AF724" s="139"/>
      <c r="AG724" s="139"/>
      <c r="AH724" s="139"/>
      <c r="AI724" s="139"/>
      <c r="AJ724" s="139"/>
      <c r="AK724" s="139"/>
      <c r="AL724" s="139"/>
      <c r="AM724" s="139"/>
      <c r="AN724" s="139"/>
      <c r="AO724" s="139"/>
      <c r="AP724" s="139"/>
      <c r="AQ724" s="139"/>
      <c r="AR724" s="139"/>
      <c r="AS724" s="139"/>
      <c r="AT724" s="139"/>
      <c r="AU724" s="139"/>
      <c r="AV724" s="139"/>
      <c r="AW724" s="139"/>
      <c r="AX724" s="139"/>
      <c r="AY724" s="139"/>
      <c r="AZ724" s="139"/>
      <c r="BA724" s="140"/>
      <c r="BB724" s="139"/>
      <c r="BC724" s="139"/>
      <c r="BD724" s="139"/>
      <c r="BE724" s="139"/>
      <c r="BF724" s="139"/>
      <c r="BG724" s="140"/>
      <c r="BH724" s="139"/>
      <c r="BI724" s="139"/>
      <c r="BJ724" s="139"/>
      <c r="BK724" s="139"/>
      <c r="BL724" s="139"/>
      <c r="BM724" s="139"/>
      <c r="BN724" s="139"/>
    </row>
    <row r="725" spans="1:66" ht="15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39"/>
      <c r="AD725" s="139"/>
      <c r="AE725" s="139"/>
      <c r="AF725" s="139"/>
      <c r="AG725" s="139"/>
      <c r="AH725" s="139"/>
      <c r="AI725" s="139"/>
      <c r="AJ725" s="139"/>
      <c r="AK725" s="139"/>
      <c r="AL725" s="139"/>
      <c r="AM725" s="139"/>
      <c r="AN725" s="139"/>
      <c r="AO725" s="139"/>
      <c r="AP725" s="139"/>
      <c r="AQ725" s="139"/>
      <c r="AR725" s="139"/>
      <c r="AS725" s="139"/>
      <c r="AT725" s="139"/>
      <c r="AU725" s="139"/>
      <c r="AV725" s="139"/>
      <c r="AW725" s="139"/>
      <c r="AX725" s="139"/>
      <c r="AY725" s="139"/>
      <c r="AZ725" s="139"/>
      <c r="BA725" s="140"/>
      <c r="BB725" s="139"/>
      <c r="BC725" s="139"/>
      <c r="BD725" s="139"/>
      <c r="BE725" s="139"/>
      <c r="BF725" s="139"/>
      <c r="BG725" s="140"/>
      <c r="BH725" s="139"/>
      <c r="BI725" s="139"/>
      <c r="BJ725" s="139"/>
      <c r="BK725" s="139"/>
      <c r="BL725" s="139"/>
      <c r="BM725" s="139"/>
      <c r="BN725" s="139"/>
    </row>
    <row r="726" spans="1:66" ht="15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  <c r="AC726" s="139"/>
      <c r="AD726" s="139"/>
      <c r="AE726" s="139"/>
      <c r="AF726" s="139"/>
      <c r="AG726" s="139"/>
      <c r="AH726" s="139"/>
      <c r="AI726" s="139"/>
      <c r="AJ726" s="139"/>
      <c r="AK726" s="139"/>
      <c r="AL726" s="139"/>
      <c r="AM726" s="139"/>
      <c r="AN726" s="139"/>
      <c r="AO726" s="139"/>
      <c r="AP726" s="139"/>
      <c r="AQ726" s="139"/>
      <c r="AR726" s="139"/>
      <c r="AS726" s="139"/>
      <c r="AT726" s="139"/>
      <c r="AU726" s="139"/>
      <c r="AV726" s="139"/>
      <c r="AW726" s="139"/>
      <c r="AX726" s="139"/>
      <c r="AY726" s="139"/>
      <c r="AZ726" s="139"/>
      <c r="BA726" s="140"/>
      <c r="BB726" s="139"/>
      <c r="BC726" s="139"/>
      <c r="BD726" s="139"/>
      <c r="BE726" s="139"/>
      <c r="BF726" s="139"/>
      <c r="BG726" s="140"/>
      <c r="BH726" s="139"/>
      <c r="BI726" s="139"/>
      <c r="BJ726" s="139"/>
      <c r="BK726" s="139"/>
      <c r="BL726" s="139"/>
      <c r="BM726" s="139"/>
      <c r="BN726" s="139"/>
    </row>
    <row r="727" spans="1:66" ht="15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39"/>
      <c r="AD727" s="139"/>
      <c r="AE727" s="139"/>
      <c r="AF727" s="139"/>
      <c r="AG727" s="139"/>
      <c r="AH727" s="139"/>
      <c r="AI727" s="139"/>
      <c r="AJ727" s="139"/>
      <c r="AK727" s="139"/>
      <c r="AL727" s="139"/>
      <c r="AM727" s="139"/>
      <c r="AN727" s="139"/>
      <c r="AO727" s="139"/>
      <c r="AP727" s="139"/>
      <c r="AQ727" s="139"/>
      <c r="AR727" s="139"/>
      <c r="AS727" s="139"/>
      <c r="AT727" s="139"/>
      <c r="AU727" s="139"/>
      <c r="AV727" s="139"/>
      <c r="AW727" s="139"/>
      <c r="AX727" s="139"/>
      <c r="AY727" s="139"/>
      <c r="AZ727" s="139"/>
      <c r="BA727" s="140"/>
      <c r="BB727" s="139"/>
      <c r="BC727" s="139"/>
      <c r="BD727" s="139"/>
      <c r="BE727" s="139"/>
      <c r="BF727" s="139"/>
      <c r="BG727" s="140"/>
      <c r="BH727" s="139"/>
      <c r="BI727" s="139"/>
      <c r="BJ727" s="139"/>
      <c r="BK727" s="139"/>
      <c r="BL727" s="139"/>
      <c r="BM727" s="139"/>
      <c r="BN727" s="139"/>
    </row>
    <row r="728" spans="1:66" ht="15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  <c r="AC728" s="139"/>
      <c r="AD728" s="139"/>
      <c r="AE728" s="139"/>
      <c r="AF728" s="139"/>
      <c r="AG728" s="139"/>
      <c r="AH728" s="139"/>
      <c r="AI728" s="139"/>
      <c r="AJ728" s="139"/>
      <c r="AK728" s="139"/>
      <c r="AL728" s="139"/>
      <c r="AM728" s="139"/>
      <c r="AN728" s="139"/>
      <c r="AO728" s="139"/>
      <c r="AP728" s="139"/>
      <c r="AQ728" s="139"/>
      <c r="AR728" s="139"/>
      <c r="AS728" s="139"/>
      <c r="AT728" s="139"/>
      <c r="AU728" s="139"/>
      <c r="AV728" s="139"/>
      <c r="AW728" s="139"/>
      <c r="AX728" s="139"/>
      <c r="AY728" s="139"/>
      <c r="AZ728" s="139"/>
      <c r="BA728" s="140"/>
      <c r="BB728" s="139"/>
      <c r="BC728" s="139"/>
      <c r="BD728" s="139"/>
      <c r="BE728" s="139"/>
      <c r="BF728" s="139"/>
      <c r="BG728" s="140"/>
      <c r="BH728" s="139"/>
      <c r="BI728" s="139"/>
      <c r="BJ728" s="139"/>
      <c r="BK728" s="139"/>
      <c r="BL728" s="139"/>
      <c r="BM728" s="139"/>
      <c r="BN728" s="139"/>
    </row>
    <row r="729" spans="1:66" ht="15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  <c r="AC729" s="139"/>
      <c r="AD729" s="139"/>
      <c r="AE729" s="139"/>
      <c r="AF729" s="139"/>
      <c r="AG729" s="139"/>
      <c r="AH729" s="139"/>
      <c r="AI729" s="139"/>
      <c r="AJ729" s="139"/>
      <c r="AK729" s="139"/>
      <c r="AL729" s="139"/>
      <c r="AM729" s="139"/>
      <c r="AN729" s="139"/>
      <c r="AO729" s="139"/>
      <c r="AP729" s="139"/>
      <c r="AQ729" s="139"/>
      <c r="AR729" s="139"/>
      <c r="AS729" s="139"/>
      <c r="AT729" s="139"/>
      <c r="AU729" s="139"/>
      <c r="AV729" s="139"/>
      <c r="AW729" s="139"/>
      <c r="AX729" s="139"/>
      <c r="AY729" s="139"/>
      <c r="AZ729" s="139"/>
      <c r="BA729" s="140"/>
      <c r="BB729" s="139"/>
      <c r="BC729" s="139"/>
      <c r="BD729" s="139"/>
      <c r="BE729" s="139"/>
      <c r="BF729" s="139"/>
      <c r="BG729" s="140"/>
      <c r="BH729" s="139"/>
      <c r="BI729" s="139"/>
      <c r="BJ729" s="139"/>
      <c r="BK729" s="139"/>
      <c r="BL729" s="139"/>
      <c r="BM729" s="139"/>
      <c r="BN729" s="139"/>
    </row>
    <row r="730" spans="1:66" ht="15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  <c r="AC730" s="139"/>
      <c r="AD730" s="139"/>
      <c r="AE730" s="139"/>
      <c r="AF730" s="139"/>
      <c r="AG730" s="139"/>
      <c r="AH730" s="139"/>
      <c r="AI730" s="139"/>
      <c r="AJ730" s="139"/>
      <c r="AK730" s="139"/>
      <c r="AL730" s="139"/>
      <c r="AM730" s="139"/>
      <c r="AN730" s="139"/>
      <c r="AO730" s="139"/>
      <c r="AP730" s="139"/>
      <c r="AQ730" s="139"/>
      <c r="AR730" s="139"/>
      <c r="AS730" s="139"/>
      <c r="AT730" s="139"/>
      <c r="AU730" s="139"/>
      <c r="AV730" s="139"/>
      <c r="AW730" s="139"/>
      <c r="AX730" s="139"/>
      <c r="AY730" s="139"/>
      <c r="AZ730" s="139"/>
      <c r="BA730" s="140"/>
      <c r="BB730" s="139"/>
      <c r="BC730" s="139"/>
      <c r="BD730" s="139"/>
      <c r="BE730" s="139"/>
      <c r="BF730" s="139"/>
      <c r="BG730" s="140"/>
      <c r="BH730" s="139"/>
      <c r="BI730" s="139"/>
      <c r="BJ730" s="139"/>
      <c r="BK730" s="139"/>
      <c r="BL730" s="139"/>
      <c r="BM730" s="139"/>
      <c r="BN730" s="139"/>
    </row>
    <row r="731" spans="1:66" ht="15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39"/>
      <c r="AD731" s="139"/>
      <c r="AE731" s="139"/>
      <c r="AF731" s="139"/>
      <c r="AG731" s="139"/>
      <c r="AH731" s="139"/>
      <c r="AI731" s="139"/>
      <c r="AJ731" s="139"/>
      <c r="AK731" s="139"/>
      <c r="AL731" s="139"/>
      <c r="AM731" s="139"/>
      <c r="AN731" s="139"/>
      <c r="AO731" s="139"/>
      <c r="AP731" s="139"/>
      <c r="AQ731" s="139"/>
      <c r="AR731" s="139"/>
      <c r="AS731" s="139"/>
      <c r="AT731" s="139"/>
      <c r="AU731" s="139"/>
      <c r="AV731" s="139"/>
      <c r="AW731" s="139"/>
      <c r="AX731" s="139"/>
      <c r="AY731" s="139"/>
      <c r="AZ731" s="139"/>
      <c r="BA731" s="140"/>
      <c r="BB731" s="139"/>
      <c r="BC731" s="139"/>
      <c r="BD731" s="139"/>
      <c r="BE731" s="139"/>
      <c r="BF731" s="139"/>
      <c r="BG731" s="140"/>
      <c r="BH731" s="139"/>
      <c r="BI731" s="139"/>
      <c r="BJ731" s="139"/>
      <c r="BK731" s="139"/>
      <c r="BL731" s="139"/>
      <c r="BM731" s="139"/>
      <c r="BN731" s="139"/>
    </row>
    <row r="732" spans="1:66" ht="15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  <c r="AC732" s="139"/>
      <c r="AD732" s="139"/>
      <c r="AE732" s="139"/>
      <c r="AF732" s="139"/>
      <c r="AG732" s="139"/>
      <c r="AH732" s="139"/>
      <c r="AI732" s="139"/>
      <c r="AJ732" s="139"/>
      <c r="AK732" s="139"/>
      <c r="AL732" s="139"/>
      <c r="AM732" s="139"/>
      <c r="AN732" s="139"/>
      <c r="AO732" s="139"/>
      <c r="AP732" s="139"/>
      <c r="AQ732" s="139"/>
      <c r="AR732" s="139"/>
      <c r="AS732" s="139"/>
      <c r="AT732" s="139"/>
      <c r="AU732" s="139"/>
      <c r="AV732" s="139"/>
      <c r="AW732" s="139"/>
      <c r="AX732" s="139"/>
      <c r="AY732" s="139"/>
      <c r="AZ732" s="139"/>
      <c r="BA732" s="140"/>
      <c r="BB732" s="139"/>
      <c r="BC732" s="139"/>
      <c r="BD732" s="139"/>
      <c r="BE732" s="139"/>
      <c r="BF732" s="139"/>
      <c r="BG732" s="140"/>
      <c r="BH732" s="139"/>
      <c r="BI732" s="139"/>
      <c r="BJ732" s="139"/>
      <c r="BK732" s="139"/>
      <c r="BL732" s="139"/>
      <c r="BM732" s="139"/>
      <c r="BN732" s="139"/>
    </row>
    <row r="733" spans="1:66" ht="15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39"/>
      <c r="AD733" s="139"/>
      <c r="AE733" s="139"/>
      <c r="AF733" s="139"/>
      <c r="AG733" s="139"/>
      <c r="AH733" s="139"/>
      <c r="AI733" s="139"/>
      <c r="AJ733" s="139"/>
      <c r="AK733" s="139"/>
      <c r="AL733" s="139"/>
      <c r="AM733" s="139"/>
      <c r="AN733" s="139"/>
      <c r="AO733" s="139"/>
      <c r="AP733" s="139"/>
      <c r="AQ733" s="139"/>
      <c r="AR733" s="139"/>
      <c r="AS733" s="139"/>
      <c r="AT733" s="139"/>
      <c r="AU733" s="139"/>
      <c r="AV733" s="139"/>
      <c r="AW733" s="139"/>
      <c r="AX733" s="139"/>
      <c r="AY733" s="139"/>
      <c r="AZ733" s="139"/>
      <c r="BA733" s="140"/>
      <c r="BB733" s="139"/>
      <c r="BC733" s="139"/>
      <c r="BD733" s="139"/>
      <c r="BE733" s="139"/>
      <c r="BF733" s="139"/>
      <c r="BG733" s="140"/>
      <c r="BH733" s="139"/>
      <c r="BI733" s="139"/>
      <c r="BJ733" s="139"/>
      <c r="BK733" s="139"/>
      <c r="BL733" s="139"/>
      <c r="BM733" s="139"/>
      <c r="BN733" s="139"/>
    </row>
    <row r="734" spans="1:66" ht="15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  <c r="AC734" s="139"/>
      <c r="AD734" s="139"/>
      <c r="AE734" s="139"/>
      <c r="AF734" s="139"/>
      <c r="AG734" s="139"/>
      <c r="AH734" s="139"/>
      <c r="AI734" s="139"/>
      <c r="AJ734" s="139"/>
      <c r="AK734" s="139"/>
      <c r="AL734" s="139"/>
      <c r="AM734" s="139"/>
      <c r="AN734" s="139"/>
      <c r="AO734" s="139"/>
      <c r="AP734" s="139"/>
      <c r="AQ734" s="139"/>
      <c r="AR734" s="139"/>
      <c r="AS734" s="139"/>
      <c r="AT734" s="139"/>
      <c r="AU734" s="139"/>
      <c r="AV734" s="139"/>
      <c r="AW734" s="139"/>
      <c r="AX734" s="139"/>
      <c r="AY734" s="139"/>
      <c r="AZ734" s="139"/>
      <c r="BA734" s="140"/>
      <c r="BB734" s="139"/>
      <c r="BC734" s="139"/>
      <c r="BD734" s="139"/>
      <c r="BE734" s="139"/>
      <c r="BF734" s="139"/>
      <c r="BG734" s="140"/>
      <c r="BH734" s="139"/>
      <c r="BI734" s="139"/>
      <c r="BJ734" s="139"/>
      <c r="BK734" s="139"/>
      <c r="BL734" s="139"/>
      <c r="BM734" s="139"/>
      <c r="BN734" s="139"/>
    </row>
    <row r="735" spans="1:66" ht="15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39"/>
      <c r="AD735" s="139"/>
      <c r="AE735" s="139"/>
      <c r="AF735" s="139"/>
      <c r="AG735" s="139"/>
      <c r="AH735" s="139"/>
      <c r="AI735" s="139"/>
      <c r="AJ735" s="139"/>
      <c r="AK735" s="139"/>
      <c r="AL735" s="139"/>
      <c r="AM735" s="139"/>
      <c r="AN735" s="139"/>
      <c r="AO735" s="139"/>
      <c r="AP735" s="139"/>
      <c r="AQ735" s="139"/>
      <c r="AR735" s="139"/>
      <c r="AS735" s="139"/>
      <c r="AT735" s="139"/>
      <c r="AU735" s="139"/>
      <c r="AV735" s="139"/>
      <c r="AW735" s="139"/>
      <c r="AX735" s="139"/>
      <c r="AY735" s="139"/>
      <c r="AZ735" s="139"/>
      <c r="BA735" s="140"/>
      <c r="BB735" s="139"/>
      <c r="BC735" s="139"/>
      <c r="BD735" s="139"/>
      <c r="BE735" s="139"/>
      <c r="BF735" s="139"/>
      <c r="BG735" s="140"/>
      <c r="BH735" s="139"/>
      <c r="BI735" s="139"/>
      <c r="BJ735" s="139"/>
      <c r="BK735" s="139"/>
      <c r="BL735" s="139"/>
      <c r="BM735" s="139"/>
      <c r="BN735" s="139"/>
    </row>
    <row r="736" spans="1:66" ht="15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  <c r="AC736" s="139"/>
      <c r="AD736" s="139"/>
      <c r="AE736" s="139"/>
      <c r="AF736" s="139"/>
      <c r="AG736" s="139"/>
      <c r="AH736" s="139"/>
      <c r="AI736" s="139"/>
      <c r="AJ736" s="139"/>
      <c r="AK736" s="139"/>
      <c r="AL736" s="139"/>
      <c r="AM736" s="139"/>
      <c r="AN736" s="139"/>
      <c r="AO736" s="139"/>
      <c r="AP736" s="139"/>
      <c r="AQ736" s="139"/>
      <c r="AR736" s="139"/>
      <c r="AS736" s="139"/>
      <c r="AT736" s="139"/>
      <c r="AU736" s="139"/>
      <c r="AV736" s="139"/>
      <c r="AW736" s="139"/>
      <c r="AX736" s="139"/>
      <c r="AY736" s="139"/>
      <c r="AZ736" s="139"/>
      <c r="BA736" s="140"/>
      <c r="BB736" s="139"/>
      <c r="BC736" s="139"/>
      <c r="BD736" s="139"/>
      <c r="BE736" s="139"/>
      <c r="BF736" s="139"/>
      <c r="BG736" s="140"/>
      <c r="BH736" s="139"/>
      <c r="BI736" s="139"/>
      <c r="BJ736" s="139"/>
      <c r="BK736" s="139"/>
      <c r="BL736" s="139"/>
      <c r="BM736" s="139"/>
      <c r="BN736" s="139"/>
    </row>
    <row r="737" spans="1:66" ht="15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  <c r="AC737" s="139"/>
      <c r="AD737" s="139"/>
      <c r="AE737" s="139"/>
      <c r="AF737" s="139"/>
      <c r="AG737" s="139"/>
      <c r="AH737" s="139"/>
      <c r="AI737" s="139"/>
      <c r="AJ737" s="139"/>
      <c r="AK737" s="139"/>
      <c r="AL737" s="139"/>
      <c r="AM737" s="139"/>
      <c r="AN737" s="139"/>
      <c r="AO737" s="139"/>
      <c r="AP737" s="139"/>
      <c r="AQ737" s="139"/>
      <c r="AR737" s="139"/>
      <c r="AS737" s="139"/>
      <c r="AT737" s="139"/>
      <c r="AU737" s="139"/>
      <c r="AV737" s="139"/>
      <c r="AW737" s="139"/>
      <c r="AX737" s="139"/>
      <c r="AY737" s="139"/>
      <c r="AZ737" s="139"/>
      <c r="BA737" s="140"/>
      <c r="BB737" s="139"/>
      <c r="BC737" s="139"/>
      <c r="BD737" s="139"/>
      <c r="BE737" s="139"/>
      <c r="BF737" s="139"/>
      <c r="BG737" s="140"/>
      <c r="BH737" s="139"/>
      <c r="BI737" s="139"/>
      <c r="BJ737" s="139"/>
      <c r="BK737" s="139"/>
      <c r="BL737" s="139"/>
      <c r="BM737" s="139"/>
      <c r="BN737" s="139"/>
    </row>
    <row r="738" spans="1:66" ht="15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  <c r="AC738" s="139"/>
      <c r="AD738" s="139"/>
      <c r="AE738" s="139"/>
      <c r="AF738" s="139"/>
      <c r="AG738" s="139"/>
      <c r="AH738" s="139"/>
      <c r="AI738" s="139"/>
      <c r="AJ738" s="139"/>
      <c r="AK738" s="139"/>
      <c r="AL738" s="139"/>
      <c r="AM738" s="139"/>
      <c r="AN738" s="139"/>
      <c r="AO738" s="139"/>
      <c r="AP738" s="139"/>
      <c r="AQ738" s="139"/>
      <c r="AR738" s="139"/>
      <c r="AS738" s="139"/>
      <c r="AT738" s="139"/>
      <c r="AU738" s="139"/>
      <c r="AV738" s="139"/>
      <c r="AW738" s="139"/>
      <c r="AX738" s="139"/>
      <c r="AY738" s="139"/>
      <c r="AZ738" s="139"/>
      <c r="BA738" s="140"/>
      <c r="BB738" s="139"/>
      <c r="BC738" s="139"/>
      <c r="BD738" s="139"/>
      <c r="BE738" s="139"/>
      <c r="BF738" s="139"/>
      <c r="BG738" s="140"/>
      <c r="BH738" s="139"/>
      <c r="BI738" s="139"/>
      <c r="BJ738" s="139"/>
      <c r="BK738" s="139"/>
      <c r="BL738" s="139"/>
      <c r="BM738" s="139"/>
      <c r="BN738" s="139"/>
    </row>
    <row r="739" spans="1:66" ht="15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  <c r="AC739" s="139"/>
      <c r="AD739" s="139"/>
      <c r="AE739" s="139"/>
      <c r="AF739" s="139"/>
      <c r="AG739" s="139"/>
      <c r="AH739" s="139"/>
      <c r="AI739" s="139"/>
      <c r="AJ739" s="139"/>
      <c r="AK739" s="139"/>
      <c r="AL739" s="139"/>
      <c r="AM739" s="139"/>
      <c r="AN739" s="139"/>
      <c r="AO739" s="139"/>
      <c r="AP739" s="139"/>
      <c r="AQ739" s="139"/>
      <c r="AR739" s="139"/>
      <c r="AS739" s="139"/>
      <c r="AT739" s="139"/>
      <c r="AU739" s="139"/>
      <c r="AV739" s="139"/>
      <c r="AW739" s="139"/>
      <c r="AX739" s="139"/>
      <c r="AY739" s="139"/>
      <c r="AZ739" s="139"/>
      <c r="BA739" s="140"/>
      <c r="BB739" s="139"/>
      <c r="BC739" s="139"/>
      <c r="BD739" s="139"/>
      <c r="BE739" s="139"/>
      <c r="BF739" s="139"/>
      <c r="BG739" s="140"/>
      <c r="BH739" s="139"/>
      <c r="BI739" s="139"/>
      <c r="BJ739" s="139"/>
      <c r="BK739" s="139"/>
      <c r="BL739" s="139"/>
      <c r="BM739" s="139"/>
      <c r="BN739" s="139"/>
    </row>
    <row r="740" spans="1:66" ht="15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  <c r="AC740" s="139"/>
      <c r="AD740" s="139"/>
      <c r="AE740" s="139"/>
      <c r="AF740" s="139"/>
      <c r="AG740" s="139"/>
      <c r="AH740" s="139"/>
      <c r="AI740" s="139"/>
      <c r="AJ740" s="139"/>
      <c r="AK740" s="139"/>
      <c r="AL740" s="139"/>
      <c r="AM740" s="139"/>
      <c r="AN740" s="139"/>
      <c r="AO740" s="139"/>
      <c r="AP740" s="139"/>
      <c r="AQ740" s="139"/>
      <c r="AR740" s="139"/>
      <c r="AS740" s="139"/>
      <c r="AT740" s="139"/>
      <c r="AU740" s="139"/>
      <c r="AV740" s="139"/>
      <c r="AW740" s="139"/>
      <c r="AX740" s="139"/>
      <c r="AY740" s="139"/>
      <c r="AZ740" s="139"/>
      <c r="BA740" s="140"/>
      <c r="BB740" s="139"/>
      <c r="BC740" s="139"/>
      <c r="BD740" s="139"/>
      <c r="BE740" s="139"/>
      <c r="BF740" s="139"/>
      <c r="BG740" s="140"/>
      <c r="BH740" s="139"/>
      <c r="BI740" s="139"/>
      <c r="BJ740" s="139"/>
      <c r="BK740" s="139"/>
      <c r="BL740" s="139"/>
      <c r="BM740" s="139"/>
      <c r="BN740" s="139"/>
    </row>
    <row r="741" spans="1:66" ht="15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39"/>
      <c r="AD741" s="139"/>
      <c r="AE741" s="139"/>
      <c r="AF741" s="139"/>
      <c r="AG741" s="139"/>
      <c r="AH741" s="139"/>
      <c r="AI741" s="139"/>
      <c r="AJ741" s="139"/>
      <c r="AK741" s="139"/>
      <c r="AL741" s="139"/>
      <c r="AM741" s="139"/>
      <c r="AN741" s="139"/>
      <c r="AO741" s="139"/>
      <c r="AP741" s="139"/>
      <c r="AQ741" s="139"/>
      <c r="AR741" s="139"/>
      <c r="AS741" s="139"/>
      <c r="AT741" s="139"/>
      <c r="AU741" s="139"/>
      <c r="AV741" s="139"/>
      <c r="AW741" s="139"/>
      <c r="AX741" s="139"/>
      <c r="AY741" s="139"/>
      <c r="AZ741" s="139"/>
      <c r="BA741" s="140"/>
      <c r="BB741" s="139"/>
      <c r="BC741" s="139"/>
      <c r="BD741" s="139"/>
      <c r="BE741" s="139"/>
      <c r="BF741" s="139"/>
      <c r="BG741" s="140"/>
      <c r="BH741" s="139"/>
      <c r="BI741" s="139"/>
      <c r="BJ741" s="139"/>
      <c r="BK741" s="139"/>
      <c r="BL741" s="139"/>
      <c r="BM741" s="139"/>
      <c r="BN741" s="139"/>
    </row>
    <row r="742" spans="1:66" ht="15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39"/>
      <c r="AD742" s="139"/>
      <c r="AE742" s="139"/>
      <c r="AF742" s="139"/>
      <c r="AG742" s="139"/>
      <c r="AH742" s="139"/>
      <c r="AI742" s="139"/>
      <c r="AJ742" s="139"/>
      <c r="AK742" s="139"/>
      <c r="AL742" s="139"/>
      <c r="AM742" s="139"/>
      <c r="AN742" s="139"/>
      <c r="AO742" s="139"/>
      <c r="AP742" s="139"/>
      <c r="AQ742" s="139"/>
      <c r="AR742" s="139"/>
      <c r="AS742" s="139"/>
      <c r="AT742" s="139"/>
      <c r="AU742" s="139"/>
      <c r="AV742" s="139"/>
      <c r="AW742" s="139"/>
      <c r="AX742" s="139"/>
      <c r="AY742" s="139"/>
      <c r="AZ742" s="139"/>
      <c r="BA742" s="140"/>
      <c r="BB742" s="139"/>
      <c r="BC742" s="139"/>
      <c r="BD742" s="139"/>
      <c r="BE742" s="139"/>
      <c r="BF742" s="139"/>
      <c r="BG742" s="140"/>
      <c r="BH742" s="139"/>
      <c r="BI742" s="139"/>
      <c r="BJ742" s="139"/>
      <c r="BK742" s="139"/>
      <c r="BL742" s="139"/>
      <c r="BM742" s="139"/>
      <c r="BN742" s="139"/>
    </row>
    <row r="743" spans="1:66" ht="15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39"/>
      <c r="AD743" s="139"/>
      <c r="AE743" s="139"/>
      <c r="AF743" s="139"/>
      <c r="AG743" s="139"/>
      <c r="AH743" s="139"/>
      <c r="AI743" s="139"/>
      <c r="AJ743" s="139"/>
      <c r="AK743" s="139"/>
      <c r="AL743" s="139"/>
      <c r="AM743" s="139"/>
      <c r="AN743" s="139"/>
      <c r="AO743" s="139"/>
      <c r="AP743" s="139"/>
      <c r="AQ743" s="139"/>
      <c r="AR743" s="139"/>
      <c r="AS743" s="139"/>
      <c r="AT743" s="139"/>
      <c r="AU743" s="139"/>
      <c r="AV743" s="139"/>
      <c r="AW743" s="139"/>
      <c r="AX743" s="139"/>
      <c r="AY743" s="139"/>
      <c r="AZ743" s="139"/>
      <c r="BA743" s="140"/>
      <c r="BB743" s="139"/>
      <c r="BC743" s="139"/>
      <c r="BD743" s="139"/>
      <c r="BE743" s="139"/>
      <c r="BF743" s="139"/>
      <c r="BG743" s="140"/>
      <c r="BH743" s="139"/>
      <c r="BI743" s="139"/>
      <c r="BJ743" s="139"/>
      <c r="BK743" s="139"/>
      <c r="BL743" s="139"/>
      <c r="BM743" s="139"/>
      <c r="BN743" s="139"/>
    </row>
    <row r="744" spans="1:66" ht="15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39"/>
      <c r="AK744" s="139"/>
      <c r="AL744" s="139"/>
      <c r="AM744" s="139"/>
      <c r="AN744" s="139"/>
      <c r="AO744" s="139"/>
      <c r="AP744" s="139"/>
      <c r="AQ744" s="139"/>
      <c r="AR744" s="139"/>
      <c r="AS744" s="139"/>
      <c r="AT744" s="139"/>
      <c r="AU744" s="139"/>
      <c r="AV744" s="139"/>
      <c r="AW744" s="139"/>
      <c r="AX744" s="139"/>
      <c r="AY744" s="139"/>
      <c r="AZ744" s="139"/>
      <c r="BA744" s="140"/>
      <c r="BB744" s="139"/>
      <c r="BC744" s="139"/>
      <c r="BD744" s="139"/>
      <c r="BE744" s="139"/>
      <c r="BF744" s="139"/>
      <c r="BG744" s="140"/>
      <c r="BH744" s="139"/>
      <c r="BI744" s="139"/>
      <c r="BJ744" s="139"/>
      <c r="BK744" s="139"/>
      <c r="BL744" s="139"/>
      <c r="BM744" s="139"/>
      <c r="BN744" s="139"/>
    </row>
    <row r="745" spans="1:66" ht="15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39"/>
      <c r="AD745" s="139"/>
      <c r="AE745" s="139"/>
      <c r="AF745" s="139"/>
      <c r="AG745" s="139"/>
      <c r="AH745" s="139"/>
      <c r="AI745" s="139"/>
      <c r="AJ745" s="139"/>
      <c r="AK745" s="139"/>
      <c r="AL745" s="139"/>
      <c r="AM745" s="139"/>
      <c r="AN745" s="139"/>
      <c r="AO745" s="139"/>
      <c r="AP745" s="139"/>
      <c r="AQ745" s="139"/>
      <c r="AR745" s="139"/>
      <c r="AS745" s="139"/>
      <c r="AT745" s="139"/>
      <c r="AU745" s="139"/>
      <c r="AV745" s="139"/>
      <c r="AW745" s="139"/>
      <c r="AX745" s="139"/>
      <c r="AY745" s="139"/>
      <c r="AZ745" s="139"/>
      <c r="BA745" s="140"/>
      <c r="BB745" s="139"/>
      <c r="BC745" s="139"/>
      <c r="BD745" s="139"/>
      <c r="BE745" s="139"/>
      <c r="BF745" s="139"/>
      <c r="BG745" s="140"/>
      <c r="BH745" s="139"/>
      <c r="BI745" s="139"/>
      <c r="BJ745" s="139"/>
      <c r="BK745" s="139"/>
      <c r="BL745" s="139"/>
      <c r="BM745" s="139"/>
      <c r="BN745" s="139"/>
    </row>
    <row r="746" spans="1:66" ht="15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39"/>
      <c r="AK746" s="139"/>
      <c r="AL746" s="139"/>
      <c r="AM746" s="139"/>
      <c r="AN746" s="139"/>
      <c r="AO746" s="139"/>
      <c r="AP746" s="139"/>
      <c r="AQ746" s="139"/>
      <c r="AR746" s="139"/>
      <c r="AS746" s="139"/>
      <c r="AT746" s="139"/>
      <c r="AU746" s="139"/>
      <c r="AV746" s="139"/>
      <c r="AW746" s="139"/>
      <c r="AX746" s="139"/>
      <c r="AY746" s="139"/>
      <c r="AZ746" s="139"/>
      <c r="BA746" s="140"/>
      <c r="BB746" s="139"/>
      <c r="BC746" s="139"/>
      <c r="BD746" s="139"/>
      <c r="BE746" s="139"/>
      <c r="BF746" s="139"/>
      <c r="BG746" s="140"/>
      <c r="BH746" s="139"/>
      <c r="BI746" s="139"/>
      <c r="BJ746" s="139"/>
      <c r="BK746" s="139"/>
      <c r="BL746" s="139"/>
      <c r="BM746" s="139"/>
      <c r="BN746" s="139"/>
    </row>
    <row r="747" spans="1:66" ht="15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  <c r="AC747" s="139"/>
      <c r="AD747" s="139"/>
      <c r="AE747" s="139"/>
      <c r="AF747" s="139"/>
      <c r="AG747" s="139"/>
      <c r="AH747" s="139"/>
      <c r="AI747" s="139"/>
      <c r="AJ747" s="139"/>
      <c r="AK747" s="139"/>
      <c r="AL747" s="139"/>
      <c r="AM747" s="139"/>
      <c r="AN747" s="139"/>
      <c r="AO747" s="139"/>
      <c r="AP747" s="139"/>
      <c r="AQ747" s="139"/>
      <c r="AR747" s="139"/>
      <c r="AS747" s="139"/>
      <c r="AT747" s="139"/>
      <c r="AU747" s="139"/>
      <c r="AV747" s="139"/>
      <c r="AW747" s="139"/>
      <c r="AX747" s="139"/>
      <c r="AY747" s="139"/>
      <c r="AZ747" s="139"/>
      <c r="BA747" s="140"/>
      <c r="BB747" s="139"/>
      <c r="BC747" s="139"/>
      <c r="BD747" s="139"/>
      <c r="BE747" s="139"/>
      <c r="BF747" s="139"/>
      <c r="BG747" s="140"/>
      <c r="BH747" s="139"/>
      <c r="BI747" s="139"/>
      <c r="BJ747" s="139"/>
      <c r="BK747" s="139"/>
      <c r="BL747" s="139"/>
      <c r="BM747" s="139"/>
      <c r="BN747" s="139"/>
    </row>
    <row r="748" spans="1:66" ht="15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  <c r="AB748" s="139"/>
      <c r="AC748" s="139"/>
      <c r="AD748" s="139"/>
      <c r="AE748" s="139"/>
      <c r="AF748" s="139"/>
      <c r="AG748" s="139"/>
      <c r="AH748" s="139"/>
      <c r="AI748" s="139"/>
      <c r="AJ748" s="139"/>
      <c r="AK748" s="139"/>
      <c r="AL748" s="139"/>
      <c r="AM748" s="139"/>
      <c r="AN748" s="139"/>
      <c r="AO748" s="139"/>
      <c r="AP748" s="139"/>
      <c r="AQ748" s="139"/>
      <c r="AR748" s="139"/>
      <c r="AS748" s="139"/>
      <c r="AT748" s="139"/>
      <c r="AU748" s="139"/>
      <c r="AV748" s="139"/>
      <c r="AW748" s="139"/>
      <c r="AX748" s="139"/>
      <c r="AY748" s="139"/>
      <c r="AZ748" s="139"/>
      <c r="BA748" s="140"/>
      <c r="BB748" s="139"/>
      <c r="BC748" s="139"/>
      <c r="BD748" s="139"/>
      <c r="BE748" s="139"/>
      <c r="BF748" s="139"/>
      <c r="BG748" s="140"/>
      <c r="BH748" s="139"/>
      <c r="BI748" s="139"/>
      <c r="BJ748" s="139"/>
      <c r="BK748" s="139"/>
      <c r="BL748" s="139"/>
      <c r="BM748" s="139"/>
      <c r="BN748" s="139"/>
    </row>
    <row r="749" spans="1:66" ht="15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  <c r="AB749" s="139"/>
      <c r="AC749" s="139"/>
      <c r="AD749" s="139"/>
      <c r="AE749" s="139"/>
      <c r="AF749" s="139"/>
      <c r="AG749" s="139"/>
      <c r="AH749" s="139"/>
      <c r="AI749" s="139"/>
      <c r="AJ749" s="139"/>
      <c r="AK749" s="139"/>
      <c r="AL749" s="139"/>
      <c r="AM749" s="139"/>
      <c r="AN749" s="139"/>
      <c r="AO749" s="139"/>
      <c r="AP749" s="139"/>
      <c r="AQ749" s="139"/>
      <c r="AR749" s="139"/>
      <c r="AS749" s="139"/>
      <c r="AT749" s="139"/>
      <c r="AU749" s="139"/>
      <c r="AV749" s="139"/>
      <c r="AW749" s="139"/>
      <c r="AX749" s="139"/>
      <c r="AY749" s="139"/>
      <c r="AZ749" s="139"/>
      <c r="BA749" s="140"/>
      <c r="BB749" s="139"/>
      <c r="BC749" s="139"/>
      <c r="BD749" s="139"/>
      <c r="BE749" s="139"/>
      <c r="BF749" s="139"/>
      <c r="BG749" s="140"/>
      <c r="BH749" s="139"/>
      <c r="BI749" s="139"/>
      <c r="BJ749" s="139"/>
      <c r="BK749" s="139"/>
      <c r="BL749" s="139"/>
      <c r="BM749" s="139"/>
      <c r="BN749" s="139"/>
    </row>
    <row r="750" spans="1:66" ht="15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  <c r="AC750" s="139"/>
      <c r="AD750" s="139"/>
      <c r="AE750" s="139"/>
      <c r="AF750" s="139"/>
      <c r="AG750" s="139"/>
      <c r="AH750" s="139"/>
      <c r="AI750" s="139"/>
      <c r="AJ750" s="139"/>
      <c r="AK750" s="139"/>
      <c r="AL750" s="139"/>
      <c r="AM750" s="139"/>
      <c r="AN750" s="139"/>
      <c r="AO750" s="139"/>
      <c r="AP750" s="139"/>
      <c r="AQ750" s="139"/>
      <c r="AR750" s="139"/>
      <c r="AS750" s="139"/>
      <c r="AT750" s="139"/>
      <c r="AU750" s="139"/>
      <c r="AV750" s="139"/>
      <c r="AW750" s="139"/>
      <c r="AX750" s="139"/>
      <c r="AY750" s="139"/>
      <c r="AZ750" s="139"/>
      <c r="BA750" s="140"/>
      <c r="BB750" s="139"/>
      <c r="BC750" s="139"/>
      <c r="BD750" s="139"/>
      <c r="BE750" s="139"/>
      <c r="BF750" s="139"/>
      <c r="BG750" s="140"/>
      <c r="BH750" s="139"/>
      <c r="BI750" s="139"/>
      <c r="BJ750" s="139"/>
      <c r="BK750" s="139"/>
      <c r="BL750" s="139"/>
      <c r="BM750" s="139"/>
      <c r="BN750" s="139"/>
    </row>
    <row r="751" spans="1:66" ht="15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  <c r="AB751" s="139"/>
      <c r="AC751" s="139"/>
      <c r="AD751" s="139"/>
      <c r="AE751" s="139"/>
      <c r="AF751" s="139"/>
      <c r="AG751" s="139"/>
      <c r="AH751" s="139"/>
      <c r="AI751" s="139"/>
      <c r="AJ751" s="139"/>
      <c r="AK751" s="139"/>
      <c r="AL751" s="139"/>
      <c r="AM751" s="139"/>
      <c r="AN751" s="139"/>
      <c r="AO751" s="139"/>
      <c r="AP751" s="139"/>
      <c r="AQ751" s="139"/>
      <c r="AR751" s="139"/>
      <c r="AS751" s="139"/>
      <c r="AT751" s="139"/>
      <c r="AU751" s="139"/>
      <c r="AV751" s="139"/>
      <c r="AW751" s="139"/>
      <c r="AX751" s="139"/>
      <c r="AY751" s="139"/>
      <c r="AZ751" s="139"/>
      <c r="BA751" s="140"/>
      <c r="BB751" s="139"/>
      <c r="BC751" s="139"/>
      <c r="BD751" s="139"/>
      <c r="BE751" s="139"/>
      <c r="BF751" s="139"/>
      <c r="BG751" s="140"/>
      <c r="BH751" s="139"/>
      <c r="BI751" s="139"/>
      <c r="BJ751" s="139"/>
      <c r="BK751" s="139"/>
      <c r="BL751" s="139"/>
      <c r="BM751" s="139"/>
      <c r="BN751" s="139"/>
    </row>
    <row r="752" spans="1:66" ht="15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  <c r="AB752" s="139"/>
      <c r="AC752" s="139"/>
      <c r="AD752" s="139"/>
      <c r="AE752" s="139"/>
      <c r="AF752" s="139"/>
      <c r="AG752" s="139"/>
      <c r="AH752" s="139"/>
      <c r="AI752" s="139"/>
      <c r="AJ752" s="139"/>
      <c r="AK752" s="139"/>
      <c r="AL752" s="139"/>
      <c r="AM752" s="139"/>
      <c r="AN752" s="139"/>
      <c r="AO752" s="139"/>
      <c r="AP752" s="139"/>
      <c r="AQ752" s="139"/>
      <c r="AR752" s="139"/>
      <c r="AS752" s="139"/>
      <c r="AT752" s="139"/>
      <c r="AU752" s="139"/>
      <c r="AV752" s="139"/>
      <c r="AW752" s="139"/>
      <c r="AX752" s="139"/>
      <c r="AY752" s="139"/>
      <c r="AZ752" s="139"/>
      <c r="BA752" s="140"/>
      <c r="BB752" s="139"/>
      <c r="BC752" s="139"/>
      <c r="BD752" s="139"/>
      <c r="BE752" s="139"/>
      <c r="BF752" s="139"/>
      <c r="BG752" s="140"/>
      <c r="BH752" s="139"/>
      <c r="BI752" s="139"/>
      <c r="BJ752" s="139"/>
      <c r="BK752" s="139"/>
      <c r="BL752" s="139"/>
      <c r="BM752" s="139"/>
      <c r="BN752" s="139"/>
    </row>
    <row r="753" spans="1:66" ht="15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  <c r="AB753" s="139"/>
      <c r="AC753" s="139"/>
      <c r="AD753" s="139"/>
      <c r="AE753" s="139"/>
      <c r="AF753" s="139"/>
      <c r="AG753" s="139"/>
      <c r="AH753" s="139"/>
      <c r="AI753" s="139"/>
      <c r="AJ753" s="139"/>
      <c r="AK753" s="139"/>
      <c r="AL753" s="139"/>
      <c r="AM753" s="139"/>
      <c r="AN753" s="139"/>
      <c r="AO753" s="139"/>
      <c r="AP753" s="139"/>
      <c r="AQ753" s="139"/>
      <c r="AR753" s="139"/>
      <c r="AS753" s="139"/>
      <c r="AT753" s="139"/>
      <c r="AU753" s="139"/>
      <c r="AV753" s="139"/>
      <c r="AW753" s="139"/>
      <c r="AX753" s="139"/>
      <c r="AY753" s="139"/>
      <c r="AZ753" s="139"/>
      <c r="BA753" s="140"/>
      <c r="BB753" s="139"/>
      <c r="BC753" s="139"/>
      <c r="BD753" s="139"/>
      <c r="BE753" s="139"/>
      <c r="BF753" s="139"/>
      <c r="BG753" s="140"/>
      <c r="BH753" s="139"/>
      <c r="BI753" s="139"/>
      <c r="BJ753" s="139"/>
      <c r="BK753" s="139"/>
      <c r="BL753" s="139"/>
      <c r="BM753" s="139"/>
      <c r="BN753" s="139"/>
    </row>
    <row r="754" spans="1:66" ht="15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  <c r="AB754" s="139"/>
      <c r="AC754" s="139"/>
      <c r="AD754" s="139"/>
      <c r="AE754" s="139"/>
      <c r="AF754" s="139"/>
      <c r="AG754" s="139"/>
      <c r="AH754" s="139"/>
      <c r="AI754" s="139"/>
      <c r="AJ754" s="139"/>
      <c r="AK754" s="139"/>
      <c r="AL754" s="139"/>
      <c r="AM754" s="139"/>
      <c r="AN754" s="139"/>
      <c r="AO754" s="139"/>
      <c r="AP754" s="139"/>
      <c r="AQ754" s="139"/>
      <c r="AR754" s="139"/>
      <c r="AS754" s="139"/>
      <c r="AT754" s="139"/>
      <c r="AU754" s="139"/>
      <c r="AV754" s="139"/>
      <c r="AW754" s="139"/>
      <c r="AX754" s="139"/>
      <c r="AY754" s="139"/>
      <c r="AZ754" s="139"/>
      <c r="BA754" s="140"/>
      <c r="BB754" s="139"/>
      <c r="BC754" s="139"/>
      <c r="BD754" s="139"/>
      <c r="BE754" s="139"/>
      <c r="BF754" s="139"/>
      <c r="BG754" s="140"/>
      <c r="BH754" s="139"/>
      <c r="BI754" s="139"/>
      <c r="BJ754" s="139"/>
      <c r="BK754" s="139"/>
      <c r="BL754" s="139"/>
      <c r="BM754" s="139"/>
      <c r="BN754" s="139"/>
    </row>
    <row r="755" spans="1:66" ht="15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  <c r="AC755" s="139"/>
      <c r="AD755" s="139"/>
      <c r="AE755" s="139"/>
      <c r="AF755" s="139"/>
      <c r="AG755" s="139"/>
      <c r="AH755" s="139"/>
      <c r="AI755" s="139"/>
      <c r="AJ755" s="139"/>
      <c r="AK755" s="139"/>
      <c r="AL755" s="139"/>
      <c r="AM755" s="139"/>
      <c r="AN755" s="139"/>
      <c r="AO755" s="139"/>
      <c r="AP755" s="139"/>
      <c r="AQ755" s="139"/>
      <c r="AR755" s="139"/>
      <c r="AS755" s="139"/>
      <c r="AT755" s="139"/>
      <c r="AU755" s="139"/>
      <c r="AV755" s="139"/>
      <c r="AW755" s="139"/>
      <c r="AX755" s="139"/>
      <c r="AY755" s="139"/>
      <c r="AZ755" s="139"/>
      <c r="BA755" s="140"/>
      <c r="BB755" s="139"/>
      <c r="BC755" s="139"/>
      <c r="BD755" s="139"/>
      <c r="BE755" s="139"/>
      <c r="BF755" s="139"/>
      <c r="BG755" s="140"/>
      <c r="BH755" s="139"/>
      <c r="BI755" s="139"/>
      <c r="BJ755" s="139"/>
      <c r="BK755" s="139"/>
      <c r="BL755" s="139"/>
      <c r="BM755" s="139"/>
      <c r="BN755" s="139"/>
    </row>
    <row r="756" spans="1:66" ht="15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  <c r="AC756" s="139"/>
      <c r="AD756" s="139"/>
      <c r="AE756" s="139"/>
      <c r="AF756" s="139"/>
      <c r="AG756" s="139"/>
      <c r="AH756" s="139"/>
      <c r="AI756" s="139"/>
      <c r="AJ756" s="139"/>
      <c r="AK756" s="139"/>
      <c r="AL756" s="139"/>
      <c r="AM756" s="139"/>
      <c r="AN756" s="139"/>
      <c r="AO756" s="139"/>
      <c r="AP756" s="139"/>
      <c r="AQ756" s="139"/>
      <c r="AR756" s="139"/>
      <c r="AS756" s="139"/>
      <c r="AT756" s="139"/>
      <c r="AU756" s="139"/>
      <c r="AV756" s="139"/>
      <c r="AW756" s="139"/>
      <c r="AX756" s="139"/>
      <c r="AY756" s="139"/>
      <c r="AZ756" s="139"/>
      <c r="BA756" s="140"/>
      <c r="BB756" s="139"/>
      <c r="BC756" s="139"/>
      <c r="BD756" s="139"/>
      <c r="BE756" s="139"/>
      <c r="BF756" s="139"/>
      <c r="BG756" s="140"/>
      <c r="BH756" s="139"/>
      <c r="BI756" s="139"/>
      <c r="BJ756" s="139"/>
      <c r="BK756" s="139"/>
      <c r="BL756" s="139"/>
      <c r="BM756" s="139"/>
      <c r="BN756" s="139"/>
    </row>
    <row r="757" spans="1:66" ht="15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  <c r="AB757" s="139"/>
      <c r="AC757" s="139"/>
      <c r="AD757" s="139"/>
      <c r="AE757" s="139"/>
      <c r="AF757" s="139"/>
      <c r="AG757" s="139"/>
      <c r="AH757" s="139"/>
      <c r="AI757" s="139"/>
      <c r="AJ757" s="139"/>
      <c r="AK757" s="139"/>
      <c r="AL757" s="139"/>
      <c r="AM757" s="139"/>
      <c r="AN757" s="139"/>
      <c r="AO757" s="139"/>
      <c r="AP757" s="139"/>
      <c r="AQ757" s="139"/>
      <c r="AR757" s="139"/>
      <c r="AS757" s="139"/>
      <c r="AT757" s="139"/>
      <c r="AU757" s="139"/>
      <c r="AV757" s="139"/>
      <c r="AW757" s="139"/>
      <c r="AX757" s="139"/>
      <c r="AY757" s="139"/>
      <c r="AZ757" s="139"/>
      <c r="BA757" s="140"/>
      <c r="BB757" s="139"/>
      <c r="BC757" s="139"/>
      <c r="BD757" s="139"/>
      <c r="BE757" s="139"/>
      <c r="BF757" s="139"/>
      <c r="BG757" s="140"/>
      <c r="BH757" s="139"/>
      <c r="BI757" s="139"/>
      <c r="BJ757" s="139"/>
      <c r="BK757" s="139"/>
      <c r="BL757" s="139"/>
      <c r="BM757" s="139"/>
      <c r="BN757" s="139"/>
    </row>
    <row r="758" spans="1:66" ht="15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  <c r="AC758" s="139"/>
      <c r="AD758" s="139"/>
      <c r="AE758" s="139"/>
      <c r="AF758" s="139"/>
      <c r="AG758" s="139"/>
      <c r="AH758" s="139"/>
      <c r="AI758" s="139"/>
      <c r="AJ758" s="139"/>
      <c r="AK758" s="139"/>
      <c r="AL758" s="139"/>
      <c r="AM758" s="139"/>
      <c r="AN758" s="139"/>
      <c r="AO758" s="139"/>
      <c r="AP758" s="139"/>
      <c r="AQ758" s="139"/>
      <c r="AR758" s="139"/>
      <c r="AS758" s="139"/>
      <c r="AT758" s="139"/>
      <c r="AU758" s="139"/>
      <c r="AV758" s="139"/>
      <c r="AW758" s="139"/>
      <c r="AX758" s="139"/>
      <c r="AY758" s="139"/>
      <c r="AZ758" s="139"/>
      <c r="BA758" s="140"/>
      <c r="BB758" s="139"/>
      <c r="BC758" s="139"/>
      <c r="BD758" s="139"/>
      <c r="BE758" s="139"/>
      <c r="BF758" s="139"/>
      <c r="BG758" s="140"/>
      <c r="BH758" s="139"/>
      <c r="BI758" s="139"/>
      <c r="BJ758" s="139"/>
      <c r="BK758" s="139"/>
      <c r="BL758" s="139"/>
      <c r="BM758" s="139"/>
      <c r="BN758" s="139"/>
    </row>
    <row r="759" spans="1:66" ht="15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  <c r="AB759" s="139"/>
      <c r="AC759" s="139"/>
      <c r="AD759" s="139"/>
      <c r="AE759" s="139"/>
      <c r="AF759" s="139"/>
      <c r="AG759" s="139"/>
      <c r="AH759" s="139"/>
      <c r="AI759" s="139"/>
      <c r="AJ759" s="139"/>
      <c r="AK759" s="139"/>
      <c r="AL759" s="139"/>
      <c r="AM759" s="139"/>
      <c r="AN759" s="139"/>
      <c r="AO759" s="139"/>
      <c r="AP759" s="139"/>
      <c r="AQ759" s="139"/>
      <c r="AR759" s="139"/>
      <c r="AS759" s="139"/>
      <c r="AT759" s="139"/>
      <c r="AU759" s="139"/>
      <c r="AV759" s="139"/>
      <c r="AW759" s="139"/>
      <c r="AX759" s="139"/>
      <c r="AY759" s="139"/>
      <c r="AZ759" s="139"/>
      <c r="BA759" s="140"/>
      <c r="BB759" s="139"/>
      <c r="BC759" s="139"/>
      <c r="BD759" s="139"/>
      <c r="BE759" s="139"/>
      <c r="BF759" s="139"/>
      <c r="BG759" s="140"/>
      <c r="BH759" s="139"/>
      <c r="BI759" s="139"/>
      <c r="BJ759" s="139"/>
      <c r="BK759" s="139"/>
      <c r="BL759" s="139"/>
      <c r="BM759" s="139"/>
      <c r="BN759" s="139"/>
    </row>
    <row r="760" spans="1:66" ht="15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  <c r="AC760" s="139"/>
      <c r="AD760" s="139"/>
      <c r="AE760" s="139"/>
      <c r="AF760" s="139"/>
      <c r="AG760" s="139"/>
      <c r="AH760" s="139"/>
      <c r="AI760" s="139"/>
      <c r="AJ760" s="139"/>
      <c r="AK760" s="139"/>
      <c r="AL760" s="139"/>
      <c r="AM760" s="139"/>
      <c r="AN760" s="139"/>
      <c r="AO760" s="139"/>
      <c r="AP760" s="139"/>
      <c r="AQ760" s="139"/>
      <c r="AR760" s="139"/>
      <c r="AS760" s="139"/>
      <c r="AT760" s="139"/>
      <c r="AU760" s="139"/>
      <c r="AV760" s="139"/>
      <c r="AW760" s="139"/>
      <c r="AX760" s="139"/>
      <c r="AY760" s="139"/>
      <c r="AZ760" s="139"/>
      <c r="BA760" s="140"/>
      <c r="BB760" s="139"/>
      <c r="BC760" s="139"/>
      <c r="BD760" s="139"/>
      <c r="BE760" s="139"/>
      <c r="BF760" s="139"/>
      <c r="BG760" s="140"/>
      <c r="BH760" s="139"/>
      <c r="BI760" s="139"/>
      <c r="BJ760" s="139"/>
      <c r="BK760" s="139"/>
      <c r="BL760" s="139"/>
      <c r="BM760" s="139"/>
      <c r="BN760" s="139"/>
    </row>
    <row r="761" spans="1:66" ht="15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  <c r="AB761" s="139"/>
      <c r="AC761" s="139"/>
      <c r="AD761" s="139"/>
      <c r="AE761" s="139"/>
      <c r="AF761" s="139"/>
      <c r="AG761" s="139"/>
      <c r="AH761" s="139"/>
      <c r="AI761" s="139"/>
      <c r="AJ761" s="139"/>
      <c r="AK761" s="139"/>
      <c r="AL761" s="139"/>
      <c r="AM761" s="139"/>
      <c r="AN761" s="139"/>
      <c r="AO761" s="139"/>
      <c r="AP761" s="139"/>
      <c r="AQ761" s="139"/>
      <c r="AR761" s="139"/>
      <c r="AS761" s="139"/>
      <c r="AT761" s="139"/>
      <c r="AU761" s="139"/>
      <c r="AV761" s="139"/>
      <c r="AW761" s="139"/>
      <c r="AX761" s="139"/>
      <c r="AY761" s="139"/>
      <c r="AZ761" s="139"/>
      <c r="BA761" s="140"/>
      <c r="BB761" s="139"/>
      <c r="BC761" s="139"/>
      <c r="BD761" s="139"/>
      <c r="BE761" s="139"/>
      <c r="BF761" s="139"/>
      <c r="BG761" s="140"/>
      <c r="BH761" s="139"/>
      <c r="BI761" s="139"/>
      <c r="BJ761" s="139"/>
      <c r="BK761" s="139"/>
      <c r="BL761" s="139"/>
      <c r="BM761" s="139"/>
      <c r="BN761" s="139"/>
    </row>
    <row r="762" spans="1:66" ht="15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  <c r="AC762" s="139"/>
      <c r="AD762" s="139"/>
      <c r="AE762" s="139"/>
      <c r="AF762" s="139"/>
      <c r="AG762" s="139"/>
      <c r="AH762" s="139"/>
      <c r="AI762" s="139"/>
      <c r="AJ762" s="139"/>
      <c r="AK762" s="139"/>
      <c r="AL762" s="139"/>
      <c r="AM762" s="139"/>
      <c r="AN762" s="139"/>
      <c r="AO762" s="139"/>
      <c r="AP762" s="139"/>
      <c r="AQ762" s="139"/>
      <c r="AR762" s="139"/>
      <c r="AS762" s="139"/>
      <c r="AT762" s="139"/>
      <c r="AU762" s="139"/>
      <c r="AV762" s="139"/>
      <c r="AW762" s="139"/>
      <c r="AX762" s="139"/>
      <c r="AY762" s="139"/>
      <c r="AZ762" s="139"/>
      <c r="BA762" s="140"/>
      <c r="BB762" s="139"/>
      <c r="BC762" s="139"/>
      <c r="BD762" s="139"/>
      <c r="BE762" s="139"/>
      <c r="BF762" s="139"/>
      <c r="BG762" s="140"/>
      <c r="BH762" s="139"/>
      <c r="BI762" s="139"/>
      <c r="BJ762" s="139"/>
      <c r="BK762" s="139"/>
      <c r="BL762" s="139"/>
      <c r="BM762" s="139"/>
      <c r="BN762" s="139"/>
    </row>
    <row r="763" spans="1:66" ht="15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  <c r="AB763" s="139"/>
      <c r="AC763" s="139"/>
      <c r="AD763" s="139"/>
      <c r="AE763" s="139"/>
      <c r="AF763" s="139"/>
      <c r="AG763" s="139"/>
      <c r="AH763" s="139"/>
      <c r="AI763" s="139"/>
      <c r="AJ763" s="139"/>
      <c r="AK763" s="139"/>
      <c r="AL763" s="139"/>
      <c r="AM763" s="139"/>
      <c r="AN763" s="139"/>
      <c r="AO763" s="139"/>
      <c r="AP763" s="139"/>
      <c r="AQ763" s="139"/>
      <c r="AR763" s="139"/>
      <c r="AS763" s="139"/>
      <c r="AT763" s="139"/>
      <c r="AU763" s="139"/>
      <c r="AV763" s="139"/>
      <c r="AW763" s="139"/>
      <c r="AX763" s="139"/>
      <c r="AY763" s="139"/>
      <c r="AZ763" s="139"/>
      <c r="BA763" s="140"/>
      <c r="BB763" s="139"/>
      <c r="BC763" s="139"/>
      <c r="BD763" s="139"/>
      <c r="BE763" s="139"/>
      <c r="BF763" s="139"/>
      <c r="BG763" s="140"/>
      <c r="BH763" s="139"/>
      <c r="BI763" s="139"/>
      <c r="BJ763" s="139"/>
      <c r="BK763" s="139"/>
      <c r="BL763" s="139"/>
      <c r="BM763" s="139"/>
      <c r="BN763" s="139"/>
    </row>
    <row r="764" spans="1:66" ht="15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  <c r="AC764" s="139"/>
      <c r="AD764" s="139"/>
      <c r="AE764" s="139"/>
      <c r="AF764" s="139"/>
      <c r="AG764" s="139"/>
      <c r="AH764" s="139"/>
      <c r="AI764" s="139"/>
      <c r="AJ764" s="139"/>
      <c r="AK764" s="139"/>
      <c r="AL764" s="139"/>
      <c r="AM764" s="139"/>
      <c r="AN764" s="139"/>
      <c r="AO764" s="139"/>
      <c r="AP764" s="139"/>
      <c r="AQ764" s="139"/>
      <c r="AR764" s="139"/>
      <c r="AS764" s="139"/>
      <c r="AT764" s="139"/>
      <c r="AU764" s="139"/>
      <c r="AV764" s="139"/>
      <c r="AW764" s="139"/>
      <c r="AX764" s="139"/>
      <c r="AY764" s="139"/>
      <c r="AZ764" s="139"/>
      <c r="BA764" s="140"/>
      <c r="BB764" s="139"/>
      <c r="BC764" s="139"/>
      <c r="BD764" s="139"/>
      <c r="BE764" s="139"/>
      <c r="BF764" s="139"/>
      <c r="BG764" s="140"/>
      <c r="BH764" s="139"/>
      <c r="BI764" s="139"/>
      <c r="BJ764" s="139"/>
      <c r="BK764" s="139"/>
      <c r="BL764" s="139"/>
      <c r="BM764" s="139"/>
      <c r="BN764" s="139"/>
    </row>
    <row r="765" spans="1:66" ht="15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  <c r="AB765" s="139"/>
      <c r="AC765" s="139"/>
      <c r="AD765" s="139"/>
      <c r="AE765" s="139"/>
      <c r="AF765" s="139"/>
      <c r="AG765" s="139"/>
      <c r="AH765" s="139"/>
      <c r="AI765" s="139"/>
      <c r="AJ765" s="139"/>
      <c r="AK765" s="139"/>
      <c r="AL765" s="139"/>
      <c r="AM765" s="139"/>
      <c r="AN765" s="139"/>
      <c r="AO765" s="139"/>
      <c r="AP765" s="139"/>
      <c r="AQ765" s="139"/>
      <c r="AR765" s="139"/>
      <c r="AS765" s="139"/>
      <c r="AT765" s="139"/>
      <c r="AU765" s="139"/>
      <c r="AV765" s="139"/>
      <c r="AW765" s="139"/>
      <c r="AX765" s="139"/>
      <c r="AY765" s="139"/>
      <c r="AZ765" s="139"/>
      <c r="BA765" s="140"/>
      <c r="BB765" s="139"/>
      <c r="BC765" s="139"/>
      <c r="BD765" s="139"/>
      <c r="BE765" s="139"/>
      <c r="BF765" s="139"/>
      <c r="BG765" s="140"/>
      <c r="BH765" s="139"/>
      <c r="BI765" s="139"/>
      <c r="BJ765" s="139"/>
      <c r="BK765" s="139"/>
      <c r="BL765" s="139"/>
      <c r="BM765" s="139"/>
      <c r="BN765" s="139"/>
    </row>
    <row r="766" spans="1:66" ht="15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  <c r="AC766" s="139"/>
      <c r="AD766" s="139"/>
      <c r="AE766" s="139"/>
      <c r="AF766" s="139"/>
      <c r="AG766" s="139"/>
      <c r="AH766" s="139"/>
      <c r="AI766" s="139"/>
      <c r="AJ766" s="139"/>
      <c r="AK766" s="139"/>
      <c r="AL766" s="139"/>
      <c r="AM766" s="139"/>
      <c r="AN766" s="139"/>
      <c r="AO766" s="139"/>
      <c r="AP766" s="139"/>
      <c r="AQ766" s="139"/>
      <c r="AR766" s="139"/>
      <c r="AS766" s="139"/>
      <c r="AT766" s="139"/>
      <c r="AU766" s="139"/>
      <c r="AV766" s="139"/>
      <c r="AW766" s="139"/>
      <c r="AX766" s="139"/>
      <c r="AY766" s="139"/>
      <c r="AZ766" s="139"/>
      <c r="BA766" s="140"/>
      <c r="BB766" s="139"/>
      <c r="BC766" s="139"/>
      <c r="BD766" s="139"/>
      <c r="BE766" s="139"/>
      <c r="BF766" s="139"/>
      <c r="BG766" s="140"/>
      <c r="BH766" s="139"/>
      <c r="BI766" s="139"/>
      <c r="BJ766" s="139"/>
      <c r="BK766" s="139"/>
      <c r="BL766" s="139"/>
      <c r="BM766" s="139"/>
      <c r="BN766" s="139"/>
    </row>
    <row r="767" spans="1:66" ht="15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  <c r="AB767" s="139"/>
      <c r="AC767" s="139"/>
      <c r="AD767" s="139"/>
      <c r="AE767" s="139"/>
      <c r="AF767" s="139"/>
      <c r="AG767" s="139"/>
      <c r="AH767" s="139"/>
      <c r="AI767" s="139"/>
      <c r="AJ767" s="139"/>
      <c r="AK767" s="139"/>
      <c r="AL767" s="139"/>
      <c r="AM767" s="139"/>
      <c r="AN767" s="139"/>
      <c r="AO767" s="139"/>
      <c r="AP767" s="139"/>
      <c r="AQ767" s="139"/>
      <c r="AR767" s="139"/>
      <c r="AS767" s="139"/>
      <c r="AT767" s="139"/>
      <c r="AU767" s="139"/>
      <c r="AV767" s="139"/>
      <c r="AW767" s="139"/>
      <c r="AX767" s="139"/>
      <c r="AY767" s="139"/>
      <c r="AZ767" s="139"/>
      <c r="BA767" s="140"/>
      <c r="BB767" s="139"/>
      <c r="BC767" s="139"/>
      <c r="BD767" s="139"/>
      <c r="BE767" s="139"/>
      <c r="BF767" s="139"/>
      <c r="BG767" s="140"/>
      <c r="BH767" s="139"/>
      <c r="BI767" s="139"/>
      <c r="BJ767" s="139"/>
      <c r="BK767" s="139"/>
      <c r="BL767" s="139"/>
      <c r="BM767" s="139"/>
      <c r="BN767" s="139"/>
    </row>
    <row r="768" spans="1:66" ht="15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  <c r="AC768" s="139"/>
      <c r="AD768" s="139"/>
      <c r="AE768" s="139"/>
      <c r="AF768" s="139"/>
      <c r="AG768" s="139"/>
      <c r="AH768" s="139"/>
      <c r="AI768" s="139"/>
      <c r="AJ768" s="139"/>
      <c r="AK768" s="139"/>
      <c r="AL768" s="139"/>
      <c r="AM768" s="139"/>
      <c r="AN768" s="139"/>
      <c r="AO768" s="139"/>
      <c r="AP768" s="139"/>
      <c r="AQ768" s="139"/>
      <c r="AR768" s="139"/>
      <c r="AS768" s="139"/>
      <c r="AT768" s="139"/>
      <c r="AU768" s="139"/>
      <c r="AV768" s="139"/>
      <c r="AW768" s="139"/>
      <c r="AX768" s="139"/>
      <c r="AY768" s="139"/>
      <c r="AZ768" s="139"/>
      <c r="BA768" s="140"/>
      <c r="BB768" s="139"/>
      <c r="BC768" s="139"/>
      <c r="BD768" s="139"/>
      <c r="BE768" s="139"/>
      <c r="BF768" s="139"/>
      <c r="BG768" s="140"/>
      <c r="BH768" s="139"/>
      <c r="BI768" s="139"/>
      <c r="BJ768" s="139"/>
      <c r="BK768" s="139"/>
      <c r="BL768" s="139"/>
      <c r="BM768" s="139"/>
      <c r="BN768" s="139"/>
    </row>
    <row r="769" spans="1:66" ht="15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  <c r="AB769" s="139"/>
      <c r="AC769" s="139"/>
      <c r="AD769" s="139"/>
      <c r="AE769" s="139"/>
      <c r="AF769" s="139"/>
      <c r="AG769" s="139"/>
      <c r="AH769" s="139"/>
      <c r="AI769" s="139"/>
      <c r="AJ769" s="139"/>
      <c r="AK769" s="139"/>
      <c r="AL769" s="139"/>
      <c r="AM769" s="139"/>
      <c r="AN769" s="139"/>
      <c r="AO769" s="139"/>
      <c r="AP769" s="139"/>
      <c r="AQ769" s="139"/>
      <c r="AR769" s="139"/>
      <c r="AS769" s="139"/>
      <c r="AT769" s="139"/>
      <c r="AU769" s="139"/>
      <c r="AV769" s="139"/>
      <c r="AW769" s="139"/>
      <c r="AX769" s="139"/>
      <c r="AY769" s="139"/>
      <c r="AZ769" s="139"/>
      <c r="BA769" s="140"/>
      <c r="BB769" s="139"/>
      <c r="BC769" s="139"/>
      <c r="BD769" s="139"/>
      <c r="BE769" s="139"/>
      <c r="BF769" s="139"/>
      <c r="BG769" s="140"/>
      <c r="BH769" s="139"/>
      <c r="BI769" s="139"/>
      <c r="BJ769" s="139"/>
      <c r="BK769" s="139"/>
      <c r="BL769" s="139"/>
      <c r="BM769" s="139"/>
      <c r="BN769" s="139"/>
    </row>
    <row r="770" spans="1:66" ht="15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  <c r="AB770" s="139"/>
      <c r="AC770" s="139"/>
      <c r="AD770" s="139"/>
      <c r="AE770" s="139"/>
      <c r="AF770" s="139"/>
      <c r="AG770" s="139"/>
      <c r="AH770" s="139"/>
      <c r="AI770" s="139"/>
      <c r="AJ770" s="139"/>
      <c r="AK770" s="139"/>
      <c r="AL770" s="139"/>
      <c r="AM770" s="139"/>
      <c r="AN770" s="139"/>
      <c r="AO770" s="139"/>
      <c r="AP770" s="139"/>
      <c r="AQ770" s="139"/>
      <c r="AR770" s="139"/>
      <c r="AS770" s="139"/>
      <c r="AT770" s="139"/>
      <c r="AU770" s="139"/>
      <c r="AV770" s="139"/>
      <c r="AW770" s="139"/>
      <c r="AX770" s="139"/>
      <c r="AY770" s="139"/>
      <c r="AZ770" s="139"/>
      <c r="BA770" s="140"/>
      <c r="BB770" s="139"/>
      <c r="BC770" s="139"/>
      <c r="BD770" s="139"/>
      <c r="BE770" s="139"/>
      <c r="BF770" s="139"/>
      <c r="BG770" s="140"/>
      <c r="BH770" s="139"/>
      <c r="BI770" s="139"/>
      <c r="BJ770" s="139"/>
      <c r="BK770" s="139"/>
      <c r="BL770" s="139"/>
      <c r="BM770" s="139"/>
      <c r="BN770" s="139"/>
    </row>
    <row r="771" spans="1:66" ht="15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  <c r="AC771" s="139"/>
      <c r="AD771" s="139"/>
      <c r="AE771" s="139"/>
      <c r="AF771" s="139"/>
      <c r="AG771" s="139"/>
      <c r="AH771" s="139"/>
      <c r="AI771" s="139"/>
      <c r="AJ771" s="139"/>
      <c r="AK771" s="139"/>
      <c r="AL771" s="139"/>
      <c r="AM771" s="139"/>
      <c r="AN771" s="139"/>
      <c r="AO771" s="139"/>
      <c r="AP771" s="139"/>
      <c r="AQ771" s="139"/>
      <c r="AR771" s="139"/>
      <c r="AS771" s="139"/>
      <c r="AT771" s="139"/>
      <c r="AU771" s="139"/>
      <c r="AV771" s="139"/>
      <c r="AW771" s="139"/>
      <c r="AX771" s="139"/>
      <c r="AY771" s="139"/>
      <c r="AZ771" s="139"/>
      <c r="BA771" s="140"/>
      <c r="BB771" s="139"/>
      <c r="BC771" s="139"/>
      <c r="BD771" s="139"/>
      <c r="BE771" s="139"/>
      <c r="BF771" s="139"/>
      <c r="BG771" s="140"/>
      <c r="BH771" s="139"/>
      <c r="BI771" s="139"/>
      <c r="BJ771" s="139"/>
      <c r="BK771" s="139"/>
      <c r="BL771" s="139"/>
      <c r="BM771" s="139"/>
      <c r="BN771" s="139"/>
    </row>
    <row r="772" spans="1:66" ht="15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  <c r="AB772" s="139"/>
      <c r="AC772" s="139"/>
      <c r="AD772" s="139"/>
      <c r="AE772" s="139"/>
      <c r="AF772" s="139"/>
      <c r="AG772" s="139"/>
      <c r="AH772" s="139"/>
      <c r="AI772" s="139"/>
      <c r="AJ772" s="139"/>
      <c r="AK772" s="139"/>
      <c r="AL772" s="139"/>
      <c r="AM772" s="139"/>
      <c r="AN772" s="139"/>
      <c r="AO772" s="139"/>
      <c r="AP772" s="139"/>
      <c r="AQ772" s="139"/>
      <c r="AR772" s="139"/>
      <c r="AS772" s="139"/>
      <c r="AT772" s="139"/>
      <c r="AU772" s="139"/>
      <c r="AV772" s="139"/>
      <c r="AW772" s="139"/>
      <c r="AX772" s="139"/>
      <c r="AY772" s="139"/>
      <c r="AZ772" s="139"/>
      <c r="BA772" s="140"/>
      <c r="BB772" s="139"/>
      <c r="BC772" s="139"/>
      <c r="BD772" s="139"/>
      <c r="BE772" s="139"/>
      <c r="BF772" s="139"/>
      <c r="BG772" s="140"/>
      <c r="BH772" s="139"/>
      <c r="BI772" s="139"/>
      <c r="BJ772" s="139"/>
      <c r="BK772" s="139"/>
      <c r="BL772" s="139"/>
      <c r="BM772" s="139"/>
      <c r="BN772" s="139"/>
    </row>
    <row r="773" spans="1:66" ht="15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  <c r="AB773" s="139"/>
      <c r="AC773" s="139"/>
      <c r="AD773" s="139"/>
      <c r="AE773" s="139"/>
      <c r="AF773" s="139"/>
      <c r="AG773" s="139"/>
      <c r="AH773" s="139"/>
      <c r="AI773" s="139"/>
      <c r="AJ773" s="139"/>
      <c r="AK773" s="139"/>
      <c r="AL773" s="139"/>
      <c r="AM773" s="139"/>
      <c r="AN773" s="139"/>
      <c r="AO773" s="139"/>
      <c r="AP773" s="139"/>
      <c r="AQ773" s="139"/>
      <c r="AR773" s="139"/>
      <c r="AS773" s="139"/>
      <c r="AT773" s="139"/>
      <c r="AU773" s="139"/>
      <c r="AV773" s="139"/>
      <c r="AW773" s="139"/>
      <c r="AX773" s="139"/>
      <c r="AY773" s="139"/>
      <c r="AZ773" s="139"/>
      <c r="BA773" s="140"/>
      <c r="BB773" s="139"/>
      <c r="BC773" s="139"/>
      <c r="BD773" s="139"/>
      <c r="BE773" s="139"/>
      <c r="BF773" s="139"/>
      <c r="BG773" s="140"/>
      <c r="BH773" s="139"/>
      <c r="BI773" s="139"/>
      <c r="BJ773" s="139"/>
      <c r="BK773" s="139"/>
      <c r="BL773" s="139"/>
      <c r="BM773" s="139"/>
      <c r="BN773" s="139"/>
    </row>
    <row r="774" spans="1:66" ht="15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  <c r="AB774" s="139"/>
      <c r="AC774" s="139"/>
      <c r="AD774" s="139"/>
      <c r="AE774" s="139"/>
      <c r="AF774" s="139"/>
      <c r="AG774" s="139"/>
      <c r="AH774" s="139"/>
      <c r="AI774" s="139"/>
      <c r="AJ774" s="139"/>
      <c r="AK774" s="139"/>
      <c r="AL774" s="139"/>
      <c r="AM774" s="139"/>
      <c r="AN774" s="139"/>
      <c r="AO774" s="139"/>
      <c r="AP774" s="139"/>
      <c r="AQ774" s="139"/>
      <c r="AR774" s="139"/>
      <c r="AS774" s="139"/>
      <c r="AT774" s="139"/>
      <c r="AU774" s="139"/>
      <c r="AV774" s="139"/>
      <c r="AW774" s="139"/>
      <c r="AX774" s="139"/>
      <c r="AY774" s="139"/>
      <c r="AZ774" s="139"/>
      <c r="BA774" s="140"/>
      <c r="BB774" s="139"/>
      <c r="BC774" s="139"/>
      <c r="BD774" s="139"/>
      <c r="BE774" s="139"/>
      <c r="BF774" s="139"/>
      <c r="BG774" s="140"/>
      <c r="BH774" s="139"/>
      <c r="BI774" s="139"/>
      <c r="BJ774" s="139"/>
      <c r="BK774" s="139"/>
      <c r="BL774" s="139"/>
      <c r="BM774" s="139"/>
      <c r="BN774" s="139"/>
    </row>
    <row r="775" spans="1:66" ht="15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  <c r="AC775" s="139"/>
      <c r="AD775" s="139"/>
      <c r="AE775" s="139"/>
      <c r="AF775" s="139"/>
      <c r="AG775" s="139"/>
      <c r="AH775" s="139"/>
      <c r="AI775" s="139"/>
      <c r="AJ775" s="139"/>
      <c r="AK775" s="139"/>
      <c r="AL775" s="139"/>
      <c r="AM775" s="139"/>
      <c r="AN775" s="139"/>
      <c r="AO775" s="139"/>
      <c r="AP775" s="139"/>
      <c r="AQ775" s="139"/>
      <c r="AR775" s="139"/>
      <c r="AS775" s="139"/>
      <c r="AT775" s="139"/>
      <c r="AU775" s="139"/>
      <c r="AV775" s="139"/>
      <c r="AW775" s="139"/>
      <c r="AX775" s="139"/>
      <c r="AY775" s="139"/>
      <c r="AZ775" s="139"/>
      <c r="BA775" s="140"/>
      <c r="BB775" s="139"/>
      <c r="BC775" s="139"/>
      <c r="BD775" s="139"/>
      <c r="BE775" s="139"/>
      <c r="BF775" s="139"/>
      <c r="BG775" s="140"/>
      <c r="BH775" s="139"/>
      <c r="BI775" s="139"/>
      <c r="BJ775" s="139"/>
      <c r="BK775" s="139"/>
      <c r="BL775" s="139"/>
      <c r="BM775" s="139"/>
      <c r="BN775" s="139"/>
    </row>
    <row r="776" spans="1:66" ht="15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  <c r="AB776" s="139"/>
      <c r="AC776" s="139"/>
      <c r="AD776" s="139"/>
      <c r="AE776" s="139"/>
      <c r="AF776" s="139"/>
      <c r="AG776" s="139"/>
      <c r="AH776" s="139"/>
      <c r="AI776" s="139"/>
      <c r="AJ776" s="139"/>
      <c r="AK776" s="139"/>
      <c r="AL776" s="139"/>
      <c r="AM776" s="139"/>
      <c r="AN776" s="139"/>
      <c r="AO776" s="139"/>
      <c r="AP776" s="139"/>
      <c r="AQ776" s="139"/>
      <c r="AR776" s="139"/>
      <c r="AS776" s="139"/>
      <c r="AT776" s="139"/>
      <c r="AU776" s="139"/>
      <c r="AV776" s="139"/>
      <c r="AW776" s="139"/>
      <c r="AX776" s="139"/>
      <c r="AY776" s="139"/>
      <c r="AZ776" s="139"/>
      <c r="BA776" s="140"/>
      <c r="BB776" s="139"/>
      <c r="BC776" s="139"/>
      <c r="BD776" s="139"/>
      <c r="BE776" s="139"/>
      <c r="BF776" s="139"/>
      <c r="BG776" s="140"/>
      <c r="BH776" s="139"/>
      <c r="BI776" s="139"/>
      <c r="BJ776" s="139"/>
      <c r="BK776" s="139"/>
      <c r="BL776" s="139"/>
      <c r="BM776" s="139"/>
      <c r="BN776" s="139"/>
    </row>
    <row r="777" spans="1:66" ht="15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  <c r="AB777" s="139"/>
      <c r="AC777" s="139"/>
      <c r="AD777" s="139"/>
      <c r="AE777" s="139"/>
      <c r="AF777" s="139"/>
      <c r="AG777" s="139"/>
      <c r="AH777" s="139"/>
      <c r="AI777" s="139"/>
      <c r="AJ777" s="139"/>
      <c r="AK777" s="139"/>
      <c r="AL777" s="139"/>
      <c r="AM777" s="139"/>
      <c r="AN777" s="139"/>
      <c r="AO777" s="139"/>
      <c r="AP777" s="139"/>
      <c r="AQ777" s="139"/>
      <c r="AR777" s="139"/>
      <c r="AS777" s="139"/>
      <c r="AT777" s="139"/>
      <c r="AU777" s="139"/>
      <c r="AV777" s="139"/>
      <c r="AW777" s="139"/>
      <c r="AX777" s="139"/>
      <c r="AY777" s="139"/>
      <c r="AZ777" s="139"/>
      <c r="BA777" s="140"/>
      <c r="BB777" s="139"/>
      <c r="BC777" s="139"/>
      <c r="BD777" s="139"/>
      <c r="BE777" s="139"/>
      <c r="BF777" s="139"/>
      <c r="BG777" s="140"/>
      <c r="BH777" s="139"/>
      <c r="BI777" s="139"/>
      <c r="BJ777" s="139"/>
      <c r="BK777" s="139"/>
      <c r="BL777" s="139"/>
      <c r="BM777" s="139"/>
      <c r="BN777" s="139"/>
    </row>
    <row r="778" spans="1:66" ht="15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  <c r="AB778" s="139"/>
      <c r="AC778" s="139"/>
      <c r="AD778" s="139"/>
      <c r="AE778" s="139"/>
      <c r="AF778" s="139"/>
      <c r="AG778" s="139"/>
      <c r="AH778" s="139"/>
      <c r="AI778" s="139"/>
      <c r="AJ778" s="139"/>
      <c r="AK778" s="139"/>
      <c r="AL778" s="139"/>
      <c r="AM778" s="139"/>
      <c r="AN778" s="139"/>
      <c r="AO778" s="139"/>
      <c r="AP778" s="139"/>
      <c r="AQ778" s="139"/>
      <c r="AR778" s="139"/>
      <c r="AS778" s="139"/>
      <c r="AT778" s="139"/>
      <c r="AU778" s="139"/>
      <c r="AV778" s="139"/>
      <c r="AW778" s="139"/>
      <c r="AX778" s="139"/>
      <c r="AY778" s="139"/>
      <c r="AZ778" s="139"/>
      <c r="BA778" s="140"/>
      <c r="BB778" s="139"/>
      <c r="BC778" s="139"/>
      <c r="BD778" s="139"/>
      <c r="BE778" s="139"/>
      <c r="BF778" s="139"/>
      <c r="BG778" s="140"/>
      <c r="BH778" s="139"/>
      <c r="BI778" s="139"/>
      <c r="BJ778" s="139"/>
      <c r="BK778" s="139"/>
      <c r="BL778" s="139"/>
      <c r="BM778" s="139"/>
      <c r="BN778" s="139"/>
    </row>
    <row r="779" spans="1:66" ht="15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  <c r="AB779" s="139"/>
      <c r="AC779" s="139"/>
      <c r="AD779" s="139"/>
      <c r="AE779" s="139"/>
      <c r="AF779" s="139"/>
      <c r="AG779" s="139"/>
      <c r="AH779" s="139"/>
      <c r="AI779" s="139"/>
      <c r="AJ779" s="139"/>
      <c r="AK779" s="139"/>
      <c r="AL779" s="139"/>
      <c r="AM779" s="139"/>
      <c r="AN779" s="139"/>
      <c r="AO779" s="139"/>
      <c r="AP779" s="139"/>
      <c r="AQ779" s="139"/>
      <c r="AR779" s="139"/>
      <c r="AS779" s="139"/>
      <c r="AT779" s="139"/>
      <c r="AU779" s="139"/>
      <c r="AV779" s="139"/>
      <c r="AW779" s="139"/>
      <c r="AX779" s="139"/>
      <c r="AY779" s="139"/>
      <c r="AZ779" s="139"/>
      <c r="BA779" s="140"/>
      <c r="BB779" s="139"/>
      <c r="BC779" s="139"/>
      <c r="BD779" s="139"/>
      <c r="BE779" s="139"/>
      <c r="BF779" s="139"/>
      <c r="BG779" s="140"/>
      <c r="BH779" s="139"/>
      <c r="BI779" s="139"/>
      <c r="BJ779" s="139"/>
      <c r="BK779" s="139"/>
      <c r="BL779" s="139"/>
      <c r="BM779" s="139"/>
      <c r="BN779" s="139"/>
    </row>
    <row r="780" spans="1:66" ht="15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  <c r="AC780" s="139"/>
      <c r="AD780" s="139"/>
      <c r="AE780" s="139"/>
      <c r="AF780" s="139"/>
      <c r="AG780" s="139"/>
      <c r="AH780" s="139"/>
      <c r="AI780" s="139"/>
      <c r="AJ780" s="139"/>
      <c r="AK780" s="139"/>
      <c r="AL780" s="139"/>
      <c r="AM780" s="139"/>
      <c r="AN780" s="139"/>
      <c r="AO780" s="139"/>
      <c r="AP780" s="139"/>
      <c r="AQ780" s="139"/>
      <c r="AR780" s="139"/>
      <c r="AS780" s="139"/>
      <c r="AT780" s="139"/>
      <c r="AU780" s="139"/>
      <c r="AV780" s="139"/>
      <c r="AW780" s="139"/>
      <c r="AX780" s="139"/>
      <c r="AY780" s="139"/>
      <c r="AZ780" s="139"/>
      <c r="BA780" s="140"/>
      <c r="BB780" s="139"/>
      <c r="BC780" s="139"/>
      <c r="BD780" s="139"/>
      <c r="BE780" s="139"/>
      <c r="BF780" s="139"/>
      <c r="BG780" s="140"/>
      <c r="BH780" s="139"/>
      <c r="BI780" s="139"/>
      <c r="BJ780" s="139"/>
      <c r="BK780" s="139"/>
      <c r="BL780" s="139"/>
      <c r="BM780" s="139"/>
      <c r="BN780" s="139"/>
    </row>
    <row r="781" spans="1:66" ht="15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  <c r="AB781" s="139"/>
      <c r="AC781" s="139"/>
      <c r="AD781" s="139"/>
      <c r="AE781" s="139"/>
      <c r="AF781" s="139"/>
      <c r="AG781" s="139"/>
      <c r="AH781" s="139"/>
      <c r="AI781" s="139"/>
      <c r="AJ781" s="139"/>
      <c r="AK781" s="139"/>
      <c r="AL781" s="139"/>
      <c r="AM781" s="139"/>
      <c r="AN781" s="139"/>
      <c r="AO781" s="139"/>
      <c r="AP781" s="139"/>
      <c r="AQ781" s="139"/>
      <c r="AR781" s="139"/>
      <c r="AS781" s="139"/>
      <c r="AT781" s="139"/>
      <c r="AU781" s="139"/>
      <c r="AV781" s="139"/>
      <c r="AW781" s="139"/>
      <c r="AX781" s="139"/>
      <c r="AY781" s="139"/>
      <c r="AZ781" s="139"/>
      <c r="BA781" s="140"/>
      <c r="BB781" s="139"/>
      <c r="BC781" s="139"/>
      <c r="BD781" s="139"/>
      <c r="BE781" s="139"/>
      <c r="BF781" s="139"/>
      <c r="BG781" s="140"/>
      <c r="BH781" s="139"/>
      <c r="BI781" s="139"/>
      <c r="BJ781" s="139"/>
      <c r="BK781" s="139"/>
      <c r="BL781" s="139"/>
      <c r="BM781" s="139"/>
      <c r="BN781" s="139"/>
    </row>
    <row r="782" spans="1:66" ht="15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  <c r="AC782" s="139"/>
      <c r="AD782" s="139"/>
      <c r="AE782" s="139"/>
      <c r="AF782" s="139"/>
      <c r="AG782" s="139"/>
      <c r="AH782" s="139"/>
      <c r="AI782" s="139"/>
      <c r="AJ782" s="139"/>
      <c r="AK782" s="139"/>
      <c r="AL782" s="139"/>
      <c r="AM782" s="139"/>
      <c r="AN782" s="139"/>
      <c r="AO782" s="139"/>
      <c r="AP782" s="139"/>
      <c r="AQ782" s="139"/>
      <c r="AR782" s="139"/>
      <c r="AS782" s="139"/>
      <c r="AT782" s="139"/>
      <c r="AU782" s="139"/>
      <c r="AV782" s="139"/>
      <c r="AW782" s="139"/>
      <c r="AX782" s="139"/>
      <c r="AY782" s="139"/>
      <c r="AZ782" s="139"/>
      <c r="BA782" s="140"/>
      <c r="BB782" s="139"/>
      <c r="BC782" s="139"/>
      <c r="BD782" s="139"/>
      <c r="BE782" s="139"/>
      <c r="BF782" s="139"/>
      <c r="BG782" s="140"/>
      <c r="BH782" s="139"/>
      <c r="BI782" s="139"/>
      <c r="BJ782" s="139"/>
      <c r="BK782" s="139"/>
      <c r="BL782" s="139"/>
      <c r="BM782" s="139"/>
      <c r="BN782" s="139"/>
    </row>
    <row r="783" spans="1:66" ht="15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  <c r="AB783" s="139"/>
      <c r="AC783" s="139"/>
      <c r="AD783" s="139"/>
      <c r="AE783" s="139"/>
      <c r="AF783" s="139"/>
      <c r="AG783" s="139"/>
      <c r="AH783" s="139"/>
      <c r="AI783" s="139"/>
      <c r="AJ783" s="139"/>
      <c r="AK783" s="139"/>
      <c r="AL783" s="139"/>
      <c r="AM783" s="139"/>
      <c r="AN783" s="139"/>
      <c r="AO783" s="139"/>
      <c r="AP783" s="139"/>
      <c r="AQ783" s="139"/>
      <c r="AR783" s="139"/>
      <c r="AS783" s="139"/>
      <c r="AT783" s="139"/>
      <c r="AU783" s="139"/>
      <c r="AV783" s="139"/>
      <c r="AW783" s="139"/>
      <c r="AX783" s="139"/>
      <c r="AY783" s="139"/>
      <c r="AZ783" s="139"/>
      <c r="BA783" s="140"/>
      <c r="BB783" s="139"/>
      <c r="BC783" s="139"/>
      <c r="BD783" s="139"/>
      <c r="BE783" s="139"/>
      <c r="BF783" s="139"/>
      <c r="BG783" s="140"/>
      <c r="BH783" s="139"/>
      <c r="BI783" s="139"/>
      <c r="BJ783" s="139"/>
      <c r="BK783" s="139"/>
      <c r="BL783" s="139"/>
      <c r="BM783" s="139"/>
      <c r="BN783" s="139"/>
    </row>
    <row r="784" spans="1:66" ht="15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  <c r="AB784" s="139"/>
      <c r="AC784" s="139"/>
      <c r="AD784" s="139"/>
      <c r="AE784" s="139"/>
      <c r="AF784" s="139"/>
      <c r="AG784" s="139"/>
      <c r="AH784" s="139"/>
      <c r="AI784" s="139"/>
      <c r="AJ784" s="139"/>
      <c r="AK784" s="139"/>
      <c r="AL784" s="139"/>
      <c r="AM784" s="139"/>
      <c r="AN784" s="139"/>
      <c r="AO784" s="139"/>
      <c r="AP784" s="139"/>
      <c r="AQ784" s="139"/>
      <c r="AR784" s="139"/>
      <c r="AS784" s="139"/>
      <c r="AT784" s="139"/>
      <c r="AU784" s="139"/>
      <c r="AV784" s="139"/>
      <c r="AW784" s="139"/>
      <c r="AX784" s="139"/>
      <c r="AY784" s="139"/>
      <c r="AZ784" s="139"/>
      <c r="BA784" s="140"/>
      <c r="BB784" s="139"/>
      <c r="BC784" s="139"/>
      <c r="BD784" s="139"/>
      <c r="BE784" s="139"/>
      <c r="BF784" s="139"/>
      <c r="BG784" s="140"/>
      <c r="BH784" s="139"/>
      <c r="BI784" s="139"/>
      <c r="BJ784" s="139"/>
      <c r="BK784" s="139"/>
      <c r="BL784" s="139"/>
      <c r="BM784" s="139"/>
      <c r="BN784" s="139"/>
    </row>
    <row r="785" spans="1:66" ht="15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  <c r="AB785" s="139"/>
      <c r="AC785" s="139"/>
      <c r="AD785" s="139"/>
      <c r="AE785" s="139"/>
      <c r="AF785" s="139"/>
      <c r="AG785" s="139"/>
      <c r="AH785" s="139"/>
      <c r="AI785" s="139"/>
      <c r="AJ785" s="139"/>
      <c r="AK785" s="139"/>
      <c r="AL785" s="139"/>
      <c r="AM785" s="139"/>
      <c r="AN785" s="139"/>
      <c r="AO785" s="139"/>
      <c r="AP785" s="139"/>
      <c r="AQ785" s="139"/>
      <c r="AR785" s="139"/>
      <c r="AS785" s="139"/>
      <c r="AT785" s="139"/>
      <c r="AU785" s="139"/>
      <c r="AV785" s="139"/>
      <c r="AW785" s="139"/>
      <c r="AX785" s="139"/>
      <c r="AY785" s="139"/>
      <c r="AZ785" s="139"/>
      <c r="BA785" s="140"/>
      <c r="BB785" s="139"/>
      <c r="BC785" s="139"/>
      <c r="BD785" s="139"/>
      <c r="BE785" s="139"/>
      <c r="BF785" s="139"/>
      <c r="BG785" s="140"/>
      <c r="BH785" s="139"/>
      <c r="BI785" s="139"/>
      <c r="BJ785" s="139"/>
      <c r="BK785" s="139"/>
      <c r="BL785" s="139"/>
      <c r="BM785" s="139"/>
      <c r="BN785" s="139"/>
    </row>
    <row r="786" spans="1:66" ht="15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  <c r="AB786" s="139"/>
      <c r="AC786" s="139"/>
      <c r="AD786" s="139"/>
      <c r="AE786" s="139"/>
      <c r="AF786" s="139"/>
      <c r="AG786" s="139"/>
      <c r="AH786" s="139"/>
      <c r="AI786" s="139"/>
      <c r="AJ786" s="139"/>
      <c r="AK786" s="139"/>
      <c r="AL786" s="139"/>
      <c r="AM786" s="139"/>
      <c r="AN786" s="139"/>
      <c r="AO786" s="139"/>
      <c r="AP786" s="139"/>
      <c r="AQ786" s="139"/>
      <c r="AR786" s="139"/>
      <c r="AS786" s="139"/>
      <c r="AT786" s="139"/>
      <c r="AU786" s="139"/>
      <c r="AV786" s="139"/>
      <c r="AW786" s="139"/>
      <c r="AX786" s="139"/>
      <c r="AY786" s="139"/>
      <c r="AZ786" s="139"/>
      <c r="BA786" s="140"/>
      <c r="BB786" s="139"/>
      <c r="BC786" s="139"/>
      <c r="BD786" s="139"/>
      <c r="BE786" s="139"/>
      <c r="BF786" s="139"/>
      <c r="BG786" s="140"/>
      <c r="BH786" s="139"/>
      <c r="BI786" s="139"/>
      <c r="BJ786" s="139"/>
      <c r="BK786" s="139"/>
      <c r="BL786" s="139"/>
      <c r="BM786" s="139"/>
      <c r="BN786" s="139"/>
    </row>
    <row r="787" spans="1:66" ht="15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  <c r="AB787" s="139"/>
      <c r="AC787" s="139"/>
      <c r="AD787" s="139"/>
      <c r="AE787" s="139"/>
      <c r="AF787" s="139"/>
      <c r="AG787" s="139"/>
      <c r="AH787" s="139"/>
      <c r="AI787" s="139"/>
      <c r="AJ787" s="139"/>
      <c r="AK787" s="139"/>
      <c r="AL787" s="139"/>
      <c r="AM787" s="139"/>
      <c r="AN787" s="139"/>
      <c r="AO787" s="139"/>
      <c r="AP787" s="139"/>
      <c r="AQ787" s="139"/>
      <c r="AR787" s="139"/>
      <c r="AS787" s="139"/>
      <c r="AT787" s="139"/>
      <c r="AU787" s="139"/>
      <c r="AV787" s="139"/>
      <c r="AW787" s="139"/>
      <c r="AX787" s="139"/>
      <c r="AY787" s="139"/>
      <c r="AZ787" s="139"/>
      <c r="BA787" s="140"/>
      <c r="BB787" s="139"/>
      <c r="BC787" s="139"/>
      <c r="BD787" s="139"/>
      <c r="BE787" s="139"/>
      <c r="BF787" s="139"/>
      <c r="BG787" s="140"/>
      <c r="BH787" s="139"/>
      <c r="BI787" s="139"/>
      <c r="BJ787" s="139"/>
      <c r="BK787" s="139"/>
      <c r="BL787" s="139"/>
      <c r="BM787" s="139"/>
      <c r="BN787" s="139"/>
    </row>
    <row r="788" spans="1:66" ht="15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  <c r="AB788" s="139"/>
      <c r="AC788" s="139"/>
      <c r="AD788" s="139"/>
      <c r="AE788" s="139"/>
      <c r="AF788" s="139"/>
      <c r="AG788" s="139"/>
      <c r="AH788" s="139"/>
      <c r="AI788" s="139"/>
      <c r="AJ788" s="139"/>
      <c r="AK788" s="139"/>
      <c r="AL788" s="139"/>
      <c r="AM788" s="139"/>
      <c r="AN788" s="139"/>
      <c r="AO788" s="139"/>
      <c r="AP788" s="139"/>
      <c r="AQ788" s="139"/>
      <c r="AR788" s="139"/>
      <c r="AS788" s="139"/>
      <c r="AT788" s="139"/>
      <c r="AU788" s="139"/>
      <c r="AV788" s="139"/>
      <c r="AW788" s="139"/>
      <c r="AX788" s="139"/>
      <c r="AY788" s="139"/>
      <c r="AZ788" s="139"/>
      <c r="BA788" s="140"/>
      <c r="BB788" s="139"/>
      <c r="BC788" s="139"/>
      <c r="BD788" s="139"/>
      <c r="BE788" s="139"/>
      <c r="BF788" s="139"/>
      <c r="BG788" s="140"/>
      <c r="BH788" s="139"/>
      <c r="BI788" s="139"/>
      <c r="BJ788" s="139"/>
      <c r="BK788" s="139"/>
      <c r="BL788" s="139"/>
      <c r="BM788" s="139"/>
      <c r="BN788" s="139"/>
    </row>
    <row r="789" spans="1:66" ht="15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  <c r="AB789" s="139"/>
      <c r="AC789" s="139"/>
      <c r="AD789" s="139"/>
      <c r="AE789" s="139"/>
      <c r="AF789" s="139"/>
      <c r="AG789" s="139"/>
      <c r="AH789" s="139"/>
      <c r="AI789" s="139"/>
      <c r="AJ789" s="139"/>
      <c r="AK789" s="139"/>
      <c r="AL789" s="139"/>
      <c r="AM789" s="139"/>
      <c r="AN789" s="139"/>
      <c r="AO789" s="139"/>
      <c r="AP789" s="139"/>
      <c r="AQ789" s="139"/>
      <c r="AR789" s="139"/>
      <c r="AS789" s="139"/>
      <c r="AT789" s="139"/>
      <c r="AU789" s="139"/>
      <c r="AV789" s="139"/>
      <c r="AW789" s="139"/>
      <c r="AX789" s="139"/>
      <c r="AY789" s="139"/>
      <c r="AZ789" s="139"/>
      <c r="BA789" s="140"/>
      <c r="BB789" s="139"/>
      <c r="BC789" s="139"/>
      <c r="BD789" s="139"/>
      <c r="BE789" s="139"/>
      <c r="BF789" s="139"/>
      <c r="BG789" s="140"/>
      <c r="BH789" s="139"/>
      <c r="BI789" s="139"/>
      <c r="BJ789" s="139"/>
      <c r="BK789" s="139"/>
      <c r="BL789" s="139"/>
      <c r="BM789" s="139"/>
      <c r="BN789" s="139"/>
    </row>
    <row r="790" spans="1:66" ht="15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  <c r="AC790" s="139"/>
      <c r="AD790" s="139"/>
      <c r="AE790" s="139"/>
      <c r="AF790" s="139"/>
      <c r="AG790" s="139"/>
      <c r="AH790" s="139"/>
      <c r="AI790" s="139"/>
      <c r="AJ790" s="139"/>
      <c r="AK790" s="139"/>
      <c r="AL790" s="139"/>
      <c r="AM790" s="139"/>
      <c r="AN790" s="139"/>
      <c r="AO790" s="139"/>
      <c r="AP790" s="139"/>
      <c r="AQ790" s="139"/>
      <c r="AR790" s="139"/>
      <c r="AS790" s="139"/>
      <c r="AT790" s="139"/>
      <c r="AU790" s="139"/>
      <c r="AV790" s="139"/>
      <c r="AW790" s="139"/>
      <c r="AX790" s="139"/>
      <c r="AY790" s="139"/>
      <c r="AZ790" s="139"/>
      <c r="BA790" s="140"/>
      <c r="BB790" s="139"/>
      <c r="BC790" s="139"/>
      <c r="BD790" s="139"/>
      <c r="BE790" s="139"/>
      <c r="BF790" s="139"/>
      <c r="BG790" s="140"/>
      <c r="BH790" s="139"/>
      <c r="BI790" s="139"/>
      <c r="BJ790" s="139"/>
      <c r="BK790" s="139"/>
      <c r="BL790" s="139"/>
      <c r="BM790" s="139"/>
      <c r="BN790" s="139"/>
    </row>
    <row r="791" spans="1:66" ht="15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  <c r="AB791" s="139"/>
      <c r="AC791" s="139"/>
      <c r="AD791" s="139"/>
      <c r="AE791" s="139"/>
      <c r="AF791" s="139"/>
      <c r="AG791" s="139"/>
      <c r="AH791" s="139"/>
      <c r="AI791" s="139"/>
      <c r="AJ791" s="139"/>
      <c r="AK791" s="139"/>
      <c r="AL791" s="139"/>
      <c r="AM791" s="139"/>
      <c r="AN791" s="139"/>
      <c r="AO791" s="139"/>
      <c r="AP791" s="139"/>
      <c r="AQ791" s="139"/>
      <c r="AR791" s="139"/>
      <c r="AS791" s="139"/>
      <c r="AT791" s="139"/>
      <c r="AU791" s="139"/>
      <c r="AV791" s="139"/>
      <c r="AW791" s="139"/>
      <c r="AX791" s="139"/>
      <c r="AY791" s="139"/>
      <c r="AZ791" s="139"/>
      <c r="BA791" s="140"/>
      <c r="BB791" s="139"/>
      <c r="BC791" s="139"/>
      <c r="BD791" s="139"/>
      <c r="BE791" s="139"/>
      <c r="BF791" s="139"/>
      <c r="BG791" s="140"/>
      <c r="BH791" s="139"/>
      <c r="BI791" s="139"/>
      <c r="BJ791" s="139"/>
      <c r="BK791" s="139"/>
      <c r="BL791" s="139"/>
      <c r="BM791" s="139"/>
      <c r="BN791" s="139"/>
    </row>
    <row r="792" spans="1:66" ht="15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  <c r="AC792" s="139"/>
      <c r="AD792" s="139"/>
      <c r="AE792" s="139"/>
      <c r="AF792" s="139"/>
      <c r="AG792" s="139"/>
      <c r="AH792" s="139"/>
      <c r="AI792" s="139"/>
      <c r="AJ792" s="139"/>
      <c r="AK792" s="139"/>
      <c r="AL792" s="139"/>
      <c r="AM792" s="139"/>
      <c r="AN792" s="139"/>
      <c r="AO792" s="139"/>
      <c r="AP792" s="139"/>
      <c r="AQ792" s="139"/>
      <c r="AR792" s="139"/>
      <c r="AS792" s="139"/>
      <c r="AT792" s="139"/>
      <c r="AU792" s="139"/>
      <c r="AV792" s="139"/>
      <c r="AW792" s="139"/>
      <c r="AX792" s="139"/>
      <c r="AY792" s="139"/>
      <c r="AZ792" s="139"/>
      <c r="BA792" s="140"/>
      <c r="BB792" s="139"/>
      <c r="BC792" s="139"/>
      <c r="BD792" s="139"/>
      <c r="BE792" s="139"/>
      <c r="BF792" s="139"/>
      <c r="BG792" s="140"/>
      <c r="BH792" s="139"/>
      <c r="BI792" s="139"/>
      <c r="BJ792" s="139"/>
      <c r="BK792" s="139"/>
      <c r="BL792" s="139"/>
      <c r="BM792" s="139"/>
      <c r="BN792" s="139"/>
    </row>
    <row r="793" spans="1:66" ht="15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  <c r="AB793" s="139"/>
      <c r="AC793" s="139"/>
      <c r="AD793" s="139"/>
      <c r="AE793" s="139"/>
      <c r="AF793" s="139"/>
      <c r="AG793" s="139"/>
      <c r="AH793" s="139"/>
      <c r="AI793" s="139"/>
      <c r="AJ793" s="139"/>
      <c r="AK793" s="139"/>
      <c r="AL793" s="139"/>
      <c r="AM793" s="139"/>
      <c r="AN793" s="139"/>
      <c r="AO793" s="139"/>
      <c r="AP793" s="139"/>
      <c r="AQ793" s="139"/>
      <c r="AR793" s="139"/>
      <c r="AS793" s="139"/>
      <c r="AT793" s="139"/>
      <c r="AU793" s="139"/>
      <c r="AV793" s="139"/>
      <c r="AW793" s="139"/>
      <c r="AX793" s="139"/>
      <c r="AY793" s="139"/>
      <c r="AZ793" s="139"/>
      <c r="BA793" s="140"/>
      <c r="BB793" s="139"/>
      <c r="BC793" s="139"/>
      <c r="BD793" s="139"/>
      <c r="BE793" s="139"/>
      <c r="BF793" s="139"/>
      <c r="BG793" s="140"/>
      <c r="BH793" s="139"/>
      <c r="BI793" s="139"/>
      <c r="BJ793" s="139"/>
      <c r="BK793" s="139"/>
      <c r="BL793" s="139"/>
      <c r="BM793" s="139"/>
      <c r="BN793" s="139"/>
    </row>
    <row r="794" spans="1:66" ht="15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  <c r="AC794" s="139"/>
      <c r="AD794" s="139"/>
      <c r="AE794" s="139"/>
      <c r="AF794" s="139"/>
      <c r="AG794" s="139"/>
      <c r="AH794" s="139"/>
      <c r="AI794" s="139"/>
      <c r="AJ794" s="139"/>
      <c r="AK794" s="139"/>
      <c r="AL794" s="139"/>
      <c r="AM794" s="139"/>
      <c r="AN794" s="139"/>
      <c r="AO794" s="139"/>
      <c r="AP794" s="139"/>
      <c r="AQ794" s="139"/>
      <c r="AR794" s="139"/>
      <c r="AS794" s="139"/>
      <c r="AT794" s="139"/>
      <c r="AU794" s="139"/>
      <c r="AV794" s="139"/>
      <c r="AW794" s="139"/>
      <c r="AX794" s="139"/>
      <c r="AY794" s="139"/>
      <c r="AZ794" s="139"/>
      <c r="BA794" s="140"/>
      <c r="BB794" s="139"/>
      <c r="BC794" s="139"/>
      <c r="BD794" s="139"/>
      <c r="BE794" s="139"/>
      <c r="BF794" s="139"/>
      <c r="BG794" s="140"/>
      <c r="BH794" s="139"/>
      <c r="BI794" s="139"/>
      <c r="BJ794" s="139"/>
      <c r="BK794" s="139"/>
      <c r="BL794" s="139"/>
      <c r="BM794" s="139"/>
      <c r="BN794" s="139"/>
    </row>
    <row r="795" spans="1:66" ht="15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  <c r="AB795" s="139"/>
      <c r="AC795" s="139"/>
      <c r="AD795" s="139"/>
      <c r="AE795" s="139"/>
      <c r="AF795" s="139"/>
      <c r="AG795" s="139"/>
      <c r="AH795" s="139"/>
      <c r="AI795" s="139"/>
      <c r="AJ795" s="139"/>
      <c r="AK795" s="139"/>
      <c r="AL795" s="139"/>
      <c r="AM795" s="139"/>
      <c r="AN795" s="139"/>
      <c r="AO795" s="139"/>
      <c r="AP795" s="139"/>
      <c r="AQ795" s="139"/>
      <c r="AR795" s="139"/>
      <c r="AS795" s="139"/>
      <c r="AT795" s="139"/>
      <c r="AU795" s="139"/>
      <c r="AV795" s="139"/>
      <c r="AW795" s="139"/>
      <c r="AX795" s="139"/>
      <c r="AY795" s="139"/>
      <c r="AZ795" s="139"/>
      <c r="BA795" s="140"/>
      <c r="BB795" s="139"/>
      <c r="BC795" s="139"/>
      <c r="BD795" s="139"/>
      <c r="BE795" s="139"/>
      <c r="BF795" s="139"/>
      <c r="BG795" s="140"/>
      <c r="BH795" s="139"/>
      <c r="BI795" s="139"/>
      <c r="BJ795" s="139"/>
      <c r="BK795" s="139"/>
      <c r="BL795" s="139"/>
      <c r="BM795" s="139"/>
      <c r="BN795" s="139"/>
    </row>
    <row r="796" spans="1:66" ht="15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  <c r="AC796" s="139"/>
      <c r="AD796" s="139"/>
      <c r="AE796" s="139"/>
      <c r="AF796" s="139"/>
      <c r="AG796" s="139"/>
      <c r="AH796" s="139"/>
      <c r="AI796" s="139"/>
      <c r="AJ796" s="139"/>
      <c r="AK796" s="139"/>
      <c r="AL796" s="139"/>
      <c r="AM796" s="139"/>
      <c r="AN796" s="139"/>
      <c r="AO796" s="139"/>
      <c r="AP796" s="139"/>
      <c r="AQ796" s="139"/>
      <c r="AR796" s="139"/>
      <c r="AS796" s="139"/>
      <c r="AT796" s="139"/>
      <c r="AU796" s="139"/>
      <c r="AV796" s="139"/>
      <c r="AW796" s="139"/>
      <c r="AX796" s="139"/>
      <c r="AY796" s="139"/>
      <c r="AZ796" s="139"/>
      <c r="BA796" s="140"/>
      <c r="BB796" s="139"/>
      <c r="BC796" s="139"/>
      <c r="BD796" s="139"/>
      <c r="BE796" s="139"/>
      <c r="BF796" s="139"/>
      <c r="BG796" s="140"/>
      <c r="BH796" s="139"/>
      <c r="BI796" s="139"/>
      <c r="BJ796" s="139"/>
      <c r="BK796" s="139"/>
      <c r="BL796" s="139"/>
      <c r="BM796" s="139"/>
      <c r="BN796" s="139"/>
    </row>
    <row r="797" spans="1:66" ht="15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  <c r="AB797" s="139"/>
      <c r="AC797" s="139"/>
      <c r="AD797" s="139"/>
      <c r="AE797" s="139"/>
      <c r="AF797" s="139"/>
      <c r="AG797" s="139"/>
      <c r="AH797" s="139"/>
      <c r="AI797" s="139"/>
      <c r="AJ797" s="139"/>
      <c r="AK797" s="139"/>
      <c r="AL797" s="139"/>
      <c r="AM797" s="139"/>
      <c r="AN797" s="139"/>
      <c r="AO797" s="139"/>
      <c r="AP797" s="139"/>
      <c r="AQ797" s="139"/>
      <c r="AR797" s="139"/>
      <c r="AS797" s="139"/>
      <c r="AT797" s="139"/>
      <c r="AU797" s="139"/>
      <c r="AV797" s="139"/>
      <c r="AW797" s="139"/>
      <c r="AX797" s="139"/>
      <c r="AY797" s="139"/>
      <c r="AZ797" s="139"/>
      <c r="BA797" s="140"/>
      <c r="BB797" s="139"/>
      <c r="BC797" s="139"/>
      <c r="BD797" s="139"/>
      <c r="BE797" s="139"/>
      <c r="BF797" s="139"/>
      <c r="BG797" s="140"/>
      <c r="BH797" s="139"/>
      <c r="BI797" s="139"/>
      <c r="BJ797" s="139"/>
      <c r="BK797" s="139"/>
      <c r="BL797" s="139"/>
      <c r="BM797" s="139"/>
      <c r="BN797" s="139"/>
    </row>
    <row r="798" spans="1:66" ht="15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  <c r="AC798" s="139"/>
      <c r="AD798" s="139"/>
      <c r="AE798" s="139"/>
      <c r="AF798" s="139"/>
      <c r="AG798" s="139"/>
      <c r="AH798" s="139"/>
      <c r="AI798" s="139"/>
      <c r="AJ798" s="139"/>
      <c r="AK798" s="139"/>
      <c r="AL798" s="139"/>
      <c r="AM798" s="139"/>
      <c r="AN798" s="139"/>
      <c r="AO798" s="139"/>
      <c r="AP798" s="139"/>
      <c r="AQ798" s="139"/>
      <c r="AR798" s="139"/>
      <c r="AS798" s="139"/>
      <c r="AT798" s="139"/>
      <c r="AU798" s="139"/>
      <c r="AV798" s="139"/>
      <c r="AW798" s="139"/>
      <c r="AX798" s="139"/>
      <c r="AY798" s="139"/>
      <c r="AZ798" s="139"/>
      <c r="BA798" s="140"/>
      <c r="BB798" s="139"/>
      <c r="BC798" s="139"/>
      <c r="BD798" s="139"/>
      <c r="BE798" s="139"/>
      <c r="BF798" s="139"/>
      <c r="BG798" s="140"/>
      <c r="BH798" s="139"/>
      <c r="BI798" s="139"/>
      <c r="BJ798" s="139"/>
      <c r="BK798" s="139"/>
      <c r="BL798" s="139"/>
      <c r="BM798" s="139"/>
      <c r="BN798" s="139"/>
    </row>
    <row r="799" spans="1:66" ht="15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  <c r="AB799" s="139"/>
      <c r="AC799" s="139"/>
      <c r="AD799" s="139"/>
      <c r="AE799" s="139"/>
      <c r="AF799" s="139"/>
      <c r="AG799" s="139"/>
      <c r="AH799" s="139"/>
      <c r="AI799" s="139"/>
      <c r="AJ799" s="139"/>
      <c r="AK799" s="139"/>
      <c r="AL799" s="139"/>
      <c r="AM799" s="139"/>
      <c r="AN799" s="139"/>
      <c r="AO799" s="139"/>
      <c r="AP799" s="139"/>
      <c r="AQ799" s="139"/>
      <c r="AR799" s="139"/>
      <c r="AS799" s="139"/>
      <c r="AT799" s="139"/>
      <c r="AU799" s="139"/>
      <c r="AV799" s="139"/>
      <c r="AW799" s="139"/>
      <c r="AX799" s="139"/>
      <c r="AY799" s="139"/>
      <c r="AZ799" s="139"/>
      <c r="BA799" s="140"/>
      <c r="BB799" s="139"/>
      <c r="BC799" s="139"/>
      <c r="BD799" s="139"/>
      <c r="BE799" s="139"/>
      <c r="BF799" s="139"/>
      <c r="BG799" s="140"/>
      <c r="BH799" s="139"/>
      <c r="BI799" s="139"/>
      <c r="BJ799" s="139"/>
      <c r="BK799" s="139"/>
      <c r="BL799" s="139"/>
      <c r="BM799" s="139"/>
      <c r="BN799" s="139"/>
    </row>
    <row r="800" spans="1:66" ht="15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  <c r="AC800" s="139"/>
      <c r="AD800" s="139"/>
      <c r="AE800" s="139"/>
      <c r="AF800" s="139"/>
      <c r="AG800" s="139"/>
      <c r="AH800" s="139"/>
      <c r="AI800" s="139"/>
      <c r="AJ800" s="139"/>
      <c r="AK800" s="139"/>
      <c r="AL800" s="139"/>
      <c r="AM800" s="139"/>
      <c r="AN800" s="139"/>
      <c r="AO800" s="139"/>
      <c r="AP800" s="139"/>
      <c r="AQ800" s="139"/>
      <c r="AR800" s="139"/>
      <c r="AS800" s="139"/>
      <c r="AT800" s="139"/>
      <c r="AU800" s="139"/>
      <c r="AV800" s="139"/>
      <c r="AW800" s="139"/>
      <c r="AX800" s="139"/>
      <c r="AY800" s="139"/>
      <c r="AZ800" s="139"/>
      <c r="BA800" s="140"/>
      <c r="BB800" s="139"/>
      <c r="BC800" s="139"/>
      <c r="BD800" s="139"/>
      <c r="BE800" s="139"/>
      <c r="BF800" s="139"/>
      <c r="BG800" s="140"/>
      <c r="BH800" s="139"/>
      <c r="BI800" s="139"/>
      <c r="BJ800" s="139"/>
      <c r="BK800" s="139"/>
      <c r="BL800" s="139"/>
      <c r="BM800" s="139"/>
      <c r="BN800" s="139"/>
    </row>
    <row r="801" spans="1:66" ht="15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  <c r="AB801" s="139"/>
      <c r="AC801" s="139"/>
      <c r="AD801" s="139"/>
      <c r="AE801" s="139"/>
      <c r="AF801" s="139"/>
      <c r="AG801" s="139"/>
      <c r="AH801" s="139"/>
      <c r="AI801" s="139"/>
      <c r="AJ801" s="139"/>
      <c r="AK801" s="139"/>
      <c r="AL801" s="139"/>
      <c r="AM801" s="139"/>
      <c r="AN801" s="139"/>
      <c r="AO801" s="139"/>
      <c r="AP801" s="139"/>
      <c r="AQ801" s="139"/>
      <c r="AR801" s="139"/>
      <c r="AS801" s="139"/>
      <c r="AT801" s="139"/>
      <c r="AU801" s="139"/>
      <c r="AV801" s="139"/>
      <c r="AW801" s="139"/>
      <c r="AX801" s="139"/>
      <c r="AY801" s="139"/>
      <c r="AZ801" s="139"/>
      <c r="BA801" s="140"/>
      <c r="BB801" s="139"/>
      <c r="BC801" s="139"/>
      <c r="BD801" s="139"/>
      <c r="BE801" s="139"/>
      <c r="BF801" s="139"/>
      <c r="BG801" s="140"/>
      <c r="BH801" s="139"/>
      <c r="BI801" s="139"/>
      <c r="BJ801" s="139"/>
      <c r="BK801" s="139"/>
      <c r="BL801" s="139"/>
      <c r="BM801" s="139"/>
      <c r="BN801" s="139"/>
    </row>
    <row r="802" spans="1:66" ht="15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  <c r="AC802" s="139"/>
      <c r="AD802" s="139"/>
      <c r="AE802" s="139"/>
      <c r="AF802" s="139"/>
      <c r="AG802" s="139"/>
      <c r="AH802" s="139"/>
      <c r="AI802" s="139"/>
      <c r="AJ802" s="139"/>
      <c r="AK802" s="139"/>
      <c r="AL802" s="139"/>
      <c r="AM802" s="139"/>
      <c r="AN802" s="139"/>
      <c r="AO802" s="139"/>
      <c r="AP802" s="139"/>
      <c r="AQ802" s="139"/>
      <c r="AR802" s="139"/>
      <c r="AS802" s="139"/>
      <c r="AT802" s="139"/>
      <c r="AU802" s="139"/>
      <c r="AV802" s="139"/>
      <c r="AW802" s="139"/>
      <c r="AX802" s="139"/>
      <c r="AY802" s="139"/>
      <c r="AZ802" s="139"/>
      <c r="BA802" s="140"/>
      <c r="BB802" s="139"/>
      <c r="BC802" s="139"/>
      <c r="BD802" s="139"/>
      <c r="BE802" s="139"/>
      <c r="BF802" s="139"/>
      <c r="BG802" s="140"/>
      <c r="BH802" s="139"/>
      <c r="BI802" s="139"/>
      <c r="BJ802" s="139"/>
      <c r="BK802" s="139"/>
      <c r="BL802" s="139"/>
      <c r="BM802" s="139"/>
      <c r="BN802" s="139"/>
    </row>
    <row r="803" spans="1:66" ht="15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  <c r="AC803" s="139"/>
      <c r="AD803" s="139"/>
      <c r="AE803" s="139"/>
      <c r="AF803" s="139"/>
      <c r="AG803" s="139"/>
      <c r="AH803" s="139"/>
      <c r="AI803" s="139"/>
      <c r="AJ803" s="139"/>
      <c r="AK803" s="139"/>
      <c r="AL803" s="139"/>
      <c r="AM803" s="139"/>
      <c r="AN803" s="139"/>
      <c r="AO803" s="139"/>
      <c r="AP803" s="139"/>
      <c r="AQ803" s="139"/>
      <c r="AR803" s="139"/>
      <c r="AS803" s="139"/>
      <c r="AT803" s="139"/>
      <c r="AU803" s="139"/>
      <c r="AV803" s="139"/>
      <c r="AW803" s="139"/>
      <c r="AX803" s="139"/>
      <c r="AY803" s="139"/>
      <c r="AZ803" s="139"/>
      <c r="BA803" s="140"/>
      <c r="BB803" s="139"/>
      <c r="BC803" s="139"/>
      <c r="BD803" s="139"/>
      <c r="BE803" s="139"/>
      <c r="BF803" s="139"/>
      <c r="BG803" s="140"/>
      <c r="BH803" s="139"/>
      <c r="BI803" s="139"/>
      <c r="BJ803" s="139"/>
      <c r="BK803" s="139"/>
      <c r="BL803" s="139"/>
      <c r="BM803" s="139"/>
      <c r="BN803" s="139"/>
    </row>
    <row r="804" spans="1:66" ht="15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  <c r="AB804" s="139"/>
      <c r="AC804" s="139"/>
      <c r="AD804" s="139"/>
      <c r="AE804" s="139"/>
      <c r="AF804" s="139"/>
      <c r="AG804" s="139"/>
      <c r="AH804" s="139"/>
      <c r="AI804" s="139"/>
      <c r="AJ804" s="139"/>
      <c r="AK804" s="139"/>
      <c r="AL804" s="139"/>
      <c r="AM804" s="139"/>
      <c r="AN804" s="139"/>
      <c r="AO804" s="139"/>
      <c r="AP804" s="139"/>
      <c r="AQ804" s="139"/>
      <c r="AR804" s="139"/>
      <c r="AS804" s="139"/>
      <c r="AT804" s="139"/>
      <c r="AU804" s="139"/>
      <c r="AV804" s="139"/>
      <c r="AW804" s="139"/>
      <c r="AX804" s="139"/>
      <c r="AY804" s="139"/>
      <c r="AZ804" s="139"/>
      <c r="BA804" s="140"/>
      <c r="BB804" s="139"/>
      <c r="BC804" s="139"/>
      <c r="BD804" s="139"/>
      <c r="BE804" s="139"/>
      <c r="BF804" s="139"/>
      <c r="BG804" s="140"/>
      <c r="BH804" s="139"/>
      <c r="BI804" s="139"/>
      <c r="BJ804" s="139"/>
      <c r="BK804" s="139"/>
      <c r="BL804" s="139"/>
      <c r="BM804" s="139"/>
      <c r="BN804" s="139"/>
    </row>
    <row r="805" spans="1:66" ht="15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  <c r="AB805" s="139"/>
      <c r="AC805" s="139"/>
      <c r="AD805" s="139"/>
      <c r="AE805" s="139"/>
      <c r="AF805" s="139"/>
      <c r="AG805" s="139"/>
      <c r="AH805" s="139"/>
      <c r="AI805" s="139"/>
      <c r="AJ805" s="139"/>
      <c r="AK805" s="139"/>
      <c r="AL805" s="139"/>
      <c r="AM805" s="139"/>
      <c r="AN805" s="139"/>
      <c r="AO805" s="139"/>
      <c r="AP805" s="139"/>
      <c r="AQ805" s="139"/>
      <c r="AR805" s="139"/>
      <c r="AS805" s="139"/>
      <c r="AT805" s="139"/>
      <c r="AU805" s="139"/>
      <c r="AV805" s="139"/>
      <c r="AW805" s="139"/>
      <c r="AX805" s="139"/>
      <c r="AY805" s="139"/>
      <c r="AZ805" s="139"/>
      <c r="BA805" s="140"/>
      <c r="BB805" s="139"/>
      <c r="BC805" s="139"/>
      <c r="BD805" s="139"/>
      <c r="BE805" s="139"/>
      <c r="BF805" s="139"/>
      <c r="BG805" s="140"/>
      <c r="BH805" s="139"/>
      <c r="BI805" s="139"/>
      <c r="BJ805" s="139"/>
      <c r="BK805" s="139"/>
      <c r="BL805" s="139"/>
      <c r="BM805" s="139"/>
      <c r="BN805" s="139"/>
    </row>
    <row r="806" spans="1:66" ht="15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  <c r="AB806" s="139"/>
      <c r="AC806" s="139"/>
      <c r="AD806" s="139"/>
      <c r="AE806" s="139"/>
      <c r="AF806" s="139"/>
      <c r="AG806" s="139"/>
      <c r="AH806" s="139"/>
      <c r="AI806" s="139"/>
      <c r="AJ806" s="139"/>
      <c r="AK806" s="139"/>
      <c r="AL806" s="139"/>
      <c r="AM806" s="139"/>
      <c r="AN806" s="139"/>
      <c r="AO806" s="139"/>
      <c r="AP806" s="139"/>
      <c r="AQ806" s="139"/>
      <c r="AR806" s="139"/>
      <c r="AS806" s="139"/>
      <c r="AT806" s="139"/>
      <c r="AU806" s="139"/>
      <c r="AV806" s="139"/>
      <c r="AW806" s="139"/>
      <c r="AX806" s="139"/>
      <c r="AY806" s="139"/>
      <c r="AZ806" s="139"/>
      <c r="BA806" s="140"/>
      <c r="BB806" s="139"/>
      <c r="BC806" s="139"/>
      <c r="BD806" s="139"/>
      <c r="BE806" s="139"/>
      <c r="BF806" s="139"/>
      <c r="BG806" s="140"/>
      <c r="BH806" s="139"/>
      <c r="BI806" s="139"/>
      <c r="BJ806" s="139"/>
      <c r="BK806" s="139"/>
      <c r="BL806" s="139"/>
      <c r="BM806" s="139"/>
      <c r="BN806" s="139"/>
    </row>
    <row r="807" spans="1:66" ht="15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  <c r="AC807" s="139"/>
      <c r="AD807" s="139"/>
      <c r="AE807" s="139"/>
      <c r="AF807" s="139"/>
      <c r="AG807" s="139"/>
      <c r="AH807" s="139"/>
      <c r="AI807" s="139"/>
      <c r="AJ807" s="139"/>
      <c r="AK807" s="139"/>
      <c r="AL807" s="139"/>
      <c r="AM807" s="139"/>
      <c r="AN807" s="139"/>
      <c r="AO807" s="139"/>
      <c r="AP807" s="139"/>
      <c r="AQ807" s="139"/>
      <c r="AR807" s="139"/>
      <c r="AS807" s="139"/>
      <c r="AT807" s="139"/>
      <c r="AU807" s="139"/>
      <c r="AV807" s="139"/>
      <c r="AW807" s="139"/>
      <c r="AX807" s="139"/>
      <c r="AY807" s="139"/>
      <c r="AZ807" s="139"/>
      <c r="BA807" s="140"/>
      <c r="BB807" s="139"/>
      <c r="BC807" s="139"/>
      <c r="BD807" s="139"/>
      <c r="BE807" s="139"/>
      <c r="BF807" s="139"/>
      <c r="BG807" s="140"/>
      <c r="BH807" s="139"/>
      <c r="BI807" s="139"/>
      <c r="BJ807" s="139"/>
      <c r="BK807" s="139"/>
      <c r="BL807" s="139"/>
      <c r="BM807" s="139"/>
      <c r="BN807" s="139"/>
    </row>
    <row r="808" spans="1:66" ht="15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  <c r="AB808" s="139"/>
      <c r="AC808" s="139"/>
      <c r="AD808" s="139"/>
      <c r="AE808" s="139"/>
      <c r="AF808" s="139"/>
      <c r="AG808" s="139"/>
      <c r="AH808" s="139"/>
      <c r="AI808" s="139"/>
      <c r="AJ808" s="139"/>
      <c r="AK808" s="139"/>
      <c r="AL808" s="139"/>
      <c r="AM808" s="139"/>
      <c r="AN808" s="139"/>
      <c r="AO808" s="139"/>
      <c r="AP808" s="139"/>
      <c r="AQ808" s="139"/>
      <c r="AR808" s="139"/>
      <c r="AS808" s="139"/>
      <c r="AT808" s="139"/>
      <c r="AU808" s="139"/>
      <c r="AV808" s="139"/>
      <c r="AW808" s="139"/>
      <c r="AX808" s="139"/>
      <c r="AY808" s="139"/>
      <c r="AZ808" s="139"/>
      <c r="BA808" s="140"/>
      <c r="BB808" s="139"/>
      <c r="BC808" s="139"/>
      <c r="BD808" s="139"/>
      <c r="BE808" s="139"/>
      <c r="BF808" s="139"/>
      <c r="BG808" s="140"/>
      <c r="BH808" s="139"/>
      <c r="BI808" s="139"/>
      <c r="BJ808" s="139"/>
      <c r="BK808" s="139"/>
      <c r="BL808" s="139"/>
      <c r="BM808" s="139"/>
      <c r="BN808" s="139"/>
    </row>
    <row r="809" spans="1:66" ht="15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  <c r="AC809" s="139"/>
      <c r="AD809" s="139"/>
      <c r="AE809" s="139"/>
      <c r="AF809" s="139"/>
      <c r="AG809" s="139"/>
      <c r="AH809" s="139"/>
      <c r="AI809" s="139"/>
      <c r="AJ809" s="139"/>
      <c r="AK809" s="139"/>
      <c r="AL809" s="139"/>
      <c r="AM809" s="139"/>
      <c r="AN809" s="139"/>
      <c r="AO809" s="139"/>
      <c r="AP809" s="139"/>
      <c r="AQ809" s="139"/>
      <c r="AR809" s="139"/>
      <c r="AS809" s="139"/>
      <c r="AT809" s="139"/>
      <c r="AU809" s="139"/>
      <c r="AV809" s="139"/>
      <c r="AW809" s="139"/>
      <c r="AX809" s="139"/>
      <c r="AY809" s="139"/>
      <c r="AZ809" s="139"/>
      <c r="BA809" s="140"/>
      <c r="BB809" s="139"/>
      <c r="BC809" s="139"/>
      <c r="BD809" s="139"/>
      <c r="BE809" s="139"/>
      <c r="BF809" s="139"/>
      <c r="BG809" s="140"/>
      <c r="BH809" s="139"/>
      <c r="BI809" s="139"/>
      <c r="BJ809" s="139"/>
      <c r="BK809" s="139"/>
      <c r="BL809" s="139"/>
      <c r="BM809" s="139"/>
      <c r="BN809" s="139"/>
    </row>
    <row r="810" spans="1:66" ht="15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  <c r="AB810" s="139"/>
      <c r="AC810" s="139"/>
      <c r="AD810" s="139"/>
      <c r="AE810" s="139"/>
      <c r="AF810" s="139"/>
      <c r="AG810" s="139"/>
      <c r="AH810" s="139"/>
      <c r="AI810" s="139"/>
      <c r="AJ810" s="139"/>
      <c r="AK810" s="139"/>
      <c r="AL810" s="139"/>
      <c r="AM810" s="139"/>
      <c r="AN810" s="139"/>
      <c r="AO810" s="139"/>
      <c r="AP810" s="139"/>
      <c r="AQ810" s="139"/>
      <c r="AR810" s="139"/>
      <c r="AS810" s="139"/>
      <c r="AT810" s="139"/>
      <c r="AU810" s="139"/>
      <c r="AV810" s="139"/>
      <c r="AW810" s="139"/>
      <c r="AX810" s="139"/>
      <c r="AY810" s="139"/>
      <c r="AZ810" s="139"/>
      <c r="BA810" s="140"/>
      <c r="BB810" s="139"/>
      <c r="BC810" s="139"/>
      <c r="BD810" s="139"/>
      <c r="BE810" s="139"/>
      <c r="BF810" s="139"/>
      <c r="BG810" s="140"/>
      <c r="BH810" s="139"/>
      <c r="BI810" s="139"/>
      <c r="BJ810" s="139"/>
      <c r="BK810" s="139"/>
      <c r="BL810" s="139"/>
      <c r="BM810" s="139"/>
      <c r="BN810" s="139"/>
    </row>
    <row r="811" spans="1:66" ht="15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  <c r="AB811" s="139"/>
      <c r="AC811" s="139"/>
      <c r="AD811" s="139"/>
      <c r="AE811" s="139"/>
      <c r="AF811" s="139"/>
      <c r="AG811" s="139"/>
      <c r="AH811" s="139"/>
      <c r="AI811" s="139"/>
      <c r="AJ811" s="139"/>
      <c r="AK811" s="139"/>
      <c r="AL811" s="139"/>
      <c r="AM811" s="139"/>
      <c r="AN811" s="139"/>
      <c r="AO811" s="139"/>
      <c r="AP811" s="139"/>
      <c r="AQ811" s="139"/>
      <c r="AR811" s="139"/>
      <c r="AS811" s="139"/>
      <c r="AT811" s="139"/>
      <c r="AU811" s="139"/>
      <c r="AV811" s="139"/>
      <c r="AW811" s="139"/>
      <c r="AX811" s="139"/>
      <c r="AY811" s="139"/>
      <c r="AZ811" s="139"/>
      <c r="BA811" s="140"/>
      <c r="BB811" s="139"/>
      <c r="BC811" s="139"/>
      <c r="BD811" s="139"/>
      <c r="BE811" s="139"/>
      <c r="BF811" s="139"/>
      <c r="BG811" s="140"/>
      <c r="BH811" s="139"/>
      <c r="BI811" s="139"/>
      <c r="BJ811" s="139"/>
      <c r="BK811" s="139"/>
      <c r="BL811" s="139"/>
      <c r="BM811" s="139"/>
      <c r="BN811" s="139"/>
    </row>
    <row r="812" spans="1:66" ht="15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  <c r="AB812" s="139"/>
      <c r="AC812" s="139"/>
      <c r="AD812" s="139"/>
      <c r="AE812" s="139"/>
      <c r="AF812" s="139"/>
      <c r="AG812" s="139"/>
      <c r="AH812" s="139"/>
      <c r="AI812" s="139"/>
      <c r="AJ812" s="139"/>
      <c r="AK812" s="139"/>
      <c r="AL812" s="139"/>
      <c r="AM812" s="139"/>
      <c r="AN812" s="139"/>
      <c r="AO812" s="139"/>
      <c r="AP812" s="139"/>
      <c r="AQ812" s="139"/>
      <c r="AR812" s="139"/>
      <c r="AS812" s="139"/>
      <c r="AT812" s="139"/>
      <c r="AU812" s="139"/>
      <c r="AV812" s="139"/>
      <c r="AW812" s="139"/>
      <c r="AX812" s="139"/>
      <c r="AY812" s="139"/>
      <c r="AZ812" s="139"/>
      <c r="BA812" s="140"/>
      <c r="BB812" s="139"/>
      <c r="BC812" s="139"/>
      <c r="BD812" s="139"/>
      <c r="BE812" s="139"/>
      <c r="BF812" s="139"/>
      <c r="BG812" s="140"/>
      <c r="BH812" s="139"/>
      <c r="BI812" s="139"/>
      <c r="BJ812" s="139"/>
      <c r="BK812" s="139"/>
      <c r="BL812" s="139"/>
      <c r="BM812" s="139"/>
      <c r="BN812" s="139"/>
    </row>
    <row r="813" spans="1:66" ht="15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  <c r="AC813" s="139"/>
      <c r="AD813" s="139"/>
      <c r="AE813" s="139"/>
      <c r="AF813" s="139"/>
      <c r="AG813" s="139"/>
      <c r="AH813" s="139"/>
      <c r="AI813" s="139"/>
      <c r="AJ813" s="139"/>
      <c r="AK813" s="139"/>
      <c r="AL813" s="139"/>
      <c r="AM813" s="139"/>
      <c r="AN813" s="139"/>
      <c r="AO813" s="139"/>
      <c r="AP813" s="139"/>
      <c r="AQ813" s="139"/>
      <c r="AR813" s="139"/>
      <c r="AS813" s="139"/>
      <c r="AT813" s="139"/>
      <c r="AU813" s="139"/>
      <c r="AV813" s="139"/>
      <c r="AW813" s="139"/>
      <c r="AX813" s="139"/>
      <c r="AY813" s="139"/>
      <c r="AZ813" s="139"/>
      <c r="BA813" s="140"/>
      <c r="BB813" s="139"/>
      <c r="BC813" s="139"/>
      <c r="BD813" s="139"/>
      <c r="BE813" s="139"/>
      <c r="BF813" s="139"/>
      <c r="BG813" s="140"/>
      <c r="BH813" s="139"/>
      <c r="BI813" s="139"/>
      <c r="BJ813" s="139"/>
      <c r="BK813" s="139"/>
      <c r="BL813" s="139"/>
      <c r="BM813" s="139"/>
      <c r="BN813" s="139"/>
    </row>
    <row r="814" spans="1:66" ht="15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  <c r="AB814" s="139"/>
      <c r="AC814" s="139"/>
      <c r="AD814" s="139"/>
      <c r="AE814" s="139"/>
      <c r="AF814" s="139"/>
      <c r="AG814" s="139"/>
      <c r="AH814" s="139"/>
      <c r="AI814" s="139"/>
      <c r="AJ814" s="139"/>
      <c r="AK814" s="139"/>
      <c r="AL814" s="139"/>
      <c r="AM814" s="139"/>
      <c r="AN814" s="139"/>
      <c r="AO814" s="139"/>
      <c r="AP814" s="139"/>
      <c r="AQ814" s="139"/>
      <c r="AR814" s="139"/>
      <c r="AS814" s="139"/>
      <c r="AT814" s="139"/>
      <c r="AU814" s="139"/>
      <c r="AV814" s="139"/>
      <c r="AW814" s="139"/>
      <c r="AX814" s="139"/>
      <c r="AY814" s="139"/>
      <c r="AZ814" s="139"/>
      <c r="BA814" s="140"/>
      <c r="BB814" s="139"/>
      <c r="BC814" s="139"/>
      <c r="BD814" s="139"/>
      <c r="BE814" s="139"/>
      <c r="BF814" s="139"/>
      <c r="BG814" s="140"/>
      <c r="BH814" s="139"/>
      <c r="BI814" s="139"/>
      <c r="BJ814" s="139"/>
      <c r="BK814" s="139"/>
      <c r="BL814" s="139"/>
      <c r="BM814" s="139"/>
      <c r="BN814" s="139"/>
    </row>
    <row r="815" spans="1:66" ht="15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  <c r="AC815" s="139"/>
      <c r="AD815" s="139"/>
      <c r="AE815" s="139"/>
      <c r="AF815" s="139"/>
      <c r="AG815" s="139"/>
      <c r="AH815" s="139"/>
      <c r="AI815" s="139"/>
      <c r="AJ815" s="139"/>
      <c r="AK815" s="139"/>
      <c r="AL815" s="139"/>
      <c r="AM815" s="139"/>
      <c r="AN815" s="139"/>
      <c r="AO815" s="139"/>
      <c r="AP815" s="139"/>
      <c r="AQ815" s="139"/>
      <c r="AR815" s="139"/>
      <c r="AS815" s="139"/>
      <c r="AT815" s="139"/>
      <c r="AU815" s="139"/>
      <c r="AV815" s="139"/>
      <c r="AW815" s="139"/>
      <c r="AX815" s="139"/>
      <c r="AY815" s="139"/>
      <c r="AZ815" s="139"/>
      <c r="BA815" s="140"/>
      <c r="BB815" s="139"/>
      <c r="BC815" s="139"/>
      <c r="BD815" s="139"/>
      <c r="BE815" s="139"/>
      <c r="BF815" s="139"/>
      <c r="BG815" s="140"/>
      <c r="BH815" s="139"/>
      <c r="BI815" s="139"/>
      <c r="BJ815" s="139"/>
      <c r="BK815" s="139"/>
      <c r="BL815" s="139"/>
      <c r="BM815" s="139"/>
      <c r="BN815" s="139"/>
    </row>
    <row r="816" spans="1:66" ht="15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  <c r="AB816" s="139"/>
      <c r="AC816" s="139"/>
      <c r="AD816" s="139"/>
      <c r="AE816" s="139"/>
      <c r="AF816" s="139"/>
      <c r="AG816" s="139"/>
      <c r="AH816" s="139"/>
      <c r="AI816" s="139"/>
      <c r="AJ816" s="139"/>
      <c r="AK816" s="139"/>
      <c r="AL816" s="139"/>
      <c r="AM816" s="139"/>
      <c r="AN816" s="139"/>
      <c r="AO816" s="139"/>
      <c r="AP816" s="139"/>
      <c r="AQ816" s="139"/>
      <c r="AR816" s="139"/>
      <c r="AS816" s="139"/>
      <c r="AT816" s="139"/>
      <c r="AU816" s="139"/>
      <c r="AV816" s="139"/>
      <c r="AW816" s="139"/>
      <c r="AX816" s="139"/>
      <c r="AY816" s="139"/>
      <c r="AZ816" s="139"/>
      <c r="BA816" s="140"/>
      <c r="BB816" s="139"/>
      <c r="BC816" s="139"/>
      <c r="BD816" s="139"/>
      <c r="BE816" s="139"/>
      <c r="BF816" s="139"/>
      <c r="BG816" s="140"/>
      <c r="BH816" s="139"/>
      <c r="BI816" s="139"/>
      <c r="BJ816" s="139"/>
      <c r="BK816" s="139"/>
      <c r="BL816" s="139"/>
      <c r="BM816" s="139"/>
      <c r="BN816" s="139"/>
    </row>
    <row r="817" spans="1:66" ht="15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  <c r="AC817" s="139"/>
      <c r="AD817" s="139"/>
      <c r="AE817" s="139"/>
      <c r="AF817" s="139"/>
      <c r="AG817" s="139"/>
      <c r="AH817" s="139"/>
      <c r="AI817" s="139"/>
      <c r="AJ817" s="139"/>
      <c r="AK817" s="139"/>
      <c r="AL817" s="139"/>
      <c r="AM817" s="139"/>
      <c r="AN817" s="139"/>
      <c r="AO817" s="139"/>
      <c r="AP817" s="139"/>
      <c r="AQ817" s="139"/>
      <c r="AR817" s="139"/>
      <c r="AS817" s="139"/>
      <c r="AT817" s="139"/>
      <c r="AU817" s="139"/>
      <c r="AV817" s="139"/>
      <c r="AW817" s="139"/>
      <c r="AX817" s="139"/>
      <c r="AY817" s="139"/>
      <c r="AZ817" s="139"/>
      <c r="BA817" s="140"/>
      <c r="BB817" s="139"/>
      <c r="BC817" s="139"/>
      <c r="BD817" s="139"/>
      <c r="BE817" s="139"/>
      <c r="BF817" s="139"/>
      <c r="BG817" s="140"/>
      <c r="BH817" s="139"/>
      <c r="BI817" s="139"/>
      <c r="BJ817" s="139"/>
      <c r="BK817" s="139"/>
      <c r="BL817" s="139"/>
      <c r="BM817" s="139"/>
      <c r="BN817" s="139"/>
    </row>
    <row r="818" spans="1:66" ht="15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  <c r="AB818" s="139"/>
      <c r="AC818" s="139"/>
      <c r="AD818" s="139"/>
      <c r="AE818" s="139"/>
      <c r="AF818" s="139"/>
      <c r="AG818" s="139"/>
      <c r="AH818" s="139"/>
      <c r="AI818" s="139"/>
      <c r="AJ818" s="139"/>
      <c r="AK818" s="139"/>
      <c r="AL818" s="139"/>
      <c r="AM818" s="139"/>
      <c r="AN818" s="139"/>
      <c r="AO818" s="139"/>
      <c r="AP818" s="139"/>
      <c r="AQ818" s="139"/>
      <c r="AR818" s="139"/>
      <c r="AS818" s="139"/>
      <c r="AT818" s="139"/>
      <c r="AU818" s="139"/>
      <c r="AV818" s="139"/>
      <c r="AW818" s="139"/>
      <c r="AX818" s="139"/>
      <c r="AY818" s="139"/>
      <c r="AZ818" s="139"/>
      <c r="BA818" s="140"/>
      <c r="BB818" s="139"/>
      <c r="BC818" s="139"/>
      <c r="BD818" s="139"/>
      <c r="BE818" s="139"/>
      <c r="BF818" s="139"/>
      <c r="BG818" s="140"/>
      <c r="BH818" s="139"/>
      <c r="BI818" s="139"/>
      <c r="BJ818" s="139"/>
      <c r="BK818" s="139"/>
      <c r="BL818" s="139"/>
      <c r="BM818" s="139"/>
      <c r="BN818" s="139"/>
    </row>
    <row r="819" spans="1:66" ht="15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  <c r="AC819" s="139"/>
      <c r="AD819" s="139"/>
      <c r="AE819" s="139"/>
      <c r="AF819" s="139"/>
      <c r="AG819" s="139"/>
      <c r="AH819" s="139"/>
      <c r="AI819" s="139"/>
      <c r="AJ819" s="139"/>
      <c r="AK819" s="139"/>
      <c r="AL819" s="139"/>
      <c r="AM819" s="139"/>
      <c r="AN819" s="139"/>
      <c r="AO819" s="139"/>
      <c r="AP819" s="139"/>
      <c r="AQ819" s="139"/>
      <c r="AR819" s="139"/>
      <c r="AS819" s="139"/>
      <c r="AT819" s="139"/>
      <c r="AU819" s="139"/>
      <c r="AV819" s="139"/>
      <c r="AW819" s="139"/>
      <c r="AX819" s="139"/>
      <c r="AY819" s="139"/>
      <c r="AZ819" s="139"/>
      <c r="BA819" s="140"/>
      <c r="BB819" s="139"/>
      <c r="BC819" s="139"/>
      <c r="BD819" s="139"/>
      <c r="BE819" s="139"/>
      <c r="BF819" s="139"/>
      <c r="BG819" s="140"/>
      <c r="BH819" s="139"/>
      <c r="BI819" s="139"/>
      <c r="BJ819" s="139"/>
      <c r="BK819" s="139"/>
      <c r="BL819" s="139"/>
      <c r="BM819" s="139"/>
      <c r="BN819" s="139"/>
    </row>
    <row r="820" spans="1:66" ht="15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  <c r="AB820" s="139"/>
      <c r="AC820" s="139"/>
      <c r="AD820" s="139"/>
      <c r="AE820" s="139"/>
      <c r="AF820" s="139"/>
      <c r="AG820" s="139"/>
      <c r="AH820" s="139"/>
      <c r="AI820" s="139"/>
      <c r="AJ820" s="139"/>
      <c r="AK820" s="139"/>
      <c r="AL820" s="139"/>
      <c r="AM820" s="139"/>
      <c r="AN820" s="139"/>
      <c r="AO820" s="139"/>
      <c r="AP820" s="139"/>
      <c r="AQ820" s="139"/>
      <c r="AR820" s="139"/>
      <c r="AS820" s="139"/>
      <c r="AT820" s="139"/>
      <c r="AU820" s="139"/>
      <c r="AV820" s="139"/>
      <c r="AW820" s="139"/>
      <c r="AX820" s="139"/>
      <c r="AY820" s="139"/>
      <c r="AZ820" s="139"/>
      <c r="BA820" s="140"/>
      <c r="BB820" s="139"/>
      <c r="BC820" s="139"/>
      <c r="BD820" s="139"/>
      <c r="BE820" s="139"/>
      <c r="BF820" s="139"/>
      <c r="BG820" s="140"/>
      <c r="BH820" s="139"/>
      <c r="BI820" s="139"/>
      <c r="BJ820" s="139"/>
      <c r="BK820" s="139"/>
      <c r="BL820" s="139"/>
      <c r="BM820" s="139"/>
      <c r="BN820" s="139"/>
    </row>
    <row r="821" spans="1:66" ht="15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  <c r="AC821" s="139"/>
      <c r="AD821" s="139"/>
      <c r="AE821" s="139"/>
      <c r="AF821" s="139"/>
      <c r="AG821" s="139"/>
      <c r="AH821" s="139"/>
      <c r="AI821" s="139"/>
      <c r="AJ821" s="139"/>
      <c r="AK821" s="139"/>
      <c r="AL821" s="139"/>
      <c r="AM821" s="139"/>
      <c r="AN821" s="139"/>
      <c r="AO821" s="139"/>
      <c r="AP821" s="139"/>
      <c r="AQ821" s="139"/>
      <c r="AR821" s="139"/>
      <c r="AS821" s="139"/>
      <c r="AT821" s="139"/>
      <c r="AU821" s="139"/>
      <c r="AV821" s="139"/>
      <c r="AW821" s="139"/>
      <c r="AX821" s="139"/>
      <c r="AY821" s="139"/>
      <c r="AZ821" s="139"/>
      <c r="BA821" s="140"/>
      <c r="BB821" s="139"/>
      <c r="BC821" s="139"/>
      <c r="BD821" s="139"/>
      <c r="BE821" s="139"/>
      <c r="BF821" s="139"/>
      <c r="BG821" s="140"/>
      <c r="BH821" s="139"/>
      <c r="BI821" s="139"/>
      <c r="BJ821" s="139"/>
      <c r="BK821" s="139"/>
      <c r="BL821" s="139"/>
      <c r="BM821" s="139"/>
      <c r="BN821" s="139"/>
    </row>
    <row r="822" spans="1:66" ht="15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  <c r="AB822" s="139"/>
      <c r="AC822" s="139"/>
      <c r="AD822" s="139"/>
      <c r="AE822" s="139"/>
      <c r="AF822" s="139"/>
      <c r="AG822" s="139"/>
      <c r="AH822" s="139"/>
      <c r="AI822" s="139"/>
      <c r="AJ822" s="139"/>
      <c r="AK822" s="139"/>
      <c r="AL822" s="139"/>
      <c r="AM822" s="139"/>
      <c r="AN822" s="139"/>
      <c r="AO822" s="139"/>
      <c r="AP822" s="139"/>
      <c r="AQ822" s="139"/>
      <c r="AR822" s="139"/>
      <c r="AS822" s="139"/>
      <c r="AT822" s="139"/>
      <c r="AU822" s="139"/>
      <c r="AV822" s="139"/>
      <c r="AW822" s="139"/>
      <c r="AX822" s="139"/>
      <c r="AY822" s="139"/>
      <c r="AZ822" s="139"/>
      <c r="BA822" s="140"/>
      <c r="BB822" s="139"/>
      <c r="BC822" s="139"/>
      <c r="BD822" s="139"/>
      <c r="BE822" s="139"/>
      <c r="BF822" s="139"/>
      <c r="BG822" s="140"/>
      <c r="BH822" s="139"/>
      <c r="BI822" s="139"/>
      <c r="BJ822" s="139"/>
      <c r="BK822" s="139"/>
      <c r="BL822" s="139"/>
      <c r="BM822" s="139"/>
      <c r="BN822" s="139"/>
    </row>
    <row r="823" spans="1:66" ht="15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  <c r="AC823" s="139"/>
      <c r="AD823" s="139"/>
      <c r="AE823" s="139"/>
      <c r="AF823" s="139"/>
      <c r="AG823" s="139"/>
      <c r="AH823" s="139"/>
      <c r="AI823" s="139"/>
      <c r="AJ823" s="139"/>
      <c r="AK823" s="139"/>
      <c r="AL823" s="139"/>
      <c r="AM823" s="139"/>
      <c r="AN823" s="139"/>
      <c r="AO823" s="139"/>
      <c r="AP823" s="139"/>
      <c r="AQ823" s="139"/>
      <c r="AR823" s="139"/>
      <c r="AS823" s="139"/>
      <c r="AT823" s="139"/>
      <c r="AU823" s="139"/>
      <c r="AV823" s="139"/>
      <c r="AW823" s="139"/>
      <c r="AX823" s="139"/>
      <c r="AY823" s="139"/>
      <c r="AZ823" s="139"/>
      <c r="BA823" s="140"/>
      <c r="BB823" s="139"/>
      <c r="BC823" s="139"/>
      <c r="BD823" s="139"/>
      <c r="BE823" s="139"/>
      <c r="BF823" s="139"/>
      <c r="BG823" s="140"/>
      <c r="BH823" s="139"/>
      <c r="BI823" s="139"/>
      <c r="BJ823" s="139"/>
      <c r="BK823" s="139"/>
      <c r="BL823" s="139"/>
      <c r="BM823" s="139"/>
      <c r="BN823" s="139"/>
    </row>
    <row r="824" spans="1:66" ht="15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  <c r="AB824" s="139"/>
      <c r="AC824" s="139"/>
      <c r="AD824" s="139"/>
      <c r="AE824" s="139"/>
      <c r="AF824" s="139"/>
      <c r="AG824" s="139"/>
      <c r="AH824" s="139"/>
      <c r="AI824" s="139"/>
      <c r="AJ824" s="139"/>
      <c r="AK824" s="139"/>
      <c r="AL824" s="139"/>
      <c r="AM824" s="139"/>
      <c r="AN824" s="139"/>
      <c r="AO824" s="139"/>
      <c r="AP824" s="139"/>
      <c r="AQ824" s="139"/>
      <c r="AR824" s="139"/>
      <c r="AS824" s="139"/>
      <c r="AT824" s="139"/>
      <c r="AU824" s="139"/>
      <c r="AV824" s="139"/>
      <c r="AW824" s="139"/>
      <c r="AX824" s="139"/>
      <c r="AY824" s="139"/>
      <c r="AZ824" s="139"/>
      <c r="BA824" s="140"/>
      <c r="BB824" s="139"/>
      <c r="BC824" s="139"/>
      <c r="BD824" s="139"/>
      <c r="BE824" s="139"/>
      <c r="BF824" s="139"/>
      <c r="BG824" s="140"/>
      <c r="BH824" s="139"/>
      <c r="BI824" s="139"/>
      <c r="BJ824" s="139"/>
      <c r="BK824" s="139"/>
      <c r="BL824" s="139"/>
      <c r="BM824" s="139"/>
      <c r="BN824" s="139"/>
    </row>
    <row r="825" spans="1:66" ht="15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39"/>
      <c r="AD825" s="139"/>
      <c r="AE825" s="139"/>
      <c r="AF825" s="139"/>
      <c r="AG825" s="139"/>
      <c r="AH825" s="139"/>
      <c r="AI825" s="139"/>
      <c r="AJ825" s="139"/>
      <c r="AK825" s="139"/>
      <c r="AL825" s="139"/>
      <c r="AM825" s="139"/>
      <c r="AN825" s="139"/>
      <c r="AO825" s="139"/>
      <c r="AP825" s="139"/>
      <c r="AQ825" s="139"/>
      <c r="AR825" s="139"/>
      <c r="AS825" s="139"/>
      <c r="AT825" s="139"/>
      <c r="AU825" s="139"/>
      <c r="AV825" s="139"/>
      <c r="AW825" s="139"/>
      <c r="AX825" s="139"/>
      <c r="AY825" s="139"/>
      <c r="AZ825" s="139"/>
      <c r="BA825" s="140"/>
      <c r="BB825" s="139"/>
      <c r="BC825" s="139"/>
      <c r="BD825" s="139"/>
      <c r="BE825" s="139"/>
      <c r="BF825" s="139"/>
      <c r="BG825" s="140"/>
      <c r="BH825" s="139"/>
      <c r="BI825" s="139"/>
      <c r="BJ825" s="139"/>
      <c r="BK825" s="139"/>
      <c r="BL825" s="139"/>
      <c r="BM825" s="139"/>
      <c r="BN825" s="139"/>
    </row>
    <row r="826" spans="1:66" ht="15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  <c r="AB826" s="139"/>
      <c r="AC826" s="139"/>
      <c r="AD826" s="139"/>
      <c r="AE826" s="139"/>
      <c r="AF826" s="139"/>
      <c r="AG826" s="139"/>
      <c r="AH826" s="139"/>
      <c r="AI826" s="139"/>
      <c r="AJ826" s="139"/>
      <c r="AK826" s="139"/>
      <c r="AL826" s="139"/>
      <c r="AM826" s="139"/>
      <c r="AN826" s="139"/>
      <c r="AO826" s="139"/>
      <c r="AP826" s="139"/>
      <c r="AQ826" s="139"/>
      <c r="AR826" s="139"/>
      <c r="AS826" s="139"/>
      <c r="AT826" s="139"/>
      <c r="AU826" s="139"/>
      <c r="AV826" s="139"/>
      <c r="AW826" s="139"/>
      <c r="AX826" s="139"/>
      <c r="AY826" s="139"/>
      <c r="AZ826" s="139"/>
      <c r="BA826" s="140"/>
      <c r="BB826" s="139"/>
      <c r="BC826" s="139"/>
      <c r="BD826" s="139"/>
      <c r="BE826" s="139"/>
      <c r="BF826" s="139"/>
      <c r="BG826" s="140"/>
      <c r="BH826" s="139"/>
      <c r="BI826" s="139"/>
      <c r="BJ826" s="139"/>
      <c r="BK826" s="139"/>
      <c r="BL826" s="139"/>
      <c r="BM826" s="139"/>
      <c r="BN826" s="139"/>
    </row>
    <row r="827" spans="1:66" ht="15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  <c r="AB827" s="139"/>
      <c r="AC827" s="139"/>
      <c r="AD827" s="139"/>
      <c r="AE827" s="139"/>
      <c r="AF827" s="139"/>
      <c r="AG827" s="139"/>
      <c r="AH827" s="139"/>
      <c r="AI827" s="139"/>
      <c r="AJ827" s="139"/>
      <c r="AK827" s="139"/>
      <c r="AL827" s="139"/>
      <c r="AM827" s="139"/>
      <c r="AN827" s="139"/>
      <c r="AO827" s="139"/>
      <c r="AP827" s="139"/>
      <c r="AQ827" s="139"/>
      <c r="AR827" s="139"/>
      <c r="AS827" s="139"/>
      <c r="AT827" s="139"/>
      <c r="AU827" s="139"/>
      <c r="AV827" s="139"/>
      <c r="AW827" s="139"/>
      <c r="AX827" s="139"/>
      <c r="AY827" s="139"/>
      <c r="AZ827" s="139"/>
      <c r="BA827" s="140"/>
      <c r="BB827" s="139"/>
      <c r="BC827" s="139"/>
      <c r="BD827" s="139"/>
      <c r="BE827" s="139"/>
      <c r="BF827" s="139"/>
      <c r="BG827" s="140"/>
      <c r="BH827" s="139"/>
      <c r="BI827" s="139"/>
      <c r="BJ827" s="139"/>
      <c r="BK827" s="139"/>
      <c r="BL827" s="139"/>
      <c r="BM827" s="139"/>
      <c r="BN827" s="139"/>
    </row>
    <row r="828" spans="1:66" ht="15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  <c r="AB828" s="139"/>
      <c r="AC828" s="139"/>
      <c r="AD828" s="139"/>
      <c r="AE828" s="139"/>
      <c r="AF828" s="139"/>
      <c r="AG828" s="139"/>
      <c r="AH828" s="139"/>
      <c r="AI828" s="139"/>
      <c r="AJ828" s="139"/>
      <c r="AK828" s="139"/>
      <c r="AL828" s="139"/>
      <c r="AM828" s="139"/>
      <c r="AN828" s="139"/>
      <c r="AO828" s="139"/>
      <c r="AP828" s="139"/>
      <c r="AQ828" s="139"/>
      <c r="AR828" s="139"/>
      <c r="AS828" s="139"/>
      <c r="AT828" s="139"/>
      <c r="AU828" s="139"/>
      <c r="AV828" s="139"/>
      <c r="AW828" s="139"/>
      <c r="AX828" s="139"/>
      <c r="AY828" s="139"/>
      <c r="AZ828" s="139"/>
      <c r="BA828" s="140"/>
      <c r="BB828" s="139"/>
      <c r="BC828" s="139"/>
      <c r="BD828" s="139"/>
      <c r="BE828" s="139"/>
      <c r="BF828" s="139"/>
      <c r="BG828" s="140"/>
      <c r="BH828" s="139"/>
      <c r="BI828" s="139"/>
      <c r="BJ828" s="139"/>
      <c r="BK828" s="139"/>
      <c r="BL828" s="139"/>
      <c r="BM828" s="139"/>
      <c r="BN828" s="139"/>
    </row>
    <row r="829" spans="1:66" ht="15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  <c r="AC829" s="139"/>
      <c r="AD829" s="139"/>
      <c r="AE829" s="139"/>
      <c r="AF829" s="139"/>
      <c r="AG829" s="139"/>
      <c r="AH829" s="139"/>
      <c r="AI829" s="139"/>
      <c r="AJ829" s="139"/>
      <c r="AK829" s="139"/>
      <c r="AL829" s="139"/>
      <c r="AM829" s="139"/>
      <c r="AN829" s="139"/>
      <c r="AO829" s="139"/>
      <c r="AP829" s="139"/>
      <c r="AQ829" s="139"/>
      <c r="AR829" s="139"/>
      <c r="AS829" s="139"/>
      <c r="AT829" s="139"/>
      <c r="AU829" s="139"/>
      <c r="AV829" s="139"/>
      <c r="AW829" s="139"/>
      <c r="AX829" s="139"/>
      <c r="AY829" s="139"/>
      <c r="AZ829" s="139"/>
      <c r="BA829" s="140"/>
      <c r="BB829" s="139"/>
      <c r="BC829" s="139"/>
      <c r="BD829" s="139"/>
      <c r="BE829" s="139"/>
      <c r="BF829" s="139"/>
      <c r="BG829" s="140"/>
      <c r="BH829" s="139"/>
      <c r="BI829" s="139"/>
      <c r="BJ829" s="139"/>
      <c r="BK829" s="139"/>
      <c r="BL829" s="139"/>
      <c r="BM829" s="139"/>
      <c r="BN829" s="139"/>
    </row>
    <row r="830" spans="1:66" ht="15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  <c r="AB830" s="139"/>
      <c r="AC830" s="139"/>
      <c r="AD830" s="139"/>
      <c r="AE830" s="139"/>
      <c r="AF830" s="139"/>
      <c r="AG830" s="139"/>
      <c r="AH830" s="139"/>
      <c r="AI830" s="139"/>
      <c r="AJ830" s="139"/>
      <c r="AK830" s="139"/>
      <c r="AL830" s="139"/>
      <c r="AM830" s="139"/>
      <c r="AN830" s="139"/>
      <c r="AO830" s="139"/>
      <c r="AP830" s="139"/>
      <c r="AQ830" s="139"/>
      <c r="AR830" s="139"/>
      <c r="AS830" s="139"/>
      <c r="AT830" s="139"/>
      <c r="AU830" s="139"/>
      <c r="AV830" s="139"/>
      <c r="AW830" s="139"/>
      <c r="AX830" s="139"/>
      <c r="AY830" s="139"/>
      <c r="AZ830" s="139"/>
      <c r="BA830" s="140"/>
      <c r="BB830" s="139"/>
      <c r="BC830" s="139"/>
      <c r="BD830" s="139"/>
      <c r="BE830" s="139"/>
      <c r="BF830" s="139"/>
      <c r="BG830" s="140"/>
      <c r="BH830" s="139"/>
      <c r="BI830" s="139"/>
      <c r="BJ830" s="139"/>
      <c r="BK830" s="139"/>
      <c r="BL830" s="139"/>
      <c r="BM830" s="139"/>
      <c r="BN830" s="139"/>
    </row>
    <row r="831" spans="1:66" ht="15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  <c r="AC831" s="139"/>
      <c r="AD831" s="139"/>
      <c r="AE831" s="139"/>
      <c r="AF831" s="139"/>
      <c r="AG831" s="139"/>
      <c r="AH831" s="139"/>
      <c r="AI831" s="139"/>
      <c r="AJ831" s="139"/>
      <c r="AK831" s="139"/>
      <c r="AL831" s="139"/>
      <c r="AM831" s="139"/>
      <c r="AN831" s="139"/>
      <c r="AO831" s="139"/>
      <c r="AP831" s="139"/>
      <c r="AQ831" s="139"/>
      <c r="AR831" s="139"/>
      <c r="AS831" s="139"/>
      <c r="AT831" s="139"/>
      <c r="AU831" s="139"/>
      <c r="AV831" s="139"/>
      <c r="AW831" s="139"/>
      <c r="AX831" s="139"/>
      <c r="AY831" s="139"/>
      <c r="AZ831" s="139"/>
      <c r="BA831" s="140"/>
      <c r="BB831" s="139"/>
      <c r="BC831" s="139"/>
      <c r="BD831" s="139"/>
      <c r="BE831" s="139"/>
      <c r="BF831" s="139"/>
      <c r="BG831" s="140"/>
      <c r="BH831" s="139"/>
      <c r="BI831" s="139"/>
      <c r="BJ831" s="139"/>
      <c r="BK831" s="139"/>
      <c r="BL831" s="139"/>
      <c r="BM831" s="139"/>
      <c r="BN831" s="139"/>
    </row>
    <row r="832" spans="1:66" ht="15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  <c r="AB832" s="139"/>
      <c r="AC832" s="139"/>
      <c r="AD832" s="139"/>
      <c r="AE832" s="139"/>
      <c r="AF832" s="139"/>
      <c r="AG832" s="139"/>
      <c r="AH832" s="139"/>
      <c r="AI832" s="139"/>
      <c r="AJ832" s="139"/>
      <c r="AK832" s="139"/>
      <c r="AL832" s="139"/>
      <c r="AM832" s="139"/>
      <c r="AN832" s="139"/>
      <c r="AO832" s="139"/>
      <c r="AP832" s="139"/>
      <c r="AQ832" s="139"/>
      <c r="AR832" s="139"/>
      <c r="AS832" s="139"/>
      <c r="AT832" s="139"/>
      <c r="AU832" s="139"/>
      <c r="AV832" s="139"/>
      <c r="AW832" s="139"/>
      <c r="AX832" s="139"/>
      <c r="AY832" s="139"/>
      <c r="AZ832" s="139"/>
      <c r="BA832" s="140"/>
      <c r="BB832" s="139"/>
      <c r="BC832" s="139"/>
      <c r="BD832" s="139"/>
      <c r="BE832" s="139"/>
      <c r="BF832" s="139"/>
      <c r="BG832" s="140"/>
      <c r="BH832" s="139"/>
      <c r="BI832" s="139"/>
      <c r="BJ832" s="139"/>
      <c r="BK832" s="139"/>
      <c r="BL832" s="139"/>
      <c r="BM832" s="139"/>
      <c r="BN832" s="139"/>
    </row>
    <row r="833" spans="1:66" ht="15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  <c r="AC833" s="139"/>
      <c r="AD833" s="139"/>
      <c r="AE833" s="139"/>
      <c r="AF833" s="139"/>
      <c r="AG833" s="139"/>
      <c r="AH833" s="139"/>
      <c r="AI833" s="139"/>
      <c r="AJ833" s="139"/>
      <c r="AK833" s="139"/>
      <c r="AL833" s="139"/>
      <c r="AM833" s="139"/>
      <c r="AN833" s="139"/>
      <c r="AO833" s="139"/>
      <c r="AP833" s="139"/>
      <c r="AQ833" s="139"/>
      <c r="AR833" s="139"/>
      <c r="AS833" s="139"/>
      <c r="AT833" s="139"/>
      <c r="AU833" s="139"/>
      <c r="AV833" s="139"/>
      <c r="AW833" s="139"/>
      <c r="AX833" s="139"/>
      <c r="AY833" s="139"/>
      <c r="AZ833" s="139"/>
      <c r="BA833" s="140"/>
      <c r="BB833" s="139"/>
      <c r="BC833" s="139"/>
      <c r="BD833" s="139"/>
      <c r="BE833" s="139"/>
      <c r="BF833" s="139"/>
      <c r="BG833" s="140"/>
      <c r="BH833" s="139"/>
      <c r="BI833" s="139"/>
      <c r="BJ833" s="139"/>
      <c r="BK833" s="139"/>
      <c r="BL833" s="139"/>
      <c r="BM833" s="139"/>
      <c r="BN833" s="139"/>
    </row>
    <row r="834" spans="1:66" ht="15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  <c r="AB834" s="139"/>
      <c r="AC834" s="139"/>
      <c r="AD834" s="139"/>
      <c r="AE834" s="139"/>
      <c r="AF834" s="139"/>
      <c r="AG834" s="139"/>
      <c r="AH834" s="139"/>
      <c r="AI834" s="139"/>
      <c r="AJ834" s="139"/>
      <c r="AK834" s="139"/>
      <c r="AL834" s="139"/>
      <c r="AM834" s="139"/>
      <c r="AN834" s="139"/>
      <c r="AO834" s="139"/>
      <c r="AP834" s="139"/>
      <c r="AQ834" s="139"/>
      <c r="AR834" s="139"/>
      <c r="AS834" s="139"/>
      <c r="AT834" s="139"/>
      <c r="AU834" s="139"/>
      <c r="AV834" s="139"/>
      <c r="AW834" s="139"/>
      <c r="AX834" s="139"/>
      <c r="AY834" s="139"/>
      <c r="AZ834" s="139"/>
      <c r="BA834" s="140"/>
      <c r="BB834" s="139"/>
      <c r="BC834" s="139"/>
      <c r="BD834" s="139"/>
      <c r="BE834" s="139"/>
      <c r="BF834" s="139"/>
      <c r="BG834" s="140"/>
      <c r="BH834" s="139"/>
      <c r="BI834" s="139"/>
      <c r="BJ834" s="139"/>
      <c r="BK834" s="139"/>
      <c r="BL834" s="139"/>
      <c r="BM834" s="139"/>
      <c r="BN834" s="139"/>
    </row>
    <row r="835" spans="1:66" ht="15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  <c r="AC835" s="139"/>
      <c r="AD835" s="139"/>
      <c r="AE835" s="139"/>
      <c r="AF835" s="139"/>
      <c r="AG835" s="139"/>
      <c r="AH835" s="139"/>
      <c r="AI835" s="139"/>
      <c r="AJ835" s="139"/>
      <c r="AK835" s="139"/>
      <c r="AL835" s="139"/>
      <c r="AM835" s="139"/>
      <c r="AN835" s="139"/>
      <c r="AO835" s="139"/>
      <c r="AP835" s="139"/>
      <c r="AQ835" s="139"/>
      <c r="AR835" s="139"/>
      <c r="AS835" s="139"/>
      <c r="AT835" s="139"/>
      <c r="AU835" s="139"/>
      <c r="AV835" s="139"/>
      <c r="AW835" s="139"/>
      <c r="AX835" s="139"/>
      <c r="AY835" s="139"/>
      <c r="AZ835" s="139"/>
      <c r="BA835" s="140"/>
      <c r="BB835" s="139"/>
      <c r="BC835" s="139"/>
      <c r="BD835" s="139"/>
      <c r="BE835" s="139"/>
      <c r="BF835" s="139"/>
      <c r="BG835" s="140"/>
      <c r="BH835" s="139"/>
      <c r="BI835" s="139"/>
      <c r="BJ835" s="139"/>
      <c r="BK835" s="139"/>
      <c r="BL835" s="139"/>
      <c r="BM835" s="139"/>
      <c r="BN835" s="139"/>
    </row>
    <row r="836" spans="1:66" ht="15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  <c r="AB836" s="139"/>
      <c r="AC836" s="139"/>
      <c r="AD836" s="139"/>
      <c r="AE836" s="139"/>
      <c r="AF836" s="139"/>
      <c r="AG836" s="139"/>
      <c r="AH836" s="139"/>
      <c r="AI836" s="139"/>
      <c r="AJ836" s="139"/>
      <c r="AK836" s="139"/>
      <c r="AL836" s="139"/>
      <c r="AM836" s="139"/>
      <c r="AN836" s="139"/>
      <c r="AO836" s="139"/>
      <c r="AP836" s="139"/>
      <c r="AQ836" s="139"/>
      <c r="AR836" s="139"/>
      <c r="AS836" s="139"/>
      <c r="AT836" s="139"/>
      <c r="AU836" s="139"/>
      <c r="AV836" s="139"/>
      <c r="AW836" s="139"/>
      <c r="AX836" s="139"/>
      <c r="AY836" s="139"/>
      <c r="AZ836" s="139"/>
      <c r="BA836" s="140"/>
      <c r="BB836" s="139"/>
      <c r="BC836" s="139"/>
      <c r="BD836" s="139"/>
      <c r="BE836" s="139"/>
      <c r="BF836" s="139"/>
      <c r="BG836" s="140"/>
      <c r="BH836" s="139"/>
      <c r="BI836" s="139"/>
      <c r="BJ836" s="139"/>
      <c r="BK836" s="139"/>
      <c r="BL836" s="139"/>
      <c r="BM836" s="139"/>
      <c r="BN836" s="139"/>
    </row>
    <row r="837" spans="1:66" ht="15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  <c r="AC837" s="139"/>
      <c r="AD837" s="139"/>
      <c r="AE837" s="139"/>
      <c r="AF837" s="139"/>
      <c r="AG837" s="139"/>
      <c r="AH837" s="139"/>
      <c r="AI837" s="139"/>
      <c r="AJ837" s="139"/>
      <c r="AK837" s="139"/>
      <c r="AL837" s="139"/>
      <c r="AM837" s="139"/>
      <c r="AN837" s="139"/>
      <c r="AO837" s="139"/>
      <c r="AP837" s="139"/>
      <c r="AQ837" s="139"/>
      <c r="AR837" s="139"/>
      <c r="AS837" s="139"/>
      <c r="AT837" s="139"/>
      <c r="AU837" s="139"/>
      <c r="AV837" s="139"/>
      <c r="AW837" s="139"/>
      <c r="AX837" s="139"/>
      <c r="AY837" s="139"/>
      <c r="AZ837" s="139"/>
      <c r="BA837" s="140"/>
      <c r="BB837" s="139"/>
      <c r="BC837" s="139"/>
      <c r="BD837" s="139"/>
      <c r="BE837" s="139"/>
      <c r="BF837" s="139"/>
      <c r="BG837" s="140"/>
      <c r="BH837" s="139"/>
      <c r="BI837" s="139"/>
      <c r="BJ837" s="139"/>
      <c r="BK837" s="139"/>
      <c r="BL837" s="139"/>
      <c r="BM837" s="139"/>
      <c r="BN837" s="139"/>
    </row>
    <row r="838" spans="1:66" ht="15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  <c r="AB838" s="139"/>
      <c r="AC838" s="139"/>
      <c r="AD838" s="139"/>
      <c r="AE838" s="139"/>
      <c r="AF838" s="139"/>
      <c r="AG838" s="139"/>
      <c r="AH838" s="139"/>
      <c r="AI838" s="139"/>
      <c r="AJ838" s="139"/>
      <c r="AK838" s="139"/>
      <c r="AL838" s="139"/>
      <c r="AM838" s="139"/>
      <c r="AN838" s="139"/>
      <c r="AO838" s="139"/>
      <c r="AP838" s="139"/>
      <c r="AQ838" s="139"/>
      <c r="AR838" s="139"/>
      <c r="AS838" s="139"/>
      <c r="AT838" s="139"/>
      <c r="AU838" s="139"/>
      <c r="AV838" s="139"/>
      <c r="AW838" s="139"/>
      <c r="AX838" s="139"/>
      <c r="AY838" s="139"/>
      <c r="AZ838" s="139"/>
      <c r="BA838" s="140"/>
      <c r="BB838" s="139"/>
      <c r="BC838" s="139"/>
      <c r="BD838" s="139"/>
      <c r="BE838" s="139"/>
      <c r="BF838" s="139"/>
      <c r="BG838" s="140"/>
      <c r="BH838" s="139"/>
      <c r="BI838" s="139"/>
      <c r="BJ838" s="139"/>
      <c r="BK838" s="139"/>
      <c r="BL838" s="139"/>
      <c r="BM838" s="139"/>
      <c r="BN838" s="139"/>
    </row>
    <row r="839" spans="1:66" ht="15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  <c r="AB839" s="139"/>
      <c r="AC839" s="139"/>
      <c r="AD839" s="139"/>
      <c r="AE839" s="139"/>
      <c r="AF839" s="139"/>
      <c r="AG839" s="139"/>
      <c r="AH839" s="139"/>
      <c r="AI839" s="139"/>
      <c r="AJ839" s="139"/>
      <c r="AK839" s="139"/>
      <c r="AL839" s="139"/>
      <c r="AM839" s="139"/>
      <c r="AN839" s="139"/>
      <c r="AO839" s="139"/>
      <c r="AP839" s="139"/>
      <c r="AQ839" s="139"/>
      <c r="AR839" s="139"/>
      <c r="AS839" s="139"/>
      <c r="AT839" s="139"/>
      <c r="AU839" s="139"/>
      <c r="AV839" s="139"/>
      <c r="AW839" s="139"/>
      <c r="AX839" s="139"/>
      <c r="AY839" s="139"/>
      <c r="AZ839" s="139"/>
      <c r="BA839" s="140"/>
      <c r="BB839" s="139"/>
      <c r="BC839" s="139"/>
      <c r="BD839" s="139"/>
      <c r="BE839" s="139"/>
      <c r="BF839" s="139"/>
      <c r="BG839" s="140"/>
      <c r="BH839" s="139"/>
      <c r="BI839" s="139"/>
      <c r="BJ839" s="139"/>
      <c r="BK839" s="139"/>
      <c r="BL839" s="139"/>
      <c r="BM839" s="139"/>
      <c r="BN839" s="139"/>
    </row>
    <row r="840" spans="1:66" ht="15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  <c r="AB840" s="139"/>
      <c r="AC840" s="139"/>
      <c r="AD840" s="139"/>
      <c r="AE840" s="139"/>
      <c r="AF840" s="139"/>
      <c r="AG840" s="139"/>
      <c r="AH840" s="139"/>
      <c r="AI840" s="139"/>
      <c r="AJ840" s="139"/>
      <c r="AK840" s="139"/>
      <c r="AL840" s="139"/>
      <c r="AM840" s="139"/>
      <c r="AN840" s="139"/>
      <c r="AO840" s="139"/>
      <c r="AP840" s="139"/>
      <c r="AQ840" s="139"/>
      <c r="AR840" s="139"/>
      <c r="AS840" s="139"/>
      <c r="AT840" s="139"/>
      <c r="AU840" s="139"/>
      <c r="AV840" s="139"/>
      <c r="AW840" s="139"/>
      <c r="AX840" s="139"/>
      <c r="AY840" s="139"/>
      <c r="AZ840" s="139"/>
      <c r="BA840" s="140"/>
      <c r="BB840" s="139"/>
      <c r="BC840" s="139"/>
      <c r="BD840" s="139"/>
      <c r="BE840" s="139"/>
      <c r="BF840" s="139"/>
      <c r="BG840" s="140"/>
      <c r="BH840" s="139"/>
      <c r="BI840" s="139"/>
      <c r="BJ840" s="139"/>
      <c r="BK840" s="139"/>
      <c r="BL840" s="139"/>
      <c r="BM840" s="139"/>
      <c r="BN840" s="139"/>
    </row>
    <row r="841" spans="1:66" ht="15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  <c r="AB841" s="139"/>
      <c r="AC841" s="139"/>
      <c r="AD841" s="139"/>
      <c r="AE841" s="139"/>
      <c r="AF841" s="139"/>
      <c r="AG841" s="139"/>
      <c r="AH841" s="139"/>
      <c r="AI841" s="139"/>
      <c r="AJ841" s="139"/>
      <c r="AK841" s="139"/>
      <c r="AL841" s="139"/>
      <c r="AM841" s="139"/>
      <c r="AN841" s="139"/>
      <c r="AO841" s="139"/>
      <c r="AP841" s="139"/>
      <c r="AQ841" s="139"/>
      <c r="AR841" s="139"/>
      <c r="AS841" s="139"/>
      <c r="AT841" s="139"/>
      <c r="AU841" s="139"/>
      <c r="AV841" s="139"/>
      <c r="AW841" s="139"/>
      <c r="AX841" s="139"/>
      <c r="AY841" s="139"/>
      <c r="AZ841" s="139"/>
      <c r="BA841" s="140"/>
      <c r="BB841" s="139"/>
      <c r="BC841" s="139"/>
      <c r="BD841" s="139"/>
      <c r="BE841" s="139"/>
      <c r="BF841" s="139"/>
      <c r="BG841" s="140"/>
      <c r="BH841" s="139"/>
      <c r="BI841" s="139"/>
      <c r="BJ841" s="139"/>
      <c r="BK841" s="139"/>
      <c r="BL841" s="139"/>
      <c r="BM841" s="139"/>
      <c r="BN841" s="139"/>
    </row>
    <row r="842" spans="1:66" ht="15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  <c r="AB842" s="139"/>
      <c r="AC842" s="139"/>
      <c r="AD842" s="139"/>
      <c r="AE842" s="139"/>
      <c r="AF842" s="139"/>
      <c r="AG842" s="139"/>
      <c r="AH842" s="139"/>
      <c r="AI842" s="139"/>
      <c r="AJ842" s="139"/>
      <c r="AK842" s="139"/>
      <c r="AL842" s="139"/>
      <c r="AM842" s="139"/>
      <c r="AN842" s="139"/>
      <c r="AO842" s="139"/>
      <c r="AP842" s="139"/>
      <c r="AQ842" s="139"/>
      <c r="AR842" s="139"/>
      <c r="AS842" s="139"/>
      <c r="AT842" s="139"/>
      <c r="AU842" s="139"/>
      <c r="AV842" s="139"/>
      <c r="AW842" s="139"/>
      <c r="AX842" s="139"/>
      <c r="AY842" s="139"/>
      <c r="AZ842" s="139"/>
      <c r="BA842" s="140"/>
      <c r="BB842" s="139"/>
      <c r="BC842" s="139"/>
      <c r="BD842" s="139"/>
      <c r="BE842" s="139"/>
      <c r="BF842" s="139"/>
      <c r="BG842" s="140"/>
      <c r="BH842" s="139"/>
      <c r="BI842" s="139"/>
      <c r="BJ842" s="139"/>
      <c r="BK842" s="139"/>
      <c r="BL842" s="139"/>
      <c r="BM842" s="139"/>
      <c r="BN842" s="139"/>
    </row>
    <row r="843" spans="1:66" ht="15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  <c r="AB843" s="139"/>
      <c r="AC843" s="139"/>
      <c r="AD843" s="139"/>
      <c r="AE843" s="139"/>
      <c r="AF843" s="139"/>
      <c r="AG843" s="139"/>
      <c r="AH843" s="139"/>
      <c r="AI843" s="139"/>
      <c r="AJ843" s="139"/>
      <c r="AK843" s="139"/>
      <c r="AL843" s="139"/>
      <c r="AM843" s="139"/>
      <c r="AN843" s="139"/>
      <c r="AO843" s="139"/>
      <c r="AP843" s="139"/>
      <c r="AQ843" s="139"/>
      <c r="AR843" s="139"/>
      <c r="AS843" s="139"/>
      <c r="AT843" s="139"/>
      <c r="AU843" s="139"/>
      <c r="AV843" s="139"/>
      <c r="AW843" s="139"/>
      <c r="AX843" s="139"/>
      <c r="AY843" s="139"/>
      <c r="AZ843" s="139"/>
      <c r="BA843" s="140"/>
      <c r="BB843" s="139"/>
      <c r="BC843" s="139"/>
      <c r="BD843" s="139"/>
      <c r="BE843" s="139"/>
      <c r="BF843" s="139"/>
      <c r="BG843" s="140"/>
      <c r="BH843" s="139"/>
      <c r="BI843" s="139"/>
      <c r="BJ843" s="139"/>
      <c r="BK843" s="139"/>
      <c r="BL843" s="139"/>
      <c r="BM843" s="139"/>
      <c r="BN843" s="139"/>
    </row>
    <row r="844" spans="1:66" ht="15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  <c r="AC844" s="139"/>
      <c r="AD844" s="139"/>
      <c r="AE844" s="139"/>
      <c r="AF844" s="139"/>
      <c r="AG844" s="139"/>
      <c r="AH844" s="139"/>
      <c r="AI844" s="139"/>
      <c r="AJ844" s="139"/>
      <c r="AK844" s="139"/>
      <c r="AL844" s="139"/>
      <c r="AM844" s="139"/>
      <c r="AN844" s="139"/>
      <c r="AO844" s="139"/>
      <c r="AP844" s="139"/>
      <c r="AQ844" s="139"/>
      <c r="AR844" s="139"/>
      <c r="AS844" s="139"/>
      <c r="AT844" s="139"/>
      <c r="AU844" s="139"/>
      <c r="AV844" s="139"/>
      <c r="AW844" s="139"/>
      <c r="AX844" s="139"/>
      <c r="AY844" s="139"/>
      <c r="AZ844" s="139"/>
      <c r="BA844" s="140"/>
      <c r="BB844" s="139"/>
      <c r="BC844" s="139"/>
      <c r="BD844" s="139"/>
      <c r="BE844" s="139"/>
      <c r="BF844" s="139"/>
      <c r="BG844" s="140"/>
      <c r="BH844" s="139"/>
      <c r="BI844" s="139"/>
      <c r="BJ844" s="139"/>
      <c r="BK844" s="139"/>
      <c r="BL844" s="139"/>
      <c r="BM844" s="139"/>
      <c r="BN844" s="139"/>
    </row>
    <row r="845" spans="1:66" ht="15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  <c r="AB845" s="139"/>
      <c r="AC845" s="139"/>
      <c r="AD845" s="139"/>
      <c r="AE845" s="139"/>
      <c r="AF845" s="139"/>
      <c r="AG845" s="139"/>
      <c r="AH845" s="139"/>
      <c r="AI845" s="139"/>
      <c r="AJ845" s="139"/>
      <c r="AK845" s="139"/>
      <c r="AL845" s="139"/>
      <c r="AM845" s="139"/>
      <c r="AN845" s="139"/>
      <c r="AO845" s="139"/>
      <c r="AP845" s="139"/>
      <c r="AQ845" s="139"/>
      <c r="AR845" s="139"/>
      <c r="AS845" s="139"/>
      <c r="AT845" s="139"/>
      <c r="AU845" s="139"/>
      <c r="AV845" s="139"/>
      <c r="AW845" s="139"/>
      <c r="AX845" s="139"/>
      <c r="AY845" s="139"/>
      <c r="AZ845" s="139"/>
      <c r="BA845" s="140"/>
      <c r="BB845" s="139"/>
      <c r="BC845" s="139"/>
      <c r="BD845" s="139"/>
      <c r="BE845" s="139"/>
      <c r="BF845" s="139"/>
      <c r="BG845" s="140"/>
      <c r="BH845" s="139"/>
      <c r="BI845" s="139"/>
      <c r="BJ845" s="139"/>
      <c r="BK845" s="139"/>
      <c r="BL845" s="139"/>
      <c r="BM845" s="139"/>
      <c r="BN845" s="139"/>
    </row>
    <row r="846" spans="1:66" ht="15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  <c r="AC846" s="139"/>
      <c r="AD846" s="139"/>
      <c r="AE846" s="139"/>
      <c r="AF846" s="139"/>
      <c r="AG846" s="139"/>
      <c r="AH846" s="139"/>
      <c r="AI846" s="139"/>
      <c r="AJ846" s="139"/>
      <c r="AK846" s="139"/>
      <c r="AL846" s="139"/>
      <c r="AM846" s="139"/>
      <c r="AN846" s="139"/>
      <c r="AO846" s="139"/>
      <c r="AP846" s="139"/>
      <c r="AQ846" s="139"/>
      <c r="AR846" s="139"/>
      <c r="AS846" s="139"/>
      <c r="AT846" s="139"/>
      <c r="AU846" s="139"/>
      <c r="AV846" s="139"/>
      <c r="AW846" s="139"/>
      <c r="AX846" s="139"/>
      <c r="AY846" s="139"/>
      <c r="AZ846" s="139"/>
      <c r="BA846" s="140"/>
      <c r="BB846" s="139"/>
      <c r="BC846" s="139"/>
      <c r="BD846" s="139"/>
      <c r="BE846" s="139"/>
      <c r="BF846" s="139"/>
      <c r="BG846" s="140"/>
      <c r="BH846" s="139"/>
      <c r="BI846" s="139"/>
      <c r="BJ846" s="139"/>
      <c r="BK846" s="139"/>
      <c r="BL846" s="139"/>
      <c r="BM846" s="139"/>
      <c r="BN846" s="139"/>
    </row>
    <row r="847" spans="1:66" ht="15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  <c r="AB847" s="139"/>
      <c r="AC847" s="139"/>
      <c r="AD847" s="139"/>
      <c r="AE847" s="139"/>
      <c r="AF847" s="139"/>
      <c r="AG847" s="139"/>
      <c r="AH847" s="139"/>
      <c r="AI847" s="139"/>
      <c r="AJ847" s="139"/>
      <c r="AK847" s="139"/>
      <c r="AL847" s="139"/>
      <c r="AM847" s="139"/>
      <c r="AN847" s="139"/>
      <c r="AO847" s="139"/>
      <c r="AP847" s="139"/>
      <c r="AQ847" s="139"/>
      <c r="AR847" s="139"/>
      <c r="AS847" s="139"/>
      <c r="AT847" s="139"/>
      <c r="AU847" s="139"/>
      <c r="AV847" s="139"/>
      <c r="AW847" s="139"/>
      <c r="AX847" s="139"/>
      <c r="AY847" s="139"/>
      <c r="AZ847" s="139"/>
      <c r="BA847" s="140"/>
      <c r="BB847" s="139"/>
      <c r="BC847" s="139"/>
      <c r="BD847" s="139"/>
      <c r="BE847" s="139"/>
      <c r="BF847" s="139"/>
      <c r="BG847" s="140"/>
      <c r="BH847" s="139"/>
      <c r="BI847" s="139"/>
      <c r="BJ847" s="139"/>
      <c r="BK847" s="139"/>
      <c r="BL847" s="139"/>
      <c r="BM847" s="139"/>
      <c r="BN847" s="139"/>
    </row>
    <row r="848" spans="1:66" ht="15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  <c r="AB848" s="139"/>
      <c r="AC848" s="139"/>
      <c r="AD848" s="139"/>
      <c r="AE848" s="139"/>
      <c r="AF848" s="139"/>
      <c r="AG848" s="139"/>
      <c r="AH848" s="139"/>
      <c r="AI848" s="139"/>
      <c r="AJ848" s="139"/>
      <c r="AK848" s="139"/>
      <c r="AL848" s="139"/>
      <c r="AM848" s="139"/>
      <c r="AN848" s="139"/>
      <c r="AO848" s="139"/>
      <c r="AP848" s="139"/>
      <c r="AQ848" s="139"/>
      <c r="AR848" s="139"/>
      <c r="AS848" s="139"/>
      <c r="AT848" s="139"/>
      <c r="AU848" s="139"/>
      <c r="AV848" s="139"/>
      <c r="AW848" s="139"/>
      <c r="AX848" s="139"/>
      <c r="AY848" s="139"/>
      <c r="AZ848" s="139"/>
      <c r="BA848" s="140"/>
      <c r="BB848" s="139"/>
      <c r="BC848" s="139"/>
      <c r="BD848" s="139"/>
      <c r="BE848" s="139"/>
      <c r="BF848" s="139"/>
      <c r="BG848" s="140"/>
      <c r="BH848" s="139"/>
      <c r="BI848" s="139"/>
      <c r="BJ848" s="139"/>
      <c r="BK848" s="139"/>
      <c r="BL848" s="139"/>
      <c r="BM848" s="139"/>
      <c r="BN848" s="139"/>
    </row>
    <row r="849" spans="1:66" ht="15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  <c r="AB849" s="139"/>
      <c r="AC849" s="139"/>
      <c r="AD849" s="139"/>
      <c r="AE849" s="139"/>
      <c r="AF849" s="139"/>
      <c r="AG849" s="139"/>
      <c r="AH849" s="139"/>
      <c r="AI849" s="139"/>
      <c r="AJ849" s="139"/>
      <c r="AK849" s="139"/>
      <c r="AL849" s="139"/>
      <c r="AM849" s="139"/>
      <c r="AN849" s="139"/>
      <c r="AO849" s="139"/>
      <c r="AP849" s="139"/>
      <c r="AQ849" s="139"/>
      <c r="AR849" s="139"/>
      <c r="AS849" s="139"/>
      <c r="AT849" s="139"/>
      <c r="AU849" s="139"/>
      <c r="AV849" s="139"/>
      <c r="AW849" s="139"/>
      <c r="AX849" s="139"/>
      <c r="AY849" s="139"/>
      <c r="AZ849" s="139"/>
      <c r="BA849" s="140"/>
      <c r="BB849" s="139"/>
      <c r="BC849" s="139"/>
      <c r="BD849" s="139"/>
      <c r="BE849" s="139"/>
      <c r="BF849" s="139"/>
      <c r="BG849" s="140"/>
      <c r="BH849" s="139"/>
      <c r="BI849" s="139"/>
      <c r="BJ849" s="139"/>
      <c r="BK849" s="139"/>
      <c r="BL849" s="139"/>
      <c r="BM849" s="139"/>
      <c r="BN849" s="139"/>
    </row>
    <row r="850" spans="1:66" ht="15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  <c r="AB850" s="139"/>
      <c r="AC850" s="139"/>
      <c r="AD850" s="139"/>
      <c r="AE850" s="139"/>
      <c r="AF850" s="139"/>
      <c r="AG850" s="139"/>
      <c r="AH850" s="139"/>
      <c r="AI850" s="139"/>
      <c r="AJ850" s="139"/>
      <c r="AK850" s="139"/>
      <c r="AL850" s="139"/>
      <c r="AM850" s="139"/>
      <c r="AN850" s="139"/>
      <c r="AO850" s="139"/>
      <c r="AP850" s="139"/>
      <c r="AQ850" s="139"/>
      <c r="AR850" s="139"/>
      <c r="AS850" s="139"/>
      <c r="AT850" s="139"/>
      <c r="AU850" s="139"/>
      <c r="AV850" s="139"/>
      <c r="AW850" s="139"/>
      <c r="AX850" s="139"/>
      <c r="AY850" s="139"/>
      <c r="AZ850" s="139"/>
      <c r="BA850" s="140"/>
      <c r="BB850" s="139"/>
      <c r="BC850" s="139"/>
      <c r="BD850" s="139"/>
      <c r="BE850" s="139"/>
      <c r="BF850" s="139"/>
      <c r="BG850" s="140"/>
      <c r="BH850" s="139"/>
      <c r="BI850" s="139"/>
      <c r="BJ850" s="139"/>
      <c r="BK850" s="139"/>
      <c r="BL850" s="139"/>
      <c r="BM850" s="139"/>
      <c r="BN850" s="139"/>
    </row>
    <row r="851" spans="1:66" ht="15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  <c r="AB851" s="139"/>
      <c r="AC851" s="139"/>
      <c r="AD851" s="139"/>
      <c r="AE851" s="139"/>
      <c r="AF851" s="139"/>
      <c r="AG851" s="139"/>
      <c r="AH851" s="139"/>
      <c r="AI851" s="139"/>
      <c r="AJ851" s="139"/>
      <c r="AK851" s="139"/>
      <c r="AL851" s="139"/>
      <c r="AM851" s="139"/>
      <c r="AN851" s="139"/>
      <c r="AO851" s="139"/>
      <c r="AP851" s="139"/>
      <c r="AQ851" s="139"/>
      <c r="AR851" s="139"/>
      <c r="AS851" s="139"/>
      <c r="AT851" s="139"/>
      <c r="AU851" s="139"/>
      <c r="AV851" s="139"/>
      <c r="AW851" s="139"/>
      <c r="AX851" s="139"/>
      <c r="AY851" s="139"/>
      <c r="AZ851" s="139"/>
      <c r="BA851" s="140"/>
      <c r="BB851" s="139"/>
      <c r="BC851" s="139"/>
      <c r="BD851" s="139"/>
      <c r="BE851" s="139"/>
      <c r="BF851" s="139"/>
      <c r="BG851" s="140"/>
      <c r="BH851" s="139"/>
      <c r="BI851" s="139"/>
      <c r="BJ851" s="139"/>
      <c r="BK851" s="139"/>
      <c r="BL851" s="139"/>
      <c r="BM851" s="139"/>
      <c r="BN851" s="139"/>
    </row>
    <row r="852" spans="1:66" ht="15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  <c r="AC852" s="139"/>
      <c r="AD852" s="139"/>
      <c r="AE852" s="139"/>
      <c r="AF852" s="139"/>
      <c r="AG852" s="139"/>
      <c r="AH852" s="139"/>
      <c r="AI852" s="139"/>
      <c r="AJ852" s="139"/>
      <c r="AK852" s="139"/>
      <c r="AL852" s="139"/>
      <c r="AM852" s="139"/>
      <c r="AN852" s="139"/>
      <c r="AO852" s="139"/>
      <c r="AP852" s="139"/>
      <c r="AQ852" s="139"/>
      <c r="AR852" s="139"/>
      <c r="AS852" s="139"/>
      <c r="AT852" s="139"/>
      <c r="AU852" s="139"/>
      <c r="AV852" s="139"/>
      <c r="AW852" s="139"/>
      <c r="AX852" s="139"/>
      <c r="AY852" s="139"/>
      <c r="AZ852" s="139"/>
      <c r="BA852" s="140"/>
      <c r="BB852" s="139"/>
      <c r="BC852" s="139"/>
      <c r="BD852" s="139"/>
      <c r="BE852" s="139"/>
      <c r="BF852" s="139"/>
      <c r="BG852" s="140"/>
      <c r="BH852" s="139"/>
      <c r="BI852" s="139"/>
      <c r="BJ852" s="139"/>
      <c r="BK852" s="139"/>
      <c r="BL852" s="139"/>
      <c r="BM852" s="139"/>
      <c r="BN852" s="139"/>
    </row>
    <row r="853" spans="1:66" ht="15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  <c r="AB853" s="139"/>
      <c r="AC853" s="139"/>
      <c r="AD853" s="139"/>
      <c r="AE853" s="139"/>
      <c r="AF853" s="139"/>
      <c r="AG853" s="139"/>
      <c r="AH853" s="139"/>
      <c r="AI853" s="139"/>
      <c r="AJ853" s="139"/>
      <c r="AK853" s="139"/>
      <c r="AL853" s="139"/>
      <c r="AM853" s="139"/>
      <c r="AN853" s="139"/>
      <c r="AO853" s="139"/>
      <c r="AP853" s="139"/>
      <c r="AQ853" s="139"/>
      <c r="AR853" s="139"/>
      <c r="AS853" s="139"/>
      <c r="AT853" s="139"/>
      <c r="AU853" s="139"/>
      <c r="AV853" s="139"/>
      <c r="AW853" s="139"/>
      <c r="AX853" s="139"/>
      <c r="AY853" s="139"/>
      <c r="AZ853" s="139"/>
      <c r="BA853" s="140"/>
      <c r="BB853" s="139"/>
      <c r="BC853" s="139"/>
      <c r="BD853" s="139"/>
      <c r="BE853" s="139"/>
      <c r="BF853" s="139"/>
      <c r="BG853" s="140"/>
      <c r="BH853" s="139"/>
      <c r="BI853" s="139"/>
      <c r="BJ853" s="139"/>
      <c r="BK853" s="139"/>
      <c r="BL853" s="139"/>
      <c r="BM853" s="139"/>
      <c r="BN853" s="139"/>
    </row>
    <row r="854" spans="1:66" ht="15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  <c r="AC854" s="139"/>
      <c r="AD854" s="139"/>
      <c r="AE854" s="139"/>
      <c r="AF854" s="139"/>
      <c r="AG854" s="139"/>
      <c r="AH854" s="139"/>
      <c r="AI854" s="139"/>
      <c r="AJ854" s="139"/>
      <c r="AK854" s="139"/>
      <c r="AL854" s="139"/>
      <c r="AM854" s="139"/>
      <c r="AN854" s="139"/>
      <c r="AO854" s="139"/>
      <c r="AP854" s="139"/>
      <c r="AQ854" s="139"/>
      <c r="AR854" s="139"/>
      <c r="AS854" s="139"/>
      <c r="AT854" s="139"/>
      <c r="AU854" s="139"/>
      <c r="AV854" s="139"/>
      <c r="AW854" s="139"/>
      <c r="AX854" s="139"/>
      <c r="AY854" s="139"/>
      <c r="AZ854" s="139"/>
      <c r="BA854" s="140"/>
      <c r="BB854" s="139"/>
      <c r="BC854" s="139"/>
      <c r="BD854" s="139"/>
      <c r="BE854" s="139"/>
      <c r="BF854" s="139"/>
      <c r="BG854" s="140"/>
      <c r="BH854" s="139"/>
      <c r="BI854" s="139"/>
      <c r="BJ854" s="139"/>
      <c r="BK854" s="139"/>
      <c r="BL854" s="139"/>
      <c r="BM854" s="139"/>
      <c r="BN854" s="139"/>
    </row>
    <row r="855" spans="1:66" ht="15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  <c r="AB855" s="139"/>
      <c r="AC855" s="139"/>
      <c r="AD855" s="139"/>
      <c r="AE855" s="139"/>
      <c r="AF855" s="139"/>
      <c r="AG855" s="139"/>
      <c r="AH855" s="139"/>
      <c r="AI855" s="139"/>
      <c r="AJ855" s="139"/>
      <c r="AK855" s="139"/>
      <c r="AL855" s="139"/>
      <c r="AM855" s="139"/>
      <c r="AN855" s="139"/>
      <c r="AO855" s="139"/>
      <c r="AP855" s="139"/>
      <c r="AQ855" s="139"/>
      <c r="AR855" s="139"/>
      <c r="AS855" s="139"/>
      <c r="AT855" s="139"/>
      <c r="AU855" s="139"/>
      <c r="AV855" s="139"/>
      <c r="AW855" s="139"/>
      <c r="AX855" s="139"/>
      <c r="AY855" s="139"/>
      <c r="AZ855" s="139"/>
      <c r="BA855" s="140"/>
      <c r="BB855" s="139"/>
      <c r="BC855" s="139"/>
      <c r="BD855" s="139"/>
      <c r="BE855" s="139"/>
      <c r="BF855" s="139"/>
      <c r="BG855" s="140"/>
      <c r="BH855" s="139"/>
      <c r="BI855" s="139"/>
      <c r="BJ855" s="139"/>
      <c r="BK855" s="139"/>
      <c r="BL855" s="139"/>
      <c r="BM855" s="139"/>
      <c r="BN855" s="139"/>
    </row>
    <row r="856" spans="1:66" ht="15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  <c r="AC856" s="139"/>
      <c r="AD856" s="139"/>
      <c r="AE856" s="139"/>
      <c r="AF856" s="139"/>
      <c r="AG856" s="139"/>
      <c r="AH856" s="139"/>
      <c r="AI856" s="139"/>
      <c r="AJ856" s="139"/>
      <c r="AK856" s="139"/>
      <c r="AL856" s="139"/>
      <c r="AM856" s="139"/>
      <c r="AN856" s="139"/>
      <c r="AO856" s="139"/>
      <c r="AP856" s="139"/>
      <c r="AQ856" s="139"/>
      <c r="AR856" s="139"/>
      <c r="AS856" s="139"/>
      <c r="AT856" s="139"/>
      <c r="AU856" s="139"/>
      <c r="AV856" s="139"/>
      <c r="AW856" s="139"/>
      <c r="AX856" s="139"/>
      <c r="AY856" s="139"/>
      <c r="AZ856" s="139"/>
      <c r="BA856" s="140"/>
      <c r="BB856" s="139"/>
      <c r="BC856" s="139"/>
      <c r="BD856" s="139"/>
      <c r="BE856" s="139"/>
      <c r="BF856" s="139"/>
      <c r="BG856" s="140"/>
      <c r="BH856" s="139"/>
      <c r="BI856" s="139"/>
      <c r="BJ856" s="139"/>
      <c r="BK856" s="139"/>
      <c r="BL856" s="139"/>
      <c r="BM856" s="139"/>
      <c r="BN856" s="139"/>
    </row>
    <row r="857" spans="1:66" ht="15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  <c r="AB857" s="139"/>
      <c r="AC857" s="139"/>
      <c r="AD857" s="139"/>
      <c r="AE857" s="139"/>
      <c r="AF857" s="139"/>
      <c r="AG857" s="139"/>
      <c r="AH857" s="139"/>
      <c r="AI857" s="139"/>
      <c r="AJ857" s="139"/>
      <c r="AK857" s="139"/>
      <c r="AL857" s="139"/>
      <c r="AM857" s="139"/>
      <c r="AN857" s="139"/>
      <c r="AO857" s="139"/>
      <c r="AP857" s="139"/>
      <c r="AQ857" s="139"/>
      <c r="AR857" s="139"/>
      <c r="AS857" s="139"/>
      <c r="AT857" s="139"/>
      <c r="AU857" s="139"/>
      <c r="AV857" s="139"/>
      <c r="AW857" s="139"/>
      <c r="AX857" s="139"/>
      <c r="AY857" s="139"/>
      <c r="AZ857" s="139"/>
      <c r="BA857" s="140"/>
      <c r="BB857" s="139"/>
      <c r="BC857" s="139"/>
      <c r="BD857" s="139"/>
      <c r="BE857" s="139"/>
      <c r="BF857" s="139"/>
      <c r="BG857" s="140"/>
      <c r="BH857" s="139"/>
      <c r="BI857" s="139"/>
      <c r="BJ857" s="139"/>
      <c r="BK857" s="139"/>
      <c r="BL857" s="139"/>
      <c r="BM857" s="139"/>
      <c r="BN857" s="139"/>
    </row>
    <row r="858" spans="1:66" ht="15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  <c r="AC858" s="139"/>
      <c r="AD858" s="139"/>
      <c r="AE858" s="139"/>
      <c r="AF858" s="139"/>
      <c r="AG858" s="139"/>
      <c r="AH858" s="139"/>
      <c r="AI858" s="139"/>
      <c r="AJ858" s="139"/>
      <c r="AK858" s="139"/>
      <c r="AL858" s="139"/>
      <c r="AM858" s="139"/>
      <c r="AN858" s="139"/>
      <c r="AO858" s="139"/>
      <c r="AP858" s="139"/>
      <c r="AQ858" s="139"/>
      <c r="AR858" s="139"/>
      <c r="AS858" s="139"/>
      <c r="AT858" s="139"/>
      <c r="AU858" s="139"/>
      <c r="AV858" s="139"/>
      <c r="AW858" s="139"/>
      <c r="AX858" s="139"/>
      <c r="AY858" s="139"/>
      <c r="AZ858" s="139"/>
      <c r="BA858" s="140"/>
      <c r="BB858" s="139"/>
      <c r="BC858" s="139"/>
      <c r="BD858" s="139"/>
      <c r="BE858" s="139"/>
      <c r="BF858" s="139"/>
      <c r="BG858" s="140"/>
      <c r="BH858" s="139"/>
      <c r="BI858" s="139"/>
      <c r="BJ858" s="139"/>
      <c r="BK858" s="139"/>
      <c r="BL858" s="139"/>
      <c r="BM858" s="139"/>
      <c r="BN858" s="139"/>
    </row>
    <row r="859" spans="1:66" ht="15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  <c r="AB859" s="139"/>
      <c r="AC859" s="139"/>
      <c r="AD859" s="139"/>
      <c r="AE859" s="139"/>
      <c r="AF859" s="139"/>
      <c r="AG859" s="139"/>
      <c r="AH859" s="139"/>
      <c r="AI859" s="139"/>
      <c r="AJ859" s="139"/>
      <c r="AK859" s="139"/>
      <c r="AL859" s="139"/>
      <c r="AM859" s="139"/>
      <c r="AN859" s="139"/>
      <c r="AO859" s="139"/>
      <c r="AP859" s="139"/>
      <c r="AQ859" s="139"/>
      <c r="AR859" s="139"/>
      <c r="AS859" s="139"/>
      <c r="AT859" s="139"/>
      <c r="AU859" s="139"/>
      <c r="AV859" s="139"/>
      <c r="AW859" s="139"/>
      <c r="AX859" s="139"/>
      <c r="AY859" s="139"/>
      <c r="AZ859" s="139"/>
      <c r="BA859" s="140"/>
      <c r="BB859" s="139"/>
      <c r="BC859" s="139"/>
      <c r="BD859" s="139"/>
      <c r="BE859" s="139"/>
      <c r="BF859" s="139"/>
      <c r="BG859" s="140"/>
      <c r="BH859" s="139"/>
      <c r="BI859" s="139"/>
      <c r="BJ859" s="139"/>
      <c r="BK859" s="139"/>
      <c r="BL859" s="139"/>
      <c r="BM859" s="139"/>
      <c r="BN859" s="139"/>
    </row>
    <row r="860" spans="1:66" ht="15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  <c r="AC860" s="139"/>
      <c r="AD860" s="139"/>
      <c r="AE860" s="139"/>
      <c r="AF860" s="139"/>
      <c r="AG860" s="139"/>
      <c r="AH860" s="139"/>
      <c r="AI860" s="139"/>
      <c r="AJ860" s="139"/>
      <c r="AK860" s="139"/>
      <c r="AL860" s="139"/>
      <c r="AM860" s="139"/>
      <c r="AN860" s="139"/>
      <c r="AO860" s="139"/>
      <c r="AP860" s="139"/>
      <c r="AQ860" s="139"/>
      <c r="AR860" s="139"/>
      <c r="AS860" s="139"/>
      <c r="AT860" s="139"/>
      <c r="AU860" s="139"/>
      <c r="AV860" s="139"/>
      <c r="AW860" s="139"/>
      <c r="AX860" s="139"/>
      <c r="AY860" s="139"/>
      <c r="AZ860" s="139"/>
      <c r="BA860" s="140"/>
      <c r="BB860" s="139"/>
      <c r="BC860" s="139"/>
      <c r="BD860" s="139"/>
      <c r="BE860" s="139"/>
      <c r="BF860" s="139"/>
      <c r="BG860" s="140"/>
      <c r="BH860" s="139"/>
      <c r="BI860" s="139"/>
      <c r="BJ860" s="139"/>
      <c r="BK860" s="139"/>
      <c r="BL860" s="139"/>
      <c r="BM860" s="139"/>
      <c r="BN860" s="139"/>
    </row>
    <row r="861" spans="1:66" ht="15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  <c r="AB861" s="139"/>
      <c r="AC861" s="139"/>
      <c r="AD861" s="139"/>
      <c r="AE861" s="139"/>
      <c r="AF861" s="139"/>
      <c r="AG861" s="139"/>
      <c r="AH861" s="139"/>
      <c r="AI861" s="139"/>
      <c r="AJ861" s="139"/>
      <c r="AK861" s="139"/>
      <c r="AL861" s="139"/>
      <c r="AM861" s="139"/>
      <c r="AN861" s="139"/>
      <c r="AO861" s="139"/>
      <c r="AP861" s="139"/>
      <c r="AQ861" s="139"/>
      <c r="AR861" s="139"/>
      <c r="AS861" s="139"/>
      <c r="AT861" s="139"/>
      <c r="AU861" s="139"/>
      <c r="AV861" s="139"/>
      <c r="AW861" s="139"/>
      <c r="AX861" s="139"/>
      <c r="AY861" s="139"/>
      <c r="AZ861" s="139"/>
      <c r="BA861" s="140"/>
      <c r="BB861" s="139"/>
      <c r="BC861" s="139"/>
      <c r="BD861" s="139"/>
      <c r="BE861" s="139"/>
      <c r="BF861" s="139"/>
      <c r="BG861" s="140"/>
      <c r="BH861" s="139"/>
      <c r="BI861" s="139"/>
      <c r="BJ861" s="139"/>
      <c r="BK861" s="139"/>
      <c r="BL861" s="139"/>
      <c r="BM861" s="139"/>
      <c r="BN861" s="139"/>
    </row>
    <row r="862" spans="1:66" ht="15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  <c r="AC862" s="139"/>
      <c r="AD862" s="139"/>
      <c r="AE862" s="139"/>
      <c r="AF862" s="139"/>
      <c r="AG862" s="139"/>
      <c r="AH862" s="139"/>
      <c r="AI862" s="139"/>
      <c r="AJ862" s="139"/>
      <c r="AK862" s="139"/>
      <c r="AL862" s="139"/>
      <c r="AM862" s="139"/>
      <c r="AN862" s="139"/>
      <c r="AO862" s="139"/>
      <c r="AP862" s="139"/>
      <c r="AQ862" s="139"/>
      <c r="AR862" s="139"/>
      <c r="AS862" s="139"/>
      <c r="AT862" s="139"/>
      <c r="AU862" s="139"/>
      <c r="AV862" s="139"/>
      <c r="AW862" s="139"/>
      <c r="AX862" s="139"/>
      <c r="AY862" s="139"/>
      <c r="AZ862" s="139"/>
      <c r="BA862" s="140"/>
      <c r="BB862" s="139"/>
      <c r="BC862" s="139"/>
      <c r="BD862" s="139"/>
      <c r="BE862" s="139"/>
      <c r="BF862" s="139"/>
      <c r="BG862" s="140"/>
      <c r="BH862" s="139"/>
      <c r="BI862" s="139"/>
      <c r="BJ862" s="139"/>
      <c r="BK862" s="139"/>
      <c r="BL862" s="139"/>
      <c r="BM862" s="139"/>
      <c r="BN862" s="139"/>
    </row>
    <row r="863" spans="1:66" ht="15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  <c r="AB863" s="139"/>
      <c r="AC863" s="139"/>
      <c r="AD863" s="139"/>
      <c r="AE863" s="139"/>
      <c r="AF863" s="139"/>
      <c r="AG863" s="139"/>
      <c r="AH863" s="139"/>
      <c r="AI863" s="139"/>
      <c r="AJ863" s="139"/>
      <c r="AK863" s="139"/>
      <c r="AL863" s="139"/>
      <c r="AM863" s="139"/>
      <c r="AN863" s="139"/>
      <c r="AO863" s="139"/>
      <c r="AP863" s="139"/>
      <c r="AQ863" s="139"/>
      <c r="AR863" s="139"/>
      <c r="AS863" s="139"/>
      <c r="AT863" s="139"/>
      <c r="AU863" s="139"/>
      <c r="AV863" s="139"/>
      <c r="AW863" s="139"/>
      <c r="AX863" s="139"/>
      <c r="AY863" s="139"/>
      <c r="AZ863" s="139"/>
      <c r="BA863" s="140"/>
      <c r="BB863" s="139"/>
      <c r="BC863" s="139"/>
      <c r="BD863" s="139"/>
      <c r="BE863" s="139"/>
      <c r="BF863" s="139"/>
      <c r="BG863" s="140"/>
      <c r="BH863" s="139"/>
      <c r="BI863" s="139"/>
      <c r="BJ863" s="139"/>
      <c r="BK863" s="139"/>
      <c r="BL863" s="139"/>
      <c r="BM863" s="139"/>
      <c r="BN863" s="139"/>
    </row>
    <row r="864" spans="1:66" ht="15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  <c r="AC864" s="139"/>
      <c r="AD864" s="139"/>
      <c r="AE864" s="139"/>
      <c r="AF864" s="139"/>
      <c r="AG864" s="139"/>
      <c r="AH864" s="139"/>
      <c r="AI864" s="139"/>
      <c r="AJ864" s="139"/>
      <c r="AK864" s="139"/>
      <c r="AL864" s="139"/>
      <c r="AM864" s="139"/>
      <c r="AN864" s="139"/>
      <c r="AO864" s="139"/>
      <c r="AP864" s="139"/>
      <c r="AQ864" s="139"/>
      <c r="AR864" s="139"/>
      <c r="AS864" s="139"/>
      <c r="AT864" s="139"/>
      <c r="AU864" s="139"/>
      <c r="AV864" s="139"/>
      <c r="AW864" s="139"/>
      <c r="AX864" s="139"/>
      <c r="AY864" s="139"/>
      <c r="AZ864" s="139"/>
      <c r="BA864" s="140"/>
      <c r="BB864" s="139"/>
      <c r="BC864" s="139"/>
      <c r="BD864" s="139"/>
      <c r="BE864" s="139"/>
      <c r="BF864" s="139"/>
      <c r="BG864" s="140"/>
      <c r="BH864" s="139"/>
      <c r="BI864" s="139"/>
      <c r="BJ864" s="139"/>
      <c r="BK864" s="139"/>
      <c r="BL864" s="139"/>
      <c r="BM864" s="139"/>
      <c r="BN864" s="139"/>
    </row>
    <row r="865" spans="1:66" ht="15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  <c r="AB865" s="139"/>
      <c r="AC865" s="139"/>
      <c r="AD865" s="139"/>
      <c r="AE865" s="139"/>
      <c r="AF865" s="139"/>
      <c r="AG865" s="139"/>
      <c r="AH865" s="139"/>
      <c r="AI865" s="139"/>
      <c r="AJ865" s="139"/>
      <c r="AK865" s="139"/>
      <c r="AL865" s="139"/>
      <c r="AM865" s="139"/>
      <c r="AN865" s="139"/>
      <c r="AO865" s="139"/>
      <c r="AP865" s="139"/>
      <c r="AQ865" s="139"/>
      <c r="AR865" s="139"/>
      <c r="AS865" s="139"/>
      <c r="AT865" s="139"/>
      <c r="AU865" s="139"/>
      <c r="AV865" s="139"/>
      <c r="AW865" s="139"/>
      <c r="AX865" s="139"/>
      <c r="AY865" s="139"/>
      <c r="AZ865" s="139"/>
      <c r="BA865" s="140"/>
      <c r="BB865" s="139"/>
      <c r="BC865" s="139"/>
      <c r="BD865" s="139"/>
      <c r="BE865" s="139"/>
      <c r="BF865" s="139"/>
      <c r="BG865" s="140"/>
      <c r="BH865" s="139"/>
      <c r="BI865" s="139"/>
      <c r="BJ865" s="139"/>
      <c r="BK865" s="139"/>
      <c r="BL865" s="139"/>
      <c r="BM865" s="139"/>
      <c r="BN865" s="139"/>
    </row>
    <row r="866" spans="1:66" ht="15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  <c r="AC866" s="139"/>
      <c r="AD866" s="139"/>
      <c r="AE866" s="139"/>
      <c r="AF866" s="139"/>
      <c r="AG866" s="139"/>
      <c r="AH866" s="139"/>
      <c r="AI866" s="139"/>
      <c r="AJ866" s="139"/>
      <c r="AK866" s="139"/>
      <c r="AL866" s="139"/>
      <c r="AM866" s="139"/>
      <c r="AN866" s="139"/>
      <c r="AO866" s="139"/>
      <c r="AP866" s="139"/>
      <c r="AQ866" s="139"/>
      <c r="AR866" s="139"/>
      <c r="AS866" s="139"/>
      <c r="AT866" s="139"/>
      <c r="AU866" s="139"/>
      <c r="AV866" s="139"/>
      <c r="AW866" s="139"/>
      <c r="AX866" s="139"/>
      <c r="AY866" s="139"/>
      <c r="AZ866" s="139"/>
      <c r="BA866" s="140"/>
      <c r="BB866" s="139"/>
      <c r="BC866" s="139"/>
      <c r="BD866" s="139"/>
      <c r="BE866" s="139"/>
      <c r="BF866" s="139"/>
      <c r="BG866" s="140"/>
      <c r="BH866" s="139"/>
      <c r="BI866" s="139"/>
      <c r="BJ866" s="139"/>
      <c r="BK866" s="139"/>
      <c r="BL866" s="139"/>
      <c r="BM866" s="139"/>
      <c r="BN866" s="139"/>
    </row>
    <row r="867" spans="1:66" ht="15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  <c r="AB867" s="139"/>
      <c r="AC867" s="139"/>
      <c r="AD867" s="139"/>
      <c r="AE867" s="139"/>
      <c r="AF867" s="139"/>
      <c r="AG867" s="139"/>
      <c r="AH867" s="139"/>
      <c r="AI867" s="139"/>
      <c r="AJ867" s="139"/>
      <c r="AK867" s="139"/>
      <c r="AL867" s="139"/>
      <c r="AM867" s="139"/>
      <c r="AN867" s="139"/>
      <c r="AO867" s="139"/>
      <c r="AP867" s="139"/>
      <c r="AQ867" s="139"/>
      <c r="AR867" s="139"/>
      <c r="AS867" s="139"/>
      <c r="AT867" s="139"/>
      <c r="AU867" s="139"/>
      <c r="AV867" s="139"/>
      <c r="AW867" s="139"/>
      <c r="AX867" s="139"/>
      <c r="AY867" s="139"/>
      <c r="AZ867" s="139"/>
      <c r="BA867" s="140"/>
      <c r="BB867" s="139"/>
      <c r="BC867" s="139"/>
      <c r="BD867" s="139"/>
      <c r="BE867" s="139"/>
      <c r="BF867" s="139"/>
      <c r="BG867" s="140"/>
      <c r="BH867" s="139"/>
      <c r="BI867" s="139"/>
      <c r="BJ867" s="139"/>
      <c r="BK867" s="139"/>
      <c r="BL867" s="139"/>
      <c r="BM867" s="139"/>
      <c r="BN867" s="139"/>
    </row>
    <row r="868" spans="1:66" ht="15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  <c r="AC868" s="139"/>
      <c r="AD868" s="139"/>
      <c r="AE868" s="139"/>
      <c r="AF868" s="139"/>
      <c r="AG868" s="139"/>
      <c r="AH868" s="139"/>
      <c r="AI868" s="139"/>
      <c r="AJ868" s="139"/>
      <c r="AK868" s="139"/>
      <c r="AL868" s="139"/>
      <c r="AM868" s="139"/>
      <c r="AN868" s="139"/>
      <c r="AO868" s="139"/>
      <c r="AP868" s="139"/>
      <c r="AQ868" s="139"/>
      <c r="AR868" s="139"/>
      <c r="AS868" s="139"/>
      <c r="AT868" s="139"/>
      <c r="AU868" s="139"/>
      <c r="AV868" s="139"/>
      <c r="AW868" s="139"/>
      <c r="AX868" s="139"/>
      <c r="AY868" s="139"/>
      <c r="AZ868" s="139"/>
      <c r="BA868" s="140"/>
      <c r="BB868" s="139"/>
      <c r="BC868" s="139"/>
      <c r="BD868" s="139"/>
      <c r="BE868" s="139"/>
      <c r="BF868" s="139"/>
      <c r="BG868" s="140"/>
      <c r="BH868" s="139"/>
      <c r="BI868" s="139"/>
      <c r="BJ868" s="139"/>
      <c r="BK868" s="139"/>
      <c r="BL868" s="139"/>
      <c r="BM868" s="139"/>
      <c r="BN868" s="139"/>
    </row>
    <row r="869" spans="1:66" ht="15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  <c r="AB869" s="139"/>
      <c r="AC869" s="139"/>
      <c r="AD869" s="139"/>
      <c r="AE869" s="139"/>
      <c r="AF869" s="139"/>
      <c r="AG869" s="139"/>
      <c r="AH869" s="139"/>
      <c r="AI869" s="139"/>
      <c r="AJ869" s="139"/>
      <c r="AK869" s="139"/>
      <c r="AL869" s="139"/>
      <c r="AM869" s="139"/>
      <c r="AN869" s="139"/>
      <c r="AO869" s="139"/>
      <c r="AP869" s="139"/>
      <c r="AQ869" s="139"/>
      <c r="AR869" s="139"/>
      <c r="AS869" s="139"/>
      <c r="AT869" s="139"/>
      <c r="AU869" s="139"/>
      <c r="AV869" s="139"/>
      <c r="AW869" s="139"/>
      <c r="AX869" s="139"/>
      <c r="AY869" s="139"/>
      <c r="AZ869" s="139"/>
      <c r="BA869" s="140"/>
      <c r="BB869" s="139"/>
      <c r="BC869" s="139"/>
      <c r="BD869" s="139"/>
      <c r="BE869" s="139"/>
      <c r="BF869" s="139"/>
      <c r="BG869" s="140"/>
      <c r="BH869" s="139"/>
      <c r="BI869" s="139"/>
      <c r="BJ869" s="139"/>
      <c r="BK869" s="139"/>
      <c r="BL869" s="139"/>
      <c r="BM869" s="139"/>
      <c r="BN869" s="139"/>
    </row>
    <row r="870" spans="1:66" ht="15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  <c r="AC870" s="139"/>
      <c r="AD870" s="139"/>
      <c r="AE870" s="139"/>
      <c r="AF870" s="139"/>
      <c r="AG870" s="139"/>
      <c r="AH870" s="139"/>
      <c r="AI870" s="139"/>
      <c r="AJ870" s="139"/>
      <c r="AK870" s="139"/>
      <c r="AL870" s="139"/>
      <c r="AM870" s="139"/>
      <c r="AN870" s="139"/>
      <c r="AO870" s="139"/>
      <c r="AP870" s="139"/>
      <c r="AQ870" s="139"/>
      <c r="AR870" s="139"/>
      <c r="AS870" s="139"/>
      <c r="AT870" s="139"/>
      <c r="AU870" s="139"/>
      <c r="AV870" s="139"/>
      <c r="AW870" s="139"/>
      <c r="AX870" s="139"/>
      <c r="AY870" s="139"/>
      <c r="AZ870" s="139"/>
      <c r="BA870" s="140"/>
      <c r="BB870" s="139"/>
      <c r="BC870" s="139"/>
      <c r="BD870" s="139"/>
      <c r="BE870" s="139"/>
      <c r="BF870" s="139"/>
      <c r="BG870" s="140"/>
      <c r="BH870" s="139"/>
      <c r="BI870" s="139"/>
      <c r="BJ870" s="139"/>
      <c r="BK870" s="139"/>
      <c r="BL870" s="139"/>
      <c r="BM870" s="139"/>
      <c r="BN870" s="139"/>
    </row>
    <row r="871" spans="1:66" ht="15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  <c r="AB871" s="139"/>
      <c r="AC871" s="139"/>
      <c r="AD871" s="139"/>
      <c r="AE871" s="139"/>
      <c r="AF871" s="139"/>
      <c r="AG871" s="139"/>
      <c r="AH871" s="139"/>
      <c r="AI871" s="139"/>
      <c r="AJ871" s="139"/>
      <c r="AK871" s="139"/>
      <c r="AL871" s="139"/>
      <c r="AM871" s="139"/>
      <c r="AN871" s="139"/>
      <c r="AO871" s="139"/>
      <c r="AP871" s="139"/>
      <c r="AQ871" s="139"/>
      <c r="AR871" s="139"/>
      <c r="AS871" s="139"/>
      <c r="AT871" s="139"/>
      <c r="AU871" s="139"/>
      <c r="AV871" s="139"/>
      <c r="AW871" s="139"/>
      <c r="AX871" s="139"/>
      <c r="AY871" s="139"/>
      <c r="AZ871" s="139"/>
      <c r="BA871" s="140"/>
      <c r="BB871" s="139"/>
      <c r="BC871" s="139"/>
      <c r="BD871" s="139"/>
      <c r="BE871" s="139"/>
      <c r="BF871" s="139"/>
      <c r="BG871" s="140"/>
      <c r="BH871" s="139"/>
      <c r="BI871" s="139"/>
      <c r="BJ871" s="139"/>
      <c r="BK871" s="139"/>
      <c r="BL871" s="139"/>
      <c r="BM871" s="139"/>
      <c r="BN871" s="139"/>
    </row>
    <row r="872" spans="1:66" ht="15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  <c r="AC872" s="139"/>
      <c r="AD872" s="139"/>
      <c r="AE872" s="139"/>
      <c r="AF872" s="139"/>
      <c r="AG872" s="139"/>
      <c r="AH872" s="139"/>
      <c r="AI872" s="139"/>
      <c r="AJ872" s="139"/>
      <c r="AK872" s="139"/>
      <c r="AL872" s="139"/>
      <c r="AM872" s="139"/>
      <c r="AN872" s="139"/>
      <c r="AO872" s="139"/>
      <c r="AP872" s="139"/>
      <c r="AQ872" s="139"/>
      <c r="AR872" s="139"/>
      <c r="AS872" s="139"/>
      <c r="AT872" s="139"/>
      <c r="AU872" s="139"/>
      <c r="AV872" s="139"/>
      <c r="AW872" s="139"/>
      <c r="AX872" s="139"/>
      <c r="AY872" s="139"/>
      <c r="AZ872" s="139"/>
      <c r="BA872" s="140"/>
      <c r="BB872" s="139"/>
      <c r="BC872" s="139"/>
      <c r="BD872" s="139"/>
      <c r="BE872" s="139"/>
      <c r="BF872" s="139"/>
      <c r="BG872" s="140"/>
      <c r="BH872" s="139"/>
      <c r="BI872" s="139"/>
      <c r="BJ872" s="139"/>
      <c r="BK872" s="139"/>
      <c r="BL872" s="139"/>
      <c r="BM872" s="139"/>
      <c r="BN872" s="139"/>
    </row>
    <row r="873" spans="1:66" ht="15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  <c r="AB873" s="139"/>
      <c r="AC873" s="139"/>
      <c r="AD873" s="139"/>
      <c r="AE873" s="139"/>
      <c r="AF873" s="139"/>
      <c r="AG873" s="139"/>
      <c r="AH873" s="139"/>
      <c r="AI873" s="139"/>
      <c r="AJ873" s="139"/>
      <c r="AK873" s="139"/>
      <c r="AL873" s="139"/>
      <c r="AM873" s="139"/>
      <c r="AN873" s="139"/>
      <c r="AO873" s="139"/>
      <c r="AP873" s="139"/>
      <c r="AQ873" s="139"/>
      <c r="AR873" s="139"/>
      <c r="AS873" s="139"/>
      <c r="AT873" s="139"/>
      <c r="AU873" s="139"/>
      <c r="AV873" s="139"/>
      <c r="AW873" s="139"/>
      <c r="AX873" s="139"/>
      <c r="AY873" s="139"/>
      <c r="AZ873" s="139"/>
      <c r="BA873" s="140"/>
      <c r="BB873" s="139"/>
      <c r="BC873" s="139"/>
      <c r="BD873" s="139"/>
      <c r="BE873" s="139"/>
      <c r="BF873" s="139"/>
      <c r="BG873" s="140"/>
      <c r="BH873" s="139"/>
      <c r="BI873" s="139"/>
      <c r="BJ873" s="139"/>
      <c r="BK873" s="139"/>
      <c r="BL873" s="139"/>
      <c r="BM873" s="139"/>
      <c r="BN873" s="139"/>
    </row>
    <row r="874" spans="1:66" ht="15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  <c r="AC874" s="139"/>
      <c r="AD874" s="139"/>
      <c r="AE874" s="139"/>
      <c r="AF874" s="139"/>
      <c r="AG874" s="139"/>
      <c r="AH874" s="139"/>
      <c r="AI874" s="139"/>
      <c r="AJ874" s="139"/>
      <c r="AK874" s="139"/>
      <c r="AL874" s="139"/>
      <c r="AM874" s="139"/>
      <c r="AN874" s="139"/>
      <c r="AO874" s="139"/>
      <c r="AP874" s="139"/>
      <c r="AQ874" s="139"/>
      <c r="AR874" s="139"/>
      <c r="AS874" s="139"/>
      <c r="AT874" s="139"/>
      <c r="AU874" s="139"/>
      <c r="AV874" s="139"/>
      <c r="AW874" s="139"/>
      <c r="AX874" s="139"/>
      <c r="AY874" s="139"/>
      <c r="AZ874" s="139"/>
      <c r="BA874" s="140"/>
      <c r="BB874" s="139"/>
      <c r="BC874" s="139"/>
      <c r="BD874" s="139"/>
      <c r="BE874" s="139"/>
      <c r="BF874" s="139"/>
      <c r="BG874" s="140"/>
      <c r="BH874" s="139"/>
      <c r="BI874" s="139"/>
      <c r="BJ874" s="139"/>
      <c r="BK874" s="139"/>
      <c r="BL874" s="139"/>
      <c r="BM874" s="139"/>
      <c r="BN874" s="139"/>
    </row>
    <row r="875" spans="1:66" ht="15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  <c r="AB875" s="139"/>
      <c r="AC875" s="139"/>
      <c r="AD875" s="139"/>
      <c r="AE875" s="139"/>
      <c r="AF875" s="139"/>
      <c r="AG875" s="139"/>
      <c r="AH875" s="139"/>
      <c r="AI875" s="139"/>
      <c r="AJ875" s="139"/>
      <c r="AK875" s="139"/>
      <c r="AL875" s="139"/>
      <c r="AM875" s="139"/>
      <c r="AN875" s="139"/>
      <c r="AO875" s="139"/>
      <c r="AP875" s="139"/>
      <c r="AQ875" s="139"/>
      <c r="AR875" s="139"/>
      <c r="AS875" s="139"/>
      <c r="AT875" s="139"/>
      <c r="AU875" s="139"/>
      <c r="AV875" s="139"/>
      <c r="AW875" s="139"/>
      <c r="AX875" s="139"/>
      <c r="AY875" s="139"/>
      <c r="AZ875" s="139"/>
      <c r="BA875" s="140"/>
      <c r="BB875" s="139"/>
      <c r="BC875" s="139"/>
      <c r="BD875" s="139"/>
      <c r="BE875" s="139"/>
      <c r="BF875" s="139"/>
      <c r="BG875" s="140"/>
      <c r="BH875" s="139"/>
      <c r="BI875" s="139"/>
      <c r="BJ875" s="139"/>
      <c r="BK875" s="139"/>
      <c r="BL875" s="139"/>
      <c r="BM875" s="139"/>
      <c r="BN875" s="139"/>
    </row>
    <row r="876" spans="1:66" ht="15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  <c r="AB876" s="139"/>
      <c r="AC876" s="139"/>
      <c r="AD876" s="139"/>
      <c r="AE876" s="139"/>
      <c r="AF876" s="139"/>
      <c r="AG876" s="139"/>
      <c r="AH876" s="139"/>
      <c r="AI876" s="139"/>
      <c r="AJ876" s="139"/>
      <c r="AK876" s="139"/>
      <c r="AL876" s="139"/>
      <c r="AM876" s="139"/>
      <c r="AN876" s="139"/>
      <c r="AO876" s="139"/>
      <c r="AP876" s="139"/>
      <c r="AQ876" s="139"/>
      <c r="AR876" s="139"/>
      <c r="AS876" s="139"/>
      <c r="AT876" s="139"/>
      <c r="AU876" s="139"/>
      <c r="AV876" s="139"/>
      <c r="AW876" s="139"/>
      <c r="AX876" s="139"/>
      <c r="AY876" s="139"/>
      <c r="AZ876" s="139"/>
      <c r="BA876" s="140"/>
      <c r="BB876" s="139"/>
      <c r="BC876" s="139"/>
      <c r="BD876" s="139"/>
      <c r="BE876" s="139"/>
      <c r="BF876" s="139"/>
      <c r="BG876" s="140"/>
      <c r="BH876" s="139"/>
      <c r="BI876" s="139"/>
      <c r="BJ876" s="139"/>
      <c r="BK876" s="139"/>
      <c r="BL876" s="139"/>
      <c r="BM876" s="139"/>
      <c r="BN876" s="139"/>
    </row>
    <row r="877" spans="1:66" ht="15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  <c r="AB877" s="139"/>
      <c r="AC877" s="139"/>
      <c r="AD877" s="139"/>
      <c r="AE877" s="139"/>
      <c r="AF877" s="139"/>
      <c r="AG877" s="139"/>
      <c r="AH877" s="139"/>
      <c r="AI877" s="139"/>
      <c r="AJ877" s="139"/>
      <c r="AK877" s="139"/>
      <c r="AL877" s="139"/>
      <c r="AM877" s="139"/>
      <c r="AN877" s="139"/>
      <c r="AO877" s="139"/>
      <c r="AP877" s="139"/>
      <c r="AQ877" s="139"/>
      <c r="AR877" s="139"/>
      <c r="AS877" s="139"/>
      <c r="AT877" s="139"/>
      <c r="AU877" s="139"/>
      <c r="AV877" s="139"/>
      <c r="AW877" s="139"/>
      <c r="AX877" s="139"/>
      <c r="AY877" s="139"/>
      <c r="AZ877" s="139"/>
      <c r="BA877" s="140"/>
      <c r="BB877" s="139"/>
      <c r="BC877" s="139"/>
      <c r="BD877" s="139"/>
      <c r="BE877" s="139"/>
      <c r="BF877" s="139"/>
      <c r="BG877" s="140"/>
      <c r="BH877" s="139"/>
      <c r="BI877" s="139"/>
      <c r="BJ877" s="139"/>
      <c r="BK877" s="139"/>
      <c r="BL877" s="139"/>
      <c r="BM877" s="139"/>
      <c r="BN877" s="139"/>
    </row>
    <row r="878" spans="1:66" ht="15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  <c r="AB878" s="139"/>
      <c r="AC878" s="139"/>
      <c r="AD878" s="139"/>
      <c r="AE878" s="139"/>
      <c r="AF878" s="139"/>
      <c r="AG878" s="139"/>
      <c r="AH878" s="139"/>
      <c r="AI878" s="139"/>
      <c r="AJ878" s="139"/>
      <c r="AK878" s="139"/>
      <c r="AL878" s="139"/>
      <c r="AM878" s="139"/>
      <c r="AN878" s="139"/>
      <c r="AO878" s="139"/>
      <c r="AP878" s="139"/>
      <c r="AQ878" s="139"/>
      <c r="AR878" s="139"/>
      <c r="AS878" s="139"/>
      <c r="AT878" s="139"/>
      <c r="AU878" s="139"/>
      <c r="AV878" s="139"/>
      <c r="AW878" s="139"/>
      <c r="AX878" s="139"/>
      <c r="AY878" s="139"/>
      <c r="AZ878" s="139"/>
      <c r="BA878" s="140"/>
      <c r="BB878" s="139"/>
      <c r="BC878" s="139"/>
      <c r="BD878" s="139"/>
      <c r="BE878" s="139"/>
      <c r="BF878" s="139"/>
      <c r="BG878" s="140"/>
      <c r="BH878" s="139"/>
      <c r="BI878" s="139"/>
      <c r="BJ878" s="139"/>
      <c r="BK878" s="139"/>
      <c r="BL878" s="139"/>
      <c r="BM878" s="139"/>
      <c r="BN878" s="139"/>
    </row>
    <row r="879" spans="1:66" ht="15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  <c r="AC879" s="139"/>
      <c r="AD879" s="139"/>
      <c r="AE879" s="139"/>
      <c r="AF879" s="139"/>
      <c r="AG879" s="139"/>
      <c r="AH879" s="139"/>
      <c r="AI879" s="139"/>
      <c r="AJ879" s="139"/>
      <c r="AK879" s="139"/>
      <c r="AL879" s="139"/>
      <c r="AM879" s="139"/>
      <c r="AN879" s="139"/>
      <c r="AO879" s="139"/>
      <c r="AP879" s="139"/>
      <c r="AQ879" s="139"/>
      <c r="AR879" s="139"/>
      <c r="AS879" s="139"/>
      <c r="AT879" s="139"/>
      <c r="AU879" s="139"/>
      <c r="AV879" s="139"/>
      <c r="AW879" s="139"/>
      <c r="AX879" s="139"/>
      <c r="AY879" s="139"/>
      <c r="AZ879" s="139"/>
      <c r="BA879" s="140"/>
      <c r="BB879" s="139"/>
      <c r="BC879" s="139"/>
      <c r="BD879" s="139"/>
      <c r="BE879" s="139"/>
      <c r="BF879" s="139"/>
      <c r="BG879" s="140"/>
      <c r="BH879" s="139"/>
      <c r="BI879" s="139"/>
      <c r="BJ879" s="139"/>
      <c r="BK879" s="139"/>
      <c r="BL879" s="139"/>
      <c r="BM879" s="139"/>
      <c r="BN879" s="139"/>
    </row>
    <row r="880" spans="1:66" ht="15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  <c r="AB880" s="139"/>
      <c r="AC880" s="139"/>
      <c r="AD880" s="139"/>
      <c r="AE880" s="139"/>
      <c r="AF880" s="139"/>
      <c r="AG880" s="139"/>
      <c r="AH880" s="139"/>
      <c r="AI880" s="139"/>
      <c r="AJ880" s="139"/>
      <c r="AK880" s="139"/>
      <c r="AL880" s="139"/>
      <c r="AM880" s="139"/>
      <c r="AN880" s="139"/>
      <c r="AO880" s="139"/>
      <c r="AP880" s="139"/>
      <c r="AQ880" s="139"/>
      <c r="AR880" s="139"/>
      <c r="AS880" s="139"/>
      <c r="AT880" s="139"/>
      <c r="AU880" s="139"/>
      <c r="AV880" s="139"/>
      <c r="AW880" s="139"/>
      <c r="AX880" s="139"/>
      <c r="AY880" s="139"/>
      <c r="AZ880" s="139"/>
      <c r="BA880" s="140"/>
      <c r="BB880" s="139"/>
      <c r="BC880" s="139"/>
      <c r="BD880" s="139"/>
      <c r="BE880" s="139"/>
      <c r="BF880" s="139"/>
      <c r="BG880" s="140"/>
      <c r="BH880" s="139"/>
      <c r="BI880" s="139"/>
      <c r="BJ880" s="139"/>
      <c r="BK880" s="139"/>
      <c r="BL880" s="139"/>
      <c r="BM880" s="139"/>
      <c r="BN880" s="139"/>
    </row>
    <row r="881" spans="1:66" ht="15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  <c r="AC881" s="139"/>
      <c r="AD881" s="139"/>
      <c r="AE881" s="139"/>
      <c r="AF881" s="139"/>
      <c r="AG881" s="139"/>
      <c r="AH881" s="139"/>
      <c r="AI881" s="139"/>
      <c r="AJ881" s="139"/>
      <c r="AK881" s="139"/>
      <c r="AL881" s="139"/>
      <c r="AM881" s="139"/>
      <c r="AN881" s="139"/>
      <c r="AO881" s="139"/>
      <c r="AP881" s="139"/>
      <c r="AQ881" s="139"/>
      <c r="AR881" s="139"/>
      <c r="AS881" s="139"/>
      <c r="AT881" s="139"/>
      <c r="AU881" s="139"/>
      <c r="AV881" s="139"/>
      <c r="AW881" s="139"/>
      <c r="AX881" s="139"/>
      <c r="AY881" s="139"/>
      <c r="AZ881" s="139"/>
      <c r="BA881" s="140"/>
      <c r="BB881" s="139"/>
      <c r="BC881" s="139"/>
      <c r="BD881" s="139"/>
      <c r="BE881" s="139"/>
      <c r="BF881" s="139"/>
      <c r="BG881" s="140"/>
      <c r="BH881" s="139"/>
      <c r="BI881" s="139"/>
      <c r="BJ881" s="139"/>
      <c r="BK881" s="139"/>
      <c r="BL881" s="139"/>
      <c r="BM881" s="139"/>
      <c r="BN881" s="139"/>
    </row>
    <row r="882" spans="1:66" ht="15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  <c r="AB882" s="139"/>
      <c r="AC882" s="139"/>
      <c r="AD882" s="139"/>
      <c r="AE882" s="139"/>
      <c r="AF882" s="139"/>
      <c r="AG882" s="139"/>
      <c r="AH882" s="139"/>
      <c r="AI882" s="139"/>
      <c r="AJ882" s="139"/>
      <c r="AK882" s="139"/>
      <c r="AL882" s="139"/>
      <c r="AM882" s="139"/>
      <c r="AN882" s="139"/>
      <c r="AO882" s="139"/>
      <c r="AP882" s="139"/>
      <c r="AQ882" s="139"/>
      <c r="AR882" s="139"/>
      <c r="AS882" s="139"/>
      <c r="AT882" s="139"/>
      <c r="AU882" s="139"/>
      <c r="AV882" s="139"/>
      <c r="AW882" s="139"/>
      <c r="AX882" s="139"/>
      <c r="AY882" s="139"/>
      <c r="AZ882" s="139"/>
      <c r="BA882" s="140"/>
      <c r="BB882" s="139"/>
      <c r="BC882" s="139"/>
      <c r="BD882" s="139"/>
      <c r="BE882" s="139"/>
      <c r="BF882" s="139"/>
      <c r="BG882" s="140"/>
      <c r="BH882" s="139"/>
      <c r="BI882" s="139"/>
      <c r="BJ882" s="139"/>
      <c r="BK882" s="139"/>
      <c r="BL882" s="139"/>
      <c r="BM882" s="139"/>
      <c r="BN882" s="139"/>
    </row>
    <row r="883" spans="1:66" ht="15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  <c r="AC883" s="139"/>
      <c r="AD883" s="139"/>
      <c r="AE883" s="139"/>
      <c r="AF883" s="139"/>
      <c r="AG883" s="139"/>
      <c r="AH883" s="139"/>
      <c r="AI883" s="139"/>
      <c r="AJ883" s="139"/>
      <c r="AK883" s="139"/>
      <c r="AL883" s="139"/>
      <c r="AM883" s="139"/>
      <c r="AN883" s="139"/>
      <c r="AO883" s="139"/>
      <c r="AP883" s="139"/>
      <c r="AQ883" s="139"/>
      <c r="AR883" s="139"/>
      <c r="AS883" s="139"/>
      <c r="AT883" s="139"/>
      <c r="AU883" s="139"/>
      <c r="AV883" s="139"/>
      <c r="AW883" s="139"/>
      <c r="AX883" s="139"/>
      <c r="AY883" s="139"/>
      <c r="AZ883" s="139"/>
      <c r="BA883" s="140"/>
      <c r="BB883" s="139"/>
      <c r="BC883" s="139"/>
      <c r="BD883" s="139"/>
      <c r="BE883" s="139"/>
      <c r="BF883" s="139"/>
      <c r="BG883" s="140"/>
      <c r="BH883" s="139"/>
      <c r="BI883" s="139"/>
      <c r="BJ883" s="139"/>
      <c r="BK883" s="139"/>
      <c r="BL883" s="139"/>
      <c r="BM883" s="139"/>
      <c r="BN883" s="139"/>
    </row>
    <row r="884" spans="1:66" ht="15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  <c r="AB884" s="139"/>
      <c r="AC884" s="139"/>
      <c r="AD884" s="139"/>
      <c r="AE884" s="139"/>
      <c r="AF884" s="139"/>
      <c r="AG884" s="139"/>
      <c r="AH884" s="139"/>
      <c r="AI884" s="139"/>
      <c r="AJ884" s="139"/>
      <c r="AK884" s="139"/>
      <c r="AL884" s="139"/>
      <c r="AM884" s="139"/>
      <c r="AN884" s="139"/>
      <c r="AO884" s="139"/>
      <c r="AP884" s="139"/>
      <c r="AQ884" s="139"/>
      <c r="AR884" s="139"/>
      <c r="AS884" s="139"/>
      <c r="AT884" s="139"/>
      <c r="AU884" s="139"/>
      <c r="AV884" s="139"/>
      <c r="AW884" s="139"/>
      <c r="AX884" s="139"/>
      <c r="AY884" s="139"/>
      <c r="AZ884" s="139"/>
      <c r="BA884" s="140"/>
      <c r="BB884" s="139"/>
      <c r="BC884" s="139"/>
      <c r="BD884" s="139"/>
      <c r="BE884" s="139"/>
      <c r="BF884" s="139"/>
      <c r="BG884" s="140"/>
      <c r="BH884" s="139"/>
      <c r="BI884" s="139"/>
      <c r="BJ884" s="139"/>
      <c r="BK884" s="139"/>
      <c r="BL884" s="139"/>
      <c r="BM884" s="139"/>
      <c r="BN884" s="139"/>
    </row>
    <row r="885" spans="1:66" ht="15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  <c r="AC885" s="139"/>
      <c r="AD885" s="139"/>
      <c r="AE885" s="139"/>
      <c r="AF885" s="139"/>
      <c r="AG885" s="139"/>
      <c r="AH885" s="139"/>
      <c r="AI885" s="139"/>
      <c r="AJ885" s="139"/>
      <c r="AK885" s="139"/>
      <c r="AL885" s="139"/>
      <c r="AM885" s="139"/>
      <c r="AN885" s="139"/>
      <c r="AO885" s="139"/>
      <c r="AP885" s="139"/>
      <c r="AQ885" s="139"/>
      <c r="AR885" s="139"/>
      <c r="AS885" s="139"/>
      <c r="AT885" s="139"/>
      <c r="AU885" s="139"/>
      <c r="AV885" s="139"/>
      <c r="AW885" s="139"/>
      <c r="AX885" s="139"/>
      <c r="AY885" s="139"/>
      <c r="AZ885" s="139"/>
      <c r="BA885" s="140"/>
      <c r="BB885" s="139"/>
      <c r="BC885" s="139"/>
      <c r="BD885" s="139"/>
      <c r="BE885" s="139"/>
      <c r="BF885" s="139"/>
      <c r="BG885" s="140"/>
      <c r="BH885" s="139"/>
      <c r="BI885" s="139"/>
      <c r="BJ885" s="139"/>
      <c r="BK885" s="139"/>
      <c r="BL885" s="139"/>
      <c r="BM885" s="139"/>
      <c r="BN885" s="139"/>
    </row>
    <row r="886" spans="1:66" ht="15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  <c r="AB886" s="139"/>
      <c r="AC886" s="139"/>
      <c r="AD886" s="139"/>
      <c r="AE886" s="139"/>
      <c r="AF886" s="139"/>
      <c r="AG886" s="139"/>
      <c r="AH886" s="139"/>
      <c r="AI886" s="139"/>
      <c r="AJ886" s="139"/>
      <c r="AK886" s="139"/>
      <c r="AL886" s="139"/>
      <c r="AM886" s="139"/>
      <c r="AN886" s="139"/>
      <c r="AO886" s="139"/>
      <c r="AP886" s="139"/>
      <c r="AQ886" s="139"/>
      <c r="AR886" s="139"/>
      <c r="AS886" s="139"/>
      <c r="AT886" s="139"/>
      <c r="AU886" s="139"/>
      <c r="AV886" s="139"/>
      <c r="AW886" s="139"/>
      <c r="AX886" s="139"/>
      <c r="AY886" s="139"/>
      <c r="AZ886" s="139"/>
      <c r="BA886" s="140"/>
      <c r="BB886" s="139"/>
      <c r="BC886" s="139"/>
      <c r="BD886" s="139"/>
      <c r="BE886" s="139"/>
      <c r="BF886" s="139"/>
      <c r="BG886" s="140"/>
      <c r="BH886" s="139"/>
      <c r="BI886" s="139"/>
      <c r="BJ886" s="139"/>
      <c r="BK886" s="139"/>
      <c r="BL886" s="139"/>
      <c r="BM886" s="139"/>
      <c r="BN886" s="139"/>
    </row>
    <row r="887" spans="1:66" ht="15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  <c r="AC887" s="139"/>
      <c r="AD887" s="139"/>
      <c r="AE887" s="139"/>
      <c r="AF887" s="139"/>
      <c r="AG887" s="139"/>
      <c r="AH887" s="139"/>
      <c r="AI887" s="139"/>
      <c r="AJ887" s="139"/>
      <c r="AK887" s="139"/>
      <c r="AL887" s="139"/>
      <c r="AM887" s="139"/>
      <c r="AN887" s="139"/>
      <c r="AO887" s="139"/>
      <c r="AP887" s="139"/>
      <c r="AQ887" s="139"/>
      <c r="AR887" s="139"/>
      <c r="AS887" s="139"/>
      <c r="AT887" s="139"/>
      <c r="AU887" s="139"/>
      <c r="AV887" s="139"/>
      <c r="AW887" s="139"/>
      <c r="AX887" s="139"/>
      <c r="AY887" s="139"/>
      <c r="AZ887" s="139"/>
      <c r="BA887" s="140"/>
      <c r="BB887" s="139"/>
      <c r="BC887" s="139"/>
      <c r="BD887" s="139"/>
      <c r="BE887" s="139"/>
      <c r="BF887" s="139"/>
      <c r="BG887" s="140"/>
      <c r="BH887" s="139"/>
      <c r="BI887" s="139"/>
      <c r="BJ887" s="139"/>
      <c r="BK887" s="139"/>
      <c r="BL887" s="139"/>
      <c r="BM887" s="139"/>
      <c r="BN887" s="139"/>
    </row>
    <row r="888" spans="1:66" ht="15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  <c r="AB888" s="139"/>
      <c r="AC888" s="139"/>
      <c r="AD888" s="139"/>
      <c r="AE888" s="139"/>
      <c r="AF888" s="139"/>
      <c r="AG888" s="139"/>
      <c r="AH888" s="139"/>
      <c r="AI888" s="139"/>
      <c r="AJ888" s="139"/>
      <c r="AK888" s="139"/>
      <c r="AL888" s="139"/>
      <c r="AM888" s="139"/>
      <c r="AN888" s="139"/>
      <c r="AO888" s="139"/>
      <c r="AP888" s="139"/>
      <c r="AQ888" s="139"/>
      <c r="AR888" s="139"/>
      <c r="AS888" s="139"/>
      <c r="AT888" s="139"/>
      <c r="AU888" s="139"/>
      <c r="AV888" s="139"/>
      <c r="AW888" s="139"/>
      <c r="AX888" s="139"/>
      <c r="AY888" s="139"/>
      <c r="AZ888" s="139"/>
      <c r="BA888" s="140"/>
      <c r="BB888" s="139"/>
      <c r="BC888" s="139"/>
      <c r="BD888" s="139"/>
      <c r="BE888" s="139"/>
      <c r="BF888" s="139"/>
      <c r="BG888" s="140"/>
      <c r="BH888" s="139"/>
      <c r="BI888" s="139"/>
      <c r="BJ888" s="139"/>
      <c r="BK888" s="139"/>
      <c r="BL888" s="139"/>
      <c r="BM888" s="139"/>
      <c r="BN888" s="139"/>
    </row>
    <row r="889" spans="1:66" ht="15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  <c r="AC889" s="139"/>
      <c r="AD889" s="139"/>
      <c r="AE889" s="139"/>
      <c r="AF889" s="139"/>
      <c r="AG889" s="139"/>
      <c r="AH889" s="139"/>
      <c r="AI889" s="139"/>
      <c r="AJ889" s="139"/>
      <c r="AK889" s="139"/>
      <c r="AL889" s="139"/>
      <c r="AM889" s="139"/>
      <c r="AN889" s="139"/>
      <c r="AO889" s="139"/>
      <c r="AP889" s="139"/>
      <c r="AQ889" s="139"/>
      <c r="AR889" s="139"/>
      <c r="AS889" s="139"/>
      <c r="AT889" s="139"/>
      <c r="AU889" s="139"/>
      <c r="AV889" s="139"/>
      <c r="AW889" s="139"/>
      <c r="AX889" s="139"/>
      <c r="AY889" s="139"/>
      <c r="AZ889" s="139"/>
      <c r="BA889" s="140"/>
      <c r="BB889" s="139"/>
      <c r="BC889" s="139"/>
      <c r="BD889" s="139"/>
      <c r="BE889" s="139"/>
      <c r="BF889" s="139"/>
      <c r="BG889" s="140"/>
      <c r="BH889" s="139"/>
      <c r="BI889" s="139"/>
      <c r="BJ889" s="139"/>
      <c r="BK889" s="139"/>
      <c r="BL889" s="139"/>
      <c r="BM889" s="139"/>
      <c r="BN889" s="139"/>
    </row>
    <row r="890" spans="1:66" ht="15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  <c r="AB890" s="139"/>
      <c r="AC890" s="139"/>
      <c r="AD890" s="139"/>
      <c r="AE890" s="139"/>
      <c r="AF890" s="139"/>
      <c r="AG890" s="139"/>
      <c r="AH890" s="139"/>
      <c r="AI890" s="139"/>
      <c r="AJ890" s="139"/>
      <c r="AK890" s="139"/>
      <c r="AL890" s="139"/>
      <c r="AM890" s="139"/>
      <c r="AN890" s="139"/>
      <c r="AO890" s="139"/>
      <c r="AP890" s="139"/>
      <c r="AQ890" s="139"/>
      <c r="AR890" s="139"/>
      <c r="AS890" s="139"/>
      <c r="AT890" s="139"/>
      <c r="AU890" s="139"/>
      <c r="AV890" s="139"/>
      <c r="AW890" s="139"/>
      <c r="AX890" s="139"/>
      <c r="AY890" s="139"/>
      <c r="AZ890" s="139"/>
      <c r="BA890" s="140"/>
      <c r="BB890" s="139"/>
      <c r="BC890" s="139"/>
      <c r="BD890" s="139"/>
      <c r="BE890" s="139"/>
      <c r="BF890" s="139"/>
      <c r="BG890" s="140"/>
      <c r="BH890" s="139"/>
      <c r="BI890" s="139"/>
      <c r="BJ890" s="139"/>
      <c r="BK890" s="139"/>
      <c r="BL890" s="139"/>
      <c r="BM890" s="139"/>
      <c r="BN890" s="139"/>
    </row>
    <row r="891" spans="1:66" ht="15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  <c r="AC891" s="139"/>
      <c r="AD891" s="139"/>
      <c r="AE891" s="139"/>
      <c r="AF891" s="139"/>
      <c r="AG891" s="139"/>
      <c r="AH891" s="139"/>
      <c r="AI891" s="139"/>
      <c r="AJ891" s="139"/>
      <c r="AK891" s="139"/>
      <c r="AL891" s="139"/>
      <c r="AM891" s="139"/>
      <c r="AN891" s="139"/>
      <c r="AO891" s="139"/>
      <c r="AP891" s="139"/>
      <c r="AQ891" s="139"/>
      <c r="AR891" s="139"/>
      <c r="AS891" s="139"/>
      <c r="AT891" s="139"/>
      <c r="AU891" s="139"/>
      <c r="AV891" s="139"/>
      <c r="AW891" s="139"/>
      <c r="AX891" s="139"/>
      <c r="AY891" s="139"/>
      <c r="AZ891" s="139"/>
      <c r="BA891" s="140"/>
      <c r="BB891" s="139"/>
      <c r="BC891" s="139"/>
      <c r="BD891" s="139"/>
      <c r="BE891" s="139"/>
      <c r="BF891" s="139"/>
      <c r="BG891" s="140"/>
      <c r="BH891" s="139"/>
      <c r="BI891" s="139"/>
      <c r="BJ891" s="139"/>
      <c r="BK891" s="139"/>
      <c r="BL891" s="139"/>
      <c r="BM891" s="139"/>
      <c r="BN891" s="139"/>
    </row>
    <row r="892" spans="1:66" ht="15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  <c r="AB892" s="139"/>
      <c r="AC892" s="139"/>
      <c r="AD892" s="139"/>
      <c r="AE892" s="139"/>
      <c r="AF892" s="139"/>
      <c r="AG892" s="139"/>
      <c r="AH892" s="139"/>
      <c r="AI892" s="139"/>
      <c r="AJ892" s="139"/>
      <c r="AK892" s="139"/>
      <c r="AL892" s="139"/>
      <c r="AM892" s="139"/>
      <c r="AN892" s="139"/>
      <c r="AO892" s="139"/>
      <c r="AP892" s="139"/>
      <c r="AQ892" s="139"/>
      <c r="AR892" s="139"/>
      <c r="AS892" s="139"/>
      <c r="AT892" s="139"/>
      <c r="AU892" s="139"/>
      <c r="AV892" s="139"/>
      <c r="AW892" s="139"/>
      <c r="AX892" s="139"/>
      <c r="AY892" s="139"/>
      <c r="AZ892" s="139"/>
      <c r="BA892" s="140"/>
      <c r="BB892" s="139"/>
      <c r="BC892" s="139"/>
      <c r="BD892" s="139"/>
      <c r="BE892" s="139"/>
      <c r="BF892" s="139"/>
      <c r="BG892" s="140"/>
      <c r="BH892" s="139"/>
      <c r="BI892" s="139"/>
      <c r="BJ892" s="139"/>
      <c r="BK892" s="139"/>
      <c r="BL892" s="139"/>
      <c r="BM892" s="139"/>
      <c r="BN892" s="139"/>
    </row>
    <row r="893" spans="1:66" ht="15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  <c r="AC893" s="139"/>
      <c r="AD893" s="139"/>
      <c r="AE893" s="139"/>
      <c r="AF893" s="139"/>
      <c r="AG893" s="139"/>
      <c r="AH893" s="139"/>
      <c r="AI893" s="139"/>
      <c r="AJ893" s="139"/>
      <c r="AK893" s="139"/>
      <c r="AL893" s="139"/>
      <c r="AM893" s="139"/>
      <c r="AN893" s="139"/>
      <c r="AO893" s="139"/>
      <c r="AP893" s="139"/>
      <c r="AQ893" s="139"/>
      <c r="AR893" s="139"/>
      <c r="AS893" s="139"/>
      <c r="AT893" s="139"/>
      <c r="AU893" s="139"/>
      <c r="AV893" s="139"/>
      <c r="AW893" s="139"/>
      <c r="AX893" s="139"/>
      <c r="AY893" s="139"/>
      <c r="AZ893" s="139"/>
      <c r="BA893" s="140"/>
      <c r="BB893" s="139"/>
      <c r="BC893" s="139"/>
      <c r="BD893" s="139"/>
      <c r="BE893" s="139"/>
      <c r="BF893" s="139"/>
      <c r="BG893" s="140"/>
      <c r="BH893" s="139"/>
      <c r="BI893" s="139"/>
      <c r="BJ893" s="139"/>
      <c r="BK893" s="139"/>
      <c r="BL893" s="139"/>
      <c r="BM893" s="139"/>
      <c r="BN893" s="139"/>
    </row>
    <row r="894" spans="1:66" ht="15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  <c r="AB894" s="139"/>
      <c r="AC894" s="139"/>
      <c r="AD894" s="139"/>
      <c r="AE894" s="139"/>
      <c r="AF894" s="139"/>
      <c r="AG894" s="139"/>
      <c r="AH894" s="139"/>
      <c r="AI894" s="139"/>
      <c r="AJ894" s="139"/>
      <c r="AK894" s="139"/>
      <c r="AL894" s="139"/>
      <c r="AM894" s="139"/>
      <c r="AN894" s="139"/>
      <c r="AO894" s="139"/>
      <c r="AP894" s="139"/>
      <c r="AQ894" s="139"/>
      <c r="AR894" s="139"/>
      <c r="AS894" s="139"/>
      <c r="AT894" s="139"/>
      <c r="AU894" s="139"/>
      <c r="AV894" s="139"/>
      <c r="AW894" s="139"/>
      <c r="AX894" s="139"/>
      <c r="AY894" s="139"/>
      <c r="AZ894" s="139"/>
      <c r="BA894" s="140"/>
      <c r="BB894" s="139"/>
      <c r="BC894" s="139"/>
      <c r="BD894" s="139"/>
      <c r="BE894" s="139"/>
      <c r="BF894" s="139"/>
      <c r="BG894" s="140"/>
      <c r="BH894" s="139"/>
      <c r="BI894" s="139"/>
      <c r="BJ894" s="139"/>
      <c r="BK894" s="139"/>
      <c r="BL894" s="139"/>
      <c r="BM894" s="139"/>
      <c r="BN894" s="139"/>
    </row>
    <row r="895" spans="1:66" ht="15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  <c r="AC895" s="139"/>
      <c r="AD895" s="139"/>
      <c r="AE895" s="139"/>
      <c r="AF895" s="139"/>
      <c r="AG895" s="139"/>
      <c r="AH895" s="139"/>
      <c r="AI895" s="139"/>
      <c r="AJ895" s="139"/>
      <c r="AK895" s="139"/>
      <c r="AL895" s="139"/>
      <c r="AM895" s="139"/>
      <c r="AN895" s="139"/>
      <c r="AO895" s="139"/>
      <c r="AP895" s="139"/>
      <c r="AQ895" s="139"/>
      <c r="AR895" s="139"/>
      <c r="AS895" s="139"/>
      <c r="AT895" s="139"/>
      <c r="AU895" s="139"/>
      <c r="AV895" s="139"/>
      <c r="AW895" s="139"/>
      <c r="AX895" s="139"/>
      <c r="AY895" s="139"/>
      <c r="AZ895" s="139"/>
      <c r="BA895" s="140"/>
      <c r="BB895" s="139"/>
      <c r="BC895" s="139"/>
      <c r="BD895" s="139"/>
      <c r="BE895" s="139"/>
      <c r="BF895" s="139"/>
      <c r="BG895" s="140"/>
      <c r="BH895" s="139"/>
      <c r="BI895" s="139"/>
      <c r="BJ895" s="139"/>
      <c r="BK895" s="139"/>
      <c r="BL895" s="139"/>
      <c r="BM895" s="139"/>
      <c r="BN895" s="139"/>
    </row>
    <row r="896" spans="1:66" ht="15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  <c r="AB896" s="139"/>
      <c r="AC896" s="139"/>
      <c r="AD896" s="139"/>
      <c r="AE896" s="139"/>
      <c r="AF896" s="139"/>
      <c r="AG896" s="139"/>
      <c r="AH896" s="139"/>
      <c r="AI896" s="139"/>
      <c r="AJ896" s="139"/>
      <c r="AK896" s="139"/>
      <c r="AL896" s="139"/>
      <c r="AM896" s="139"/>
      <c r="AN896" s="139"/>
      <c r="AO896" s="139"/>
      <c r="AP896" s="139"/>
      <c r="AQ896" s="139"/>
      <c r="AR896" s="139"/>
      <c r="AS896" s="139"/>
      <c r="AT896" s="139"/>
      <c r="AU896" s="139"/>
      <c r="AV896" s="139"/>
      <c r="AW896" s="139"/>
      <c r="AX896" s="139"/>
      <c r="AY896" s="139"/>
      <c r="AZ896" s="139"/>
      <c r="BA896" s="140"/>
      <c r="BB896" s="139"/>
      <c r="BC896" s="139"/>
      <c r="BD896" s="139"/>
      <c r="BE896" s="139"/>
      <c r="BF896" s="139"/>
      <c r="BG896" s="140"/>
      <c r="BH896" s="139"/>
      <c r="BI896" s="139"/>
      <c r="BJ896" s="139"/>
      <c r="BK896" s="139"/>
      <c r="BL896" s="139"/>
      <c r="BM896" s="139"/>
      <c r="BN896" s="139"/>
    </row>
    <row r="897" spans="1:66" ht="15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  <c r="AC897" s="139"/>
      <c r="AD897" s="139"/>
      <c r="AE897" s="139"/>
      <c r="AF897" s="139"/>
      <c r="AG897" s="139"/>
      <c r="AH897" s="139"/>
      <c r="AI897" s="139"/>
      <c r="AJ897" s="139"/>
      <c r="AK897" s="139"/>
      <c r="AL897" s="139"/>
      <c r="AM897" s="139"/>
      <c r="AN897" s="139"/>
      <c r="AO897" s="139"/>
      <c r="AP897" s="139"/>
      <c r="AQ897" s="139"/>
      <c r="AR897" s="139"/>
      <c r="AS897" s="139"/>
      <c r="AT897" s="139"/>
      <c r="AU897" s="139"/>
      <c r="AV897" s="139"/>
      <c r="AW897" s="139"/>
      <c r="AX897" s="139"/>
      <c r="AY897" s="139"/>
      <c r="AZ897" s="139"/>
      <c r="BA897" s="140"/>
      <c r="BB897" s="139"/>
      <c r="BC897" s="139"/>
      <c r="BD897" s="139"/>
      <c r="BE897" s="139"/>
      <c r="BF897" s="139"/>
      <c r="BG897" s="140"/>
      <c r="BH897" s="139"/>
      <c r="BI897" s="139"/>
      <c r="BJ897" s="139"/>
      <c r="BK897" s="139"/>
      <c r="BL897" s="139"/>
      <c r="BM897" s="139"/>
      <c r="BN897" s="139"/>
    </row>
    <row r="898" spans="1:66" ht="15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  <c r="AB898" s="139"/>
      <c r="AC898" s="139"/>
      <c r="AD898" s="139"/>
      <c r="AE898" s="139"/>
      <c r="AF898" s="139"/>
      <c r="AG898" s="139"/>
      <c r="AH898" s="139"/>
      <c r="AI898" s="139"/>
      <c r="AJ898" s="139"/>
      <c r="AK898" s="139"/>
      <c r="AL898" s="139"/>
      <c r="AM898" s="139"/>
      <c r="AN898" s="139"/>
      <c r="AO898" s="139"/>
      <c r="AP898" s="139"/>
      <c r="AQ898" s="139"/>
      <c r="AR898" s="139"/>
      <c r="AS898" s="139"/>
      <c r="AT898" s="139"/>
      <c r="AU898" s="139"/>
      <c r="AV898" s="139"/>
      <c r="AW898" s="139"/>
      <c r="AX898" s="139"/>
      <c r="AY898" s="139"/>
      <c r="AZ898" s="139"/>
      <c r="BA898" s="140"/>
      <c r="BB898" s="139"/>
      <c r="BC898" s="139"/>
      <c r="BD898" s="139"/>
      <c r="BE898" s="139"/>
      <c r="BF898" s="139"/>
      <c r="BG898" s="140"/>
      <c r="BH898" s="139"/>
      <c r="BI898" s="139"/>
      <c r="BJ898" s="139"/>
      <c r="BK898" s="139"/>
      <c r="BL898" s="139"/>
      <c r="BM898" s="139"/>
      <c r="BN898" s="139"/>
    </row>
    <row r="899" spans="1:66" ht="15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  <c r="AC899" s="139"/>
      <c r="AD899" s="139"/>
      <c r="AE899" s="139"/>
      <c r="AF899" s="139"/>
      <c r="AG899" s="139"/>
      <c r="AH899" s="139"/>
      <c r="AI899" s="139"/>
      <c r="AJ899" s="139"/>
      <c r="AK899" s="139"/>
      <c r="AL899" s="139"/>
      <c r="AM899" s="139"/>
      <c r="AN899" s="139"/>
      <c r="AO899" s="139"/>
      <c r="AP899" s="139"/>
      <c r="AQ899" s="139"/>
      <c r="AR899" s="139"/>
      <c r="AS899" s="139"/>
      <c r="AT899" s="139"/>
      <c r="AU899" s="139"/>
      <c r="AV899" s="139"/>
      <c r="AW899" s="139"/>
      <c r="AX899" s="139"/>
      <c r="AY899" s="139"/>
      <c r="AZ899" s="139"/>
      <c r="BA899" s="140"/>
      <c r="BB899" s="139"/>
      <c r="BC899" s="139"/>
      <c r="BD899" s="139"/>
      <c r="BE899" s="139"/>
      <c r="BF899" s="139"/>
      <c r="BG899" s="140"/>
      <c r="BH899" s="139"/>
      <c r="BI899" s="139"/>
      <c r="BJ899" s="139"/>
      <c r="BK899" s="139"/>
      <c r="BL899" s="139"/>
      <c r="BM899" s="139"/>
      <c r="BN899" s="139"/>
    </row>
    <row r="900" spans="1:66" ht="15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  <c r="AB900" s="139"/>
      <c r="AC900" s="139"/>
      <c r="AD900" s="139"/>
      <c r="AE900" s="139"/>
      <c r="AF900" s="139"/>
      <c r="AG900" s="139"/>
      <c r="AH900" s="139"/>
      <c r="AI900" s="139"/>
      <c r="AJ900" s="139"/>
      <c r="AK900" s="139"/>
      <c r="AL900" s="139"/>
      <c r="AM900" s="139"/>
      <c r="AN900" s="139"/>
      <c r="AO900" s="139"/>
      <c r="AP900" s="139"/>
      <c r="AQ900" s="139"/>
      <c r="AR900" s="139"/>
      <c r="AS900" s="139"/>
      <c r="AT900" s="139"/>
      <c r="AU900" s="139"/>
      <c r="AV900" s="139"/>
      <c r="AW900" s="139"/>
      <c r="AX900" s="139"/>
      <c r="AY900" s="139"/>
      <c r="AZ900" s="139"/>
      <c r="BA900" s="140"/>
      <c r="BB900" s="139"/>
      <c r="BC900" s="139"/>
      <c r="BD900" s="139"/>
      <c r="BE900" s="139"/>
      <c r="BF900" s="139"/>
      <c r="BG900" s="140"/>
      <c r="BH900" s="139"/>
      <c r="BI900" s="139"/>
      <c r="BJ900" s="139"/>
      <c r="BK900" s="139"/>
      <c r="BL900" s="139"/>
      <c r="BM900" s="139"/>
      <c r="BN900" s="139"/>
    </row>
    <row r="901" spans="1:66" ht="15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  <c r="AC901" s="139"/>
      <c r="AD901" s="139"/>
      <c r="AE901" s="139"/>
      <c r="AF901" s="139"/>
      <c r="AG901" s="139"/>
      <c r="AH901" s="139"/>
      <c r="AI901" s="139"/>
      <c r="AJ901" s="139"/>
      <c r="AK901" s="139"/>
      <c r="AL901" s="139"/>
      <c r="AM901" s="139"/>
      <c r="AN901" s="139"/>
      <c r="AO901" s="139"/>
      <c r="AP901" s="139"/>
      <c r="AQ901" s="139"/>
      <c r="AR901" s="139"/>
      <c r="AS901" s="139"/>
      <c r="AT901" s="139"/>
      <c r="AU901" s="139"/>
      <c r="AV901" s="139"/>
      <c r="AW901" s="139"/>
      <c r="AX901" s="139"/>
      <c r="AY901" s="139"/>
      <c r="AZ901" s="139"/>
      <c r="BA901" s="140"/>
      <c r="BB901" s="139"/>
      <c r="BC901" s="139"/>
      <c r="BD901" s="139"/>
      <c r="BE901" s="139"/>
      <c r="BF901" s="139"/>
      <c r="BG901" s="140"/>
      <c r="BH901" s="139"/>
      <c r="BI901" s="139"/>
      <c r="BJ901" s="139"/>
      <c r="BK901" s="139"/>
      <c r="BL901" s="139"/>
      <c r="BM901" s="139"/>
      <c r="BN901" s="139"/>
    </row>
    <row r="902" spans="1:66" ht="15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  <c r="AB902" s="139"/>
      <c r="AC902" s="139"/>
      <c r="AD902" s="139"/>
      <c r="AE902" s="139"/>
      <c r="AF902" s="139"/>
      <c r="AG902" s="139"/>
      <c r="AH902" s="139"/>
      <c r="AI902" s="139"/>
      <c r="AJ902" s="139"/>
      <c r="AK902" s="139"/>
      <c r="AL902" s="139"/>
      <c r="AM902" s="139"/>
      <c r="AN902" s="139"/>
      <c r="AO902" s="139"/>
      <c r="AP902" s="139"/>
      <c r="AQ902" s="139"/>
      <c r="AR902" s="139"/>
      <c r="AS902" s="139"/>
      <c r="AT902" s="139"/>
      <c r="AU902" s="139"/>
      <c r="AV902" s="139"/>
      <c r="AW902" s="139"/>
      <c r="AX902" s="139"/>
      <c r="AY902" s="139"/>
      <c r="AZ902" s="139"/>
      <c r="BA902" s="140"/>
      <c r="BB902" s="139"/>
      <c r="BC902" s="139"/>
      <c r="BD902" s="139"/>
      <c r="BE902" s="139"/>
      <c r="BF902" s="139"/>
      <c r="BG902" s="140"/>
      <c r="BH902" s="139"/>
      <c r="BI902" s="139"/>
      <c r="BJ902" s="139"/>
      <c r="BK902" s="139"/>
      <c r="BL902" s="139"/>
      <c r="BM902" s="139"/>
      <c r="BN902" s="139"/>
    </row>
    <row r="903" spans="1:66" ht="15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  <c r="AC903" s="139"/>
      <c r="AD903" s="139"/>
      <c r="AE903" s="139"/>
      <c r="AF903" s="139"/>
      <c r="AG903" s="139"/>
      <c r="AH903" s="139"/>
      <c r="AI903" s="139"/>
      <c r="AJ903" s="139"/>
      <c r="AK903" s="139"/>
      <c r="AL903" s="139"/>
      <c r="AM903" s="139"/>
      <c r="AN903" s="139"/>
      <c r="AO903" s="139"/>
      <c r="AP903" s="139"/>
      <c r="AQ903" s="139"/>
      <c r="AR903" s="139"/>
      <c r="AS903" s="139"/>
      <c r="AT903" s="139"/>
      <c r="AU903" s="139"/>
      <c r="AV903" s="139"/>
      <c r="AW903" s="139"/>
      <c r="AX903" s="139"/>
      <c r="AY903" s="139"/>
      <c r="AZ903" s="139"/>
      <c r="BA903" s="140"/>
      <c r="BB903" s="139"/>
      <c r="BC903" s="139"/>
      <c r="BD903" s="139"/>
      <c r="BE903" s="139"/>
      <c r="BF903" s="139"/>
      <c r="BG903" s="140"/>
      <c r="BH903" s="139"/>
      <c r="BI903" s="139"/>
      <c r="BJ903" s="139"/>
      <c r="BK903" s="139"/>
      <c r="BL903" s="139"/>
      <c r="BM903" s="139"/>
      <c r="BN903" s="139"/>
    </row>
    <row r="904" spans="1:66" ht="15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  <c r="AB904" s="139"/>
      <c r="AC904" s="139"/>
      <c r="AD904" s="139"/>
      <c r="AE904" s="139"/>
      <c r="AF904" s="139"/>
      <c r="AG904" s="139"/>
      <c r="AH904" s="139"/>
      <c r="AI904" s="139"/>
      <c r="AJ904" s="139"/>
      <c r="AK904" s="139"/>
      <c r="AL904" s="139"/>
      <c r="AM904" s="139"/>
      <c r="AN904" s="139"/>
      <c r="AO904" s="139"/>
      <c r="AP904" s="139"/>
      <c r="AQ904" s="139"/>
      <c r="AR904" s="139"/>
      <c r="AS904" s="139"/>
      <c r="AT904" s="139"/>
      <c r="AU904" s="139"/>
      <c r="AV904" s="139"/>
      <c r="AW904" s="139"/>
      <c r="AX904" s="139"/>
      <c r="AY904" s="139"/>
      <c r="AZ904" s="139"/>
      <c r="BA904" s="140"/>
      <c r="BB904" s="139"/>
      <c r="BC904" s="139"/>
      <c r="BD904" s="139"/>
      <c r="BE904" s="139"/>
      <c r="BF904" s="139"/>
      <c r="BG904" s="140"/>
      <c r="BH904" s="139"/>
      <c r="BI904" s="139"/>
      <c r="BJ904" s="139"/>
      <c r="BK904" s="139"/>
      <c r="BL904" s="139"/>
      <c r="BM904" s="139"/>
      <c r="BN904" s="139"/>
    </row>
    <row r="905" spans="1:66" ht="15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  <c r="AC905" s="139"/>
      <c r="AD905" s="139"/>
      <c r="AE905" s="139"/>
      <c r="AF905" s="139"/>
      <c r="AG905" s="139"/>
      <c r="AH905" s="139"/>
      <c r="AI905" s="139"/>
      <c r="AJ905" s="139"/>
      <c r="AK905" s="139"/>
      <c r="AL905" s="139"/>
      <c r="AM905" s="139"/>
      <c r="AN905" s="139"/>
      <c r="AO905" s="139"/>
      <c r="AP905" s="139"/>
      <c r="AQ905" s="139"/>
      <c r="AR905" s="139"/>
      <c r="AS905" s="139"/>
      <c r="AT905" s="139"/>
      <c r="AU905" s="139"/>
      <c r="AV905" s="139"/>
      <c r="AW905" s="139"/>
      <c r="AX905" s="139"/>
      <c r="AY905" s="139"/>
      <c r="AZ905" s="139"/>
      <c r="BA905" s="140"/>
      <c r="BB905" s="139"/>
      <c r="BC905" s="139"/>
      <c r="BD905" s="139"/>
      <c r="BE905" s="139"/>
      <c r="BF905" s="139"/>
      <c r="BG905" s="140"/>
      <c r="BH905" s="139"/>
      <c r="BI905" s="139"/>
      <c r="BJ905" s="139"/>
      <c r="BK905" s="139"/>
      <c r="BL905" s="139"/>
      <c r="BM905" s="139"/>
      <c r="BN905" s="139"/>
    </row>
    <row r="906" spans="1:66" ht="15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  <c r="AB906" s="139"/>
      <c r="AC906" s="139"/>
      <c r="AD906" s="139"/>
      <c r="AE906" s="139"/>
      <c r="AF906" s="139"/>
      <c r="AG906" s="139"/>
      <c r="AH906" s="139"/>
      <c r="AI906" s="139"/>
      <c r="AJ906" s="139"/>
      <c r="AK906" s="139"/>
      <c r="AL906" s="139"/>
      <c r="AM906" s="139"/>
      <c r="AN906" s="139"/>
      <c r="AO906" s="139"/>
      <c r="AP906" s="139"/>
      <c r="AQ906" s="139"/>
      <c r="AR906" s="139"/>
      <c r="AS906" s="139"/>
      <c r="AT906" s="139"/>
      <c r="AU906" s="139"/>
      <c r="AV906" s="139"/>
      <c r="AW906" s="139"/>
      <c r="AX906" s="139"/>
      <c r="AY906" s="139"/>
      <c r="AZ906" s="139"/>
      <c r="BA906" s="140"/>
      <c r="BB906" s="139"/>
      <c r="BC906" s="139"/>
      <c r="BD906" s="139"/>
      <c r="BE906" s="139"/>
      <c r="BF906" s="139"/>
      <c r="BG906" s="140"/>
      <c r="BH906" s="139"/>
      <c r="BI906" s="139"/>
      <c r="BJ906" s="139"/>
      <c r="BK906" s="139"/>
      <c r="BL906" s="139"/>
      <c r="BM906" s="139"/>
      <c r="BN906" s="139"/>
    </row>
    <row r="907" spans="1:66" ht="15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  <c r="AB907" s="139"/>
      <c r="AC907" s="139"/>
      <c r="AD907" s="139"/>
      <c r="AE907" s="139"/>
      <c r="AF907" s="139"/>
      <c r="AG907" s="139"/>
      <c r="AH907" s="139"/>
      <c r="AI907" s="139"/>
      <c r="AJ907" s="139"/>
      <c r="AK907" s="139"/>
      <c r="AL907" s="139"/>
      <c r="AM907" s="139"/>
      <c r="AN907" s="139"/>
      <c r="AO907" s="139"/>
      <c r="AP907" s="139"/>
      <c r="AQ907" s="139"/>
      <c r="AR907" s="139"/>
      <c r="AS907" s="139"/>
      <c r="AT907" s="139"/>
      <c r="AU907" s="139"/>
      <c r="AV907" s="139"/>
      <c r="AW907" s="139"/>
      <c r="AX907" s="139"/>
      <c r="AY907" s="139"/>
      <c r="AZ907" s="139"/>
      <c r="BA907" s="140"/>
      <c r="BB907" s="139"/>
      <c r="BC907" s="139"/>
      <c r="BD907" s="139"/>
      <c r="BE907" s="139"/>
      <c r="BF907" s="139"/>
      <c r="BG907" s="140"/>
      <c r="BH907" s="139"/>
      <c r="BI907" s="139"/>
      <c r="BJ907" s="139"/>
      <c r="BK907" s="139"/>
      <c r="BL907" s="139"/>
      <c r="BM907" s="139"/>
      <c r="BN907" s="139"/>
    </row>
    <row r="908" spans="1:66" ht="15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  <c r="AB908" s="139"/>
      <c r="AC908" s="139"/>
      <c r="AD908" s="139"/>
      <c r="AE908" s="139"/>
      <c r="AF908" s="139"/>
      <c r="AG908" s="139"/>
      <c r="AH908" s="139"/>
      <c r="AI908" s="139"/>
      <c r="AJ908" s="139"/>
      <c r="AK908" s="139"/>
      <c r="AL908" s="139"/>
      <c r="AM908" s="139"/>
      <c r="AN908" s="139"/>
      <c r="AO908" s="139"/>
      <c r="AP908" s="139"/>
      <c r="AQ908" s="139"/>
      <c r="AR908" s="139"/>
      <c r="AS908" s="139"/>
      <c r="AT908" s="139"/>
      <c r="AU908" s="139"/>
      <c r="AV908" s="139"/>
      <c r="AW908" s="139"/>
      <c r="AX908" s="139"/>
      <c r="AY908" s="139"/>
      <c r="AZ908" s="139"/>
      <c r="BA908" s="140"/>
      <c r="BB908" s="139"/>
      <c r="BC908" s="139"/>
      <c r="BD908" s="139"/>
      <c r="BE908" s="139"/>
      <c r="BF908" s="139"/>
      <c r="BG908" s="140"/>
      <c r="BH908" s="139"/>
      <c r="BI908" s="139"/>
      <c r="BJ908" s="139"/>
      <c r="BK908" s="139"/>
      <c r="BL908" s="139"/>
      <c r="BM908" s="139"/>
      <c r="BN908" s="139"/>
    </row>
    <row r="909" spans="1:66" ht="15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  <c r="AB909" s="139"/>
      <c r="AC909" s="139"/>
      <c r="AD909" s="139"/>
      <c r="AE909" s="139"/>
      <c r="AF909" s="139"/>
      <c r="AG909" s="139"/>
      <c r="AH909" s="139"/>
      <c r="AI909" s="139"/>
      <c r="AJ909" s="139"/>
      <c r="AK909" s="139"/>
      <c r="AL909" s="139"/>
      <c r="AM909" s="139"/>
      <c r="AN909" s="139"/>
      <c r="AO909" s="139"/>
      <c r="AP909" s="139"/>
      <c r="AQ909" s="139"/>
      <c r="AR909" s="139"/>
      <c r="AS909" s="139"/>
      <c r="AT909" s="139"/>
      <c r="AU909" s="139"/>
      <c r="AV909" s="139"/>
      <c r="AW909" s="139"/>
      <c r="AX909" s="139"/>
      <c r="AY909" s="139"/>
      <c r="AZ909" s="139"/>
      <c r="BA909" s="140"/>
      <c r="BB909" s="139"/>
      <c r="BC909" s="139"/>
      <c r="BD909" s="139"/>
      <c r="BE909" s="139"/>
      <c r="BF909" s="139"/>
      <c r="BG909" s="140"/>
      <c r="BH909" s="139"/>
      <c r="BI909" s="139"/>
      <c r="BJ909" s="139"/>
      <c r="BK909" s="139"/>
      <c r="BL909" s="139"/>
      <c r="BM909" s="139"/>
      <c r="BN909" s="139"/>
    </row>
    <row r="910" spans="1:66" ht="15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  <c r="AB910" s="139"/>
      <c r="AC910" s="139"/>
      <c r="AD910" s="139"/>
      <c r="AE910" s="139"/>
      <c r="AF910" s="139"/>
      <c r="AG910" s="139"/>
      <c r="AH910" s="139"/>
      <c r="AI910" s="139"/>
      <c r="AJ910" s="139"/>
      <c r="AK910" s="139"/>
      <c r="AL910" s="139"/>
      <c r="AM910" s="139"/>
      <c r="AN910" s="139"/>
      <c r="AO910" s="139"/>
      <c r="AP910" s="139"/>
      <c r="AQ910" s="139"/>
      <c r="AR910" s="139"/>
      <c r="AS910" s="139"/>
      <c r="AT910" s="139"/>
      <c r="AU910" s="139"/>
      <c r="AV910" s="139"/>
      <c r="AW910" s="139"/>
      <c r="AX910" s="139"/>
      <c r="AY910" s="139"/>
      <c r="AZ910" s="139"/>
      <c r="BA910" s="140"/>
      <c r="BB910" s="139"/>
      <c r="BC910" s="139"/>
      <c r="BD910" s="139"/>
      <c r="BE910" s="139"/>
      <c r="BF910" s="139"/>
      <c r="BG910" s="140"/>
      <c r="BH910" s="139"/>
      <c r="BI910" s="139"/>
      <c r="BJ910" s="139"/>
      <c r="BK910" s="139"/>
      <c r="BL910" s="139"/>
      <c r="BM910" s="139"/>
      <c r="BN910" s="139"/>
    </row>
    <row r="911" spans="1:66" ht="15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  <c r="AB911" s="139"/>
      <c r="AC911" s="139"/>
      <c r="AD911" s="139"/>
      <c r="AE911" s="139"/>
      <c r="AF911" s="139"/>
      <c r="AG911" s="139"/>
      <c r="AH911" s="139"/>
      <c r="AI911" s="139"/>
      <c r="AJ911" s="139"/>
      <c r="AK911" s="139"/>
      <c r="AL911" s="139"/>
      <c r="AM911" s="139"/>
      <c r="AN911" s="139"/>
      <c r="AO911" s="139"/>
      <c r="AP911" s="139"/>
      <c r="AQ911" s="139"/>
      <c r="AR911" s="139"/>
      <c r="AS911" s="139"/>
      <c r="AT911" s="139"/>
      <c r="AU911" s="139"/>
      <c r="AV911" s="139"/>
      <c r="AW911" s="139"/>
      <c r="AX911" s="139"/>
      <c r="AY911" s="139"/>
      <c r="AZ911" s="139"/>
      <c r="BA911" s="140"/>
      <c r="BB911" s="139"/>
      <c r="BC911" s="139"/>
      <c r="BD911" s="139"/>
      <c r="BE911" s="139"/>
      <c r="BF911" s="139"/>
      <c r="BG911" s="140"/>
      <c r="BH911" s="139"/>
      <c r="BI911" s="139"/>
      <c r="BJ911" s="139"/>
      <c r="BK911" s="139"/>
      <c r="BL911" s="139"/>
      <c r="BM911" s="139"/>
      <c r="BN911" s="139"/>
    </row>
    <row r="912" spans="1:66" ht="15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  <c r="AB912" s="139"/>
      <c r="AC912" s="139"/>
      <c r="AD912" s="139"/>
      <c r="AE912" s="139"/>
      <c r="AF912" s="139"/>
      <c r="AG912" s="139"/>
      <c r="AH912" s="139"/>
      <c r="AI912" s="139"/>
      <c r="AJ912" s="139"/>
      <c r="AK912" s="139"/>
      <c r="AL912" s="139"/>
      <c r="AM912" s="139"/>
      <c r="AN912" s="139"/>
      <c r="AO912" s="139"/>
      <c r="AP912" s="139"/>
      <c r="AQ912" s="139"/>
      <c r="AR912" s="139"/>
      <c r="AS912" s="139"/>
      <c r="AT912" s="139"/>
      <c r="AU912" s="139"/>
      <c r="AV912" s="139"/>
      <c r="AW912" s="139"/>
      <c r="AX912" s="139"/>
      <c r="AY912" s="139"/>
      <c r="AZ912" s="139"/>
      <c r="BA912" s="140"/>
      <c r="BB912" s="139"/>
      <c r="BC912" s="139"/>
      <c r="BD912" s="139"/>
      <c r="BE912" s="139"/>
      <c r="BF912" s="139"/>
      <c r="BG912" s="140"/>
      <c r="BH912" s="139"/>
      <c r="BI912" s="139"/>
      <c r="BJ912" s="139"/>
      <c r="BK912" s="139"/>
      <c r="BL912" s="139"/>
      <c r="BM912" s="139"/>
      <c r="BN912" s="139"/>
    </row>
    <row r="913" spans="1:66" ht="15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  <c r="AB913" s="139"/>
      <c r="AC913" s="139"/>
      <c r="AD913" s="139"/>
      <c r="AE913" s="139"/>
      <c r="AF913" s="139"/>
      <c r="AG913" s="139"/>
      <c r="AH913" s="139"/>
      <c r="AI913" s="139"/>
      <c r="AJ913" s="139"/>
      <c r="AK913" s="139"/>
      <c r="AL913" s="139"/>
      <c r="AM913" s="139"/>
      <c r="AN913" s="139"/>
      <c r="AO913" s="139"/>
      <c r="AP913" s="139"/>
      <c r="AQ913" s="139"/>
      <c r="AR913" s="139"/>
      <c r="AS913" s="139"/>
      <c r="AT913" s="139"/>
      <c r="AU913" s="139"/>
      <c r="AV913" s="139"/>
      <c r="AW913" s="139"/>
      <c r="AX913" s="139"/>
      <c r="AY913" s="139"/>
      <c r="AZ913" s="139"/>
      <c r="BA913" s="140"/>
      <c r="BB913" s="139"/>
      <c r="BC913" s="139"/>
      <c r="BD913" s="139"/>
      <c r="BE913" s="139"/>
      <c r="BF913" s="139"/>
      <c r="BG913" s="140"/>
      <c r="BH913" s="139"/>
      <c r="BI913" s="139"/>
      <c r="BJ913" s="139"/>
      <c r="BK913" s="139"/>
      <c r="BL913" s="139"/>
      <c r="BM913" s="139"/>
      <c r="BN913" s="139"/>
    </row>
    <row r="914" spans="1:66" ht="15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  <c r="AB914" s="139"/>
      <c r="AC914" s="139"/>
      <c r="AD914" s="139"/>
      <c r="AE914" s="139"/>
      <c r="AF914" s="139"/>
      <c r="AG914" s="139"/>
      <c r="AH914" s="139"/>
      <c r="AI914" s="139"/>
      <c r="AJ914" s="139"/>
      <c r="AK914" s="139"/>
      <c r="AL914" s="139"/>
      <c r="AM914" s="139"/>
      <c r="AN914" s="139"/>
      <c r="AO914" s="139"/>
      <c r="AP914" s="139"/>
      <c r="AQ914" s="139"/>
      <c r="AR914" s="139"/>
      <c r="AS914" s="139"/>
      <c r="AT914" s="139"/>
      <c r="AU914" s="139"/>
      <c r="AV914" s="139"/>
      <c r="AW914" s="139"/>
      <c r="AX914" s="139"/>
      <c r="AY914" s="139"/>
      <c r="AZ914" s="139"/>
      <c r="BA914" s="140"/>
      <c r="BB914" s="139"/>
      <c r="BC914" s="139"/>
      <c r="BD914" s="139"/>
      <c r="BE914" s="139"/>
      <c r="BF914" s="139"/>
      <c r="BG914" s="140"/>
      <c r="BH914" s="139"/>
      <c r="BI914" s="139"/>
      <c r="BJ914" s="139"/>
      <c r="BK914" s="139"/>
      <c r="BL914" s="139"/>
      <c r="BM914" s="139"/>
      <c r="BN914" s="139"/>
    </row>
    <row r="915" spans="1:66" ht="15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  <c r="AB915" s="139"/>
      <c r="AC915" s="139"/>
      <c r="AD915" s="139"/>
      <c r="AE915" s="139"/>
      <c r="AF915" s="139"/>
      <c r="AG915" s="139"/>
      <c r="AH915" s="139"/>
      <c r="AI915" s="139"/>
      <c r="AJ915" s="139"/>
      <c r="AK915" s="139"/>
      <c r="AL915" s="139"/>
      <c r="AM915" s="139"/>
      <c r="AN915" s="139"/>
      <c r="AO915" s="139"/>
      <c r="AP915" s="139"/>
      <c r="AQ915" s="139"/>
      <c r="AR915" s="139"/>
      <c r="AS915" s="139"/>
      <c r="AT915" s="139"/>
      <c r="AU915" s="139"/>
      <c r="AV915" s="139"/>
      <c r="AW915" s="139"/>
      <c r="AX915" s="139"/>
      <c r="AY915" s="139"/>
      <c r="AZ915" s="139"/>
      <c r="BA915" s="140"/>
      <c r="BB915" s="139"/>
      <c r="BC915" s="139"/>
      <c r="BD915" s="139"/>
      <c r="BE915" s="139"/>
      <c r="BF915" s="139"/>
      <c r="BG915" s="140"/>
      <c r="BH915" s="139"/>
      <c r="BI915" s="139"/>
      <c r="BJ915" s="139"/>
      <c r="BK915" s="139"/>
      <c r="BL915" s="139"/>
      <c r="BM915" s="139"/>
      <c r="BN915" s="139"/>
    </row>
    <row r="916" spans="1:66" ht="15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  <c r="AB916" s="139"/>
      <c r="AC916" s="139"/>
      <c r="AD916" s="139"/>
      <c r="AE916" s="139"/>
      <c r="AF916" s="139"/>
      <c r="AG916" s="139"/>
      <c r="AH916" s="139"/>
      <c r="AI916" s="139"/>
      <c r="AJ916" s="139"/>
      <c r="AK916" s="139"/>
      <c r="AL916" s="139"/>
      <c r="AM916" s="139"/>
      <c r="AN916" s="139"/>
      <c r="AO916" s="139"/>
      <c r="AP916" s="139"/>
      <c r="AQ916" s="139"/>
      <c r="AR916" s="139"/>
      <c r="AS916" s="139"/>
      <c r="AT916" s="139"/>
      <c r="AU916" s="139"/>
      <c r="AV916" s="139"/>
      <c r="AW916" s="139"/>
      <c r="AX916" s="139"/>
      <c r="AY916" s="139"/>
      <c r="AZ916" s="139"/>
      <c r="BA916" s="140"/>
      <c r="BB916" s="139"/>
      <c r="BC916" s="139"/>
      <c r="BD916" s="139"/>
      <c r="BE916" s="139"/>
      <c r="BF916" s="139"/>
      <c r="BG916" s="140"/>
      <c r="BH916" s="139"/>
      <c r="BI916" s="139"/>
      <c r="BJ916" s="139"/>
      <c r="BK916" s="139"/>
      <c r="BL916" s="139"/>
      <c r="BM916" s="139"/>
      <c r="BN916" s="139"/>
    </row>
    <row r="917" spans="1:66" ht="15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  <c r="AB917" s="139"/>
      <c r="AC917" s="139"/>
      <c r="AD917" s="139"/>
      <c r="AE917" s="139"/>
      <c r="AF917" s="139"/>
      <c r="AG917" s="139"/>
      <c r="AH917" s="139"/>
      <c r="AI917" s="139"/>
      <c r="AJ917" s="139"/>
      <c r="AK917" s="139"/>
      <c r="AL917" s="139"/>
      <c r="AM917" s="139"/>
      <c r="AN917" s="139"/>
      <c r="AO917" s="139"/>
      <c r="AP917" s="139"/>
      <c r="AQ917" s="139"/>
      <c r="AR917" s="139"/>
      <c r="AS917" s="139"/>
      <c r="AT917" s="139"/>
      <c r="AU917" s="139"/>
      <c r="AV917" s="139"/>
      <c r="AW917" s="139"/>
      <c r="AX917" s="139"/>
      <c r="AY917" s="139"/>
      <c r="AZ917" s="139"/>
      <c r="BA917" s="140"/>
      <c r="BB917" s="139"/>
      <c r="BC917" s="139"/>
      <c r="BD917" s="139"/>
      <c r="BE917" s="139"/>
      <c r="BF917" s="139"/>
      <c r="BG917" s="140"/>
      <c r="BH917" s="139"/>
      <c r="BI917" s="139"/>
      <c r="BJ917" s="139"/>
      <c r="BK917" s="139"/>
      <c r="BL917" s="139"/>
      <c r="BM917" s="139"/>
      <c r="BN917" s="139"/>
    </row>
    <row r="918" spans="1:66" ht="15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  <c r="AB918" s="139"/>
      <c r="AC918" s="139"/>
      <c r="AD918" s="139"/>
      <c r="AE918" s="139"/>
      <c r="AF918" s="139"/>
      <c r="AG918" s="139"/>
      <c r="AH918" s="139"/>
      <c r="AI918" s="139"/>
      <c r="AJ918" s="139"/>
      <c r="AK918" s="139"/>
      <c r="AL918" s="139"/>
      <c r="AM918" s="139"/>
      <c r="AN918" s="139"/>
      <c r="AO918" s="139"/>
      <c r="AP918" s="139"/>
      <c r="AQ918" s="139"/>
      <c r="AR918" s="139"/>
      <c r="AS918" s="139"/>
      <c r="AT918" s="139"/>
      <c r="AU918" s="139"/>
      <c r="AV918" s="139"/>
      <c r="AW918" s="139"/>
      <c r="AX918" s="139"/>
      <c r="AY918" s="139"/>
      <c r="AZ918" s="139"/>
      <c r="BA918" s="140"/>
      <c r="BB918" s="139"/>
      <c r="BC918" s="139"/>
      <c r="BD918" s="139"/>
      <c r="BE918" s="139"/>
      <c r="BF918" s="139"/>
      <c r="BG918" s="140"/>
      <c r="BH918" s="139"/>
      <c r="BI918" s="139"/>
      <c r="BJ918" s="139"/>
      <c r="BK918" s="139"/>
      <c r="BL918" s="139"/>
      <c r="BM918" s="139"/>
      <c r="BN918" s="139"/>
    </row>
    <row r="919" spans="1:66" ht="15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  <c r="AB919" s="139"/>
      <c r="AC919" s="139"/>
      <c r="AD919" s="139"/>
      <c r="AE919" s="139"/>
      <c r="AF919" s="139"/>
      <c r="AG919" s="139"/>
      <c r="AH919" s="139"/>
      <c r="AI919" s="139"/>
      <c r="AJ919" s="139"/>
      <c r="AK919" s="139"/>
      <c r="AL919" s="139"/>
      <c r="AM919" s="139"/>
      <c r="AN919" s="139"/>
      <c r="AO919" s="139"/>
      <c r="AP919" s="139"/>
      <c r="AQ919" s="139"/>
      <c r="AR919" s="139"/>
      <c r="AS919" s="139"/>
      <c r="AT919" s="139"/>
      <c r="AU919" s="139"/>
      <c r="AV919" s="139"/>
      <c r="AW919" s="139"/>
      <c r="AX919" s="139"/>
      <c r="AY919" s="139"/>
      <c r="AZ919" s="139"/>
      <c r="BA919" s="140"/>
      <c r="BB919" s="139"/>
      <c r="BC919" s="139"/>
      <c r="BD919" s="139"/>
      <c r="BE919" s="139"/>
      <c r="BF919" s="139"/>
      <c r="BG919" s="140"/>
      <c r="BH919" s="139"/>
      <c r="BI919" s="139"/>
      <c r="BJ919" s="139"/>
      <c r="BK919" s="139"/>
      <c r="BL919" s="139"/>
      <c r="BM919" s="139"/>
      <c r="BN919" s="139"/>
    </row>
    <row r="920" spans="1:66" ht="15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  <c r="AB920" s="139"/>
      <c r="AC920" s="139"/>
      <c r="AD920" s="139"/>
      <c r="AE920" s="139"/>
      <c r="AF920" s="139"/>
      <c r="AG920" s="139"/>
      <c r="AH920" s="139"/>
      <c r="AI920" s="139"/>
      <c r="AJ920" s="139"/>
      <c r="AK920" s="139"/>
      <c r="AL920" s="139"/>
      <c r="AM920" s="139"/>
      <c r="AN920" s="139"/>
      <c r="AO920" s="139"/>
      <c r="AP920" s="139"/>
      <c r="AQ920" s="139"/>
      <c r="AR920" s="139"/>
      <c r="AS920" s="139"/>
      <c r="AT920" s="139"/>
      <c r="AU920" s="139"/>
      <c r="AV920" s="139"/>
      <c r="AW920" s="139"/>
      <c r="AX920" s="139"/>
      <c r="AY920" s="139"/>
      <c r="AZ920" s="139"/>
      <c r="BA920" s="140"/>
      <c r="BB920" s="139"/>
      <c r="BC920" s="139"/>
      <c r="BD920" s="139"/>
      <c r="BE920" s="139"/>
      <c r="BF920" s="139"/>
      <c r="BG920" s="140"/>
      <c r="BH920" s="139"/>
      <c r="BI920" s="139"/>
      <c r="BJ920" s="139"/>
      <c r="BK920" s="139"/>
      <c r="BL920" s="139"/>
      <c r="BM920" s="139"/>
      <c r="BN920" s="139"/>
    </row>
    <row r="921" spans="1:66" ht="15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  <c r="AB921" s="139"/>
      <c r="AC921" s="139"/>
      <c r="AD921" s="139"/>
      <c r="AE921" s="139"/>
      <c r="AF921" s="139"/>
      <c r="AG921" s="139"/>
      <c r="AH921" s="139"/>
      <c r="AI921" s="139"/>
      <c r="AJ921" s="139"/>
      <c r="AK921" s="139"/>
      <c r="AL921" s="139"/>
      <c r="AM921" s="139"/>
      <c r="AN921" s="139"/>
      <c r="AO921" s="139"/>
      <c r="AP921" s="139"/>
      <c r="AQ921" s="139"/>
      <c r="AR921" s="139"/>
      <c r="AS921" s="139"/>
      <c r="AT921" s="139"/>
      <c r="AU921" s="139"/>
      <c r="AV921" s="139"/>
      <c r="AW921" s="139"/>
      <c r="AX921" s="139"/>
      <c r="AY921" s="139"/>
      <c r="AZ921" s="139"/>
      <c r="BA921" s="140"/>
      <c r="BB921" s="139"/>
      <c r="BC921" s="139"/>
      <c r="BD921" s="139"/>
      <c r="BE921" s="139"/>
      <c r="BF921" s="139"/>
      <c r="BG921" s="140"/>
      <c r="BH921" s="139"/>
      <c r="BI921" s="139"/>
      <c r="BJ921" s="139"/>
      <c r="BK921" s="139"/>
      <c r="BL921" s="139"/>
      <c r="BM921" s="139"/>
      <c r="BN921" s="139"/>
    </row>
    <row r="922" spans="1:66" ht="15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  <c r="AB922" s="139"/>
      <c r="AC922" s="139"/>
      <c r="AD922" s="139"/>
      <c r="AE922" s="139"/>
      <c r="AF922" s="139"/>
      <c r="AG922" s="139"/>
      <c r="AH922" s="139"/>
      <c r="AI922" s="139"/>
      <c r="AJ922" s="139"/>
      <c r="AK922" s="139"/>
      <c r="AL922" s="139"/>
      <c r="AM922" s="139"/>
      <c r="AN922" s="139"/>
      <c r="AO922" s="139"/>
      <c r="AP922" s="139"/>
      <c r="AQ922" s="139"/>
      <c r="AR922" s="139"/>
      <c r="AS922" s="139"/>
      <c r="AT922" s="139"/>
      <c r="AU922" s="139"/>
      <c r="AV922" s="139"/>
      <c r="AW922" s="139"/>
      <c r="AX922" s="139"/>
      <c r="AY922" s="139"/>
      <c r="AZ922" s="139"/>
      <c r="BA922" s="140"/>
      <c r="BB922" s="139"/>
      <c r="BC922" s="139"/>
      <c r="BD922" s="139"/>
      <c r="BE922" s="139"/>
      <c r="BF922" s="139"/>
      <c r="BG922" s="140"/>
      <c r="BH922" s="139"/>
      <c r="BI922" s="139"/>
      <c r="BJ922" s="139"/>
      <c r="BK922" s="139"/>
      <c r="BL922" s="139"/>
      <c r="BM922" s="139"/>
      <c r="BN922" s="139"/>
    </row>
    <row r="923" spans="1:66" ht="15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  <c r="AB923" s="139"/>
      <c r="AC923" s="139"/>
      <c r="AD923" s="139"/>
      <c r="AE923" s="139"/>
      <c r="AF923" s="139"/>
      <c r="AG923" s="139"/>
      <c r="AH923" s="139"/>
      <c r="AI923" s="139"/>
      <c r="AJ923" s="139"/>
      <c r="AK923" s="139"/>
      <c r="AL923" s="139"/>
      <c r="AM923" s="139"/>
      <c r="AN923" s="139"/>
      <c r="AO923" s="139"/>
      <c r="AP923" s="139"/>
      <c r="AQ923" s="139"/>
      <c r="AR923" s="139"/>
      <c r="AS923" s="139"/>
      <c r="AT923" s="139"/>
      <c r="AU923" s="139"/>
      <c r="AV923" s="139"/>
      <c r="AW923" s="139"/>
      <c r="AX923" s="139"/>
      <c r="AY923" s="139"/>
      <c r="AZ923" s="139"/>
      <c r="BA923" s="140"/>
      <c r="BB923" s="139"/>
      <c r="BC923" s="139"/>
      <c r="BD923" s="139"/>
      <c r="BE923" s="139"/>
      <c r="BF923" s="139"/>
      <c r="BG923" s="140"/>
      <c r="BH923" s="139"/>
      <c r="BI923" s="139"/>
      <c r="BJ923" s="139"/>
      <c r="BK923" s="139"/>
      <c r="BL923" s="139"/>
      <c r="BM923" s="139"/>
      <c r="BN923" s="139"/>
    </row>
    <row r="924" spans="1:66" ht="15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  <c r="AB924" s="139"/>
      <c r="AC924" s="139"/>
      <c r="AD924" s="139"/>
      <c r="AE924" s="139"/>
      <c r="AF924" s="139"/>
      <c r="AG924" s="139"/>
      <c r="AH924" s="139"/>
      <c r="AI924" s="139"/>
      <c r="AJ924" s="139"/>
      <c r="AK924" s="139"/>
      <c r="AL924" s="139"/>
      <c r="AM924" s="139"/>
      <c r="AN924" s="139"/>
      <c r="AO924" s="139"/>
      <c r="AP924" s="139"/>
      <c r="AQ924" s="139"/>
      <c r="AR924" s="139"/>
      <c r="AS924" s="139"/>
      <c r="AT924" s="139"/>
      <c r="AU924" s="139"/>
      <c r="AV924" s="139"/>
      <c r="AW924" s="139"/>
      <c r="AX924" s="139"/>
      <c r="AY924" s="139"/>
      <c r="AZ924" s="139"/>
      <c r="BA924" s="140"/>
      <c r="BB924" s="139"/>
      <c r="BC924" s="139"/>
      <c r="BD924" s="139"/>
      <c r="BE924" s="139"/>
      <c r="BF924" s="139"/>
      <c r="BG924" s="140"/>
      <c r="BH924" s="139"/>
      <c r="BI924" s="139"/>
      <c r="BJ924" s="139"/>
      <c r="BK924" s="139"/>
      <c r="BL924" s="139"/>
      <c r="BM924" s="139"/>
      <c r="BN924" s="139"/>
    </row>
    <row r="925" spans="1:66" ht="15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  <c r="AB925" s="139"/>
      <c r="AC925" s="139"/>
      <c r="AD925" s="139"/>
      <c r="AE925" s="139"/>
      <c r="AF925" s="139"/>
      <c r="AG925" s="139"/>
      <c r="AH925" s="139"/>
      <c r="AI925" s="139"/>
      <c r="AJ925" s="139"/>
      <c r="AK925" s="139"/>
      <c r="AL925" s="139"/>
      <c r="AM925" s="139"/>
      <c r="AN925" s="139"/>
      <c r="AO925" s="139"/>
      <c r="AP925" s="139"/>
      <c r="AQ925" s="139"/>
      <c r="AR925" s="139"/>
      <c r="AS925" s="139"/>
      <c r="AT925" s="139"/>
      <c r="AU925" s="139"/>
      <c r="AV925" s="139"/>
      <c r="AW925" s="139"/>
      <c r="AX925" s="139"/>
      <c r="AY925" s="139"/>
      <c r="AZ925" s="139"/>
      <c r="BA925" s="140"/>
      <c r="BB925" s="139"/>
      <c r="BC925" s="139"/>
      <c r="BD925" s="139"/>
      <c r="BE925" s="139"/>
      <c r="BF925" s="139"/>
      <c r="BG925" s="140"/>
      <c r="BH925" s="139"/>
      <c r="BI925" s="139"/>
      <c r="BJ925" s="139"/>
      <c r="BK925" s="139"/>
      <c r="BL925" s="139"/>
      <c r="BM925" s="139"/>
      <c r="BN925" s="139"/>
    </row>
    <row r="926" spans="1:66" ht="15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  <c r="AB926" s="139"/>
      <c r="AC926" s="139"/>
      <c r="AD926" s="139"/>
      <c r="AE926" s="139"/>
      <c r="AF926" s="139"/>
      <c r="AG926" s="139"/>
      <c r="AH926" s="139"/>
      <c r="AI926" s="139"/>
      <c r="AJ926" s="139"/>
      <c r="AK926" s="139"/>
      <c r="AL926" s="139"/>
      <c r="AM926" s="139"/>
      <c r="AN926" s="139"/>
      <c r="AO926" s="139"/>
      <c r="AP926" s="139"/>
      <c r="AQ926" s="139"/>
      <c r="AR926" s="139"/>
      <c r="AS926" s="139"/>
      <c r="AT926" s="139"/>
      <c r="AU926" s="139"/>
      <c r="AV926" s="139"/>
      <c r="AW926" s="139"/>
      <c r="AX926" s="139"/>
      <c r="AY926" s="139"/>
      <c r="AZ926" s="139"/>
      <c r="BA926" s="140"/>
      <c r="BB926" s="139"/>
      <c r="BC926" s="139"/>
      <c r="BD926" s="139"/>
      <c r="BE926" s="139"/>
      <c r="BF926" s="139"/>
      <c r="BG926" s="140"/>
      <c r="BH926" s="139"/>
      <c r="BI926" s="139"/>
      <c r="BJ926" s="139"/>
      <c r="BK926" s="139"/>
      <c r="BL926" s="139"/>
      <c r="BM926" s="139"/>
      <c r="BN926" s="139"/>
    </row>
    <row r="927" spans="1:66" ht="15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  <c r="AB927" s="139"/>
      <c r="AC927" s="139"/>
      <c r="AD927" s="139"/>
      <c r="AE927" s="139"/>
      <c r="AF927" s="139"/>
      <c r="AG927" s="139"/>
      <c r="AH927" s="139"/>
      <c r="AI927" s="139"/>
      <c r="AJ927" s="139"/>
      <c r="AK927" s="139"/>
      <c r="AL927" s="139"/>
      <c r="AM927" s="139"/>
      <c r="AN927" s="139"/>
      <c r="AO927" s="139"/>
      <c r="AP927" s="139"/>
      <c r="AQ927" s="139"/>
      <c r="AR927" s="139"/>
      <c r="AS927" s="139"/>
      <c r="AT927" s="139"/>
      <c r="AU927" s="139"/>
      <c r="AV927" s="139"/>
      <c r="AW927" s="139"/>
      <c r="AX927" s="139"/>
      <c r="AY927" s="139"/>
      <c r="AZ927" s="139"/>
      <c r="BA927" s="140"/>
      <c r="BB927" s="139"/>
      <c r="BC927" s="139"/>
      <c r="BD927" s="139"/>
      <c r="BE927" s="139"/>
      <c r="BF927" s="139"/>
      <c r="BG927" s="140"/>
      <c r="BH927" s="139"/>
      <c r="BI927" s="139"/>
      <c r="BJ927" s="139"/>
      <c r="BK927" s="139"/>
      <c r="BL927" s="139"/>
      <c r="BM927" s="139"/>
      <c r="BN927" s="139"/>
    </row>
    <row r="928" spans="1:66" ht="15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  <c r="AB928" s="139"/>
      <c r="AC928" s="139"/>
      <c r="AD928" s="139"/>
      <c r="AE928" s="139"/>
      <c r="AF928" s="139"/>
      <c r="AG928" s="139"/>
      <c r="AH928" s="139"/>
      <c r="AI928" s="139"/>
      <c r="AJ928" s="139"/>
      <c r="AK928" s="139"/>
      <c r="AL928" s="139"/>
      <c r="AM928" s="139"/>
      <c r="AN928" s="139"/>
      <c r="AO928" s="139"/>
      <c r="AP928" s="139"/>
      <c r="AQ928" s="139"/>
      <c r="AR928" s="139"/>
      <c r="AS928" s="139"/>
      <c r="AT928" s="139"/>
      <c r="AU928" s="139"/>
      <c r="AV928" s="139"/>
      <c r="AW928" s="139"/>
      <c r="AX928" s="139"/>
      <c r="AY928" s="139"/>
      <c r="AZ928" s="139"/>
      <c r="BA928" s="140"/>
      <c r="BB928" s="139"/>
      <c r="BC928" s="139"/>
      <c r="BD928" s="139"/>
      <c r="BE928" s="139"/>
      <c r="BF928" s="139"/>
      <c r="BG928" s="140"/>
      <c r="BH928" s="139"/>
      <c r="BI928" s="139"/>
      <c r="BJ928" s="139"/>
      <c r="BK928" s="139"/>
      <c r="BL928" s="139"/>
      <c r="BM928" s="139"/>
      <c r="BN928" s="139"/>
    </row>
    <row r="929" spans="1:66" ht="15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  <c r="AB929" s="139"/>
      <c r="AC929" s="139"/>
      <c r="AD929" s="139"/>
      <c r="AE929" s="139"/>
      <c r="AF929" s="139"/>
      <c r="AG929" s="139"/>
      <c r="AH929" s="139"/>
      <c r="AI929" s="139"/>
      <c r="AJ929" s="139"/>
      <c r="AK929" s="139"/>
      <c r="AL929" s="139"/>
      <c r="AM929" s="139"/>
      <c r="AN929" s="139"/>
      <c r="AO929" s="139"/>
      <c r="AP929" s="139"/>
      <c r="AQ929" s="139"/>
      <c r="AR929" s="139"/>
      <c r="AS929" s="139"/>
      <c r="AT929" s="139"/>
      <c r="AU929" s="139"/>
      <c r="AV929" s="139"/>
      <c r="AW929" s="139"/>
      <c r="AX929" s="139"/>
      <c r="AY929" s="139"/>
      <c r="AZ929" s="139"/>
      <c r="BA929" s="140"/>
      <c r="BB929" s="139"/>
      <c r="BC929" s="139"/>
      <c r="BD929" s="139"/>
      <c r="BE929" s="139"/>
      <c r="BF929" s="139"/>
      <c r="BG929" s="140"/>
      <c r="BH929" s="139"/>
      <c r="BI929" s="139"/>
      <c r="BJ929" s="139"/>
      <c r="BK929" s="139"/>
      <c r="BL929" s="139"/>
      <c r="BM929" s="139"/>
      <c r="BN929" s="139"/>
    </row>
    <row r="930" spans="1:66" ht="15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  <c r="AB930" s="139"/>
      <c r="AC930" s="139"/>
      <c r="AD930" s="139"/>
      <c r="AE930" s="139"/>
      <c r="AF930" s="139"/>
      <c r="AG930" s="139"/>
      <c r="AH930" s="139"/>
      <c r="AI930" s="139"/>
      <c r="AJ930" s="139"/>
      <c r="AK930" s="139"/>
      <c r="AL930" s="139"/>
      <c r="AM930" s="139"/>
      <c r="AN930" s="139"/>
      <c r="AO930" s="139"/>
      <c r="AP930" s="139"/>
      <c r="AQ930" s="139"/>
      <c r="AR930" s="139"/>
      <c r="AS930" s="139"/>
      <c r="AT930" s="139"/>
      <c r="AU930" s="139"/>
      <c r="AV930" s="139"/>
      <c r="AW930" s="139"/>
      <c r="AX930" s="139"/>
      <c r="AY930" s="139"/>
      <c r="AZ930" s="139"/>
      <c r="BA930" s="140"/>
      <c r="BB930" s="139"/>
      <c r="BC930" s="139"/>
      <c r="BD930" s="139"/>
      <c r="BE930" s="139"/>
      <c r="BF930" s="139"/>
      <c r="BG930" s="140"/>
      <c r="BH930" s="139"/>
      <c r="BI930" s="139"/>
      <c r="BJ930" s="139"/>
      <c r="BK930" s="139"/>
      <c r="BL930" s="139"/>
      <c r="BM930" s="139"/>
      <c r="BN930" s="139"/>
    </row>
    <row r="931" spans="1:66" ht="15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  <c r="AB931" s="139"/>
      <c r="AC931" s="139"/>
      <c r="AD931" s="139"/>
      <c r="AE931" s="139"/>
      <c r="AF931" s="139"/>
      <c r="AG931" s="139"/>
      <c r="AH931" s="139"/>
      <c r="AI931" s="139"/>
      <c r="AJ931" s="139"/>
      <c r="AK931" s="139"/>
      <c r="AL931" s="139"/>
      <c r="AM931" s="139"/>
      <c r="AN931" s="139"/>
      <c r="AO931" s="139"/>
      <c r="AP931" s="139"/>
      <c r="AQ931" s="139"/>
      <c r="AR931" s="139"/>
      <c r="AS931" s="139"/>
      <c r="AT931" s="139"/>
      <c r="AU931" s="139"/>
      <c r="AV931" s="139"/>
      <c r="AW931" s="139"/>
      <c r="AX931" s="139"/>
      <c r="AY931" s="139"/>
      <c r="AZ931" s="139"/>
      <c r="BA931" s="140"/>
      <c r="BB931" s="139"/>
      <c r="BC931" s="139"/>
      <c r="BD931" s="139"/>
      <c r="BE931" s="139"/>
      <c r="BF931" s="139"/>
      <c r="BG931" s="140"/>
      <c r="BH931" s="139"/>
      <c r="BI931" s="139"/>
      <c r="BJ931" s="139"/>
      <c r="BK931" s="139"/>
      <c r="BL931" s="139"/>
      <c r="BM931" s="139"/>
      <c r="BN931" s="139"/>
    </row>
    <row r="932" spans="1:66" ht="15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  <c r="AB932" s="139"/>
      <c r="AC932" s="139"/>
      <c r="AD932" s="139"/>
      <c r="AE932" s="139"/>
      <c r="AF932" s="139"/>
      <c r="AG932" s="139"/>
      <c r="AH932" s="139"/>
      <c r="AI932" s="139"/>
      <c r="AJ932" s="139"/>
      <c r="AK932" s="139"/>
      <c r="AL932" s="139"/>
      <c r="AM932" s="139"/>
      <c r="AN932" s="139"/>
      <c r="AO932" s="139"/>
      <c r="AP932" s="139"/>
      <c r="AQ932" s="139"/>
      <c r="AR932" s="139"/>
      <c r="AS932" s="139"/>
      <c r="AT932" s="139"/>
      <c r="AU932" s="139"/>
      <c r="AV932" s="139"/>
      <c r="AW932" s="139"/>
      <c r="AX932" s="139"/>
      <c r="AY932" s="139"/>
      <c r="AZ932" s="139"/>
      <c r="BA932" s="140"/>
      <c r="BB932" s="139"/>
      <c r="BC932" s="139"/>
      <c r="BD932" s="139"/>
      <c r="BE932" s="139"/>
      <c r="BF932" s="139"/>
      <c r="BG932" s="140"/>
      <c r="BH932" s="139"/>
      <c r="BI932" s="139"/>
      <c r="BJ932" s="139"/>
      <c r="BK932" s="139"/>
      <c r="BL932" s="139"/>
      <c r="BM932" s="139"/>
      <c r="BN932" s="139"/>
    </row>
    <row r="933" spans="1:66" ht="15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  <c r="AB933" s="139"/>
      <c r="AC933" s="139"/>
      <c r="AD933" s="139"/>
      <c r="AE933" s="139"/>
      <c r="AF933" s="139"/>
      <c r="AG933" s="139"/>
      <c r="AH933" s="139"/>
      <c r="AI933" s="139"/>
      <c r="AJ933" s="139"/>
      <c r="AK933" s="139"/>
      <c r="AL933" s="139"/>
      <c r="AM933" s="139"/>
      <c r="AN933" s="139"/>
      <c r="AO933" s="139"/>
      <c r="AP933" s="139"/>
      <c r="AQ933" s="139"/>
      <c r="AR933" s="139"/>
      <c r="AS933" s="139"/>
      <c r="AT933" s="139"/>
      <c r="AU933" s="139"/>
      <c r="AV933" s="139"/>
      <c r="AW933" s="139"/>
      <c r="AX933" s="139"/>
      <c r="AY933" s="139"/>
      <c r="AZ933" s="139"/>
      <c r="BA933" s="140"/>
      <c r="BB933" s="139"/>
      <c r="BC933" s="139"/>
      <c r="BD933" s="139"/>
      <c r="BE933" s="139"/>
      <c r="BF933" s="139"/>
      <c r="BG933" s="140"/>
      <c r="BH933" s="139"/>
      <c r="BI933" s="139"/>
      <c r="BJ933" s="139"/>
      <c r="BK933" s="139"/>
      <c r="BL933" s="139"/>
      <c r="BM933" s="139"/>
      <c r="BN933" s="139"/>
    </row>
    <row r="934" spans="1:66" ht="15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  <c r="AB934" s="139"/>
      <c r="AC934" s="139"/>
      <c r="AD934" s="139"/>
      <c r="AE934" s="139"/>
      <c r="AF934" s="139"/>
      <c r="AG934" s="139"/>
      <c r="AH934" s="139"/>
      <c r="AI934" s="139"/>
      <c r="AJ934" s="139"/>
      <c r="AK934" s="139"/>
      <c r="AL934" s="139"/>
      <c r="AM934" s="139"/>
      <c r="AN934" s="139"/>
      <c r="AO934" s="139"/>
      <c r="AP934" s="139"/>
      <c r="AQ934" s="139"/>
      <c r="AR934" s="139"/>
      <c r="AS934" s="139"/>
      <c r="AT934" s="139"/>
      <c r="AU934" s="139"/>
      <c r="AV934" s="139"/>
      <c r="AW934" s="139"/>
      <c r="AX934" s="139"/>
      <c r="AY934" s="139"/>
      <c r="AZ934" s="139"/>
      <c r="BA934" s="140"/>
      <c r="BB934" s="139"/>
      <c r="BC934" s="139"/>
      <c r="BD934" s="139"/>
      <c r="BE934" s="139"/>
      <c r="BF934" s="139"/>
      <c r="BG934" s="140"/>
      <c r="BH934" s="139"/>
      <c r="BI934" s="139"/>
      <c r="BJ934" s="139"/>
      <c r="BK934" s="139"/>
      <c r="BL934" s="139"/>
      <c r="BM934" s="139"/>
      <c r="BN934" s="139"/>
    </row>
    <row r="935" spans="1:66" ht="15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  <c r="AB935" s="139"/>
      <c r="AC935" s="139"/>
      <c r="AD935" s="139"/>
      <c r="AE935" s="139"/>
      <c r="AF935" s="139"/>
      <c r="AG935" s="139"/>
      <c r="AH935" s="139"/>
      <c r="AI935" s="139"/>
      <c r="AJ935" s="139"/>
      <c r="AK935" s="139"/>
      <c r="AL935" s="139"/>
      <c r="AM935" s="139"/>
      <c r="AN935" s="139"/>
      <c r="AO935" s="139"/>
      <c r="AP935" s="139"/>
      <c r="AQ935" s="139"/>
      <c r="AR935" s="139"/>
      <c r="AS935" s="139"/>
      <c r="AT935" s="139"/>
      <c r="AU935" s="139"/>
      <c r="AV935" s="139"/>
      <c r="AW935" s="139"/>
      <c r="AX935" s="139"/>
      <c r="AY935" s="139"/>
      <c r="AZ935" s="139"/>
      <c r="BA935" s="140"/>
      <c r="BB935" s="139"/>
      <c r="BC935" s="139"/>
      <c r="BD935" s="139"/>
      <c r="BE935" s="139"/>
      <c r="BF935" s="139"/>
      <c r="BG935" s="140"/>
      <c r="BH935" s="139"/>
      <c r="BI935" s="139"/>
      <c r="BJ935" s="139"/>
      <c r="BK935" s="139"/>
      <c r="BL935" s="139"/>
      <c r="BM935" s="139"/>
      <c r="BN935" s="139"/>
    </row>
    <row r="936" spans="1:66" ht="15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  <c r="AB936" s="139"/>
      <c r="AC936" s="139"/>
      <c r="AD936" s="139"/>
      <c r="AE936" s="139"/>
      <c r="AF936" s="139"/>
      <c r="AG936" s="139"/>
      <c r="AH936" s="139"/>
      <c r="AI936" s="139"/>
      <c r="AJ936" s="139"/>
      <c r="AK936" s="139"/>
      <c r="AL936" s="139"/>
      <c r="AM936" s="139"/>
      <c r="AN936" s="139"/>
      <c r="AO936" s="139"/>
      <c r="AP936" s="139"/>
      <c r="AQ936" s="139"/>
      <c r="AR936" s="139"/>
      <c r="AS936" s="139"/>
      <c r="AT936" s="139"/>
      <c r="AU936" s="139"/>
      <c r="AV936" s="139"/>
      <c r="AW936" s="139"/>
      <c r="AX936" s="139"/>
      <c r="AY936" s="139"/>
      <c r="AZ936" s="139"/>
      <c r="BA936" s="140"/>
      <c r="BB936" s="139"/>
      <c r="BC936" s="139"/>
      <c r="BD936" s="139"/>
      <c r="BE936" s="139"/>
      <c r="BF936" s="139"/>
      <c r="BG936" s="140"/>
      <c r="BH936" s="139"/>
      <c r="BI936" s="139"/>
      <c r="BJ936" s="139"/>
      <c r="BK936" s="139"/>
      <c r="BL936" s="139"/>
      <c r="BM936" s="139"/>
      <c r="BN936" s="139"/>
    </row>
    <row r="937" spans="1:66" ht="15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  <c r="AB937" s="139"/>
      <c r="AC937" s="139"/>
      <c r="AD937" s="139"/>
      <c r="AE937" s="139"/>
      <c r="AF937" s="139"/>
      <c r="AG937" s="139"/>
      <c r="AH937" s="139"/>
      <c r="AI937" s="139"/>
      <c r="AJ937" s="139"/>
      <c r="AK937" s="139"/>
      <c r="AL937" s="139"/>
      <c r="AM937" s="139"/>
      <c r="AN937" s="139"/>
      <c r="AO937" s="139"/>
      <c r="AP937" s="139"/>
      <c r="AQ937" s="139"/>
      <c r="AR937" s="139"/>
      <c r="AS937" s="139"/>
      <c r="AT937" s="139"/>
      <c r="AU937" s="139"/>
      <c r="AV937" s="139"/>
      <c r="AW937" s="139"/>
      <c r="AX937" s="139"/>
      <c r="AY937" s="139"/>
      <c r="AZ937" s="139"/>
      <c r="BA937" s="140"/>
      <c r="BB937" s="139"/>
      <c r="BC937" s="139"/>
      <c r="BD937" s="139"/>
      <c r="BE937" s="139"/>
      <c r="BF937" s="139"/>
      <c r="BG937" s="140"/>
      <c r="BH937" s="139"/>
      <c r="BI937" s="139"/>
      <c r="BJ937" s="139"/>
      <c r="BK937" s="139"/>
      <c r="BL937" s="139"/>
      <c r="BM937" s="139"/>
      <c r="BN937" s="139"/>
    </row>
    <row r="938" spans="1:66" ht="15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  <c r="AB938" s="139"/>
      <c r="AC938" s="139"/>
      <c r="AD938" s="139"/>
      <c r="AE938" s="139"/>
      <c r="AF938" s="139"/>
      <c r="AG938" s="139"/>
      <c r="AH938" s="139"/>
      <c r="AI938" s="139"/>
      <c r="AJ938" s="139"/>
      <c r="AK938" s="139"/>
      <c r="AL938" s="139"/>
      <c r="AM938" s="139"/>
      <c r="AN938" s="139"/>
      <c r="AO938" s="139"/>
      <c r="AP938" s="139"/>
      <c r="AQ938" s="139"/>
      <c r="AR938" s="139"/>
      <c r="AS938" s="139"/>
      <c r="AT938" s="139"/>
      <c r="AU938" s="139"/>
      <c r="AV938" s="139"/>
      <c r="AW938" s="139"/>
      <c r="AX938" s="139"/>
      <c r="AY938" s="139"/>
      <c r="AZ938" s="139"/>
      <c r="BA938" s="140"/>
      <c r="BB938" s="139"/>
      <c r="BC938" s="139"/>
      <c r="BD938" s="139"/>
      <c r="BE938" s="139"/>
      <c r="BF938" s="139"/>
      <c r="BG938" s="140"/>
      <c r="BH938" s="139"/>
      <c r="BI938" s="139"/>
      <c r="BJ938" s="139"/>
      <c r="BK938" s="139"/>
      <c r="BL938" s="139"/>
      <c r="BM938" s="139"/>
      <c r="BN938" s="139"/>
    </row>
    <row r="939" spans="1:66" ht="15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  <c r="AB939" s="139"/>
      <c r="AC939" s="139"/>
      <c r="AD939" s="139"/>
      <c r="AE939" s="139"/>
      <c r="AF939" s="139"/>
      <c r="AG939" s="139"/>
      <c r="AH939" s="139"/>
      <c r="AI939" s="139"/>
      <c r="AJ939" s="139"/>
      <c r="AK939" s="139"/>
      <c r="AL939" s="139"/>
      <c r="AM939" s="139"/>
      <c r="AN939" s="139"/>
      <c r="AO939" s="139"/>
      <c r="AP939" s="139"/>
      <c r="AQ939" s="139"/>
      <c r="AR939" s="139"/>
      <c r="AS939" s="139"/>
      <c r="AT939" s="139"/>
      <c r="AU939" s="139"/>
      <c r="AV939" s="139"/>
      <c r="AW939" s="139"/>
      <c r="AX939" s="139"/>
      <c r="AY939" s="139"/>
      <c r="AZ939" s="139"/>
      <c r="BA939" s="140"/>
      <c r="BB939" s="139"/>
      <c r="BC939" s="139"/>
      <c r="BD939" s="139"/>
      <c r="BE939" s="139"/>
      <c r="BF939" s="139"/>
      <c r="BG939" s="140"/>
      <c r="BH939" s="139"/>
      <c r="BI939" s="139"/>
      <c r="BJ939" s="139"/>
      <c r="BK939" s="139"/>
      <c r="BL939" s="139"/>
      <c r="BM939" s="139"/>
      <c r="BN939" s="139"/>
    </row>
    <row r="940" spans="1:66" ht="15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  <c r="AB940" s="139"/>
      <c r="AC940" s="139"/>
      <c r="AD940" s="139"/>
      <c r="AE940" s="139"/>
      <c r="AF940" s="139"/>
      <c r="AG940" s="139"/>
      <c r="AH940" s="139"/>
      <c r="AI940" s="139"/>
      <c r="AJ940" s="139"/>
      <c r="AK940" s="139"/>
      <c r="AL940" s="139"/>
      <c r="AM940" s="139"/>
      <c r="AN940" s="139"/>
      <c r="AO940" s="139"/>
      <c r="AP940" s="139"/>
      <c r="AQ940" s="139"/>
      <c r="AR940" s="139"/>
      <c r="AS940" s="139"/>
      <c r="AT940" s="139"/>
      <c r="AU940" s="139"/>
      <c r="AV940" s="139"/>
      <c r="AW940" s="139"/>
      <c r="AX940" s="139"/>
      <c r="AY940" s="139"/>
      <c r="AZ940" s="139"/>
      <c r="BA940" s="140"/>
      <c r="BB940" s="139"/>
      <c r="BC940" s="139"/>
      <c r="BD940" s="139"/>
      <c r="BE940" s="139"/>
      <c r="BF940" s="139"/>
      <c r="BG940" s="140"/>
      <c r="BH940" s="139"/>
      <c r="BI940" s="139"/>
      <c r="BJ940" s="139"/>
      <c r="BK940" s="139"/>
      <c r="BL940" s="139"/>
      <c r="BM940" s="139"/>
      <c r="BN940" s="139"/>
    </row>
    <row r="941" spans="1:66" ht="15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  <c r="AB941" s="139"/>
      <c r="AC941" s="139"/>
      <c r="AD941" s="139"/>
      <c r="AE941" s="139"/>
      <c r="AF941" s="139"/>
      <c r="AG941" s="139"/>
      <c r="AH941" s="139"/>
      <c r="AI941" s="139"/>
      <c r="AJ941" s="139"/>
      <c r="AK941" s="139"/>
      <c r="AL941" s="139"/>
      <c r="AM941" s="139"/>
      <c r="AN941" s="139"/>
      <c r="AO941" s="139"/>
      <c r="AP941" s="139"/>
      <c r="AQ941" s="139"/>
      <c r="AR941" s="139"/>
      <c r="AS941" s="139"/>
      <c r="AT941" s="139"/>
      <c r="AU941" s="139"/>
      <c r="AV941" s="139"/>
      <c r="AW941" s="139"/>
      <c r="AX941" s="139"/>
      <c r="AY941" s="139"/>
      <c r="AZ941" s="139"/>
      <c r="BA941" s="140"/>
      <c r="BB941" s="139"/>
      <c r="BC941" s="139"/>
      <c r="BD941" s="139"/>
      <c r="BE941" s="139"/>
      <c r="BF941" s="139"/>
      <c r="BG941" s="140"/>
      <c r="BH941" s="139"/>
      <c r="BI941" s="139"/>
      <c r="BJ941" s="139"/>
      <c r="BK941" s="139"/>
      <c r="BL941" s="139"/>
      <c r="BM941" s="139"/>
      <c r="BN941" s="139"/>
    </row>
    <row r="942" spans="1:66" ht="15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  <c r="AB942" s="139"/>
      <c r="AC942" s="139"/>
      <c r="AD942" s="139"/>
      <c r="AE942" s="139"/>
      <c r="AF942" s="139"/>
      <c r="AG942" s="139"/>
      <c r="AH942" s="139"/>
      <c r="AI942" s="139"/>
      <c r="AJ942" s="139"/>
      <c r="AK942" s="139"/>
      <c r="AL942" s="139"/>
      <c r="AM942" s="139"/>
      <c r="AN942" s="139"/>
      <c r="AO942" s="139"/>
      <c r="AP942" s="139"/>
      <c r="AQ942" s="139"/>
      <c r="AR942" s="139"/>
      <c r="AS942" s="139"/>
      <c r="AT942" s="139"/>
      <c r="AU942" s="139"/>
      <c r="AV942" s="139"/>
      <c r="AW942" s="139"/>
      <c r="AX942" s="139"/>
      <c r="AY942" s="139"/>
      <c r="AZ942" s="139"/>
      <c r="BA942" s="140"/>
      <c r="BB942" s="139"/>
      <c r="BC942" s="139"/>
      <c r="BD942" s="139"/>
      <c r="BE942" s="139"/>
      <c r="BF942" s="139"/>
      <c r="BG942" s="140"/>
      <c r="BH942" s="139"/>
      <c r="BI942" s="139"/>
      <c r="BJ942" s="139"/>
      <c r="BK942" s="139"/>
      <c r="BL942" s="139"/>
      <c r="BM942" s="139"/>
      <c r="BN942" s="139"/>
    </row>
    <row r="943" spans="1:66" ht="15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  <c r="AB943" s="139"/>
      <c r="AC943" s="139"/>
      <c r="AD943" s="139"/>
      <c r="AE943" s="139"/>
      <c r="AF943" s="139"/>
      <c r="AG943" s="139"/>
      <c r="AH943" s="139"/>
      <c r="AI943" s="139"/>
      <c r="AJ943" s="139"/>
      <c r="AK943" s="139"/>
      <c r="AL943" s="139"/>
      <c r="AM943" s="139"/>
      <c r="AN943" s="139"/>
      <c r="AO943" s="139"/>
      <c r="AP943" s="139"/>
      <c r="AQ943" s="139"/>
      <c r="AR943" s="139"/>
      <c r="AS943" s="139"/>
      <c r="AT943" s="139"/>
      <c r="AU943" s="139"/>
      <c r="AV943" s="139"/>
      <c r="AW943" s="139"/>
      <c r="AX943" s="139"/>
      <c r="AY943" s="139"/>
      <c r="AZ943" s="139"/>
      <c r="BA943" s="140"/>
      <c r="BB943" s="139"/>
      <c r="BC943" s="139"/>
      <c r="BD943" s="139"/>
      <c r="BE943" s="139"/>
      <c r="BF943" s="139"/>
      <c r="BG943" s="140"/>
      <c r="BH943" s="139"/>
      <c r="BI943" s="139"/>
      <c r="BJ943" s="139"/>
      <c r="BK943" s="139"/>
      <c r="BL943" s="139"/>
      <c r="BM943" s="139"/>
      <c r="BN943" s="139"/>
    </row>
    <row r="944" spans="1:66" ht="15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  <c r="AB944" s="139"/>
      <c r="AC944" s="139"/>
      <c r="AD944" s="139"/>
      <c r="AE944" s="139"/>
      <c r="AF944" s="139"/>
      <c r="AG944" s="139"/>
      <c r="AH944" s="139"/>
      <c r="AI944" s="139"/>
      <c r="AJ944" s="139"/>
      <c r="AK944" s="139"/>
      <c r="AL944" s="139"/>
      <c r="AM944" s="139"/>
      <c r="AN944" s="139"/>
      <c r="AO944" s="139"/>
      <c r="AP944" s="139"/>
      <c r="AQ944" s="139"/>
      <c r="AR944" s="139"/>
      <c r="AS944" s="139"/>
      <c r="AT944" s="139"/>
      <c r="AU944" s="139"/>
      <c r="AV944" s="139"/>
      <c r="AW944" s="139"/>
      <c r="AX944" s="139"/>
      <c r="AY944" s="139"/>
      <c r="AZ944" s="139"/>
      <c r="BA944" s="140"/>
      <c r="BB944" s="139"/>
      <c r="BC944" s="139"/>
      <c r="BD944" s="139"/>
      <c r="BE944" s="139"/>
      <c r="BF944" s="139"/>
      <c r="BG944" s="140"/>
      <c r="BH944" s="139"/>
      <c r="BI944" s="139"/>
      <c r="BJ944" s="139"/>
      <c r="BK944" s="139"/>
      <c r="BL944" s="139"/>
      <c r="BM944" s="139"/>
      <c r="BN944" s="139"/>
    </row>
    <row r="945" spans="1:66" ht="15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  <c r="AB945" s="139"/>
      <c r="AC945" s="139"/>
      <c r="AD945" s="139"/>
      <c r="AE945" s="139"/>
      <c r="AF945" s="139"/>
      <c r="AG945" s="139"/>
      <c r="AH945" s="139"/>
      <c r="AI945" s="139"/>
      <c r="AJ945" s="139"/>
      <c r="AK945" s="139"/>
      <c r="AL945" s="139"/>
      <c r="AM945" s="139"/>
      <c r="AN945" s="139"/>
      <c r="AO945" s="139"/>
      <c r="AP945" s="139"/>
      <c r="AQ945" s="139"/>
      <c r="AR945" s="139"/>
      <c r="AS945" s="139"/>
      <c r="AT945" s="139"/>
      <c r="AU945" s="139"/>
      <c r="AV945" s="139"/>
      <c r="AW945" s="139"/>
      <c r="AX945" s="139"/>
      <c r="AY945" s="139"/>
      <c r="AZ945" s="139"/>
      <c r="BA945" s="140"/>
      <c r="BB945" s="139"/>
      <c r="BC945" s="139"/>
      <c r="BD945" s="139"/>
      <c r="BE945" s="139"/>
      <c r="BF945" s="139"/>
      <c r="BG945" s="140"/>
      <c r="BH945" s="139"/>
      <c r="BI945" s="139"/>
      <c r="BJ945" s="139"/>
      <c r="BK945" s="139"/>
      <c r="BL945" s="139"/>
      <c r="BM945" s="139"/>
      <c r="BN945" s="139"/>
    </row>
    <row r="946" spans="1:66" ht="15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  <c r="AB946" s="139"/>
      <c r="AC946" s="139"/>
      <c r="AD946" s="139"/>
      <c r="AE946" s="139"/>
      <c r="AF946" s="139"/>
      <c r="AG946" s="139"/>
      <c r="AH946" s="139"/>
      <c r="AI946" s="139"/>
      <c r="AJ946" s="139"/>
      <c r="AK946" s="139"/>
      <c r="AL946" s="139"/>
      <c r="AM946" s="139"/>
      <c r="AN946" s="139"/>
      <c r="AO946" s="139"/>
      <c r="AP946" s="139"/>
      <c r="AQ946" s="139"/>
      <c r="AR946" s="139"/>
      <c r="AS946" s="139"/>
      <c r="AT946" s="139"/>
      <c r="AU946" s="139"/>
      <c r="AV946" s="139"/>
      <c r="AW946" s="139"/>
      <c r="AX946" s="139"/>
      <c r="AY946" s="139"/>
      <c r="AZ946" s="139"/>
      <c r="BA946" s="140"/>
      <c r="BB946" s="139"/>
      <c r="BC946" s="139"/>
      <c r="BD946" s="139"/>
      <c r="BE946" s="139"/>
      <c r="BF946" s="139"/>
      <c r="BG946" s="140"/>
      <c r="BH946" s="139"/>
      <c r="BI946" s="139"/>
      <c r="BJ946" s="139"/>
      <c r="BK946" s="139"/>
      <c r="BL946" s="139"/>
      <c r="BM946" s="139"/>
      <c r="BN946" s="139"/>
    </row>
    <row r="947" spans="1:66" ht="15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  <c r="AB947" s="139"/>
      <c r="AC947" s="139"/>
      <c r="AD947" s="139"/>
      <c r="AE947" s="139"/>
      <c r="AF947" s="139"/>
      <c r="AG947" s="139"/>
      <c r="AH947" s="139"/>
      <c r="AI947" s="139"/>
      <c r="AJ947" s="139"/>
      <c r="AK947" s="139"/>
      <c r="AL947" s="139"/>
      <c r="AM947" s="139"/>
      <c r="AN947" s="139"/>
      <c r="AO947" s="139"/>
      <c r="AP947" s="139"/>
      <c r="AQ947" s="139"/>
      <c r="AR947" s="139"/>
      <c r="AS947" s="139"/>
      <c r="AT947" s="139"/>
      <c r="AU947" s="139"/>
      <c r="AV947" s="139"/>
      <c r="AW947" s="139"/>
      <c r="AX947" s="139"/>
      <c r="AY947" s="139"/>
      <c r="AZ947" s="139"/>
      <c r="BA947" s="140"/>
      <c r="BB947" s="139"/>
      <c r="BC947" s="139"/>
      <c r="BD947" s="139"/>
      <c r="BE947" s="139"/>
      <c r="BF947" s="139"/>
      <c r="BG947" s="140"/>
      <c r="BH947" s="139"/>
      <c r="BI947" s="139"/>
      <c r="BJ947" s="139"/>
      <c r="BK947" s="139"/>
      <c r="BL947" s="139"/>
      <c r="BM947" s="139"/>
      <c r="BN947" s="139"/>
    </row>
    <row r="948" spans="1:66" ht="15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  <c r="AB948" s="139"/>
      <c r="AC948" s="139"/>
      <c r="AD948" s="139"/>
      <c r="AE948" s="139"/>
      <c r="AF948" s="139"/>
      <c r="AG948" s="139"/>
      <c r="AH948" s="139"/>
      <c r="AI948" s="139"/>
      <c r="AJ948" s="139"/>
      <c r="AK948" s="139"/>
      <c r="AL948" s="139"/>
      <c r="AM948" s="139"/>
      <c r="AN948" s="139"/>
      <c r="AO948" s="139"/>
      <c r="AP948" s="139"/>
      <c r="AQ948" s="139"/>
      <c r="AR948" s="139"/>
      <c r="AS948" s="139"/>
      <c r="AT948" s="139"/>
      <c r="AU948" s="139"/>
      <c r="AV948" s="139"/>
      <c r="AW948" s="139"/>
      <c r="AX948" s="139"/>
      <c r="AY948" s="139"/>
      <c r="AZ948" s="139"/>
      <c r="BA948" s="140"/>
      <c r="BB948" s="139"/>
      <c r="BC948" s="139"/>
      <c r="BD948" s="139"/>
      <c r="BE948" s="139"/>
      <c r="BF948" s="139"/>
      <c r="BG948" s="140"/>
      <c r="BH948" s="139"/>
      <c r="BI948" s="139"/>
      <c r="BJ948" s="139"/>
      <c r="BK948" s="139"/>
      <c r="BL948" s="139"/>
      <c r="BM948" s="139"/>
      <c r="BN948" s="139"/>
    </row>
    <row r="949" spans="1:66" ht="15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  <c r="AB949" s="139"/>
      <c r="AC949" s="139"/>
      <c r="AD949" s="139"/>
      <c r="AE949" s="139"/>
      <c r="AF949" s="139"/>
      <c r="AG949" s="139"/>
      <c r="AH949" s="139"/>
      <c r="AI949" s="139"/>
      <c r="AJ949" s="139"/>
      <c r="AK949" s="139"/>
      <c r="AL949" s="139"/>
      <c r="AM949" s="139"/>
      <c r="AN949" s="139"/>
      <c r="AO949" s="139"/>
      <c r="AP949" s="139"/>
      <c r="AQ949" s="139"/>
      <c r="AR949" s="139"/>
      <c r="AS949" s="139"/>
      <c r="AT949" s="139"/>
      <c r="AU949" s="139"/>
      <c r="AV949" s="139"/>
      <c r="AW949" s="139"/>
      <c r="AX949" s="139"/>
      <c r="AY949" s="139"/>
      <c r="AZ949" s="139"/>
      <c r="BA949" s="140"/>
      <c r="BB949" s="139"/>
      <c r="BC949" s="139"/>
      <c r="BD949" s="139"/>
      <c r="BE949" s="139"/>
      <c r="BF949" s="139"/>
      <c r="BG949" s="140"/>
      <c r="BH949" s="139"/>
      <c r="BI949" s="139"/>
      <c r="BJ949" s="139"/>
      <c r="BK949" s="139"/>
      <c r="BL949" s="139"/>
      <c r="BM949" s="139"/>
      <c r="BN949" s="139"/>
    </row>
    <row r="950" spans="1:66" ht="15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  <c r="AB950" s="139"/>
      <c r="AC950" s="139"/>
      <c r="AD950" s="139"/>
      <c r="AE950" s="139"/>
      <c r="AF950" s="139"/>
      <c r="AG950" s="139"/>
      <c r="AH950" s="139"/>
      <c r="AI950" s="139"/>
      <c r="AJ950" s="139"/>
      <c r="AK950" s="139"/>
      <c r="AL950" s="139"/>
      <c r="AM950" s="139"/>
      <c r="AN950" s="139"/>
      <c r="AO950" s="139"/>
      <c r="AP950" s="139"/>
      <c r="AQ950" s="139"/>
      <c r="AR950" s="139"/>
      <c r="AS950" s="139"/>
      <c r="AT950" s="139"/>
      <c r="AU950" s="139"/>
      <c r="AV950" s="139"/>
      <c r="AW950" s="139"/>
      <c r="AX950" s="139"/>
      <c r="AY950" s="139"/>
      <c r="AZ950" s="139"/>
      <c r="BA950" s="140"/>
      <c r="BB950" s="139"/>
      <c r="BC950" s="139"/>
      <c r="BD950" s="139"/>
      <c r="BE950" s="139"/>
      <c r="BF950" s="139"/>
      <c r="BG950" s="140"/>
      <c r="BH950" s="139"/>
      <c r="BI950" s="139"/>
      <c r="BJ950" s="139"/>
      <c r="BK950" s="139"/>
      <c r="BL950" s="139"/>
      <c r="BM950" s="139"/>
      <c r="BN950" s="139"/>
    </row>
    <row r="951" spans="1:66" ht="15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  <c r="AB951" s="139"/>
      <c r="AC951" s="139"/>
      <c r="AD951" s="139"/>
      <c r="AE951" s="139"/>
      <c r="AF951" s="139"/>
      <c r="AG951" s="139"/>
      <c r="AH951" s="139"/>
      <c r="AI951" s="139"/>
      <c r="AJ951" s="139"/>
      <c r="AK951" s="139"/>
      <c r="AL951" s="139"/>
      <c r="AM951" s="139"/>
      <c r="AN951" s="139"/>
      <c r="AO951" s="139"/>
      <c r="AP951" s="139"/>
      <c r="AQ951" s="139"/>
      <c r="AR951" s="139"/>
      <c r="AS951" s="139"/>
      <c r="AT951" s="139"/>
      <c r="AU951" s="139"/>
      <c r="AV951" s="139"/>
      <c r="AW951" s="139"/>
      <c r="AX951" s="139"/>
      <c r="AY951" s="139"/>
      <c r="AZ951" s="139"/>
      <c r="BA951" s="140"/>
      <c r="BB951" s="139"/>
      <c r="BC951" s="139"/>
      <c r="BD951" s="139"/>
      <c r="BE951" s="139"/>
      <c r="BF951" s="139"/>
      <c r="BG951" s="140"/>
      <c r="BH951" s="139"/>
      <c r="BI951" s="139"/>
      <c r="BJ951" s="139"/>
      <c r="BK951" s="139"/>
      <c r="BL951" s="139"/>
      <c r="BM951" s="139"/>
      <c r="BN951" s="139"/>
    </row>
    <row r="952" spans="1:66" ht="15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  <c r="AB952" s="139"/>
      <c r="AC952" s="139"/>
      <c r="AD952" s="139"/>
      <c r="AE952" s="139"/>
      <c r="AF952" s="139"/>
      <c r="AG952" s="139"/>
      <c r="AH952" s="139"/>
      <c r="AI952" s="139"/>
      <c r="AJ952" s="139"/>
      <c r="AK952" s="139"/>
      <c r="AL952" s="139"/>
      <c r="AM952" s="139"/>
      <c r="AN952" s="139"/>
      <c r="AO952" s="139"/>
      <c r="AP952" s="139"/>
      <c r="AQ952" s="139"/>
      <c r="AR952" s="139"/>
      <c r="AS952" s="139"/>
      <c r="AT952" s="139"/>
      <c r="AU952" s="139"/>
      <c r="AV952" s="139"/>
      <c r="AW952" s="139"/>
      <c r="AX952" s="139"/>
      <c r="AY952" s="139"/>
      <c r="AZ952" s="139"/>
      <c r="BA952" s="140"/>
      <c r="BB952" s="139"/>
      <c r="BC952" s="139"/>
      <c r="BD952" s="139"/>
      <c r="BE952" s="139"/>
      <c r="BF952" s="139"/>
      <c r="BG952" s="140"/>
      <c r="BH952" s="139"/>
      <c r="BI952" s="139"/>
      <c r="BJ952" s="139"/>
      <c r="BK952" s="139"/>
      <c r="BL952" s="139"/>
      <c r="BM952" s="139"/>
      <c r="BN952" s="139"/>
    </row>
    <row r="953" spans="1:66" ht="15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  <c r="AB953" s="139"/>
      <c r="AC953" s="139"/>
      <c r="AD953" s="139"/>
      <c r="AE953" s="139"/>
      <c r="AF953" s="139"/>
      <c r="AG953" s="139"/>
      <c r="AH953" s="139"/>
      <c r="AI953" s="139"/>
      <c r="AJ953" s="139"/>
      <c r="AK953" s="139"/>
      <c r="AL953" s="139"/>
      <c r="AM953" s="139"/>
      <c r="AN953" s="139"/>
      <c r="AO953" s="139"/>
      <c r="AP953" s="139"/>
      <c r="AQ953" s="139"/>
      <c r="AR953" s="139"/>
      <c r="AS953" s="139"/>
      <c r="AT953" s="139"/>
      <c r="AU953" s="139"/>
      <c r="AV953" s="139"/>
      <c r="AW953" s="139"/>
      <c r="AX953" s="139"/>
      <c r="AY953" s="139"/>
      <c r="AZ953" s="139"/>
      <c r="BA953" s="140"/>
      <c r="BB953" s="139"/>
      <c r="BC953" s="139"/>
      <c r="BD953" s="139"/>
      <c r="BE953" s="139"/>
      <c r="BF953" s="139"/>
      <c r="BG953" s="140"/>
      <c r="BH953" s="139"/>
      <c r="BI953" s="139"/>
      <c r="BJ953" s="139"/>
      <c r="BK953" s="139"/>
      <c r="BL953" s="139"/>
      <c r="BM953" s="139"/>
      <c r="BN953" s="139"/>
    </row>
    <row r="954" spans="1:66" ht="15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  <c r="AB954" s="139"/>
      <c r="AC954" s="139"/>
      <c r="AD954" s="139"/>
      <c r="AE954" s="139"/>
      <c r="AF954" s="139"/>
      <c r="AG954" s="139"/>
      <c r="AH954" s="139"/>
      <c r="AI954" s="139"/>
      <c r="AJ954" s="139"/>
      <c r="AK954" s="139"/>
      <c r="AL954" s="139"/>
      <c r="AM954" s="139"/>
      <c r="AN954" s="139"/>
      <c r="AO954" s="139"/>
      <c r="AP954" s="139"/>
      <c r="AQ954" s="139"/>
      <c r="AR954" s="139"/>
      <c r="AS954" s="139"/>
      <c r="AT954" s="139"/>
      <c r="AU954" s="139"/>
      <c r="AV954" s="139"/>
      <c r="AW954" s="139"/>
      <c r="AX954" s="139"/>
      <c r="AY954" s="139"/>
      <c r="AZ954" s="139"/>
      <c r="BA954" s="140"/>
      <c r="BB954" s="139"/>
      <c r="BC954" s="139"/>
      <c r="BD954" s="139"/>
      <c r="BE954" s="139"/>
      <c r="BF954" s="139"/>
      <c r="BG954" s="140"/>
      <c r="BH954" s="139"/>
      <c r="BI954" s="139"/>
      <c r="BJ954" s="139"/>
      <c r="BK954" s="139"/>
      <c r="BL954" s="139"/>
      <c r="BM954" s="139"/>
      <c r="BN954" s="139"/>
    </row>
    <row r="955" spans="1:66" ht="15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  <c r="AB955" s="139"/>
      <c r="AC955" s="139"/>
      <c r="AD955" s="139"/>
      <c r="AE955" s="139"/>
      <c r="AF955" s="139"/>
      <c r="AG955" s="139"/>
      <c r="AH955" s="139"/>
      <c r="AI955" s="139"/>
      <c r="AJ955" s="139"/>
      <c r="AK955" s="139"/>
      <c r="AL955" s="139"/>
      <c r="AM955" s="139"/>
      <c r="AN955" s="139"/>
      <c r="AO955" s="139"/>
      <c r="AP955" s="139"/>
      <c r="AQ955" s="139"/>
      <c r="AR955" s="139"/>
      <c r="AS955" s="139"/>
      <c r="AT955" s="139"/>
      <c r="AU955" s="139"/>
      <c r="AV955" s="139"/>
      <c r="AW955" s="139"/>
      <c r="AX955" s="139"/>
      <c r="AY955" s="139"/>
      <c r="AZ955" s="139"/>
      <c r="BA955" s="140"/>
      <c r="BB955" s="139"/>
      <c r="BC955" s="139"/>
      <c r="BD955" s="139"/>
      <c r="BE955" s="139"/>
      <c r="BF955" s="139"/>
      <c r="BG955" s="140"/>
      <c r="BH955" s="139"/>
      <c r="BI955" s="139"/>
      <c r="BJ955" s="139"/>
      <c r="BK955" s="139"/>
      <c r="BL955" s="139"/>
      <c r="BM955" s="139"/>
      <c r="BN955" s="139"/>
    </row>
    <row r="956" spans="1:66" ht="15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  <c r="AB956" s="139"/>
      <c r="AC956" s="139"/>
      <c r="AD956" s="139"/>
      <c r="AE956" s="139"/>
      <c r="AF956" s="139"/>
      <c r="AG956" s="139"/>
      <c r="AH956" s="139"/>
      <c r="AI956" s="139"/>
      <c r="AJ956" s="139"/>
      <c r="AK956" s="139"/>
      <c r="AL956" s="139"/>
      <c r="AM956" s="139"/>
      <c r="AN956" s="139"/>
      <c r="AO956" s="139"/>
      <c r="AP956" s="139"/>
      <c r="AQ956" s="139"/>
      <c r="AR956" s="139"/>
      <c r="AS956" s="139"/>
      <c r="AT956" s="139"/>
      <c r="AU956" s="139"/>
      <c r="AV956" s="139"/>
      <c r="AW956" s="139"/>
      <c r="AX956" s="139"/>
      <c r="AY956" s="139"/>
      <c r="AZ956" s="139"/>
      <c r="BA956" s="140"/>
      <c r="BB956" s="139"/>
      <c r="BC956" s="139"/>
      <c r="BD956" s="139"/>
      <c r="BE956" s="139"/>
      <c r="BF956" s="139"/>
      <c r="BG956" s="140"/>
      <c r="BH956" s="139"/>
      <c r="BI956" s="139"/>
      <c r="BJ956" s="139"/>
      <c r="BK956" s="139"/>
      <c r="BL956" s="139"/>
      <c r="BM956" s="139"/>
      <c r="BN956" s="139"/>
    </row>
    <row r="957" spans="1:66" ht="15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  <c r="AA957" s="139"/>
      <c r="AB957" s="139"/>
      <c r="AC957" s="139"/>
      <c r="AD957" s="139"/>
      <c r="AE957" s="139"/>
      <c r="AF957" s="139"/>
      <c r="AG957" s="139"/>
      <c r="AH957" s="139"/>
      <c r="AI957" s="139"/>
      <c r="AJ957" s="139"/>
      <c r="AK957" s="139"/>
      <c r="AL957" s="139"/>
      <c r="AM957" s="139"/>
      <c r="AN957" s="139"/>
      <c r="AO957" s="139"/>
      <c r="AP957" s="139"/>
      <c r="AQ957" s="139"/>
      <c r="AR957" s="139"/>
      <c r="AS957" s="139"/>
      <c r="AT957" s="139"/>
      <c r="AU957" s="139"/>
      <c r="AV957" s="139"/>
      <c r="AW957" s="139"/>
      <c r="AX957" s="139"/>
      <c r="AY957" s="139"/>
      <c r="AZ957" s="139"/>
      <c r="BA957" s="140"/>
      <c r="BB957" s="139"/>
      <c r="BC957" s="139"/>
      <c r="BD957" s="139"/>
      <c r="BE957" s="139"/>
      <c r="BF957" s="139"/>
      <c r="BG957" s="140"/>
      <c r="BH957" s="139"/>
      <c r="BI957" s="139"/>
      <c r="BJ957" s="139"/>
      <c r="BK957" s="139"/>
      <c r="BL957" s="139"/>
      <c r="BM957" s="139"/>
      <c r="BN957" s="139"/>
    </row>
    <row r="958" spans="1:66" ht="15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  <c r="AA958" s="139"/>
      <c r="AB958" s="139"/>
      <c r="AC958" s="139"/>
      <c r="AD958" s="139"/>
      <c r="AE958" s="139"/>
      <c r="AF958" s="139"/>
      <c r="AG958" s="139"/>
      <c r="AH958" s="139"/>
      <c r="AI958" s="139"/>
      <c r="AJ958" s="139"/>
      <c r="AK958" s="139"/>
      <c r="AL958" s="139"/>
      <c r="AM958" s="139"/>
      <c r="AN958" s="139"/>
      <c r="AO958" s="139"/>
      <c r="AP958" s="139"/>
      <c r="AQ958" s="139"/>
      <c r="AR958" s="139"/>
      <c r="AS958" s="139"/>
      <c r="AT958" s="139"/>
      <c r="AU958" s="139"/>
      <c r="AV958" s="139"/>
      <c r="AW958" s="139"/>
      <c r="AX958" s="139"/>
      <c r="AY958" s="139"/>
      <c r="AZ958" s="139"/>
      <c r="BA958" s="140"/>
      <c r="BB958" s="139"/>
      <c r="BC958" s="139"/>
      <c r="BD958" s="139"/>
      <c r="BE958" s="139"/>
      <c r="BF958" s="139"/>
      <c r="BG958" s="140"/>
      <c r="BH958" s="139"/>
      <c r="BI958" s="139"/>
      <c r="BJ958" s="139"/>
      <c r="BK958" s="139"/>
      <c r="BL958" s="139"/>
      <c r="BM958" s="139"/>
      <c r="BN958" s="139"/>
    </row>
    <row r="959" spans="1:66" ht="15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  <c r="AA959" s="139"/>
      <c r="AB959" s="139"/>
      <c r="AC959" s="139"/>
      <c r="AD959" s="139"/>
      <c r="AE959" s="139"/>
      <c r="AF959" s="139"/>
      <c r="AG959" s="139"/>
      <c r="AH959" s="139"/>
      <c r="AI959" s="139"/>
      <c r="AJ959" s="139"/>
      <c r="AK959" s="139"/>
      <c r="AL959" s="139"/>
      <c r="AM959" s="139"/>
      <c r="AN959" s="139"/>
      <c r="AO959" s="139"/>
      <c r="AP959" s="139"/>
      <c r="AQ959" s="139"/>
      <c r="AR959" s="139"/>
      <c r="AS959" s="139"/>
      <c r="AT959" s="139"/>
      <c r="AU959" s="139"/>
      <c r="AV959" s="139"/>
      <c r="AW959" s="139"/>
      <c r="AX959" s="139"/>
      <c r="AY959" s="139"/>
      <c r="AZ959" s="139"/>
      <c r="BA959" s="140"/>
      <c r="BB959" s="139"/>
      <c r="BC959" s="139"/>
      <c r="BD959" s="139"/>
      <c r="BE959" s="139"/>
      <c r="BF959" s="139"/>
      <c r="BG959" s="140"/>
      <c r="BH959" s="139"/>
      <c r="BI959" s="139"/>
      <c r="BJ959" s="139"/>
      <c r="BK959" s="139"/>
      <c r="BL959" s="139"/>
      <c r="BM959" s="139"/>
      <c r="BN959" s="139"/>
    </row>
    <row r="960" spans="1:66" ht="15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  <c r="AA960" s="139"/>
      <c r="AB960" s="139"/>
      <c r="AC960" s="139"/>
      <c r="AD960" s="139"/>
      <c r="AE960" s="139"/>
      <c r="AF960" s="139"/>
      <c r="AG960" s="139"/>
      <c r="AH960" s="139"/>
      <c r="AI960" s="139"/>
      <c r="AJ960" s="139"/>
      <c r="AK960" s="139"/>
      <c r="AL960" s="139"/>
      <c r="AM960" s="139"/>
      <c r="AN960" s="139"/>
      <c r="AO960" s="139"/>
      <c r="AP960" s="139"/>
      <c r="AQ960" s="139"/>
      <c r="AR960" s="139"/>
      <c r="AS960" s="139"/>
      <c r="AT960" s="139"/>
      <c r="AU960" s="139"/>
      <c r="AV960" s="139"/>
      <c r="AW960" s="139"/>
      <c r="AX960" s="139"/>
      <c r="AY960" s="139"/>
      <c r="AZ960" s="139"/>
      <c r="BA960" s="140"/>
      <c r="BB960" s="139"/>
      <c r="BC960" s="139"/>
      <c r="BD960" s="139"/>
      <c r="BE960" s="139"/>
      <c r="BF960" s="139"/>
      <c r="BG960" s="140"/>
      <c r="BH960" s="139"/>
      <c r="BI960" s="139"/>
      <c r="BJ960" s="139"/>
      <c r="BK960" s="139"/>
      <c r="BL960" s="139"/>
      <c r="BM960" s="139"/>
      <c r="BN960" s="139"/>
    </row>
    <row r="961" spans="1:66" ht="15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  <c r="AA961" s="139"/>
      <c r="AB961" s="139"/>
      <c r="AC961" s="139"/>
      <c r="AD961" s="139"/>
      <c r="AE961" s="139"/>
      <c r="AF961" s="139"/>
      <c r="AG961" s="139"/>
      <c r="AH961" s="139"/>
      <c r="AI961" s="139"/>
      <c r="AJ961" s="139"/>
      <c r="AK961" s="139"/>
      <c r="AL961" s="139"/>
      <c r="AM961" s="139"/>
      <c r="AN961" s="139"/>
      <c r="AO961" s="139"/>
      <c r="AP961" s="139"/>
      <c r="AQ961" s="139"/>
      <c r="AR961" s="139"/>
      <c r="AS961" s="139"/>
      <c r="AT961" s="139"/>
      <c r="AU961" s="139"/>
      <c r="AV961" s="139"/>
      <c r="AW961" s="139"/>
      <c r="AX961" s="139"/>
      <c r="AY961" s="139"/>
      <c r="AZ961" s="139"/>
      <c r="BA961" s="140"/>
      <c r="BB961" s="139"/>
      <c r="BC961" s="139"/>
      <c r="BD961" s="139"/>
      <c r="BE961" s="139"/>
      <c r="BF961" s="139"/>
      <c r="BG961" s="140"/>
      <c r="BH961" s="139"/>
      <c r="BI961" s="139"/>
      <c r="BJ961" s="139"/>
      <c r="BK961" s="139"/>
      <c r="BL961" s="139"/>
      <c r="BM961" s="139"/>
      <c r="BN961" s="139"/>
    </row>
    <row r="962" spans="1:66" ht="15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  <c r="AB962" s="139"/>
      <c r="AC962" s="139"/>
      <c r="AD962" s="139"/>
      <c r="AE962" s="139"/>
      <c r="AF962" s="139"/>
      <c r="AG962" s="139"/>
      <c r="AH962" s="139"/>
      <c r="AI962" s="139"/>
      <c r="AJ962" s="139"/>
      <c r="AK962" s="139"/>
      <c r="AL962" s="139"/>
      <c r="AM962" s="139"/>
      <c r="AN962" s="139"/>
      <c r="AO962" s="139"/>
      <c r="AP962" s="139"/>
      <c r="AQ962" s="139"/>
      <c r="AR962" s="139"/>
      <c r="AS962" s="139"/>
      <c r="AT962" s="139"/>
      <c r="AU962" s="139"/>
      <c r="AV962" s="139"/>
      <c r="AW962" s="139"/>
      <c r="AX962" s="139"/>
      <c r="AY962" s="139"/>
      <c r="AZ962" s="139"/>
      <c r="BA962" s="140"/>
      <c r="BB962" s="139"/>
      <c r="BC962" s="139"/>
      <c r="BD962" s="139"/>
      <c r="BE962" s="139"/>
      <c r="BF962" s="139"/>
      <c r="BG962" s="140"/>
      <c r="BH962" s="139"/>
      <c r="BI962" s="139"/>
      <c r="BJ962" s="139"/>
      <c r="BK962" s="139"/>
      <c r="BL962" s="139"/>
      <c r="BM962" s="139"/>
      <c r="BN962" s="139"/>
    </row>
    <row r="963" spans="1:66" ht="15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  <c r="AA963" s="139"/>
      <c r="AB963" s="139"/>
      <c r="AC963" s="139"/>
      <c r="AD963" s="139"/>
      <c r="AE963" s="139"/>
      <c r="AF963" s="139"/>
      <c r="AG963" s="139"/>
      <c r="AH963" s="139"/>
      <c r="AI963" s="139"/>
      <c r="AJ963" s="139"/>
      <c r="AK963" s="139"/>
      <c r="AL963" s="139"/>
      <c r="AM963" s="139"/>
      <c r="AN963" s="139"/>
      <c r="AO963" s="139"/>
      <c r="AP963" s="139"/>
      <c r="AQ963" s="139"/>
      <c r="AR963" s="139"/>
      <c r="AS963" s="139"/>
      <c r="AT963" s="139"/>
      <c r="AU963" s="139"/>
      <c r="AV963" s="139"/>
      <c r="AW963" s="139"/>
      <c r="AX963" s="139"/>
      <c r="AY963" s="139"/>
      <c r="AZ963" s="139"/>
      <c r="BA963" s="140"/>
      <c r="BB963" s="139"/>
      <c r="BC963" s="139"/>
      <c r="BD963" s="139"/>
      <c r="BE963" s="139"/>
      <c r="BF963" s="139"/>
      <c r="BG963" s="140"/>
      <c r="BH963" s="139"/>
      <c r="BI963" s="139"/>
      <c r="BJ963" s="139"/>
      <c r="BK963" s="139"/>
      <c r="BL963" s="139"/>
      <c r="BM963" s="139"/>
      <c r="BN963" s="139"/>
    </row>
    <row r="964" spans="1:66" ht="15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  <c r="AA964" s="139"/>
      <c r="AB964" s="139"/>
      <c r="AC964" s="139"/>
      <c r="AD964" s="139"/>
      <c r="AE964" s="139"/>
      <c r="AF964" s="139"/>
      <c r="AG964" s="139"/>
      <c r="AH964" s="139"/>
      <c r="AI964" s="139"/>
      <c r="AJ964" s="139"/>
      <c r="AK964" s="139"/>
      <c r="AL964" s="139"/>
      <c r="AM964" s="139"/>
      <c r="AN964" s="139"/>
      <c r="AO964" s="139"/>
      <c r="AP964" s="139"/>
      <c r="AQ964" s="139"/>
      <c r="AR964" s="139"/>
      <c r="AS964" s="139"/>
      <c r="AT964" s="139"/>
      <c r="AU964" s="139"/>
      <c r="AV964" s="139"/>
      <c r="AW964" s="139"/>
      <c r="AX964" s="139"/>
      <c r="AY964" s="139"/>
      <c r="AZ964" s="139"/>
      <c r="BA964" s="140"/>
      <c r="BB964" s="139"/>
      <c r="BC964" s="139"/>
      <c r="BD964" s="139"/>
      <c r="BE964" s="139"/>
      <c r="BF964" s="139"/>
      <c r="BG964" s="140"/>
      <c r="BH964" s="139"/>
      <c r="BI964" s="139"/>
      <c r="BJ964" s="139"/>
      <c r="BK964" s="139"/>
      <c r="BL964" s="139"/>
      <c r="BM964" s="139"/>
      <c r="BN964" s="139"/>
    </row>
    <row r="965" spans="1:66" ht="15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  <c r="AA965" s="139"/>
      <c r="AB965" s="139"/>
      <c r="AC965" s="139"/>
      <c r="AD965" s="139"/>
      <c r="AE965" s="139"/>
      <c r="AF965" s="139"/>
      <c r="AG965" s="139"/>
      <c r="AH965" s="139"/>
      <c r="AI965" s="139"/>
      <c r="AJ965" s="139"/>
      <c r="AK965" s="139"/>
      <c r="AL965" s="139"/>
      <c r="AM965" s="139"/>
      <c r="AN965" s="139"/>
      <c r="AO965" s="139"/>
      <c r="AP965" s="139"/>
      <c r="AQ965" s="139"/>
      <c r="AR965" s="139"/>
      <c r="AS965" s="139"/>
      <c r="AT965" s="139"/>
      <c r="AU965" s="139"/>
      <c r="AV965" s="139"/>
      <c r="AW965" s="139"/>
      <c r="AX965" s="139"/>
      <c r="AY965" s="139"/>
      <c r="AZ965" s="139"/>
      <c r="BA965" s="140"/>
      <c r="BB965" s="139"/>
      <c r="BC965" s="139"/>
      <c r="BD965" s="139"/>
      <c r="BE965" s="139"/>
      <c r="BF965" s="139"/>
      <c r="BG965" s="140"/>
      <c r="BH965" s="139"/>
      <c r="BI965" s="139"/>
      <c r="BJ965" s="139"/>
      <c r="BK965" s="139"/>
      <c r="BL965" s="139"/>
      <c r="BM965" s="139"/>
      <c r="BN965" s="139"/>
    </row>
    <row r="966" spans="1:66" ht="15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  <c r="AA966" s="139"/>
      <c r="AB966" s="139"/>
      <c r="AC966" s="139"/>
      <c r="AD966" s="139"/>
      <c r="AE966" s="139"/>
      <c r="AF966" s="139"/>
      <c r="AG966" s="139"/>
      <c r="AH966" s="139"/>
      <c r="AI966" s="139"/>
      <c r="AJ966" s="139"/>
      <c r="AK966" s="139"/>
      <c r="AL966" s="139"/>
      <c r="AM966" s="139"/>
      <c r="AN966" s="139"/>
      <c r="AO966" s="139"/>
      <c r="AP966" s="139"/>
      <c r="AQ966" s="139"/>
      <c r="AR966" s="139"/>
      <c r="AS966" s="139"/>
      <c r="AT966" s="139"/>
      <c r="AU966" s="139"/>
      <c r="AV966" s="139"/>
      <c r="AW966" s="139"/>
      <c r="AX966" s="139"/>
      <c r="AY966" s="139"/>
      <c r="AZ966" s="139"/>
      <c r="BA966" s="140"/>
      <c r="BB966" s="139"/>
      <c r="BC966" s="139"/>
      <c r="BD966" s="139"/>
      <c r="BE966" s="139"/>
      <c r="BF966" s="139"/>
      <c r="BG966" s="140"/>
      <c r="BH966" s="139"/>
      <c r="BI966" s="139"/>
      <c r="BJ966" s="139"/>
      <c r="BK966" s="139"/>
      <c r="BL966" s="139"/>
      <c r="BM966" s="139"/>
      <c r="BN966" s="139"/>
    </row>
    <row r="967" spans="1:66" ht="15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  <c r="AA967" s="139"/>
      <c r="AB967" s="139"/>
      <c r="AC967" s="139"/>
      <c r="AD967" s="139"/>
      <c r="AE967" s="139"/>
      <c r="AF967" s="139"/>
      <c r="AG967" s="139"/>
      <c r="AH967" s="139"/>
      <c r="AI967" s="139"/>
      <c r="AJ967" s="139"/>
      <c r="AK967" s="139"/>
      <c r="AL967" s="139"/>
      <c r="AM967" s="139"/>
      <c r="AN967" s="139"/>
      <c r="AO967" s="139"/>
      <c r="AP967" s="139"/>
      <c r="AQ967" s="139"/>
      <c r="AR967" s="139"/>
      <c r="AS967" s="139"/>
      <c r="AT967" s="139"/>
      <c r="AU967" s="139"/>
      <c r="AV967" s="139"/>
      <c r="AW967" s="139"/>
      <c r="AX967" s="139"/>
      <c r="AY967" s="139"/>
      <c r="AZ967" s="139"/>
      <c r="BA967" s="140"/>
      <c r="BB967" s="139"/>
      <c r="BC967" s="139"/>
      <c r="BD967" s="139"/>
      <c r="BE967" s="139"/>
      <c r="BF967" s="139"/>
      <c r="BG967" s="140"/>
      <c r="BH967" s="139"/>
      <c r="BI967" s="139"/>
      <c r="BJ967" s="139"/>
      <c r="BK967" s="139"/>
      <c r="BL967" s="139"/>
      <c r="BM967" s="139"/>
      <c r="BN967" s="139"/>
    </row>
    <row r="968" spans="1:66" ht="15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  <c r="AA968" s="139"/>
      <c r="AB968" s="139"/>
      <c r="AC968" s="139"/>
      <c r="AD968" s="139"/>
      <c r="AE968" s="139"/>
      <c r="AF968" s="139"/>
      <c r="AG968" s="139"/>
      <c r="AH968" s="139"/>
      <c r="AI968" s="139"/>
      <c r="AJ968" s="139"/>
      <c r="AK968" s="139"/>
      <c r="AL968" s="139"/>
      <c r="AM968" s="139"/>
      <c r="AN968" s="139"/>
      <c r="AO968" s="139"/>
      <c r="AP968" s="139"/>
      <c r="AQ968" s="139"/>
      <c r="AR968" s="139"/>
      <c r="AS968" s="139"/>
      <c r="AT968" s="139"/>
      <c r="AU968" s="139"/>
      <c r="AV968" s="139"/>
      <c r="AW968" s="139"/>
      <c r="AX968" s="139"/>
      <c r="AY968" s="139"/>
      <c r="AZ968" s="139"/>
      <c r="BA968" s="140"/>
      <c r="BB968" s="139"/>
      <c r="BC968" s="139"/>
      <c r="BD968" s="139"/>
      <c r="BE968" s="139"/>
      <c r="BF968" s="139"/>
      <c r="BG968" s="140"/>
      <c r="BH968" s="139"/>
      <c r="BI968" s="139"/>
      <c r="BJ968" s="139"/>
      <c r="BK968" s="139"/>
      <c r="BL968" s="139"/>
      <c r="BM968" s="139"/>
      <c r="BN968" s="139"/>
    </row>
    <row r="969" spans="1:66" ht="15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  <c r="AA969" s="139"/>
      <c r="AB969" s="139"/>
      <c r="AC969" s="139"/>
      <c r="AD969" s="139"/>
      <c r="AE969" s="139"/>
      <c r="AF969" s="139"/>
      <c r="AG969" s="139"/>
      <c r="AH969" s="139"/>
      <c r="AI969" s="139"/>
      <c r="AJ969" s="139"/>
      <c r="AK969" s="139"/>
      <c r="AL969" s="139"/>
      <c r="AM969" s="139"/>
      <c r="AN969" s="139"/>
      <c r="AO969" s="139"/>
      <c r="AP969" s="139"/>
      <c r="AQ969" s="139"/>
      <c r="AR969" s="139"/>
      <c r="AS969" s="139"/>
      <c r="AT969" s="139"/>
      <c r="AU969" s="139"/>
      <c r="AV969" s="139"/>
      <c r="AW969" s="139"/>
      <c r="AX969" s="139"/>
      <c r="AY969" s="139"/>
      <c r="AZ969" s="139"/>
      <c r="BA969" s="140"/>
      <c r="BB969" s="139"/>
      <c r="BC969" s="139"/>
      <c r="BD969" s="139"/>
      <c r="BE969" s="139"/>
      <c r="BF969" s="139"/>
      <c r="BG969" s="140"/>
      <c r="BH969" s="139"/>
      <c r="BI969" s="139"/>
      <c r="BJ969" s="139"/>
      <c r="BK969" s="139"/>
      <c r="BL969" s="139"/>
      <c r="BM969" s="139"/>
      <c r="BN969" s="139"/>
    </row>
    <row r="970" spans="1:66" ht="15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  <c r="AA970" s="139"/>
      <c r="AB970" s="139"/>
      <c r="AC970" s="139"/>
      <c r="AD970" s="139"/>
      <c r="AE970" s="139"/>
      <c r="AF970" s="139"/>
      <c r="AG970" s="139"/>
      <c r="AH970" s="139"/>
      <c r="AI970" s="139"/>
      <c r="AJ970" s="139"/>
      <c r="AK970" s="139"/>
      <c r="AL970" s="139"/>
      <c r="AM970" s="139"/>
      <c r="AN970" s="139"/>
      <c r="AO970" s="139"/>
      <c r="AP970" s="139"/>
      <c r="AQ970" s="139"/>
      <c r="AR970" s="139"/>
      <c r="AS970" s="139"/>
      <c r="AT970" s="139"/>
      <c r="AU970" s="139"/>
      <c r="AV970" s="139"/>
      <c r="AW970" s="139"/>
      <c r="AX970" s="139"/>
      <c r="AY970" s="139"/>
      <c r="AZ970" s="139"/>
      <c r="BA970" s="140"/>
      <c r="BB970" s="139"/>
      <c r="BC970" s="139"/>
      <c r="BD970" s="139"/>
      <c r="BE970" s="139"/>
      <c r="BF970" s="139"/>
      <c r="BG970" s="140"/>
      <c r="BH970" s="139"/>
      <c r="BI970" s="139"/>
      <c r="BJ970" s="139"/>
      <c r="BK970" s="139"/>
      <c r="BL970" s="139"/>
      <c r="BM970" s="139"/>
      <c r="BN970" s="139"/>
    </row>
    <row r="971" spans="1:66" ht="15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  <c r="AA971" s="139"/>
      <c r="AB971" s="139"/>
      <c r="AC971" s="139"/>
      <c r="AD971" s="139"/>
      <c r="AE971" s="139"/>
      <c r="AF971" s="139"/>
      <c r="AG971" s="139"/>
      <c r="AH971" s="139"/>
      <c r="AI971" s="139"/>
      <c r="AJ971" s="139"/>
      <c r="AK971" s="139"/>
      <c r="AL971" s="139"/>
      <c r="AM971" s="139"/>
      <c r="AN971" s="139"/>
      <c r="AO971" s="139"/>
      <c r="AP971" s="139"/>
      <c r="AQ971" s="139"/>
      <c r="AR971" s="139"/>
      <c r="AS971" s="139"/>
      <c r="AT971" s="139"/>
      <c r="AU971" s="139"/>
      <c r="AV971" s="139"/>
      <c r="AW971" s="139"/>
      <c r="AX971" s="139"/>
      <c r="AY971" s="139"/>
      <c r="AZ971" s="139"/>
      <c r="BA971" s="140"/>
      <c r="BB971" s="139"/>
      <c r="BC971" s="139"/>
      <c r="BD971" s="139"/>
      <c r="BE971" s="139"/>
      <c r="BF971" s="139"/>
      <c r="BG971" s="140"/>
      <c r="BH971" s="139"/>
      <c r="BI971" s="139"/>
      <c r="BJ971" s="139"/>
      <c r="BK971" s="139"/>
      <c r="BL971" s="139"/>
      <c r="BM971" s="139"/>
      <c r="BN971" s="139"/>
    </row>
    <row r="972" spans="1:66" ht="15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  <c r="AB972" s="139"/>
      <c r="AC972" s="139"/>
      <c r="AD972" s="139"/>
      <c r="AE972" s="139"/>
      <c r="AF972" s="139"/>
      <c r="AG972" s="139"/>
      <c r="AH972" s="139"/>
      <c r="AI972" s="139"/>
      <c r="AJ972" s="139"/>
      <c r="AK972" s="139"/>
      <c r="AL972" s="139"/>
      <c r="AM972" s="139"/>
      <c r="AN972" s="139"/>
      <c r="AO972" s="139"/>
      <c r="AP972" s="139"/>
      <c r="AQ972" s="139"/>
      <c r="AR972" s="139"/>
      <c r="AS972" s="139"/>
      <c r="AT972" s="139"/>
      <c r="AU972" s="139"/>
      <c r="AV972" s="139"/>
      <c r="AW972" s="139"/>
      <c r="AX972" s="139"/>
      <c r="AY972" s="139"/>
      <c r="AZ972" s="139"/>
      <c r="BA972" s="140"/>
      <c r="BB972" s="139"/>
      <c r="BC972" s="139"/>
      <c r="BD972" s="139"/>
      <c r="BE972" s="139"/>
      <c r="BF972" s="139"/>
      <c r="BG972" s="140"/>
      <c r="BH972" s="139"/>
      <c r="BI972" s="139"/>
      <c r="BJ972" s="139"/>
      <c r="BK972" s="139"/>
      <c r="BL972" s="139"/>
      <c r="BM972" s="139"/>
      <c r="BN972" s="139"/>
    </row>
    <row r="973" spans="1:66" ht="15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  <c r="AA973" s="139"/>
      <c r="AB973" s="139"/>
      <c r="AC973" s="139"/>
      <c r="AD973" s="139"/>
      <c r="AE973" s="139"/>
      <c r="AF973" s="139"/>
      <c r="AG973" s="139"/>
      <c r="AH973" s="139"/>
      <c r="AI973" s="139"/>
      <c r="AJ973" s="139"/>
      <c r="AK973" s="139"/>
      <c r="AL973" s="139"/>
      <c r="AM973" s="139"/>
      <c r="AN973" s="139"/>
      <c r="AO973" s="139"/>
      <c r="AP973" s="139"/>
      <c r="AQ973" s="139"/>
      <c r="AR973" s="139"/>
      <c r="AS973" s="139"/>
      <c r="AT973" s="139"/>
      <c r="AU973" s="139"/>
      <c r="AV973" s="139"/>
      <c r="AW973" s="139"/>
      <c r="AX973" s="139"/>
      <c r="AY973" s="139"/>
      <c r="AZ973" s="139"/>
      <c r="BA973" s="140"/>
      <c r="BB973" s="139"/>
      <c r="BC973" s="139"/>
      <c r="BD973" s="139"/>
      <c r="BE973" s="139"/>
      <c r="BF973" s="139"/>
      <c r="BG973" s="140"/>
      <c r="BH973" s="139"/>
      <c r="BI973" s="139"/>
      <c r="BJ973" s="139"/>
      <c r="BK973" s="139"/>
      <c r="BL973" s="139"/>
      <c r="BM973" s="139"/>
      <c r="BN973" s="139"/>
    </row>
    <row r="974" spans="1:66" ht="15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  <c r="AA974" s="139"/>
      <c r="AB974" s="139"/>
      <c r="AC974" s="139"/>
      <c r="AD974" s="139"/>
      <c r="AE974" s="139"/>
      <c r="AF974" s="139"/>
      <c r="AG974" s="139"/>
      <c r="AH974" s="139"/>
      <c r="AI974" s="139"/>
      <c r="AJ974" s="139"/>
      <c r="AK974" s="139"/>
      <c r="AL974" s="139"/>
      <c r="AM974" s="139"/>
      <c r="AN974" s="139"/>
      <c r="AO974" s="139"/>
      <c r="AP974" s="139"/>
      <c r="AQ974" s="139"/>
      <c r="AR974" s="139"/>
      <c r="AS974" s="139"/>
      <c r="AT974" s="139"/>
      <c r="AU974" s="139"/>
      <c r="AV974" s="139"/>
      <c r="AW974" s="139"/>
      <c r="AX974" s="139"/>
      <c r="AY974" s="139"/>
      <c r="AZ974" s="139"/>
      <c r="BA974" s="140"/>
      <c r="BB974" s="139"/>
      <c r="BC974" s="139"/>
      <c r="BD974" s="139"/>
      <c r="BE974" s="139"/>
      <c r="BF974" s="139"/>
      <c r="BG974" s="140"/>
      <c r="BH974" s="139"/>
      <c r="BI974" s="139"/>
      <c r="BJ974" s="139"/>
      <c r="BK974" s="139"/>
      <c r="BL974" s="139"/>
      <c r="BM974" s="139"/>
      <c r="BN974" s="139"/>
    </row>
    <row r="975" spans="1:66" ht="15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  <c r="AA975" s="139"/>
      <c r="AB975" s="139"/>
      <c r="AC975" s="139"/>
      <c r="AD975" s="139"/>
      <c r="AE975" s="139"/>
      <c r="AF975" s="139"/>
      <c r="AG975" s="139"/>
      <c r="AH975" s="139"/>
      <c r="AI975" s="139"/>
      <c r="AJ975" s="139"/>
      <c r="AK975" s="139"/>
      <c r="AL975" s="139"/>
      <c r="AM975" s="139"/>
      <c r="AN975" s="139"/>
      <c r="AO975" s="139"/>
      <c r="AP975" s="139"/>
      <c r="AQ975" s="139"/>
      <c r="AR975" s="139"/>
      <c r="AS975" s="139"/>
      <c r="AT975" s="139"/>
      <c r="AU975" s="139"/>
      <c r="AV975" s="139"/>
      <c r="AW975" s="139"/>
      <c r="AX975" s="139"/>
      <c r="AY975" s="139"/>
      <c r="AZ975" s="139"/>
      <c r="BA975" s="140"/>
      <c r="BB975" s="139"/>
      <c r="BC975" s="139"/>
      <c r="BD975" s="139"/>
      <c r="BE975" s="139"/>
      <c r="BF975" s="139"/>
      <c r="BG975" s="140"/>
      <c r="BH975" s="139"/>
      <c r="BI975" s="139"/>
      <c r="BJ975" s="139"/>
      <c r="BK975" s="139"/>
      <c r="BL975" s="139"/>
      <c r="BM975" s="139"/>
      <c r="BN975" s="139"/>
    </row>
    <row r="976" spans="1:66" ht="15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  <c r="AA976" s="139"/>
      <c r="AB976" s="139"/>
      <c r="AC976" s="139"/>
      <c r="AD976" s="139"/>
      <c r="AE976" s="139"/>
      <c r="AF976" s="139"/>
      <c r="AG976" s="139"/>
      <c r="AH976" s="139"/>
      <c r="AI976" s="139"/>
      <c r="AJ976" s="139"/>
      <c r="AK976" s="139"/>
      <c r="AL976" s="139"/>
      <c r="AM976" s="139"/>
      <c r="AN976" s="139"/>
      <c r="AO976" s="139"/>
      <c r="AP976" s="139"/>
      <c r="AQ976" s="139"/>
      <c r="AR976" s="139"/>
      <c r="AS976" s="139"/>
      <c r="AT976" s="139"/>
      <c r="AU976" s="139"/>
      <c r="AV976" s="139"/>
      <c r="AW976" s="139"/>
      <c r="AX976" s="139"/>
      <c r="AY976" s="139"/>
      <c r="AZ976" s="139"/>
      <c r="BA976" s="140"/>
      <c r="BB976" s="139"/>
      <c r="BC976" s="139"/>
      <c r="BD976" s="139"/>
      <c r="BE976" s="139"/>
      <c r="BF976" s="139"/>
      <c r="BG976" s="140"/>
      <c r="BH976" s="139"/>
      <c r="BI976" s="139"/>
      <c r="BJ976" s="139"/>
      <c r="BK976" s="139"/>
      <c r="BL976" s="139"/>
      <c r="BM976" s="139"/>
      <c r="BN976" s="139"/>
    </row>
    <row r="977" spans="1:66" ht="15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  <c r="AA977" s="139"/>
      <c r="AB977" s="139"/>
      <c r="AC977" s="139"/>
      <c r="AD977" s="139"/>
      <c r="AE977" s="139"/>
      <c r="AF977" s="139"/>
      <c r="AG977" s="139"/>
      <c r="AH977" s="139"/>
      <c r="AI977" s="139"/>
      <c r="AJ977" s="139"/>
      <c r="AK977" s="139"/>
      <c r="AL977" s="139"/>
      <c r="AM977" s="139"/>
      <c r="AN977" s="139"/>
      <c r="AO977" s="139"/>
      <c r="AP977" s="139"/>
      <c r="AQ977" s="139"/>
      <c r="AR977" s="139"/>
      <c r="AS977" s="139"/>
      <c r="AT977" s="139"/>
      <c r="AU977" s="139"/>
      <c r="AV977" s="139"/>
      <c r="AW977" s="139"/>
      <c r="AX977" s="139"/>
      <c r="AY977" s="139"/>
      <c r="AZ977" s="139"/>
      <c r="BA977" s="140"/>
      <c r="BB977" s="139"/>
      <c r="BC977" s="139"/>
      <c r="BD977" s="139"/>
      <c r="BE977" s="139"/>
      <c r="BF977" s="139"/>
      <c r="BG977" s="140"/>
      <c r="BH977" s="139"/>
      <c r="BI977" s="139"/>
      <c r="BJ977" s="139"/>
      <c r="BK977" s="139"/>
      <c r="BL977" s="139"/>
      <c r="BM977" s="139"/>
      <c r="BN977" s="139"/>
    </row>
    <row r="978" spans="1:66" ht="15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  <c r="AA978" s="139"/>
      <c r="AB978" s="139"/>
      <c r="AC978" s="139"/>
      <c r="AD978" s="139"/>
      <c r="AE978" s="139"/>
      <c r="AF978" s="139"/>
      <c r="AG978" s="139"/>
      <c r="AH978" s="139"/>
      <c r="AI978" s="139"/>
      <c r="AJ978" s="139"/>
      <c r="AK978" s="139"/>
      <c r="AL978" s="139"/>
      <c r="AM978" s="139"/>
      <c r="AN978" s="139"/>
      <c r="AO978" s="139"/>
      <c r="AP978" s="139"/>
      <c r="AQ978" s="139"/>
      <c r="AR978" s="139"/>
      <c r="AS978" s="139"/>
      <c r="AT978" s="139"/>
      <c r="AU978" s="139"/>
      <c r="AV978" s="139"/>
      <c r="AW978" s="139"/>
      <c r="AX978" s="139"/>
      <c r="AY978" s="139"/>
      <c r="AZ978" s="139"/>
      <c r="BA978" s="140"/>
      <c r="BB978" s="139"/>
      <c r="BC978" s="139"/>
      <c r="BD978" s="139"/>
      <c r="BE978" s="139"/>
      <c r="BF978" s="139"/>
      <c r="BG978" s="140"/>
      <c r="BH978" s="139"/>
      <c r="BI978" s="139"/>
      <c r="BJ978" s="139"/>
      <c r="BK978" s="139"/>
      <c r="BL978" s="139"/>
      <c r="BM978" s="139"/>
      <c r="BN978" s="139"/>
    </row>
    <row r="979" spans="1:66" ht="15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  <c r="AA979" s="139"/>
      <c r="AB979" s="139"/>
      <c r="AC979" s="139"/>
      <c r="AD979" s="139"/>
      <c r="AE979" s="139"/>
      <c r="AF979" s="139"/>
      <c r="AG979" s="139"/>
      <c r="AH979" s="139"/>
      <c r="AI979" s="139"/>
      <c r="AJ979" s="139"/>
      <c r="AK979" s="139"/>
      <c r="AL979" s="139"/>
      <c r="AM979" s="139"/>
      <c r="AN979" s="139"/>
      <c r="AO979" s="139"/>
      <c r="AP979" s="139"/>
      <c r="AQ979" s="139"/>
      <c r="AR979" s="139"/>
      <c r="AS979" s="139"/>
      <c r="AT979" s="139"/>
      <c r="AU979" s="139"/>
      <c r="AV979" s="139"/>
      <c r="AW979" s="139"/>
      <c r="AX979" s="139"/>
      <c r="AY979" s="139"/>
      <c r="AZ979" s="139"/>
      <c r="BA979" s="140"/>
      <c r="BB979" s="139"/>
      <c r="BC979" s="139"/>
      <c r="BD979" s="139"/>
      <c r="BE979" s="139"/>
      <c r="BF979" s="139"/>
      <c r="BG979" s="140"/>
      <c r="BH979" s="139"/>
      <c r="BI979" s="139"/>
      <c r="BJ979" s="139"/>
      <c r="BK979" s="139"/>
      <c r="BL979" s="139"/>
      <c r="BM979" s="139"/>
      <c r="BN979" s="139"/>
    </row>
    <row r="980" spans="1:66" ht="15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  <c r="AA980" s="139"/>
      <c r="AB980" s="139"/>
      <c r="AC980" s="139"/>
      <c r="AD980" s="139"/>
      <c r="AE980" s="139"/>
      <c r="AF980" s="139"/>
      <c r="AG980" s="139"/>
      <c r="AH980" s="139"/>
      <c r="AI980" s="139"/>
      <c r="AJ980" s="139"/>
      <c r="AK980" s="139"/>
      <c r="AL980" s="139"/>
      <c r="AM980" s="139"/>
      <c r="AN980" s="139"/>
      <c r="AO980" s="139"/>
      <c r="AP980" s="139"/>
      <c r="AQ980" s="139"/>
      <c r="AR980" s="139"/>
      <c r="AS980" s="139"/>
      <c r="AT980" s="139"/>
      <c r="AU980" s="139"/>
      <c r="AV980" s="139"/>
      <c r="AW980" s="139"/>
      <c r="AX980" s="139"/>
      <c r="AY980" s="139"/>
      <c r="AZ980" s="139"/>
      <c r="BA980" s="140"/>
      <c r="BB980" s="139"/>
      <c r="BC980" s="139"/>
      <c r="BD980" s="139"/>
      <c r="BE980" s="139"/>
      <c r="BF980" s="139"/>
      <c r="BG980" s="140"/>
      <c r="BH980" s="139"/>
      <c r="BI980" s="139"/>
      <c r="BJ980" s="139"/>
      <c r="BK980" s="139"/>
      <c r="BL980" s="139"/>
      <c r="BM980" s="139"/>
      <c r="BN980" s="139"/>
    </row>
    <row r="981" spans="1:66" ht="15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  <c r="AA981" s="139"/>
      <c r="AB981" s="139"/>
      <c r="AC981" s="139"/>
      <c r="AD981" s="139"/>
      <c r="AE981" s="139"/>
      <c r="AF981" s="139"/>
      <c r="AG981" s="139"/>
      <c r="AH981" s="139"/>
      <c r="AI981" s="139"/>
      <c r="AJ981" s="139"/>
      <c r="AK981" s="139"/>
      <c r="AL981" s="139"/>
      <c r="AM981" s="139"/>
      <c r="AN981" s="139"/>
      <c r="AO981" s="139"/>
      <c r="AP981" s="139"/>
      <c r="AQ981" s="139"/>
      <c r="AR981" s="139"/>
      <c r="AS981" s="139"/>
      <c r="AT981" s="139"/>
      <c r="AU981" s="139"/>
      <c r="AV981" s="139"/>
      <c r="AW981" s="139"/>
      <c r="AX981" s="139"/>
      <c r="AY981" s="139"/>
      <c r="AZ981" s="139"/>
      <c r="BA981" s="140"/>
      <c r="BB981" s="139"/>
      <c r="BC981" s="139"/>
      <c r="BD981" s="139"/>
      <c r="BE981" s="139"/>
      <c r="BF981" s="139"/>
      <c r="BG981" s="140"/>
      <c r="BH981" s="139"/>
      <c r="BI981" s="139"/>
      <c r="BJ981" s="139"/>
      <c r="BK981" s="139"/>
      <c r="BL981" s="139"/>
      <c r="BM981" s="139"/>
      <c r="BN981" s="139"/>
    </row>
    <row r="982" spans="1:66" ht="15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  <c r="AA982" s="139"/>
      <c r="AB982" s="139"/>
      <c r="AC982" s="139"/>
      <c r="AD982" s="139"/>
      <c r="AE982" s="139"/>
      <c r="AF982" s="139"/>
      <c r="AG982" s="139"/>
      <c r="AH982" s="139"/>
      <c r="AI982" s="139"/>
      <c r="AJ982" s="139"/>
      <c r="AK982" s="139"/>
      <c r="AL982" s="139"/>
      <c r="AM982" s="139"/>
      <c r="AN982" s="139"/>
      <c r="AO982" s="139"/>
      <c r="AP982" s="139"/>
      <c r="AQ982" s="139"/>
      <c r="AR982" s="139"/>
      <c r="AS982" s="139"/>
      <c r="AT982" s="139"/>
      <c r="AU982" s="139"/>
      <c r="AV982" s="139"/>
      <c r="AW982" s="139"/>
      <c r="AX982" s="139"/>
      <c r="AY982" s="139"/>
      <c r="AZ982" s="139"/>
      <c r="BA982" s="140"/>
      <c r="BB982" s="139"/>
      <c r="BC982" s="139"/>
      <c r="BD982" s="139"/>
      <c r="BE982" s="139"/>
      <c r="BF982" s="139"/>
      <c r="BG982" s="140"/>
      <c r="BH982" s="139"/>
      <c r="BI982" s="139"/>
      <c r="BJ982" s="139"/>
      <c r="BK982" s="139"/>
      <c r="BL982" s="139"/>
      <c r="BM982" s="139"/>
      <c r="BN982" s="139"/>
    </row>
    <row r="983" spans="1:66" ht="15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  <c r="AA983" s="139"/>
      <c r="AB983" s="139"/>
      <c r="AC983" s="139"/>
      <c r="AD983" s="139"/>
      <c r="AE983" s="139"/>
      <c r="AF983" s="139"/>
      <c r="AG983" s="139"/>
      <c r="AH983" s="139"/>
      <c r="AI983" s="139"/>
      <c r="AJ983" s="139"/>
      <c r="AK983" s="139"/>
      <c r="AL983" s="139"/>
      <c r="AM983" s="139"/>
      <c r="AN983" s="139"/>
      <c r="AO983" s="139"/>
      <c r="AP983" s="139"/>
      <c r="AQ983" s="139"/>
      <c r="AR983" s="139"/>
      <c r="AS983" s="139"/>
      <c r="AT983" s="139"/>
      <c r="AU983" s="139"/>
      <c r="AV983" s="139"/>
      <c r="AW983" s="139"/>
      <c r="AX983" s="139"/>
      <c r="AY983" s="139"/>
      <c r="AZ983" s="139"/>
      <c r="BA983" s="140"/>
      <c r="BB983" s="139"/>
      <c r="BC983" s="139"/>
      <c r="BD983" s="139"/>
      <c r="BE983" s="139"/>
      <c r="BF983" s="139"/>
      <c r="BG983" s="140"/>
      <c r="BH983" s="139"/>
      <c r="BI983" s="139"/>
      <c r="BJ983" s="139"/>
      <c r="BK983" s="139"/>
      <c r="BL983" s="139"/>
      <c r="BM983" s="139"/>
      <c r="BN983" s="139"/>
    </row>
    <row r="984" spans="1:66" ht="15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  <c r="AA984" s="139"/>
      <c r="AB984" s="139"/>
      <c r="AC984" s="139"/>
      <c r="AD984" s="139"/>
      <c r="AE984" s="139"/>
      <c r="AF984" s="139"/>
      <c r="AG984" s="139"/>
      <c r="AH984" s="139"/>
      <c r="AI984" s="139"/>
      <c r="AJ984" s="139"/>
      <c r="AK984" s="139"/>
      <c r="AL984" s="139"/>
      <c r="AM984" s="139"/>
      <c r="AN984" s="139"/>
      <c r="AO984" s="139"/>
      <c r="AP984" s="139"/>
      <c r="AQ984" s="139"/>
      <c r="AR984" s="139"/>
      <c r="AS984" s="139"/>
      <c r="AT984" s="139"/>
      <c r="AU984" s="139"/>
      <c r="AV984" s="139"/>
      <c r="AW984" s="139"/>
      <c r="AX984" s="139"/>
      <c r="AY984" s="139"/>
      <c r="AZ984" s="139"/>
      <c r="BA984" s="140"/>
      <c r="BB984" s="139"/>
      <c r="BC984" s="139"/>
      <c r="BD984" s="139"/>
      <c r="BE984" s="139"/>
      <c r="BF984" s="139"/>
      <c r="BG984" s="140"/>
      <c r="BH984" s="139"/>
      <c r="BI984" s="139"/>
      <c r="BJ984" s="139"/>
      <c r="BK984" s="139"/>
      <c r="BL984" s="139"/>
      <c r="BM984" s="139"/>
      <c r="BN984" s="139"/>
    </row>
    <row r="985" spans="1:66" ht="15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  <c r="AA985" s="139"/>
      <c r="AB985" s="139"/>
      <c r="AC985" s="139"/>
      <c r="AD985" s="139"/>
      <c r="AE985" s="139"/>
      <c r="AF985" s="139"/>
      <c r="AG985" s="139"/>
      <c r="AH985" s="139"/>
      <c r="AI985" s="139"/>
      <c r="AJ985" s="139"/>
      <c r="AK985" s="139"/>
      <c r="AL985" s="139"/>
      <c r="AM985" s="139"/>
      <c r="AN985" s="139"/>
      <c r="AO985" s="139"/>
      <c r="AP985" s="139"/>
      <c r="AQ985" s="139"/>
      <c r="AR985" s="139"/>
      <c r="AS985" s="139"/>
      <c r="AT985" s="139"/>
      <c r="AU985" s="139"/>
      <c r="AV985" s="139"/>
      <c r="AW985" s="139"/>
      <c r="AX985" s="139"/>
      <c r="AY985" s="139"/>
      <c r="AZ985" s="139"/>
      <c r="BA985" s="140"/>
      <c r="BB985" s="139"/>
      <c r="BC985" s="139"/>
      <c r="BD985" s="139"/>
      <c r="BE985" s="139"/>
      <c r="BF985" s="139"/>
      <c r="BG985" s="140"/>
      <c r="BH985" s="139"/>
      <c r="BI985" s="139"/>
      <c r="BJ985" s="139"/>
      <c r="BK985" s="139"/>
      <c r="BL985" s="139"/>
      <c r="BM985" s="139"/>
      <c r="BN985" s="139"/>
    </row>
    <row r="986" spans="1:66" ht="15">
      <c r="A986" s="139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  <c r="AA986" s="139"/>
      <c r="AB986" s="139"/>
      <c r="AC986" s="139"/>
      <c r="AD986" s="139"/>
      <c r="AE986" s="139"/>
      <c r="AF986" s="139"/>
      <c r="AG986" s="139"/>
      <c r="AH986" s="139"/>
      <c r="AI986" s="139"/>
      <c r="AJ986" s="139"/>
      <c r="AK986" s="139"/>
      <c r="AL986" s="139"/>
      <c r="AM986" s="139"/>
      <c r="AN986" s="139"/>
      <c r="AO986" s="139"/>
      <c r="AP986" s="139"/>
      <c r="AQ986" s="139"/>
      <c r="AR986" s="139"/>
      <c r="AS986" s="139"/>
      <c r="AT986" s="139"/>
      <c r="AU986" s="139"/>
      <c r="AV986" s="139"/>
      <c r="AW986" s="139"/>
      <c r="AX986" s="139"/>
      <c r="AY986" s="139"/>
      <c r="AZ986" s="139"/>
      <c r="BA986" s="140"/>
      <c r="BB986" s="139"/>
      <c r="BC986" s="139"/>
      <c r="BD986" s="139"/>
      <c r="BE986" s="139"/>
      <c r="BF986" s="139"/>
      <c r="BG986" s="140"/>
      <c r="BH986" s="139"/>
      <c r="BI986" s="139"/>
      <c r="BJ986" s="139"/>
      <c r="BK986" s="139"/>
      <c r="BL986" s="139"/>
      <c r="BM986" s="139"/>
      <c r="BN986" s="139"/>
    </row>
    <row r="987" spans="1:66" ht="15">
      <c r="A987" s="139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  <c r="AA987" s="139"/>
      <c r="AB987" s="139"/>
      <c r="AC987" s="139"/>
      <c r="AD987" s="139"/>
      <c r="AE987" s="139"/>
      <c r="AF987" s="139"/>
      <c r="AG987" s="139"/>
      <c r="AH987" s="139"/>
      <c r="AI987" s="139"/>
      <c r="AJ987" s="139"/>
      <c r="AK987" s="139"/>
      <c r="AL987" s="139"/>
      <c r="AM987" s="139"/>
      <c r="AN987" s="139"/>
      <c r="AO987" s="139"/>
      <c r="AP987" s="139"/>
      <c r="AQ987" s="139"/>
      <c r="AR987" s="139"/>
      <c r="AS987" s="139"/>
      <c r="AT987" s="139"/>
      <c r="AU987" s="139"/>
      <c r="AV987" s="139"/>
      <c r="AW987" s="139"/>
      <c r="AX987" s="139"/>
      <c r="AY987" s="139"/>
      <c r="AZ987" s="139"/>
      <c r="BA987" s="140"/>
      <c r="BB987" s="139"/>
      <c r="BC987" s="139"/>
      <c r="BD987" s="139"/>
      <c r="BE987" s="139"/>
      <c r="BF987" s="139"/>
      <c r="BG987" s="140"/>
      <c r="BH987" s="139"/>
      <c r="BI987" s="139"/>
      <c r="BJ987" s="139"/>
      <c r="BK987" s="139"/>
      <c r="BL987" s="139"/>
      <c r="BM987" s="139"/>
      <c r="BN987" s="139"/>
    </row>
    <row r="988" spans="1:66" ht="15">
      <c r="A988" s="139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  <c r="AA988" s="139"/>
      <c r="AB988" s="139"/>
      <c r="AC988" s="139"/>
      <c r="AD988" s="139"/>
      <c r="AE988" s="139"/>
      <c r="AF988" s="139"/>
      <c r="AG988" s="139"/>
      <c r="AH988" s="139"/>
      <c r="AI988" s="139"/>
      <c r="AJ988" s="139"/>
      <c r="AK988" s="139"/>
      <c r="AL988" s="139"/>
      <c r="AM988" s="139"/>
      <c r="AN988" s="139"/>
      <c r="AO988" s="139"/>
      <c r="AP988" s="139"/>
      <c r="AQ988" s="139"/>
      <c r="AR988" s="139"/>
      <c r="AS988" s="139"/>
      <c r="AT988" s="139"/>
      <c r="AU988" s="139"/>
      <c r="AV988" s="139"/>
      <c r="AW988" s="139"/>
      <c r="AX988" s="139"/>
      <c r="AY988" s="139"/>
      <c r="AZ988" s="139"/>
      <c r="BA988" s="140"/>
      <c r="BB988" s="139"/>
      <c r="BC988" s="139"/>
      <c r="BD988" s="139"/>
      <c r="BE988" s="139"/>
      <c r="BF988" s="139"/>
      <c r="BG988" s="140"/>
      <c r="BH988" s="139"/>
      <c r="BI988" s="139"/>
      <c r="BJ988" s="139"/>
      <c r="BK988" s="139"/>
      <c r="BL988" s="139"/>
      <c r="BM988" s="139"/>
      <c r="BN988" s="139"/>
    </row>
    <row r="989" spans="1:66" ht="15">
      <c r="A989" s="139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  <c r="AA989" s="139"/>
      <c r="AB989" s="139"/>
      <c r="AC989" s="139"/>
      <c r="AD989" s="139"/>
      <c r="AE989" s="139"/>
      <c r="AF989" s="139"/>
      <c r="AG989" s="139"/>
      <c r="AH989" s="139"/>
      <c r="AI989" s="139"/>
      <c r="AJ989" s="139"/>
      <c r="AK989" s="139"/>
      <c r="AL989" s="139"/>
      <c r="AM989" s="139"/>
      <c r="AN989" s="139"/>
      <c r="AO989" s="139"/>
      <c r="AP989" s="139"/>
      <c r="AQ989" s="139"/>
      <c r="AR989" s="139"/>
      <c r="AS989" s="139"/>
      <c r="AT989" s="139"/>
      <c r="AU989" s="139"/>
      <c r="AV989" s="139"/>
      <c r="AW989" s="139"/>
      <c r="AX989" s="139"/>
      <c r="AY989" s="139"/>
      <c r="AZ989" s="139"/>
      <c r="BA989" s="140"/>
      <c r="BB989" s="139"/>
      <c r="BC989" s="139"/>
      <c r="BD989" s="139"/>
      <c r="BE989" s="139"/>
      <c r="BF989" s="139"/>
      <c r="BG989" s="140"/>
      <c r="BH989" s="139"/>
      <c r="BI989" s="139"/>
      <c r="BJ989" s="139"/>
      <c r="BK989" s="139"/>
      <c r="BL989" s="139"/>
      <c r="BM989" s="139"/>
      <c r="BN989" s="139"/>
    </row>
    <row r="990" spans="1:66" ht="15">
      <c r="A990" s="139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  <c r="AA990" s="139"/>
      <c r="AB990" s="139"/>
      <c r="AC990" s="139"/>
      <c r="AD990" s="139"/>
      <c r="AE990" s="139"/>
      <c r="AF990" s="139"/>
      <c r="AG990" s="139"/>
      <c r="AH990" s="139"/>
      <c r="AI990" s="139"/>
      <c r="AJ990" s="139"/>
      <c r="AK990" s="139"/>
      <c r="AL990" s="139"/>
      <c r="AM990" s="139"/>
      <c r="AN990" s="139"/>
      <c r="AO990" s="139"/>
      <c r="AP990" s="139"/>
      <c r="AQ990" s="139"/>
      <c r="AR990" s="139"/>
      <c r="AS990" s="139"/>
      <c r="AT990" s="139"/>
      <c r="AU990" s="139"/>
      <c r="AV990" s="139"/>
      <c r="AW990" s="139"/>
      <c r="AX990" s="139"/>
      <c r="AY990" s="139"/>
      <c r="AZ990" s="139"/>
      <c r="BA990" s="140"/>
      <c r="BB990" s="139"/>
      <c r="BC990" s="139"/>
      <c r="BD990" s="139"/>
      <c r="BE990" s="139"/>
      <c r="BF990" s="139"/>
      <c r="BG990" s="140"/>
      <c r="BH990" s="139"/>
      <c r="BI990" s="139"/>
      <c r="BJ990" s="139"/>
      <c r="BK990" s="139"/>
      <c r="BL990" s="139"/>
      <c r="BM990" s="139"/>
      <c r="BN990" s="139"/>
    </row>
    <row r="991" spans="1:66" ht="15">
      <c r="A991" s="139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  <c r="AA991" s="139"/>
      <c r="AB991" s="139"/>
      <c r="AC991" s="139"/>
      <c r="AD991" s="139"/>
      <c r="AE991" s="139"/>
      <c r="AF991" s="139"/>
      <c r="AG991" s="139"/>
      <c r="AH991" s="139"/>
      <c r="AI991" s="139"/>
      <c r="AJ991" s="139"/>
      <c r="AK991" s="139"/>
      <c r="AL991" s="139"/>
      <c r="AM991" s="139"/>
      <c r="AN991" s="139"/>
      <c r="AO991" s="139"/>
      <c r="AP991" s="139"/>
      <c r="AQ991" s="139"/>
      <c r="AR991" s="139"/>
      <c r="AS991" s="139"/>
      <c r="AT991" s="139"/>
      <c r="AU991" s="139"/>
      <c r="AV991" s="139"/>
      <c r="AW991" s="139"/>
      <c r="AX991" s="139"/>
      <c r="AY991" s="139"/>
      <c r="AZ991" s="139"/>
      <c r="BA991" s="140"/>
      <c r="BB991" s="139"/>
      <c r="BC991" s="139"/>
      <c r="BD991" s="139"/>
      <c r="BE991" s="139"/>
      <c r="BF991" s="139"/>
      <c r="BG991" s="140"/>
      <c r="BH991" s="139"/>
      <c r="BI991" s="139"/>
      <c r="BJ991" s="139"/>
      <c r="BK991" s="139"/>
      <c r="BL991" s="139"/>
      <c r="BM991" s="139"/>
      <c r="BN991" s="139"/>
    </row>
    <row r="992" spans="1:66" ht="15">
      <c r="A992" s="139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  <c r="AA992" s="139"/>
      <c r="AB992" s="139"/>
      <c r="AC992" s="139"/>
      <c r="AD992" s="139"/>
      <c r="AE992" s="139"/>
      <c r="AF992" s="139"/>
      <c r="AG992" s="139"/>
      <c r="AH992" s="139"/>
      <c r="AI992" s="139"/>
      <c r="AJ992" s="139"/>
      <c r="AK992" s="139"/>
      <c r="AL992" s="139"/>
      <c r="AM992" s="139"/>
      <c r="AN992" s="139"/>
      <c r="AO992" s="139"/>
      <c r="AP992" s="139"/>
      <c r="AQ992" s="139"/>
      <c r="AR992" s="139"/>
      <c r="AS992" s="139"/>
      <c r="AT992" s="139"/>
      <c r="AU992" s="139"/>
      <c r="AV992" s="139"/>
      <c r="AW992" s="139"/>
      <c r="AX992" s="139"/>
      <c r="AY992" s="139"/>
      <c r="AZ992" s="139"/>
      <c r="BA992" s="140"/>
      <c r="BB992" s="139"/>
      <c r="BC992" s="139"/>
      <c r="BD992" s="139"/>
      <c r="BE992" s="139"/>
      <c r="BF992" s="139"/>
      <c r="BG992" s="140"/>
      <c r="BH992" s="139"/>
      <c r="BI992" s="139"/>
      <c r="BJ992" s="139"/>
      <c r="BK992" s="139"/>
      <c r="BL992" s="139"/>
      <c r="BM992" s="139"/>
      <c r="BN992" s="139"/>
    </row>
    <row r="993" spans="1:66" ht="15">
      <c r="A993" s="139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  <c r="AA993" s="139"/>
      <c r="AB993" s="139"/>
      <c r="AC993" s="139"/>
      <c r="AD993" s="139"/>
      <c r="AE993" s="139"/>
      <c r="AF993" s="139"/>
      <c r="AG993" s="139"/>
      <c r="AH993" s="139"/>
      <c r="AI993" s="139"/>
      <c r="AJ993" s="139"/>
      <c r="AK993" s="139"/>
      <c r="AL993" s="139"/>
      <c r="AM993" s="139"/>
      <c r="AN993" s="139"/>
      <c r="AO993" s="139"/>
      <c r="AP993" s="139"/>
      <c r="AQ993" s="139"/>
      <c r="AR993" s="139"/>
      <c r="AS993" s="139"/>
      <c r="AT993" s="139"/>
      <c r="AU993" s="139"/>
      <c r="AV993" s="139"/>
      <c r="AW993" s="139"/>
      <c r="AX993" s="139"/>
      <c r="AY993" s="139"/>
      <c r="AZ993" s="139"/>
      <c r="BA993" s="140"/>
      <c r="BB993" s="139"/>
      <c r="BC993" s="139"/>
      <c r="BD993" s="139"/>
      <c r="BE993" s="139"/>
      <c r="BF993" s="139"/>
      <c r="BG993" s="140"/>
      <c r="BH993" s="139"/>
      <c r="BI993" s="139"/>
      <c r="BJ993" s="139"/>
      <c r="BK993" s="139"/>
      <c r="BL993" s="139"/>
      <c r="BM993" s="139"/>
      <c r="BN993" s="139"/>
    </row>
    <row r="994" spans="1:66" ht="15">
      <c r="A994" s="139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  <c r="AA994" s="139"/>
      <c r="AB994" s="139"/>
      <c r="AC994" s="139"/>
      <c r="AD994" s="139"/>
      <c r="AE994" s="139"/>
      <c r="AF994" s="139"/>
      <c r="AG994" s="139"/>
      <c r="AH994" s="139"/>
      <c r="AI994" s="139"/>
      <c r="AJ994" s="139"/>
      <c r="AK994" s="139"/>
      <c r="AL994" s="139"/>
      <c r="AM994" s="139"/>
      <c r="AN994" s="139"/>
      <c r="AO994" s="139"/>
      <c r="AP994" s="139"/>
      <c r="AQ994" s="139"/>
      <c r="AR994" s="139"/>
      <c r="AS994" s="139"/>
      <c r="AT994" s="139"/>
      <c r="AU994" s="139"/>
      <c r="AV994" s="139"/>
      <c r="AW994" s="139"/>
      <c r="AX994" s="139"/>
      <c r="AY994" s="139"/>
      <c r="AZ994" s="139"/>
      <c r="BA994" s="140"/>
      <c r="BB994" s="139"/>
      <c r="BC994" s="139"/>
      <c r="BD994" s="139"/>
      <c r="BE994" s="139"/>
      <c r="BF994" s="139"/>
      <c r="BG994" s="140"/>
      <c r="BH994" s="139"/>
      <c r="BI994" s="139"/>
      <c r="BJ994" s="139"/>
      <c r="BK994" s="139"/>
      <c r="BL994" s="139"/>
      <c r="BM994" s="139"/>
      <c r="BN994" s="139"/>
    </row>
    <row r="995" spans="1:66" ht="15">
      <c r="A995" s="139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  <c r="AA995" s="139"/>
      <c r="AB995" s="139"/>
      <c r="AC995" s="139"/>
      <c r="AD995" s="139"/>
      <c r="AE995" s="139"/>
      <c r="AF995" s="139"/>
      <c r="AG995" s="139"/>
      <c r="AH995" s="139"/>
      <c r="AI995" s="139"/>
      <c r="AJ995" s="139"/>
      <c r="AK995" s="139"/>
      <c r="AL995" s="139"/>
      <c r="AM995" s="139"/>
      <c r="AN995" s="139"/>
      <c r="AO995" s="139"/>
      <c r="AP995" s="139"/>
      <c r="AQ995" s="139"/>
      <c r="AR995" s="139"/>
      <c r="AS995" s="139"/>
      <c r="AT995" s="139"/>
      <c r="AU995" s="139"/>
      <c r="AV995" s="139"/>
      <c r="AW995" s="139"/>
      <c r="AX995" s="139"/>
      <c r="AY995" s="139"/>
      <c r="AZ995" s="139"/>
      <c r="BA995" s="140"/>
      <c r="BB995" s="139"/>
      <c r="BC995" s="139"/>
      <c r="BD995" s="139"/>
      <c r="BE995" s="139"/>
      <c r="BF995" s="139"/>
      <c r="BG995" s="140"/>
      <c r="BH995" s="139"/>
      <c r="BI995" s="139"/>
      <c r="BJ995" s="139"/>
      <c r="BK995" s="139"/>
      <c r="BL995" s="139"/>
      <c r="BM995" s="139"/>
      <c r="BN995" s="139"/>
    </row>
    <row r="996" spans="1:66" ht="15">
      <c r="A996" s="139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  <c r="AA996" s="139"/>
      <c r="AB996" s="139"/>
      <c r="AC996" s="139"/>
      <c r="AD996" s="139"/>
      <c r="AE996" s="139"/>
      <c r="AF996" s="139"/>
      <c r="AG996" s="139"/>
      <c r="AH996" s="139"/>
      <c r="AI996" s="139"/>
      <c r="AJ996" s="139"/>
      <c r="AK996" s="139"/>
      <c r="AL996" s="139"/>
      <c r="AM996" s="139"/>
      <c r="AN996" s="139"/>
      <c r="AO996" s="139"/>
      <c r="AP996" s="139"/>
      <c r="AQ996" s="139"/>
      <c r="AR996" s="139"/>
      <c r="AS996" s="139"/>
      <c r="AT996" s="139"/>
      <c r="AU996" s="139"/>
      <c r="AV996" s="139"/>
      <c r="AW996" s="139"/>
      <c r="AX996" s="139"/>
      <c r="AY996" s="139"/>
      <c r="AZ996" s="139"/>
      <c r="BA996" s="140"/>
      <c r="BB996" s="139"/>
      <c r="BC996" s="139"/>
      <c r="BD996" s="139"/>
      <c r="BE996" s="139"/>
      <c r="BF996" s="139"/>
      <c r="BG996" s="140"/>
      <c r="BH996" s="139"/>
      <c r="BI996" s="139"/>
      <c r="BJ996" s="139"/>
      <c r="BK996" s="139"/>
      <c r="BL996" s="139"/>
      <c r="BM996" s="139"/>
      <c r="BN996" s="139"/>
    </row>
    <row r="997" spans="1:66" ht="15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  <c r="AA997" s="139"/>
      <c r="AB997" s="139"/>
      <c r="AC997" s="139"/>
      <c r="AD997" s="139"/>
      <c r="AE997" s="139"/>
      <c r="AF997" s="139"/>
      <c r="AG997" s="139"/>
      <c r="AH997" s="139"/>
      <c r="AI997" s="139"/>
      <c r="AJ997" s="139"/>
      <c r="AK997" s="139"/>
      <c r="AL997" s="139"/>
      <c r="AM997" s="139"/>
      <c r="AN997" s="139"/>
      <c r="AO997" s="139"/>
      <c r="AP997" s="139"/>
      <c r="AQ997" s="139"/>
      <c r="AR997" s="139"/>
      <c r="AS997" s="139"/>
      <c r="AT997" s="139"/>
      <c r="AU997" s="139"/>
      <c r="AV997" s="139"/>
      <c r="AW997" s="139"/>
      <c r="AX997" s="139"/>
      <c r="AY997" s="139"/>
      <c r="AZ997" s="139"/>
      <c r="BA997" s="140"/>
      <c r="BB997" s="139"/>
      <c r="BC997" s="139"/>
      <c r="BD997" s="139"/>
      <c r="BE997" s="139"/>
      <c r="BF997" s="139"/>
      <c r="BG997" s="140"/>
      <c r="BH997" s="139"/>
      <c r="BI997" s="139"/>
      <c r="BJ997" s="139"/>
      <c r="BK997" s="139"/>
      <c r="BL997" s="139"/>
      <c r="BM997" s="139"/>
      <c r="BN997" s="139"/>
    </row>
    <row r="998" spans="1:66" ht="15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  <c r="AA998" s="139"/>
      <c r="AB998" s="139"/>
      <c r="AC998" s="139"/>
      <c r="AD998" s="139"/>
      <c r="AE998" s="139"/>
      <c r="AF998" s="139"/>
      <c r="AG998" s="139"/>
      <c r="AH998" s="139"/>
      <c r="AI998" s="139"/>
      <c r="AJ998" s="139"/>
      <c r="AK998" s="139"/>
      <c r="AL998" s="139"/>
      <c r="AM998" s="139"/>
      <c r="AN998" s="139"/>
      <c r="AO998" s="139"/>
      <c r="AP998" s="139"/>
      <c r="AQ998" s="139"/>
      <c r="AR998" s="139"/>
      <c r="AS998" s="139"/>
      <c r="AT998" s="139"/>
      <c r="AU998" s="139"/>
      <c r="AV998" s="139"/>
      <c r="AW998" s="139"/>
      <c r="AX998" s="139"/>
      <c r="AY998" s="139"/>
      <c r="AZ998" s="139"/>
      <c r="BA998" s="140"/>
      <c r="BB998" s="139"/>
      <c r="BC998" s="139"/>
      <c r="BD998" s="139"/>
      <c r="BE998" s="139"/>
      <c r="BF998" s="139"/>
      <c r="BG998" s="140"/>
      <c r="BH998" s="139"/>
      <c r="BI998" s="139"/>
      <c r="BJ998" s="139"/>
      <c r="BK998" s="139"/>
      <c r="BL998" s="139"/>
      <c r="BM998" s="139"/>
      <c r="BN998" s="139"/>
    </row>
    <row r="999" spans="1:66" ht="15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  <c r="AA999" s="139"/>
      <c r="AB999" s="139"/>
      <c r="AC999" s="139"/>
      <c r="AD999" s="139"/>
      <c r="AE999" s="139"/>
      <c r="AF999" s="139"/>
      <c r="AG999" s="139"/>
      <c r="AH999" s="139"/>
      <c r="AI999" s="139"/>
      <c r="AJ999" s="139"/>
      <c r="AK999" s="139"/>
      <c r="AL999" s="139"/>
      <c r="AM999" s="139"/>
      <c r="AN999" s="139"/>
      <c r="AO999" s="139"/>
      <c r="AP999" s="139"/>
      <c r="AQ999" s="139"/>
      <c r="AR999" s="139"/>
      <c r="AS999" s="139"/>
      <c r="AT999" s="139"/>
      <c r="AU999" s="139"/>
      <c r="AV999" s="139"/>
      <c r="AW999" s="139"/>
      <c r="AX999" s="139"/>
      <c r="AY999" s="139"/>
      <c r="AZ999" s="139"/>
      <c r="BA999" s="140"/>
      <c r="BB999" s="139"/>
      <c r="BC999" s="139"/>
      <c r="BD999" s="139"/>
      <c r="BE999" s="139"/>
      <c r="BF999" s="139"/>
      <c r="BG999" s="140"/>
      <c r="BH999" s="139"/>
      <c r="BI999" s="139"/>
      <c r="BJ999" s="139"/>
      <c r="BK999" s="139"/>
      <c r="BL999" s="139"/>
      <c r="BM999" s="139"/>
      <c r="BN999" s="139"/>
    </row>
    <row r="1000" spans="1:66" ht="15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  <c r="AA1000" s="139"/>
      <c r="AB1000" s="139"/>
      <c r="AC1000" s="139"/>
      <c r="AD1000" s="139"/>
      <c r="AE1000" s="139"/>
      <c r="AF1000" s="139"/>
      <c r="AG1000" s="139"/>
      <c r="AH1000" s="139"/>
      <c r="AI1000" s="139"/>
      <c r="AJ1000" s="139"/>
      <c r="AK1000" s="139"/>
      <c r="AL1000" s="139"/>
      <c r="AM1000" s="139"/>
      <c r="AN1000" s="139"/>
      <c r="AO1000" s="139"/>
      <c r="AP1000" s="139"/>
      <c r="AQ1000" s="139"/>
      <c r="AR1000" s="139"/>
      <c r="AS1000" s="139"/>
      <c r="AT1000" s="139"/>
      <c r="AU1000" s="139"/>
      <c r="AV1000" s="139"/>
      <c r="AW1000" s="139"/>
      <c r="AX1000" s="139"/>
      <c r="AY1000" s="139"/>
      <c r="AZ1000" s="139"/>
      <c r="BA1000" s="140"/>
      <c r="BB1000" s="139"/>
      <c r="BC1000" s="139"/>
      <c r="BD1000" s="139"/>
      <c r="BE1000" s="139"/>
      <c r="BF1000" s="139"/>
      <c r="BG1000" s="140"/>
      <c r="BH1000" s="139"/>
      <c r="BI1000" s="139"/>
      <c r="BJ1000" s="139"/>
      <c r="BK1000" s="139"/>
      <c r="BL1000" s="139"/>
      <c r="BM1000" s="139"/>
      <c r="BN1000" s="139"/>
    </row>
    <row r="1001" spans="1:66" ht="15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  <c r="AA1001" s="139"/>
      <c r="AB1001" s="139"/>
      <c r="AC1001" s="139"/>
      <c r="AD1001" s="139"/>
      <c r="AE1001" s="139"/>
      <c r="AF1001" s="139"/>
      <c r="AG1001" s="139"/>
      <c r="AH1001" s="139"/>
      <c r="AI1001" s="139"/>
      <c r="AJ1001" s="139"/>
      <c r="AK1001" s="139"/>
      <c r="AL1001" s="139"/>
      <c r="AM1001" s="139"/>
      <c r="AN1001" s="139"/>
      <c r="AO1001" s="139"/>
      <c r="AP1001" s="139"/>
      <c r="AQ1001" s="139"/>
      <c r="AR1001" s="139"/>
      <c r="AS1001" s="139"/>
      <c r="AT1001" s="139"/>
      <c r="AU1001" s="139"/>
      <c r="AV1001" s="139"/>
      <c r="AW1001" s="139"/>
      <c r="AX1001" s="139"/>
      <c r="AY1001" s="139"/>
      <c r="AZ1001" s="139"/>
      <c r="BA1001" s="140"/>
      <c r="BB1001" s="139"/>
      <c r="BC1001" s="139"/>
      <c r="BD1001" s="139"/>
      <c r="BE1001" s="139"/>
      <c r="BF1001" s="139"/>
      <c r="BG1001" s="140"/>
      <c r="BH1001" s="139"/>
      <c r="BI1001" s="139"/>
      <c r="BJ1001" s="139"/>
      <c r="BK1001" s="139"/>
      <c r="BL1001" s="139"/>
      <c r="BM1001" s="139"/>
      <c r="BN1001" s="139"/>
    </row>
    <row r="1002" spans="1:66" ht="15">
      <c r="A1002" s="139"/>
      <c r="B1002" s="139"/>
      <c r="C1002" s="139"/>
      <c r="D1002" s="139"/>
      <c r="E1002" s="139"/>
      <c r="F1002" s="139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  <c r="AA1002" s="139"/>
      <c r="AB1002" s="139"/>
      <c r="AC1002" s="139"/>
      <c r="AD1002" s="139"/>
      <c r="AE1002" s="139"/>
      <c r="AF1002" s="139"/>
      <c r="AG1002" s="139"/>
      <c r="AH1002" s="139"/>
      <c r="AI1002" s="139"/>
      <c r="AJ1002" s="139"/>
      <c r="AK1002" s="139"/>
      <c r="AL1002" s="139"/>
      <c r="AM1002" s="139"/>
      <c r="AN1002" s="139"/>
      <c r="AO1002" s="139"/>
      <c r="AP1002" s="139"/>
      <c r="AQ1002" s="139"/>
      <c r="AR1002" s="139"/>
      <c r="AS1002" s="139"/>
      <c r="AT1002" s="139"/>
      <c r="AU1002" s="139"/>
      <c r="AV1002" s="139"/>
      <c r="AW1002" s="139"/>
      <c r="AX1002" s="139"/>
      <c r="AY1002" s="139"/>
      <c r="AZ1002" s="139"/>
      <c r="BA1002" s="140"/>
      <c r="BB1002" s="139"/>
      <c r="BC1002" s="139"/>
      <c r="BD1002" s="139"/>
      <c r="BE1002" s="139"/>
      <c r="BF1002" s="139"/>
      <c r="BG1002" s="140"/>
      <c r="BH1002" s="139"/>
      <c r="BI1002" s="139"/>
      <c r="BJ1002" s="139"/>
      <c r="BK1002" s="139"/>
      <c r="BL1002" s="139"/>
      <c r="BM1002" s="139"/>
      <c r="BN1002" s="139"/>
    </row>
    <row r="1003" spans="1:66" ht="15">
      <c r="A1003" s="139"/>
      <c r="B1003" s="139"/>
      <c r="C1003" s="139"/>
      <c r="D1003" s="139"/>
      <c r="E1003" s="139"/>
      <c r="F1003" s="139"/>
      <c r="G1003" s="139"/>
      <c r="H1003" s="139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  <c r="AA1003" s="139"/>
      <c r="AB1003" s="139"/>
      <c r="AC1003" s="139"/>
      <c r="AD1003" s="139"/>
      <c r="AE1003" s="139"/>
      <c r="AF1003" s="139"/>
      <c r="AG1003" s="139"/>
      <c r="AH1003" s="139"/>
      <c r="AI1003" s="139"/>
      <c r="AJ1003" s="139"/>
      <c r="AK1003" s="139"/>
      <c r="AL1003" s="139"/>
      <c r="AM1003" s="139"/>
      <c r="AN1003" s="139"/>
      <c r="AO1003" s="139"/>
      <c r="AP1003" s="139"/>
      <c r="AQ1003" s="139"/>
      <c r="AR1003" s="139"/>
      <c r="AS1003" s="139"/>
      <c r="AT1003" s="139"/>
      <c r="AU1003" s="139"/>
      <c r="AV1003" s="139"/>
      <c r="AW1003" s="139"/>
      <c r="AX1003" s="139"/>
      <c r="AY1003" s="139"/>
      <c r="AZ1003" s="139"/>
      <c r="BA1003" s="140"/>
      <c r="BB1003" s="139"/>
      <c r="BC1003" s="139"/>
      <c r="BD1003" s="139"/>
      <c r="BE1003" s="139"/>
      <c r="BF1003" s="139"/>
      <c r="BG1003" s="140"/>
      <c r="BH1003" s="139"/>
      <c r="BI1003" s="139"/>
      <c r="BJ1003" s="139"/>
      <c r="BK1003" s="139"/>
      <c r="BL1003" s="139"/>
      <c r="BM1003" s="139"/>
      <c r="BN1003" s="139"/>
    </row>
    <row r="1004" spans="1:66" ht="15">
      <c r="A1004" s="139"/>
      <c r="B1004" s="139"/>
      <c r="C1004" s="139"/>
      <c r="D1004" s="139"/>
      <c r="E1004" s="139"/>
      <c r="F1004" s="139"/>
      <c r="G1004" s="139"/>
      <c r="H1004" s="139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  <c r="AA1004" s="139"/>
      <c r="AB1004" s="139"/>
      <c r="AC1004" s="139"/>
      <c r="AD1004" s="139"/>
      <c r="AE1004" s="139"/>
      <c r="AF1004" s="139"/>
      <c r="AG1004" s="139"/>
      <c r="AH1004" s="139"/>
      <c r="AI1004" s="139"/>
      <c r="AJ1004" s="139"/>
      <c r="AK1004" s="139"/>
      <c r="AL1004" s="139"/>
      <c r="AM1004" s="139"/>
      <c r="AN1004" s="139"/>
      <c r="AO1004" s="139"/>
      <c r="AP1004" s="139"/>
      <c r="AQ1004" s="139"/>
      <c r="AR1004" s="139"/>
      <c r="AS1004" s="139"/>
      <c r="AT1004" s="139"/>
      <c r="AU1004" s="139"/>
      <c r="AV1004" s="139"/>
      <c r="AW1004" s="139"/>
      <c r="AX1004" s="139"/>
      <c r="AY1004" s="139"/>
      <c r="AZ1004" s="139"/>
      <c r="BA1004" s="140"/>
      <c r="BB1004" s="139"/>
      <c r="BC1004" s="139"/>
      <c r="BD1004" s="139"/>
      <c r="BE1004" s="139"/>
      <c r="BF1004" s="139"/>
      <c r="BG1004" s="140"/>
      <c r="BH1004" s="139"/>
      <c r="BI1004" s="139"/>
      <c r="BJ1004" s="139"/>
      <c r="BK1004" s="139"/>
      <c r="BL1004" s="139"/>
      <c r="BM1004" s="139"/>
      <c r="BN1004" s="139"/>
    </row>
    <row r="1005" spans="1:66" ht="15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  <c r="AA1005" s="139"/>
      <c r="AB1005" s="139"/>
      <c r="AC1005" s="139"/>
      <c r="AD1005" s="139"/>
      <c r="AE1005" s="139"/>
      <c r="AF1005" s="139"/>
      <c r="AG1005" s="139"/>
      <c r="AH1005" s="139"/>
      <c r="AI1005" s="139"/>
      <c r="AJ1005" s="139"/>
      <c r="AK1005" s="139"/>
      <c r="AL1005" s="139"/>
      <c r="AM1005" s="139"/>
      <c r="AN1005" s="139"/>
      <c r="AO1005" s="139"/>
      <c r="AP1005" s="139"/>
      <c r="AQ1005" s="139"/>
      <c r="AR1005" s="139"/>
      <c r="AS1005" s="139"/>
      <c r="AT1005" s="139"/>
      <c r="AU1005" s="139"/>
      <c r="AV1005" s="139"/>
      <c r="AW1005" s="139"/>
      <c r="AX1005" s="139"/>
      <c r="AY1005" s="139"/>
      <c r="AZ1005" s="139"/>
      <c r="BA1005" s="140"/>
      <c r="BB1005" s="139"/>
      <c r="BC1005" s="139"/>
      <c r="BD1005" s="139"/>
      <c r="BE1005" s="139"/>
      <c r="BF1005" s="139"/>
      <c r="BG1005" s="140"/>
      <c r="BH1005" s="139"/>
      <c r="BI1005" s="139"/>
      <c r="BJ1005" s="139"/>
      <c r="BK1005" s="139"/>
      <c r="BL1005" s="139"/>
      <c r="BM1005" s="139"/>
      <c r="BN1005" s="139"/>
    </row>
    <row r="1006" spans="1:66" ht="15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  <c r="AA1006" s="139"/>
      <c r="AB1006" s="139"/>
      <c r="AC1006" s="139"/>
      <c r="AD1006" s="139"/>
      <c r="AE1006" s="139"/>
      <c r="AF1006" s="139"/>
      <c r="AG1006" s="139"/>
      <c r="AH1006" s="139"/>
      <c r="AI1006" s="139"/>
      <c r="AJ1006" s="139"/>
      <c r="AK1006" s="139"/>
      <c r="AL1006" s="139"/>
      <c r="AM1006" s="139"/>
      <c r="AN1006" s="139"/>
      <c r="AO1006" s="139"/>
      <c r="AP1006" s="139"/>
      <c r="AQ1006" s="139"/>
      <c r="AR1006" s="139"/>
      <c r="AS1006" s="139"/>
      <c r="AT1006" s="139"/>
      <c r="AU1006" s="139"/>
      <c r="AV1006" s="139"/>
      <c r="AW1006" s="139"/>
      <c r="AX1006" s="139"/>
      <c r="AY1006" s="139"/>
      <c r="AZ1006" s="139"/>
      <c r="BA1006" s="140"/>
      <c r="BB1006" s="139"/>
      <c r="BC1006" s="139"/>
      <c r="BD1006" s="139"/>
      <c r="BE1006" s="139"/>
      <c r="BF1006" s="139"/>
      <c r="BG1006" s="140"/>
      <c r="BH1006" s="139"/>
      <c r="BI1006" s="139"/>
      <c r="BJ1006" s="139"/>
      <c r="BK1006" s="139"/>
      <c r="BL1006" s="139"/>
      <c r="BM1006" s="139"/>
      <c r="BN1006" s="139"/>
    </row>
    <row r="1007" spans="1:66" ht="15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  <c r="AA1007" s="139"/>
      <c r="AB1007" s="139"/>
      <c r="AC1007" s="139"/>
      <c r="AD1007" s="139"/>
      <c r="AE1007" s="139"/>
      <c r="AF1007" s="139"/>
      <c r="AG1007" s="139"/>
      <c r="AH1007" s="139"/>
      <c r="AI1007" s="139"/>
      <c r="AJ1007" s="139"/>
      <c r="AK1007" s="139"/>
      <c r="AL1007" s="139"/>
      <c r="AM1007" s="139"/>
      <c r="AN1007" s="139"/>
      <c r="AO1007" s="139"/>
      <c r="AP1007" s="139"/>
      <c r="AQ1007" s="139"/>
      <c r="AR1007" s="139"/>
      <c r="AS1007" s="139"/>
      <c r="AT1007" s="139"/>
      <c r="AU1007" s="139"/>
      <c r="AV1007" s="139"/>
      <c r="AW1007" s="139"/>
      <c r="AX1007" s="139"/>
      <c r="AY1007" s="139"/>
      <c r="AZ1007" s="139"/>
      <c r="BA1007" s="140"/>
      <c r="BB1007" s="139"/>
      <c r="BC1007" s="139"/>
      <c r="BD1007" s="139"/>
      <c r="BE1007" s="139"/>
      <c r="BF1007" s="139"/>
      <c r="BG1007" s="140"/>
      <c r="BH1007" s="139"/>
      <c r="BI1007" s="139"/>
      <c r="BJ1007" s="139"/>
      <c r="BK1007" s="139"/>
      <c r="BL1007" s="139"/>
      <c r="BM1007" s="139"/>
      <c r="BN1007" s="139"/>
    </row>
    <row r="1008" spans="1:66" ht="15">
      <c r="A1008" s="139"/>
      <c r="B1008" s="139"/>
      <c r="C1008" s="139"/>
      <c r="D1008" s="139"/>
      <c r="E1008" s="139"/>
      <c r="F1008" s="139"/>
      <c r="G1008" s="139"/>
      <c r="H1008" s="139"/>
      <c r="I1008" s="139"/>
      <c r="J1008" s="139"/>
      <c r="K1008" s="139"/>
      <c r="L1008" s="139"/>
      <c r="M1008" s="139"/>
      <c r="N1008" s="139"/>
      <c r="O1008" s="139"/>
      <c r="P1008" s="139"/>
      <c r="Q1008" s="139"/>
      <c r="R1008" s="139"/>
      <c r="S1008" s="139"/>
      <c r="T1008" s="139"/>
      <c r="U1008" s="139"/>
      <c r="V1008" s="139"/>
      <c r="W1008" s="139"/>
      <c r="X1008" s="139"/>
      <c r="Y1008" s="139"/>
      <c r="Z1008" s="139"/>
      <c r="AA1008" s="139"/>
      <c r="AB1008" s="139"/>
      <c r="AC1008" s="139"/>
      <c r="AD1008" s="139"/>
      <c r="AE1008" s="139"/>
      <c r="AF1008" s="139"/>
      <c r="AG1008" s="139"/>
      <c r="AH1008" s="139"/>
      <c r="AI1008" s="139"/>
      <c r="AJ1008" s="139"/>
      <c r="AK1008" s="139"/>
      <c r="AL1008" s="139"/>
      <c r="AM1008" s="139"/>
      <c r="AN1008" s="139"/>
      <c r="AO1008" s="139"/>
      <c r="AP1008" s="139"/>
      <c r="AQ1008" s="139"/>
      <c r="AR1008" s="139"/>
      <c r="AS1008" s="139"/>
      <c r="AT1008" s="139"/>
      <c r="AU1008" s="139"/>
      <c r="AV1008" s="139"/>
      <c r="AW1008" s="139"/>
      <c r="AX1008" s="139"/>
      <c r="AY1008" s="139"/>
      <c r="AZ1008" s="139"/>
      <c r="BA1008" s="140"/>
      <c r="BB1008" s="139"/>
      <c r="BC1008" s="139"/>
      <c r="BD1008" s="139"/>
      <c r="BE1008" s="139"/>
      <c r="BF1008" s="139"/>
      <c r="BG1008" s="140"/>
      <c r="BH1008" s="139"/>
      <c r="BI1008" s="139"/>
      <c r="BJ1008" s="139"/>
      <c r="BK1008" s="139"/>
      <c r="BL1008" s="139"/>
      <c r="BM1008" s="139"/>
      <c r="BN1008" s="139"/>
    </row>
    <row r="1009" spans="1:66" ht="15">
      <c r="A1009" s="139"/>
      <c r="B1009" s="139"/>
      <c r="C1009" s="139"/>
      <c r="D1009" s="139"/>
      <c r="E1009" s="139"/>
      <c r="F1009" s="139"/>
      <c r="G1009" s="139"/>
      <c r="H1009" s="139"/>
      <c r="I1009" s="139"/>
      <c r="J1009" s="139"/>
      <c r="K1009" s="139"/>
      <c r="L1009" s="139"/>
      <c r="M1009" s="139"/>
      <c r="N1009" s="139"/>
      <c r="O1009" s="139"/>
      <c r="P1009" s="139"/>
      <c r="Q1009" s="139"/>
      <c r="R1009" s="139"/>
      <c r="S1009" s="139"/>
      <c r="T1009" s="139"/>
      <c r="U1009" s="139"/>
      <c r="V1009" s="139"/>
      <c r="W1009" s="139"/>
      <c r="X1009" s="139"/>
      <c r="Y1009" s="139"/>
      <c r="Z1009" s="139"/>
      <c r="AA1009" s="139"/>
      <c r="AB1009" s="139"/>
      <c r="AC1009" s="139"/>
      <c r="AD1009" s="139"/>
      <c r="AE1009" s="139"/>
      <c r="AF1009" s="139"/>
      <c r="AG1009" s="139"/>
      <c r="AH1009" s="139"/>
      <c r="AI1009" s="139"/>
      <c r="AJ1009" s="139"/>
      <c r="AK1009" s="139"/>
      <c r="AL1009" s="139"/>
      <c r="AM1009" s="139"/>
      <c r="AN1009" s="139"/>
      <c r="AO1009" s="139"/>
      <c r="AP1009" s="139"/>
      <c r="AQ1009" s="139"/>
      <c r="AR1009" s="139"/>
      <c r="AS1009" s="139"/>
      <c r="AT1009" s="139"/>
      <c r="AU1009" s="139"/>
      <c r="AV1009" s="139"/>
      <c r="AW1009" s="139"/>
      <c r="AX1009" s="139"/>
      <c r="AY1009" s="139"/>
      <c r="AZ1009" s="139"/>
      <c r="BA1009" s="140"/>
      <c r="BB1009" s="139"/>
      <c r="BC1009" s="139"/>
      <c r="BD1009" s="139"/>
      <c r="BE1009" s="139"/>
      <c r="BF1009" s="139"/>
      <c r="BG1009" s="140"/>
      <c r="BH1009" s="139"/>
      <c r="BI1009" s="139"/>
      <c r="BJ1009" s="139"/>
      <c r="BK1009" s="139"/>
      <c r="BL1009" s="139"/>
      <c r="BM1009" s="139"/>
      <c r="BN1009" s="139"/>
    </row>
    <row r="1010" spans="1:66" ht="15">
      <c r="A1010" s="139"/>
      <c r="B1010" s="139"/>
      <c r="C1010" s="139"/>
      <c r="D1010" s="139"/>
      <c r="E1010" s="139"/>
      <c r="F1010" s="139"/>
      <c r="G1010" s="139"/>
      <c r="H1010" s="139"/>
      <c r="I1010" s="139"/>
      <c r="J1010" s="139"/>
      <c r="K1010" s="139"/>
      <c r="L1010" s="139"/>
      <c r="M1010" s="139"/>
      <c r="N1010" s="139"/>
      <c r="O1010" s="139"/>
      <c r="P1010" s="139"/>
      <c r="Q1010" s="139"/>
      <c r="R1010" s="139"/>
      <c r="S1010" s="139"/>
      <c r="T1010" s="139"/>
      <c r="U1010" s="139"/>
      <c r="V1010" s="139"/>
      <c r="W1010" s="139"/>
      <c r="X1010" s="139"/>
      <c r="Y1010" s="139"/>
      <c r="Z1010" s="139"/>
      <c r="AA1010" s="139"/>
      <c r="AB1010" s="139"/>
      <c r="AC1010" s="139"/>
      <c r="AD1010" s="139"/>
      <c r="AE1010" s="139"/>
      <c r="AF1010" s="139"/>
      <c r="AG1010" s="139"/>
      <c r="AH1010" s="139"/>
      <c r="AI1010" s="139"/>
      <c r="AJ1010" s="139"/>
      <c r="AK1010" s="139"/>
      <c r="AL1010" s="139"/>
      <c r="AM1010" s="139"/>
      <c r="AN1010" s="139"/>
      <c r="AO1010" s="139"/>
      <c r="AP1010" s="139"/>
      <c r="AQ1010" s="139"/>
      <c r="AR1010" s="139"/>
      <c r="AS1010" s="139"/>
      <c r="AT1010" s="139"/>
      <c r="AU1010" s="139"/>
      <c r="AV1010" s="139"/>
      <c r="AW1010" s="139"/>
      <c r="AX1010" s="139"/>
      <c r="AY1010" s="139"/>
      <c r="AZ1010" s="139"/>
      <c r="BA1010" s="140"/>
      <c r="BB1010" s="139"/>
      <c r="BC1010" s="139"/>
      <c r="BD1010" s="139"/>
      <c r="BE1010" s="139"/>
      <c r="BF1010" s="139"/>
      <c r="BG1010" s="140"/>
      <c r="BH1010" s="139"/>
      <c r="BI1010" s="139"/>
      <c r="BJ1010" s="139"/>
      <c r="BK1010" s="139"/>
      <c r="BL1010" s="139"/>
      <c r="BM1010" s="139"/>
      <c r="BN1010" s="139"/>
    </row>
    <row r="1011" spans="1:66" ht="15">
      <c r="A1011" s="139"/>
      <c r="B1011" s="139"/>
      <c r="C1011" s="139"/>
      <c r="D1011" s="139"/>
      <c r="E1011" s="139"/>
      <c r="F1011" s="139"/>
      <c r="G1011" s="139"/>
      <c r="H1011" s="139"/>
      <c r="I1011" s="139"/>
      <c r="J1011" s="139"/>
      <c r="K1011" s="139"/>
      <c r="L1011" s="139"/>
      <c r="M1011" s="139"/>
      <c r="N1011" s="139"/>
      <c r="O1011" s="139"/>
      <c r="P1011" s="139"/>
      <c r="Q1011" s="139"/>
      <c r="R1011" s="139"/>
      <c r="S1011" s="139"/>
      <c r="T1011" s="139"/>
      <c r="U1011" s="139"/>
      <c r="V1011" s="139"/>
      <c r="W1011" s="139"/>
      <c r="X1011" s="139"/>
      <c r="Y1011" s="139"/>
      <c r="Z1011" s="139"/>
      <c r="AA1011" s="139"/>
      <c r="AB1011" s="139"/>
      <c r="AC1011" s="139"/>
      <c r="AD1011" s="139"/>
      <c r="AE1011" s="139"/>
      <c r="AF1011" s="139"/>
      <c r="AG1011" s="139"/>
      <c r="AH1011" s="139"/>
      <c r="AI1011" s="139"/>
      <c r="AJ1011" s="139"/>
      <c r="AK1011" s="139"/>
      <c r="AL1011" s="139"/>
      <c r="AM1011" s="139"/>
      <c r="AN1011" s="139"/>
      <c r="AO1011" s="139"/>
      <c r="AP1011" s="139"/>
      <c r="AQ1011" s="139"/>
      <c r="AR1011" s="139"/>
      <c r="AS1011" s="139"/>
      <c r="AT1011" s="139"/>
      <c r="AU1011" s="139"/>
      <c r="AV1011" s="139"/>
      <c r="AW1011" s="139"/>
      <c r="AX1011" s="139"/>
      <c r="AY1011" s="139"/>
      <c r="AZ1011" s="139"/>
      <c r="BA1011" s="140"/>
      <c r="BB1011" s="139"/>
      <c r="BC1011" s="139"/>
      <c r="BD1011" s="139"/>
      <c r="BE1011" s="139"/>
      <c r="BF1011" s="139"/>
      <c r="BG1011" s="140"/>
      <c r="BH1011" s="139"/>
      <c r="BI1011" s="139"/>
      <c r="BJ1011" s="139"/>
      <c r="BK1011" s="139"/>
      <c r="BL1011" s="139"/>
      <c r="BM1011" s="139"/>
      <c r="BN1011" s="139"/>
    </row>
    <row r="1012" spans="1:66" ht="15">
      <c r="A1012" s="139"/>
      <c r="B1012" s="139"/>
      <c r="C1012" s="139"/>
      <c r="D1012" s="139"/>
      <c r="E1012" s="139"/>
      <c r="F1012" s="139"/>
      <c r="G1012" s="139"/>
      <c r="H1012" s="139"/>
      <c r="I1012" s="139"/>
      <c r="J1012" s="139"/>
      <c r="K1012" s="139"/>
      <c r="L1012" s="139"/>
      <c r="M1012" s="139"/>
      <c r="N1012" s="139"/>
      <c r="O1012" s="139"/>
      <c r="P1012" s="139"/>
      <c r="Q1012" s="139"/>
      <c r="R1012" s="139"/>
      <c r="S1012" s="139"/>
      <c r="T1012" s="139"/>
      <c r="U1012" s="139"/>
      <c r="V1012" s="139"/>
      <c r="W1012" s="139"/>
      <c r="X1012" s="139"/>
      <c r="Y1012" s="139"/>
      <c r="Z1012" s="139"/>
      <c r="AA1012" s="139"/>
      <c r="AB1012" s="139"/>
      <c r="AC1012" s="139"/>
      <c r="AD1012" s="139"/>
      <c r="AE1012" s="139"/>
      <c r="AF1012" s="139"/>
      <c r="AG1012" s="139"/>
      <c r="AH1012" s="139"/>
      <c r="AI1012" s="139"/>
      <c r="AJ1012" s="139"/>
      <c r="AK1012" s="139"/>
      <c r="AL1012" s="139"/>
      <c r="AM1012" s="139"/>
      <c r="AN1012" s="139"/>
      <c r="AO1012" s="139"/>
      <c r="AP1012" s="139"/>
      <c r="AQ1012" s="139"/>
      <c r="AR1012" s="139"/>
      <c r="AS1012" s="139"/>
      <c r="AT1012" s="139"/>
      <c r="AU1012" s="139"/>
      <c r="AV1012" s="139"/>
      <c r="AW1012" s="139"/>
      <c r="AX1012" s="139"/>
      <c r="AY1012" s="139"/>
      <c r="AZ1012" s="139"/>
      <c r="BA1012" s="140"/>
      <c r="BB1012" s="139"/>
      <c r="BC1012" s="139"/>
      <c r="BD1012" s="139"/>
      <c r="BE1012" s="139"/>
      <c r="BF1012" s="139"/>
      <c r="BG1012" s="140"/>
      <c r="BH1012" s="139"/>
      <c r="BI1012" s="139"/>
      <c r="BJ1012" s="139"/>
      <c r="BK1012" s="139"/>
      <c r="BL1012" s="139"/>
      <c r="BM1012" s="139"/>
      <c r="BN1012" s="139"/>
    </row>
    <row r="1013" spans="1:66" ht="15">
      <c r="A1013" s="139"/>
      <c r="B1013" s="139"/>
      <c r="C1013" s="139"/>
      <c r="D1013" s="139"/>
      <c r="E1013" s="139"/>
      <c r="F1013" s="139"/>
      <c r="G1013" s="139"/>
      <c r="H1013" s="139"/>
      <c r="I1013" s="139"/>
      <c r="J1013" s="139"/>
      <c r="K1013" s="139"/>
      <c r="L1013" s="139"/>
      <c r="M1013" s="139"/>
      <c r="N1013" s="139"/>
      <c r="O1013" s="139"/>
      <c r="P1013" s="139"/>
      <c r="Q1013" s="139"/>
      <c r="R1013" s="139"/>
      <c r="S1013" s="139"/>
      <c r="T1013" s="139"/>
      <c r="U1013" s="139"/>
      <c r="V1013" s="139"/>
      <c r="W1013" s="139"/>
      <c r="X1013" s="139"/>
      <c r="Y1013" s="139"/>
      <c r="Z1013" s="139"/>
      <c r="AA1013" s="139"/>
      <c r="AB1013" s="139"/>
      <c r="AC1013" s="139"/>
      <c r="AD1013" s="139"/>
      <c r="AE1013" s="139"/>
      <c r="AF1013" s="139"/>
      <c r="AG1013" s="139"/>
      <c r="AH1013" s="139"/>
      <c r="AI1013" s="139"/>
      <c r="AJ1013" s="139"/>
      <c r="AK1013" s="139"/>
      <c r="AL1013" s="139"/>
      <c r="AM1013" s="139"/>
      <c r="AN1013" s="139"/>
      <c r="AO1013" s="139"/>
      <c r="AP1013" s="139"/>
      <c r="AQ1013" s="139"/>
      <c r="AR1013" s="139"/>
      <c r="AS1013" s="139"/>
      <c r="AT1013" s="139"/>
      <c r="AU1013" s="139"/>
      <c r="AV1013" s="139"/>
      <c r="AW1013" s="139"/>
      <c r="AX1013" s="139"/>
      <c r="AY1013" s="139"/>
      <c r="AZ1013" s="139"/>
      <c r="BA1013" s="140"/>
      <c r="BB1013" s="139"/>
      <c r="BC1013" s="139"/>
      <c r="BD1013" s="139"/>
      <c r="BE1013" s="139"/>
      <c r="BF1013" s="139"/>
      <c r="BG1013" s="140"/>
      <c r="BH1013" s="139"/>
      <c r="BI1013" s="139"/>
      <c r="BJ1013" s="139"/>
      <c r="BK1013" s="139"/>
      <c r="BL1013" s="139"/>
      <c r="BM1013" s="139"/>
      <c r="BN1013" s="139"/>
    </row>
    <row r="1014" spans="1:66" ht="15">
      <c r="A1014" s="139"/>
      <c r="B1014" s="139"/>
      <c r="C1014" s="139"/>
      <c r="D1014" s="139"/>
      <c r="E1014" s="139"/>
      <c r="F1014" s="139"/>
      <c r="G1014" s="139"/>
      <c r="H1014" s="139"/>
      <c r="I1014" s="139"/>
      <c r="J1014" s="139"/>
      <c r="K1014" s="139"/>
      <c r="L1014" s="139"/>
      <c r="M1014" s="139"/>
      <c r="N1014" s="139"/>
      <c r="O1014" s="139"/>
      <c r="P1014" s="139"/>
      <c r="Q1014" s="139"/>
      <c r="R1014" s="139"/>
      <c r="S1014" s="139"/>
      <c r="T1014" s="139"/>
      <c r="U1014" s="139"/>
      <c r="V1014" s="139"/>
      <c r="W1014" s="139"/>
      <c r="X1014" s="139"/>
      <c r="Y1014" s="139"/>
      <c r="Z1014" s="139"/>
      <c r="AA1014" s="139"/>
      <c r="AB1014" s="139"/>
      <c r="AC1014" s="139"/>
      <c r="AD1014" s="139"/>
      <c r="AE1014" s="139"/>
      <c r="AF1014" s="139"/>
      <c r="AG1014" s="139"/>
      <c r="AH1014" s="139"/>
      <c r="AI1014" s="139"/>
      <c r="AJ1014" s="139"/>
      <c r="AK1014" s="139"/>
      <c r="AL1014" s="139"/>
      <c r="AM1014" s="139"/>
      <c r="AN1014" s="139"/>
      <c r="AO1014" s="139"/>
      <c r="AP1014" s="139"/>
      <c r="AQ1014" s="139"/>
      <c r="AR1014" s="139"/>
      <c r="AS1014" s="139"/>
      <c r="AT1014" s="139"/>
      <c r="AU1014" s="139"/>
      <c r="AV1014" s="139"/>
      <c r="AW1014" s="139"/>
      <c r="AX1014" s="139"/>
      <c r="AY1014" s="139"/>
      <c r="AZ1014" s="139"/>
      <c r="BA1014" s="140"/>
      <c r="BB1014" s="139"/>
      <c r="BC1014" s="139"/>
      <c r="BD1014" s="139"/>
      <c r="BE1014" s="139"/>
      <c r="BF1014" s="139"/>
      <c r="BG1014" s="140"/>
      <c r="BH1014" s="139"/>
      <c r="BI1014" s="139"/>
      <c r="BJ1014" s="139"/>
      <c r="BK1014" s="139"/>
      <c r="BL1014" s="139"/>
      <c r="BM1014" s="139"/>
      <c r="BN1014" s="139"/>
    </row>
    <row r="1015" spans="1:66" ht="15">
      <c r="A1015" s="139"/>
      <c r="B1015" s="139"/>
      <c r="C1015" s="139"/>
      <c r="D1015" s="139"/>
      <c r="E1015" s="139"/>
      <c r="F1015" s="139"/>
      <c r="G1015" s="139"/>
      <c r="H1015" s="139"/>
      <c r="I1015" s="139"/>
      <c r="J1015" s="139"/>
      <c r="K1015" s="139"/>
      <c r="L1015" s="139"/>
      <c r="M1015" s="139"/>
      <c r="N1015" s="139"/>
      <c r="O1015" s="139"/>
      <c r="P1015" s="139"/>
      <c r="Q1015" s="139"/>
      <c r="R1015" s="139"/>
      <c r="S1015" s="139"/>
      <c r="T1015" s="139"/>
      <c r="U1015" s="139"/>
      <c r="V1015" s="139"/>
      <c r="W1015" s="139"/>
      <c r="X1015" s="139"/>
      <c r="Y1015" s="139"/>
      <c r="Z1015" s="139"/>
      <c r="AA1015" s="139"/>
      <c r="AB1015" s="139"/>
      <c r="AC1015" s="139"/>
      <c r="AD1015" s="139"/>
      <c r="AE1015" s="139"/>
      <c r="AF1015" s="139"/>
      <c r="AG1015" s="139"/>
      <c r="AH1015" s="139"/>
      <c r="AI1015" s="139"/>
      <c r="AJ1015" s="139"/>
      <c r="AK1015" s="139"/>
      <c r="AL1015" s="139"/>
      <c r="AM1015" s="139"/>
      <c r="AN1015" s="139"/>
      <c r="AO1015" s="139"/>
      <c r="AP1015" s="139"/>
      <c r="AQ1015" s="139"/>
      <c r="AR1015" s="139"/>
      <c r="AS1015" s="139"/>
      <c r="AT1015" s="139"/>
      <c r="AU1015" s="139"/>
      <c r="AV1015" s="139"/>
      <c r="AW1015" s="139"/>
      <c r="AX1015" s="139"/>
      <c r="AY1015" s="139"/>
      <c r="AZ1015" s="139"/>
      <c r="BA1015" s="140"/>
      <c r="BB1015" s="139"/>
      <c r="BC1015" s="139"/>
      <c r="BD1015" s="139"/>
      <c r="BE1015" s="139"/>
      <c r="BF1015" s="139"/>
      <c r="BG1015" s="140"/>
      <c r="BH1015" s="139"/>
      <c r="BI1015" s="139"/>
      <c r="BJ1015" s="139"/>
      <c r="BK1015" s="139"/>
      <c r="BL1015" s="139"/>
      <c r="BM1015" s="139"/>
      <c r="BN1015" s="139"/>
    </row>
    <row r="1016" spans="1:66" ht="15">
      <c r="A1016" s="139"/>
      <c r="B1016" s="139"/>
      <c r="C1016" s="139"/>
      <c r="D1016" s="139"/>
      <c r="E1016" s="139"/>
      <c r="F1016" s="139"/>
      <c r="G1016" s="139"/>
      <c r="H1016" s="139"/>
      <c r="I1016" s="139"/>
      <c r="J1016" s="139"/>
      <c r="K1016" s="139"/>
      <c r="L1016" s="139"/>
      <c r="M1016" s="139"/>
      <c r="N1016" s="139"/>
      <c r="O1016" s="139"/>
      <c r="P1016" s="139"/>
      <c r="Q1016" s="139"/>
      <c r="R1016" s="139"/>
      <c r="S1016" s="139"/>
      <c r="T1016" s="139"/>
      <c r="U1016" s="139"/>
      <c r="V1016" s="139"/>
      <c r="W1016" s="139"/>
      <c r="X1016" s="139"/>
      <c r="Y1016" s="139"/>
      <c r="Z1016" s="139"/>
      <c r="AA1016" s="139"/>
      <c r="AB1016" s="139"/>
      <c r="AC1016" s="139"/>
      <c r="AD1016" s="139"/>
      <c r="AE1016" s="139"/>
      <c r="AF1016" s="139"/>
      <c r="AG1016" s="139"/>
      <c r="AH1016" s="139"/>
      <c r="AI1016" s="139"/>
      <c r="AJ1016" s="139"/>
      <c r="AK1016" s="139"/>
      <c r="AL1016" s="139"/>
      <c r="AM1016" s="139"/>
      <c r="AN1016" s="139"/>
      <c r="AO1016" s="139"/>
      <c r="AP1016" s="139"/>
      <c r="AQ1016" s="139"/>
      <c r="AR1016" s="139"/>
      <c r="AS1016" s="139"/>
      <c r="AT1016" s="139"/>
      <c r="AU1016" s="139"/>
      <c r="AV1016" s="139"/>
      <c r="AW1016" s="139"/>
      <c r="AX1016" s="139"/>
      <c r="AY1016" s="139"/>
      <c r="AZ1016" s="139"/>
      <c r="BA1016" s="140"/>
      <c r="BB1016" s="139"/>
      <c r="BC1016" s="139"/>
      <c r="BD1016" s="139"/>
      <c r="BE1016" s="139"/>
      <c r="BF1016" s="139"/>
      <c r="BG1016" s="140"/>
      <c r="BH1016" s="139"/>
      <c r="BI1016" s="139"/>
      <c r="BJ1016" s="139"/>
      <c r="BK1016" s="139"/>
      <c r="BL1016" s="139"/>
      <c r="BM1016" s="139"/>
      <c r="BN1016" s="139"/>
    </row>
    <row r="1017" spans="1:66" ht="15">
      <c r="A1017" s="139"/>
      <c r="B1017" s="139"/>
      <c r="C1017" s="139"/>
      <c r="D1017" s="139"/>
      <c r="E1017" s="139"/>
      <c r="F1017" s="139"/>
      <c r="G1017" s="139"/>
      <c r="H1017" s="139"/>
      <c r="I1017" s="139"/>
      <c r="J1017" s="139"/>
      <c r="K1017" s="139"/>
      <c r="L1017" s="139"/>
      <c r="M1017" s="139"/>
      <c r="N1017" s="139"/>
      <c r="O1017" s="139"/>
      <c r="P1017" s="139"/>
      <c r="Q1017" s="139"/>
      <c r="R1017" s="139"/>
      <c r="S1017" s="139"/>
      <c r="T1017" s="139"/>
      <c r="U1017" s="139"/>
      <c r="V1017" s="139"/>
      <c r="W1017" s="139"/>
      <c r="X1017" s="139"/>
      <c r="Y1017" s="139"/>
      <c r="Z1017" s="139"/>
      <c r="AA1017" s="139"/>
      <c r="AB1017" s="139"/>
      <c r="AC1017" s="139"/>
      <c r="AD1017" s="139"/>
      <c r="AE1017" s="139"/>
      <c r="AF1017" s="139"/>
      <c r="AG1017" s="139"/>
      <c r="AH1017" s="139"/>
      <c r="AI1017" s="139"/>
      <c r="AJ1017" s="139"/>
      <c r="AK1017" s="139"/>
      <c r="AL1017" s="139"/>
      <c r="AM1017" s="139"/>
      <c r="AN1017" s="139"/>
      <c r="AO1017" s="139"/>
      <c r="AP1017" s="139"/>
      <c r="AQ1017" s="139"/>
      <c r="AR1017" s="139"/>
      <c r="AS1017" s="139"/>
      <c r="AT1017" s="139"/>
      <c r="AU1017" s="139"/>
      <c r="AV1017" s="139"/>
      <c r="AW1017" s="139"/>
      <c r="AX1017" s="139"/>
      <c r="AY1017" s="139"/>
      <c r="AZ1017" s="139"/>
      <c r="BA1017" s="140"/>
      <c r="BB1017" s="139"/>
      <c r="BC1017" s="139"/>
      <c r="BD1017" s="139"/>
      <c r="BE1017" s="139"/>
      <c r="BF1017" s="139"/>
      <c r="BG1017" s="140"/>
      <c r="BH1017" s="139"/>
      <c r="BI1017" s="139"/>
      <c r="BJ1017" s="139"/>
      <c r="BK1017" s="139"/>
      <c r="BL1017" s="139"/>
      <c r="BM1017" s="139"/>
      <c r="BN1017" s="139"/>
    </row>
    <row r="1018" spans="1:66" ht="15">
      <c r="A1018" s="139"/>
      <c r="B1018" s="139"/>
      <c r="C1018" s="139"/>
      <c r="D1018" s="139"/>
      <c r="E1018" s="139"/>
      <c r="F1018" s="139"/>
      <c r="G1018" s="139"/>
      <c r="H1018" s="139"/>
      <c r="I1018" s="139"/>
      <c r="J1018" s="139"/>
      <c r="K1018" s="139"/>
      <c r="L1018" s="139"/>
      <c r="M1018" s="139"/>
      <c r="N1018" s="139"/>
      <c r="O1018" s="139"/>
      <c r="P1018" s="139"/>
      <c r="Q1018" s="139"/>
      <c r="R1018" s="139"/>
      <c r="S1018" s="139"/>
      <c r="T1018" s="139"/>
      <c r="U1018" s="139"/>
      <c r="V1018" s="139"/>
      <c r="W1018" s="139"/>
      <c r="X1018" s="139"/>
      <c r="Y1018" s="139"/>
      <c r="Z1018" s="139"/>
      <c r="AA1018" s="139"/>
      <c r="AB1018" s="139"/>
      <c r="AC1018" s="139"/>
      <c r="AD1018" s="139"/>
      <c r="AE1018" s="139"/>
      <c r="AF1018" s="139"/>
      <c r="AG1018" s="139"/>
      <c r="AH1018" s="139"/>
      <c r="AI1018" s="139"/>
      <c r="AJ1018" s="139"/>
      <c r="AK1018" s="139"/>
      <c r="AL1018" s="139"/>
      <c r="AM1018" s="139"/>
      <c r="AN1018" s="139"/>
      <c r="AO1018" s="139"/>
      <c r="AP1018" s="139"/>
      <c r="AQ1018" s="139"/>
      <c r="AR1018" s="139"/>
      <c r="AS1018" s="139"/>
      <c r="AT1018" s="139"/>
      <c r="AU1018" s="139"/>
      <c r="AV1018" s="139"/>
      <c r="AW1018" s="139"/>
      <c r="AX1018" s="139"/>
      <c r="AY1018" s="139"/>
      <c r="AZ1018" s="139"/>
      <c r="BA1018" s="140"/>
      <c r="BB1018" s="139"/>
      <c r="BC1018" s="139"/>
      <c r="BD1018" s="139"/>
      <c r="BE1018" s="139"/>
      <c r="BF1018" s="139"/>
      <c r="BG1018" s="140"/>
      <c r="BH1018" s="139"/>
      <c r="BI1018" s="139"/>
      <c r="BJ1018" s="139"/>
      <c r="BK1018" s="139"/>
      <c r="BL1018" s="139"/>
      <c r="BM1018" s="139"/>
      <c r="BN1018" s="139"/>
    </row>
    <row r="1019" spans="1:66" ht="15">
      <c r="A1019" s="139"/>
      <c r="B1019" s="139"/>
      <c r="C1019" s="139"/>
      <c r="D1019" s="139"/>
      <c r="E1019" s="139"/>
      <c r="F1019" s="139"/>
      <c r="G1019" s="139"/>
      <c r="H1019" s="139"/>
      <c r="I1019" s="139"/>
      <c r="J1019" s="139"/>
      <c r="K1019" s="139"/>
      <c r="L1019" s="139"/>
      <c r="M1019" s="139"/>
      <c r="N1019" s="139"/>
      <c r="O1019" s="139"/>
      <c r="P1019" s="139"/>
      <c r="Q1019" s="139"/>
      <c r="R1019" s="139"/>
      <c r="S1019" s="139"/>
      <c r="T1019" s="139"/>
      <c r="U1019" s="139"/>
      <c r="V1019" s="139"/>
      <c r="W1019" s="139"/>
      <c r="X1019" s="139"/>
      <c r="Y1019" s="139"/>
      <c r="Z1019" s="139"/>
      <c r="AA1019" s="139"/>
      <c r="AB1019" s="139"/>
      <c r="AC1019" s="139"/>
      <c r="AD1019" s="139"/>
      <c r="AE1019" s="139"/>
      <c r="AF1019" s="139"/>
      <c r="AG1019" s="139"/>
      <c r="AH1019" s="139"/>
      <c r="AI1019" s="139"/>
      <c r="AJ1019" s="139"/>
      <c r="AK1019" s="139"/>
      <c r="AL1019" s="139"/>
      <c r="AM1019" s="139"/>
      <c r="AN1019" s="139"/>
      <c r="AO1019" s="139"/>
      <c r="AP1019" s="139"/>
      <c r="AQ1019" s="139"/>
      <c r="AR1019" s="139"/>
      <c r="AS1019" s="139"/>
      <c r="AT1019" s="139"/>
      <c r="AU1019" s="139"/>
      <c r="AV1019" s="139"/>
      <c r="AW1019" s="139"/>
      <c r="AX1019" s="139"/>
      <c r="AY1019" s="139"/>
      <c r="AZ1019" s="139"/>
      <c r="BA1019" s="140"/>
      <c r="BB1019" s="139"/>
      <c r="BC1019" s="139"/>
      <c r="BD1019" s="139"/>
      <c r="BE1019" s="139"/>
      <c r="BF1019" s="139"/>
      <c r="BG1019" s="140"/>
      <c r="BH1019" s="139"/>
      <c r="BI1019" s="139"/>
      <c r="BJ1019" s="139"/>
      <c r="BK1019" s="139"/>
      <c r="BL1019" s="139"/>
      <c r="BM1019" s="139"/>
      <c r="BN1019" s="139"/>
    </row>
    <row r="1020" spans="1:66" ht="15">
      <c r="A1020" s="139"/>
      <c r="B1020" s="139"/>
      <c r="C1020" s="139"/>
      <c r="D1020" s="139"/>
      <c r="E1020" s="139"/>
      <c r="F1020" s="139"/>
      <c r="G1020" s="139"/>
      <c r="H1020" s="139"/>
      <c r="I1020" s="139"/>
      <c r="J1020" s="139"/>
      <c r="K1020" s="139"/>
      <c r="L1020" s="139"/>
      <c r="M1020" s="139"/>
      <c r="N1020" s="139"/>
      <c r="O1020" s="139"/>
      <c r="P1020" s="139"/>
      <c r="Q1020" s="139"/>
      <c r="R1020" s="139"/>
      <c r="S1020" s="139"/>
      <c r="T1020" s="139"/>
      <c r="U1020" s="139"/>
      <c r="V1020" s="139"/>
      <c r="W1020" s="139"/>
      <c r="X1020" s="139"/>
      <c r="Y1020" s="139"/>
      <c r="Z1020" s="139"/>
      <c r="AA1020" s="139"/>
      <c r="AB1020" s="139"/>
      <c r="AC1020" s="139"/>
      <c r="AD1020" s="139"/>
      <c r="AE1020" s="139"/>
      <c r="AF1020" s="139"/>
      <c r="AG1020" s="139"/>
      <c r="AH1020" s="139"/>
      <c r="AI1020" s="139"/>
      <c r="AJ1020" s="139"/>
      <c r="AK1020" s="139"/>
      <c r="AL1020" s="139"/>
      <c r="AM1020" s="139"/>
      <c r="AN1020" s="139"/>
      <c r="AO1020" s="139"/>
      <c r="AP1020" s="139"/>
      <c r="AQ1020" s="139"/>
      <c r="AR1020" s="139"/>
      <c r="AS1020" s="139"/>
      <c r="AT1020" s="139"/>
      <c r="AU1020" s="139"/>
      <c r="AV1020" s="139"/>
      <c r="AW1020" s="139"/>
      <c r="AX1020" s="139"/>
      <c r="AY1020" s="139"/>
      <c r="AZ1020" s="139"/>
      <c r="BA1020" s="140"/>
      <c r="BB1020" s="139"/>
      <c r="BC1020" s="139"/>
      <c r="BD1020" s="139"/>
      <c r="BE1020" s="139"/>
      <c r="BF1020" s="139"/>
      <c r="BG1020" s="140"/>
      <c r="BH1020" s="139"/>
      <c r="BI1020" s="139"/>
      <c r="BJ1020" s="139"/>
      <c r="BK1020" s="139"/>
      <c r="BL1020" s="139"/>
      <c r="BM1020" s="139"/>
      <c r="BN1020" s="139"/>
    </row>
    <row r="1021" spans="1:66" ht="15">
      <c r="A1021" s="139"/>
      <c r="B1021" s="139"/>
      <c r="C1021" s="139"/>
      <c r="D1021" s="139"/>
      <c r="E1021" s="139"/>
      <c r="F1021" s="139"/>
      <c r="G1021" s="139"/>
      <c r="H1021" s="139"/>
      <c r="I1021" s="139"/>
      <c r="J1021" s="139"/>
      <c r="K1021" s="139"/>
      <c r="L1021" s="139"/>
      <c r="M1021" s="139"/>
      <c r="N1021" s="139"/>
      <c r="O1021" s="139"/>
      <c r="P1021" s="139"/>
      <c r="Q1021" s="139"/>
      <c r="R1021" s="139"/>
      <c r="S1021" s="139"/>
      <c r="T1021" s="139"/>
      <c r="U1021" s="139"/>
      <c r="V1021" s="139"/>
      <c r="W1021" s="139"/>
      <c r="X1021" s="139"/>
      <c r="Y1021" s="139"/>
      <c r="Z1021" s="139"/>
      <c r="AA1021" s="139"/>
      <c r="AB1021" s="139"/>
      <c r="AC1021" s="139"/>
      <c r="AD1021" s="139"/>
      <c r="AE1021" s="139"/>
      <c r="AF1021" s="139"/>
      <c r="AG1021" s="139"/>
      <c r="AH1021" s="139"/>
      <c r="AI1021" s="139"/>
      <c r="AJ1021" s="139"/>
      <c r="AK1021" s="139"/>
      <c r="AL1021" s="139"/>
      <c r="AM1021" s="139"/>
      <c r="AN1021" s="139"/>
      <c r="AO1021" s="139"/>
      <c r="AP1021" s="139"/>
      <c r="AQ1021" s="139"/>
      <c r="AR1021" s="139"/>
      <c r="AS1021" s="139"/>
      <c r="AT1021" s="139"/>
      <c r="AU1021" s="139"/>
      <c r="AV1021" s="139"/>
      <c r="AW1021" s="139"/>
      <c r="AX1021" s="139"/>
      <c r="AY1021" s="139"/>
      <c r="AZ1021" s="139"/>
      <c r="BA1021" s="140"/>
      <c r="BB1021" s="139"/>
      <c r="BC1021" s="139"/>
      <c r="BD1021" s="139"/>
      <c r="BE1021" s="139"/>
      <c r="BF1021" s="139"/>
      <c r="BG1021" s="140"/>
      <c r="BH1021" s="139"/>
      <c r="BI1021" s="139"/>
      <c r="BJ1021" s="139"/>
      <c r="BK1021" s="139"/>
      <c r="BL1021" s="139"/>
      <c r="BM1021" s="139"/>
      <c r="BN1021" s="139"/>
    </row>
    <row r="1022" spans="1:66" ht="15">
      <c r="A1022" s="139"/>
      <c r="B1022" s="139"/>
      <c r="C1022" s="139"/>
      <c r="D1022" s="139"/>
      <c r="E1022" s="139"/>
      <c r="F1022" s="139"/>
      <c r="G1022" s="139"/>
      <c r="H1022" s="139"/>
      <c r="I1022" s="139"/>
      <c r="J1022" s="139"/>
      <c r="K1022" s="139"/>
      <c r="L1022" s="139"/>
      <c r="M1022" s="139"/>
      <c r="N1022" s="139"/>
      <c r="O1022" s="139"/>
      <c r="P1022" s="139"/>
      <c r="Q1022" s="139"/>
      <c r="R1022" s="139"/>
      <c r="S1022" s="139"/>
      <c r="T1022" s="139"/>
      <c r="U1022" s="139"/>
      <c r="V1022" s="139"/>
      <c r="W1022" s="139"/>
      <c r="X1022" s="139"/>
      <c r="Y1022" s="139"/>
      <c r="Z1022" s="139"/>
      <c r="AA1022" s="139"/>
      <c r="AB1022" s="139"/>
      <c r="AC1022" s="139"/>
      <c r="AD1022" s="139"/>
      <c r="AE1022" s="139"/>
      <c r="AF1022" s="139"/>
      <c r="AG1022" s="139"/>
      <c r="AH1022" s="139"/>
      <c r="AI1022" s="139"/>
      <c r="AJ1022" s="139"/>
      <c r="AK1022" s="139"/>
      <c r="AL1022" s="139"/>
      <c r="AM1022" s="139"/>
      <c r="AN1022" s="139"/>
      <c r="AO1022" s="139"/>
      <c r="AP1022" s="139"/>
      <c r="AQ1022" s="139"/>
      <c r="AR1022" s="139"/>
      <c r="AS1022" s="139"/>
      <c r="AT1022" s="139"/>
      <c r="AU1022" s="139"/>
      <c r="AV1022" s="139"/>
      <c r="AW1022" s="139"/>
      <c r="AX1022" s="139"/>
      <c r="AY1022" s="139"/>
      <c r="AZ1022" s="139"/>
      <c r="BA1022" s="140"/>
      <c r="BB1022" s="139"/>
      <c r="BC1022" s="139"/>
      <c r="BD1022" s="139"/>
      <c r="BE1022" s="139"/>
      <c r="BF1022" s="139"/>
      <c r="BG1022" s="140"/>
      <c r="BH1022" s="139"/>
      <c r="BI1022" s="139"/>
      <c r="BJ1022" s="139"/>
      <c r="BK1022" s="139"/>
      <c r="BL1022" s="139"/>
      <c r="BM1022" s="139"/>
      <c r="BN1022" s="139"/>
    </row>
    <row r="1023" spans="1:66" ht="15">
      <c r="A1023" s="139"/>
      <c r="B1023" s="139"/>
      <c r="C1023" s="139"/>
      <c r="D1023" s="139"/>
      <c r="E1023" s="139"/>
      <c r="F1023" s="139"/>
      <c r="G1023" s="139"/>
      <c r="H1023" s="139"/>
      <c r="I1023" s="139"/>
      <c r="J1023" s="139"/>
      <c r="K1023" s="139"/>
      <c r="L1023" s="139"/>
      <c r="M1023" s="139"/>
      <c r="N1023" s="139"/>
      <c r="O1023" s="139"/>
      <c r="P1023" s="139"/>
      <c r="Q1023" s="139"/>
      <c r="R1023" s="139"/>
      <c r="S1023" s="139"/>
      <c r="T1023" s="139"/>
      <c r="U1023" s="139"/>
      <c r="V1023" s="139"/>
      <c r="W1023" s="139"/>
      <c r="X1023" s="139"/>
      <c r="Y1023" s="139"/>
      <c r="Z1023" s="139"/>
      <c r="AA1023" s="139"/>
      <c r="AB1023" s="139"/>
      <c r="AC1023" s="139"/>
      <c r="AD1023" s="139"/>
      <c r="AE1023" s="139"/>
      <c r="AF1023" s="139"/>
      <c r="AG1023" s="139"/>
      <c r="AH1023" s="139"/>
      <c r="AI1023" s="139"/>
      <c r="AJ1023" s="139"/>
      <c r="AK1023" s="139"/>
      <c r="AL1023" s="139"/>
      <c r="AM1023" s="139"/>
      <c r="AN1023" s="139"/>
      <c r="AO1023" s="139"/>
      <c r="AP1023" s="139"/>
      <c r="AQ1023" s="139"/>
      <c r="AR1023" s="139"/>
      <c r="AS1023" s="139"/>
      <c r="AT1023" s="139"/>
      <c r="AU1023" s="139"/>
      <c r="AV1023" s="139"/>
      <c r="AW1023" s="139"/>
      <c r="AX1023" s="139"/>
      <c r="AY1023" s="139"/>
      <c r="AZ1023" s="139"/>
      <c r="BA1023" s="140"/>
      <c r="BB1023" s="139"/>
      <c r="BC1023" s="139"/>
      <c r="BD1023" s="139"/>
      <c r="BE1023" s="139"/>
      <c r="BF1023" s="139"/>
      <c r="BG1023" s="140"/>
      <c r="BH1023" s="139"/>
      <c r="BI1023" s="139"/>
      <c r="BJ1023" s="139"/>
      <c r="BK1023" s="139"/>
      <c r="BL1023" s="139"/>
      <c r="BM1023" s="139"/>
      <c r="BN1023" s="139"/>
    </row>
    <row r="1024" spans="1:66" ht="15">
      <c r="A1024" s="139"/>
      <c r="B1024" s="139"/>
      <c r="C1024" s="139"/>
      <c r="D1024" s="139"/>
      <c r="E1024" s="139"/>
      <c r="F1024" s="139"/>
      <c r="G1024" s="139"/>
      <c r="H1024" s="139"/>
      <c r="I1024" s="139"/>
      <c r="J1024" s="139"/>
      <c r="K1024" s="139"/>
      <c r="L1024" s="139"/>
      <c r="M1024" s="139"/>
      <c r="N1024" s="139"/>
      <c r="O1024" s="139"/>
      <c r="P1024" s="139"/>
      <c r="Q1024" s="139"/>
      <c r="R1024" s="139"/>
      <c r="S1024" s="139"/>
      <c r="T1024" s="139"/>
      <c r="U1024" s="139"/>
      <c r="V1024" s="139"/>
      <c r="W1024" s="139"/>
      <c r="X1024" s="139"/>
      <c r="Y1024" s="139"/>
      <c r="Z1024" s="139"/>
      <c r="AA1024" s="139"/>
      <c r="AB1024" s="139"/>
      <c r="AC1024" s="139"/>
      <c r="AD1024" s="139"/>
      <c r="AE1024" s="139"/>
      <c r="AF1024" s="139"/>
      <c r="AG1024" s="139"/>
      <c r="AH1024" s="139"/>
      <c r="AI1024" s="139"/>
      <c r="AJ1024" s="139"/>
      <c r="AK1024" s="139"/>
      <c r="AL1024" s="139"/>
      <c r="AM1024" s="139"/>
      <c r="AN1024" s="139"/>
      <c r="AO1024" s="139"/>
      <c r="AP1024" s="139"/>
      <c r="AQ1024" s="139"/>
      <c r="AR1024" s="139"/>
      <c r="AS1024" s="139"/>
      <c r="AT1024" s="139"/>
      <c r="AU1024" s="139"/>
      <c r="AV1024" s="139"/>
      <c r="AW1024" s="139"/>
      <c r="AX1024" s="139"/>
      <c r="AY1024" s="139"/>
      <c r="AZ1024" s="139"/>
      <c r="BA1024" s="140"/>
      <c r="BB1024" s="139"/>
      <c r="BC1024" s="139"/>
      <c r="BD1024" s="139"/>
      <c r="BE1024" s="139"/>
      <c r="BF1024" s="139"/>
      <c r="BG1024" s="140"/>
      <c r="BH1024" s="139"/>
      <c r="BI1024" s="139"/>
      <c r="BJ1024" s="139"/>
      <c r="BK1024" s="139"/>
      <c r="BL1024" s="139"/>
      <c r="BM1024" s="139"/>
      <c r="BN1024" s="139"/>
    </row>
    <row r="1025" spans="1:66" ht="15">
      <c r="A1025" s="139"/>
      <c r="B1025" s="139"/>
      <c r="C1025" s="139"/>
      <c r="D1025" s="139"/>
      <c r="E1025" s="139"/>
      <c r="F1025" s="139"/>
      <c r="G1025" s="139"/>
      <c r="H1025" s="139"/>
      <c r="I1025" s="139"/>
      <c r="J1025" s="139"/>
      <c r="K1025" s="139"/>
      <c r="L1025" s="139"/>
      <c r="M1025" s="139"/>
      <c r="N1025" s="139"/>
      <c r="O1025" s="139"/>
      <c r="P1025" s="139"/>
      <c r="Q1025" s="139"/>
      <c r="R1025" s="139"/>
      <c r="S1025" s="139"/>
      <c r="T1025" s="139"/>
      <c r="U1025" s="139"/>
      <c r="V1025" s="139"/>
      <c r="W1025" s="139"/>
      <c r="X1025" s="139"/>
      <c r="Y1025" s="139"/>
      <c r="Z1025" s="139"/>
      <c r="AA1025" s="139"/>
      <c r="AB1025" s="139"/>
      <c r="AC1025" s="139"/>
      <c r="AD1025" s="139"/>
      <c r="AE1025" s="139"/>
      <c r="AF1025" s="139"/>
      <c r="AG1025" s="139"/>
      <c r="AH1025" s="139"/>
      <c r="AI1025" s="139"/>
      <c r="AJ1025" s="139"/>
      <c r="AK1025" s="139"/>
      <c r="AL1025" s="139"/>
      <c r="AM1025" s="139"/>
      <c r="AN1025" s="139"/>
      <c r="AO1025" s="139"/>
      <c r="AP1025" s="139"/>
      <c r="AQ1025" s="139"/>
      <c r="AR1025" s="139"/>
      <c r="AS1025" s="139"/>
      <c r="AT1025" s="139"/>
      <c r="AU1025" s="139"/>
      <c r="AV1025" s="139"/>
      <c r="AW1025" s="139"/>
      <c r="AX1025" s="139"/>
      <c r="AY1025" s="139"/>
      <c r="AZ1025" s="139"/>
      <c r="BA1025" s="140"/>
      <c r="BB1025" s="139"/>
      <c r="BC1025" s="139"/>
      <c r="BD1025" s="139"/>
      <c r="BE1025" s="139"/>
      <c r="BF1025" s="139"/>
      <c r="BG1025" s="140"/>
      <c r="BH1025" s="139"/>
      <c r="BI1025" s="139"/>
      <c r="BJ1025" s="139"/>
      <c r="BK1025" s="139"/>
      <c r="BL1025" s="139"/>
      <c r="BM1025" s="139"/>
      <c r="BN1025" s="139"/>
    </row>
    <row r="1026" spans="1:66" ht="15">
      <c r="A1026" s="139"/>
      <c r="B1026" s="139"/>
      <c r="C1026" s="139"/>
      <c r="D1026" s="139"/>
      <c r="E1026" s="139"/>
      <c r="F1026" s="139"/>
      <c r="G1026" s="139"/>
      <c r="H1026" s="139"/>
      <c r="I1026" s="139"/>
      <c r="J1026" s="139"/>
      <c r="K1026" s="139"/>
      <c r="L1026" s="139"/>
      <c r="M1026" s="139"/>
      <c r="N1026" s="139"/>
      <c r="O1026" s="139"/>
      <c r="P1026" s="139"/>
      <c r="Q1026" s="139"/>
      <c r="R1026" s="139"/>
      <c r="S1026" s="139"/>
      <c r="T1026" s="139"/>
      <c r="U1026" s="139"/>
      <c r="V1026" s="139"/>
      <c r="W1026" s="139"/>
      <c r="X1026" s="139"/>
      <c r="Y1026" s="139"/>
      <c r="Z1026" s="139"/>
      <c r="AA1026" s="139"/>
      <c r="AB1026" s="139"/>
      <c r="AC1026" s="139"/>
      <c r="AD1026" s="139"/>
      <c r="AE1026" s="139"/>
      <c r="AF1026" s="139"/>
      <c r="AG1026" s="139"/>
      <c r="AH1026" s="139"/>
      <c r="AI1026" s="139"/>
      <c r="AJ1026" s="139"/>
      <c r="AK1026" s="139"/>
      <c r="AL1026" s="139"/>
      <c r="AM1026" s="139"/>
      <c r="AN1026" s="139"/>
      <c r="AO1026" s="139"/>
      <c r="AP1026" s="139"/>
      <c r="AQ1026" s="139"/>
      <c r="AR1026" s="139"/>
      <c r="AS1026" s="139"/>
      <c r="AT1026" s="139"/>
      <c r="AU1026" s="139"/>
      <c r="AV1026" s="139"/>
      <c r="AW1026" s="139"/>
      <c r="AX1026" s="139"/>
      <c r="AY1026" s="139"/>
      <c r="AZ1026" s="139"/>
      <c r="BA1026" s="140"/>
      <c r="BB1026" s="139"/>
      <c r="BC1026" s="139"/>
      <c r="BD1026" s="139"/>
      <c r="BE1026" s="139"/>
      <c r="BF1026" s="139"/>
      <c r="BG1026" s="140"/>
      <c r="BH1026" s="139"/>
      <c r="BI1026" s="139"/>
      <c r="BJ1026" s="139"/>
      <c r="BK1026" s="139"/>
      <c r="BL1026" s="139"/>
      <c r="BM1026" s="139"/>
      <c r="BN1026" s="139"/>
    </row>
    <row r="1027" spans="1:66" ht="15">
      <c r="A1027" s="139"/>
      <c r="B1027" s="139"/>
      <c r="C1027" s="139"/>
      <c r="D1027" s="139"/>
      <c r="E1027" s="139"/>
      <c r="F1027" s="139"/>
      <c r="G1027" s="139"/>
      <c r="H1027" s="139"/>
      <c r="I1027" s="139"/>
      <c r="J1027" s="139"/>
      <c r="K1027" s="139"/>
      <c r="L1027" s="139"/>
      <c r="M1027" s="139"/>
      <c r="N1027" s="139"/>
      <c r="O1027" s="139"/>
      <c r="P1027" s="139"/>
      <c r="Q1027" s="139"/>
      <c r="R1027" s="139"/>
      <c r="S1027" s="139"/>
      <c r="T1027" s="139"/>
      <c r="U1027" s="139"/>
      <c r="V1027" s="139"/>
      <c r="W1027" s="139"/>
      <c r="X1027" s="139"/>
      <c r="Y1027" s="139"/>
      <c r="Z1027" s="139"/>
      <c r="AA1027" s="139"/>
      <c r="AB1027" s="139"/>
      <c r="AC1027" s="139"/>
      <c r="AD1027" s="139"/>
      <c r="AE1027" s="139"/>
      <c r="AF1027" s="139"/>
      <c r="AG1027" s="139"/>
      <c r="AH1027" s="139"/>
      <c r="AI1027" s="139"/>
      <c r="AJ1027" s="139"/>
      <c r="AK1027" s="139"/>
      <c r="AL1027" s="139"/>
      <c r="AM1027" s="139"/>
      <c r="AN1027" s="139"/>
      <c r="AO1027" s="139"/>
      <c r="AP1027" s="139"/>
      <c r="AQ1027" s="139"/>
      <c r="AR1027" s="139"/>
      <c r="AS1027" s="139"/>
      <c r="AT1027" s="139"/>
      <c r="AU1027" s="139"/>
      <c r="AV1027" s="139"/>
      <c r="AW1027" s="139"/>
      <c r="AX1027" s="139"/>
      <c r="AY1027" s="139"/>
      <c r="AZ1027" s="139"/>
      <c r="BA1027" s="140"/>
      <c r="BB1027" s="139"/>
      <c r="BC1027" s="139"/>
      <c r="BD1027" s="139"/>
      <c r="BE1027" s="139"/>
      <c r="BF1027" s="139"/>
      <c r="BG1027" s="140"/>
      <c r="BH1027" s="139"/>
      <c r="BI1027" s="139"/>
      <c r="BJ1027" s="139"/>
      <c r="BK1027" s="139"/>
      <c r="BL1027" s="139"/>
      <c r="BM1027" s="139"/>
      <c r="BN1027" s="139"/>
    </row>
    <row r="1028" spans="1:66" ht="15">
      <c r="A1028" s="139"/>
      <c r="B1028" s="139"/>
      <c r="C1028" s="139"/>
      <c r="D1028" s="139"/>
      <c r="E1028" s="139"/>
      <c r="F1028" s="139"/>
      <c r="G1028" s="139"/>
      <c r="H1028" s="139"/>
      <c r="I1028" s="139"/>
      <c r="J1028" s="139"/>
      <c r="K1028" s="139"/>
      <c r="L1028" s="139"/>
      <c r="M1028" s="139"/>
      <c r="N1028" s="139"/>
      <c r="O1028" s="139"/>
      <c r="P1028" s="139"/>
      <c r="Q1028" s="139"/>
      <c r="R1028" s="139"/>
      <c r="S1028" s="139"/>
      <c r="T1028" s="139"/>
      <c r="U1028" s="139"/>
      <c r="V1028" s="139"/>
      <c r="W1028" s="139"/>
      <c r="X1028" s="139"/>
      <c r="Y1028" s="139"/>
      <c r="Z1028" s="139"/>
      <c r="AA1028" s="139"/>
      <c r="AB1028" s="139"/>
      <c r="AC1028" s="139"/>
      <c r="AD1028" s="139"/>
      <c r="AE1028" s="139"/>
      <c r="AF1028" s="139"/>
      <c r="AG1028" s="139"/>
      <c r="AH1028" s="139"/>
      <c r="AI1028" s="139"/>
      <c r="AJ1028" s="139"/>
      <c r="AK1028" s="139"/>
      <c r="AL1028" s="139"/>
      <c r="AM1028" s="139"/>
      <c r="AN1028" s="139"/>
      <c r="AO1028" s="139"/>
      <c r="AP1028" s="139"/>
      <c r="AQ1028" s="139"/>
      <c r="AR1028" s="139"/>
      <c r="AS1028" s="139"/>
      <c r="AT1028" s="139"/>
      <c r="AU1028" s="139"/>
      <c r="AV1028" s="139"/>
      <c r="AW1028" s="139"/>
      <c r="AX1028" s="139"/>
      <c r="AY1028" s="139"/>
      <c r="AZ1028" s="139"/>
      <c r="BA1028" s="140"/>
      <c r="BB1028" s="139"/>
      <c r="BC1028" s="139"/>
      <c r="BD1028" s="139"/>
      <c r="BE1028" s="139"/>
      <c r="BF1028" s="139"/>
      <c r="BG1028" s="140"/>
      <c r="BH1028" s="139"/>
      <c r="BI1028" s="139"/>
      <c r="BJ1028" s="139"/>
      <c r="BK1028" s="139"/>
      <c r="BL1028" s="139"/>
      <c r="BM1028" s="139"/>
      <c r="BN1028" s="139"/>
    </row>
    <row r="1029" spans="1:66" ht="15">
      <c r="A1029" s="139"/>
      <c r="B1029" s="139"/>
      <c r="C1029" s="139"/>
      <c r="D1029" s="139"/>
      <c r="E1029" s="139"/>
      <c r="F1029" s="139"/>
      <c r="G1029" s="139"/>
      <c r="H1029" s="139"/>
      <c r="I1029" s="139"/>
      <c r="J1029" s="139"/>
      <c r="K1029" s="139"/>
      <c r="L1029" s="139"/>
      <c r="M1029" s="139"/>
      <c r="N1029" s="139"/>
      <c r="O1029" s="139"/>
      <c r="P1029" s="139"/>
      <c r="Q1029" s="139"/>
      <c r="R1029" s="139"/>
      <c r="S1029" s="139"/>
      <c r="T1029" s="139"/>
      <c r="U1029" s="139"/>
      <c r="V1029" s="139"/>
      <c r="W1029" s="139"/>
      <c r="X1029" s="139"/>
      <c r="Y1029" s="139"/>
      <c r="Z1029" s="139"/>
      <c r="AA1029" s="139"/>
      <c r="AB1029" s="139"/>
      <c r="AC1029" s="139"/>
      <c r="AD1029" s="139"/>
      <c r="AE1029" s="139"/>
      <c r="AF1029" s="139"/>
      <c r="AG1029" s="139"/>
      <c r="AH1029" s="139"/>
      <c r="AI1029" s="139"/>
      <c r="AJ1029" s="139"/>
      <c r="AK1029" s="139"/>
      <c r="AL1029" s="139"/>
      <c r="AM1029" s="139"/>
      <c r="AN1029" s="139"/>
      <c r="AO1029" s="139"/>
      <c r="AP1029" s="139"/>
      <c r="AQ1029" s="139"/>
      <c r="AR1029" s="139"/>
      <c r="AS1029" s="139"/>
      <c r="AT1029" s="139"/>
      <c r="AU1029" s="139"/>
      <c r="AV1029" s="139"/>
      <c r="AW1029" s="139"/>
      <c r="AX1029" s="139"/>
      <c r="AY1029" s="139"/>
      <c r="AZ1029" s="139"/>
      <c r="BA1029" s="140"/>
      <c r="BB1029" s="139"/>
      <c r="BC1029" s="139"/>
      <c r="BD1029" s="139"/>
      <c r="BE1029" s="139"/>
      <c r="BF1029" s="139"/>
      <c r="BG1029" s="140"/>
      <c r="BH1029" s="139"/>
      <c r="BI1029" s="139"/>
      <c r="BJ1029" s="139"/>
      <c r="BK1029" s="139"/>
      <c r="BL1029" s="139"/>
      <c r="BM1029" s="139"/>
      <c r="BN1029" s="139"/>
    </row>
    <row r="1030" spans="1:66" ht="15">
      <c r="A1030" s="139"/>
      <c r="B1030" s="139"/>
      <c r="C1030" s="139"/>
      <c r="D1030" s="139"/>
      <c r="E1030" s="139"/>
      <c r="F1030" s="139"/>
      <c r="G1030" s="139"/>
      <c r="H1030" s="139"/>
      <c r="I1030" s="139"/>
      <c r="J1030" s="139"/>
      <c r="K1030" s="139"/>
      <c r="L1030" s="139"/>
      <c r="M1030" s="139"/>
      <c r="N1030" s="139"/>
      <c r="O1030" s="139"/>
      <c r="P1030" s="139"/>
      <c r="Q1030" s="139"/>
      <c r="R1030" s="139"/>
      <c r="S1030" s="139"/>
      <c r="T1030" s="139"/>
      <c r="U1030" s="139"/>
      <c r="V1030" s="139"/>
      <c r="W1030" s="139"/>
      <c r="X1030" s="139"/>
      <c r="Y1030" s="139"/>
      <c r="Z1030" s="139"/>
      <c r="AA1030" s="139"/>
      <c r="AB1030" s="139"/>
      <c r="AC1030" s="139"/>
      <c r="AD1030" s="139"/>
      <c r="AE1030" s="139"/>
      <c r="AF1030" s="139"/>
      <c r="AG1030" s="139"/>
      <c r="AH1030" s="139"/>
      <c r="AI1030" s="139"/>
      <c r="AJ1030" s="139"/>
      <c r="AK1030" s="139"/>
      <c r="AL1030" s="139"/>
      <c r="AM1030" s="139"/>
      <c r="AN1030" s="139"/>
      <c r="AO1030" s="139"/>
      <c r="AP1030" s="139"/>
      <c r="AQ1030" s="139"/>
      <c r="AR1030" s="139"/>
      <c r="AS1030" s="139"/>
      <c r="AT1030" s="139"/>
      <c r="AU1030" s="139"/>
      <c r="AV1030" s="139"/>
      <c r="AW1030" s="139"/>
      <c r="AX1030" s="139"/>
      <c r="AY1030" s="139"/>
      <c r="AZ1030" s="139"/>
      <c r="BA1030" s="140"/>
      <c r="BB1030" s="139"/>
      <c r="BC1030" s="139"/>
      <c r="BD1030" s="139"/>
      <c r="BE1030" s="139"/>
      <c r="BF1030" s="139"/>
      <c r="BG1030" s="140"/>
      <c r="BH1030" s="139"/>
      <c r="BI1030" s="139"/>
      <c r="BJ1030" s="139"/>
      <c r="BK1030" s="139"/>
      <c r="BL1030" s="139"/>
      <c r="BM1030" s="139"/>
      <c r="BN1030" s="139"/>
    </row>
    <row r="1031" spans="1:66" ht="15">
      <c r="A1031" s="139"/>
      <c r="B1031" s="139"/>
      <c r="C1031" s="139"/>
      <c r="D1031" s="139"/>
      <c r="E1031" s="139"/>
      <c r="F1031" s="139"/>
      <c r="G1031" s="139"/>
      <c r="H1031" s="139"/>
      <c r="I1031" s="139"/>
      <c r="J1031" s="139"/>
      <c r="K1031" s="139"/>
      <c r="L1031" s="139"/>
      <c r="M1031" s="139"/>
      <c r="N1031" s="139"/>
      <c r="O1031" s="139"/>
      <c r="P1031" s="139"/>
      <c r="Q1031" s="139"/>
      <c r="R1031" s="139"/>
      <c r="S1031" s="139"/>
      <c r="T1031" s="139"/>
      <c r="U1031" s="139"/>
      <c r="V1031" s="139"/>
      <c r="W1031" s="139"/>
      <c r="X1031" s="139"/>
      <c r="Y1031" s="139"/>
      <c r="Z1031" s="139"/>
      <c r="AA1031" s="139"/>
      <c r="AB1031" s="139"/>
      <c r="AC1031" s="139"/>
      <c r="AD1031" s="139"/>
      <c r="AE1031" s="139"/>
      <c r="AF1031" s="139"/>
      <c r="AG1031" s="139"/>
      <c r="AH1031" s="139"/>
      <c r="AI1031" s="139"/>
      <c r="AJ1031" s="139"/>
      <c r="AK1031" s="139"/>
      <c r="AL1031" s="139"/>
      <c r="AM1031" s="139"/>
      <c r="AN1031" s="139"/>
      <c r="AO1031" s="139"/>
      <c r="AP1031" s="139"/>
      <c r="AQ1031" s="139"/>
      <c r="AR1031" s="139"/>
      <c r="AS1031" s="139"/>
      <c r="AT1031" s="139"/>
      <c r="AU1031" s="139"/>
      <c r="AV1031" s="139"/>
      <c r="AW1031" s="139"/>
      <c r="AX1031" s="139"/>
      <c r="AY1031" s="139"/>
      <c r="AZ1031" s="139"/>
      <c r="BA1031" s="140"/>
      <c r="BB1031" s="139"/>
      <c r="BC1031" s="139"/>
      <c r="BD1031" s="139"/>
      <c r="BE1031" s="139"/>
      <c r="BF1031" s="139"/>
      <c r="BG1031" s="140"/>
      <c r="BH1031" s="139"/>
      <c r="BI1031" s="139"/>
      <c r="BJ1031" s="139"/>
      <c r="BK1031" s="139"/>
      <c r="BL1031" s="139"/>
      <c r="BM1031" s="139"/>
      <c r="BN1031" s="139"/>
    </row>
    <row r="1032" spans="1:66" ht="15">
      <c r="A1032" s="139"/>
      <c r="B1032" s="139"/>
      <c r="C1032" s="139"/>
      <c r="D1032" s="139"/>
      <c r="E1032" s="139"/>
      <c r="F1032" s="139"/>
      <c r="G1032" s="139"/>
      <c r="H1032" s="139"/>
      <c r="I1032" s="139"/>
      <c r="J1032" s="139"/>
      <c r="K1032" s="139"/>
      <c r="L1032" s="139"/>
      <c r="M1032" s="139"/>
      <c r="N1032" s="139"/>
      <c r="O1032" s="139"/>
      <c r="P1032" s="139"/>
      <c r="Q1032" s="139"/>
      <c r="R1032" s="139"/>
      <c r="S1032" s="139"/>
      <c r="T1032" s="139"/>
      <c r="U1032" s="139"/>
      <c r="V1032" s="139"/>
      <c r="W1032" s="139"/>
      <c r="X1032" s="139"/>
      <c r="Y1032" s="139"/>
      <c r="Z1032" s="139"/>
      <c r="AA1032" s="139"/>
      <c r="AB1032" s="139"/>
      <c r="AC1032" s="139"/>
      <c r="AD1032" s="139"/>
      <c r="AE1032" s="139"/>
      <c r="AF1032" s="139"/>
      <c r="AG1032" s="139"/>
      <c r="AH1032" s="139"/>
      <c r="AI1032" s="139"/>
      <c r="AJ1032" s="139"/>
      <c r="AK1032" s="139"/>
      <c r="AL1032" s="139"/>
      <c r="AM1032" s="139"/>
      <c r="AN1032" s="139"/>
      <c r="AO1032" s="139"/>
      <c r="AP1032" s="139"/>
      <c r="AQ1032" s="139"/>
      <c r="AR1032" s="139"/>
      <c r="AS1032" s="139"/>
      <c r="AT1032" s="139"/>
      <c r="AU1032" s="139"/>
      <c r="AV1032" s="139"/>
      <c r="AW1032" s="139"/>
      <c r="AX1032" s="139"/>
      <c r="AY1032" s="139"/>
      <c r="AZ1032" s="139"/>
      <c r="BA1032" s="140"/>
      <c r="BB1032" s="139"/>
      <c r="BC1032" s="139"/>
      <c r="BD1032" s="139"/>
      <c r="BE1032" s="139"/>
      <c r="BF1032" s="139"/>
      <c r="BG1032" s="140"/>
      <c r="BH1032" s="139"/>
      <c r="BI1032" s="139"/>
      <c r="BJ1032" s="139"/>
      <c r="BK1032" s="139"/>
      <c r="BL1032" s="139"/>
      <c r="BM1032" s="139"/>
      <c r="BN1032" s="139"/>
    </row>
    <row r="1033" spans="1:66" ht="15">
      <c r="A1033" s="139"/>
      <c r="B1033" s="139"/>
      <c r="C1033" s="139"/>
      <c r="D1033" s="139"/>
      <c r="E1033" s="139"/>
      <c r="F1033" s="139"/>
      <c r="G1033" s="139"/>
      <c r="H1033" s="139"/>
      <c r="I1033" s="139"/>
      <c r="J1033" s="139"/>
      <c r="K1033" s="139"/>
      <c r="L1033" s="139"/>
      <c r="M1033" s="139"/>
      <c r="N1033" s="139"/>
      <c r="O1033" s="139"/>
      <c r="P1033" s="139"/>
      <c r="Q1033" s="139"/>
      <c r="R1033" s="139"/>
      <c r="S1033" s="139"/>
      <c r="T1033" s="139"/>
      <c r="U1033" s="139"/>
      <c r="V1033" s="139"/>
      <c r="W1033" s="139"/>
      <c r="X1033" s="139"/>
      <c r="Y1033" s="139"/>
      <c r="Z1033" s="139"/>
      <c r="AA1033" s="139"/>
      <c r="AB1033" s="139"/>
      <c r="AC1033" s="139"/>
      <c r="AD1033" s="139"/>
      <c r="AE1033" s="139"/>
      <c r="AF1033" s="139"/>
      <c r="AG1033" s="139"/>
      <c r="AH1033" s="139"/>
      <c r="AI1033" s="139"/>
      <c r="AJ1033" s="139"/>
      <c r="AK1033" s="139"/>
      <c r="AL1033" s="139"/>
      <c r="AM1033" s="139"/>
      <c r="AN1033" s="139"/>
      <c r="AO1033" s="139"/>
      <c r="AP1033" s="139"/>
      <c r="AQ1033" s="139"/>
      <c r="AR1033" s="139"/>
      <c r="AS1033" s="139"/>
      <c r="AT1033" s="139"/>
      <c r="AU1033" s="139"/>
      <c r="AV1033" s="139"/>
      <c r="AW1033" s="139"/>
      <c r="AX1033" s="139"/>
      <c r="AY1033" s="139"/>
      <c r="AZ1033" s="139"/>
      <c r="BA1033" s="140"/>
      <c r="BB1033" s="139"/>
      <c r="BC1033" s="139"/>
      <c r="BD1033" s="139"/>
      <c r="BE1033" s="139"/>
      <c r="BF1033" s="139"/>
      <c r="BG1033" s="140"/>
      <c r="BH1033" s="139"/>
      <c r="BI1033" s="139"/>
      <c r="BJ1033" s="139"/>
      <c r="BK1033" s="139"/>
      <c r="BL1033" s="139"/>
      <c r="BM1033" s="139"/>
      <c r="BN1033" s="139"/>
    </row>
    <row r="1034" spans="1:66" ht="15">
      <c r="A1034" s="139"/>
      <c r="B1034" s="139"/>
      <c r="C1034" s="139"/>
      <c r="D1034" s="139"/>
      <c r="E1034" s="139"/>
      <c r="F1034" s="139"/>
      <c r="G1034" s="139"/>
      <c r="H1034" s="139"/>
      <c r="I1034" s="139"/>
      <c r="J1034" s="139"/>
      <c r="K1034" s="139"/>
      <c r="L1034" s="139"/>
      <c r="M1034" s="139"/>
      <c r="N1034" s="139"/>
      <c r="O1034" s="139"/>
      <c r="P1034" s="139"/>
      <c r="Q1034" s="139"/>
      <c r="R1034" s="139"/>
      <c r="S1034" s="139"/>
      <c r="T1034" s="139"/>
      <c r="U1034" s="139"/>
      <c r="V1034" s="139"/>
      <c r="W1034" s="139"/>
      <c r="X1034" s="139"/>
      <c r="Y1034" s="139"/>
      <c r="Z1034" s="139"/>
      <c r="AA1034" s="139"/>
      <c r="AB1034" s="139"/>
      <c r="AC1034" s="139"/>
      <c r="AD1034" s="139"/>
      <c r="AE1034" s="139"/>
      <c r="AF1034" s="139"/>
      <c r="AG1034" s="139"/>
      <c r="AH1034" s="139"/>
      <c r="AI1034" s="139"/>
      <c r="AJ1034" s="139"/>
      <c r="AK1034" s="139"/>
      <c r="AL1034" s="139"/>
      <c r="AM1034" s="139"/>
      <c r="AN1034" s="139"/>
      <c r="AO1034" s="139"/>
      <c r="AP1034" s="139"/>
      <c r="AQ1034" s="139"/>
      <c r="AR1034" s="139"/>
      <c r="AS1034" s="139"/>
      <c r="AT1034" s="139"/>
      <c r="AU1034" s="139"/>
      <c r="AV1034" s="139"/>
      <c r="AW1034" s="139"/>
      <c r="AX1034" s="139"/>
      <c r="AY1034" s="139"/>
      <c r="AZ1034" s="139"/>
      <c r="BA1034" s="140"/>
      <c r="BB1034" s="139"/>
      <c r="BC1034" s="139"/>
      <c r="BD1034" s="139"/>
      <c r="BE1034" s="139"/>
      <c r="BF1034" s="139"/>
      <c r="BG1034" s="140"/>
      <c r="BH1034" s="139"/>
      <c r="BI1034" s="139"/>
      <c r="BJ1034" s="139"/>
      <c r="BK1034" s="139"/>
      <c r="BL1034" s="139"/>
      <c r="BM1034" s="139"/>
      <c r="BN1034" s="139"/>
    </row>
    <row r="1035" spans="1:66" ht="15">
      <c r="A1035" s="139"/>
      <c r="B1035" s="139"/>
      <c r="C1035" s="139"/>
      <c r="D1035" s="139"/>
      <c r="E1035" s="139"/>
      <c r="F1035" s="139"/>
      <c r="G1035" s="139"/>
      <c r="H1035" s="139"/>
      <c r="I1035" s="139"/>
      <c r="J1035" s="139"/>
      <c r="K1035" s="139"/>
      <c r="L1035" s="139"/>
      <c r="M1035" s="139"/>
      <c r="N1035" s="139"/>
      <c r="O1035" s="139"/>
      <c r="P1035" s="139"/>
      <c r="Q1035" s="139"/>
      <c r="R1035" s="139"/>
      <c r="S1035" s="139"/>
      <c r="T1035" s="139"/>
      <c r="U1035" s="139"/>
      <c r="V1035" s="139"/>
      <c r="W1035" s="139"/>
      <c r="X1035" s="139"/>
      <c r="Y1035" s="139"/>
      <c r="Z1035" s="139"/>
      <c r="AA1035" s="139"/>
      <c r="AB1035" s="139"/>
      <c r="AC1035" s="139"/>
      <c r="AD1035" s="139"/>
      <c r="AE1035" s="139"/>
      <c r="AF1035" s="139"/>
      <c r="AG1035" s="139"/>
      <c r="AH1035" s="139"/>
      <c r="AI1035" s="139"/>
      <c r="AJ1035" s="139"/>
      <c r="AK1035" s="139"/>
      <c r="AL1035" s="139"/>
      <c r="AM1035" s="139"/>
      <c r="AN1035" s="139"/>
      <c r="AO1035" s="139"/>
      <c r="AP1035" s="139"/>
      <c r="AQ1035" s="139"/>
      <c r="AR1035" s="139"/>
      <c r="AS1035" s="139"/>
      <c r="AT1035" s="139"/>
      <c r="AU1035" s="139"/>
      <c r="AV1035" s="139"/>
      <c r="AW1035" s="139"/>
      <c r="AX1035" s="139"/>
      <c r="AY1035" s="139"/>
      <c r="AZ1035" s="139"/>
      <c r="BA1035" s="140"/>
      <c r="BB1035" s="139"/>
      <c r="BC1035" s="139"/>
      <c r="BD1035" s="139"/>
      <c r="BE1035" s="139"/>
      <c r="BF1035" s="139"/>
      <c r="BG1035" s="140"/>
      <c r="BH1035" s="139"/>
      <c r="BI1035" s="139"/>
      <c r="BJ1035" s="139"/>
      <c r="BK1035" s="139"/>
      <c r="BL1035" s="139"/>
      <c r="BM1035" s="139"/>
      <c r="BN1035" s="139"/>
    </row>
    <row r="1036" spans="1:66" ht="15">
      <c r="A1036" s="139"/>
      <c r="B1036" s="139"/>
      <c r="C1036" s="139"/>
      <c r="D1036" s="139"/>
      <c r="E1036" s="139"/>
      <c r="F1036" s="139"/>
      <c r="G1036" s="139"/>
      <c r="H1036" s="139"/>
      <c r="I1036" s="139"/>
      <c r="J1036" s="139"/>
      <c r="K1036" s="139"/>
      <c r="L1036" s="139"/>
      <c r="M1036" s="139"/>
      <c r="N1036" s="139"/>
      <c r="O1036" s="139"/>
      <c r="P1036" s="139"/>
      <c r="Q1036" s="139"/>
      <c r="R1036" s="139"/>
      <c r="S1036" s="139"/>
      <c r="T1036" s="139"/>
      <c r="U1036" s="139"/>
      <c r="V1036" s="139"/>
      <c r="W1036" s="139"/>
      <c r="X1036" s="139"/>
      <c r="Y1036" s="139"/>
      <c r="Z1036" s="139"/>
      <c r="AA1036" s="139"/>
      <c r="AB1036" s="139"/>
      <c r="AC1036" s="139"/>
      <c r="AD1036" s="139"/>
      <c r="AE1036" s="139"/>
      <c r="AF1036" s="139"/>
      <c r="AG1036" s="139"/>
      <c r="AH1036" s="139"/>
      <c r="AI1036" s="139"/>
      <c r="AJ1036" s="139"/>
      <c r="AK1036" s="139"/>
      <c r="AL1036" s="139"/>
      <c r="AM1036" s="139"/>
      <c r="AN1036" s="139"/>
      <c r="AO1036" s="139"/>
      <c r="AP1036" s="139"/>
      <c r="AQ1036" s="139"/>
      <c r="AR1036" s="139"/>
      <c r="AS1036" s="139"/>
      <c r="AT1036" s="139"/>
      <c r="AU1036" s="139"/>
      <c r="AV1036" s="139"/>
      <c r="AW1036" s="139"/>
      <c r="AX1036" s="139"/>
      <c r="AY1036" s="139"/>
      <c r="AZ1036" s="139"/>
      <c r="BA1036" s="140"/>
      <c r="BB1036" s="139"/>
      <c r="BC1036" s="139"/>
      <c r="BD1036" s="139"/>
      <c r="BE1036" s="139"/>
      <c r="BF1036" s="139"/>
      <c r="BG1036" s="140"/>
      <c r="BH1036" s="139"/>
      <c r="BI1036" s="139"/>
      <c r="BJ1036" s="139"/>
      <c r="BK1036" s="139"/>
      <c r="BL1036" s="139"/>
      <c r="BM1036" s="139"/>
      <c r="BN1036" s="139"/>
    </row>
    <row r="1037" spans="1:66" ht="15">
      <c r="A1037" s="139"/>
      <c r="B1037" s="139"/>
      <c r="C1037" s="139"/>
      <c r="D1037" s="139"/>
      <c r="E1037" s="139"/>
      <c r="F1037" s="139"/>
      <c r="G1037" s="139"/>
      <c r="H1037" s="139"/>
      <c r="I1037" s="139"/>
      <c r="J1037" s="139"/>
      <c r="K1037" s="139"/>
      <c r="L1037" s="139"/>
      <c r="M1037" s="139"/>
      <c r="N1037" s="139"/>
      <c r="O1037" s="139"/>
      <c r="P1037" s="139"/>
      <c r="Q1037" s="139"/>
      <c r="R1037" s="139"/>
      <c r="S1037" s="139"/>
      <c r="T1037" s="139"/>
      <c r="U1037" s="139"/>
      <c r="V1037" s="139"/>
      <c r="W1037" s="139"/>
      <c r="X1037" s="139"/>
      <c r="Y1037" s="139"/>
      <c r="Z1037" s="139"/>
      <c r="AA1037" s="139"/>
      <c r="AB1037" s="139"/>
      <c r="AC1037" s="139"/>
      <c r="AD1037" s="139"/>
      <c r="AE1037" s="139"/>
      <c r="AF1037" s="139"/>
      <c r="AG1037" s="139"/>
      <c r="AH1037" s="139"/>
      <c r="AI1037" s="139"/>
      <c r="AJ1037" s="139"/>
      <c r="AK1037" s="139"/>
      <c r="AL1037" s="139"/>
      <c r="AM1037" s="139"/>
      <c r="AN1037" s="139"/>
      <c r="AO1037" s="139"/>
      <c r="AP1037" s="139"/>
      <c r="AQ1037" s="139"/>
      <c r="AR1037" s="139"/>
      <c r="AS1037" s="139"/>
      <c r="AT1037" s="139"/>
      <c r="AU1037" s="139"/>
      <c r="AV1037" s="139"/>
      <c r="AW1037" s="139"/>
      <c r="AX1037" s="139"/>
      <c r="AY1037" s="139"/>
      <c r="AZ1037" s="139"/>
      <c r="BA1037" s="140"/>
      <c r="BB1037" s="139"/>
      <c r="BC1037" s="139"/>
      <c r="BD1037" s="139"/>
      <c r="BE1037" s="139"/>
      <c r="BF1037" s="139"/>
      <c r="BG1037" s="140"/>
      <c r="BH1037" s="139"/>
      <c r="BI1037" s="139"/>
      <c r="BJ1037" s="139"/>
      <c r="BK1037" s="139"/>
      <c r="BL1037" s="139"/>
      <c r="BM1037" s="139"/>
      <c r="BN1037" s="139"/>
    </row>
    <row r="1038" spans="1:66" ht="15">
      <c r="A1038" s="139"/>
      <c r="B1038" s="139"/>
      <c r="C1038" s="139"/>
      <c r="D1038" s="139"/>
      <c r="E1038" s="139"/>
      <c r="F1038" s="139"/>
      <c r="G1038" s="139"/>
      <c r="H1038" s="139"/>
      <c r="I1038" s="139"/>
      <c r="J1038" s="139"/>
      <c r="K1038" s="139"/>
      <c r="L1038" s="139"/>
      <c r="M1038" s="139"/>
      <c r="N1038" s="139"/>
      <c r="O1038" s="139"/>
      <c r="P1038" s="139"/>
      <c r="Q1038" s="139"/>
      <c r="R1038" s="139"/>
      <c r="S1038" s="139"/>
      <c r="T1038" s="139"/>
      <c r="U1038" s="139"/>
      <c r="V1038" s="139"/>
      <c r="W1038" s="139"/>
      <c r="X1038" s="139"/>
      <c r="Y1038" s="139"/>
      <c r="Z1038" s="139"/>
      <c r="AA1038" s="139"/>
      <c r="AB1038" s="139"/>
      <c r="AC1038" s="139"/>
      <c r="AD1038" s="139"/>
      <c r="AE1038" s="139"/>
      <c r="AF1038" s="139"/>
      <c r="AG1038" s="139"/>
      <c r="AH1038" s="139"/>
      <c r="AI1038" s="139"/>
      <c r="AJ1038" s="139"/>
      <c r="AK1038" s="139"/>
      <c r="AL1038" s="139"/>
      <c r="AM1038" s="139"/>
      <c r="AN1038" s="139"/>
      <c r="AO1038" s="139"/>
      <c r="AP1038" s="139"/>
      <c r="AQ1038" s="139"/>
      <c r="AR1038" s="139"/>
      <c r="AS1038" s="139"/>
      <c r="AT1038" s="139"/>
      <c r="AU1038" s="139"/>
      <c r="AV1038" s="139"/>
      <c r="AW1038" s="139"/>
      <c r="AX1038" s="139"/>
      <c r="AY1038" s="139"/>
      <c r="AZ1038" s="139"/>
      <c r="BA1038" s="140"/>
      <c r="BB1038" s="139"/>
      <c r="BC1038" s="139"/>
      <c r="BD1038" s="139"/>
      <c r="BE1038" s="139"/>
      <c r="BF1038" s="139"/>
      <c r="BG1038" s="140"/>
      <c r="BH1038" s="139"/>
      <c r="BI1038" s="139"/>
      <c r="BJ1038" s="139"/>
      <c r="BK1038" s="139"/>
      <c r="BL1038" s="139"/>
      <c r="BM1038" s="139"/>
      <c r="BN1038" s="139"/>
    </row>
    <row r="1039" spans="1:66" ht="15">
      <c r="A1039" s="139"/>
      <c r="B1039" s="139"/>
      <c r="C1039" s="139"/>
      <c r="D1039" s="139"/>
      <c r="E1039" s="139"/>
      <c r="F1039" s="139"/>
      <c r="G1039" s="139"/>
      <c r="H1039" s="139"/>
      <c r="I1039" s="139"/>
      <c r="J1039" s="139"/>
      <c r="K1039" s="139"/>
      <c r="L1039" s="139"/>
      <c r="M1039" s="139"/>
      <c r="N1039" s="139"/>
      <c r="O1039" s="139"/>
      <c r="P1039" s="139"/>
      <c r="Q1039" s="139"/>
      <c r="R1039" s="139"/>
      <c r="S1039" s="139"/>
      <c r="T1039" s="139"/>
      <c r="U1039" s="139"/>
      <c r="V1039" s="139"/>
      <c r="W1039" s="139"/>
      <c r="X1039" s="139"/>
      <c r="Y1039" s="139"/>
      <c r="Z1039" s="139"/>
      <c r="AA1039" s="139"/>
      <c r="AB1039" s="139"/>
      <c r="AC1039" s="139"/>
      <c r="AD1039" s="139"/>
      <c r="AE1039" s="139"/>
      <c r="AF1039" s="139"/>
      <c r="AG1039" s="139"/>
      <c r="AH1039" s="139"/>
      <c r="AI1039" s="139"/>
      <c r="AJ1039" s="139"/>
      <c r="AK1039" s="139"/>
      <c r="AL1039" s="139"/>
      <c r="AM1039" s="139"/>
      <c r="AN1039" s="139"/>
      <c r="AO1039" s="139"/>
      <c r="AP1039" s="139"/>
      <c r="AQ1039" s="139"/>
      <c r="AR1039" s="139"/>
      <c r="AS1039" s="139"/>
      <c r="AT1039" s="139"/>
      <c r="AU1039" s="139"/>
      <c r="AV1039" s="139"/>
      <c r="AW1039" s="139"/>
      <c r="AX1039" s="139"/>
      <c r="AY1039" s="139"/>
      <c r="AZ1039" s="139"/>
      <c r="BA1039" s="140"/>
      <c r="BB1039" s="139"/>
      <c r="BC1039" s="139"/>
      <c r="BD1039" s="139"/>
      <c r="BE1039" s="139"/>
      <c r="BF1039" s="139"/>
      <c r="BG1039" s="140"/>
      <c r="BH1039" s="139"/>
      <c r="BI1039" s="139"/>
      <c r="BJ1039" s="139"/>
      <c r="BK1039" s="139"/>
      <c r="BL1039" s="139"/>
      <c r="BM1039" s="139"/>
      <c r="BN1039" s="139"/>
    </row>
    <row r="1040" spans="1:66" ht="15">
      <c r="A1040" s="139"/>
      <c r="B1040" s="139"/>
      <c r="C1040" s="139"/>
      <c r="D1040" s="139"/>
      <c r="E1040" s="139"/>
      <c r="F1040" s="139"/>
      <c r="G1040" s="139"/>
      <c r="H1040" s="139"/>
      <c r="I1040" s="139"/>
      <c r="J1040" s="139"/>
      <c r="K1040" s="139"/>
      <c r="L1040" s="139"/>
      <c r="M1040" s="139"/>
      <c r="N1040" s="139"/>
      <c r="O1040" s="139"/>
      <c r="P1040" s="139"/>
      <c r="Q1040" s="139"/>
      <c r="R1040" s="139"/>
      <c r="S1040" s="139"/>
      <c r="T1040" s="139"/>
      <c r="U1040" s="139"/>
      <c r="V1040" s="139"/>
      <c r="W1040" s="139"/>
      <c r="X1040" s="139"/>
      <c r="Y1040" s="139"/>
      <c r="Z1040" s="139"/>
      <c r="AA1040" s="139"/>
      <c r="AB1040" s="139"/>
      <c r="AC1040" s="139"/>
      <c r="AD1040" s="139"/>
      <c r="AE1040" s="139"/>
      <c r="AF1040" s="139"/>
      <c r="AG1040" s="139"/>
      <c r="AH1040" s="139"/>
      <c r="AI1040" s="139"/>
      <c r="AJ1040" s="139"/>
      <c r="AK1040" s="139"/>
      <c r="AL1040" s="139"/>
      <c r="AM1040" s="139"/>
      <c r="AN1040" s="139"/>
      <c r="AO1040" s="139"/>
      <c r="AP1040" s="139"/>
      <c r="AQ1040" s="139"/>
      <c r="AR1040" s="139"/>
      <c r="AS1040" s="139"/>
      <c r="AT1040" s="139"/>
      <c r="AU1040" s="139"/>
      <c r="AV1040" s="139"/>
      <c r="AW1040" s="139"/>
      <c r="AX1040" s="139"/>
      <c r="AY1040" s="139"/>
      <c r="AZ1040" s="139"/>
      <c r="BA1040" s="140"/>
      <c r="BB1040" s="139"/>
      <c r="BC1040" s="139"/>
      <c r="BD1040" s="139"/>
      <c r="BE1040" s="139"/>
      <c r="BF1040" s="139"/>
      <c r="BG1040" s="140"/>
      <c r="BH1040" s="139"/>
      <c r="BI1040" s="139"/>
      <c r="BJ1040" s="139"/>
      <c r="BK1040" s="139"/>
      <c r="BL1040" s="139"/>
      <c r="BM1040" s="139"/>
      <c r="BN1040" s="139"/>
    </row>
    <row r="1041" spans="1:66" ht="15">
      <c r="A1041" s="139"/>
      <c r="B1041" s="139"/>
      <c r="C1041" s="139"/>
      <c r="D1041" s="139"/>
      <c r="E1041" s="139"/>
      <c r="F1041" s="139"/>
      <c r="G1041" s="139"/>
      <c r="H1041" s="139"/>
      <c r="I1041" s="139"/>
      <c r="J1041" s="139"/>
      <c r="K1041" s="139"/>
      <c r="L1041" s="139"/>
      <c r="M1041" s="139"/>
      <c r="N1041" s="139"/>
      <c r="O1041" s="139"/>
      <c r="P1041" s="139"/>
      <c r="Q1041" s="139"/>
      <c r="R1041" s="139"/>
      <c r="S1041" s="139"/>
      <c r="T1041" s="139"/>
      <c r="U1041" s="139"/>
      <c r="V1041" s="139"/>
      <c r="W1041" s="139"/>
      <c r="X1041" s="139"/>
      <c r="Y1041" s="139"/>
      <c r="Z1041" s="139"/>
      <c r="AA1041" s="139"/>
      <c r="AB1041" s="139"/>
      <c r="AC1041" s="139"/>
      <c r="AD1041" s="139"/>
      <c r="AE1041" s="139"/>
      <c r="AF1041" s="139"/>
      <c r="AG1041" s="139"/>
      <c r="AH1041" s="139"/>
      <c r="AI1041" s="139"/>
      <c r="AJ1041" s="139"/>
      <c r="AK1041" s="139"/>
      <c r="AL1041" s="139"/>
      <c r="AM1041" s="139"/>
      <c r="AN1041" s="139"/>
      <c r="AO1041" s="139"/>
      <c r="AP1041" s="139"/>
      <c r="AQ1041" s="139"/>
      <c r="AR1041" s="139"/>
      <c r="AS1041" s="139"/>
      <c r="AT1041" s="139"/>
      <c r="AU1041" s="139"/>
      <c r="AV1041" s="139"/>
      <c r="AW1041" s="139"/>
      <c r="AX1041" s="139"/>
      <c r="AY1041" s="139"/>
      <c r="AZ1041" s="139"/>
      <c r="BA1041" s="140"/>
      <c r="BB1041" s="139"/>
      <c r="BC1041" s="139"/>
      <c r="BD1041" s="139"/>
      <c r="BE1041" s="139"/>
      <c r="BF1041" s="139"/>
      <c r="BG1041" s="140"/>
      <c r="BH1041" s="139"/>
      <c r="BI1041" s="139"/>
      <c r="BJ1041" s="139"/>
      <c r="BK1041" s="139"/>
      <c r="BL1041" s="139"/>
      <c r="BM1041" s="139"/>
      <c r="BN1041" s="139"/>
    </row>
    <row r="1042" spans="1:66" ht="15">
      <c r="A1042" s="139"/>
      <c r="B1042" s="139"/>
      <c r="C1042" s="139"/>
      <c r="D1042" s="139"/>
      <c r="E1042" s="139"/>
      <c r="F1042" s="139"/>
      <c r="G1042" s="139"/>
      <c r="H1042" s="139"/>
      <c r="I1042" s="139"/>
      <c r="J1042" s="139"/>
      <c r="K1042" s="139"/>
      <c r="L1042" s="139"/>
      <c r="M1042" s="139"/>
      <c r="N1042" s="139"/>
      <c r="O1042" s="139"/>
      <c r="P1042" s="139"/>
      <c r="Q1042" s="139"/>
      <c r="R1042" s="139"/>
      <c r="S1042" s="139"/>
      <c r="T1042" s="139"/>
      <c r="U1042" s="139"/>
      <c r="V1042" s="139"/>
      <c r="W1042" s="139"/>
      <c r="X1042" s="139"/>
      <c r="Y1042" s="139"/>
      <c r="Z1042" s="139"/>
      <c r="AA1042" s="139"/>
      <c r="AB1042" s="139"/>
      <c r="AC1042" s="139"/>
      <c r="AD1042" s="139"/>
      <c r="AE1042" s="139"/>
      <c r="AF1042" s="139"/>
      <c r="AG1042" s="139"/>
      <c r="AH1042" s="139"/>
      <c r="AI1042" s="139"/>
      <c r="AJ1042" s="139"/>
      <c r="AK1042" s="139"/>
      <c r="AL1042" s="139"/>
      <c r="AM1042" s="139"/>
      <c r="AN1042" s="139"/>
      <c r="AO1042" s="139"/>
      <c r="AP1042" s="139"/>
      <c r="AQ1042" s="139"/>
      <c r="AR1042" s="139"/>
      <c r="AS1042" s="139"/>
      <c r="AT1042" s="139"/>
      <c r="AU1042" s="139"/>
      <c r="AV1042" s="139"/>
      <c r="AW1042" s="139"/>
      <c r="AX1042" s="139"/>
      <c r="AY1042" s="139"/>
      <c r="AZ1042" s="139"/>
      <c r="BA1042" s="140"/>
      <c r="BB1042" s="139"/>
      <c r="BC1042" s="139"/>
      <c r="BD1042" s="139"/>
      <c r="BE1042" s="139"/>
      <c r="BF1042" s="139"/>
      <c r="BG1042" s="140"/>
      <c r="BH1042" s="139"/>
      <c r="BI1042" s="139"/>
      <c r="BJ1042" s="139"/>
      <c r="BK1042" s="139"/>
      <c r="BL1042" s="139"/>
      <c r="BM1042" s="139"/>
      <c r="BN1042" s="139"/>
    </row>
    <row r="1043" spans="1:66" ht="15">
      <c r="A1043" s="139"/>
      <c r="B1043" s="139"/>
      <c r="C1043" s="139"/>
      <c r="D1043" s="139"/>
      <c r="E1043" s="139"/>
      <c r="F1043" s="139"/>
      <c r="G1043" s="139"/>
      <c r="H1043" s="139"/>
      <c r="I1043" s="139"/>
      <c r="J1043" s="139"/>
      <c r="K1043" s="139"/>
      <c r="L1043" s="139"/>
      <c r="M1043" s="139"/>
      <c r="N1043" s="139"/>
      <c r="O1043" s="139"/>
      <c r="P1043" s="139"/>
      <c r="Q1043" s="139"/>
      <c r="R1043" s="139"/>
      <c r="S1043" s="139"/>
      <c r="T1043" s="139"/>
      <c r="U1043" s="139"/>
      <c r="V1043" s="139"/>
      <c r="W1043" s="139"/>
      <c r="X1043" s="139"/>
      <c r="Y1043" s="139"/>
      <c r="Z1043" s="139"/>
      <c r="AA1043" s="139"/>
      <c r="AB1043" s="139"/>
      <c r="AC1043" s="139"/>
      <c r="AD1043" s="139"/>
      <c r="AE1043" s="139"/>
      <c r="AF1043" s="139"/>
      <c r="AG1043" s="139"/>
      <c r="AH1043" s="139"/>
      <c r="AI1043" s="139"/>
      <c r="AJ1043" s="139"/>
      <c r="AK1043" s="139"/>
      <c r="AL1043" s="139"/>
      <c r="AM1043" s="139"/>
      <c r="AN1043" s="139"/>
      <c r="AO1043" s="139"/>
      <c r="AP1043" s="139"/>
      <c r="AQ1043" s="139"/>
      <c r="AR1043" s="139"/>
      <c r="AS1043" s="139"/>
      <c r="AT1043" s="139"/>
      <c r="AU1043" s="139"/>
      <c r="AV1043" s="139"/>
      <c r="AW1043" s="139"/>
      <c r="AX1043" s="139"/>
      <c r="AY1043" s="139"/>
      <c r="AZ1043" s="139"/>
      <c r="BA1043" s="140"/>
      <c r="BB1043" s="139"/>
      <c r="BC1043" s="139"/>
      <c r="BD1043" s="139"/>
      <c r="BE1043" s="139"/>
      <c r="BF1043" s="139"/>
      <c r="BG1043" s="140"/>
      <c r="BH1043" s="139"/>
      <c r="BI1043" s="139"/>
      <c r="BJ1043" s="139"/>
      <c r="BK1043" s="139"/>
      <c r="BL1043" s="139"/>
      <c r="BM1043" s="139"/>
      <c r="BN1043" s="139"/>
    </row>
    <row r="1044" spans="1:66" ht="15">
      <c r="A1044" s="139"/>
      <c r="B1044" s="139"/>
      <c r="C1044" s="139"/>
      <c r="D1044" s="139"/>
      <c r="E1044" s="139"/>
      <c r="F1044" s="139"/>
      <c r="G1044" s="139"/>
      <c r="H1044" s="139"/>
      <c r="I1044" s="139"/>
      <c r="J1044" s="139"/>
      <c r="K1044" s="139"/>
      <c r="L1044" s="139"/>
      <c r="M1044" s="139"/>
      <c r="N1044" s="139"/>
      <c r="O1044" s="139"/>
      <c r="P1044" s="139"/>
      <c r="Q1044" s="139"/>
      <c r="R1044" s="139"/>
      <c r="S1044" s="139"/>
      <c r="T1044" s="139"/>
      <c r="U1044" s="139"/>
      <c r="V1044" s="139"/>
      <c r="W1044" s="139"/>
      <c r="X1044" s="139"/>
      <c r="Y1044" s="139"/>
      <c r="Z1044" s="139"/>
      <c r="AA1044" s="139"/>
      <c r="AB1044" s="139"/>
      <c r="AC1044" s="139"/>
      <c r="AD1044" s="139"/>
      <c r="AE1044" s="139"/>
      <c r="AF1044" s="139"/>
      <c r="AG1044" s="139"/>
      <c r="AH1044" s="139"/>
      <c r="AI1044" s="139"/>
      <c r="AJ1044" s="139"/>
      <c r="AK1044" s="139"/>
      <c r="AL1044" s="139"/>
      <c r="AM1044" s="139"/>
      <c r="AN1044" s="139"/>
      <c r="AO1044" s="139"/>
      <c r="AP1044" s="139"/>
      <c r="AQ1044" s="139"/>
      <c r="AR1044" s="139"/>
      <c r="AS1044" s="139"/>
      <c r="AT1044" s="139"/>
      <c r="AU1044" s="139"/>
      <c r="AV1044" s="139"/>
      <c r="AW1044" s="139"/>
      <c r="AX1044" s="139"/>
      <c r="AY1044" s="139"/>
      <c r="AZ1044" s="139"/>
      <c r="BA1044" s="140"/>
      <c r="BB1044" s="139"/>
      <c r="BC1044" s="139"/>
      <c r="BD1044" s="139"/>
      <c r="BE1044" s="139"/>
      <c r="BF1044" s="139"/>
      <c r="BG1044" s="140"/>
      <c r="BH1044" s="139"/>
      <c r="BI1044" s="139"/>
      <c r="BJ1044" s="139"/>
      <c r="BK1044" s="139"/>
      <c r="BL1044" s="139"/>
      <c r="BM1044" s="139"/>
      <c r="BN1044" s="139"/>
    </row>
    <row r="1045" spans="1:66" ht="15">
      <c r="A1045" s="139"/>
      <c r="B1045" s="139"/>
      <c r="C1045" s="139"/>
      <c r="D1045" s="139"/>
      <c r="E1045" s="139"/>
      <c r="F1045" s="139"/>
      <c r="G1045" s="139"/>
      <c r="H1045" s="139"/>
      <c r="I1045" s="139"/>
      <c r="J1045" s="139"/>
      <c r="K1045" s="139"/>
      <c r="L1045" s="139"/>
      <c r="M1045" s="139"/>
      <c r="N1045" s="139"/>
      <c r="O1045" s="139"/>
      <c r="P1045" s="139"/>
      <c r="Q1045" s="139"/>
      <c r="R1045" s="139"/>
      <c r="S1045" s="139"/>
      <c r="T1045" s="139"/>
      <c r="U1045" s="139"/>
      <c r="V1045" s="139"/>
      <c r="W1045" s="139"/>
      <c r="X1045" s="139"/>
      <c r="Y1045" s="139"/>
      <c r="Z1045" s="139"/>
      <c r="AA1045" s="139"/>
      <c r="AB1045" s="139"/>
      <c r="AC1045" s="139"/>
      <c r="AD1045" s="139"/>
      <c r="AE1045" s="139"/>
      <c r="AF1045" s="139"/>
      <c r="AG1045" s="139"/>
      <c r="AH1045" s="139"/>
      <c r="AI1045" s="139"/>
      <c r="AJ1045" s="139"/>
      <c r="AK1045" s="139"/>
      <c r="AL1045" s="139"/>
      <c r="AM1045" s="139"/>
      <c r="AN1045" s="139"/>
      <c r="AO1045" s="139"/>
      <c r="AP1045" s="139"/>
      <c r="AQ1045" s="139"/>
      <c r="AR1045" s="139"/>
      <c r="AS1045" s="139"/>
      <c r="AT1045" s="139"/>
      <c r="AU1045" s="139"/>
      <c r="AV1045" s="139"/>
      <c r="AW1045" s="139"/>
      <c r="AX1045" s="139"/>
      <c r="AY1045" s="139"/>
      <c r="AZ1045" s="139"/>
      <c r="BA1045" s="140"/>
      <c r="BB1045" s="139"/>
      <c r="BC1045" s="139"/>
      <c r="BD1045" s="139"/>
      <c r="BE1045" s="139"/>
      <c r="BF1045" s="139"/>
      <c r="BG1045" s="140"/>
      <c r="BH1045" s="139"/>
      <c r="BI1045" s="139"/>
      <c r="BJ1045" s="139"/>
      <c r="BK1045" s="139"/>
      <c r="BL1045" s="139"/>
      <c r="BM1045" s="139"/>
      <c r="BN1045" s="139"/>
    </row>
    <row r="1046" spans="1:66" ht="15">
      <c r="A1046" s="139"/>
      <c r="B1046" s="139"/>
      <c r="C1046" s="139"/>
      <c r="D1046" s="139"/>
      <c r="E1046" s="139"/>
      <c r="F1046" s="139"/>
      <c r="G1046" s="139"/>
      <c r="H1046" s="139"/>
      <c r="I1046" s="139"/>
      <c r="J1046" s="139"/>
      <c r="K1046" s="139"/>
      <c r="L1046" s="139"/>
      <c r="M1046" s="139"/>
      <c r="N1046" s="139"/>
      <c r="O1046" s="139"/>
      <c r="P1046" s="139"/>
      <c r="Q1046" s="139"/>
      <c r="R1046" s="139"/>
      <c r="S1046" s="139"/>
      <c r="T1046" s="139"/>
      <c r="U1046" s="139"/>
      <c r="V1046" s="139"/>
      <c r="W1046" s="139"/>
      <c r="X1046" s="139"/>
      <c r="Y1046" s="139"/>
      <c r="Z1046" s="139"/>
      <c r="AA1046" s="139"/>
      <c r="AB1046" s="139"/>
      <c r="AC1046" s="139"/>
      <c r="AD1046" s="139"/>
      <c r="AE1046" s="139"/>
      <c r="AF1046" s="139"/>
      <c r="AG1046" s="139"/>
      <c r="AH1046" s="139"/>
      <c r="AI1046" s="139"/>
      <c r="AJ1046" s="139"/>
      <c r="AK1046" s="139"/>
      <c r="AL1046" s="139"/>
      <c r="AM1046" s="139"/>
      <c r="AN1046" s="139"/>
      <c r="AO1046" s="139"/>
      <c r="AP1046" s="139"/>
      <c r="AQ1046" s="139"/>
      <c r="AR1046" s="139"/>
      <c r="AS1046" s="139"/>
      <c r="AT1046" s="139"/>
      <c r="AU1046" s="139"/>
      <c r="AV1046" s="139"/>
      <c r="AW1046" s="139"/>
      <c r="AX1046" s="139"/>
      <c r="AY1046" s="139"/>
      <c r="AZ1046" s="139"/>
      <c r="BA1046" s="140"/>
      <c r="BB1046" s="139"/>
      <c r="BC1046" s="139"/>
      <c r="BD1046" s="139"/>
      <c r="BE1046" s="139"/>
      <c r="BF1046" s="139"/>
      <c r="BG1046" s="140"/>
      <c r="BH1046" s="139"/>
      <c r="BI1046" s="139"/>
      <c r="BJ1046" s="139"/>
      <c r="BK1046" s="139"/>
      <c r="BL1046" s="139"/>
      <c r="BM1046" s="139"/>
      <c r="BN1046" s="139"/>
    </row>
    <row r="1047" spans="1:66" ht="15">
      <c r="A1047" s="139"/>
      <c r="B1047" s="139"/>
      <c r="C1047" s="139"/>
      <c r="D1047" s="139"/>
      <c r="E1047" s="139"/>
      <c r="F1047" s="139"/>
      <c r="G1047" s="139"/>
      <c r="H1047" s="139"/>
      <c r="I1047" s="139"/>
      <c r="J1047" s="139"/>
      <c r="K1047" s="139"/>
      <c r="L1047" s="139"/>
      <c r="M1047" s="139"/>
      <c r="N1047" s="139"/>
      <c r="O1047" s="139"/>
      <c r="P1047" s="139"/>
      <c r="Q1047" s="139"/>
      <c r="R1047" s="139"/>
      <c r="S1047" s="139"/>
      <c r="T1047" s="139"/>
      <c r="U1047" s="139"/>
      <c r="V1047" s="139"/>
      <c r="W1047" s="139"/>
      <c r="X1047" s="139"/>
      <c r="Y1047" s="139"/>
      <c r="Z1047" s="139"/>
      <c r="AA1047" s="139"/>
      <c r="AB1047" s="139"/>
      <c r="AC1047" s="139"/>
      <c r="AD1047" s="139"/>
      <c r="AE1047" s="139"/>
      <c r="AF1047" s="139"/>
      <c r="AG1047" s="139"/>
      <c r="AH1047" s="139"/>
      <c r="AI1047" s="139"/>
      <c r="AJ1047" s="139"/>
      <c r="AK1047" s="139"/>
      <c r="AL1047" s="139"/>
      <c r="AM1047" s="139"/>
      <c r="AN1047" s="139"/>
      <c r="AO1047" s="139"/>
      <c r="AP1047" s="139"/>
      <c r="AQ1047" s="139"/>
      <c r="AR1047" s="139"/>
      <c r="AS1047" s="139"/>
      <c r="AT1047" s="139"/>
      <c r="AU1047" s="139"/>
      <c r="AV1047" s="139"/>
      <c r="AW1047" s="139"/>
      <c r="AX1047" s="139"/>
      <c r="AY1047" s="139"/>
      <c r="AZ1047" s="139"/>
      <c r="BA1047" s="140"/>
      <c r="BB1047" s="139"/>
      <c r="BC1047" s="139"/>
      <c r="BD1047" s="139"/>
      <c r="BE1047" s="139"/>
      <c r="BF1047" s="139"/>
      <c r="BG1047" s="140"/>
      <c r="BH1047" s="139"/>
      <c r="BI1047" s="139"/>
      <c r="BJ1047" s="139"/>
      <c r="BK1047" s="139"/>
      <c r="BL1047" s="139"/>
      <c r="BM1047" s="139"/>
      <c r="BN1047" s="139"/>
    </row>
    <row r="1048" spans="1:66" ht="15">
      <c r="A1048" s="139"/>
      <c r="B1048" s="139"/>
      <c r="C1048" s="139"/>
      <c r="D1048" s="139"/>
      <c r="E1048" s="139"/>
      <c r="F1048" s="139"/>
      <c r="G1048" s="139"/>
      <c r="H1048" s="139"/>
      <c r="I1048" s="139"/>
      <c r="J1048" s="139"/>
      <c r="K1048" s="139"/>
      <c r="L1048" s="139"/>
      <c r="M1048" s="139"/>
      <c r="N1048" s="139"/>
      <c r="O1048" s="139"/>
      <c r="P1048" s="139"/>
      <c r="Q1048" s="139"/>
      <c r="R1048" s="139"/>
      <c r="S1048" s="139"/>
      <c r="T1048" s="139"/>
      <c r="U1048" s="139"/>
      <c r="V1048" s="139"/>
      <c r="W1048" s="139"/>
      <c r="X1048" s="139"/>
      <c r="Y1048" s="139"/>
      <c r="Z1048" s="139"/>
      <c r="AA1048" s="139"/>
      <c r="AB1048" s="139"/>
      <c r="AC1048" s="139"/>
      <c r="AD1048" s="139"/>
      <c r="AE1048" s="139"/>
      <c r="AF1048" s="139"/>
      <c r="AG1048" s="139"/>
      <c r="AH1048" s="139"/>
      <c r="AI1048" s="139"/>
      <c r="AJ1048" s="139"/>
      <c r="AK1048" s="139"/>
      <c r="AL1048" s="139"/>
      <c r="AM1048" s="139"/>
      <c r="AN1048" s="139"/>
      <c r="AO1048" s="139"/>
      <c r="AP1048" s="139"/>
      <c r="AQ1048" s="139"/>
      <c r="AR1048" s="139"/>
      <c r="AS1048" s="139"/>
      <c r="AT1048" s="139"/>
      <c r="AU1048" s="139"/>
      <c r="AV1048" s="139"/>
      <c r="AW1048" s="139"/>
      <c r="AX1048" s="139"/>
      <c r="AY1048" s="139"/>
      <c r="AZ1048" s="139"/>
      <c r="BA1048" s="140"/>
      <c r="BB1048" s="139"/>
      <c r="BC1048" s="139"/>
      <c r="BD1048" s="139"/>
      <c r="BE1048" s="139"/>
      <c r="BF1048" s="139"/>
      <c r="BG1048" s="140"/>
      <c r="BH1048" s="139"/>
      <c r="BI1048" s="139"/>
      <c r="BJ1048" s="139"/>
      <c r="BK1048" s="139"/>
      <c r="BL1048" s="139"/>
      <c r="BM1048" s="139"/>
      <c r="BN1048" s="139"/>
    </row>
    <row r="1049" spans="1:66" ht="15">
      <c r="A1049" s="139"/>
      <c r="B1049" s="139"/>
      <c r="C1049" s="139"/>
      <c r="D1049" s="139"/>
      <c r="E1049" s="139"/>
      <c r="F1049" s="139"/>
      <c r="G1049" s="139"/>
      <c r="H1049" s="139"/>
      <c r="I1049" s="139"/>
      <c r="J1049" s="139"/>
      <c r="K1049" s="139"/>
      <c r="L1049" s="139"/>
      <c r="M1049" s="139"/>
      <c r="N1049" s="139"/>
      <c r="O1049" s="139"/>
      <c r="P1049" s="139"/>
      <c r="Q1049" s="139"/>
      <c r="R1049" s="139"/>
      <c r="S1049" s="139"/>
      <c r="T1049" s="139"/>
      <c r="U1049" s="139"/>
      <c r="V1049" s="139"/>
      <c r="W1049" s="139"/>
      <c r="X1049" s="139"/>
      <c r="Y1049" s="139"/>
      <c r="Z1049" s="139"/>
      <c r="AA1049" s="139"/>
      <c r="AB1049" s="139"/>
      <c r="AC1049" s="139"/>
      <c r="AD1049" s="139"/>
      <c r="AE1049" s="139"/>
      <c r="AF1049" s="139"/>
      <c r="AG1049" s="139"/>
      <c r="AH1049" s="139"/>
      <c r="AI1049" s="139"/>
      <c r="AJ1049" s="139"/>
      <c r="AK1049" s="139"/>
      <c r="AL1049" s="139"/>
      <c r="AM1049" s="139"/>
      <c r="AN1049" s="139"/>
      <c r="AO1049" s="139"/>
      <c r="AP1049" s="139"/>
      <c r="AQ1049" s="139"/>
      <c r="AR1049" s="139"/>
      <c r="AS1049" s="139"/>
      <c r="AT1049" s="139"/>
      <c r="AU1049" s="139"/>
      <c r="AV1049" s="139"/>
      <c r="AW1049" s="139"/>
      <c r="AX1049" s="139"/>
      <c r="AY1049" s="139"/>
      <c r="AZ1049" s="139"/>
      <c r="BA1049" s="140"/>
      <c r="BB1049" s="139"/>
      <c r="BC1049" s="139"/>
      <c r="BD1049" s="139"/>
      <c r="BE1049" s="139"/>
      <c r="BF1049" s="139"/>
      <c r="BG1049" s="140"/>
      <c r="BH1049" s="139"/>
      <c r="BI1049" s="139"/>
      <c r="BJ1049" s="139"/>
      <c r="BK1049" s="139"/>
      <c r="BL1049" s="139"/>
      <c r="BM1049" s="139"/>
      <c r="BN1049" s="139"/>
    </row>
    <row r="1050" spans="1:66" ht="15">
      <c r="A1050" s="139"/>
      <c r="B1050" s="139"/>
      <c r="C1050" s="139"/>
      <c r="D1050" s="139"/>
      <c r="E1050" s="139"/>
      <c r="F1050" s="139"/>
      <c r="G1050" s="139"/>
      <c r="H1050" s="139"/>
      <c r="I1050" s="139"/>
      <c r="J1050" s="139"/>
      <c r="K1050" s="139"/>
      <c r="L1050" s="139"/>
      <c r="M1050" s="139"/>
      <c r="N1050" s="139"/>
      <c r="O1050" s="139"/>
      <c r="P1050" s="139"/>
      <c r="Q1050" s="139"/>
      <c r="R1050" s="139"/>
      <c r="S1050" s="139"/>
      <c r="T1050" s="139"/>
      <c r="U1050" s="139"/>
      <c r="V1050" s="139"/>
      <c r="W1050" s="139"/>
      <c r="X1050" s="139"/>
      <c r="Y1050" s="139"/>
      <c r="Z1050" s="139"/>
      <c r="AA1050" s="139"/>
      <c r="AB1050" s="139"/>
      <c r="AC1050" s="139"/>
      <c r="AD1050" s="139"/>
      <c r="AE1050" s="139"/>
      <c r="AF1050" s="139"/>
      <c r="AG1050" s="139"/>
      <c r="AH1050" s="139"/>
      <c r="AI1050" s="139"/>
      <c r="AJ1050" s="139"/>
      <c r="AK1050" s="139"/>
      <c r="AL1050" s="139"/>
      <c r="AM1050" s="139"/>
      <c r="AN1050" s="139"/>
      <c r="AO1050" s="139"/>
      <c r="AP1050" s="139"/>
      <c r="AQ1050" s="139"/>
      <c r="AR1050" s="139"/>
      <c r="AS1050" s="139"/>
      <c r="AT1050" s="139"/>
      <c r="AU1050" s="139"/>
      <c r="AV1050" s="139"/>
      <c r="AW1050" s="139"/>
      <c r="AX1050" s="139"/>
      <c r="AY1050" s="139"/>
      <c r="AZ1050" s="139"/>
      <c r="BA1050" s="140"/>
      <c r="BB1050" s="139"/>
      <c r="BC1050" s="139"/>
      <c r="BD1050" s="139"/>
      <c r="BE1050" s="139"/>
      <c r="BF1050" s="139"/>
      <c r="BG1050" s="140"/>
      <c r="BH1050" s="139"/>
      <c r="BI1050" s="139"/>
      <c r="BJ1050" s="139"/>
      <c r="BK1050" s="139"/>
      <c r="BL1050" s="139"/>
      <c r="BM1050" s="139"/>
      <c r="BN1050" s="139"/>
    </row>
    <row r="1051" spans="1:66" ht="15">
      <c r="A1051" s="139"/>
      <c r="B1051" s="139"/>
      <c r="C1051" s="139"/>
      <c r="D1051" s="139"/>
      <c r="E1051" s="139"/>
      <c r="F1051" s="139"/>
      <c r="G1051" s="139"/>
      <c r="H1051" s="139"/>
      <c r="I1051" s="139"/>
      <c r="J1051" s="139"/>
      <c r="K1051" s="139"/>
      <c r="L1051" s="139"/>
      <c r="M1051" s="139"/>
      <c r="N1051" s="139"/>
      <c r="O1051" s="139"/>
      <c r="P1051" s="139"/>
      <c r="Q1051" s="139"/>
      <c r="R1051" s="139"/>
      <c r="S1051" s="139"/>
      <c r="T1051" s="139"/>
      <c r="U1051" s="139"/>
      <c r="V1051" s="139"/>
      <c r="W1051" s="139"/>
      <c r="X1051" s="139"/>
      <c r="Y1051" s="139"/>
      <c r="Z1051" s="139"/>
      <c r="AA1051" s="139"/>
      <c r="AB1051" s="139"/>
      <c r="AC1051" s="139"/>
      <c r="AD1051" s="139"/>
      <c r="AE1051" s="139"/>
      <c r="AF1051" s="139"/>
      <c r="AG1051" s="139"/>
      <c r="AH1051" s="139"/>
      <c r="AI1051" s="139"/>
      <c r="AJ1051" s="139"/>
      <c r="AK1051" s="139"/>
      <c r="AL1051" s="139"/>
      <c r="AM1051" s="139"/>
      <c r="AN1051" s="139"/>
      <c r="AO1051" s="139"/>
      <c r="AP1051" s="139"/>
      <c r="AQ1051" s="139"/>
      <c r="AR1051" s="139"/>
      <c r="AS1051" s="139"/>
      <c r="AT1051" s="139"/>
      <c r="AU1051" s="139"/>
      <c r="AV1051" s="139"/>
      <c r="AW1051" s="139"/>
      <c r="AX1051" s="139"/>
      <c r="AY1051" s="139"/>
      <c r="AZ1051" s="139"/>
      <c r="BA1051" s="140"/>
      <c r="BB1051" s="139"/>
      <c r="BC1051" s="139"/>
      <c r="BD1051" s="139"/>
      <c r="BE1051" s="139"/>
      <c r="BF1051" s="139"/>
      <c r="BG1051" s="140"/>
      <c r="BH1051" s="139"/>
      <c r="BI1051" s="139"/>
      <c r="BJ1051" s="139"/>
      <c r="BK1051" s="139"/>
      <c r="BL1051" s="139"/>
      <c r="BM1051" s="139"/>
      <c r="BN1051" s="139"/>
    </row>
    <row r="1052" spans="1:66" ht="15">
      <c r="A1052" s="139"/>
      <c r="B1052" s="139"/>
      <c r="C1052" s="139"/>
      <c r="D1052" s="139"/>
      <c r="E1052" s="139"/>
      <c r="F1052" s="139"/>
      <c r="G1052" s="139"/>
      <c r="H1052" s="139"/>
      <c r="I1052" s="139"/>
      <c r="J1052" s="139"/>
      <c r="K1052" s="139"/>
      <c r="L1052" s="139"/>
      <c r="M1052" s="139"/>
      <c r="N1052" s="139"/>
      <c r="O1052" s="139"/>
      <c r="P1052" s="139"/>
      <c r="Q1052" s="139"/>
      <c r="R1052" s="139"/>
      <c r="S1052" s="139"/>
      <c r="T1052" s="139"/>
      <c r="U1052" s="139"/>
      <c r="V1052" s="139"/>
      <c r="W1052" s="139"/>
      <c r="X1052" s="139"/>
      <c r="Y1052" s="139"/>
      <c r="Z1052" s="139"/>
      <c r="AA1052" s="139"/>
      <c r="AB1052" s="139"/>
      <c r="AC1052" s="139"/>
      <c r="AD1052" s="139"/>
      <c r="AE1052" s="139"/>
      <c r="AF1052" s="139"/>
      <c r="AG1052" s="139"/>
      <c r="AH1052" s="139"/>
      <c r="AI1052" s="139"/>
      <c r="AJ1052" s="139"/>
      <c r="AK1052" s="139"/>
      <c r="AL1052" s="139"/>
      <c r="AM1052" s="139"/>
      <c r="AN1052" s="139"/>
      <c r="AO1052" s="139"/>
      <c r="AP1052" s="139"/>
      <c r="AQ1052" s="139"/>
      <c r="AR1052" s="139"/>
      <c r="AS1052" s="139"/>
      <c r="AT1052" s="139"/>
      <c r="AU1052" s="139"/>
      <c r="AV1052" s="139"/>
      <c r="AW1052" s="139"/>
      <c r="AX1052" s="139"/>
      <c r="AY1052" s="139"/>
      <c r="AZ1052" s="139"/>
      <c r="BA1052" s="140"/>
      <c r="BB1052" s="139"/>
      <c r="BC1052" s="139"/>
      <c r="BD1052" s="139"/>
      <c r="BE1052" s="139"/>
      <c r="BF1052" s="139"/>
      <c r="BG1052" s="140"/>
      <c r="BH1052" s="139"/>
      <c r="BI1052" s="139"/>
      <c r="BJ1052" s="139"/>
      <c r="BK1052" s="139"/>
      <c r="BL1052" s="139"/>
      <c r="BM1052" s="139"/>
      <c r="BN1052" s="139"/>
    </row>
    <row r="1053" spans="1:66" ht="15">
      <c r="A1053" s="139"/>
      <c r="B1053" s="139"/>
      <c r="C1053" s="139"/>
      <c r="D1053" s="139"/>
      <c r="E1053" s="139"/>
      <c r="F1053" s="139"/>
      <c r="G1053" s="139"/>
      <c r="H1053" s="139"/>
      <c r="I1053" s="139"/>
      <c r="J1053" s="139"/>
      <c r="K1053" s="139"/>
      <c r="L1053" s="139"/>
      <c r="M1053" s="139"/>
      <c r="N1053" s="139"/>
      <c r="O1053" s="139"/>
      <c r="P1053" s="139"/>
      <c r="Q1053" s="139"/>
      <c r="R1053" s="139"/>
      <c r="S1053" s="139"/>
      <c r="T1053" s="139"/>
      <c r="U1053" s="139"/>
      <c r="V1053" s="139"/>
      <c r="W1053" s="139"/>
      <c r="X1053" s="139"/>
      <c r="Y1053" s="139"/>
      <c r="Z1053" s="139"/>
      <c r="AA1053" s="139"/>
      <c r="AB1053" s="139"/>
      <c r="AC1053" s="139"/>
      <c r="AD1053" s="139"/>
      <c r="AE1053" s="139"/>
      <c r="AF1053" s="139"/>
      <c r="AG1053" s="139"/>
      <c r="AH1053" s="139"/>
      <c r="AI1053" s="139"/>
      <c r="AJ1053" s="139"/>
      <c r="AK1053" s="139"/>
      <c r="AL1053" s="139"/>
      <c r="AM1053" s="139"/>
      <c r="AN1053" s="139"/>
      <c r="AO1053" s="139"/>
      <c r="AP1053" s="139"/>
      <c r="AQ1053" s="139"/>
      <c r="AR1053" s="139"/>
      <c r="AS1053" s="139"/>
      <c r="AT1053" s="139"/>
      <c r="AU1053" s="139"/>
      <c r="AV1053" s="139"/>
      <c r="AW1053" s="139"/>
      <c r="AX1053" s="139"/>
      <c r="AY1053" s="139"/>
      <c r="AZ1053" s="139"/>
      <c r="BA1053" s="140"/>
      <c r="BB1053" s="139"/>
      <c r="BC1053" s="139"/>
      <c r="BD1053" s="139"/>
      <c r="BE1053" s="139"/>
      <c r="BF1053" s="139"/>
      <c r="BG1053" s="140"/>
      <c r="BH1053" s="139"/>
      <c r="BI1053" s="139"/>
      <c r="BJ1053" s="139"/>
      <c r="BK1053" s="139"/>
      <c r="BL1053" s="139"/>
      <c r="BM1053" s="139"/>
      <c r="BN1053" s="139"/>
    </row>
    <row r="1054" spans="1:66" ht="15">
      <c r="A1054" s="139"/>
      <c r="B1054" s="139"/>
      <c r="C1054" s="139"/>
      <c r="D1054" s="139"/>
      <c r="E1054" s="139"/>
      <c r="F1054" s="139"/>
      <c r="G1054" s="139"/>
      <c r="H1054" s="139"/>
      <c r="I1054" s="139"/>
      <c r="J1054" s="139"/>
      <c r="K1054" s="139"/>
      <c r="L1054" s="139"/>
      <c r="M1054" s="139"/>
      <c r="N1054" s="139"/>
      <c r="O1054" s="139"/>
      <c r="P1054" s="139"/>
      <c r="Q1054" s="139"/>
      <c r="R1054" s="139"/>
      <c r="S1054" s="139"/>
      <c r="T1054" s="139"/>
      <c r="U1054" s="139"/>
      <c r="V1054" s="139"/>
      <c r="W1054" s="139"/>
      <c r="X1054" s="139"/>
      <c r="Y1054" s="139"/>
      <c r="Z1054" s="139"/>
      <c r="AA1054" s="139"/>
      <c r="AB1054" s="139"/>
      <c r="AC1054" s="139"/>
      <c r="AD1054" s="139"/>
      <c r="AE1054" s="139"/>
      <c r="AF1054" s="139"/>
      <c r="AG1054" s="139"/>
      <c r="AH1054" s="139"/>
      <c r="AI1054" s="139"/>
      <c r="AJ1054" s="139"/>
      <c r="AK1054" s="139"/>
      <c r="AL1054" s="139"/>
      <c r="AM1054" s="139"/>
      <c r="AN1054" s="139"/>
      <c r="AO1054" s="139"/>
      <c r="AP1054" s="139"/>
      <c r="AQ1054" s="139"/>
      <c r="AR1054" s="139"/>
      <c r="AS1054" s="139"/>
      <c r="AT1054" s="139"/>
      <c r="AU1054" s="139"/>
      <c r="AV1054" s="139"/>
      <c r="AW1054" s="139"/>
      <c r="AX1054" s="139"/>
      <c r="AY1054" s="139"/>
      <c r="AZ1054" s="139"/>
      <c r="BA1054" s="140"/>
      <c r="BB1054" s="139"/>
      <c r="BC1054" s="139"/>
      <c r="BD1054" s="139"/>
      <c r="BE1054" s="139"/>
      <c r="BF1054" s="139"/>
      <c r="BG1054" s="140"/>
      <c r="BH1054" s="139"/>
      <c r="BI1054" s="139"/>
      <c r="BJ1054" s="139"/>
      <c r="BK1054" s="139"/>
      <c r="BL1054" s="139"/>
      <c r="BM1054" s="139"/>
      <c r="BN1054" s="139"/>
    </row>
    <row r="1055" spans="1:66" ht="15">
      <c r="A1055" s="139"/>
      <c r="B1055" s="139"/>
      <c r="C1055" s="139"/>
      <c r="D1055" s="139"/>
      <c r="E1055" s="139"/>
      <c r="F1055" s="139"/>
      <c r="G1055" s="139"/>
      <c r="H1055" s="139"/>
      <c r="I1055" s="139"/>
      <c r="J1055" s="139"/>
      <c r="K1055" s="139"/>
      <c r="L1055" s="139"/>
      <c r="M1055" s="139"/>
      <c r="N1055" s="139"/>
      <c r="O1055" s="139"/>
      <c r="P1055" s="139"/>
      <c r="Q1055" s="139"/>
      <c r="R1055" s="139"/>
      <c r="S1055" s="139"/>
      <c r="T1055" s="139"/>
      <c r="U1055" s="139"/>
      <c r="V1055" s="139"/>
      <c r="W1055" s="139"/>
      <c r="X1055" s="139"/>
      <c r="Y1055" s="139"/>
      <c r="Z1055" s="139"/>
      <c r="AA1055" s="139"/>
      <c r="AB1055" s="139"/>
      <c r="AC1055" s="139"/>
      <c r="AD1055" s="139"/>
      <c r="AE1055" s="139"/>
      <c r="AF1055" s="139"/>
      <c r="AG1055" s="139"/>
      <c r="AH1055" s="139"/>
      <c r="AI1055" s="139"/>
      <c r="AJ1055" s="139"/>
      <c r="AK1055" s="139"/>
      <c r="AL1055" s="139"/>
      <c r="AM1055" s="139"/>
      <c r="AN1055" s="139"/>
      <c r="AO1055" s="139"/>
      <c r="AP1055" s="139"/>
      <c r="AQ1055" s="139"/>
      <c r="AR1055" s="139"/>
      <c r="AS1055" s="139"/>
      <c r="AT1055" s="139"/>
      <c r="AU1055" s="139"/>
      <c r="AV1055" s="139"/>
      <c r="AW1055" s="139"/>
      <c r="AX1055" s="139"/>
      <c r="AY1055" s="139"/>
      <c r="AZ1055" s="139"/>
      <c r="BA1055" s="140"/>
      <c r="BB1055" s="139"/>
      <c r="BC1055" s="139"/>
      <c r="BD1055" s="139"/>
      <c r="BE1055" s="139"/>
      <c r="BF1055" s="139"/>
      <c r="BG1055" s="140"/>
      <c r="BH1055" s="139"/>
      <c r="BI1055" s="139"/>
      <c r="BJ1055" s="139"/>
      <c r="BK1055" s="139"/>
      <c r="BL1055" s="139"/>
      <c r="BM1055" s="139"/>
      <c r="BN1055" s="139"/>
    </row>
    <row r="1056" spans="1:66" ht="15">
      <c r="A1056" s="139"/>
      <c r="B1056" s="139"/>
      <c r="C1056" s="139"/>
      <c r="D1056" s="139"/>
      <c r="E1056" s="139"/>
      <c r="F1056" s="139"/>
      <c r="G1056" s="139"/>
      <c r="H1056" s="139"/>
      <c r="I1056" s="139"/>
      <c r="J1056" s="139"/>
      <c r="K1056" s="139"/>
      <c r="L1056" s="139"/>
      <c r="M1056" s="139"/>
      <c r="N1056" s="139"/>
      <c r="O1056" s="139"/>
      <c r="P1056" s="139"/>
      <c r="Q1056" s="139"/>
      <c r="R1056" s="139"/>
      <c r="S1056" s="139"/>
      <c r="T1056" s="139"/>
      <c r="U1056" s="139"/>
      <c r="V1056" s="139"/>
      <c r="W1056" s="139"/>
      <c r="X1056" s="139"/>
      <c r="Y1056" s="139"/>
      <c r="Z1056" s="139"/>
      <c r="AA1056" s="139"/>
      <c r="AB1056" s="139"/>
      <c r="AC1056" s="139"/>
      <c r="AD1056" s="139"/>
      <c r="AE1056" s="139"/>
      <c r="AF1056" s="139"/>
      <c r="AG1056" s="139"/>
      <c r="AH1056" s="139"/>
      <c r="AI1056" s="139"/>
      <c r="AJ1056" s="139"/>
      <c r="AK1056" s="139"/>
      <c r="AL1056" s="139"/>
      <c r="AM1056" s="139"/>
      <c r="AN1056" s="139"/>
      <c r="AO1056" s="139"/>
      <c r="AP1056" s="139"/>
      <c r="AQ1056" s="139"/>
      <c r="AR1056" s="139"/>
      <c r="AS1056" s="139"/>
      <c r="AT1056" s="139"/>
      <c r="AU1056" s="139"/>
      <c r="AV1056" s="139"/>
      <c r="AW1056" s="139"/>
      <c r="AX1056" s="139"/>
      <c r="AY1056" s="139"/>
      <c r="AZ1056" s="139"/>
      <c r="BA1056" s="140"/>
      <c r="BB1056" s="139"/>
      <c r="BC1056" s="139"/>
      <c r="BD1056" s="139"/>
      <c r="BE1056" s="139"/>
      <c r="BF1056" s="139"/>
      <c r="BG1056" s="140"/>
      <c r="BH1056" s="139"/>
      <c r="BI1056" s="139"/>
      <c r="BJ1056" s="139"/>
      <c r="BK1056" s="139"/>
      <c r="BL1056" s="139"/>
      <c r="BM1056" s="139"/>
      <c r="BN1056" s="139"/>
    </row>
    <row r="1057" spans="1:66" ht="15">
      <c r="A1057" s="139"/>
      <c r="B1057" s="139"/>
      <c r="C1057" s="139"/>
      <c r="D1057" s="139"/>
      <c r="E1057" s="139"/>
      <c r="F1057" s="139"/>
      <c r="G1057" s="139"/>
      <c r="H1057" s="139"/>
      <c r="I1057" s="139"/>
      <c r="J1057" s="139"/>
      <c r="K1057" s="139"/>
      <c r="L1057" s="139"/>
      <c r="M1057" s="139"/>
      <c r="N1057" s="139"/>
      <c r="O1057" s="139"/>
      <c r="P1057" s="139"/>
      <c r="Q1057" s="139"/>
      <c r="R1057" s="139"/>
      <c r="S1057" s="139"/>
      <c r="T1057" s="139"/>
      <c r="U1057" s="139"/>
      <c r="V1057" s="139"/>
      <c r="W1057" s="139"/>
      <c r="X1057" s="139"/>
      <c r="Y1057" s="139"/>
      <c r="Z1057" s="139"/>
      <c r="AA1057" s="139"/>
      <c r="AB1057" s="139"/>
      <c r="AC1057" s="139"/>
      <c r="AD1057" s="139"/>
      <c r="AE1057" s="139"/>
      <c r="AF1057" s="139"/>
      <c r="AG1057" s="139"/>
      <c r="AH1057" s="139"/>
      <c r="AI1057" s="139"/>
      <c r="AJ1057" s="139"/>
      <c r="AK1057" s="139"/>
      <c r="AL1057" s="139"/>
      <c r="AM1057" s="139"/>
      <c r="AN1057" s="139"/>
      <c r="AO1057" s="139"/>
      <c r="AP1057" s="139"/>
      <c r="AQ1057" s="139"/>
      <c r="AR1057" s="139"/>
      <c r="AS1057" s="139"/>
      <c r="AT1057" s="139"/>
      <c r="AU1057" s="139"/>
      <c r="AV1057" s="139"/>
      <c r="AW1057" s="139"/>
      <c r="AX1057" s="139"/>
      <c r="AY1057" s="139"/>
      <c r="AZ1057" s="139"/>
      <c r="BA1057" s="140"/>
      <c r="BB1057" s="139"/>
      <c r="BC1057" s="139"/>
      <c r="BD1057" s="139"/>
      <c r="BE1057" s="139"/>
      <c r="BF1057" s="139"/>
      <c r="BG1057" s="140"/>
      <c r="BH1057" s="139"/>
      <c r="BI1057" s="139"/>
      <c r="BJ1057" s="139"/>
      <c r="BK1057" s="139"/>
      <c r="BL1057" s="139"/>
      <c r="BM1057" s="139"/>
      <c r="BN1057" s="139"/>
    </row>
    <row r="1058" spans="1:66" ht="15">
      <c r="A1058" s="139"/>
      <c r="B1058" s="139"/>
      <c r="C1058" s="139"/>
      <c r="D1058" s="139"/>
      <c r="E1058" s="139"/>
      <c r="F1058" s="139"/>
      <c r="G1058" s="139"/>
      <c r="H1058" s="139"/>
      <c r="I1058" s="139"/>
      <c r="J1058" s="139"/>
      <c r="K1058" s="139"/>
      <c r="L1058" s="139"/>
      <c r="M1058" s="139"/>
      <c r="N1058" s="139"/>
      <c r="O1058" s="139"/>
      <c r="P1058" s="139"/>
      <c r="Q1058" s="139"/>
      <c r="R1058" s="139"/>
      <c r="S1058" s="139"/>
      <c r="T1058" s="139"/>
      <c r="U1058" s="139"/>
      <c r="V1058" s="139"/>
      <c r="W1058" s="139"/>
      <c r="X1058" s="139"/>
      <c r="Y1058" s="139"/>
      <c r="Z1058" s="139"/>
      <c r="AA1058" s="139"/>
      <c r="AB1058" s="139"/>
      <c r="AC1058" s="139"/>
      <c r="AD1058" s="139"/>
      <c r="AE1058" s="139"/>
      <c r="AF1058" s="139"/>
      <c r="AG1058" s="139"/>
      <c r="AH1058" s="139"/>
      <c r="AI1058" s="139"/>
      <c r="AJ1058" s="139"/>
      <c r="AK1058" s="139"/>
      <c r="AL1058" s="139"/>
      <c r="AM1058" s="139"/>
      <c r="AN1058" s="139"/>
      <c r="AO1058" s="139"/>
      <c r="AP1058" s="139"/>
      <c r="AQ1058" s="139"/>
      <c r="AR1058" s="139"/>
      <c r="AS1058" s="139"/>
      <c r="AT1058" s="139"/>
      <c r="AU1058" s="139"/>
      <c r="AV1058" s="139"/>
      <c r="AW1058" s="139"/>
      <c r="AX1058" s="139"/>
      <c r="AY1058" s="139"/>
      <c r="AZ1058" s="139"/>
      <c r="BA1058" s="140"/>
      <c r="BB1058" s="139"/>
      <c r="BC1058" s="139"/>
      <c r="BD1058" s="139"/>
      <c r="BE1058" s="139"/>
      <c r="BF1058" s="139"/>
      <c r="BG1058" s="140"/>
      <c r="BH1058" s="139"/>
      <c r="BI1058" s="139"/>
      <c r="BJ1058" s="139"/>
      <c r="BK1058" s="139"/>
      <c r="BL1058" s="139"/>
      <c r="BM1058" s="139"/>
      <c r="BN1058" s="139"/>
    </row>
    <row r="1059" spans="1:66" ht="15">
      <c r="A1059" s="139"/>
      <c r="B1059" s="139"/>
      <c r="C1059" s="139"/>
      <c r="D1059" s="139"/>
      <c r="E1059" s="139"/>
      <c r="F1059" s="139"/>
      <c r="G1059" s="139"/>
      <c r="H1059" s="139"/>
      <c r="I1059" s="139"/>
      <c r="J1059" s="139"/>
      <c r="K1059" s="139"/>
      <c r="L1059" s="139"/>
      <c r="M1059" s="139"/>
      <c r="N1059" s="139"/>
      <c r="O1059" s="139"/>
      <c r="P1059" s="139"/>
      <c r="Q1059" s="139"/>
      <c r="R1059" s="139"/>
      <c r="S1059" s="139"/>
      <c r="T1059" s="139"/>
      <c r="U1059" s="139"/>
      <c r="V1059" s="139"/>
      <c r="W1059" s="139"/>
      <c r="X1059" s="139"/>
      <c r="Y1059" s="139"/>
      <c r="Z1059" s="139"/>
      <c r="AA1059" s="139"/>
      <c r="AB1059" s="139"/>
      <c r="AC1059" s="139"/>
      <c r="AD1059" s="139"/>
      <c r="AE1059" s="139"/>
      <c r="AF1059" s="139"/>
      <c r="AG1059" s="139"/>
      <c r="AH1059" s="139"/>
      <c r="AI1059" s="139"/>
      <c r="AJ1059" s="139"/>
      <c r="AK1059" s="139"/>
      <c r="AL1059" s="139"/>
      <c r="AM1059" s="139"/>
      <c r="AN1059" s="139"/>
      <c r="AO1059" s="139"/>
      <c r="AP1059" s="139"/>
      <c r="AQ1059" s="139"/>
      <c r="AR1059" s="139"/>
      <c r="AS1059" s="139"/>
      <c r="AT1059" s="139"/>
      <c r="AU1059" s="139"/>
      <c r="AV1059" s="139"/>
      <c r="AW1059" s="139"/>
      <c r="AX1059" s="139"/>
      <c r="AY1059" s="139"/>
      <c r="AZ1059" s="139"/>
      <c r="BA1059" s="140"/>
      <c r="BB1059" s="139"/>
      <c r="BC1059" s="139"/>
      <c r="BD1059" s="139"/>
      <c r="BE1059" s="139"/>
      <c r="BF1059" s="139"/>
      <c r="BG1059" s="140"/>
      <c r="BH1059" s="139"/>
      <c r="BI1059" s="139"/>
      <c r="BJ1059" s="139"/>
      <c r="BK1059" s="139"/>
      <c r="BL1059" s="139"/>
      <c r="BM1059" s="139"/>
      <c r="BN1059" s="139"/>
    </row>
    <row r="1060" spans="1:66" ht="15">
      <c r="A1060" s="139"/>
      <c r="B1060" s="139"/>
      <c r="C1060" s="139"/>
      <c r="D1060" s="139"/>
      <c r="E1060" s="139"/>
      <c r="F1060" s="139"/>
      <c r="G1060" s="139"/>
      <c r="H1060" s="139"/>
      <c r="I1060" s="139"/>
      <c r="J1060" s="139"/>
      <c r="K1060" s="139"/>
      <c r="L1060" s="139"/>
      <c r="M1060" s="139"/>
      <c r="N1060" s="139"/>
      <c r="O1060" s="139"/>
      <c r="P1060" s="139"/>
      <c r="Q1060" s="139"/>
      <c r="R1060" s="139"/>
      <c r="S1060" s="139"/>
      <c r="T1060" s="139"/>
      <c r="U1060" s="139"/>
      <c r="V1060" s="139"/>
      <c r="W1060" s="139"/>
      <c r="X1060" s="139"/>
      <c r="Y1060" s="139"/>
      <c r="Z1060" s="139"/>
      <c r="AA1060" s="139"/>
      <c r="AB1060" s="139"/>
      <c r="AC1060" s="139"/>
      <c r="AD1060" s="139"/>
      <c r="AE1060" s="139"/>
      <c r="AF1060" s="139"/>
      <c r="AG1060" s="139"/>
      <c r="AH1060" s="139"/>
      <c r="AI1060" s="139"/>
      <c r="AJ1060" s="139"/>
      <c r="AK1060" s="139"/>
      <c r="AL1060" s="139"/>
      <c r="AM1060" s="139"/>
      <c r="AN1060" s="139"/>
      <c r="AO1060" s="139"/>
      <c r="AP1060" s="139"/>
      <c r="AQ1060" s="139"/>
      <c r="AR1060" s="139"/>
      <c r="AS1060" s="139"/>
      <c r="AT1060" s="139"/>
      <c r="AU1060" s="139"/>
      <c r="AV1060" s="139"/>
      <c r="AW1060" s="139"/>
      <c r="AX1060" s="139"/>
      <c r="AY1060" s="139"/>
      <c r="AZ1060" s="139"/>
      <c r="BA1060" s="140"/>
      <c r="BB1060" s="139"/>
      <c r="BC1060" s="139"/>
      <c r="BD1060" s="139"/>
      <c r="BE1060" s="139"/>
      <c r="BF1060" s="139"/>
      <c r="BG1060" s="140"/>
      <c r="BH1060" s="139"/>
      <c r="BI1060" s="139"/>
      <c r="BJ1060" s="139"/>
      <c r="BK1060" s="139"/>
      <c r="BL1060" s="139"/>
      <c r="BM1060" s="139"/>
      <c r="BN1060" s="139"/>
    </row>
    <row r="1061" spans="1:66" ht="15">
      <c r="A1061" s="139"/>
      <c r="B1061" s="139"/>
      <c r="C1061" s="139"/>
      <c r="D1061" s="139"/>
      <c r="E1061" s="139"/>
      <c r="F1061" s="139"/>
      <c r="G1061" s="139"/>
      <c r="H1061" s="139"/>
      <c r="I1061" s="139"/>
      <c r="J1061" s="139"/>
      <c r="K1061" s="139"/>
      <c r="L1061" s="139"/>
      <c r="M1061" s="139"/>
      <c r="N1061" s="139"/>
      <c r="O1061" s="139"/>
      <c r="P1061" s="139"/>
      <c r="Q1061" s="139"/>
      <c r="R1061" s="139"/>
      <c r="S1061" s="139"/>
      <c r="T1061" s="139"/>
      <c r="U1061" s="139"/>
      <c r="V1061" s="139"/>
      <c r="W1061" s="139"/>
      <c r="X1061" s="139"/>
      <c r="Y1061" s="139"/>
      <c r="Z1061" s="139"/>
      <c r="AA1061" s="139"/>
      <c r="AB1061" s="139"/>
      <c r="AC1061" s="139"/>
      <c r="AD1061" s="139"/>
      <c r="AE1061" s="139"/>
      <c r="AF1061" s="139"/>
      <c r="AG1061" s="139"/>
      <c r="AH1061" s="139"/>
      <c r="AI1061" s="139"/>
      <c r="AJ1061" s="139"/>
      <c r="AK1061" s="139"/>
      <c r="AL1061" s="139"/>
      <c r="AM1061" s="139"/>
      <c r="AN1061" s="139"/>
      <c r="AO1061" s="139"/>
      <c r="AP1061" s="139"/>
      <c r="AQ1061" s="139"/>
      <c r="AR1061" s="139"/>
      <c r="AS1061" s="139"/>
      <c r="AT1061" s="139"/>
      <c r="AU1061" s="139"/>
      <c r="AV1061" s="139"/>
      <c r="AW1061" s="139"/>
      <c r="AX1061" s="139"/>
      <c r="AY1061" s="139"/>
      <c r="AZ1061" s="139"/>
      <c r="BA1061" s="140"/>
      <c r="BB1061" s="139"/>
      <c r="BC1061" s="139"/>
      <c r="BD1061" s="139"/>
      <c r="BE1061" s="139"/>
      <c r="BF1061" s="139"/>
      <c r="BG1061" s="140"/>
      <c r="BH1061" s="139"/>
      <c r="BI1061" s="139"/>
      <c r="BJ1061" s="139"/>
      <c r="BK1061" s="139"/>
      <c r="BL1061" s="139"/>
      <c r="BM1061" s="139"/>
      <c r="BN1061" s="139"/>
    </row>
    <row r="1062" spans="1:66" ht="15">
      <c r="A1062" s="139"/>
      <c r="B1062" s="139"/>
      <c r="C1062" s="139"/>
      <c r="D1062" s="139"/>
      <c r="E1062" s="139"/>
      <c r="F1062" s="139"/>
      <c r="G1062" s="139"/>
      <c r="H1062" s="139"/>
      <c r="I1062" s="139"/>
      <c r="J1062" s="139"/>
      <c r="K1062" s="139"/>
      <c r="L1062" s="139"/>
      <c r="M1062" s="139"/>
      <c r="N1062" s="139"/>
      <c r="O1062" s="139"/>
      <c r="P1062" s="139"/>
      <c r="Q1062" s="139"/>
      <c r="R1062" s="139"/>
      <c r="S1062" s="139"/>
      <c r="T1062" s="139"/>
      <c r="U1062" s="139"/>
      <c r="V1062" s="139"/>
      <c r="W1062" s="139"/>
      <c r="X1062" s="139"/>
      <c r="Y1062" s="139"/>
      <c r="Z1062" s="139"/>
      <c r="AA1062" s="139"/>
      <c r="AB1062" s="139"/>
      <c r="AC1062" s="139"/>
      <c r="AD1062" s="139"/>
      <c r="AE1062" s="139"/>
      <c r="AF1062" s="139"/>
      <c r="AG1062" s="139"/>
      <c r="AH1062" s="139"/>
      <c r="AI1062" s="139"/>
      <c r="AJ1062" s="139"/>
      <c r="AK1062" s="139"/>
      <c r="AL1062" s="139"/>
      <c r="AM1062" s="139"/>
      <c r="AN1062" s="139"/>
      <c r="AO1062" s="139"/>
      <c r="AP1062" s="139"/>
      <c r="AQ1062" s="139"/>
      <c r="AR1062" s="139"/>
      <c r="AS1062" s="139"/>
      <c r="AT1062" s="139"/>
      <c r="AU1062" s="139"/>
      <c r="AV1062" s="139"/>
      <c r="AW1062" s="139"/>
      <c r="AX1062" s="139"/>
      <c r="AY1062" s="139"/>
      <c r="AZ1062" s="139"/>
      <c r="BA1062" s="140"/>
      <c r="BB1062" s="139"/>
      <c r="BC1062" s="139"/>
      <c r="BD1062" s="139"/>
      <c r="BE1062" s="139"/>
      <c r="BF1062" s="139"/>
      <c r="BG1062" s="140"/>
      <c r="BH1062" s="139"/>
      <c r="BI1062" s="139"/>
      <c r="BJ1062" s="139"/>
      <c r="BK1062" s="139"/>
      <c r="BL1062" s="139"/>
      <c r="BM1062" s="139"/>
      <c r="BN1062" s="139"/>
    </row>
    <row r="1063" spans="1:66" ht="15">
      <c r="A1063" s="139"/>
      <c r="B1063" s="139"/>
      <c r="C1063" s="139"/>
      <c r="D1063" s="139"/>
      <c r="E1063" s="139"/>
      <c r="F1063" s="139"/>
      <c r="G1063" s="139"/>
      <c r="H1063" s="139"/>
      <c r="I1063" s="139"/>
      <c r="J1063" s="139"/>
      <c r="K1063" s="139"/>
      <c r="L1063" s="139"/>
      <c r="M1063" s="139"/>
      <c r="N1063" s="139"/>
      <c r="O1063" s="139"/>
      <c r="P1063" s="139"/>
      <c r="Q1063" s="139"/>
      <c r="R1063" s="139"/>
      <c r="S1063" s="139"/>
      <c r="T1063" s="139"/>
      <c r="U1063" s="139"/>
      <c r="V1063" s="139"/>
      <c r="W1063" s="139"/>
      <c r="X1063" s="139"/>
      <c r="Y1063" s="139"/>
      <c r="Z1063" s="139"/>
      <c r="AA1063" s="139"/>
      <c r="AB1063" s="139"/>
      <c r="AC1063" s="139"/>
      <c r="AD1063" s="139"/>
      <c r="AE1063" s="139"/>
      <c r="AF1063" s="139"/>
      <c r="AG1063" s="139"/>
      <c r="AH1063" s="139"/>
      <c r="AI1063" s="139"/>
      <c r="AJ1063" s="139"/>
      <c r="AK1063" s="139"/>
      <c r="AL1063" s="139"/>
      <c r="AM1063" s="139"/>
      <c r="AN1063" s="139"/>
      <c r="AO1063" s="139"/>
      <c r="AP1063" s="139"/>
      <c r="AQ1063" s="139"/>
      <c r="AR1063" s="139"/>
      <c r="AS1063" s="139"/>
      <c r="AT1063" s="139"/>
      <c r="AU1063" s="139"/>
      <c r="AV1063" s="139"/>
      <c r="AW1063" s="139"/>
      <c r="AX1063" s="139"/>
      <c r="AY1063" s="139"/>
      <c r="AZ1063" s="139"/>
      <c r="BA1063" s="140"/>
      <c r="BB1063" s="139"/>
      <c r="BC1063" s="139"/>
      <c r="BD1063" s="139"/>
      <c r="BE1063" s="139"/>
      <c r="BF1063" s="139"/>
      <c r="BG1063" s="140"/>
      <c r="BH1063" s="139"/>
      <c r="BI1063" s="139"/>
      <c r="BJ1063" s="139"/>
      <c r="BK1063" s="139"/>
      <c r="BL1063" s="139"/>
      <c r="BM1063" s="139"/>
      <c r="BN1063" s="139"/>
    </row>
    <row r="1064" spans="1:66" ht="15">
      <c r="A1064" s="139"/>
      <c r="B1064" s="139"/>
      <c r="C1064" s="139"/>
      <c r="D1064" s="139"/>
      <c r="E1064" s="139"/>
      <c r="F1064" s="139"/>
      <c r="G1064" s="139"/>
      <c r="H1064" s="139"/>
      <c r="I1064" s="139"/>
      <c r="J1064" s="139"/>
      <c r="K1064" s="139"/>
      <c r="L1064" s="139"/>
      <c r="M1064" s="139"/>
      <c r="N1064" s="139"/>
      <c r="O1064" s="139"/>
      <c r="P1064" s="139"/>
      <c r="Q1064" s="139"/>
      <c r="R1064" s="139"/>
      <c r="S1064" s="139"/>
      <c r="T1064" s="139"/>
      <c r="U1064" s="139"/>
      <c r="V1064" s="139"/>
      <c r="W1064" s="139"/>
      <c r="X1064" s="139"/>
      <c r="Y1064" s="139"/>
      <c r="Z1064" s="139"/>
      <c r="AA1064" s="139"/>
      <c r="AB1064" s="139"/>
      <c r="AC1064" s="139"/>
      <c r="AD1064" s="139"/>
      <c r="AE1064" s="139"/>
      <c r="AF1064" s="139"/>
      <c r="AG1064" s="139"/>
      <c r="AH1064" s="139"/>
      <c r="AI1064" s="139"/>
      <c r="AJ1064" s="139"/>
      <c r="AK1064" s="139"/>
      <c r="AL1064" s="139"/>
      <c r="AM1064" s="139"/>
      <c r="AN1064" s="139"/>
      <c r="AO1064" s="139"/>
      <c r="AP1064" s="139"/>
      <c r="AQ1064" s="139"/>
      <c r="AR1064" s="139"/>
      <c r="AS1064" s="139"/>
      <c r="AT1064" s="139"/>
      <c r="AU1064" s="139"/>
      <c r="AV1064" s="139"/>
      <c r="AW1064" s="139"/>
      <c r="AX1064" s="139"/>
      <c r="AY1064" s="139"/>
      <c r="AZ1064" s="139"/>
      <c r="BA1064" s="140"/>
      <c r="BB1064" s="139"/>
      <c r="BC1064" s="139"/>
      <c r="BD1064" s="139"/>
      <c r="BE1064" s="139"/>
      <c r="BF1064" s="139"/>
      <c r="BG1064" s="140"/>
      <c r="BH1064" s="139"/>
      <c r="BI1064" s="139"/>
      <c r="BJ1064" s="139"/>
      <c r="BK1064" s="139"/>
      <c r="BL1064" s="139"/>
      <c r="BM1064" s="139"/>
      <c r="BN1064" s="139"/>
    </row>
    <row r="1065" spans="1:66" ht="15">
      <c r="A1065" s="139"/>
      <c r="B1065" s="139"/>
      <c r="C1065" s="139"/>
      <c r="D1065" s="139"/>
      <c r="E1065" s="139"/>
      <c r="F1065" s="139"/>
      <c r="G1065" s="139"/>
      <c r="H1065" s="139"/>
      <c r="I1065" s="139"/>
      <c r="J1065" s="139"/>
      <c r="K1065" s="139"/>
      <c r="L1065" s="139"/>
      <c r="M1065" s="139"/>
      <c r="N1065" s="139"/>
      <c r="O1065" s="139"/>
      <c r="P1065" s="139"/>
      <c r="Q1065" s="139"/>
      <c r="R1065" s="139"/>
      <c r="S1065" s="139"/>
      <c r="T1065" s="139"/>
      <c r="U1065" s="139"/>
      <c r="V1065" s="139"/>
      <c r="W1065" s="139"/>
      <c r="X1065" s="139"/>
      <c r="Y1065" s="139"/>
      <c r="Z1065" s="139"/>
      <c r="AA1065" s="139"/>
      <c r="AB1065" s="139"/>
      <c r="AC1065" s="139"/>
      <c r="AD1065" s="139"/>
      <c r="AE1065" s="139"/>
      <c r="AF1065" s="139"/>
      <c r="AG1065" s="139"/>
      <c r="AH1065" s="139"/>
      <c r="AI1065" s="139"/>
      <c r="AJ1065" s="139"/>
      <c r="AK1065" s="139"/>
      <c r="AL1065" s="139"/>
      <c r="AM1065" s="139"/>
      <c r="AN1065" s="139"/>
      <c r="AO1065" s="139"/>
      <c r="AP1065" s="139"/>
      <c r="AQ1065" s="139"/>
      <c r="AR1065" s="139"/>
      <c r="AS1065" s="139"/>
      <c r="AT1065" s="139"/>
      <c r="AU1065" s="139"/>
      <c r="AV1065" s="139"/>
      <c r="AW1065" s="139"/>
      <c r="AX1065" s="139"/>
      <c r="AY1065" s="139"/>
      <c r="AZ1065" s="139"/>
      <c r="BA1065" s="140"/>
      <c r="BB1065" s="139"/>
      <c r="BC1065" s="139"/>
      <c r="BD1065" s="139"/>
      <c r="BE1065" s="139"/>
      <c r="BF1065" s="139"/>
      <c r="BG1065" s="140"/>
      <c r="BH1065" s="139"/>
      <c r="BI1065" s="139"/>
      <c r="BJ1065" s="139"/>
      <c r="BK1065" s="139"/>
      <c r="BL1065" s="139"/>
      <c r="BM1065" s="139"/>
      <c r="BN1065" s="139"/>
    </row>
    <row r="1066" spans="1:66" ht="15">
      <c r="A1066" s="139"/>
      <c r="B1066" s="139"/>
      <c r="C1066" s="139"/>
      <c r="D1066" s="139"/>
      <c r="E1066" s="139"/>
      <c r="F1066" s="139"/>
      <c r="G1066" s="139"/>
      <c r="H1066" s="139"/>
      <c r="I1066" s="139"/>
      <c r="J1066" s="139"/>
      <c r="K1066" s="139"/>
      <c r="L1066" s="139"/>
      <c r="M1066" s="139"/>
      <c r="N1066" s="139"/>
      <c r="O1066" s="139"/>
      <c r="P1066" s="139"/>
      <c r="Q1066" s="139"/>
      <c r="R1066" s="139"/>
      <c r="S1066" s="139"/>
      <c r="T1066" s="139"/>
      <c r="U1066" s="139"/>
      <c r="V1066" s="139"/>
      <c r="W1066" s="139"/>
      <c r="X1066" s="139"/>
      <c r="Y1066" s="139"/>
      <c r="Z1066" s="139"/>
      <c r="AA1066" s="139"/>
      <c r="AB1066" s="139"/>
      <c r="AC1066" s="139"/>
      <c r="AD1066" s="139"/>
      <c r="AE1066" s="139"/>
      <c r="AF1066" s="139"/>
      <c r="AG1066" s="139"/>
      <c r="AH1066" s="139"/>
      <c r="AI1066" s="139"/>
      <c r="AJ1066" s="139"/>
      <c r="AK1066" s="139"/>
      <c r="AL1066" s="139"/>
      <c r="AM1066" s="139"/>
      <c r="AN1066" s="139"/>
      <c r="AO1066" s="139"/>
      <c r="AP1066" s="139"/>
      <c r="AQ1066" s="139"/>
      <c r="AR1066" s="139"/>
      <c r="AS1066" s="139"/>
      <c r="AT1066" s="139"/>
      <c r="AU1066" s="139"/>
      <c r="AV1066" s="139"/>
      <c r="AW1066" s="139"/>
      <c r="AX1066" s="139"/>
      <c r="AY1066" s="139"/>
      <c r="AZ1066" s="139"/>
      <c r="BA1066" s="140"/>
      <c r="BB1066" s="139"/>
      <c r="BC1066" s="139"/>
      <c r="BD1066" s="139"/>
      <c r="BE1066" s="139"/>
      <c r="BF1066" s="139"/>
      <c r="BG1066" s="140"/>
      <c r="BH1066" s="139"/>
      <c r="BI1066" s="139"/>
      <c r="BJ1066" s="139"/>
      <c r="BK1066" s="139"/>
      <c r="BL1066" s="139"/>
      <c r="BM1066" s="139"/>
      <c r="BN1066" s="139"/>
    </row>
    <row r="1067" spans="1:66" ht="15">
      <c r="A1067" s="139"/>
      <c r="B1067" s="139"/>
      <c r="C1067" s="139"/>
      <c r="D1067" s="139"/>
      <c r="E1067" s="139"/>
      <c r="F1067" s="139"/>
      <c r="G1067" s="139"/>
      <c r="H1067" s="139"/>
      <c r="I1067" s="139"/>
      <c r="J1067" s="139"/>
      <c r="K1067" s="139"/>
      <c r="L1067" s="139"/>
      <c r="M1067" s="139"/>
      <c r="N1067" s="139"/>
      <c r="O1067" s="139"/>
      <c r="P1067" s="139"/>
      <c r="Q1067" s="139"/>
      <c r="R1067" s="139"/>
      <c r="S1067" s="139"/>
      <c r="T1067" s="139"/>
      <c r="U1067" s="139"/>
      <c r="V1067" s="139"/>
      <c r="W1067" s="139"/>
      <c r="X1067" s="139"/>
      <c r="Y1067" s="139"/>
      <c r="Z1067" s="139"/>
      <c r="AA1067" s="139"/>
      <c r="AB1067" s="139"/>
      <c r="AC1067" s="139"/>
      <c r="AD1067" s="139"/>
      <c r="AE1067" s="139"/>
      <c r="AF1067" s="139"/>
      <c r="AG1067" s="139"/>
      <c r="AH1067" s="139"/>
      <c r="AI1067" s="139"/>
      <c r="AJ1067" s="139"/>
      <c r="AK1067" s="139"/>
      <c r="AL1067" s="139"/>
      <c r="AM1067" s="139"/>
      <c r="AN1067" s="139"/>
      <c r="AO1067" s="139"/>
      <c r="AP1067" s="139"/>
      <c r="AQ1067" s="139"/>
      <c r="AR1067" s="139"/>
      <c r="AS1067" s="139"/>
      <c r="AT1067" s="139"/>
      <c r="AU1067" s="139"/>
      <c r="AV1067" s="139"/>
      <c r="AW1067" s="139"/>
      <c r="AX1067" s="139"/>
      <c r="AY1067" s="139"/>
      <c r="AZ1067" s="139"/>
      <c r="BA1067" s="140"/>
      <c r="BB1067" s="139"/>
      <c r="BC1067" s="139"/>
      <c r="BD1067" s="139"/>
      <c r="BE1067" s="139"/>
      <c r="BF1067" s="139"/>
      <c r="BG1067" s="140"/>
      <c r="BH1067" s="139"/>
      <c r="BI1067" s="139"/>
      <c r="BJ1067" s="139"/>
      <c r="BK1067" s="139"/>
      <c r="BL1067" s="139"/>
      <c r="BM1067" s="139"/>
      <c r="BN1067" s="139"/>
    </row>
    <row r="1068" spans="1:66" ht="15">
      <c r="A1068" s="139"/>
      <c r="B1068" s="139"/>
      <c r="C1068" s="139"/>
      <c r="D1068" s="139"/>
      <c r="E1068" s="139"/>
      <c r="F1068" s="139"/>
      <c r="G1068" s="139"/>
      <c r="H1068" s="139"/>
      <c r="I1068" s="139"/>
      <c r="J1068" s="139"/>
      <c r="K1068" s="139"/>
      <c r="L1068" s="139"/>
      <c r="M1068" s="139"/>
      <c r="N1068" s="139"/>
      <c r="O1068" s="139"/>
      <c r="P1068" s="139"/>
      <c r="Q1068" s="139"/>
      <c r="R1068" s="139"/>
      <c r="S1068" s="139"/>
      <c r="T1068" s="139"/>
      <c r="U1068" s="139"/>
      <c r="V1068" s="139"/>
      <c r="W1068" s="139"/>
      <c r="X1068" s="139"/>
      <c r="Y1068" s="139"/>
      <c r="Z1068" s="139"/>
      <c r="AA1068" s="139"/>
      <c r="AB1068" s="139"/>
      <c r="AC1068" s="139"/>
      <c r="AD1068" s="139"/>
      <c r="AE1068" s="139"/>
      <c r="AF1068" s="139"/>
      <c r="AG1068" s="139"/>
      <c r="AH1068" s="139"/>
      <c r="AI1068" s="139"/>
      <c r="AJ1068" s="139"/>
      <c r="AK1068" s="139"/>
      <c r="AL1068" s="139"/>
      <c r="AM1068" s="139"/>
      <c r="AN1068" s="139"/>
      <c r="AO1068" s="139"/>
      <c r="AP1068" s="139"/>
      <c r="AQ1068" s="139"/>
      <c r="AR1068" s="139"/>
      <c r="AS1068" s="139"/>
      <c r="AT1068" s="139"/>
      <c r="AU1068" s="139"/>
      <c r="AV1068" s="139"/>
      <c r="AW1068" s="139"/>
      <c r="AX1068" s="139"/>
      <c r="AY1068" s="139"/>
      <c r="AZ1068" s="139"/>
      <c r="BA1068" s="140"/>
      <c r="BB1068" s="139"/>
      <c r="BC1068" s="139"/>
      <c r="BD1068" s="139"/>
      <c r="BE1068" s="139"/>
      <c r="BF1068" s="139"/>
      <c r="BG1068" s="140"/>
      <c r="BH1068" s="139"/>
      <c r="BI1068" s="139"/>
      <c r="BJ1068" s="139"/>
      <c r="BK1068" s="139"/>
      <c r="BL1068" s="139"/>
      <c r="BM1068" s="139"/>
      <c r="BN1068" s="139"/>
    </row>
    <row r="1069" spans="1:66" ht="15">
      <c r="A1069" s="139"/>
      <c r="B1069" s="139"/>
      <c r="C1069" s="139"/>
      <c r="D1069" s="139"/>
      <c r="E1069" s="139"/>
      <c r="F1069" s="139"/>
      <c r="G1069" s="139"/>
      <c r="H1069" s="139"/>
      <c r="I1069" s="139"/>
      <c r="J1069" s="139"/>
      <c r="K1069" s="139"/>
      <c r="L1069" s="139"/>
      <c r="M1069" s="139"/>
      <c r="N1069" s="139"/>
      <c r="O1069" s="139"/>
      <c r="P1069" s="139"/>
      <c r="Q1069" s="139"/>
      <c r="R1069" s="139"/>
      <c r="S1069" s="139"/>
      <c r="T1069" s="139"/>
      <c r="U1069" s="139"/>
      <c r="V1069" s="139"/>
      <c r="W1069" s="139"/>
      <c r="X1069" s="139"/>
      <c r="Y1069" s="139"/>
      <c r="Z1069" s="139"/>
      <c r="AA1069" s="139"/>
      <c r="AB1069" s="139"/>
      <c r="AC1069" s="139"/>
      <c r="AD1069" s="139"/>
      <c r="AE1069" s="139"/>
      <c r="AF1069" s="139"/>
      <c r="AG1069" s="139"/>
      <c r="AH1069" s="139"/>
      <c r="AI1069" s="139"/>
      <c r="AJ1069" s="139"/>
      <c r="AK1069" s="139"/>
      <c r="AL1069" s="139"/>
      <c r="AM1069" s="139"/>
      <c r="AN1069" s="139"/>
      <c r="AO1069" s="139"/>
      <c r="AP1069" s="139"/>
      <c r="AQ1069" s="139"/>
      <c r="AR1069" s="139"/>
      <c r="AS1069" s="139"/>
      <c r="AT1069" s="139"/>
      <c r="AU1069" s="139"/>
      <c r="AV1069" s="139"/>
      <c r="AW1069" s="139"/>
      <c r="AX1069" s="139"/>
      <c r="AY1069" s="139"/>
      <c r="AZ1069" s="139"/>
      <c r="BA1069" s="140"/>
      <c r="BB1069" s="139"/>
      <c r="BC1069" s="139"/>
      <c r="BD1069" s="139"/>
      <c r="BE1069" s="139"/>
      <c r="BF1069" s="139"/>
      <c r="BG1069" s="140"/>
      <c r="BH1069" s="139"/>
      <c r="BI1069" s="139"/>
      <c r="BJ1069" s="139"/>
      <c r="BK1069" s="139"/>
      <c r="BL1069" s="139"/>
      <c r="BM1069" s="139"/>
      <c r="BN1069" s="139"/>
    </row>
    <row r="1070" spans="1:66" ht="15">
      <c r="A1070" s="139"/>
      <c r="B1070" s="139"/>
      <c r="C1070" s="139"/>
      <c r="D1070" s="139"/>
      <c r="E1070" s="139"/>
      <c r="F1070" s="139"/>
      <c r="G1070" s="139"/>
      <c r="H1070" s="139"/>
      <c r="I1070" s="139"/>
      <c r="J1070" s="139"/>
      <c r="K1070" s="139"/>
      <c r="L1070" s="139"/>
      <c r="M1070" s="139"/>
      <c r="N1070" s="139"/>
      <c r="O1070" s="139"/>
      <c r="P1070" s="139"/>
      <c r="Q1070" s="139"/>
      <c r="R1070" s="139"/>
      <c r="S1070" s="139"/>
      <c r="T1070" s="139"/>
      <c r="U1070" s="139"/>
      <c r="V1070" s="139"/>
      <c r="W1070" s="139"/>
      <c r="X1070" s="139"/>
      <c r="Y1070" s="139"/>
      <c r="Z1070" s="139"/>
      <c r="AA1070" s="139"/>
      <c r="AB1070" s="139"/>
      <c r="AC1070" s="139"/>
      <c r="AD1070" s="139"/>
      <c r="AE1070" s="139"/>
      <c r="AF1070" s="139"/>
      <c r="AG1070" s="139"/>
      <c r="AH1070" s="139"/>
      <c r="AI1070" s="139"/>
      <c r="AJ1070" s="139"/>
      <c r="AK1070" s="139"/>
      <c r="AL1070" s="139"/>
      <c r="AM1070" s="139"/>
      <c r="AN1070" s="139"/>
      <c r="AO1070" s="139"/>
      <c r="AP1070" s="139"/>
      <c r="AQ1070" s="139"/>
      <c r="AR1070" s="139"/>
      <c r="AS1070" s="139"/>
      <c r="AT1070" s="139"/>
      <c r="AU1070" s="139"/>
      <c r="AV1070" s="139"/>
      <c r="AW1070" s="139"/>
      <c r="AX1070" s="139"/>
      <c r="AY1070" s="139"/>
      <c r="AZ1070" s="139"/>
      <c r="BA1070" s="140"/>
      <c r="BB1070" s="139"/>
      <c r="BC1070" s="139"/>
      <c r="BD1070" s="139"/>
      <c r="BE1070" s="139"/>
      <c r="BF1070" s="139"/>
      <c r="BG1070" s="140"/>
      <c r="BH1070" s="139"/>
      <c r="BI1070" s="139"/>
      <c r="BJ1070" s="139"/>
      <c r="BK1070" s="139"/>
      <c r="BL1070" s="139"/>
      <c r="BM1070" s="139"/>
      <c r="BN1070" s="139"/>
    </row>
    <row r="1071" spans="1:66" ht="15">
      <c r="A1071" s="139"/>
      <c r="B1071" s="139"/>
      <c r="C1071" s="139"/>
      <c r="D1071" s="139"/>
      <c r="E1071" s="139"/>
      <c r="F1071" s="139"/>
      <c r="G1071" s="139"/>
      <c r="H1071" s="139"/>
      <c r="I1071" s="139"/>
      <c r="J1071" s="139"/>
      <c r="K1071" s="139"/>
      <c r="L1071" s="139"/>
      <c r="M1071" s="139"/>
      <c r="N1071" s="139"/>
      <c r="O1071" s="139"/>
      <c r="P1071" s="139"/>
      <c r="Q1071" s="139"/>
      <c r="R1071" s="139"/>
      <c r="S1071" s="139"/>
      <c r="T1071" s="139"/>
      <c r="U1071" s="139"/>
      <c r="V1071" s="139"/>
      <c r="W1071" s="139"/>
      <c r="X1071" s="139"/>
      <c r="Y1071" s="139"/>
      <c r="Z1071" s="139"/>
      <c r="AA1071" s="139"/>
      <c r="AB1071" s="139"/>
      <c r="AC1071" s="139"/>
      <c r="AD1071" s="139"/>
      <c r="AE1071" s="139"/>
      <c r="AF1071" s="139"/>
      <c r="AG1071" s="139"/>
      <c r="AH1071" s="139"/>
      <c r="AI1071" s="139"/>
      <c r="AJ1071" s="139"/>
      <c r="AK1071" s="139"/>
      <c r="AL1071" s="139"/>
      <c r="AM1071" s="139"/>
      <c r="AN1071" s="139"/>
      <c r="AO1071" s="139"/>
      <c r="AP1071" s="139"/>
      <c r="AQ1071" s="139"/>
      <c r="AR1071" s="139"/>
      <c r="AS1071" s="139"/>
      <c r="AT1071" s="139"/>
      <c r="AU1071" s="139"/>
      <c r="AV1071" s="139"/>
      <c r="AW1071" s="139"/>
      <c r="AX1071" s="139"/>
      <c r="AY1071" s="139"/>
      <c r="AZ1071" s="139"/>
      <c r="BA1071" s="140"/>
      <c r="BB1071" s="139"/>
      <c r="BC1071" s="139"/>
      <c r="BD1071" s="139"/>
      <c r="BE1071" s="139"/>
      <c r="BF1071" s="139"/>
      <c r="BG1071" s="140"/>
      <c r="BH1071" s="139"/>
      <c r="BI1071" s="139"/>
      <c r="BJ1071" s="139"/>
      <c r="BK1071" s="139"/>
      <c r="BL1071" s="139"/>
      <c r="BM1071" s="139"/>
      <c r="BN1071" s="139"/>
    </row>
    <row r="1072" spans="1:66" ht="15">
      <c r="A1072" s="139"/>
      <c r="B1072" s="139"/>
      <c r="C1072" s="139"/>
      <c r="D1072" s="139"/>
      <c r="E1072" s="139"/>
      <c r="F1072" s="139"/>
      <c r="G1072" s="139"/>
      <c r="H1072" s="139"/>
      <c r="I1072" s="139"/>
      <c r="J1072" s="139"/>
      <c r="K1072" s="139"/>
      <c r="L1072" s="139"/>
      <c r="M1072" s="139"/>
      <c r="N1072" s="139"/>
      <c r="O1072" s="139"/>
      <c r="P1072" s="139"/>
      <c r="Q1072" s="139"/>
      <c r="R1072" s="139"/>
      <c r="S1072" s="139"/>
      <c r="T1072" s="139"/>
      <c r="U1072" s="139"/>
      <c r="V1072" s="139"/>
      <c r="W1072" s="139"/>
      <c r="X1072" s="139"/>
      <c r="Y1072" s="139"/>
      <c r="Z1072" s="139"/>
      <c r="AA1072" s="139"/>
      <c r="AB1072" s="139"/>
      <c r="AC1072" s="139"/>
      <c r="AD1072" s="139"/>
      <c r="AE1072" s="139"/>
      <c r="AF1072" s="139"/>
      <c r="AG1072" s="139"/>
      <c r="AH1072" s="139"/>
      <c r="AI1072" s="139"/>
      <c r="AJ1072" s="139"/>
      <c r="AK1072" s="139"/>
      <c r="AL1072" s="139"/>
      <c r="AM1072" s="139"/>
      <c r="AN1072" s="139"/>
      <c r="AO1072" s="139"/>
      <c r="AP1072" s="139"/>
      <c r="AQ1072" s="139"/>
      <c r="AR1072" s="139"/>
      <c r="AS1072" s="139"/>
      <c r="AT1072" s="139"/>
      <c r="AU1072" s="139"/>
      <c r="AV1072" s="139"/>
      <c r="AW1072" s="139"/>
      <c r="AX1072" s="139"/>
      <c r="AY1072" s="139"/>
      <c r="AZ1072" s="139"/>
      <c r="BA1072" s="140"/>
      <c r="BB1072" s="139"/>
      <c r="BC1072" s="139"/>
      <c r="BD1072" s="139"/>
      <c r="BE1072" s="139"/>
      <c r="BF1072" s="139"/>
      <c r="BG1072" s="140"/>
      <c r="BH1072" s="139"/>
      <c r="BI1072" s="139"/>
      <c r="BJ1072" s="139"/>
      <c r="BK1072" s="139"/>
      <c r="BL1072" s="139"/>
      <c r="BM1072" s="139"/>
      <c r="BN1072" s="139"/>
    </row>
    <row r="1073" spans="1:66" ht="15">
      <c r="A1073" s="139"/>
      <c r="B1073" s="139"/>
      <c r="C1073" s="139"/>
      <c r="D1073" s="139"/>
      <c r="E1073" s="139"/>
      <c r="F1073" s="139"/>
      <c r="G1073" s="139"/>
      <c r="H1073" s="139"/>
      <c r="I1073" s="139"/>
      <c r="J1073" s="139"/>
      <c r="K1073" s="139"/>
      <c r="L1073" s="139"/>
      <c r="M1073" s="139"/>
      <c r="N1073" s="139"/>
      <c r="O1073" s="139"/>
      <c r="P1073" s="139"/>
      <c r="Q1073" s="139"/>
      <c r="R1073" s="139"/>
      <c r="S1073" s="139"/>
      <c r="T1073" s="139"/>
      <c r="U1073" s="139"/>
      <c r="V1073" s="139"/>
      <c r="W1073" s="139"/>
      <c r="X1073" s="139"/>
      <c r="Y1073" s="139"/>
      <c r="Z1073" s="139"/>
      <c r="AA1073" s="139"/>
      <c r="AB1073" s="139"/>
      <c r="AC1073" s="139"/>
      <c r="AD1073" s="139"/>
      <c r="AE1073" s="139"/>
      <c r="AF1073" s="139"/>
      <c r="AG1073" s="139"/>
      <c r="AH1073" s="139"/>
      <c r="AI1073" s="139"/>
      <c r="AJ1073" s="139"/>
      <c r="AK1073" s="139"/>
      <c r="AL1073" s="139"/>
      <c r="AM1073" s="139"/>
      <c r="AN1073" s="139"/>
      <c r="AO1073" s="139"/>
      <c r="AP1073" s="139"/>
      <c r="AQ1073" s="139"/>
      <c r="AR1073" s="139"/>
      <c r="AS1073" s="139"/>
      <c r="AT1073" s="139"/>
      <c r="AU1073" s="139"/>
      <c r="AV1073" s="139"/>
      <c r="AW1073" s="139"/>
      <c r="AX1073" s="139"/>
      <c r="AY1073" s="139"/>
      <c r="AZ1073" s="139"/>
      <c r="BA1073" s="140"/>
      <c r="BB1073" s="139"/>
      <c r="BC1073" s="139"/>
      <c r="BD1073" s="139"/>
      <c r="BE1073" s="139"/>
      <c r="BF1073" s="139"/>
      <c r="BG1073" s="140"/>
      <c r="BH1073" s="139"/>
      <c r="BI1073" s="139"/>
      <c r="BJ1073" s="139"/>
      <c r="BK1073" s="139"/>
      <c r="BL1073" s="139"/>
      <c r="BM1073" s="139"/>
      <c r="BN1073" s="139"/>
    </row>
    <row r="1074" spans="1:66" ht="15">
      <c r="A1074" s="139"/>
      <c r="B1074" s="139"/>
      <c r="C1074" s="139"/>
      <c r="D1074" s="139"/>
      <c r="E1074" s="139"/>
      <c r="F1074" s="139"/>
      <c r="G1074" s="139"/>
      <c r="H1074" s="139"/>
      <c r="I1074" s="139"/>
      <c r="J1074" s="139"/>
      <c r="K1074" s="139"/>
      <c r="L1074" s="139"/>
      <c r="M1074" s="139"/>
      <c r="N1074" s="139"/>
      <c r="O1074" s="139"/>
      <c r="P1074" s="139"/>
      <c r="Q1074" s="139"/>
      <c r="R1074" s="139"/>
      <c r="S1074" s="139"/>
      <c r="T1074" s="139"/>
      <c r="U1074" s="139"/>
      <c r="V1074" s="139"/>
      <c r="W1074" s="139"/>
      <c r="X1074" s="139"/>
      <c r="Y1074" s="139"/>
      <c r="Z1074" s="139"/>
      <c r="AA1074" s="139"/>
      <c r="AB1074" s="139"/>
      <c r="AC1074" s="139"/>
      <c r="AD1074" s="139"/>
      <c r="AE1074" s="139"/>
      <c r="AF1074" s="139"/>
      <c r="AG1074" s="139"/>
      <c r="AH1074" s="139"/>
      <c r="AI1074" s="139"/>
      <c r="AJ1074" s="139"/>
      <c r="AK1074" s="139"/>
      <c r="AL1074" s="139"/>
      <c r="AM1074" s="139"/>
      <c r="AN1074" s="139"/>
      <c r="AO1074" s="139"/>
      <c r="AP1074" s="139"/>
      <c r="AQ1074" s="139"/>
      <c r="AR1074" s="139"/>
      <c r="AS1074" s="139"/>
      <c r="AT1074" s="139"/>
      <c r="AU1074" s="139"/>
      <c r="AV1074" s="139"/>
      <c r="AW1074" s="139"/>
      <c r="AX1074" s="139"/>
      <c r="AY1074" s="139"/>
      <c r="AZ1074" s="139"/>
      <c r="BA1074" s="140"/>
      <c r="BB1074" s="139"/>
      <c r="BC1074" s="139"/>
      <c r="BD1074" s="139"/>
      <c r="BE1074" s="139"/>
      <c r="BF1074" s="139"/>
      <c r="BG1074" s="140"/>
      <c r="BH1074" s="139"/>
      <c r="BI1074" s="139"/>
      <c r="BJ1074" s="139"/>
      <c r="BK1074" s="139"/>
      <c r="BL1074" s="139"/>
      <c r="BM1074" s="139"/>
      <c r="BN1074" s="139"/>
    </row>
    <row r="1075" spans="1:66" ht="15">
      <c r="A1075" s="139"/>
      <c r="B1075" s="139"/>
      <c r="C1075" s="139"/>
      <c r="D1075" s="139"/>
      <c r="E1075" s="139"/>
      <c r="F1075" s="139"/>
      <c r="G1075" s="139"/>
      <c r="H1075" s="139"/>
      <c r="I1075" s="139"/>
      <c r="J1075" s="139"/>
      <c r="K1075" s="139"/>
      <c r="L1075" s="139"/>
      <c r="M1075" s="139"/>
      <c r="N1075" s="139"/>
      <c r="O1075" s="139"/>
      <c r="P1075" s="139"/>
      <c r="Q1075" s="139"/>
      <c r="R1075" s="139"/>
      <c r="S1075" s="139"/>
      <c r="T1075" s="139"/>
      <c r="U1075" s="139"/>
      <c r="V1075" s="139"/>
      <c r="W1075" s="139"/>
      <c r="X1075" s="139"/>
      <c r="Y1075" s="139"/>
      <c r="Z1075" s="139"/>
      <c r="AA1075" s="139"/>
      <c r="AB1075" s="139"/>
      <c r="AC1075" s="139"/>
      <c r="AD1075" s="139"/>
      <c r="AE1075" s="139"/>
      <c r="AF1075" s="139"/>
      <c r="AG1075" s="139"/>
      <c r="AH1075" s="139"/>
      <c r="AI1075" s="139"/>
      <c r="AJ1075" s="139"/>
      <c r="AK1075" s="139"/>
      <c r="AL1075" s="139"/>
      <c r="AM1075" s="139"/>
      <c r="AN1075" s="139"/>
      <c r="AO1075" s="139"/>
      <c r="AP1075" s="139"/>
      <c r="AQ1075" s="139"/>
      <c r="AR1075" s="139"/>
      <c r="AS1075" s="139"/>
      <c r="AT1075" s="139"/>
      <c r="AU1075" s="139"/>
      <c r="AV1075" s="139"/>
      <c r="AW1075" s="139"/>
      <c r="AX1075" s="139"/>
      <c r="AY1075" s="139"/>
      <c r="AZ1075" s="139"/>
      <c r="BA1075" s="140"/>
      <c r="BB1075" s="139"/>
      <c r="BC1075" s="139"/>
      <c r="BD1075" s="139"/>
      <c r="BE1075" s="139"/>
      <c r="BF1075" s="139"/>
      <c r="BG1075" s="140"/>
      <c r="BH1075" s="139"/>
      <c r="BI1075" s="139"/>
      <c r="BJ1075" s="139"/>
      <c r="BK1075" s="139"/>
      <c r="BL1075" s="139"/>
      <c r="BM1075" s="139"/>
      <c r="BN1075" s="139"/>
    </row>
    <row r="1076" spans="1:66" ht="15">
      <c r="A1076" s="139"/>
      <c r="B1076" s="139"/>
      <c r="C1076" s="139"/>
      <c r="D1076" s="139"/>
      <c r="E1076" s="139"/>
      <c r="F1076" s="139"/>
      <c r="G1076" s="139"/>
      <c r="H1076" s="139"/>
      <c r="I1076" s="139"/>
      <c r="J1076" s="139"/>
      <c r="K1076" s="139"/>
      <c r="L1076" s="139"/>
      <c r="M1076" s="139"/>
      <c r="N1076" s="139"/>
      <c r="O1076" s="139"/>
      <c r="P1076" s="139"/>
      <c r="Q1076" s="139"/>
      <c r="R1076" s="139"/>
      <c r="S1076" s="139"/>
      <c r="T1076" s="139"/>
      <c r="U1076" s="139"/>
      <c r="V1076" s="139"/>
      <c r="W1076" s="139"/>
      <c r="X1076" s="139"/>
      <c r="Y1076" s="139"/>
      <c r="Z1076" s="139"/>
      <c r="AA1076" s="139"/>
      <c r="AB1076" s="139"/>
      <c r="AC1076" s="139"/>
      <c r="AD1076" s="139"/>
      <c r="AE1076" s="139"/>
      <c r="AF1076" s="139"/>
      <c r="AG1076" s="139"/>
      <c r="AH1076" s="139"/>
      <c r="AI1076" s="139"/>
      <c r="AJ1076" s="139"/>
      <c r="AK1076" s="139"/>
      <c r="AL1076" s="139"/>
      <c r="AM1076" s="139"/>
      <c r="AN1076" s="139"/>
      <c r="AO1076" s="139"/>
      <c r="AP1076" s="139"/>
      <c r="AQ1076" s="139"/>
      <c r="AR1076" s="139"/>
      <c r="AS1076" s="139"/>
      <c r="AT1076" s="139"/>
      <c r="AU1076" s="139"/>
      <c r="AV1076" s="139"/>
      <c r="AW1076" s="139"/>
      <c r="AX1076" s="139"/>
      <c r="AY1076" s="139"/>
      <c r="AZ1076" s="139"/>
      <c r="BA1076" s="140"/>
      <c r="BB1076" s="139"/>
      <c r="BC1076" s="139"/>
      <c r="BD1076" s="139"/>
      <c r="BE1076" s="139"/>
      <c r="BF1076" s="139"/>
      <c r="BG1076" s="140"/>
      <c r="BH1076" s="139"/>
      <c r="BI1076" s="139"/>
      <c r="BJ1076" s="139"/>
      <c r="BK1076" s="139"/>
      <c r="BL1076" s="139"/>
      <c r="BM1076" s="139"/>
      <c r="BN1076" s="139"/>
    </row>
    <row r="1077" spans="1:66" ht="15">
      <c r="A1077" s="139"/>
      <c r="B1077" s="139"/>
      <c r="C1077" s="139"/>
      <c r="D1077" s="139"/>
      <c r="E1077" s="139"/>
      <c r="F1077" s="139"/>
      <c r="G1077" s="139"/>
      <c r="H1077" s="139"/>
      <c r="I1077" s="139"/>
      <c r="J1077" s="139"/>
      <c r="K1077" s="139"/>
      <c r="L1077" s="139"/>
      <c r="M1077" s="139"/>
      <c r="N1077" s="139"/>
      <c r="O1077" s="139"/>
      <c r="P1077" s="139"/>
      <c r="Q1077" s="139"/>
      <c r="R1077" s="139"/>
      <c r="S1077" s="139"/>
      <c r="T1077" s="139"/>
      <c r="U1077" s="139"/>
      <c r="V1077" s="139"/>
      <c r="W1077" s="139"/>
      <c r="X1077" s="139"/>
      <c r="Y1077" s="139"/>
      <c r="Z1077" s="139"/>
      <c r="AA1077" s="139"/>
      <c r="AB1077" s="139"/>
      <c r="AC1077" s="139"/>
      <c r="AD1077" s="139"/>
      <c r="AE1077" s="139"/>
      <c r="AF1077" s="139"/>
      <c r="AG1077" s="139"/>
      <c r="AH1077" s="139"/>
      <c r="AI1077" s="139"/>
      <c r="AJ1077" s="139"/>
      <c r="AK1077" s="139"/>
      <c r="AL1077" s="139"/>
      <c r="AM1077" s="139"/>
      <c r="AN1077" s="139"/>
      <c r="AO1077" s="139"/>
      <c r="AP1077" s="139"/>
      <c r="AQ1077" s="139"/>
      <c r="AR1077" s="139"/>
      <c r="AS1077" s="139"/>
      <c r="AT1077" s="139"/>
      <c r="AU1077" s="139"/>
      <c r="AV1077" s="139"/>
      <c r="AW1077" s="139"/>
      <c r="AX1077" s="139"/>
      <c r="AY1077" s="139"/>
      <c r="AZ1077" s="139"/>
      <c r="BA1077" s="140"/>
      <c r="BB1077" s="139"/>
      <c r="BC1077" s="139"/>
      <c r="BD1077" s="139"/>
      <c r="BE1077" s="139"/>
      <c r="BF1077" s="139"/>
      <c r="BG1077" s="140"/>
      <c r="BH1077" s="139"/>
      <c r="BI1077" s="139"/>
      <c r="BJ1077" s="139"/>
      <c r="BK1077" s="139"/>
      <c r="BL1077" s="139"/>
      <c r="BM1077" s="139"/>
      <c r="BN1077" s="139"/>
    </row>
    <row r="1078" spans="1:66" ht="15">
      <c r="A1078" s="139"/>
      <c r="B1078" s="139"/>
      <c r="C1078" s="139"/>
      <c r="D1078" s="139"/>
      <c r="E1078" s="139"/>
      <c r="F1078" s="139"/>
      <c r="G1078" s="139"/>
      <c r="H1078" s="139"/>
      <c r="I1078" s="139"/>
      <c r="J1078" s="139"/>
      <c r="K1078" s="139"/>
      <c r="L1078" s="139"/>
      <c r="M1078" s="139"/>
      <c r="N1078" s="139"/>
      <c r="O1078" s="139"/>
      <c r="P1078" s="139"/>
      <c r="Q1078" s="139"/>
      <c r="R1078" s="139"/>
      <c r="S1078" s="139"/>
      <c r="T1078" s="139"/>
      <c r="U1078" s="139"/>
      <c r="V1078" s="139"/>
      <c r="W1078" s="139"/>
      <c r="X1078" s="139"/>
      <c r="Y1078" s="139"/>
      <c r="Z1078" s="139"/>
      <c r="AA1078" s="139"/>
      <c r="AB1078" s="139"/>
      <c r="AC1078" s="139"/>
      <c r="AD1078" s="139"/>
      <c r="AE1078" s="139"/>
      <c r="AF1078" s="139"/>
      <c r="AG1078" s="139"/>
      <c r="AH1078" s="139"/>
      <c r="AI1078" s="139"/>
      <c r="AJ1078" s="139"/>
      <c r="AK1078" s="139"/>
      <c r="AL1078" s="139"/>
      <c r="AM1078" s="139"/>
      <c r="AN1078" s="139"/>
      <c r="AO1078" s="139"/>
      <c r="AP1078" s="139"/>
      <c r="AQ1078" s="139"/>
      <c r="AR1078" s="139"/>
      <c r="AS1078" s="139"/>
      <c r="AT1078" s="139"/>
      <c r="AU1078" s="139"/>
      <c r="AV1078" s="139"/>
      <c r="AW1078" s="139"/>
      <c r="AX1078" s="139"/>
      <c r="AY1078" s="139"/>
      <c r="AZ1078" s="139"/>
      <c r="BA1078" s="140"/>
      <c r="BB1078" s="139"/>
      <c r="BC1078" s="139"/>
      <c r="BD1078" s="139"/>
      <c r="BE1078" s="139"/>
      <c r="BF1078" s="139"/>
      <c r="BG1078" s="140"/>
      <c r="BH1078" s="139"/>
      <c r="BI1078" s="139"/>
      <c r="BJ1078" s="139"/>
      <c r="BK1078" s="139"/>
      <c r="BL1078" s="139"/>
      <c r="BM1078" s="139"/>
      <c r="BN1078" s="139"/>
    </row>
    <row r="1079" spans="1:66" ht="15">
      <c r="A1079" s="139"/>
      <c r="B1079" s="139"/>
      <c r="C1079" s="139"/>
      <c r="D1079" s="139"/>
      <c r="E1079" s="139"/>
      <c r="F1079" s="139"/>
      <c r="G1079" s="139"/>
      <c r="H1079" s="139"/>
      <c r="I1079" s="139"/>
      <c r="J1079" s="139"/>
      <c r="K1079" s="139"/>
      <c r="L1079" s="139"/>
      <c r="M1079" s="139"/>
      <c r="N1079" s="139"/>
      <c r="O1079" s="139"/>
      <c r="P1079" s="139"/>
      <c r="Q1079" s="139"/>
      <c r="R1079" s="139"/>
      <c r="S1079" s="139"/>
      <c r="T1079" s="139"/>
      <c r="U1079" s="139"/>
      <c r="V1079" s="139"/>
      <c r="W1079" s="139"/>
      <c r="X1079" s="139"/>
      <c r="Y1079" s="139"/>
      <c r="Z1079" s="139"/>
      <c r="AA1079" s="139"/>
      <c r="AB1079" s="139"/>
      <c r="AC1079" s="139"/>
      <c r="AD1079" s="139"/>
      <c r="AE1079" s="139"/>
      <c r="AF1079" s="139"/>
      <c r="AG1079" s="139"/>
      <c r="AH1079" s="139"/>
      <c r="AI1079" s="139"/>
      <c r="AJ1079" s="139"/>
      <c r="AK1079" s="139"/>
      <c r="AL1079" s="139"/>
      <c r="AM1079" s="139"/>
      <c r="AN1079" s="139"/>
      <c r="AO1079" s="139"/>
      <c r="AP1079" s="139"/>
      <c r="AQ1079" s="139"/>
      <c r="AR1079" s="139"/>
      <c r="AS1079" s="139"/>
      <c r="AT1079" s="139"/>
      <c r="AU1079" s="139"/>
      <c r="AV1079" s="139"/>
      <c r="AW1079" s="139"/>
      <c r="AX1079" s="139"/>
      <c r="AY1079" s="139"/>
      <c r="AZ1079" s="139"/>
      <c r="BA1079" s="140"/>
      <c r="BB1079" s="139"/>
      <c r="BC1079" s="139"/>
      <c r="BD1079" s="139"/>
      <c r="BE1079" s="139"/>
      <c r="BF1079" s="139"/>
      <c r="BG1079" s="140"/>
      <c r="BH1079" s="139"/>
      <c r="BI1079" s="139"/>
      <c r="BJ1079" s="139"/>
      <c r="BK1079" s="139"/>
      <c r="BL1079" s="139"/>
      <c r="BM1079" s="139"/>
      <c r="BN1079" s="139"/>
    </row>
    <row r="1080" spans="1:66" ht="15">
      <c r="A1080" s="139"/>
      <c r="B1080" s="139"/>
      <c r="C1080" s="139"/>
      <c r="D1080" s="139"/>
      <c r="E1080" s="139"/>
      <c r="F1080" s="139"/>
      <c r="G1080" s="139"/>
      <c r="H1080" s="139"/>
      <c r="I1080" s="139"/>
      <c r="J1080" s="139"/>
      <c r="K1080" s="139"/>
      <c r="L1080" s="139"/>
      <c r="M1080" s="139"/>
      <c r="N1080" s="139"/>
      <c r="O1080" s="139"/>
      <c r="P1080" s="139"/>
      <c r="Q1080" s="139"/>
      <c r="R1080" s="139"/>
      <c r="S1080" s="139"/>
      <c r="T1080" s="139"/>
      <c r="U1080" s="139"/>
      <c r="V1080" s="139"/>
      <c r="W1080" s="139"/>
      <c r="X1080" s="139"/>
      <c r="Y1080" s="139"/>
      <c r="Z1080" s="139"/>
      <c r="AA1080" s="139"/>
      <c r="AB1080" s="139"/>
      <c r="AC1080" s="139"/>
      <c r="AD1080" s="139"/>
      <c r="AE1080" s="139"/>
      <c r="AF1080" s="139"/>
      <c r="AG1080" s="139"/>
      <c r="AH1080" s="139"/>
      <c r="AI1080" s="139"/>
      <c r="AJ1080" s="139"/>
      <c r="AK1080" s="139"/>
      <c r="AL1080" s="139"/>
      <c r="AM1080" s="139"/>
      <c r="AN1080" s="139"/>
      <c r="AO1080" s="139"/>
      <c r="AP1080" s="139"/>
      <c r="AQ1080" s="139"/>
      <c r="AR1080" s="139"/>
      <c r="AS1080" s="139"/>
      <c r="AT1080" s="139"/>
      <c r="AU1080" s="139"/>
      <c r="AV1080" s="139"/>
      <c r="AW1080" s="139"/>
      <c r="AX1080" s="139"/>
      <c r="AY1080" s="139"/>
      <c r="AZ1080" s="139"/>
      <c r="BA1080" s="140"/>
      <c r="BB1080" s="139"/>
      <c r="BC1080" s="139"/>
      <c r="BD1080" s="139"/>
      <c r="BE1080" s="139"/>
      <c r="BF1080" s="139"/>
      <c r="BG1080" s="140"/>
      <c r="BH1080" s="139"/>
      <c r="BI1080" s="139"/>
      <c r="BJ1080" s="139"/>
      <c r="BK1080" s="139"/>
      <c r="BL1080" s="139"/>
      <c r="BM1080" s="139"/>
      <c r="BN1080" s="139"/>
    </row>
    <row r="1081" spans="1:66" ht="15">
      <c r="A1081" s="139"/>
      <c r="B1081" s="139"/>
      <c r="C1081" s="139"/>
      <c r="D1081" s="139"/>
      <c r="E1081" s="139"/>
      <c r="F1081" s="139"/>
      <c r="G1081" s="139"/>
      <c r="H1081" s="139"/>
      <c r="I1081" s="139"/>
      <c r="J1081" s="139"/>
      <c r="K1081" s="139"/>
      <c r="L1081" s="139"/>
      <c r="M1081" s="139"/>
      <c r="N1081" s="139"/>
      <c r="O1081" s="139"/>
      <c r="P1081" s="139"/>
      <c r="Q1081" s="139"/>
      <c r="R1081" s="139"/>
      <c r="S1081" s="139"/>
      <c r="T1081" s="139"/>
      <c r="U1081" s="139"/>
      <c r="V1081" s="139"/>
      <c r="W1081" s="139"/>
      <c r="X1081" s="139"/>
      <c r="Y1081" s="139"/>
      <c r="Z1081" s="139"/>
      <c r="AA1081" s="139"/>
      <c r="AB1081" s="139"/>
      <c r="AC1081" s="139"/>
      <c r="AD1081" s="139"/>
      <c r="AE1081" s="139"/>
      <c r="AF1081" s="139"/>
      <c r="AG1081" s="139"/>
      <c r="AH1081" s="139"/>
      <c r="AI1081" s="139"/>
      <c r="AJ1081" s="139"/>
      <c r="AK1081" s="139"/>
      <c r="AL1081" s="139"/>
      <c r="AM1081" s="139"/>
      <c r="AN1081" s="139"/>
      <c r="AO1081" s="139"/>
      <c r="AP1081" s="139"/>
      <c r="AQ1081" s="139"/>
      <c r="AR1081" s="139"/>
      <c r="AS1081" s="139"/>
      <c r="AT1081" s="139"/>
      <c r="AU1081" s="139"/>
      <c r="AV1081" s="139"/>
      <c r="AW1081" s="139"/>
      <c r="AX1081" s="139"/>
      <c r="AY1081" s="139"/>
      <c r="AZ1081" s="139"/>
      <c r="BA1081" s="140"/>
      <c r="BB1081" s="139"/>
      <c r="BC1081" s="139"/>
      <c r="BD1081" s="139"/>
      <c r="BE1081" s="139"/>
      <c r="BF1081" s="139"/>
      <c r="BG1081" s="140"/>
      <c r="BH1081" s="139"/>
      <c r="BI1081" s="139"/>
      <c r="BJ1081" s="139"/>
      <c r="BK1081" s="139"/>
      <c r="BL1081" s="139"/>
      <c r="BM1081" s="139"/>
      <c r="BN1081" s="139"/>
    </row>
    <row r="1082" spans="1:66" ht="15">
      <c r="A1082" s="139"/>
      <c r="B1082" s="139"/>
      <c r="C1082" s="139"/>
      <c r="D1082" s="139"/>
      <c r="E1082" s="139"/>
      <c r="F1082" s="139"/>
      <c r="G1082" s="139"/>
      <c r="H1082" s="139"/>
      <c r="I1082" s="139"/>
      <c r="J1082" s="139"/>
      <c r="K1082" s="139"/>
      <c r="L1082" s="139"/>
      <c r="M1082" s="139"/>
      <c r="N1082" s="139"/>
      <c r="O1082" s="139"/>
      <c r="P1082" s="139"/>
      <c r="Q1082" s="139"/>
      <c r="R1082" s="139"/>
      <c r="S1082" s="139"/>
      <c r="T1082" s="139"/>
      <c r="U1082" s="139"/>
      <c r="V1082" s="139"/>
      <c r="W1082" s="139"/>
      <c r="X1082" s="139"/>
      <c r="Y1082" s="139"/>
      <c r="Z1082" s="139"/>
      <c r="AA1082" s="139"/>
      <c r="AB1082" s="139"/>
      <c r="AC1082" s="139"/>
      <c r="AD1082" s="139"/>
      <c r="AE1082" s="139"/>
      <c r="AF1082" s="139"/>
      <c r="AG1082" s="139"/>
      <c r="AH1082" s="139"/>
      <c r="AI1082" s="139"/>
      <c r="AJ1082" s="139"/>
      <c r="AK1082" s="139"/>
      <c r="AL1082" s="139"/>
      <c r="AM1082" s="139"/>
      <c r="AN1082" s="139"/>
      <c r="AO1082" s="139"/>
      <c r="AP1082" s="139"/>
      <c r="AQ1082" s="139"/>
      <c r="AR1082" s="139"/>
      <c r="AS1082" s="139"/>
      <c r="AT1082" s="139"/>
      <c r="AU1082" s="139"/>
      <c r="AV1082" s="139"/>
      <c r="AW1082" s="139"/>
      <c r="AX1082" s="139"/>
      <c r="AY1082" s="139"/>
      <c r="AZ1082" s="139"/>
      <c r="BA1082" s="140"/>
      <c r="BB1082" s="139"/>
      <c r="BC1082" s="139"/>
      <c r="BD1082" s="139"/>
      <c r="BE1082" s="139"/>
      <c r="BF1082" s="139"/>
      <c r="BG1082" s="140"/>
      <c r="BH1082" s="139"/>
      <c r="BI1082" s="139"/>
      <c r="BJ1082" s="139"/>
      <c r="BK1082" s="139"/>
      <c r="BL1082" s="139"/>
      <c r="BM1082" s="139"/>
      <c r="BN1082" s="139"/>
    </row>
    <row r="1083" spans="1:66" ht="15">
      <c r="A1083" s="139"/>
      <c r="B1083" s="139"/>
      <c r="C1083" s="139"/>
      <c r="D1083" s="139"/>
      <c r="E1083" s="139"/>
      <c r="F1083" s="139"/>
      <c r="G1083" s="139"/>
      <c r="H1083" s="139"/>
      <c r="I1083" s="139"/>
      <c r="J1083" s="139"/>
      <c r="K1083" s="139"/>
      <c r="L1083" s="139"/>
      <c r="M1083" s="139"/>
      <c r="N1083" s="139"/>
      <c r="O1083" s="139"/>
      <c r="P1083" s="139"/>
      <c r="Q1083" s="139"/>
      <c r="R1083" s="139"/>
      <c r="S1083" s="139"/>
      <c r="T1083" s="139"/>
      <c r="U1083" s="139"/>
      <c r="V1083" s="139"/>
      <c r="W1083" s="139"/>
      <c r="X1083" s="139"/>
      <c r="Y1083" s="139"/>
      <c r="Z1083" s="139"/>
      <c r="AA1083" s="139"/>
      <c r="AB1083" s="139"/>
      <c r="AC1083" s="139"/>
      <c r="AD1083" s="139"/>
      <c r="AE1083" s="139"/>
      <c r="AF1083" s="139"/>
      <c r="AG1083" s="139"/>
      <c r="AH1083" s="139"/>
      <c r="AI1083" s="139"/>
      <c r="AJ1083" s="139"/>
      <c r="AK1083" s="139"/>
      <c r="AL1083" s="139"/>
      <c r="AM1083" s="139"/>
      <c r="AN1083" s="139"/>
      <c r="AO1083" s="139"/>
      <c r="AP1083" s="139"/>
      <c r="AQ1083" s="139"/>
      <c r="AR1083" s="139"/>
      <c r="AS1083" s="139"/>
      <c r="AT1083" s="139"/>
      <c r="AU1083" s="139"/>
      <c r="AV1083" s="139"/>
      <c r="AW1083" s="139"/>
      <c r="AX1083" s="139"/>
      <c r="AY1083" s="139"/>
      <c r="AZ1083" s="139"/>
      <c r="BA1083" s="140"/>
      <c r="BB1083" s="139"/>
      <c r="BC1083" s="139"/>
      <c r="BD1083" s="139"/>
      <c r="BE1083" s="139"/>
      <c r="BF1083" s="139"/>
      <c r="BG1083" s="140"/>
      <c r="BH1083" s="139"/>
      <c r="BI1083" s="139"/>
      <c r="BJ1083" s="139"/>
      <c r="BK1083" s="139"/>
      <c r="BL1083" s="139"/>
      <c r="BM1083" s="139"/>
      <c r="BN1083" s="139"/>
    </row>
    <row r="1084" spans="1:66" ht="15">
      <c r="A1084" s="139"/>
      <c r="B1084" s="139"/>
      <c r="C1084" s="139"/>
      <c r="D1084" s="139"/>
      <c r="E1084" s="139"/>
      <c r="F1084" s="139"/>
      <c r="G1084" s="139"/>
      <c r="H1084" s="139"/>
      <c r="I1084" s="139"/>
      <c r="J1084" s="139"/>
      <c r="K1084" s="139"/>
      <c r="L1084" s="139"/>
      <c r="M1084" s="139"/>
      <c r="N1084" s="139"/>
      <c r="O1084" s="139"/>
      <c r="P1084" s="139"/>
      <c r="Q1084" s="139"/>
      <c r="R1084" s="139"/>
      <c r="S1084" s="139"/>
      <c r="T1084" s="139"/>
      <c r="U1084" s="139"/>
      <c r="V1084" s="139"/>
      <c r="W1084" s="139"/>
      <c r="X1084" s="139"/>
      <c r="Y1084" s="139"/>
      <c r="Z1084" s="139"/>
      <c r="AA1084" s="139"/>
      <c r="AB1084" s="139"/>
      <c r="AC1084" s="139"/>
      <c r="AD1084" s="139"/>
      <c r="AE1084" s="139"/>
      <c r="AF1084" s="139"/>
      <c r="AG1084" s="139"/>
      <c r="AH1084" s="139"/>
      <c r="AI1084" s="139"/>
      <c r="AJ1084" s="139"/>
      <c r="AK1084" s="139"/>
      <c r="AL1084" s="139"/>
      <c r="AM1084" s="139"/>
      <c r="AN1084" s="139"/>
      <c r="AO1084" s="139"/>
      <c r="AP1084" s="139"/>
      <c r="AQ1084" s="139"/>
      <c r="AR1084" s="139"/>
      <c r="AS1084" s="139"/>
      <c r="AT1084" s="139"/>
      <c r="AU1084" s="139"/>
      <c r="AV1084" s="139"/>
      <c r="AW1084" s="139"/>
      <c r="AX1084" s="139"/>
      <c r="AY1084" s="139"/>
      <c r="AZ1084" s="139"/>
      <c r="BA1084" s="140"/>
      <c r="BB1084" s="139"/>
      <c r="BC1084" s="139"/>
      <c r="BD1084" s="139"/>
      <c r="BE1084" s="139"/>
      <c r="BF1084" s="139"/>
      <c r="BG1084" s="140"/>
      <c r="BH1084" s="139"/>
      <c r="BI1084" s="139"/>
      <c r="BJ1084" s="139"/>
      <c r="BK1084" s="139"/>
      <c r="BL1084" s="139"/>
      <c r="BM1084" s="139"/>
      <c r="BN1084" s="139"/>
    </row>
    <row r="1085" spans="1:66" ht="15">
      <c r="A1085" s="139"/>
      <c r="B1085" s="139"/>
      <c r="C1085" s="139"/>
      <c r="D1085" s="139"/>
      <c r="E1085" s="139"/>
      <c r="F1085" s="139"/>
      <c r="G1085" s="139"/>
      <c r="H1085" s="139"/>
      <c r="I1085" s="139"/>
      <c r="J1085" s="139"/>
      <c r="K1085" s="139"/>
      <c r="L1085" s="139"/>
      <c r="M1085" s="139"/>
      <c r="N1085" s="139"/>
      <c r="O1085" s="139"/>
      <c r="P1085" s="139"/>
      <c r="Q1085" s="139"/>
      <c r="R1085" s="139"/>
      <c r="S1085" s="139"/>
      <c r="T1085" s="139"/>
      <c r="U1085" s="139"/>
      <c r="V1085" s="139"/>
      <c r="W1085" s="139"/>
      <c r="X1085" s="139"/>
      <c r="Y1085" s="139"/>
      <c r="Z1085" s="139"/>
      <c r="AA1085" s="139"/>
      <c r="AB1085" s="139"/>
      <c r="AC1085" s="139"/>
      <c r="AD1085" s="139"/>
      <c r="AE1085" s="139"/>
      <c r="AF1085" s="139"/>
      <c r="AG1085" s="139"/>
      <c r="AH1085" s="139"/>
      <c r="AI1085" s="139"/>
      <c r="AJ1085" s="139"/>
      <c r="AK1085" s="139"/>
      <c r="AL1085" s="139"/>
      <c r="AM1085" s="139"/>
      <c r="AN1085" s="139"/>
      <c r="AO1085" s="139"/>
      <c r="AP1085" s="139"/>
      <c r="AQ1085" s="139"/>
      <c r="AR1085" s="139"/>
      <c r="AS1085" s="139"/>
      <c r="AT1085" s="139"/>
      <c r="AU1085" s="139"/>
      <c r="AV1085" s="139"/>
      <c r="AW1085" s="139"/>
      <c r="AX1085" s="139"/>
      <c r="AY1085" s="139"/>
      <c r="AZ1085" s="139"/>
      <c r="BA1085" s="140"/>
      <c r="BB1085" s="139"/>
      <c r="BC1085" s="139"/>
      <c r="BD1085" s="139"/>
      <c r="BE1085" s="139"/>
      <c r="BF1085" s="139"/>
      <c r="BG1085" s="140"/>
      <c r="BH1085" s="139"/>
      <c r="BI1085" s="139"/>
      <c r="BJ1085" s="139"/>
      <c r="BK1085" s="139"/>
      <c r="BL1085" s="139"/>
      <c r="BM1085" s="139"/>
      <c r="BN1085" s="139"/>
    </row>
    <row r="1086" spans="1:66" ht="15">
      <c r="A1086" s="139"/>
      <c r="B1086" s="139"/>
      <c r="C1086" s="139"/>
      <c r="D1086" s="139"/>
      <c r="E1086" s="139"/>
      <c r="F1086" s="139"/>
      <c r="G1086" s="139"/>
      <c r="H1086" s="139"/>
      <c r="I1086" s="139"/>
      <c r="J1086" s="139"/>
      <c r="K1086" s="139"/>
      <c r="L1086" s="139"/>
      <c r="M1086" s="139"/>
      <c r="N1086" s="139"/>
      <c r="O1086" s="139"/>
      <c r="P1086" s="139"/>
      <c r="Q1086" s="139"/>
      <c r="R1086" s="139"/>
      <c r="S1086" s="139"/>
      <c r="T1086" s="139"/>
      <c r="U1086" s="139"/>
      <c r="V1086" s="139"/>
      <c r="W1086" s="139"/>
      <c r="X1086" s="139"/>
      <c r="Y1086" s="139"/>
      <c r="Z1086" s="139"/>
      <c r="AA1086" s="139"/>
      <c r="AB1086" s="139"/>
      <c r="AC1086" s="139"/>
      <c r="AD1086" s="139"/>
      <c r="AE1086" s="139"/>
      <c r="AF1086" s="139"/>
      <c r="AG1086" s="139"/>
      <c r="AH1086" s="139"/>
      <c r="AI1086" s="139"/>
      <c r="AJ1086" s="139"/>
      <c r="AK1086" s="139"/>
      <c r="AL1086" s="139"/>
      <c r="AM1086" s="139"/>
      <c r="AN1086" s="139"/>
      <c r="AO1086" s="139"/>
      <c r="AP1086" s="139"/>
      <c r="AQ1086" s="139"/>
      <c r="AR1086" s="139"/>
      <c r="AS1086" s="139"/>
      <c r="AT1086" s="139"/>
      <c r="AU1086" s="139"/>
      <c r="AV1086" s="139"/>
      <c r="AW1086" s="139"/>
      <c r="AX1086" s="139"/>
      <c r="AY1086" s="139"/>
      <c r="AZ1086" s="139"/>
      <c r="BA1086" s="140"/>
      <c r="BB1086" s="139"/>
      <c r="BC1086" s="139"/>
      <c r="BD1086" s="139"/>
      <c r="BE1086" s="139"/>
      <c r="BF1086" s="139"/>
      <c r="BG1086" s="140"/>
      <c r="BH1086" s="139"/>
      <c r="BI1086" s="139"/>
      <c r="BJ1086" s="139"/>
      <c r="BK1086" s="139"/>
      <c r="BL1086" s="139"/>
      <c r="BM1086" s="139"/>
      <c r="BN1086" s="139"/>
    </row>
    <row r="1087" spans="1:66" ht="15">
      <c r="A1087" s="139"/>
      <c r="B1087" s="139"/>
      <c r="C1087" s="139"/>
      <c r="D1087" s="139"/>
      <c r="E1087" s="139"/>
      <c r="F1087" s="139"/>
      <c r="G1087" s="139"/>
      <c r="H1087" s="139"/>
      <c r="I1087" s="139"/>
      <c r="J1087" s="139"/>
      <c r="K1087" s="139"/>
      <c r="L1087" s="139"/>
      <c r="M1087" s="139"/>
      <c r="N1087" s="139"/>
      <c r="O1087" s="139"/>
      <c r="P1087" s="139"/>
      <c r="Q1087" s="139"/>
      <c r="R1087" s="139"/>
      <c r="S1087" s="139"/>
      <c r="T1087" s="139"/>
      <c r="U1087" s="139"/>
      <c r="V1087" s="139"/>
      <c r="W1087" s="139"/>
      <c r="X1087" s="139"/>
      <c r="Y1087" s="139"/>
      <c r="Z1087" s="139"/>
      <c r="AA1087" s="139"/>
      <c r="AB1087" s="139"/>
      <c r="AC1087" s="139"/>
      <c r="AD1087" s="139"/>
      <c r="AE1087" s="139"/>
      <c r="AF1087" s="139"/>
      <c r="AG1087" s="139"/>
      <c r="AH1087" s="139"/>
      <c r="AI1087" s="139"/>
      <c r="AJ1087" s="139"/>
      <c r="AK1087" s="139"/>
      <c r="AL1087" s="139"/>
      <c r="AM1087" s="139"/>
      <c r="AN1087" s="139"/>
      <c r="AO1087" s="139"/>
      <c r="AP1087" s="139"/>
      <c r="AQ1087" s="139"/>
      <c r="AR1087" s="139"/>
      <c r="AS1087" s="139"/>
      <c r="AT1087" s="139"/>
      <c r="AU1087" s="139"/>
      <c r="AV1087" s="139"/>
      <c r="AW1087" s="139"/>
      <c r="AX1087" s="139"/>
      <c r="AY1087" s="139"/>
      <c r="AZ1087" s="139"/>
      <c r="BA1087" s="140"/>
      <c r="BB1087" s="139"/>
      <c r="BC1087" s="139"/>
      <c r="BD1087" s="139"/>
      <c r="BE1087" s="139"/>
      <c r="BF1087" s="139"/>
      <c r="BG1087" s="140"/>
      <c r="BH1087" s="139"/>
      <c r="BI1087" s="139"/>
      <c r="BJ1087" s="139"/>
      <c r="BK1087" s="139"/>
      <c r="BL1087" s="139"/>
      <c r="BM1087" s="139"/>
      <c r="BN1087" s="139"/>
    </row>
    <row r="1088" spans="1:66" ht="15">
      <c r="A1088" s="139"/>
      <c r="B1088" s="139"/>
      <c r="C1088" s="139"/>
      <c r="D1088" s="139"/>
      <c r="E1088" s="139"/>
      <c r="F1088" s="139"/>
      <c r="G1088" s="139"/>
      <c r="H1088" s="139"/>
      <c r="I1088" s="139"/>
      <c r="J1088" s="139"/>
      <c r="K1088" s="139"/>
      <c r="L1088" s="139"/>
      <c r="M1088" s="139"/>
      <c r="N1088" s="139"/>
      <c r="O1088" s="139"/>
      <c r="P1088" s="139"/>
      <c r="Q1088" s="139"/>
      <c r="R1088" s="139"/>
      <c r="S1088" s="139"/>
      <c r="T1088" s="139"/>
      <c r="U1088" s="139"/>
      <c r="V1088" s="139"/>
      <c r="W1088" s="139"/>
      <c r="X1088" s="139"/>
      <c r="Y1088" s="139"/>
      <c r="Z1088" s="139"/>
      <c r="AA1088" s="139"/>
      <c r="AB1088" s="139"/>
      <c r="AC1088" s="139"/>
      <c r="AD1088" s="139"/>
      <c r="AE1088" s="139"/>
      <c r="AF1088" s="139"/>
      <c r="AG1088" s="139"/>
      <c r="AH1088" s="139"/>
      <c r="AI1088" s="139"/>
      <c r="AJ1088" s="139"/>
      <c r="AK1088" s="139"/>
      <c r="AL1088" s="139"/>
      <c r="AM1088" s="139"/>
      <c r="AN1088" s="139"/>
      <c r="AO1088" s="139"/>
      <c r="AP1088" s="139"/>
      <c r="AQ1088" s="139"/>
      <c r="AR1088" s="139"/>
      <c r="AS1088" s="139"/>
      <c r="AT1088" s="139"/>
      <c r="AU1088" s="139"/>
      <c r="AV1088" s="139"/>
      <c r="AW1088" s="139"/>
      <c r="AX1088" s="139"/>
      <c r="AY1088" s="139"/>
      <c r="AZ1088" s="139"/>
      <c r="BA1088" s="140"/>
      <c r="BB1088" s="139"/>
      <c r="BC1088" s="139"/>
      <c r="BD1088" s="139"/>
      <c r="BE1088" s="139"/>
      <c r="BF1088" s="139"/>
      <c r="BG1088" s="140"/>
      <c r="BH1088" s="139"/>
      <c r="BI1088" s="139"/>
      <c r="BJ1088" s="139"/>
      <c r="BK1088" s="139"/>
      <c r="BL1088" s="139"/>
      <c r="BM1088" s="139"/>
      <c r="BN1088" s="139"/>
    </row>
    <row r="1089" spans="1:66" ht="15">
      <c r="A1089" s="139"/>
      <c r="B1089" s="139"/>
      <c r="C1089" s="139"/>
      <c r="D1089" s="139"/>
      <c r="E1089" s="139"/>
      <c r="F1089" s="139"/>
      <c r="G1089" s="139"/>
      <c r="H1089" s="139"/>
      <c r="I1089" s="139"/>
      <c r="J1089" s="139"/>
      <c r="K1089" s="139"/>
      <c r="L1089" s="139"/>
      <c r="M1089" s="139"/>
      <c r="N1089" s="139"/>
      <c r="O1089" s="139"/>
      <c r="P1089" s="139"/>
      <c r="Q1089" s="139"/>
      <c r="R1089" s="139"/>
      <c r="S1089" s="139"/>
      <c r="T1089" s="139"/>
      <c r="U1089" s="139"/>
      <c r="V1089" s="139"/>
      <c r="W1089" s="139"/>
      <c r="X1089" s="139"/>
      <c r="Y1089" s="139"/>
      <c r="Z1089" s="139"/>
      <c r="AA1089" s="139"/>
      <c r="AB1089" s="139"/>
      <c r="AC1089" s="139"/>
      <c r="AD1089" s="139"/>
      <c r="AE1089" s="139"/>
      <c r="AF1089" s="139"/>
      <c r="AG1089" s="139"/>
      <c r="AH1089" s="139"/>
      <c r="AI1089" s="139"/>
      <c r="AJ1089" s="139"/>
      <c r="AK1089" s="139"/>
      <c r="AL1089" s="139"/>
      <c r="AM1089" s="139"/>
      <c r="AN1089" s="139"/>
      <c r="AO1089" s="139"/>
      <c r="AP1089" s="139"/>
      <c r="AQ1089" s="139"/>
      <c r="AR1089" s="139"/>
      <c r="AS1089" s="139"/>
      <c r="AT1089" s="139"/>
      <c r="AU1089" s="139"/>
      <c r="AV1089" s="139"/>
      <c r="AW1089" s="139"/>
      <c r="AX1089" s="139"/>
      <c r="AY1089" s="139"/>
      <c r="AZ1089" s="139"/>
      <c r="BA1089" s="140"/>
      <c r="BB1089" s="139"/>
      <c r="BC1089" s="139"/>
      <c r="BD1089" s="139"/>
      <c r="BE1089" s="139"/>
      <c r="BF1089" s="139"/>
      <c r="BG1089" s="140"/>
      <c r="BH1089" s="139"/>
      <c r="BI1089" s="139"/>
      <c r="BJ1089" s="139"/>
      <c r="BK1089" s="139"/>
      <c r="BL1089" s="139"/>
      <c r="BM1089" s="139"/>
      <c r="BN1089" s="139"/>
    </row>
    <row r="1090" spans="1:66" ht="15">
      <c r="A1090" s="139"/>
      <c r="B1090" s="139"/>
      <c r="C1090" s="139"/>
      <c r="D1090" s="139"/>
      <c r="E1090" s="139"/>
      <c r="F1090" s="139"/>
      <c r="G1090" s="139"/>
      <c r="H1090" s="139"/>
      <c r="I1090" s="139"/>
      <c r="J1090" s="139"/>
      <c r="K1090" s="139"/>
      <c r="L1090" s="139"/>
      <c r="M1090" s="139"/>
      <c r="N1090" s="139"/>
      <c r="O1090" s="139"/>
      <c r="P1090" s="139"/>
      <c r="Q1090" s="139"/>
      <c r="R1090" s="139"/>
      <c r="S1090" s="139"/>
      <c r="T1090" s="139"/>
      <c r="U1090" s="139"/>
      <c r="V1090" s="139"/>
      <c r="W1090" s="139"/>
      <c r="X1090" s="139"/>
      <c r="Y1090" s="139"/>
      <c r="Z1090" s="139"/>
      <c r="AA1090" s="139"/>
      <c r="AB1090" s="139"/>
      <c r="AC1090" s="139"/>
      <c r="AD1090" s="139"/>
      <c r="AE1090" s="139"/>
      <c r="AF1090" s="139"/>
      <c r="AG1090" s="139"/>
      <c r="AH1090" s="139"/>
      <c r="AI1090" s="139"/>
      <c r="AJ1090" s="139"/>
      <c r="AK1090" s="139"/>
      <c r="AL1090" s="139"/>
      <c r="AM1090" s="139"/>
      <c r="AN1090" s="139"/>
      <c r="AO1090" s="139"/>
      <c r="AP1090" s="139"/>
      <c r="AQ1090" s="139"/>
      <c r="AR1090" s="139"/>
      <c r="AS1090" s="139"/>
      <c r="AT1090" s="139"/>
      <c r="AU1090" s="139"/>
      <c r="AV1090" s="139"/>
      <c r="AW1090" s="139"/>
      <c r="AX1090" s="139"/>
      <c r="AY1090" s="139"/>
      <c r="AZ1090" s="139"/>
      <c r="BA1090" s="140"/>
      <c r="BB1090" s="139"/>
      <c r="BC1090" s="139"/>
      <c r="BD1090" s="139"/>
      <c r="BE1090" s="139"/>
      <c r="BF1090" s="139"/>
      <c r="BG1090" s="140"/>
      <c r="BH1090" s="139"/>
      <c r="BI1090" s="139"/>
      <c r="BJ1090" s="139"/>
      <c r="BK1090" s="139"/>
      <c r="BL1090" s="139"/>
      <c r="BM1090" s="139"/>
      <c r="BN1090" s="139"/>
    </row>
    <row r="1091" spans="1:66" ht="15">
      <c r="A1091" s="139"/>
      <c r="B1091" s="139"/>
      <c r="C1091" s="139"/>
      <c r="D1091" s="139"/>
      <c r="E1091" s="139"/>
      <c r="F1091" s="139"/>
      <c r="G1091" s="139"/>
      <c r="H1091" s="139"/>
      <c r="I1091" s="139"/>
      <c r="J1091" s="139"/>
      <c r="K1091" s="139"/>
      <c r="L1091" s="139"/>
      <c r="M1091" s="139"/>
      <c r="N1091" s="139"/>
      <c r="O1091" s="139"/>
      <c r="P1091" s="139"/>
      <c r="Q1091" s="139"/>
      <c r="R1091" s="139"/>
      <c r="S1091" s="139"/>
      <c r="T1091" s="139"/>
      <c r="U1091" s="139"/>
      <c r="V1091" s="139"/>
      <c r="W1091" s="139"/>
      <c r="X1091" s="139"/>
      <c r="Y1091" s="139"/>
      <c r="Z1091" s="139"/>
      <c r="AA1091" s="139"/>
      <c r="AB1091" s="139"/>
      <c r="AC1091" s="139"/>
      <c r="AD1091" s="139"/>
      <c r="AE1091" s="139"/>
      <c r="AF1091" s="139"/>
      <c r="AG1091" s="139"/>
      <c r="AH1091" s="139"/>
      <c r="AI1091" s="139"/>
      <c r="AJ1091" s="139"/>
      <c r="AK1091" s="139"/>
      <c r="AL1091" s="139"/>
      <c r="AM1091" s="139"/>
      <c r="AN1091" s="139"/>
      <c r="AO1091" s="139"/>
      <c r="AP1091" s="139"/>
      <c r="AQ1091" s="139"/>
      <c r="AR1091" s="139"/>
      <c r="AS1091" s="139"/>
      <c r="AT1091" s="139"/>
      <c r="AU1091" s="139"/>
      <c r="AV1091" s="139"/>
      <c r="AW1091" s="139"/>
      <c r="AX1091" s="139"/>
      <c r="AY1091" s="139"/>
      <c r="AZ1091" s="139"/>
      <c r="BA1091" s="140"/>
      <c r="BB1091" s="139"/>
      <c r="BC1091" s="139"/>
      <c r="BD1091" s="139"/>
      <c r="BE1091" s="139"/>
      <c r="BF1091" s="139"/>
      <c r="BG1091" s="140"/>
      <c r="BH1091" s="139"/>
      <c r="BI1091" s="139"/>
      <c r="BJ1091" s="139"/>
      <c r="BK1091" s="139"/>
      <c r="BL1091" s="139"/>
      <c r="BM1091" s="139"/>
      <c r="BN1091" s="139"/>
    </row>
    <row r="1092" spans="1:66" ht="15">
      <c r="A1092" s="139"/>
      <c r="B1092" s="139"/>
      <c r="C1092" s="139"/>
      <c r="D1092" s="139"/>
      <c r="E1092" s="139"/>
      <c r="F1092" s="139"/>
      <c r="G1092" s="139"/>
      <c r="H1092" s="139"/>
      <c r="I1092" s="139"/>
      <c r="J1092" s="139"/>
      <c r="K1092" s="139"/>
      <c r="L1092" s="139"/>
      <c r="M1092" s="139"/>
      <c r="N1092" s="139"/>
      <c r="O1092" s="139"/>
      <c r="P1092" s="139"/>
      <c r="Q1092" s="139"/>
      <c r="R1092" s="139"/>
      <c r="S1092" s="139"/>
      <c r="T1092" s="139"/>
      <c r="U1092" s="139"/>
      <c r="V1092" s="139"/>
      <c r="W1092" s="139"/>
      <c r="X1092" s="139"/>
      <c r="Y1092" s="139"/>
      <c r="Z1092" s="139"/>
      <c r="AA1092" s="139"/>
      <c r="AB1092" s="139"/>
      <c r="AC1092" s="139"/>
      <c r="AD1092" s="139"/>
      <c r="AE1092" s="139"/>
      <c r="AF1092" s="139"/>
      <c r="AG1092" s="139"/>
      <c r="AH1092" s="139"/>
      <c r="AI1092" s="139"/>
      <c r="AJ1092" s="139"/>
      <c r="AK1092" s="139"/>
      <c r="AL1092" s="139"/>
      <c r="AM1092" s="139"/>
      <c r="AN1092" s="139"/>
      <c r="AO1092" s="139"/>
      <c r="AP1092" s="139"/>
      <c r="AQ1092" s="139"/>
      <c r="AR1092" s="139"/>
      <c r="AS1092" s="139"/>
      <c r="AT1092" s="139"/>
      <c r="AU1092" s="139"/>
      <c r="AV1092" s="139"/>
      <c r="AW1092" s="139"/>
      <c r="AX1092" s="139"/>
      <c r="AY1092" s="139"/>
      <c r="AZ1092" s="139"/>
      <c r="BA1092" s="140"/>
      <c r="BB1092" s="139"/>
      <c r="BC1092" s="139"/>
      <c r="BD1092" s="139"/>
      <c r="BE1092" s="139"/>
      <c r="BF1092" s="139"/>
      <c r="BG1092" s="140"/>
      <c r="BH1092" s="139"/>
      <c r="BI1092" s="139"/>
      <c r="BJ1092" s="139"/>
      <c r="BK1092" s="139"/>
      <c r="BL1092" s="139"/>
      <c r="BM1092" s="139"/>
      <c r="BN1092" s="139"/>
    </row>
    <row r="1093" spans="1:66" ht="15">
      <c r="A1093" s="139"/>
      <c r="B1093" s="139"/>
      <c r="C1093" s="139"/>
      <c r="D1093" s="139"/>
      <c r="E1093" s="139"/>
      <c r="F1093" s="139"/>
      <c r="G1093" s="139"/>
      <c r="H1093" s="139"/>
      <c r="I1093" s="139"/>
      <c r="J1093" s="139"/>
      <c r="K1093" s="139"/>
      <c r="L1093" s="139"/>
      <c r="M1093" s="139"/>
      <c r="N1093" s="139"/>
      <c r="O1093" s="139"/>
      <c r="P1093" s="139"/>
      <c r="Q1093" s="139"/>
      <c r="R1093" s="139"/>
      <c r="S1093" s="139"/>
      <c r="T1093" s="139"/>
      <c r="U1093" s="139"/>
      <c r="V1093" s="139"/>
      <c r="W1093" s="139"/>
      <c r="X1093" s="139"/>
      <c r="Y1093" s="139"/>
      <c r="Z1093" s="139"/>
      <c r="AA1093" s="139"/>
      <c r="AB1093" s="139"/>
      <c r="AC1093" s="139"/>
      <c r="AD1093" s="139"/>
      <c r="AE1093" s="139"/>
      <c r="AF1093" s="139"/>
      <c r="AG1093" s="139"/>
      <c r="AH1093" s="139"/>
      <c r="AI1093" s="139"/>
      <c r="AJ1093" s="139"/>
      <c r="AK1093" s="139"/>
      <c r="AL1093" s="139"/>
      <c r="AM1093" s="139"/>
      <c r="AN1093" s="139"/>
      <c r="AO1093" s="139"/>
      <c r="AP1093" s="139"/>
      <c r="AQ1093" s="139"/>
      <c r="AR1093" s="139"/>
      <c r="AS1093" s="139"/>
      <c r="AT1093" s="139"/>
      <c r="AU1093" s="139"/>
      <c r="AV1093" s="139"/>
      <c r="AW1093" s="139"/>
      <c r="AX1093" s="139"/>
      <c r="AY1093" s="139"/>
      <c r="AZ1093" s="139"/>
      <c r="BA1093" s="140"/>
      <c r="BB1093" s="139"/>
      <c r="BC1093" s="139"/>
      <c r="BD1093" s="139"/>
      <c r="BE1093" s="139"/>
      <c r="BF1093" s="139"/>
      <c r="BG1093" s="140"/>
      <c r="BH1093" s="139"/>
      <c r="BI1093" s="139"/>
      <c r="BJ1093" s="139"/>
      <c r="BK1093" s="139"/>
      <c r="BL1093" s="139"/>
      <c r="BM1093" s="139"/>
      <c r="BN1093" s="139"/>
    </row>
    <row r="1094" spans="1:66" ht="15">
      <c r="A1094" s="139"/>
      <c r="B1094" s="139"/>
      <c r="C1094" s="139"/>
      <c r="D1094" s="139"/>
      <c r="E1094" s="139"/>
      <c r="F1094" s="139"/>
      <c r="G1094" s="139"/>
      <c r="H1094" s="139"/>
      <c r="I1094" s="139"/>
      <c r="J1094" s="139"/>
      <c r="K1094" s="139"/>
      <c r="L1094" s="139"/>
      <c r="M1094" s="139"/>
      <c r="N1094" s="139"/>
      <c r="O1094" s="139"/>
      <c r="P1094" s="139"/>
      <c r="Q1094" s="139"/>
      <c r="R1094" s="139"/>
      <c r="S1094" s="139"/>
      <c r="T1094" s="139"/>
      <c r="U1094" s="139"/>
      <c r="V1094" s="139"/>
      <c r="W1094" s="139"/>
      <c r="X1094" s="139"/>
      <c r="Y1094" s="139"/>
      <c r="Z1094" s="139"/>
      <c r="AA1094" s="139"/>
      <c r="AB1094" s="139"/>
      <c r="AC1094" s="139"/>
      <c r="AD1094" s="139"/>
      <c r="AE1094" s="139"/>
      <c r="AF1094" s="139"/>
      <c r="AG1094" s="139"/>
      <c r="AH1094" s="139"/>
      <c r="AI1094" s="139"/>
      <c r="AJ1094" s="139"/>
      <c r="AK1094" s="139"/>
      <c r="AL1094" s="139"/>
      <c r="AM1094" s="139"/>
      <c r="AN1094" s="139"/>
      <c r="AO1094" s="139"/>
      <c r="AP1094" s="139"/>
      <c r="AQ1094" s="139"/>
      <c r="AR1094" s="139"/>
      <c r="AS1094" s="139"/>
      <c r="AT1094" s="139"/>
      <c r="AU1094" s="139"/>
      <c r="AV1094" s="139"/>
      <c r="AW1094" s="139"/>
      <c r="AX1094" s="139"/>
      <c r="AY1094" s="139"/>
      <c r="AZ1094" s="139"/>
      <c r="BA1094" s="140"/>
      <c r="BB1094" s="139"/>
      <c r="BC1094" s="139"/>
      <c r="BD1094" s="139"/>
      <c r="BE1094" s="139"/>
      <c r="BF1094" s="139"/>
      <c r="BG1094" s="140"/>
      <c r="BH1094" s="139"/>
      <c r="BI1094" s="139"/>
      <c r="BJ1094" s="139"/>
      <c r="BK1094" s="139"/>
      <c r="BL1094" s="139"/>
      <c r="BM1094" s="139"/>
      <c r="BN1094" s="139"/>
    </row>
    <row r="1095" spans="1:66" ht="15">
      <c r="A1095" s="139"/>
      <c r="B1095" s="139"/>
      <c r="C1095" s="139"/>
      <c r="D1095" s="139"/>
      <c r="E1095" s="139"/>
      <c r="F1095" s="139"/>
      <c r="G1095" s="139"/>
      <c r="H1095" s="139"/>
      <c r="I1095" s="139"/>
      <c r="J1095" s="139"/>
      <c r="K1095" s="139"/>
      <c r="L1095" s="139"/>
      <c r="M1095" s="139"/>
      <c r="N1095" s="139"/>
      <c r="O1095" s="139"/>
      <c r="P1095" s="139"/>
      <c r="Q1095" s="139"/>
      <c r="R1095" s="139"/>
      <c r="S1095" s="139"/>
      <c r="T1095" s="139"/>
      <c r="U1095" s="139"/>
      <c r="V1095" s="139"/>
      <c r="W1095" s="139"/>
      <c r="X1095" s="139"/>
      <c r="Y1095" s="139"/>
      <c r="Z1095" s="139"/>
      <c r="AA1095" s="139"/>
      <c r="AB1095" s="139"/>
      <c r="AC1095" s="139"/>
      <c r="AD1095" s="139"/>
      <c r="AE1095" s="139"/>
      <c r="AF1095" s="139"/>
      <c r="AG1095" s="139"/>
      <c r="AH1095" s="139"/>
      <c r="AI1095" s="139"/>
      <c r="AJ1095" s="139"/>
      <c r="AK1095" s="139"/>
      <c r="AL1095" s="139"/>
      <c r="AM1095" s="139"/>
      <c r="AN1095" s="139"/>
      <c r="AO1095" s="139"/>
      <c r="AP1095" s="139"/>
      <c r="AQ1095" s="139"/>
      <c r="AR1095" s="139"/>
      <c r="AS1095" s="139"/>
      <c r="AT1095" s="139"/>
      <c r="AU1095" s="139"/>
      <c r="AV1095" s="139"/>
      <c r="AW1095" s="139"/>
      <c r="AX1095" s="139"/>
      <c r="AY1095" s="139"/>
      <c r="AZ1095" s="139"/>
      <c r="BA1095" s="140"/>
      <c r="BB1095" s="139"/>
      <c r="BC1095" s="139"/>
      <c r="BD1095" s="139"/>
      <c r="BE1095" s="139"/>
      <c r="BF1095" s="139"/>
      <c r="BG1095" s="140"/>
      <c r="BH1095" s="139"/>
      <c r="BI1095" s="139"/>
      <c r="BJ1095" s="139"/>
      <c r="BK1095" s="139"/>
      <c r="BL1095" s="139"/>
      <c r="BM1095" s="139"/>
      <c r="BN1095" s="139"/>
    </row>
    <row r="1096" spans="1:66" ht="15">
      <c r="A1096" s="139"/>
      <c r="B1096" s="139"/>
      <c r="C1096" s="139"/>
      <c r="D1096" s="139"/>
      <c r="E1096" s="139"/>
      <c r="F1096" s="139"/>
      <c r="G1096" s="139"/>
      <c r="H1096" s="139"/>
      <c r="I1096" s="139"/>
      <c r="J1096" s="139"/>
      <c r="K1096" s="139"/>
      <c r="L1096" s="139"/>
      <c r="M1096" s="139"/>
      <c r="N1096" s="139"/>
      <c r="O1096" s="139"/>
      <c r="P1096" s="139"/>
      <c r="Q1096" s="139"/>
      <c r="R1096" s="139"/>
      <c r="S1096" s="139"/>
      <c r="T1096" s="139"/>
      <c r="U1096" s="139"/>
      <c r="V1096" s="139"/>
      <c r="W1096" s="139"/>
      <c r="X1096" s="139"/>
      <c r="Y1096" s="139"/>
      <c r="Z1096" s="139"/>
      <c r="AA1096" s="139"/>
      <c r="AB1096" s="139"/>
      <c r="AC1096" s="139"/>
      <c r="AD1096" s="139"/>
      <c r="AE1096" s="139"/>
      <c r="AF1096" s="139"/>
      <c r="AG1096" s="139"/>
      <c r="AH1096" s="139"/>
      <c r="AI1096" s="139"/>
      <c r="AJ1096" s="139"/>
      <c r="AK1096" s="139"/>
      <c r="AL1096" s="139"/>
      <c r="AM1096" s="139"/>
      <c r="AN1096" s="139"/>
      <c r="AO1096" s="139"/>
      <c r="AP1096" s="139"/>
      <c r="AQ1096" s="139"/>
      <c r="AR1096" s="139"/>
      <c r="AS1096" s="139"/>
      <c r="AT1096" s="139"/>
      <c r="AU1096" s="139"/>
      <c r="AV1096" s="139"/>
      <c r="AW1096" s="139"/>
      <c r="AX1096" s="139"/>
      <c r="AY1096" s="139"/>
      <c r="AZ1096" s="139"/>
      <c r="BA1096" s="140"/>
      <c r="BB1096" s="139"/>
      <c r="BC1096" s="139"/>
      <c r="BD1096" s="139"/>
      <c r="BE1096" s="139"/>
      <c r="BF1096" s="139"/>
      <c r="BG1096" s="140"/>
      <c r="BH1096" s="139"/>
      <c r="BI1096" s="139"/>
      <c r="BJ1096" s="139"/>
      <c r="BK1096" s="139"/>
      <c r="BL1096" s="139"/>
      <c r="BM1096" s="139"/>
      <c r="BN1096" s="139"/>
    </row>
    <row r="1097" spans="1:66" ht="15">
      <c r="A1097" s="139"/>
      <c r="B1097" s="139"/>
      <c r="C1097" s="139"/>
      <c r="D1097" s="139"/>
      <c r="E1097" s="139"/>
      <c r="F1097" s="139"/>
      <c r="G1097" s="139"/>
      <c r="H1097" s="139"/>
      <c r="I1097" s="139"/>
      <c r="J1097" s="139"/>
      <c r="K1097" s="139"/>
      <c r="L1097" s="139"/>
      <c r="M1097" s="139"/>
      <c r="N1097" s="139"/>
      <c r="O1097" s="139"/>
      <c r="P1097" s="139"/>
      <c r="Q1097" s="139"/>
      <c r="R1097" s="139"/>
      <c r="S1097" s="139"/>
      <c r="T1097" s="139"/>
      <c r="U1097" s="139"/>
      <c r="V1097" s="139"/>
      <c r="W1097" s="139"/>
      <c r="X1097" s="139"/>
      <c r="Y1097" s="139"/>
      <c r="Z1097" s="139"/>
      <c r="AA1097" s="139"/>
      <c r="AB1097" s="139"/>
      <c r="AC1097" s="139"/>
      <c r="AD1097" s="139"/>
      <c r="AE1097" s="139"/>
      <c r="AF1097" s="139"/>
      <c r="AG1097" s="139"/>
      <c r="AH1097" s="139"/>
      <c r="AI1097" s="139"/>
      <c r="AJ1097" s="139"/>
      <c r="AK1097" s="139"/>
      <c r="AL1097" s="139"/>
      <c r="AM1097" s="139"/>
      <c r="AN1097" s="139"/>
      <c r="AO1097" s="139"/>
      <c r="AP1097" s="139"/>
      <c r="AQ1097" s="139"/>
      <c r="AR1097" s="139"/>
      <c r="AS1097" s="139"/>
      <c r="AT1097" s="139"/>
      <c r="AU1097" s="139"/>
      <c r="AV1097" s="139"/>
      <c r="AW1097" s="139"/>
      <c r="AX1097" s="139"/>
      <c r="AY1097" s="139"/>
      <c r="AZ1097" s="139"/>
      <c r="BA1097" s="140"/>
      <c r="BB1097" s="139"/>
      <c r="BC1097" s="139"/>
      <c r="BD1097" s="139"/>
      <c r="BE1097" s="139"/>
      <c r="BF1097" s="139"/>
      <c r="BG1097" s="140"/>
      <c r="BH1097" s="139"/>
      <c r="BI1097" s="139"/>
      <c r="BJ1097" s="139"/>
      <c r="BK1097" s="139"/>
      <c r="BL1097" s="139"/>
      <c r="BM1097" s="139"/>
      <c r="BN1097" s="139"/>
    </row>
    <row r="1098" spans="1:66" ht="15">
      <c r="A1098" s="139"/>
      <c r="B1098" s="139"/>
      <c r="C1098" s="139"/>
      <c r="D1098" s="139"/>
      <c r="E1098" s="139"/>
      <c r="F1098" s="139"/>
      <c r="G1098" s="139"/>
      <c r="H1098" s="139"/>
      <c r="I1098" s="139"/>
      <c r="J1098" s="139"/>
      <c r="K1098" s="139"/>
      <c r="L1098" s="139"/>
      <c r="M1098" s="139"/>
      <c r="N1098" s="139"/>
      <c r="O1098" s="139"/>
      <c r="P1098" s="139"/>
      <c r="Q1098" s="139"/>
      <c r="R1098" s="139"/>
      <c r="S1098" s="139"/>
      <c r="T1098" s="139"/>
      <c r="U1098" s="139"/>
      <c r="V1098" s="139"/>
      <c r="W1098" s="139"/>
      <c r="X1098" s="139"/>
      <c r="Y1098" s="139"/>
      <c r="Z1098" s="139"/>
      <c r="AA1098" s="139"/>
      <c r="AB1098" s="139"/>
      <c r="AC1098" s="139"/>
      <c r="AD1098" s="139"/>
      <c r="AE1098" s="139"/>
      <c r="AF1098" s="139"/>
      <c r="AG1098" s="139"/>
      <c r="AH1098" s="139"/>
      <c r="AI1098" s="139"/>
      <c r="AJ1098" s="139"/>
      <c r="AK1098" s="139"/>
      <c r="AL1098" s="139"/>
      <c r="AM1098" s="139"/>
      <c r="AN1098" s="139"/>
      <c r="AO1098" s="139"/>
      <c r="AP1098" s="139"/>
      <c r="AQ1098" s="139"/>
      <c r="AR1098" s="139"/>
      <c r="AS1098" s="139"/>
      <c r="AT1098" s="139"/>
      <c r="AU1098" s="139"/>
      <c r="AV1098" s="139"/>
      <c r="AW1098" s="139"/>
      <c r="AX1098" s="139"/>
      <c r="AY1098" s="139"/>
      <c r="AZ1098" s="139"/>
      <c r="BA1098" s="140"/>
      <c r="BB1098" s="139"/>
      <c r="BC1098" s="139"/>
      <c r="BD1098" s="139"/>
      <c r="BE1098" s="139"/>
      <c r="BF1098" s="139"/>
      <c r="BG1098" s="140"/>
      <c r="BH1098" s="139"/>
      <c r="BI1098" s="139"/>
      <c r="BJ1098" s="139"/>
      <c r="BK1098" s="139"/>
      <c r="BL1098" s="139"/>
      <c r="BM1098" s="139"/>
      <c r="BN1098" s="139"/>
    </row>
    <row r="1099" spans="1:66" ht="15">
      <c r="A1099" s="139"/>
      <c r="B1099" s="139"/>
      <c r="C1099" s="139"/>
      <c r="D1099" s="139"/>
      <c r="E1099" s="139"/>
      <c r="F1099" s="139"/>
      <c r="G1099" s="139"/>
      <c r="H1099" s="139"/>
      <c r="I1099" s="139"/>
      <c r="J1099" s="139"/>
      <c r="K1099" s="139"/>
      <c r="L1099" s="139"/>
      <c r="M1099" s="139"/>
      <c r="N1099" s="139"/>
      <c r="O1099" s="139"/>
      <c r="P1099" s="139"/>
      <c r="Q1099" s="139"/>
      <c r="R1099" s="139"/>
      <c r="S1099" s="139"/>
      <c r="T1099" s="139"/>
      <c r="U1099" s="139"/>
      <c r="V1099" s="139"/>
      <c r="W1099" s="139"/>
      <c r="X1099" s="139"/>
      <c r="Y1099" s="139"/>
      <c r="Z1099" s="139"/>
      <c r="AA1099" s="139"/>
      <c r="AB1099" s="139"/>
      <c r="AC1099" s="139"/>
      <c r="AD1099" s="139"/>
      <c r="AE1099" s="139"/>
      <c r="AF1099" s="139"/>
      <c r="AG1099" s="139"/>
      <c r="AH1099" s="139"/>
      <c r="AI1099" s="139"/>
      <c r="AJ1099" s="139"/>
      <c r="AK1099" s="139"/>
      <c r="AL1099" s="139"/>
      <c r="AM1099" s="139"/>
      <c r="AN1099" s="139"/>
      <c r="AO1099" s="139"/>
      <c r="AP1099" s="139"/>
      <c r="AQ1099" s="139"/>
      <c r="AR1099" s="139"/>
      <c r="AS1099" s="139"/>
      <c r="AT1099" s="139"/>
      <c r="AU1099" s="139"/>
      <c r="AV1099" s="139"/>
      <c r="AW1099" s="139"/>
      <c r="AX1099" s="139"/>
      <c r="AY1099" s="139"/>
      <c r="AZ1099" s="139"/>
      <c r="BA1099" s="140"/>
      <c r="BB1099" s="139"/>
      <c r="BC1099" s="139"/>
      <c r="BD1099" s="139"/>
      <c r="BE1099" s="139"/>
      <c r="BF1099" s="139"/>
      <c r="BG1099" s="140"/>
      <c r="BH1099" s="139"/>
      <c r="BI1099" s="139"/>
      <c r="BJ1099" s="139"/>
      <c r="BK1099" s="139"/>
      <c r="BL1099" s="139"/>
      <c r="BM1099" s="139"/>
      <c r="BN1099" s="139"/>
    </row>
    <row r="1100" spans="1:66" ht="15">
      <c r="A1100" s="139"/>
      <c r="B1100" s="139"/>
      <c r="C1100" s="139"/>
      <c r="D1100" s="139"/>
      <c r="E1100" s="139"/>
      <c r="F1100" s="139"/>
      <c r="G1100" s="139"/>
      <c r="H1100" s="139"/>
      <c r="I1100" s="139"/>
      <c r="J1100" s="139"/>
      <c r="K1100" s="139"/>
      <c r="L1100" s="139"/>
      <c r="M1100" s="139"/>
      <c r="N1100" s="139"/>
      <c r="O1100" s="139"/>
      <c r="P1100" s="139"/>
      <c r="Q1100" s="139"/>
      <c r="R1100" s="139"/>
      <c r="S1100" s="139"/>
      <c r="T1100" s="139"/>
      <c r="U1100" s="139"/>
      <c r="V1100" s="139"/>
      <c r="W1100" s="139"/>
      <c r="X1100" s="139"/>
      <c r="Y1100" s="139"/>
      <c r="Z1100" s="139"/>
      <c r="AA1100" s="139"/>
      <c r="AB1100" s="139"/>
      <c r="AC1100" s="139"/>
      <c r="AD1100" s="139"/>
      <c r="AE1100" s="139"/>
      <c r="AF1100" s="139"/>
      <c r="AG1100" s="139"/>
      <c r="AH1100" s="139"/>
      <c r="AI1100" s="139"/>
      <c r="AJ1100" s="139"/>
      <c r="AK1100" s="139"/>
      <c r="AL1100" s="139"/>
      <c r="AM1100" s="139"/>
      <c r="AN1100" s="139"/>
      <c r="AO1100" s="139"/>
      <c r="AP1100" s="139"/>
      <c r="AQ1100" s="139"/>
      <c r="AR1100" s="139"/>
      <c r="AS1100" s="139"/>
      <c r="AT1100" s="139"/>
      <c r="AU1100" s="139"/>
      <c r="AV1100" s="139"/>
      <c r="AW1100" s="139"/>
      <c r="AX1100" s="139"/>
      <c r="AY1100" s="139"/>
      <c r="AZ1100" s="139"/>
      <c r="BA1100" s="140"/>
      <c r="BB1100" s="139"/>
      <c r="BC1100" s="139"/>
      <c r="BD1100" s="139"/>
      <c r="BE1100" s="139"/>
      <c r="BF1100" s="139"/>
      <c r="BG1100" s="140"/>
      <c r="BH1100" s="139"/>
      <c r="BI1100" s="139"/>
      <c r="BJ1100" s="139"/>
      <c r="BK1100" s="139"/>
      <c r="BL1100" s="139"/>
      <c r="BM1100" s="139"/>
      <c r="BN1100" s="139"/>
    </row>
    <row r="1101" spans="1:66" ht="15">
      <c r="A1101" s="139"/>
      <c r="B1101" s="139"/>
      <c r="C1101" s="139"/>
      <c r="D1101" s="139"/>
      <c r="E1101" s="139"/>
      <c r="F1101" s="139"/>
      <c r="G1101" s="139"/>
      <c r="H1101" s="139"/>
      <c r="I1101" s="139"/>
      <c r="J1101" s="139"/>
      <c r="K1101" s="139"/>
      <c r="L1101" s="139"/>
      <c r="M1101" s="139"/>
      <c r="N1101" s="139"/>
      <c r="O1101" s="139"/>
      <c r="P1101" s="139"/>
      <c r="Q1101" s="139"/>
      <c r="R1101" s="139"/>
      <c r="S1101" s="139"/>
      <c r="T1101" s="139"/>
      <c r="U1101" s="139"/>
      <c r="V1101" s="139"/>
      <c r="W1101" s="139"/>
      <c r="X1101" s="139"/>
      <c r="Y1101" s="139"/>
      <c r="Z1101" s="139"/>
      <c r="AA1101" s="139"/>
      <c r="AB1101" s="139"/>
      <c r="AC1101" s="139"/>
      <c r="AD1101" s="139"/>
      <c r="AE1101" s="139"/>
      <c r="AF1101" s="139"/>
      <c r="AG1101" s="139"/>
      <c r="AH1101" s="139"/>
      <c r="AI1101" s="139"/>
      <c r="AJ1101" s="139"/>
      <c r="AK1101" s="139"/>
      <c r="AL1101" s="139"/>
      <c r="AM1101" s="139"/>
      <c r="AN1101" s="139"/>
      <c r="AO1101" s="139"/>
      <c r="AP1101" s="139"/>
      <c r="AQ1101" s="139"/>
      <c r="AR1101" s="139"/>
      <c r="AS1101" s="139"/>
      <c r="AT1101" s="139"/>
      <c r="AU1101" s="139"/>
      <c r="AV1101" s="139"/>
      <c r="AW1101" s="139"/>
      <c r="AX1101" s="139"/>
      <c r="AY1101" s="139"/>
      <c r="AZ1101" s="139"/>
      <c r="BA1101" s="140"/>
      <c r="BB1101" s="139"/>
      <c r="BC1101" s="139"/>
      <c r="BD1101" s="139"/>
      <c r="BE1101" s="139"/>
      <c r="BF1101" s="139"/>
      <c r="BG1101" s="140"/>
      <c r="BH1101" s="139"/>
      <c r="BI1101" s="139"/>
      <c r="BJ1101" s="139"/>
      <c r="BK1101" s="139"/>
      <c r="BL1101" s="139"/>
      <c r="BM1101" s="139"/>
      <c r="BN1101" s="139"/>
    </row>
    <row r="1102" spans="1:66" ht="15">
      <c r="A1102" s="139"/>
      <c r="B1102" s="139"/>
      <c r="C1102" s="139"/>
      <c r="D1102" s="139"/>
      <c r="E1102" s="139"/>
      <c r="F1102" s="139"/>
      <c r="G1102" s="139"/>
      <c r="H1102" s="139"/>
      <c r="I1102" s="139"/>
      <c r="J1102" s="139"/>
      <c r="K1102" s="139"/>
      <c r="L1102" s="139"/>
      <c r="M1102" s="139"/>
      <c r="N1102" s="139"/>
      <c r="O1102" s="139"/>
      <c r="P1102" s="139"/>
      <c r="Q1102" s="139"/>
      <c r="R1102" s="139"/>
      <c r="S1102" s="139"/>
      <c r="T1102" s="139"/>
      <c r="U1102" s="139"/>
      <c r="V1102" s="139"/>
      <c r="W1102" s="139"/>
      <c r="X1102" s="139"/>
      <c r="Y1102" s="139"/>
      <c r="Z1102" s="139"/>
      <c r="AA1102" s="139"/>
      <c r="AB1102" s="139"/>
      <c r="AC1102" s="139"/>
      <c r="AD1102" s="139"/>
      <c r="AE1102" s="139"/>
      <c r="AF1102" s="139"/>
      <c r="AG1102" s="139"/>
      <c r="AH1102" s="139"/>
      <c r="AI1102" s="139"/>
      <c r="AJ1102" s="139"/>
      <c r="AK1102" s="139"/>
      <c r="AL1102" s="139"/>
      <c r="AM1102" s="139"/>
      <c r="AN1102" s="139"/>
      <c r="AO1102" s="139"/>
      <c r="AP1102" s="139"/>
      <c r="AQ1102" s="139"/>
      <c r="AR1102" s="139"/>
      <c r="AS1102" s="139"/>
      <c r="AT1102" s="139"/>
      <c r="AU1102" s="139"/>
      <c r="AV1102" s="139"/>
      <c r="AW1102" s="139"/>
      <c r="AX1102" s="139"/>
      <c r="AY1102" s="139"/>
      <c r="AZ1102" s="139"/>
      <c r="BA1102" s="140"/>
      <c r="BB1102" s="139"/>
      <c r="BC1102" s="139"/>
      <c r="BD1102" s="139"/>
      <c r="BE1102" s="139"/>
      <c r="BF1102" s="139"/>
      <c r="BG1102" s="140"/>
      <c r="BH1102" s="139"/>
      <c r="BI1102" s="139"/>
      <c r="BJ1102" s="139"/>
      <c r="BK1102" s="139"/>
      <c r="BL1102" s="139"/>
      <c r="BM1102" s="139"/>
      <c r="BN1102" s="139"/>
    </row>
    <row r="1103" spans="1:66" ht="15">
      <c r="A1103" s="139"/>
      <c r="B1103" s="139"/>
      <c r="C1103" s="139"/>
      <c r="D1103" s="139"/>
      <c r="E1103" s="139"/>
      <c r="F1103" s="139"/>
      <c r="G1103" s="139"/>
      <c r="H1103" s="139"/>
      <c r="I1103" s="139"/>
      <c r="J1103" s="139"/>
      <c r="K1103" s="139"/>
      <c r="L1103" s="139"/>
      <c r="M1103" s="139"/>
      <c r="N1103" s="139"/>
      <c r="O1103" s="139"/>
      <c r="P1103" s="139"/>
      <c r="Q1103" s="139"/>
      <c r="R1103" s="139"/>
      <c r="S1103" s="139"/>
      <c r="T1103" s="139"/>
      <c r="U1103" s="139"/>
      <c r="V1103" s="139"/>
      <c r="W1103" s="139"/>
      <c r="X1103" s="139"/>
      <c r="Y1103" s="139"/>
      <c r="Z1103" s="139"/>
      <c r="AA1103" s="139"/>
      <c r="AB1103" s="139"/>
      <c r="AC1103" s="139"/>
      <c r="AD1103" s="139"/>
      <c r="AE1103" s="139"/>
      <c r="AF1103" s="139"/>
      <c r="AG1103" s="139"/>
      <c r="AH1103" s="139"/>
      <c r="AI1103" s="139"/>
      <c r="AJ1103" s="139"/>
      <c r="AK1103" s="139"/>
      <c r="AL1103" s="139"/>
      <c r="AM1103" s="139"/>
      <c r="AN1103" s="139"/>
      <c r="AO1103" s="139"/>
      <c r="AP1103" s="139"/>
      <c r="AQ1103" s="139"/>
      <c r="AR1103" s="139"/>
      <c r="AS1103" s="139"/>
      <c r="AT1103" s="139"/>
      <c r="AU1103" s="139"/>
      <c r="AV1103" s="139"/>
      <c r="AW1103" s="139"/>
      <c r="AX1103" s="139"/>
      <c r="AY1103" s="139"/>
      <c r="AZ1103" s="139"/>
      <c r="BA1103" s="140"/>
      <c r="BB1103" s="139"/>
      <c r="BC1103" s="139"/>
      <c r="BD1103" s="139"/>
      <c r="BE1103" s="139"/>
      <c r="BF1103" s="139"/>
      <c r="BG1103" s="140"/>
      <c r="BH1103" s="139"/>
      <c r="BI1103" s="139"/>
      <c r="BJ1103" s="139"/>
      <c r="BK1103" s="139"/>
      <c r="BL1103" s="139"/>
      <c r="BM1103" s="139"/>
      <c r="BN1103" s="139"/>
    </row>
    <row r="1104" spans="1:66" ht="15">
      <c r="A1104" s="139"/>
      <c r="B1104" s="139"/>
      <c r="C1104" s="139"/>
      <c r="D1104" s="139"/>
      <c r="E1104" s="139"/>
      <c r="F1104" s="139"/>
      <c r="G1104" s="139"/>
      <c r="H1104" s="139"/>
      <c r="I1104" s="139"/>
      <c r="J1104" s="139"/>
      <c r="K1104" s="139"/>
      <c r="L1104" s="139"/>
      <c r="M1104" s="139"/>
      <c r="N1104" s="139"/>
      <c r="O1104" s="139"/>
      <c r="P1104" s="139"/>
      <c r="Q1104" s="139"/>
      <c r="R1104" s="139"/>
      <c r="S1104" s="139"/>
      <c r="T1104" s="139"/>
      <c r="U1104" s="139"/>
      <c r="V1104" s="139"/>
      <c r="W1104" s="139"/>
      <c r="X1104" s="139"/>
      <c r="Y1104" s="139"/>
      <c r="Z1104" s="139"/>
      <c r="AA1104" s="139"/>
      <c r="AB1104" s="139"/>
      <c r="AC1104" s="139"/>
      <c r="AD1104" s="139"/>
      <c r="AE1104" s="139"/>
      <c r="AF1104" s="139"/>
      <c r="AG1104" s="139"/>
      <c r="AH1104" s="139"/>
      <c r="AI1104" s="139"/>
      <c r="AJ1104" s="139"/>
      <c r="AK1104" s="139"/>
      <c r="AL1104" s="139"/>
      <c r="AM1104" s="139"/>
      <c r="AN1104" s="139"/>
      <c r="AO1104" s="139"/>
      <c r="AP1104" s="139"/>
      <c r="AQ1104" s="139"/>
      <c r="AR1104" s="139"/>
      <c r="AS1104" s="139"/>
      <c r="AT1104" s="139"/>
      <c r="AU1104" s="139"/>
      <c r="AV1104" s="139"/>
      <c r="AW1104" s="139"/>
      <c r="AX1104" s="139"/>
      <c r="AY1104" s="139"/>
      <c r="AZ1104" s="139"/>
      <c r="BA1104" s="140"/>
      <c r="BB1104" s="139"/>
      <c r="BC1104" s="139"/>
      <c r="BD1104" s="139"/>
      <c r="BE1104" s="139"/>
      <c r="BF1104" s="139"/>
      <c r="BG1104" s="140"/>
      <c r="BH1104" s="139"/>
      <c r="BI1104" s="139"/>
      <c r="BJ1104" s="139"/>
      <c r="BK1104" s="139"/>
      <c r="BL1104" s="139"/>
      <c r="BM1104" s="139"/>
      <c r="BN1104" s="139"/>
    </row>
    <row r="1105" spans="1:66" ht="15">
      <c r="A1105" s="139"/>
      <c r="B1105" s="139"/>
      <c r="C1105" s="139"/>
      <c r="D1105" s="139"/>
      <c r="E1105" s="139"/>
      <c r="F1105" s="139"/>
      <c r="G1105" s="139"/>
      <c r="H1105" s="139"/>
      <c r="I1105" s="139"/>
      <c r="J1105" s="139"/>
      <c r="K1105" s="139"/>
      <c r="L1105" s="139"/>
      <c r="M1105" s="139"/>
      <c r="N1105" s="139"/>
      <c r="O1105" s="139"/>
      <c r="P1105" s="139"/>
      <c r="Q1105" s="139"/>
      <c r="R1105" s="139"/>
      <c r="S1105" s="139"/>
      <c r="T1105" s="139"/>
      <c r="U1105" s="139"/>
      <c r="V1105" s="139"/>
      <c r="W1105" s="139"/>
      <c r="X1105" s="139"/>
      <c r="Y1105" s="139"/>
      <c r="Z1105" s="139"/>
      <c r="AA1105" s="139"/>
      <c r="AB1105" s="139"/>
      <c r="AC1105" s="139"/>
      <c r="AD1105" s="139"/>
      <c r="AE1105" s="139"/>
      <c r="AF1105" s="139"/>
      <c r="AG1105" s="139"/>
      <c r="AH1105" s="139"/>
      <c r="AI1105" s="139"/>
      <c r="AJ1105" s="139"/>
      <c r="AK1105" s="139"/>
      <c r="AL1105" s="139"/>
      <c r="AM1105" s="139"/>
      <c r="AN1105" s="139"/>
      <c r="AO1105" s="139"/>
      <c r="AP1105" s="139"/>
      <c r="AQ1105" s="139"/>
      <c r="AR1105" s="139"/>
      <c r="AS1105" s="139"/>
      <c r="AT1105" s="139"/>
      <c r="AU1105" s="139"/>
      <c r="AV1105" s="139"/>
      <c r="AW1105" s="139"/>
      <c r="AX1105" s="139"/>
      <c r="AY1105" s="139"/>
      <c r="AZ1105" s="139"/>
      <c r="BA1105" s="140"/>
      <c r="BB1105" s="139"/>
      <c r="BC1105" s="139"/>
      <c r="BD1105" s="139"/>
      <c r="BE1105" s="139"/>
      <c r="BF1105" s="139"/>
      <c r="BG1105" s="140"/>
      <c r="BH1105" s="139"/>
      <c r="BI1105" s="139"/>
      <c r="BJ1105" s="139"/>
      <c r="BK1105" s="139"/>
      <c r="BL1105" s="139"/>
      <c r="BM1105" s="139"/>
      <c r="BN1105" s="139"/>
    </row>
    <row r="1106" spans="1:66" ht="15">
      <c r="A1106" s="139"/>
      <c r="B1106" s="139"/>
      <c r="C1106" s="139"/>
      <c r="D1106" s="139"/>
      <c r="E1106" s="139"/>
      <c r="F1106" s="139"/>
      <c r="G1106" s="139"/>
      <c r="H1106" s="139"/>
      <c r="I1106" s="139"/>
      <c r="J1106" s="139"/>
      <c r="K1106" s="139"/>
      <c r="L1106" s="139"/>
      <c r="M1106" s="139"/>
      <c r="N1106" s="139"/>
      <c r="O1106" s="139"/>
      <c r="P1106" s="139"/>
      <c r="Q1106" s="139"/>
      <c r="R1106" s="139"/>
      <c r="S1106" s="139"/>
      <c r="T1106" s="139"/>
      <c r="U1106" s="139"/>
      <c r="V1106" s="139"/>
      <c r="W1106" s="139"/>
      <c r="X1106" s="139"/>
      <c r="Y1106" s="139"/>
      <c r="Z1106" s="139"/>
      <c r="AA1106" s="139"/>
      <c r="AB1106" s="139"/>
      <c r="AC1106" s="139"/>
      <c r="AD1106" s="139"/>
      <c r="AE1106" s="139"/>
      <c r="AF1106" s="139"/>
      <c r="AG1106" s="139"/>
      <c r="AH1106" s="139"/>
      <c r="AI1106" s="139"/>
      <c r="AJ1106" s="139"/>
      <c r="AK1106" s="139"/>
      <c r="AL1106" s="139"/>
      <c r="AM1106" s="139"/>
      <c r="AN1106" s="139"/>
      <c r="AO1106" s="139"/>
      <c r="AP1106" s="139"/>
      <c r="AQ1106" s="139"/>
      <c r="AR1106" s="139"/>
      <c r="AS1106" s="139"/>
      <c r="AT1106" s="139"/>
      <c r="AU1106" s="139"/>
      <c r="AV1106" s="139"/>
      <c r="AW1106" s="139"/>
      <c r="AX1106" s="139"/>
      <c r="AY1106" s="139"/>
      <c r="AZ1106" s="139"/>
      <c r="BA1106" s="140"/>
      <c r="BB1106" s="139"/>
      <c r="BC1106" s="139"/>
      <c r="BD1106" s="139"/>
      <c r="BE1106" s="139"/>
      <c r="BF1106" s="139"/>
      <c r="BG1106" s="140"/>
      <c r="BH1106" s="139"/>
      <c r="BI1106" s="139"/>
      <c r="BJ1106" s="139"/>
      <c r="BK1106" s="139"/>
      <c r="BL1106" s="139"/>
      <c r="BM1106" s="139"/>
      <c r="BN1106" s="139"/>
    </row>
    <row r="1107" spans="1:66" ht="15">
      <c r="A1107" s="139"/>
      <c r="B1107" s="139"/>
      <c r="C1107" s="139"/>
      <c r="D1107" s="139"/>
      <c r="E1107" s="139"/>
      <c r="F1107" s="139"/>
      <c r="G1107" s="139"/>
      <c r="H1107" s="139"/>
      <c r="I1107" s="139"/>
      <c r="J1107" s="139"/>
      <c r="K1107" s="139"/>
      <c r="L1107" s="139"/>
      <c r="M1107" s="139"/>
      <c r="N1107" s="139"/>
      <c r="O1107" s="139"/>
      <c r="P1107" s="139"/>
      <c r="Q1107" s="139"/>
      <c r="R1107" s="139"/>
      <c r="S1107" s="139"/>
      <c r="T1107" s="139"/>
      <c r="U1107" s="139"/>
      <c r="V1107" s="139"/>
      <c r="W1107" s="139"/>
      <c r="X1107" s="139"/>
      <c r="Y1107" s="139"/>
      <c r="Z1107" s="139"/>
      <c r="AA1107" s="139"/>
      <c r="AB1107" s="139"/>
      <c r="AC1107" s="139"/>
      <c r="AD1107" s="139"/>
      <c r="AE1107" s="139"/>
      <c r="AF1107" s="139"/>
      <c r="AG1107" s="139"/>
      <c r="AH1107" s="139"/>
      <c r="AI1107" s="139"/>
      <c r="AJ1107" s="139"/>
      <c r="AK1107" s="139"/>
      <c r="AL1107" s="139"/>
      <c r="AM1107" s="139"/>
      <c r="AN1107" s="139"/>
      <c r="AO1107" s="139"/>
      <c r="AP1107" s="139"/>
      <c r="AQ1107" s="139"/>
      <c r="AR1107" s="139"/>
      <c r="AS1107" s="139"/>
      <c r="AT1107" s="139"/>
      <c r="AU1107" s="139"/>
      <c r="AV1107" s="139"/>
      <c r="AW1107" s="139"/>
      <c r="AX1107" s="139"/>
      <c r="AY1107" s="139"/>
      <c r="AZ1107" s="139"/>
      <c r="BA1107" s="140"/>
      <c r="BB1107" s="139"/>
      <c r="BC1107" s="139"/>
      <c r="BD1107" s="139"/>
      <c r="BE1107" s="139"/>
      <c r="BF1107" s="139"/>
      <c r="BG1107" s="140"/>
      <c r="BH1107" s="139"/>
      <c r="BI1107" s="139"/>
      <c r="BJ1107" s="139"/>
      <c r="BK1107" s="139"/>
      <c r="BL1107" s="139"/>
      <c r="BM1107" s="139"/>
      <c r="BN1107" s="139"/>
    </row>
    <row r="1108" spans="1:66" ht="15">
      <c r="A1108" s="139"/>
      <c r="B1108" s="139"/>
      <c r="C1108" s="139"/>
      <c r="D1108" s="139"/>
      <c r="E1108" s="139"/>
      <c r="F1108" s="139"/>
      <c r="G1108" s="139"/>
      <c r="H1108" s="139"/>
      <c r="I1108" s="139"/>
      <c r="J1108" s="139"/>
      <c r="K1108" s="139"/>
      <c r="L1108" s="139"/>
      <c r="M1108" s="139"/>
      <c r="N1108" s="139"/>
      <c r="O1108" s="139"/>
      <c r="P1108" s="139"/>
      <c r="Q1108" s="139"/>
      <c r="R1108" s="139"/>
      <c r="S1108" s="139"/>
      <c r="T1108" s="139"/>
      <c r="U1108" s="139"/>
      <c r="V1108" s="139"/>
      <c r="W1108" s="139"/>
      <c r="X1108" s="139"/>
      <c r="Y1108" s="139"/>
      <c r="Z1108" s="139"/>
      <c r="AA1108" s="139"/>
      <c r="AB1108" s="139"/>
      <c r="AC1108" s="139"/>
      <c r="AD1108" s="139"/>
      <c r="AE1108" s="139"/>
      <c r="AF1108" s="139"/>
      <c r="AG1108" s="139"/>
      <c r="AH1108" s="139"/>
      <c r="AI1108" s="139"/>
      <c r="AJ1108" s="139"/>
      <c r="AK1108" s="139"/>
      <c r="AL1108" s="139"/>
      <c r="AM1108" s="139"/>
      <c r="AN1108" s="139"/>
      <c r="AO1108" s="139"/>
      <c r="AP1108" s="139"/>
      <c r="AQ1108" s="139"/>
      <c r="AR1108" s="139"/>
      <c r="AS1108" s="139"/>
      <c r="AT1108" s="139"/>
      <c r="AU1108" s="139"/>
      <c r="AV1108" s="139"/>
      <c r="AW1108" s="139"/>
      <c r="AX1108" s="139"/>
      <c r="AY1108" s="139"/>
      <c r="AZ1108" s="139"/>
      <c r="BA1108" s="140"/>
      <c r="BB1108" s="139"/>
      <c r="BC1108" s="139"/>
      <c r="BD1108" s="139"/>
      <c r="BE1108" s="139"/>
      <c r="BF1108" s="139"/>
      <c r="BG1108" s="140"/>
      <c r="BH1108" s="139"/>
      <c r="BI1108" s="139"/>
      <c r="BJ1108" s="139"/>
      <c r="BK1108" s="139"/>
      <c r="BL1108" s="139"/>
      <c r="BM1108" s="139"/>
      <c r="BN1108" s="139"/>
    </row>
    <row r="1109" spans="1:66" ht="15">
      <c r="A1109" s="139"/>
      <c r="B1109" s="139"/>
      <c r="C1109" s="139"/>
      <c r="D1109" s="139"/>
      <c r="E1109" s="139"/>
      <c r="F1109" s="139"/>
      <c r="G1109" s="139"/>
      <c r="H1109" s="139"/>
      <c r="I1109" s="139"/>
      <c r="J1109" s="139"/>
      <c r="K1109" s="139"/>
      <c r="L1109" s="139"/>
      <c r="M1109" s="139"/>
      <c r="N1109" s="139"/>
      <c r="O1109" s="139"/>
      <c r="P1109" s="139"/>
      <c r="Q1109" s="139"/>
      <c r="R1109" s="139"/>
      <c r="S1109" s="139"/>
      <c r="T1109" s="139"/>
      <c r="U1109" s="139"/>
      <c r="V1109" s="139"/>
      <c r="W1109" s="139"/>
      <c r="X1109" s="139"/>
      <c r="Y1109" s="139"/>
      <c r="Z1109" s="139"/>
      <c r="AA1109" s="139"/>
      <c r="AB1109" s="139"/>
      <c r="AC1109" s="139"/>
      <c r="AD1109" s="139"/>
      <c r="AE1109" s="139"/>
      <c r="AF1109" s="139"/>
      <c r="AG1109" s="139"/>
      <c r="AH1109" s="139"/>
      <c r="AI1109" s="139"/>
      <c r="AJ1109" s="139"/>
      <c r="AK1109" s="139"/>
      <c r="AL1109" s="139"/>
      <c r="AM1109" s="139"/>
      <c r="AN1109" s="139"/>
      <c r="AO1109" s="139"/>
      <c r="AP1109" s="139"/>
      <c r="AQ1109" s="139"/>
      <c r="AR1109" s="139"/>
      <c r="AS1109" s="139"/>
      <c r="AT1109" s="139"/>
      <c r="AU1109" s="139"/>
      <c r="AV1109" s="139"/>
      <c r="AW1109" s="139"/>
      <c r="AX1109" s="139"/>
      <c r="AY1109" s="139"/>
      <c r="AZ1109" s="139"/>
      <c r="BA1109" s="140"/>
      <c r="BB1109" s="139"/>
      <c r="BC1109" s="139"/>
      <c r="BD1109" s="139"/>
      <c r="BE1109" s="139"/>
      <c r="BF1109" s="139"/>
      <c r="BG1109" s="140"/>
      <c r="BH1109" s="139"/>
      <c r="BI1109" s="139"/>
      <c r="BJ1109" s="139"/>
      <c r="BK1109" s="139"/>
      <c r="BL1109" s="139"/>
      <c r="BM1109" s="139"/>
      <c r="BN1109" s="139"/>
    </row>
    <row r="1110" spans="1:66" ht="15">
      <c r="A1110" s="139"/>
      <c r="B1110" s="139"/>
      <c r="C1110" s="139"/>
      <c r="D1110" s="139"/>
      <c r="E1110" s="139"/>
      <c r="F1110" s="139"/>
      <c r="G1110" s="139"/>
      <c r="H1110" s="139"/>
      <c r="I1110" s="139"/>
      <c r="J1110" s="139"/>
      <c r="K1110" s="139"/>
      <c r="L1110" s="139"/>
      <c r="M1110" s="139"/>
      <c r="N1110" s="139"/>
      <c r="O1110" s="139"/>
      <c r="P1110" s="139"/>
      <c r="Q1110" s="139"/>
      <c r="R1110" s="139"/>
      <c r="S1110" s="139"/>
      <c r="T1110" s="139"/>
      <c r="U1110" s="139"/>
      <c r="V1110" s="139"/>
      <c r="W1110" s="139"/>
      <c r="X1110" s="139"/>
      <c r="Y1110" s="139"/>
      <c r="Z1110" s="139"/>
      <c r="AA1110" s="139"/>
      <c r="AB1110" s="139"/>
      <c r="AC1110" s="139"/>
      <c r="AD1110" s="139"/>
      <c r="AE1110" s="139"/>
      <c r="AF1110" s="139"/>
      <c r="AG1110" s="139"/>
      <c r="AH1110" s="139"/>
      <c r="AI1110" s="139"/>
      <c r="AJ1110" s="139"/>
      <c r="AK1110" s="139"/>
      <c r="AL1110" s="139"/>
      <c r="AM1110" s="139"/>
      <c r="AN1110" s="139"/>
      <c r="AO1110" s="139"/>
      <c r="AP1110" s="139"/>
      <c r="AQ1110" s="139"/>
      <c r="AR1110" s="139"/>
      <c r="AS1110" s="139"/>
      <c r="AT1110" s="139"/>
      <c r="AU1110" s="139"/>
      <c r="AV1110" s="139"/>
      <c r="AW1110" s="139"/>
      <c r="AX1110" s="139"/>
      <c r="AY1110" s="139"/>
      <c r="AZ1110" s="139"/>
      <c r="BA1110" s="140"/>
      <c r="BB1110" s="139"/>
      <c r="BC1110" s="139"/>
      <c r="BD1110" s="139"/>
      <c r="BE1110" s="139"/>
      <c r="BF1110" s="139"/>
      <c r="BG1110" s="140"/>
      <c r="BH1110" s="139"/>
      <c r="BI1110" s="139"/>
      <c r="BJ1110" s="139"/>
      <c r="BK1110" s="139"/>
      <c r="BL1110" s="139"/>
      <c r="BM1110" s="139"/>
      <c r="BN1110" s="139"/>
    </row>
    <row r="1111" spans="1:66" ht="15">
      <c r="A1111" s="139"/>
      <c r="B1111" s="139"/>
      <c r="C1111" s="139"/>
      <c r="D1111" s="139"/>
      <c r="E1111" s="139"/>
      <c r="F1111" s="139"/>
      <c r="G1111" s="139"/>
      <c r="H1111" s="139"/>
      <c r="I1111" s="139"/>
      <c r="J1111" s="139"/>
      <c r="K1111" s="139"/>
      <c r="L1111" s="139"/>
      <c r="M1111" s="139"/>
      <c r="N1111" s="139"/>
      <c r="O1111" s="139"/>
      <c r="P1111" s="139"/>
      <c r="Q1111" s="139"/>
      <c r="R1111" s="139"/>
      <c r="S1111" s="139"/>
      <c r="T1111" s="139"/>
      <c r="U1111" s="139"/>
      <c r="V1111" s="139"/>
      <c r="W1111" s="139"/>
      <c r="X1111" s="139"/>
      <c r="Y1111" s="139"/>
      <c r="Z1111" s="139"/>
      <c r="AA1111" s="139"/>
      <c r="AB1111" s="139"/>
      <c r="AC1111" s="139"/>
      <c r="AD1111" s="139"/>
      <c r="AE1111" s="139"/>
      <c r="AF1111" s="139"/>
      <c r="AG1111" s="139"/>
      <c r="AH1111" s="139"/>
      <c r="AI1111" s="139"/>
      <c r="AJ1111" s="139"/>
      <c r="AK1111" s="139"/>
      <c r="AL1111" s="139"/>
      <c r="AM1111" s="139"/>
      <c r="AN1111" s="139"/>
      <c r="AO1111" s="139"/>
      <c r="AP1111" s="139"/>
      <c r="AQ1111" s="139"/>
      <c r="AR1111" s="139"/>
      <c r="AS1111" s="139"/>
      <c r="AT1111" s="139"/>
      <c r="AU1111" s="139"/>
      <c r="AV1111" s="139"/>
      <c r="AW1111" s="139"/>
      <c r="AX1111" s="139"/>
      <c r="AY1111" s="139"/>
      <c r="AZ1111" s="139"/>
      <c r="BA1111" s="140"/>
      <c r="BB1111" s="139"/>
      <c r="BC1111" s="139"/>
      <c r="BD1111" s="139"/>
      <c r="BE1111" s="139"/>
      <c r="BF1111" s="139"/>
      <c r="BG1111" s="140"/>
      <c r="BH1111" s="139"/>
      <c r="BI1111" s="139"/>
      <c r="BJ1111" s="139"/>
      <c r="BK1111" s="139"/>
      <c r="BL1111" s="139"/>
      <c r="BM1111" s="139"/>
      <c r="BN1111" s="139"/>
    </row>
    <row r="1112" spans="1:66" ht="15">
      <c r="A1112" s="139"/>
      <c r="B1112" s="139"/>
      <c r="C1112" s="139"/>
      <c r="D1112" s="139"/>
      <c r="E1112" s="139"/>
      <c r="F1112" s="139"/>
      <c r="G1112" s="139"/>
      <c r="H1112" s="139"/>
      <c r="I1112" s="139"/>
      <c r="J1112" s="139"/>
      <c r="K1112" s="139"/>
      <c r="L1112" s="139"/>
      <c r="M1112" s="139"/>
      <c r="N1112" s="139"/>
      <c r="O1112" s="139"/>
      <c r="P1112" s="139"/>
      <c r="Q1112" s="139"/>
      <c r="R1112" s="139"/>
      <c r="S1112" s="139"/>
      <c r="T1112" s="139"/>
      <c r="U1112" s="139"/>
      <c r="V1112" s="139"/>
      <c r="W1112" s="139"/>
      <c r="X1112" s="139"/>
      <c r="Y1112" s="139"/>
      <c r="Z1112" s="139"/>
      <c r="AA1112" s="139"/>
      <c r="AB1112" s="139"/>
      <c r="AC1112" s="139"/>
      <c r="AD1112" s="139"/>
      <c r="AE1112" s="139"/>
      <c r="AF1112" s="139"/>
      <c r="AG1112" s="139"/>
      <c r="AH1112" s="139"/>
      <c r="AI1112" s="139"/>
      <c r="AJ1112" s="139"/>
      <c r="AK1112" s="139"/>
      <c r="AL1112" s="139"/>
      <c r="AM1112" s="139"/>
      <c r="AN1112" s="139"/>
      <c r="AO1112" s="139"/>
      <c r="AP1112" s="139"/>
      <c r="AQ1112" s="139"/>
      <c r="AR1112" s="139"/>
      <c r="AS1112" s="139"/>
      <c r="AT1112" s="139"/>
      <c r="AU1112" s="139"/>
      <c r="AV1112" s="139"/>
      <c r="AW1112" s="139"/>
      <c r="AX1112" s="139"/>
      <c r="AY1112" s="139"/>
      <c r="AZ1112" s="139"/>
      <c r="BA1112" s="140"/>
      <c r="BB1112" s="139"/>
      <c r="BC1112" s="139"/>
      <c r="BD1112" s="139"/>
      <c r="BE1112" s="139"/>
      <c r="BF1112" s="139"/>
      <c r="BG1112" s="140"/>
      <c r="BH1112" s="139"/>
      <c r="BI1112" s="139"/>
      <c r="BJ1112" s="139"/>
      <c r="BK1112" s="139"/>
      <c r="BL1112" s="139"/>
      <c r="BM1112" s="139"/>
      <c r="BN1112" s="139"/>
    </row>
    <row r="1113" spans="1:66" ht="15">
      <c r="A1113" s="139"/>
      <c r="B1113" s="139"/>
      <c r="C1113" s="139"/>
      <c r="D1113" s="139"/>
      <c r="E1113" s="139"/>
      <c r="F1113" s="139"/>
      <c r="G1113" s="139"/>
      <c r="H1113" s="139"/>
      <c r="I1113" s="139"/>
      <c r="J1113" s="139"/>
      <c r="K1113" s="139"/>
      <c r="L1113" s="139"/>
      <c r="M1113" s="139"/>
      <c r="N1113" s="139"/>
      <c r="O1113" s="139"/>
      <c r="P1113" s="139"/>
      <c r="Q1113" s="139"/>
      <c r="R1113" s="139"/>
      <c r="S1113" s="139"/>
      <c r="T1113" s="139"/>
      <c r="U1113" s="139"/>
      <c r="V1113" s="139"/>
      <c r="W1113" s="139"/>
      <c r="X1113" s="139"/>
      <c r="Y1113" s="139"/>
      <c r="Z1113" s="139"/>
      <c r="AA1113" s="139"/>
      <c r="AB1113" s="139"/>
      <c r="AC1113" s="139"/>
      <c r="AD1113" s="139"/>
      <c r="AE1113" s="139"/>
      <c r="AF1113" s="139"/>
      <c r="AG1113" s="139"/>
      <c r="AH1113" s="139"/>
      <c r="AI1113" s="139"/>
      <c r="AJ1113" s="139"/>
      <c r="AK1113" s="139"/>
      <c r="AL1113" s="139"/>
      <c r="AM1113" s="139"/>
      <c r="AN1113" s="139"/>
      <c r="AO1113" s="139"/>
      <c r="AP1113" s="139"/>
      <c r="AQ1113" s="139"/>
      <c r="AR1113" s="139"/>
      <c r="AS1113" s="139"/>
      <c r="AT1113" s="139"/>
      <c r="AU1113" s="139"/>
      <c r="AV1113" s="139"/>
      <c r="AW1113" s="139"/>
      <c r="AX1113" s="139"/>
      <c r="AY1113" s="139"/>
      <c r="AZ1113" s="139"/>
      <c r="BA1113" s="140"/>
      <c r="BB1113" s="139"/>
      <c r="BC1113" s="139"/>
      <c r="BD1113" s="139"/>
      <c r="BE1113" s="139"/>
      <c r="BF1113" s="139"/>
      <c r="BG1113" s="140"/>
      <c r="BH1113" s="139"/>
      <c r="BI1113" s="139"/>
      <c r="BJ1113" s="139"/>
      <c r="BK1113" s="139"/>
      <c r="BL1113" s="139"/>
      <c r="BM1113" s="139"/>
      <c r="BN1113" s="139"/>
    </row>
    <row r="1114" spans="1:66" ht="15">
      <c r="A1114" s="139"/>
      <c r="B1114" s="139"/>
      <c r="C1114" s="139"/>
      <c r="D1114" s="139"/>
      <c r="E1114" s="139"/>
      <c r="F1114" s="139"/>
      <c r="G1114" s="139"/>
      <c r="H1114" s="139"/>
      <c r="I1114" s="139"/>
      <c r="J1114" s="139"/>
      <c r="K1114" s="139"/>
      <c r="L1114" s="139"/>
      <c r="M1114" s="139"/>
      <c r="N1114" s="139"/>
      <c r="O1114" s="139"/>
      <c r="P1114" s="139"/>
      <c r="Q1114" s="139"/>
      <c r="R1114" s="139"/>
      <c r="S1114" s="139"/>
      <c r="T1114" s="139"/>
      <c r="U1114" s="139"/>
      <c r="V1114" s="139"/>
      <c r="W1114" s="139"/>
      <c r="X1114" s="139"/>
      <c r="Y1114" s="139"/>
      <c r="Z1114" s="139"/>
      <c r="AA1114" s="139"/>
      <c r="AB1114" s="139"/>
      <c r="AC1114" s="139"/>
      <c r="AD1114" s="139"/>
      <c r="AE1114" s="139"/>
      <c r="AF1114" s="139"/>
      <c r="AG1114" s="139"/>
      <c r="AH1114" s="139"/>
      <c r="AI1114" s="139"/>
      <c r="AJ1114" s="139"/>
      <c r="AK1114" s="139"/>
      <c r="AL1114" s="139"/>
      <c r="AM1114" s="139"/>
      <c r="AN1114" s="139"/>
      <c r="AO1114" s="139"/>
      <c r="AP1114" s="139"/>
      <c r="AQ1114" s="139"/>
      <c r="AR1114" s="139"/>
      <c r="AS1114" s="139"/>
      <c r="AT1114" s="139"/>
      <c r="AU1114" s="139"/>
      <c r="AV1114" s="139"/>
      <c r="AW1114" s="139"/>
      <c r="AX1114" s="139"/>
      <c r="AY1114" s="139"/>
      <c r="AZ1114" s="139"/>
      <c r="BA1114" s="140"/>
      <c r="BB1114" s="139"/>
      <c r="BC1114" s="139"/>
      <c r="BD1114" s="139"/>
      <c r="BE1114" s="139"/>
      <c r="BF1114" s="139"/>
      <c r="BG1114" s="140"/>
      <c r="BH1114" s="139"/>
      <c r="BI1114" s="139"/>
      <c r="BJ1114" s="139"/>
      <c r="BK1114" s="139"/>
      <c r="BL1114" s="139"/>
      <c r="BM1114" s="139"/>
      <c r="BN1114" s="139"/>
    </row>
    <row r="1115" spans="1:66" ht="15">
      <c r="A1115" s="139"/>
      <c r="B1115" s="139"/>
      <c r="C1115" s="139"/>
      <c r="D1115" s="139"/>
      <c r="E1115" s="139"/>
      <c r="F1115" s="139"/>
      <c r="G1115" s="139"/>
      <c r="H1115" s="139"/>
      <c r="I1115" s="139"/>
      <c r="J1115" s="139"/>
      <c r="K1115" s="139"/>
      <c r="L1115" s="139"/>
      <c r="M1115" s="139"/>
      <c r="N1115" s="139"/>
      <c r="O1115" s="139"/>
      <c r="P1115" s="139"/>
      <c r="Q1115" s="139"/>
      <c r="R1115" s="139"/>
      <c r="S1115" s="139"/>
      <c r="T1115" s="139"/>
      <c r="U1115" s="139"/>
      <c r="V1115" s="139"/>
      <c r="W1115" s="139"/>
      <c r="X1115" s="139"/>
      <c r="Y1115" s="139"/>
      <c r="Z1115" s="139"/>
      <c r="AA1115" s="139"/>
      <c r="AB1115" s="139"/>
      <c r="AC1115" s="139"/>
      <c r="AD1115" s="139"/>
      <c r="AE1115" s="139"/>
      <c r="AF1115" s="139"/>
      <c r="AG1115" s="139"/>
      <c r="AH1115" s="139"/>
      <c r="AI1115" s="139"/>
      <c r="AJ1115" s="139"/>
      <c r="AK1115" s="139"/>
      <c r="AL1115" s="139"/>
      <c r="AM1115" s="139"/>
      <c r="AN1115" s="139"/>
      <c r="AO1115" s="139"/>
      <c r="AP1115" s="139"/>
      <c r="AQ1115" s="139"/>
      <c r="AR1115" s="139"/>
      <c r="AS1115" s="139"/>
      <c r="AT1115" s="139"/>
      <c r="AU1115" s="139"/>
      <c r="AV1115" s="139"/>
      <c r="AW1115" s="139"/>
      <c r="AX1115" s="139"/>
      <c r="AY1115" s="139"/>
      <c r="AZ1115" s="139"/>
      <c r="BA1115" s="140"/>
      <c r="BB1115" s="139"/>
      <c r="BC1115" s="139"/>
      <c r="BD1115" s="139"/>
      <c r="BE1115" s="139"/>
      <c r="BF1115" s="139"/>
      <c r="BG1115" s="140"/>
      <c r="BH1115" s="139"/>
      <c r="BI1115" s="139"/>
      <c r="BJ1115" s="139"/>
      <c r="BK1115" s="139"/>
      <c r="BL1115" s="139"/>
      <c r="BM1115" s="139"/>
      <c r="BN1115" s="139"/>
    </row>
    <row r="1116" spans="1:66" ht="15">
      <c r="A1116" s="139"/>
      <c r="B1116" s="139"/>
      <c r="C1116" s="139"/>
      <c r="D1116" s="139"/>
      <c r="E1116" s="139"/>
      <c r="F1116" s="139"/>
      <c r="G1116" s="139"/>
      <c r="H1116" s="139"/>
      <c r="I1116" s="139"/>
      <c r="J1116" s="139"/>
      <c r="K1116" s="139"/>
      <c r="L1116" s="139"/>
      <c r="M1116" s="139"/>
      <c r="N1116" s="139"/>
      <c r="O1116" s="139"/>
      <c r="P1116" s="139"/>
      <c r="Q1116" s="139"/>
      <c r="R1116" s="139"/>
      <c r="S1116" s="139"/>
      <c r="T1116" s="139"/>
      <c r="U1116" s="139"/>
      <c r="V1116" s="139"/>
      <c r="W1116" s="139"/>
      <c r="X1116" s="139"/>
      <c r="Y1116" s="139"/>
      <c r="Z1116" s="139"/>
      <c r="AA1116" s="139"/>
      <c r="AB1116" s="139"/>
      <c r="AC1116" s="139"/>
      <c r="AD1116" s="139"/>
      <c r="AE1116" s="139"/>
      <c r="AF1116" s="139"/>
      <c r="AG1116" s="139"/>
      <c r="AH1116" s="139"/>
      <c r="AI1116" s="139"/>
      <c r="AJ1116" s="139"/>
      <c r="AK1116" s="139"/>
      <c r="AL1116" s="139"/>
      <c r="AM1116" s="139"/>
      <c r="AN1116" s="139"/>
      <c r="AO1116" s="139"/>
      <c r="AP1116" s="139"/>
      <c r="AQ1116" s="139"/>
      <c r="AR1116" s="139"/>
      <c r="AS1116" s="139"/>
      <c r="AT1116" s="139"/>
      <c r="AU1116" s="139"/>
      <c r="AV1116" s="139"/>
      <c r="AW1116" s="139"/>
      <c r="AX1116" s="139"/>
      <c r="AY1116" s="139"/>
      <c r="AZ1116" s="139"/>
      <c r="BA1116" s="140"/>
      <c r="BB1116" s="139"/>
      <c r="BC1116" s="139"/>
      <c r="BD1116" s="139"/>
      <c r="BE1116" s="139"/>
      <c r="BF1116" s="139"/>
      <c r="BG1116" s="140"/>
      <c r="BH1116" s="139"/>
      <c r="BI1116" s="139"/>
      <c r="BJ1116" s="139"/>
      <c r="BK1116" s="139"/>
      <c r="BL1116" s="139"/>
      <c r="BM1116" s="139"/>
      <c r="BN1116" s="139"/>
    </row>
    <row r="1117" spans="1:66" ht="15">
      <c r="A1117" s="139"/>
      <c r="B1117" s="139"/>
      <c r="C1117" s="139"/>
      <c r="D1117" s="139"/>
      <c r="E1117" s="139"/>
      <c r="F1117" s="139"/>
      <c r="G1117" s="139"/>
      <c r="H1117" s="139"/>
      <c r="I1117" s="139"/>
      <c r="J1117" s="139"/>
      <c r="K1117" s="139"/>
      <c r="L1117" s="139"/>
      <c r="M1117" s="139"/>
      <c r="N1117" s="139"/>
      <c r="O1117" s="139"/>
      <c r="P1117" s="139"/>
      <c r="Q1117" s="139"/>
      <c r="R1117" s="139"/>
      <c r="S1117" s="139"/>
      <c r="T1117" s="139"/>
      <c r="U1117" s="139"/>
      <c r="V1117" s="139"/>
      <c r="W1117" s="139"/>
      <c r="X1117" s="139"/>
      <c r="Y1117" s="139"/>
      <c r="Z1117" s="139"/>
      <c r="AA1117" s="139"/>
      <c r="AB1117" s="139"/>
      <c r="AC1117" s="139"/>
      <c r="AD1117" s="139"/>
      <c r="AE1117" s="139"/>
      <c r="AF1117" s="139"/>
      <c r="AG1117" s="139"/>
      <c r="AH1117" s="139"/>
      <c r="AI1117" s="139"/>
      <c r="AJ1117" s="139"/>
      <c r="AK1117" s="139"/>
      <c r="AL1117" s="139"/>
      <c r="AM1117" s="139"/>
      <c r="AN1117" s="139"/>
      <c r="AO1117" s="139"/>
      <c r="AP1117" s="139"/>
      <c r="AQ1117" s="139"/>
      <c r="AR1117" s="139"/>
      <c r="AS1117" s="139"/>
      <c r="AT1117" s="139"/>
      <c r="AU1117" s="139"/>
      <c r="AV1117" s="139"/>
      <c r="AW1117" s="139"/>
      <c r="AX1117" s="139"/>
      <c r="AY1117" s="139"/>
      <c r="AZ1117" s="139"/>
      <c r="BA1117" s="140"/>
      <c r="BB1117" s="139"/>
      <c r="BC1117" s="139"/>
      <c r="BD1117" s="139"/>
      <c r="BE1117" s="139"/>
      <c r="BF1117" s="139"/>
      <c r="BG1117" s="140"/>
      <c r="BH1117" s="139"/>
      <c r="BI1117" s="139"/>
      <c r="BJ1117" s="139"/>
      <c r="BK1117" s="139"/>
      <c r="BL1117" s="139"/>
      <c r="BM1117" s="139"/>
      <c r="BN1117" s="139"/>
    </row>
    <row r="1118" spans="1:66" ht="15">
      <c r="A1118" s="139"/>
      <c r="B1118" s="139"/>
      <c r="C1118" s="139"/>
      <c r="D1118" s="139"/>
      <c r="E1118" s="139"/>
      <c r="F1118" s="139"/>
      <c r="G1118" s="139"/>
      <c r="H1118" s="139"/>
      <c r="I1118" s="139"/>
      <c r="J1118" s="139"/>
      <c r="K1118" s="139"/>
      <c r="L1118" s="139"/>
      <c r="M1118" s="139"/>
      <c r="N1118" s="139"/>
      <c r="O1118" s="139"/>
      <c r="P1118" s="139"/>
      <c r="Q1118" s="139"/>
      <c r="R1118" s="139"/>
      <c r="S1118" s="139"/>
      <c r="T1118" s="139"/>
      <c r="U1118" s="139"/>
      <c r="V1118" s="139"/>
      <c r="W1118" s="139"/>
      <c r="X1118" s="139"/>
      <c r="Y1118" s="139"/>
      <c r="Z1118" s="139"/>
      <c r="AA1118" s="139"/>
      <c r="AB1118" s="139"/>
      <c r="AC1118" s="139"/>
      <c r="AD1118" s="139"/>
      <c r="AE1118" s="139"/>
      <c r="AF1118" s="139"/>
      <c r="AG1118" s="139"/>
      <c r="AH1118" s="139"/>
      <c r="AI1118" s="139"/>
      <c r="AJ1118" s="139"/>
      <c r="AK1118" s="139"/>
      <c r="AL1118" s="139"/>
      <c r="AM1118" s="139"/>
      <c r="AN1118" s="139"/>
      <c r="AO1118" s="139"/>
      <c r="AP1118" s="139"/>
      <c r="AQ1118" s="139"/>
      <c r="AR1118" s="139"/>
      <c r="AS1118" s="139"/>
      <c r="AT1118" s="139"/>
      <c r="AU1118" s="139"/>
      <c r="AV1118" s="139"/>
      <c r="AW1118" s="139"/>
      <c r="AX1118" s="139"/>
      <c r="AY1118" s="139"/>
      <c r="AZ1118" s="139"/>
      <c r="BA1118" s="140"/>
      <c r="BB1118" s="139"/>
      <c r="BC1118" s="139"/>
      <c r="BD1118" s="139"/>
      <c r="BE1118" s="139"/>
      <c r="BF1118" s="139"/>
      <c r="BG1118" s="140"/>
      <c r="BH1118" s="139"/>
      <c r="BI1118" s="139"/>
      <c r="BJ1118" s="139"/>
      <c r="BK1118" s="139"/>
      <c r="BL1118" s="139"/>
      <c r="BM1118" s="139"/>
      <c r="BN1118" s="139"/>
    </row>
    <row r="1119" spans="1:66" ht="15">
      <c r="A1119" s="139"/>
      <c r="B1119" s="139"/>
      <c r="C1119" s="139"/>
      <c r="D1119" s="139"/>
      <c r="E1119" s="139"/>
      <c r="F1119" s="139"/>
      <c r="G1119" s="139"/>
      <c r="H1119" s="139"/>
      <c r="I1119" s="139"/>
      <c r="J1119" s="139"/>
      <c r="K1119" s="139"/>
      <c r="L1119" s="139"/>
      <c r="M1119" s="139"/>
      <c r="N1119" s="139"/>
      <c r="O1119" s="139"/>
      <c r="P1119" s="139"/>
      <c r="Q1119" s="139"/>
      <c r="R1119" s="139"/>
      <c r="S1119" s="139"/>
      <c r="T1119" s="139"/>
      <c r="U1119" s="139"/>
      <c r="V1119" s="139"/>
      <c r="W1119" s="139"/>
      <c r="X1119" s="139"/>
      <c r="Y1119" s="139"/>
      <c r="Z1119" s="139"/>
      <c r="AA1119" s="139"/>
      <c r="AB1119" s="139"/>
      <c r="AC1119" s="139"/>
      <c r="AD1119" s="139"/>
      <c r="AE1119" s="139"/>
      <c r="AF1119" s="139"/>
      <c r="AG1119" s="139"/>
      <c r="AH1119" s="139"/>
      <c r="AI1119" s="139"/>
      <c r="AJ1119" s="139"/>
      <c r="AK1119" s="139"/>
      <c r="AL1119" s="139"/>
      <c r="AM1119" s="139"/>
      <c r="AN1119" s="139"/>
      <c r="AO1119" s="139"/>
      <c r="AP1119" s="139"/>
      <c r="AQ1119" s="139"/>
      <c r="AR1119" s="139"/>
      <c r="AS1119" s="139"/>
      <c r="AT1119" s="139"/>
      <c r="AU1119" s="139"/>
      <c r="AV1119" s="139"/>
      <c r="AW1119" s="139"/>
      <c r="AX1119" s="139"/>
      <c r="AY1119" s="139"/>
      <c r="AZ1119" s="139"/>
      <c r="BA1119" s="140"/>
      <c r="BB1119" s="139"/>
      <c r="BC1119" s="139"/>
      <c r="BD1119" s="139"/>
      <c r="BE1119" s="139"/>
      <c r="BF1119" s="139"/>
      <c r="BG1119" s="140"/>
      <c r="BH1119" s="139"/>
      <c r="BI1119" s="139"/>
      <c r="BJ1119" s="139"/>
      <c r="BK1119" s="139"/>
      <c r="BL1119" s="139"/>
      <c r="BM1119" s="139"/>
      <c r="BN1119" s="139"/>
    </row>
    <row r="1120" spans="1:66" ht="15">
      <c r="A1120" s="139"/>
      <c r="B1120" s="139"/>
      <c r="C1120" s="139"/>
      <c r="D1120" s="139"/>
      <c r="E1120" s="139"/>
      <c r="F1120" s="139"/>
      <c r="G1120" s="139"/>
      <c r="H1120" s="139"/>
      <c r="I1120" s="139"/>
      <c r="J1120" s="139"/>
      <c r="K1120" s="139"/>
      <c r="L1120" s="139"/>
      <c r="M1120" s="139"/>
      <c r="N1120" s="139"/>
      <c r="O1120" s="139"/>
      <c r="P1120" s="139"/>
      <c r="Q1120" s="139"/>
      <c r="R1120" s="139"/>
      <c r="S1120" s="139"/>
      <c r="T1120" s="139"/>
      <c r="U1120" s="139"/>
      <c r="V1120" s="139"/>
      <c r="W1120" s="139"/>
      <c r="X1120" s="139"/>
      <c r="Y1120" s="139"/>
      <c r="Z1120" s="139"/>
      <c r="AA1120" s="139"/>
      <c r="AB1120" s="139"/>
      <c r="AC1120" s="139"/>
      <c r="AD1120" s="139"/>
      <c r="AE1120" s="139"/>
      <c r="AF1120" s="139"/>
      <c r="AG1120" s="139"/>
      <c r="AH1120" s="139"/>
      <c r="AI1120" s="139"/>
      <c r="AJ1120" s="139"/>
      <c r="AK1120" s="139"/>
      <c r="AL1120" s="139"/>
      <c r="AM1120" s="139"/>
      <c r="AN1120" s="139"/>
      <c r="AO1120" s="139"/>
      <c r="AP1120" s="139"/>
      <c r="AQ1120" s="139"/>
      <c r="AR1120" s="139"/>
      <c r="AS1120" s="139"/>
      <c r="AT1120" s="139"/>
      <c r="AU1120" s="139"/>
      <c r="AV1120" s="139"/>
      <c r="AW1120" s="139"/>
      <c r="AX1120" s="139"/>
      <c r="AY1120" s="139"/>
      <c r="AZ1120" s="139"/>
      <c r="BA1120" s="140"/>
      <c r="BB1120" s="139"/>
      <c r="BC1120" s="139"/>
      <c r="BD1120" s="139"/>
      <c r="BE1120" s="139"/>
      <c r="BF1120" s="139"/>
      <c r="BG1120" s="140"/>
      <c r="BH1120" s="139"/>
      <c r="BI1120" s="139"/>
      <c r="BJ1120" s="139"/>
      <c r="BK1120" s="139"/>
      <c r="BL1120" s="139"/>
      <c r="BM1120" s="139"/>
      <c r="BN1120" s="139"/>
    </row>
    <row r="1121" spans="1:66" ht="15">
      <c r="A1121" s="139"/>
      <c r="B1121" s="139"/>
      <c r="C1121" s="139"/>
      <c r="D1121" s="139"/>
      <c r="E1121" s="139"/>
      <c r="F1121" s="139"/>
      <c r="G1121" s="139"/>
      <c r="H1121" s="139"/>
      <c r="I1121" s="139"/>
      <c r="J1121" s="139"/>
      <c r="K1121" s="139"/>
      <c r="L1121" s="139"/>
      <c r="M1121" s="139"/>
      <c r="N1121" s="139"/>
      <c r="O1121" s="139"/>
      <c r="P1121" s="139"/>
      <c r="Q1121" s="139"/>
      <c r="R1121" s="139"/>
      <c r="S1121" s="139"/>
      <c r="T1121" s="139"/>
      <c r="U1121" s="139"/>
      <c r="V1121" s="139"/>
      <c r="W1121" s="139"/>
      <c r="X1121" s="139"/>
      <c r="Y1121" s="139"/>
      <c r="Z1121" s="139"/>
      <c r="AA1121" s="139"/>
      <c r="AB1121" s="139"/>
      <c r="AC1121" s="139"/>
      <c r="AD1121" s="139"/>
      <c r="AE1121" s="139"/>
      <c r="AF1121" s="139"/>
      <c r="AG1121" s="139"/>
      <c r="AH1121" s="139"/>
      <c r="AI1121" s="139"/>
      <c r="AJ1121" s="139"/>
      <c r="AK1121" s="139"/>
      <c r="AL1121" s="139"/>
      <c r="AM1121" s="139"/>
      <c r="AN1121" s="139"/>
      <c r="AO1121" s="139"/>
      <c r="AP1121" s="139"/>
      <c r="AQ1121" s="139"/>
      <c r="AR1121" s="139"/>
      <c r="AS1121" s="139"/>
      <c r="AT1121" s="139"/>
      <c r="AU1121" s="139"/>
      <c r="AV1121" s="139"/>
      <c r="AW1121" s="139"/>
      <c r="AX1121" s="139"/>
      <c r="AY1121" s="139"/>
      <c r="AZ1121" s="139"/>
      <c r="BA1121" s="140"/>
      <c r="BB1121" s="139"/>
      <c r="BC1121" s="139"/>
      <c r="BD1121" s="139"/>
      <c r="BE1121" s="139"/>
      <c r="BF1121" s="139"/>
      <c r="BG1121" s="140"/>
      <c r="BH1121" s="139"/>
      <c r="BI1121" s="139"/>
      <c r="BJ1121" s="139"/>
      <c r="BK1121" s="139"/>
      <c r="BL1121" s="139"/>
      <c r="BM1121" s="139"/>
      <c r="BN1121" s="139"/>
    </row>
    <row r="1122" spans="1:66" ht="15">
      <c r="A1122" s="139"/>
      <c r="B1122" s="139"/>
      <c r="C1122" s="139"/>
      <c r="D1122" s="139"/>
      <c r="E1122" s="139"/>
      <c r="F1122" s="139"/>
      <c r="G1122" s="139"/>
      <c r="H1122" s="139"/>
      <c r="I1122" s="139"/>
      <c r="J1122" s="139"/>
      <c r="K1122" s="139"/>
      <c r="L1122" s="139"/>
      <c r="M1122" s="139"/>
      <c r="N1122" s="139"/>
      <c r="O1122" s="139"/>
      <c r="P1122" s="139"/>
      <c r="Q1122" s="139"/>
      <c r="R1122" s="139"/>
      <c r="S1122" s="139"/>
      <c r="T1122" s="139"/>
      <c r="U1122" s="139"/>
      <c r="V1122" s="139"/>
      <c r="W1122" s="139"/>
      <c r="X1122" s="139"/>
      <c r="Y1122" s="139"/>
      <c r="Z1122" s="139"/>
      <c r="AA1122" s="139"/>
      <c r="AB1122" s="139"/>
      <c r="AC1122" s="139"/>
      <c r="AD1122" s="139"/>
      <c r="AE1122" s="139"/>
      <c r="AF1122" s="139"/>
      <c r="AG1122" s="139"/>
      <c r="AH1122" s="139"/>
      <c r="AI1122" s="139"/>
      <c r="AJ1122" s="139"/>
      <c r="AK1122" s="139"/>
      <c r="AL1122" s="139"/>
      <c r="AM1122" s="139"/>
      <c r="AN1122" s="139"/>
      <c r="AO1122" s="139"/>
      <c r="AP1122" s="139"/>
      <c r="AQ1122" s="139"/>
      <c r="AR1122" s="139"/>
      <c r="AS1122" s="139"/>
      <c r="AT1122" s="139"/>
      <c r="AU1122" s="139"/>
      <c r="AV1122" s="139"/>
      <c r="AW1122" s="139"/>
      <c r="AX1122" s="139"/>
      <c r="AY1122" s="139"/>
      <c r="AZ1122" s="139"/>
      <c r="BA1122" s="140"/>
      <c r="BB1122" s="139"/>
      <c r="BC1122" s="139"/>
      <c r="BD1122" s="139"/>
      <c r="BE1122" s="139"/>
      <c r="BF1122" s="139"/>
      <c r="BG1122" s="140"/>
      <c r="BH1122" s="139"/>
      <c r="BI1122" s="139"/>
      <c r="BJ1122" s="139"/>
      <c r="BK1122" s="139"/>
      <c r="BL1122" s="139"/>
      <c r="BM1122" s="139"/>
      <c r="BN1122" s="139"/>
    </row>
    <row r="1123" spans="1:66" ht="15">
      <c r="A1123" s="139"/>
      <c r="B1123" s="139"/>
      <c r="C1123" s="139"/>
      <c r="D1123" s="139"/>
      <c r="E1123" s="139"/>
      <c r="F1123" s="139"/>
      <c r="G1123" s="139"/>
      <c r="H1123" s="139"/>
      <c r="I1123" s="139"/>
      <c r="J1123" s="139"/>
      <c r="K1123" s="139"/>
      <c r="L1123" s="139"/>
      <c r="M1123" s="139"/>
      <c r="N1123" s="139"/>
      <c r="O1123" s="139"/>
      <c r="P1123" s="139"/>
      <c r="Q1123" s="139"/>
      <c r="R1123" s="139"/>
      <c r="S1123" s="139"/>
      <c r="T1123" s="139"/>
      <c r="U1123" s="139"/>
      <c r="V1123" s="139"/>
      <c r="W1123" s="139"/>
      <c r="X1123" s="139"/>
      <c r="Y1123" s="139"/>
      <c r="Z1123" s="139"/>
      <c r="AA1123" s="139"/>
      <c r="AB1123" s="139"/>
      <c r="AC1123" s="139"/>
      <c r="AD1123" s="139"/>
      <c r="AE1123" s="139"/>
      <c r="AF1123" s="139"/>
      <c r="AG1123" s="139"/>
      <c r="AH1123" s="139"/>
      <c r="AI1123" s="139"/>
      <c r="AJ1123" s="139"/>
      <c r="AK1123" s="139"/>
      <c r="AL1123" s="139"/>
      <c r="AM1123" s="139"/>
      <c r="AN1123" s="139"/>
      <c r="AO1123" s="139"/>
      <c r="AP1123" s="139"/>
      <c r="AQ1123" s="139"/>
      <c r="AR1123" s="139"/>
      <c r="AS1123" s="139"/>
      <c r="AT1123" s="139"/>
      <c r="AU1123" s="139"/>
      <c r="AV1123" s="139"/>
      <c r="AW1123" s="139"/>
      <c r="AX1123" s="139"/>
      <c r="AY1123" s="139"/>
      <c r="AZ1123" s="139"/>
      <c r="BA1123" s="140"/>
      <c r="BB1123" s="139"/>
      <c r="BC1123" s="139"/>
      <c r="BD1123" s="139"/>
      <c r="BE1123" s="139"/>
      <c r="BF1123" s="139"/>
      <c r="BG1123" s="140"/>
      <c r="BH1123" s="139"/>
      <c r="BI1123" s="139"/>
      <c r="BJ1123" s="139"/>
      <c r="BK1123" s="139"/>
      <c r="BL1123" s="139"/>
      <c r="BM1123" s="139"/>
      <c r="BN1123" s="139"/>
    </row>
    <row r="1124" spans="1:66" ht="15">
      <c r="A1124" s="139"/>
      <c r="B1124" s="139"/>
      <c r="C1124" s="139"/>
      <c r="D1124" s="139"/>
      <c r="E1124" s="139"/>
      <c r="F1124" s="139"/>
      <c r="G1124" s="139"/>
      <c r="H1124" s="139"/>
      <c r="I1124" s="139"/>
      <c r="J1124" s="139"/>
      <c r="K1124" s="139"/>
      <c r="L1124" s="139"/>
      <c r="M1124" s="139"/>
      <c r="N1124" s="139"/>
      <c r="O1124" s="139"/>
      <c r="P1124" s="139"/>
      <c r="Q1124" s="139"/>
      <c r="R1124" s="139"/>
      <c r="S1124" s="139"/>
      <c r="T1124" s="139"/>
      <c r="U1124" s="139"/>
      <c r="V1124" s="139"/>
      <c r="W1124" s="139"/>
      <c r="X1124" s="139"/>
      <c r="Y1124" s="139"/>
      <c r="Z1124" s="139"/>
      <c r="AA1124" s="139"/>
      <c r="AB1124" s="139"/>
      <c r="AC1124" s="139"/>
      <c r="AD1124" s="139"/>
      <c r="AE1124" s="139"/>
      <c r="AF1124" s="139"/>
      <c r="AG1124" s="139"/>
      <c r="AH1124" s="139"/>
      <c r="AI1124" s="139"/>
      <c r="AJ1124" s="139"/>
      <c r="AK1124" s="139"/>
      <c r="AL1124" s="139"/>
      <c r="AM1124" s="139"/>
      <c r="AN1124" s="139"/>
      <c r="AO1124" s="139"/>
      <c r="AP1124" s="139"/>
      <c r="AQ1124" s="139"/>
      <c r="AR1124" s="139"/>
      <c r="AS1124" s="139"/>
      <c r="AT1124" s="139"/>
      <c r="AU1124" s="139"/>
      <c r="AV1124" s="139"/>
      <c r="AW1124" s="139"/>
      <c r="AX1124" s="139"/>
      <c r="AY1124" s="139"/>
      <c r="AZ1124" s="139"/>
      <c r="BA1124" s="140"/>
      <c r="BB1124" s="139"/>
      <c r="BC1124" s="139"/>
      <c r="BD1124" s="139"/>
      <c r="BE1124" s="139"/>
      <c r="BF1124" s="139"/>
      <c r="BG1124" s="140"/>
      <c r="BH1124" s="139"/>
      <c r="BI1124" s="139"/>
      <c r="BJ1124" s="139"/>
      <c r="BK1124" s="139"/>
      <c r="BL1124" s="139"/>
      <c r="BM1124" s="139"/>
      <c r="BN1124" s="139"/>
    </row>
    <row r="1125" spans="1:66" ht="15">
      <c r="A1125" s="139"/>
      <c r="B1125" s="139"/>
      <c r="C1125" s="139"/>
      <c r="D1125" s="139"/>
      <c r="E1125" s="139"/>
      <c r="F1125" s="139"/>
      <c r="G1125" s="139"/>
      <c r="H1125" s="139"/>
      <c r="I1125" s="139"/>
      <c r="J1125" s="139"/>
      <c r="K1125" s="139"/>
      <c r="L1125" s="139"/>
      <c r="M1125" s="139"/>
      <c r="N1125" s="139"/>
      <c r="O1125" s="139"/>
      <c r="P1125" s="139"/>
      <c r="Q1125" s="139"/>
      <c r="R1125" s="139"/>
      <c r="S1125" s="139"/>
      <c r="T1125" s="139"/>
      <c r="U1125" s="139"/>
      <c r="V1125" s="139"/>
      <c r="W1125" s="139"/>
      <c r="X1125" s="139"/>
      <c r="Y1125" s="139"/>
      <c r="Z1125" s="139"/>
      <c r="AA1125" s="139"/>
      <c r="AB1125" s="139"/>
      <c r="AC1125" s="139"/>
      <c r="AD1125" s="139"/>
      <c r="AE1125" s="139"/>
      <c r="AF1125" s="139"/>
      <c r="AG1125" s="139"/>
      <c r="AH1125" s="139"/>
      <c r="AI1125" s="139"/>
      <c r="AJ1125" s="139"/>
      <c r="AK1125" s="139"/>
      <c r="AL1125" s="139"/>
      <c r="AM1125" s="139"/>
      <c r="AN1125" s="139"/>
      <c r="AO1125" s="139"/>
      <c r="AP1125" s="139"/>
      <c r="AQ1125" s="139"/>
      <c r="AR1125" s="139"/>
      <c r="AS1125" s="139"/>
      <c r="AT1125" s="139"/>
      <c r="AU1125" s="139"/>
      <c r="AV1125" s="139"/>
      <c r="AW1125" s="139"/>
      <c r="AX1125" s="139"/>
      <c r="AY1125" s="139"/>
      <c r="AZ1125" s="139"/>
      <c r="BA1125" s="140"/>
      <c r="BB1125" s="139"/>
      <c r="BC1125" s="139"/>
      <c r="BD1125" s="139"/>
      <c r="BE1125" s="139"/>
      <c r="BF1125" s="139"/>
      <c r="BG1125" s="140"/>
      <c r="BH1125" s="139"/>
      <c r="BI1125" s="139"/>
      <c r="BJ1125" s="139"/>
      <c r="BK1125" s="139"/>
      <c r="BL1125" s="139"/>
      <c r="BM1125" s="139"/>
      <c r="BN1125" s="139"/>
    </row>
    <row r="1126" spans="1:66" ht="15">
      <c r="A1126" s="139"/>
      <c r="B1126" s="139"/>
      <c r="C1126" s="139"/>
      <c r="D1126" s="139"/>
      <c r="E1126" s="139"/>
      <c r="F1126" s="139"/>
      <c r="G1126" s="139"/>
      <c r="H1126" s="139"/>
      <c r="I1126" s="139"/>
      <c r="J1126" s="139"/>
      <c r="K1126" s="139"/>
      <c r="L1126" s="139"/>
      <c r="M1126" s="139"/>
      <c r="N1126" s="139"/>
      <c r="O1126" s="139"/>
      <c r="P1126" s="139"/>
      <c r="Q1126" s="139"/>
      <c r="R1126" s="139"/>
      <c r="S1126" s="139"/>
      <c r="T1126" s="139"/>
      <c r="U1126" s="139"/>
      <c r="V1126" s="139"/>
      <c r="W1126" s="139"/>
      <c r="X1126" s="139"/>
      <c r="Y1126" s="139"/>
      <c r="Z1126" s="139"/>
      <c r="AA1126" s="139"/>
      <c r="AB1126" s="139"/>
      <c r="AC1126" s="139"/>
      <c r="AD1126" s="139"/>
      <c r="AE1126" s="139"/>
      <c r="AF1126" s="139"/>
      <c r="AG1126" s="139"/>
      <c r="AH1126" s="139"/>
      <c r="AI1126" s="139"/>
      <c r="AJ1126" s="139"/>
      <c r="AK1126" s="139"/>
      <c r="AL1126" s="139"/>
      <c r="AM1126" s="139"/>
      <c r="AN1126" s="139"/>
      <c r="AO1126" s="139"/>
      <c r="AP1126" s="139"/>
      <c r="AQ1126" s="139"/>
      <c r="AR1126" s="139"/>
      <c r="AS1126" s="139"/>
      <c r="AT1126" s="139"/>
      <c r="AU1126" s="139"/>
      <c r="AV1126" s="139"/>
      <c r="AW1126" s="139"/>
      <c r="AX1126" s="139"/>
      <c r="AY1126" s="139"/>
      <c r="AZ1126" s="139"/>
      <c r="BA1126" s="140"/>
      <c r="BB1126" s="139"/>
      <c r="BC1126" s="139"/>
      <c r="BD1126" s="139"/>
      <c r="BE1126" s="139"/>
      <c r="BF1126" s="139"/>
      <c r="BG1126" s="140"/>
      <c r="BH1126" s="139"/>
      <c r="BI1126" s="139"/>
      <c r="BJ1126" s="139"/>
      <c r="BK1126" s="139"/>
      <c r="BL1126" s="139"/>
      <c r="BM1126" s="139"/>
      <c r="BN1126" s="139"/>
    </row>
    <row r="1127" spans="1:66" ht="15">
      <c r="A1127" s="139"/>
      <c r="B1127" s="139"/>
      <c r="C1127" s="139"/>
      <c r="D1127" s="139"/>
      <c r="E1127" s="139"/>
      <c r="F1127" s="139"/>
      <c r="G1127" s="139"/>
      <c r="H1127" s="139"/>
      <c r="I1127" s="139"/>
      <c r="J1127" s="139"/>
      <c r="K1127" s="139"/>
      <c r="L1127" s="139"/>
      <c r="M1127" s="139"/>
      <c r="N1127" s="139"/>
      <c r="O1127" s="139"/>
      <c r="P1127" s="139"/>
      <c r="Q1127" s="139"/>
      <c r="R1127" s="139"/>
      <c r="S1127" s="139"/>
      <c r="T1127" s="139"/>
      <c r="U1127" s="139"/>
      <c r="V1127" s="139"/>
      <c r="W1127" s="139"/>
      <c r="X1127" s="139"/>
      <c r="Y1127" s="139"/>
      <c r="Z1127" s="139"/>
      <c r="AA1127" s="139"/>
      <c r="AB1127" s="139"/>
      <c r="AC1127" s="139"/>
      <c r="AD1127" s="139"/>
      <c r="AE1127" s="139"/>
      <c r="AF1127" s="139"/>
      <c r="AG1127" s="139"/>
      <c r="AH1127" s="139"/>
      <c r="AI1127" s="139"/>
      <c r="AJ1127" s="139"/>
      <c r="AK1127" s="139"/>
      <c r="AL1127" s="139"/>
      <c r="AM1127" s="139"/>
      <c r="AN1127" s="139"/>
      <c r="AO1127" s="139"/>
      <c r="AP1127" s="139"/>
      <c r="AQ1127" s="139"/>
      <c r="AR1127" s="139"/>
      <c r="AS1127" s="139"/>
      <c r="AT1127" s="139"/>
      <c r="AU1127" s="139"/>
      <c r="AV1127" s="139"/>
      <c r="AW1127" s="139"/>
      <c r="AX1127" s="139"/>
      <c r="AY1127" s="139"/>
      <c r="AZ1127" s="139"/>
      <c r="BA1127" s="140"/>
      <c r="BB1127" s="139"/>
      <c r="BC1127" s="139"/>
      <c r="BD1127" s="139"/>
      <c r="BE1127" s="139"/>
      <c r="BF1127" s="139"/>
      <c r="BG1127" s="140"/>
      <c r="BH1127" s="139"/>
      <c r="BI1127" s="139"/>
      <c r="BJ1127" s="139"/>
      <c r="BK1127" s="139"/>
      <c r="BL1127" s="139"/>
      <c r="BM1127" s="139"/>
      <c r="BN1127" s="139"/>
    </row>
    <row r="1128" spans="1:66" ht="15">
      <c r="A1128" s="139"/>
      <c r="B1128" s="139"/>
      <c r="C1128" s="139"/>
      <c r="D1128" s="139"/>
      <c r="E1128" s="139"/>
      <c r="F1128" s="139"/>
      <c r="G1128" s="139"/>
      <c r="H1128" s="139"/>
      <c r="I1128" s="139"/>
      <c r="J1128" s="139"/>
      <c r="K1128" s="139"/>
      <c r="L1128" s="139"/>
      <c r="M1128" s="139"/>
      <c r="N1128" s="139"/>
      <c r="O1128" s="139"/>
      <c r="P1128" s="139"/>
      <c r="Q1128" s="139"/>
      <c r="R1128" s="139"/>
      <c r="S1128" s="139"/>
      <c r="T1128" s="139"/>
      <c r="U1128" s="139"/>
      <c r="V1128" s="139"/>
      <c r="W1128" s="139"/>
      <c r="X1128" s="139"/>
      <c r="Y1128" s="139"/>
      <c r="Z1128" s="139"/>
      <c r="AA1128" s="139"/>
      <c r="AB1128" s="139"/>
      <c r="AC1128" s="139"/>
      <c r="AD1128" s="139"/>
      <c r="AE1128" s="139"/>
      <c r="AF1128" s="139"/>
      <c r="AG1128" s="139"/>
      <c r="AH1128" s="139"/>
      <c r="AI1128" s="139"/>
      <c r="AJ1128" s="139"/>
      <c r="AK1128" s="139"/>
      <c r="AL1128" s="139"/>
      <c r="AM1128" s="139"/>
      <c r="AN1128" s="139"/>
      <c r="AO1128" s="139"/>
      <c r="AP1128" s="139"/>
      <c r="AQ1128" s="139"/>
      <c r="AR1128" s="139"/>
      <c r="AS1128" s="139"/>
      <c r="AT1128" s="139"/>
      <c r="AU1128" s="139"/>
      <c r="AV1128" s="139"/>
      <c r="AW1128" s="139"/>
      <c r="AX1128" s="139"/>
      <c r="AY1128" s="139"/>
      <c r="AZ1128" s="139"/>
      <c r="BA1128" s="140"/>
      <c r="BB1128" s="139"/>
      <c r="BC1128" s="139"/>
      <c r="BD1128" s="139"/>
      <c r="BE1128" s="139"/>
      <c r="BF1128" s="139"/>
      <c r="BG1128" s="140"/>
      <c r="BH1128" s="139"/>
      <c r="BI1128" s="139"/>
      <c r="BJ1128" s="139"/>
      <c r="BK1128" s="139"/>
      <c r="BL1128" s="139"/>
      <c r="BM1128" s="139"/>
      <c r="BN1128" s="139"/>
    </row>
    <row r="1129" spans="1:66" ht="15">
      <c r="A1129" s="139"/>
      <c r="B1129" s="139"/>
      <c r="C1129" s="139"/>
      <c r="D1129" s="139"/>
      <c r="E1129" s="139"/>
      <c r="F1129" s="139"/>
      <c r="G1129" s="139"/>
      <c r="H1129" s="139"/>
      <c r="I1129" s="139"/>
      <c r="J1129" s="139"/>
      <c r="K1129" s="139"/>
      <c r="L1129" s="139"/>
      <c r="M1129" s="139"/>
      <c r="N1129" s="139"/>
      <c r="O1129" s="139"/>
      <c r="P1129" s="139"/>
      <c r="Q1129" s="139"/>
      <c r="R1129" s="139"/>
      <c r="S1129" s="139"/>
      <c r="T1129" s="139"/>
      <c r="U1129" s="139"/>
      <c r="V1129" s="139"/>
      <c r="W1129" s="139"/>
      <c r="X1129" s="139"/>
      <c r="Y1129" s="139"/>
      <c r="Z1129" s="139"/>
      <c r="AA1129" s="139"/>
      <c r="AB1129" s="139"/>
      <c r="AC1129" s="139"/>
      <c r="AD1129" s="139"/>
      <c r="AE1129" s="139"/>
      <c r="AF1129" s="139"/>
      <c r="AG1129" s="139"/>
      <c r="AH1129" s="139"/>
      <c r="AI1129" s="139"/>
      <c r="AJ1129" s="139"/>
      <c r="AK1129" s="139"/>
      <c r="AL1129" s="139"/>
      <c r="AM1129" s="139"/>
      <c r="AN1129" s="139"/>
      <c r="AO1129" s="139"/>
      <c r="AP1129" s="139"/>
      <c r="AQ1129" s="139"/>
      <c r="AR1129" s="139"/>
      <c r="AS1129" s="139"/>
      <c r="AT1129" s="139"/>
      <c r="AU1129" s="139"/>
      <c r="AV1129" s="139"/>
      <c r="AW1129" s="139"/>
      <c r="AX1129" s="139"/>
      <c r="AY1129" s="139"/>
      <c r="AZ1129" s="139"/>
      <c r="BA1129" s="140"/>
      <c r="BB1129" s="139"/>
      <c r="BC1129" s="139"/>
      <c r="BD1129" s="139"/>
      <c r="BE1129" s="139"/>
      <c r="BF1129" s="139"/>
      <c r="BG1129" s="140"/>
      <c r="BH1129" s="139"/>
      <c r="BI1129" s="139"/>
      <c r="BJ1129" s="139"/>
      <c r="BK1129" s="139"/>
      <c r="BL1129" s="139"/>
      <c r="BM1129" s="139"/>
      <c r="BN1129" s="139"/>
    </row>
    <row r="1130" spans="1:66" ht="15">
      <c r="A1130" s="139"/>
      <c r="B1130" s="139"/>
      <c r="C1130" s="139"/>
      <c r="D1130" s="139"/>
      <c r="E1130" s="139"/>
      <c r="F1130" s="139"/>
      <c r="G1130" s="139"/>
      <c r="H1130" s="139"/>
      <c r="I1130" s="139"/>
      <c r="J1130" s="139"/>
      <c r="K1130" s="139"/>
      <c r="L1130" s="139"/>
      <c r="M1130" s="139"/>
      <c r="N1130" s="139"/>
      <c r="O1130" s="139"/>
      <c r="P1130" s="139"/>
      <c r="Q1130" s="139"/>
      <c r="R1130" s="139"/>
      <c r="S1130" s="139"/>
      <c r="T1130" s="139"/>
      <c r="U1130" s="139"/>
      <c r="V1130" s="139"/>
      <c r="W1130" s="139"/>
      <c r="X1130" s="139"/>
      <c r="Y1130" s="139"/>
      <c r="Z1130" s="139"/>
      <c r="AA1130" s="139"/>
      <c r="AB1130" s="139"/>
      <c r="AC1130" s="139"/>
      <c r="AD1130" s="139"/>
      <c r="AE1130" s="139"/>
      <c r="AF1130" s="139"/>
      <c r="AG1130" s="139"/>
      <c r="AH1130" s="139"/>
      <c r="AI1130" s="139"/>
      <c r="AJ1130" s="139"/>
      <c r="AK1130" s="139"/>
      <c r="AL1130" s="139"/>
      <c r="AM1130" s="139"/>
      <c r="AN1130" s="139"/>
      <c r="AO1130" s="139"/>
      <c r="AP1130" s="139"/>
      <c r="AQ1130" s="139"/>
      <c r="AR1130" s="139"/>
      <c r="AS1130" s="139"/>
      <c r="AT1130" s="139"/>
      <c r="AU1130" s="139"/>
      <c r="AV1130" s="139"/>
      <c r="AW1130" s="139"/>
      <c r="AX1130" s="139"/>
      <c r="AY1130" s="139"/>
      <c r="AZ1130" s="139"/>
      <c r="BA1130" s="140"/>
      <c r="BB1130" s="139"/>
      <c r="BC1130" s="139"/>
      <c r="BD1130" s="139"/>
      <c r="BE1130" s="139"/>
      <c r="BF1130" s="139"/>
      <c r="BG1130" s="140"/>
      <c r="BH1130" s="139"/>
      <c r="BI1130" s="139"/>
      <c r="BJ1130" s="139"/>
      <c r="BK1130" s="139"/>
      <c r="BL1130" s="139"/>
      <c r="BM1130" s="139"/>
      <c r="BN1130" s="139"/>
    </row>
    <row r="1131" spans="1:66" ht="15">
      <c r="A1131" s="139"/>
      <c r="B1131" s="139"/>
      <c r="C1131" s="139"/>
      <c r="D1131" s="139"/>
      <c r="E1131" s="139"/>
      <c r="F1131" s="139"/>
      <c r="G1131" s="139"/>
      <c r="H1131" s="139"/>
      <c r="I1131" s="139"/>
      <c r="J1131" s="139"/>
      <c r="K1131" s="139"/>
      <c r="L1131" s="139"/>
      <c r="M1131" s="139"/>
      <c r="N1131" s="139"/>
      <c r="O1131" s="139"/>
      <c r="P1131" s="139"/>
      <c r="Q1131" s="139"/>
      <c r="R1131" s="139"/>
      <c r="S1131" s="139"/>
      <c r="T1131" s="139"/>
      <c r="U1131" s="139"/>
      <c r="V1131" s="139"/>
      <c r="W1131" s="139"/>
      <c r="X1131" s="139"/>
      <c r="Y1131" s="139"/>
      <c r="Z1131" s="139"/>
      <c r="AA1131" s="139"/>
      <c r="AB1131" s="139"/>
      <c r="AC1131" s="139"/>
      <c r="AD1131" s="139"/>
      <c r="AE1131" s="139"/>
      <c r="AF1131" s="139"/>
      <c r="AG1131" s="139"/>
      <c r="AH1131" s="139"/>
      <c r="AI1131" s="139"/>
      <c r="AJ1131" s="139"/>
      <c r="AK1131" s="139"/>
      <c r="AL1131" s="139"/>
      <c r="AM1131" s="139"/>
      <c r="AN1131" s="139"/>
      <c r="AO1131" s="139"/>
      <c r="AP1131" s="139"/>
      <c r="AQ1131" s="139"/>
      <c r="AR1131" s="139"/>
      <c r="AS1131" s="139"/>
      <c r="AT1131" s="139"/>
      <c r="AU1131" s="139"/>
      <c r="AV1131" s="139"/>
      <c r="AW1131" s="139"/>
      <c r="AX1131" s="139"/>
      <c r="AY1131" s="139"/>
      <c r="AZ1131" s="139"/>
      <c r="BA1131" s="140"/>
      <c r="BB1131" s="139"/>
      <c r="BC1131" s="139"/>
      <c r="BD1131" s="139"/>
      <c r="BE1131" s="139"/>
      <c r="BF1131" s="139"/>
      <c r="BG1131" s="140"/>
      <c r="BH1131" s="139"/>
      <c r="BI1131" s="139"/>
      <c r="BJ1131" s="139"/>
      <c r="BK1131" s="139"/>
      <c r="BL1131" s="139"/>
      <c r="BM1131" s="139"/>
      <c r="BN1131" s="139"/>
    </row>
    <row r="1132" spans="1:66" ht="15">
      <c r="A1132" s="139"/>
      <c r="B1132" s="139"/>
      <c r="C1132" s="139"/>
      <c r="D1132" s="139"/>
      <c r="E1132" s="139"/>
      <c r="F1132" s="139"/>
      <c r="G1132" s="139"/>
      <c r="H1132" s="139"/>
      <c r="I1132" s="139"/>
      <c r="J1132" s="139"/>
      <c r="K1132" s="139"/>
      <c r="L1132" s="139"/>
      <c r="M1132" s="139"/>
      <c r="N1132" s="139"/>
      <c r="O1132" s="139"/>
      <c r="P1132" s="139"/>
      <c r="Q1132" s="139"/>
      <c r="R1132" s="139"/>
      <c r="S1132" s="139"/>
      <c r="T1132" s="139"/>
      <c r="U1132" s="139"/>
      <c r="V1132" s="139"/>
      <c r="W1132" s="139"/>
      <c r="X1132" s="139"/>
      <c r="Y1132" s="139"/>
      <c r="Z1132" s="139"/>
      <c r="AA1132" s="139"/>
      <c r="AB1132" s="139"/>
      <c r="AC1132" s="139"/>
      <c r="AD1132" s="139"/>
      <c r="AE1132" s="139"/>
      <c r="AF1132" s="139"/>
      <c r="AG1132" s="139"/>
      <c r="AH1132" s="139"/>
      <c r="AI1132" s="139"/>
      <c r="AJ1132" s="139"/>
      <c r="AK1132" s="139"/>
      <c r="AL1132" s="139"/>
      <c r="AM1132" s="139"/>
      <c r="AN1132" s="139"/>
      <c r="AO1132" s="139"/>
      <c r="AP1132" s="139"/>
      <c r="AQ1132" s="139"/>
      <c r="AR1132" s="139"/>
      <c r="AS1132" s="139"/>
      <c r="AT1132" s="139"/>
      <c r="AU1132" s="139"/>
      <c r="AV1132" s="139"/>
      <c r="AW1132" s="139"/>
      <c r="AX1132" s="139"/>
      <c r="AY1132" s="139"/>
      <c r="AZ1132" s="139"/>
      <c r="BA1132" s="140"/>
      <c r="BB1132" s="139"/>
      <c r="BC1132" s="139"/>
      <c r="BD1132" s="139"/>
      <c r="BE1132" s="139"/>
      <c r="BF1132" s="139"/>
      <c r="BG1132" s="140"/>
      <c r="BH1132" s="139"/>
      <c r="BI1132" s="139"/>
      <c r="BJ1132" s="139"/>
      <c r="BK1132" s="139"/>
      <c r="BL1132" s="139"/>
      <c r="BM1132" s="139"/>
      <c r="BN1132" s="139"/>
    </row>
    <row r="1133" spans="1:66" ht="15">
      <c r="A1133" s="139"/>
      <c r="B1133" s="139"/>
      <c r="C1133" s="139"/>
      <c r="D1133" s="139"/>
      <c r="E1133" s="139"/>
      <c r="F1133" s="139"/>
      <c r="G1133" s="139"/>
      <c r="H1133" s="139"/>
      <c r="I1133" s="139"/>
      <c r="J1133" s="139"/>
      <c r="K1133" s="139"/>
      <c r="L1133" s="139"/>
      <c r="M1133" s="139"/>
      <c r="N1133" s="139"/>
      <c r="O1133" s="139"/>
      <c r="P1133" s="139"/>
      <c r="Q1133" s="139"/>
      <c r="R1133" s="139"/>
      <c r="S1133" s="139"/>
      <c r="T1133" s="139"/>
      <c r="U1133" s="139"/>
      <c r="V1133" s="139"/>
      <c r="W1133" s="139"/>
      <c r="X1133" s="139"/>
      <c r="Y1133" s="139"/>
      <c r="Z1133" s="139"/>
      <c r="AA1133" s="139"/>
      <c r="AB1133" s="139"/>
      <c r="AC1133" s="139"/>
      <c r="AD1133" s="139"/>
      <c r="AE1133" s="139"/>
      <c r="AF1133" s="139"/>
      <c r="AG1133" s="139"/>
      <c r="AH1133" s="139"/>
      <c r="AI1133" s="139"/>
      <c r="AJ1133" s="139"/>
      <c r="AK1133" s="139"/>
      <c r="AL1133" s="139"/>
      <c r="AM1133" s="139"/>
      <c r="AN1133" s="139"/>
      <c r="AO1133" s="139"/>
      <c r="AP1133" s="139"/>
      <c r="AQ1133" s="139"/>
      <c r="AR1133" s="139"/>
      <c r="AS1133" s="139"/>
      <c r="AT1133" s="139"/>
      <c r="AU1133" s="139"/>
      <c r="AV1133" s="139"/>
      <c r="AW1133" s="139"/>
      <c r="AX1133" s="139"/>
      <c r="AY1133" s="139"/>
      <c r="AZ1133" s="139"/>
      <c r="BA1133" s="140"/>
      <c r="BB1133" s="139"/>
      <c r="BC1133" s="139"/>
      <c r="BD1133" s="139"/>
      <c r="BE1133" s="139"/>
      <c r="BF1133" s="139"/>
      <c r="BG1133" s="140"/>
      <c r="BH1133" s="139"/>
      <c r="BI1133" s="139"/>
      <c r="BJ1133" s="139"/>
      <c r="BK1133" s="139"/>
      <c r="BL1133" s="139"/>
      <c r="BM1133" s="139"/>
      <c r="BN1133" s="139"/>
    </row>
    <row r="1134" spans="1:66" ht="15">
      <c r="A1134" s="139"/>
      <c r="B1134" s="139"/>
      <c r="C1134" s="139"/>
      <c r="D1134" s="139"/>
      <c r="E1134" s="139"/>
      <c r="F1134" s="139"/>
      <c r="G1134" s="139"/>
      <c r="H1134" s="139"/>
      <c r="I1134" s="139"/>
      <c r="J1134" s="139"/>
      <c r="K1134" s="139"/>
      <c r="L1134" s="139"/>
      <c r="M1134" s="139"/>
      <c r="N1134" s="139"/>
      <c r="O1134" s="139"/>
      <c r="P1134" s="139"/>
      <c r="Q1134" s="139"/>
      <c r="R1134" s="139"/>
      <c r="S1134" s="139"/>
      <c r="T1134" s="139"/>
      <c r="U1134" s="139"/>
      <c r="V1134" s="139"/>
      <c r="W1134" s="139"/>
      <c r="X1134" s="139"/>
      <c r="Y1134" s="139"/>
      <c r="Z1134" s="139"/>
      <c r="AA1134" s="139"/>
      <c r="AB1134" s="139"/>
      <c r="AC1134" s="139"/>
      <c r="AD1134" s="139"/>
      <c r="AE1134" s="139"/>
      <c r="AF1134" s="139"/>
      <c r="AG1134" s="139"/>
      <c r="AH1134" s="139"/>
      <c r="AI1134" s="139"/>
      <c r="AJ1134" s="139"/>
      <c r="AK1134" s="139"/>
      <c r="AL1134" s="139"/>
      <c r="AM1134" s="139"/>
      <c r="AN1134" s="139"/>
      <c r="AO1134" s="139"/>
      <c r="AP1134" s="139"/>
      <c r="AQ1134" s="139"/>
      <c r="AR1134" s="139"/>
      <c r="AS1134" s="139"/>
      <c r="AT1134" s="139"/>
      <c r="AU1134" s="139"/>
      <c r="AV1134" s="139"/>
      <c r="AW1134" s="139"/>
      <c r="AX1134" s="139"/>
      <c r="AY1134" s="139"/>
      <c r="AZ1134" s="139"/>
      <c r="BA1134" s="140"/>
      <c r="BB1134" s="139"/>
      <c r="BC1134" s="139"/>
      <c r="BD1134" s="139"/>
      <c r="BE1134" s="139"/>
      <c r="BF1134" s="139"/>
      <c r="BG1134" s="140"/>
      <c r="BH1134" s="139"/>
      <c r="BI1134" s="139"/>
      <c r="BJ1134" s="139"/>
      <c r="BK1134" s="139"/>
      <c r="BL1134" s="139"/>
      <c r="BM1134" s="139"/>
      <c r="BN1134" s="139"/>
    </row>
    <row r="1135" spans="1:66" ht="15">
      <c r="A1135" s="139"/>
      <c r="B1135" s="139"/>
      <c r="C1135" s="139"/>
      <c r="D1135" s="139"/>
      <c r="E1135" s="139"/>
      <c r="F1135" s="139"/>
      <c r="G1135" s="139"/>
      <c r="H1135" s="139"/>
      <c r="I1135" s="139"/>
      <c r="J1135" s="139"/>
      <c r="K1135" s="139"/>
      <c r="L1135" s="139"/>
      <c r="M1135" s="139"/>
      <c r="N1135" s="139"/>
      <c r="O1135" s="139"/>
      <c r="P1135" s="139"/>
      <c r="Q1135" s="139"/>
      <c r="R1135" s="139"/>
      <c r="S1135" s="139"/>
      <c r="T1135" s="139"/>
      <c r="U1135" s="139"/>
      <c r="V1135" s="139"/>
      <c r="W1135" s="139"/>
      <c r="X1135" s="139"/>
      <c r="Y1135" s="139"/>
      <c r="Z1135" s="139"/>
      <c r="AA1135" s="139"/>
      <c r="AB1135" s="139"/>
      <c r="AC1135" s="139"/>
      <c r="AD1135" s="139"/>
      <c r="AE1135" s="139"/>
      <c r="AF1135" s="139"/>
      <c r="AG1135" s="139"/>
      <c r="AH1135" s="139"/>
      <c r="AI1135" s="139"/>
      <c r="AJ1135" s="139"/>
      <c r="AK1135" s="139"/>
      <c r="AL1135" s="139"/>
      <c r="AM1135" s="139"/>
      <c r="AN1135" s="139"/>
      <c r="AO1135" s="139"/>
      <c r="AP1135" s="139"/>
      <c r="AQ1135" s="139"/>
      <c r="AR1135" s="139"/>
      <c r="AS1135" s="139"/>
      <c r="AT1135" s="139"/>
      <c r="AU1135" s="139"/>
      <c r="AV1135" s="139"/>
      <c r="AW1135" s="139"/>
      <c r="AX1135" s="139"/>
      <c r="AY1135" s="139"/>
      <c r="AZ1135" s="139"/>
      <c r="BA1135" s="140"/>
      <c r="BB1135" s="139"/>
      <c r="BC1135" s="139"/>
      <c r="BD1135" s="139"/>
      <c r="BE1135" s="139"/>
      <c r="BF1135" s="139"/>
      <c r="BG1135" s="140"/>
      <c r="BH1135" s="139"/>
      <c r="BI1135" s="139"/>
      <c r="BJ1135" s="139"/>
      <c r="BK1135" s="139"/>
      <c r="BL1135" s="139"/>
      <c r="BM1135" s="139"/>
      <c r="BN1135" s="139"/>
    </row>
    <row r="1136" spans="1:66" ht="15">
      <c r="A1136" s="139"/>
      <c r="B1136" s="139"/>
      <c r="C1136" s="139"/>
      <c r="D1136" s="139"/>
      <c r="E1136" s="139"/>
      <c r="F1136" s="139"/>
      <c r="G1136" s="139"/>
      <c r="H1136" s="139"/>
      <c r="I1136" s="139"/>
      <c r="J1136" s="139"/>
      <c r="K1136" s="139"/>
      <c r="L1136" s="139"/>
      <c r="M1136" s="139"/>
      <c r="N1136" s="139"/>
      <c r="O1136" s="139"/>
      <c r="P1136" s="139"/>
      <c r="Q1136" s="139"/>
      <c r="R1136" s="139"/>
      <c r="S1136" s="139"/>
      <c r="T1136" s="139"/>
      <c r="U1136" s="139"/>
      <c r="V1136" s="139"/>
      <c r="W1136" s="139"/>
      <c r="X1136" s="139"/>
      <c r="Y1136" s="139"/>
      <c r="Z1136" s="139"/>
      <c r="AA1136" s="139"/>
      <c r="AB1136" s="139"/>
      <c r="AC1136" s="139"/>
      <c r="AD1136" s="139"/>
      <c r="AE1136" s="139"/>
      <c r="AF1136" s="139"/>
      <c r="AG1136" s="139"/>
      <c r="AH1136" s="139"/>
      <c r="AI1136" s="139"/>
      <c r="AJ1136" s="139"/>
      <c r="AK1136" s="139"/>
      <c r="AL1136" s="139"/>
      <c r="AM1136" s="139"/>
      <c r="AN1136" s="139"/>
      <c r="AO1136" s="139"/>
      <c r="AP1136" s="139"/>
      <c r="AQ1136" s="139"/>
      <c r="AR1136" s="139"/>
      <c r="AS1136" s="139"/>
      <c r="AT1136" s="139"/>
      <c r="AU1136" s="139"/>
      <c r="AV1136" s="139"/>
      <c r="AW1136" s="139"/>
      <c r="AX1136" s="139"/>
      <c r="AY1136" s="139"/>
      <c r="AZ1136" s="139"/>
      <c r="BA1136" s="140"/>
      <c r="BB1136" s="139"/>
      <c r="BC1136" s="139"/>
      <c r="BD1136" s="139"/>
      <c r="BE1136" s="139"/>
      <c r="BF1136" s="139"/>
      <c r="BG1136" s="140"/>
      <c r="BH1136" s="139"/>
      <c r="BI1136" s="139"/>
      <c r="BJ1136" s="139"/>
      <c r="BK1136" s="139"/>
      <c r="BL1136" s="139"/>
      <c r="BM1136" s="139"/>
      <c r="BN1136" s="139"/>
    </row>
    <row r="1137" spans="1:66" ht="15">
      <c r="A1137" s="139"/>
      <c r="B1137" s="139"/>
      <c r="C1137" s="139"/>
      <c r="D1137" s="139"/>
      <c r="E1137" s="139"/>
      <c r="F1137" s="139"/>
      <c r="G1137" s="139"/>
      <c r="H1137" s="139"/>
      <c r="I1137" s="139"/>
      <c r="J1137" s="139"/>
      <c r="K1137" s="139"/>
      <c r="L1137" s="139"/>
      <c r="M1137" s="139"/>
      <c r="N1137" s="139"/>
      <c r="O1137" s="139"/>
      <c r="P1137" s="139"/>
      <c r="Q1137" s="139"/>
      <c r="R1137" s="139"/>
      <c r="S1137" s="139"/>
      <c r="T1137" s="139"/>
      <c r="U1137" s="139"/>
      <c r="V1137" s="139"/>
      <c r="W1137" s="139"/>
      <c r="X1137" s="139"/>
      <c r="Y1137" s="139"/>
      <c r="Z1137" s="139"/>
      <c r="AA1137" s="139"/>
      <c r="AB1137" s="139"/>
      <c r="AC1137" s="139"/>
      <c r="AD1137" s="139"/>
      <c r="AE1137" s="139"/>
      <c r="AF1137" s="139"/>
      <c r="AG1137" s="139"/>
      <c r="AH1137" s="139"/>
      <c r="AI1137" s="139"/>
      <c r="AJ1137" s="139"/>
      <c r="AK1137" s="139"/>
      <c r="AL1137" s="139"/>
      <c r="AM1137" s="139"/>
      <c r="AN1137" s="139"/>
      <c r="AO1137" s="139"/>
      <c r="AP1137" s="139"/>
      <c r="AQ1137" s="139"/>
      <c r="AR1137" s="139"/>
      <c r="AS1137" s="139"/>
      <c r="AT1137" s="139"/>
      <c r="AU1137" s="139"/>
      <c r="AV1137" s="139"/>
      <c r="AW1137" s="139"/>
      <c r="AX1137" s="139"/>
      <c r="AY1137" s="139"/>
      <c r="AZ1137" s="139"/>
      <c r="BA1137" s="140"/>
      <c r="BB1137" s="139"/>
      <c r="BC1137" s="139"/>
      <c r="BD1137" s="139"/>
      <c r="BE1137" s="139"/>
      <c r="BF1137" s="139"/>
      <c r="BG1137" s="140"/>
      <c r="BH1137" s="139"/>
      <c r="BI1137" s="139"/>
      <c r="BJ1137" s="139"/>
      <c r="BK1137" s="139"/>
      <c r="BL1137" s="139"/>
      <c r="BM1137" s="139"/>
      <c r="BN1137" s="139"/>
    </row>
    <row r="1138" spans="1:66" ht="15">
      <c r="A1138" s="139"/>
      <c r="B1138" s="139"/>
      <c r="C1138" s="139"/>
      <c r="D1138" s="139"/>
      <c r="E1138" s="139"/>
      <c r="F1138" s="139"/>
      <c r="G1138" s="139"/>
      <c r="H1138" s="139"/>
      <c r="I1138" s="139"/>
      <c r="J1138" s="139"/>
      <c r="K1138" s="139"/>
      <c r="L1138" s="139"/>
      <c r="M1138" s="139"/>
      <c r="N1138" s="139"/>
      <c r="O1138" s="139"/>
      <c r="P1138" s="139"/>
      <c r="Q1138" s="139"/>
      <c r="R1138" s="139"/>
      <c r="S1138" s="139"/>
      <c r="T1138" s="139"/>
      <c r="U1138" s="139"/>
      <c r="V1138" s="139"/>
      <c r="W1138" s="139"/>
      <c r="X1138" s="139"/>
      <c r="Y1138" s="139"/>
      <c r="Z1138" s="139"/>
      <c r="AA1138" s="139"/>
      <c r="AB1138" s="139"/>
      <c r="AC1138" s="139"/>
      <c r="AD1138" s="139"/>
      <c r="AE1138" s="139"/>
      <c r="AF1138" s="139"/>
      <c r="AG1138" s="139"/>
      <c r="AH1138" s="139"/>
      <c r="AI1138" s="139"/>
      <c r="AJ1138" s="139"/>
      <c r="AK1138" s="139"/>
      <c r="AL1138" s="139"/>
      <c r="AM1138" s="139"/>
      <c r="AN1138" s="139"/>
      <c r="AO1138" s="139"/>
      <c r="AP1138" s="139"/>
      <c r="AQ1138" s="139"/>
      <c r="AR1138" s="139"/>
      <c r="AS1138" s="139"/>
      <c r="AT1138" s="139"/>
      <c r="AU1138" s="139"/>
      <c r="AV1138" s="139"/>
      <c r="AW1138" s="139"/>
      <c r="AX1138" s="139"/>
      <c r="AY1138" s="139"/>
      <c r="AZ1138" s="139"/>
      <c r="BA1138" s="140"/>
      <c r="BB1138" s="139"/>
      <c r="BC1138" s="139"/>
      <c r="BD1138" s="139"/>
      <c r="BE1138" s="139"/>
      <c r="BF1138" s="139"/>
      <c r="BG1138" s="140"/>
      <c r="BH1138" s="139"/>
      <c r="BI1138" s="139"/>
      <c r="BJ1138" s="139"/>
      <c r="BK1138" s="139"/>
      <c r="BL1138" s="139"/>
      <c r="BM1138" s="139"/>
      <c r="BN1138" s="139"/>
    </row>
    <row r="1139" spans="1:66" ht="15">
      <c r="A1139" s="139"/>
      <c r="B1139" s="139"/>
      <c r="C1139" s="139"/>
      <c r="D1139" s="139"/>
      <c r="E1139" s="139"/>
      <c r="F1139" s="139"/>
      <c r="G1139" s="139"/>
      <c r="H1139" s="139"/>
      <c r="I1139" s="139"/>
      <c r="J1139" s="139"/>
      <c r="K1139" s="139"/>
      <c r="L1139" s="139"/>
      <c r="M1139" s="139"/>
      <c r="N1139" s="139"/>
      <c r="O1139" s="139"/>
      <c r="P1139" s="139"/>
      <c r="Q1139" s="139"/>
      <c r="R1139" s="139"/>
      <c r="S1139" s="139"/>
      <c r="T1139" s="139"/>
      <c r="U1139" s="139"/>
      <c r="V1139" s="139"/>
      <c r="W1139" s="139"/>
      <c r="X1139" s="139"/>
      <c r="Y1139" s="139"/>
      <c r="Z1139" s="139"/>
      <c r="AA1139" s="139"/>
      <c r="AB1139" s="139"/>
      <c r="AC1139" s="139"/>
      <c r="AD1139" s="139"/>
      <c r="AE1139" s="139"/>
      <c r="AF1139" s="139"/>
      <c r="AG1139" s="139"/>
      <c r="AH1139" s="139"/>
      <c r="AI1139" s="139"/>
      <c r="AJ1139" s="139"/>
      <c r="AK1139" s="139"/>
      <c r="AL1139" s="139"/>
      <c r="AM1139" s="139"/>
      <c r="AN1139" s="139"/>
      <c r="AO1139" s="139"/>
      <c r="AP1139" s="139"/>
      <c r="AQ1139" s="139"/>
      <c r="AR1139" s="139"/>
      <c r="AS1139" s="139"/>
      <c r="AT1139" s="139"/>
      <c r="AU1139" s="139"/>
      <c r="AV1139" s="139"/>
      <c r="AW1139" s="139"/>
      <c r="AX1139" s="139"/>
      <c r="AY1139" s="139"/>
      <c r="AZ1139" s="139"/>
      <c r="BA1139" s="140"/>
      <c r="BB1139" s="139"/>
      <c r="BC1139" s="139"/>
      <c r="BD1139" s="139"/>
      <c r="BE1139" s="139"/>
      <c r="BF1139" s="139"/>
      <c r="BG1139" s="140"/>
      <c r="BH1139" s="139"/>
      <c r="BI1139" s="139"/>
      <c r="BJ1139" s="139"/>
      <c r="BK1139" s="139"/>
      <c r="BL1139" s="139"/>
      <c r="BM1139" s="139"/>
      <c r="BN1139" s="139"/>
    </row>
    <row r="1140" spans="1:66" ht="15">
      <c r="A1140" s="139"/>
      <c r="B1140" s="139"/>
      <c r="C1140" s="139"/>
      <c r="D1140" s="139"/>
      <c r="E1140" s="139"/>
      <c r="F1140" s="139"/>
      <c r="G1140" s="139"/>
      <c r="H1140" s="139"/>
      <c r="I1140" s="139"/>
      <c r="J1140" s="139"/>
      <c r="K1140" s="139"/>
      <c r="L1140" s="139"/>
      <c r="M1140" s="139"/>
      <c r="N1140" s="139"/>
      <c r="O1140" s="139"/>
      <c r="P1140" s="139"/>
      <c r="Q1140" s="139"/>
      <c r="R1140" s="139"/>
      <c r="S1140" s="139"/>
      <c r="T1140" s="139"/>
      <c r="U1140" s="139"/>
      <c r="V1140" s="139"/>
      <c r="W1140" s="139"/>
      <c r="X1140" s="139"/>
      <c r="Y1140" s="139"/>
      <c r="Z1140" s="139"/>
      <c r="AA1140" s="139"/>
      <c r="AB1140" s="139"/>
      <c r="AC1140" s="139"/>
      <c r="AD1140" s="139"/>
      <c r="AE1140" s="139"/>
      <c r="AF1140" s="139"/>
      <c r="AG1140" s="139"/>
      <c r="AH1140" s="139"/>
      <c r="AI1140" s="139"/>
      <c r="AJ1140" s="139"/>
      <c r="AK1140" s="139"/>
      <c r="AL1140" s="139"/>
      <c r="AM1140" s="139"/>
      <c r="AN1140" s="139"/>
      <c r="AO1140" s="139"/>
      <c r="AP1140" s="139"/>
      <c r="AQ1140" s="139"/>
      <c r="AR1140" s="139"/>
      <c r="AS1140" s="139"/>
      <c r="AT1140" s="139"/>
      <c r="AU1140" s="139"/>
      <c r="AV1140" s="139"/>
      <c r="AW1140" s="139"/>
      <c r="AX1140" s="139"/>
      <c r="AY1140" s="139"/>
      <c r="AZ1140" s="139"/>
      <c r="BA1140" s="140"/>
      <c r="BB1140" s="139"/>
      <c r="BC1140" s="139"/>
      <c r="BD1140" s="139"/>
      <c r="BE1140" s="139"/>
      <c r="BF1140" s="139"/>
      <c r="BG1140" s="140"/>
      <c r="BH1140" s="139"/>
      <c r="BI1140" s="139"/>
      <c r="BJ1140" s="139"/>
      <c r="BK1140" s="139"/>
      <c r="BL1140" s="139"/>
      <c r="BM1140" s="139"/>
      <c r="BN1140" s="139"/>
    </row>
    <row r="1141" spans="1:66" ht="15">
      <c r="A1141" s="139"/>
      <c r="B1141" s="139"/>
      <c r="C1141" s="139"/>
      <c r="D1141" s="139"/>
      <c r="E1141" s="139"/>
      <c r="F1141" s="139"/>
      <c r="G1141" s="139"/>
      <c r="H1141" s="139"/>
      <c r="I1141" s="139"/>
      <c r="J1141" s="139"/>
      <c r="K1141" s="139"/>
      <c r="L1141" s="139"/>
      <c r="M1141" s="139"/>
      <c r="N1141" s="139"/>
      <c r="O1141" s="139"/>
      <c r="P1141" s="139"/>
      <c r="Q1141" s="139"/>
      <c r="R1141" s="139"/>
      <c r="S1141" s="139"/>
      <c r="T1141" s="139"/>
      <c r="U1141" s="139"/>
      <c r="V1141" s="139"/>
      <c r="W1141" s="139"/>
      <c r="X1141" s="139"/>
      <c r="Y1141" s="139"/>
      <c r="Z1141" s="139"/>
      <c r="AA1141" s="139"/>
      <c r="AB1141" s="139"/>
      <c r="AC1141" s="139"/>
      <c r="AD1141" s="139"/>
      <c r="AE1141" s="139"/>
      <c r="AF1141" s="139"/>
      <c r="AG1141" s="139"/>
      <c r="AH1141" s="139"/>
      <c r="AI1141" s="139"/>
      <c r="AJ1141" s="139"/>
      <c r="AK1141" s="139"/>
      <c r="AL1141" s="139"/>
      <c r="AM1141" s="139"/>
      <c r="AN1141" s="139"/>
      <c r="AO1141" s="139"/>
      <c r="AP1141" s="139"/>
      <c r="AQ1141" s="139"/>
      <c r="AR1141" s="139"/>
      <c r="AS1141" s="139"/>
      <c r="AT1141" s="139"/>
      <c r="AU1141" s="139"/>
      <c r="AV1141" s="139"/>
      <c r="AW1141" s="139"/>
      <c r="AX1141" s="139"/>
      <c r="AY1141" s="139"/>
      <c r="AZ1141" s="139"/>
      <c r="BA1141" s="140"/>
      <c r="BB1141" s="139"/>
      <c r="BC1141" s="139"/>
      <c r="BD1141" s="139"/>
      <c r="BE1141" s="139"/>
      <c r="BF1141" s="139"/>
      <c r="BG1141" s="140"/>
      <c r="BH1141" s="139"/>
      <c r="BI1141" s="139"/>
      <c r="BJ1141" s="139"/>
      <c r="BK1141" s="139"/>
      <c r="BL1141" s="139"/>
      <c r="BM1141" s="139"/>
      <c r="BN1141" s="139"/>
    </row>
    <row r="1142" spans="1:66" ht="15">
      <c r="A1142" s="139"/>
      <c r="B1142" s="139"/>
      <c r="C1142" s="139"/>
      <c r="D1142" s="139"/>
      <c r="E1142" s="139"/>
      <c r="F1142" s="139"/>
      <c r="G1142" s="139"/>
      <c r="H1142" s="139"/>
      <c r="I1142" s="139"/>
      <c r="J1142" s="139"/>
      <c r="K1142" s="139"/>
      <c r="L1142" s="139"/>
      <c r="M1142" s="139"/>
      <c r="N1142" s="139"/>
      <c r="O1142" s="139"/>
      <c r="P1142" s="139"/>
      <c r="Q1142" s="139"/>
      <c r="R1142" s="139"/>
      <c r="S1142" s="139"/>
      <c r="T1142" s="139"/>
      <c r="U1142" s="139"/>
      <c r="V1142" s="139"/>
      <c r="W1142" s="139"/>
      <c r="X1142" s="139"/>
      <c r="Y1142" s="139"/>
      <c r="Z1142" s="139"/>
      <c r="AA1142" s="139"/>
      <c r="AB1142" s="139"/>
      <c r="AC1142" s="139"/>
      <c r="AD1142" s="139"/>
      <c r="AE1142" s="139"/>
      <c r="AF1142" s="139"/>
      <c r="AG1142" s="139"/>
      <c r="AH1142" s="139"/>
      <c r="AI1142" s="139"/>
      <c r="AJ1142" s="139"/>
      <c r="AK1142" s="139"/>
      <c r="AL1142" s="139"/>
      <c r="AM1142" s="139"/>
      <c r="AN1142" s="139"/>
      <c r="AO1142" s="139"/>
      <c r="AP1142" s="139"/>
      <c r="AQ1142" s="139"/>
      <c r="AR1142" s="139"/>
      <c r="AS1142" s="139"/>
      <c r="AT1142" s="139"/>
      <c r="AU1142" s="139"/>
      <c r="AV1142" s="139"/>
      <c r="AW1142" s="139"/>
      <c r="AX1142" s="139"/>
      <c r="AY1142" s="139"/>
      <c r="AZ1142" s="139"/>
      <c r="BA1142" s="140"/>
      <c r="BB1142" s="139"/>
      <c r="BC1142" s="139"/>
      <c r="BD1142" s="139"/>
      <c r="BE1142" s="139"/>
      <c r="BF1142" s="139"/>
      <c r="BG1142" s="140"/>
      <c r="BH1142" s="139"/>
      <c r="BI1142" s="139"/>
      <c r="BJ1142" s="139"/>
      <c r="BK1142" s="139"/>
      <c r="BL1142" s="139"/>
      <c r="BM1142" s="139"/>
      <c r="BN1142" s="139"/>
    </row>
    <row r="1143" spans="1:66" ht="15">
      <c r="A1143" s="139"/>
      <c r="B1143" s="139"/>
      <c r="C1143" s="139"/>
      <c r="D1143" s="139"/>
      <c r="E1143" s="139"/>
      <c r="F1143" s="139"/>
      <c r="G1143" s="139"/>
      <c r="H1143" s="139"/>
      <c r="I1143" s="139"/>
      <c r="J1143" s="139"/>
      <c r="K1143" s="139"/>
      <c r="L1143" s="139"/>
      <c r="M1143" s="139"/>
      <c r="N1143" s="139"/>
      <c r="O1143" s="139"/>
      <c r="P1143" s="139"/>
      <c r="Q1143" s="139"/>
      <c r="R1143" s="139"/>
      <c r="S1143" s="139"/>
      <c r="T1143" s="139"/>
      <c r="U1143" s="139"/>
      <c r="V1143" s="139"/>
      <c r="W1143" s="139"/>
      <c r="X1143" s="139"/>
      <c r="Y1143" s="139"/>
      <c r="Z1143" s="139"/>
      <c r="AA1143" s="139"/>
      <c r="AB1143" s="139"/>
      <c r="AC1143" s="139"/>
      <c r="AD1143" s="139"/>
      <c r="AE1143" s="139"/>
      <c r="AF1143" s="139"/>
      <c r="AG1143" s="139"/>
      <c r="AH1143" s="139"/>
      <c r="AI1143" s="139"/>
      <c r="AJ1143" s="139"/>
      <c r="AK1143" s="139"/>
      <c r="AL1143" s="139"/>
      <c r="AM1143" s="139"/>
      <c r="AN1143" s="139"/>
      <c r="AO1143" s="139"/>
      <c r="AP1143" s="139"/>
      <c r="AQ1143" s="139"/>
      <c r="AR1143" s="139"/>
      <c r="AS1143" s="139"/>
      <c r="AT1143" s="139"/>
      <c r="AU1143" s="139"/>
      <c r="AV1143" s="139"/>
      <c r="AW1143" s="139"/>
      <c r="AX1143" s="139"/>
      <c r="AY1143" s="139"/>
      <c r="AZ1143" s="139"/>
      <c r="BA1143" s="140"/>
      <c r="BB1143" s="139"/>
      <c r="BC1143" s="139"/>
      <c r="BD1143" s="139"/>
      <c r="BE1143" s="139"/>
      <c r="BF1143" s="139"/>
      <c r="BG1143" s="140"/>
      <c r="BH1143" s="139"/>
      <c r="BI1143" s="139"/>
      <c r="BJ1143" s="139"/>
      <c r="BK1143" s="139"/>
      <c r="BL1143" s="139"/>
      <c r="BM1143" s="139"/>
      <c r="BN1143" s="139"/>
    </row>
    <row r="1144" spans="1:66" ht="15">
      <c r="A1144" s="139"/>
      <c r="B1144" s="139"/>
      <c r="C1144" s="139"/>
      <c r="D1144" s="139"/>
      <c r="E1144" s="139"/>
      <c r="F1144" s="139"/>
      <c r="G1144" s="139"/>
      <c r="H1144" s="139"/>
      <c r="I1144" s="139"/>
      <c r="J1144" s="139"/>
      <c r="K1144" s="139"/>
      <c r="L1144" s="139"/>
      <c r="M1144" s="139"/>
      <c r="N1144" s="139"/>
      <c r="O1144" s="139"/>
      <c r="P1144" s="139"/>
      <c r="Q1144" s="139"/>
      <c r="R1144" s="139"/>
      <c r="S1144" s="139"/>
      <c r="T1144" s="139"/>
      <c r="U1144" s="139"/>
      <c r="V1144" s="139"/>
      <c r="W1144" s="139"/>
      <c r="X1144" s="139"/>
      <c r="Y1144" s="139"/>
      <c r="Z1144" s="139"/>
      <c r="AA1144" s="139"/>
      <c r="AB1144" s="139"/>
      <c r="AC1144" s="139"/>
      <c r="AD1144" s="139"/>
      <c r="AE1144" s="139"/>
      <c r="AF1144" s="139"/>
      <c r="AG1144" s="139"/>
      <c r="AH1144" s="139"/>
      <c r="AI1144" s="139"/>
      <c r="AJ1144" s="139"/>
      <c r="AK1144" s="139"/>
      <c r="AL1144" s="139"/>
      <c r="AM1144" s="139"/>
      <c r="AN1144" s="139"/>
      <c r="AO1144" s="139"/>
      <c r="AP1144" s="139"/>
      <c r="AQ1144" s="139"/>
      <c r="AR1144" s="139"/>
      <c r="AS1144" s="139"/>
      <c r="AT1144" s="139"/>
      <c r="AU1144" s="139"/>
      <c r="AV1144" s="139"/>
      <c r="AW1144" s="139"/>
      <c r="AX1144" s="139"/>
      <c r="AY1144" s="139"/>
      <c r="AZ1144" s="139"/>
      <c r="BA1144" s="140"/>
      <c r="BB1144" s="139"/>
      <c r="BC1144" s="139"/>
      <c r="BD1144" s="139"/>
      <c r="BE1144" s="139"/>
      <c r="BF1144" s="139"/>
      <c r="BG1144" s="140"/>
      <c r="BH1144" s="139"/>
      <c r="BI1144" s="139"/>
      <c r="BJ1144" s="139"/>
      <c r="BK1144" s="139"/>
      <c r="BL1144" s="139"/>
      <c r="BM1144" s="139"/>
      <c r="BN1144" s="139"/>
    </row>
    <row r="1145" spans="1:66" ht="15">
      <c r="A1145" s="139"/>
      <c r="B1145" s="139"/>
      <c r="C1145" s="139"/>
      <c r="D1145" s="139"/>
      <c r="E1145" s="139"/>
      <c r="F1145" s="139"/>
      <c r="G1145" s="139"/>
      <c r="H1145" s="139"/>
      <c r="I1145" s="139"/>
      <c r="J1145" s="139"/>
      <c r="K1145" s="139"/>
      <c r="L1145" s="139"/>
      <c r="M1145" s="139"/>
      <c r="N1145" s="139"/>
      <c r="O1145" s="139"/>
      <c r="P1145" s="139"/>
      <c r="Q1145" s="139"/>
      <c r="R1145" s="139"/>
      <c r="S1145" s="139"/>
      <c r="T1145" s="139"/>
      <c r="U1145" s="139"/>
      <c r="V1145" s="139"/>
      <c r="W1145" s="139"/>
      <c r="X1145" s="139"/>
      <c r="Y1145" s="139"/>
      <c r="Z1145" s="139"/>
      <c r="AA1145" s="139"/>
      <c r="AB1145" s="139"/>
      <c r="AC1145" s="139"/>
      <c r="AD1145" s="139"/>
      <c r="AE1145" s="139"/>
      <c r="AF1145" s="139"/>
      <c r="AG1145" s="139"/>
      <c r="AH1145" s="139"/>
      <c r="AI1145" s="139"/>
      <c r="AJ1145" s="139"/>
      <c r="AK1145" s="139"/>
      <c r="AL1145" s="139"/>
      <c r="AM1145" s="139"/>
      <c r="AN1145" s="139"/>
      <c r="AO1145" s="139"/>
      <c r="AP1145" s="139"/>
      <c r="AQ1145" s="139"/>
      <c r="AR1145" s="139"/>
      <c r="AS1145" s="139"/>
      <c r="AT1145" s="139"/>
      <c r="AU1145" s="139"/>
      <c r="AV1145" s="139"/>
      <c r="AW1145" s="139"/>
      <c r="AX1145" s="139"/>
      <c r="AY1145" s="139"/>
      <c r="AZ1145" s="139"/>
      <c r="BA1145" s="140"/>
      <c r="BB1145" s="139"/>
      <c r="BC1145" s="139"/>
      <c r="BD1145" s="139"/>
      <c r="BE1145" s="139"/>
      <c r="BF1145" s="139"/>
      <c r="BG1145" s="140"/>
      <c r="BH1145" s="139"/>
      <c r="BI1145" s="139"/>
      <c r="BJ1145" s="139"/>
      <c r="BK1145" s="139"/>
      <c r="BL1145" s="139"/>
      <c r="BM1145" s="139"/>
      <c r="BN1145" s="139"/>
    </row>
    <row r="1146" spans="1:66" ht="15">
      <c r="A1146" s="139"/>
      <c r="B1146" s="139"/>
      <c r="C1146" s="139"/>
      <c r="D1146" s="139"/>
      <c r="E1146" s="139"/>
      <c r="F1146" s="139"/>
      <c r="G1146" s="139"/>
      <c r="H1146" s="139"/>
      <c r="I1146" s="139"/>
      <c r="J1146" s="139"/>
      <c r="K1146" s="139"/>
      <c r="L1146" s="139"/>
      <c r="M1146" s="139"/>
      <c r="N1146" s="139"/>
      <c r="O1146" s="139"/>
      <c r="P1146" s="139"/>
      <c r="Q1146" s="139"/>
      <c r="R1146" s="139"/>
      <c r="S1146" s="139"/>
      <c r="T1146" s="139"/>
      <c r="U1146" s="139"/>
      <c r="V1146" s="139"/>
      <c r="W1146" s="139"/>
      <c r="X1146" s="139"/>
      <c r="Y1146" s="139"/>
      <c r="Z1146" s="139"/>
      <c r="AA1146" s="139"/>
      <c r="AB1146" s="139"/>
      <c r="AC1146" s="139"/>
      <c r="AD1146" s="139"/>
      <c r="AE1146" s="139"/>
      <c r="AF1146" s="139"/>
      <c r="AG1146" s="139"/>
      <c r="AH1146" s="139"/>
      <c r="AI1146" s="139"/>
      <c r="AJ1146" s="139"/>
      <c r="AK1146" s="139"/>
      <c r="AL1146" s="139"/>
      <c r="AM1146" s="139"/>
      <c r="AN1146" s="139"/>
      <c r="AO1146" s="139"/>
      <c r="AP1146" s="139"/>
      <c r="AQ1146" s="139"/>
      <c r="AR1146" s="139"/>
      <c r="AS1146" s="139"/>
      <c r="AT1146" s="139"/>
      <c r="AU1146" s="139"/>
      <c r="AV1146" s="139"/>
      <c r="AW1146" s="139"/>
      <c r="AX1146" s="139"/>
      <c r="AY1146" s="139"/>
      <c r="AZ1146" s="139"/>
      <c r="BA1146" s="140"/>
      <c r="BB1146" s="139"/>
      <c r="BC1146" s="139"/>
      <c r="BD1146" s="139"/>
      <c r="BE1146" s="139"/>
      <c r="BF1146" s="139"/>
      <c r="BG1146" s="140"/>
      <c r="BH1146" s="139"/>
      <c r="BI1146" s="139"/>
      <c r="BJ1146" s="139"/>
      <c r="BK1146" s="139"/>
      <c r="BL1146" s="139"/>
      <c r="BM1146" s="139"/>
      <c r="BN1146" s="139"/>
    </row>
    <row r="1147" spans="1:66" ht="15">
      <c r="A1147" s="139"/>
      <c r="B1147" s="139"/>
      <c r="C1147" s="139"/>
      <c r="D1147" s="139"/>
      <c r="E1147" s="139"/>
      <c r="F1147" s="139"/>
      <c r="G1147" s="139"/>
      <c r="H1147" s="139"/>
      <c r="I1147" s="139"/>
      <c r="J1147" s="139"/>
      <c r="K1147" s="139"/>
      <c r="L1147" s="139"/>
      <c r="M1147" s="139"/>
      <c r="N1147" s="139"/>
      <c r="O1147" s="139"/>
      <c r="P1147" s="139"/>
      <c r="Q1147" s="139"/>
      <c r="R1147" s="139"/>
      <c r="S1147" s="139"/>
      <c r="T1147" s="139"/>
      <c r="U1147" s="139"/>
      <c r="V1147" s="139"/>
      <c r="W1147" s="139"/>
      <c r="X1147" s="139"/>
      <c r="Y1147" s="139"/>
      <c r="Z1147" s="139"/>
      <c r="AA1147" s="139"/>
      <c r="AB1147" s="139"/>
      <c r="AC1147" s="139"/>
      <c r="AD1147" s="139"/>
      <c r="AE1147" s="139"/>
      <c r="AF1147" s="139"/>
      <c r="AG1147" s="139"/>
      <c r="AH1147" s="139"/>
      <c r="AI1147" s="139"/>
      <c r="AJ1147" s="139"/>
      <c r="AK1147" s="139"/>
      <c r="AL1147" s="139"/>
      <c r="AM1147" s="139"/>
      <c r="AN1147" s="139"/>
      <c r="AO1147" s="139"/>
      <c r="AP1147" s="139"/>
      <c r="AQ1147" s="139"/>
      <c r="AR1147" s="139"/>
      <c r="AS1147" s="139"/>
      <c r="AT1147" s="139"/>
      <c r="AU1147" s="139"/>
      <c r="AV1147" s="139"/>
      <c r="AW1147" s="139"/>
      <c r="AX1147" s="139"/>
      <c r="AY1147" s="139"/>
      <c r="AZ1147" s="139"/>
      <c r="BA1147" s="140"/>
      <c r="BB1147" s="139"/>
      <c r="BC1147" s="139"/>
      <c r="BD1147" s="139"/>
      <c r="BE1147" s="139"/>
      <c r="BF1147" s="139"/>
      <c r="BG1147" s="140"/>
      <c r="BH1147" s="139"/>
      <c r="BI1147" s="139"/>
      <c r="BJ1147" s="139"/>
      <c r="BK1147" s="139"/>
      <c r="BL1147" s="139"/>
      <c r="BM1147" s="139"/>
      <c r="BN1147" s="139"/>
    </row>
    <row r="1148" spans="1:66" ht="15">
      <c r="A1148" s="139"/>
      <c r="B1148" s="139"/>
      <c r="C1148" s="139"/>
      <c r="D1148" s="139"/>
      <c r="E1148" s="139"/>
      <c r="F1148" s="139"/>
      <c r="G1148" s="139"/>
      <c r="H1148" s="139"/>
      <c r="I1148" s="139"/>
      <c r="J1148" s="139"/>
      <c r="K1148" s="139"/>
      <c r="L1148" s="139"/>
      <c r="M1148" s="139"/>
      <c r="N1148" s="139"/>
      <c r="O1148" s="139"/>
      <c r="P1148" s="139"/>
      <c r="Q1148" s="139"/>
      <c r="R1148" s="139"/>
      <c r="S1148" s="139"/>
      <c r="T1148" s="139"/>
      <c r="U1148" s="139"/>
      <c r="V1148" s="139"/>
      <c r="W1148" s="139"/>
      <c r="X1148" s="139"/>
      <c r="Y1148" s="139"/>
      <c r="Z1148" s="139"/>
      <c r="AA1148" s="139"/>
      <c r="AB1148" s="139"/>
      <c r="AC1148" s="139"/>
      <c r="AD1148" s="139"/>
      <c r="AE1148" s="139"/>
      <c r="AF1148" s="139"/>
      <c r="AG1148" s="139"/>
      <c r="AH1148" s="139"/>
      <c r="AI1148" s="139"/>
      <c r="AJ1148" s="139"/>
      <c r="AK1148" s="139"/>
      <c r="AL1148" s="139"/>
      <c r="AM1148" s="139"/>
      <c r="AN1148" s="139"/>
      <c r="AO1148" s="139"/>
      <c r="AP1148" s="139"/>
      <c r="AQ1148" s="139"/>
      <c r="AR1148" s="139"/>
      <c r="AS1148" s="139"/>
      <c r="AT1148" s="139"/>
      <c r="AU1148" s="139"/>
      <c r="AV1148" s="139"/>
      <c r="AW1148" s="139"/>
      <c r="AX1148" s="139"/>
      <c r="AY1148" s="139"/>
      <c r="AZ1148" s="139"/>
      <c r="BA1148" s="140"/>
      <c r="BB1148" s="139"/>
      <c r="BC1148" s="139"/>
      <c r="BD1148" s="139"/>
      <c r="BE1148" s="139"/>
      <c r="BF1148" s="139"/>
      <c r="BG1148" s="140"/>
      <c r="BH1148" s="139"/>
      <c r="BI1148" s="139"/>
      <c r="BJ1148" s="139"/>
      <c r="BK1148" s="139"/>
      <c r="BL1148" s="139"/>
      <c r="BM1148" s="139"/>
      <c r="BN1148" s="139"/>
    </row>
    <row r="1149" spans="1:66" ht="15">
      <c r="A1149" s="139"/>
      <c r="B1149" s="139"/>
      <c r="C1149" s="139"/>
      <c r="D1149" s="139"/>
      <c r="E1149" s="139"/>
      <c r="F1149" s="139"/>
      <c r="G1149" s="139"/>
      <c r="H1149" s="139"/>
      <c r="I1149" s="139"/>
      <c r="J1149" s="139"/>
      <c r="K1149" s="139"/>
      <c r="L1149" s="139"/>
      <c r="M1149" s="139"/>
      <c r="N1149" s="139"/>
      <c r="O1149" s="139"/>
      <c r="P1149" s="139"/>
      <c r="Q1149" s="139"/>
      <c r="R1149" s="139"/>
      <c r="S1149" s="139"/>
      <c r="T1149" s="139"/>
      <c r="U1149" s="139"/>
      <c r="V1149" s="139"/>
      <c r="W1149" s="139"/>
      <c r="X1149" s="139"/>
      <c r="Y1149" s="139"/>
      <c r="Z1149" s="139"/>
      <c r="AA1149" s="139"/>
      <c r="AB1149" s="139"/>
      <c r="AC1149" s="139"/>
      <c r="AD1149" s="139"/>
      <c r="AE1149" s="139"/>
      <c r="AF1149" s="139"/>
      <c r="AG1149" s="139"/>
      <c r="AH1149" s="139"/>
      <c r="AI1149" s="139"/>
      <c r="AJ1149" s="139"/>
      <c r="AK1149" s="139"/>
      <c r="AL1149" s="139"/>
      <c r="AM1149" s="139"/>
      <c r="AN1149" s="139"/>
      <c r="AO1149" s="139"/>
      <c r="AP1149" s="139"/>
      <c r="AQ1149" s="139"/>
      <c r="AR1149" s="139"/>
      <c r="AS1149" s="139"/>
      <c r="AT1149" s="139"/>
      <c r="AU1149" s="139"/>
      <c r="AV1149" s="139"/>
      <c r="AW1149" s="139"/>
      <c r="AX1149" s="139"/>
      <c r="AY1149" s="139"/>
      <c r="AZ1149" s="139"/>
      <c r="BA1149" s="140"/>
      <c r="BB1149" s="139"/>
      <c r="BC1149" s="139"/>
      <c r="BD1149" s="139"/>
      <c r="BE1149" s="139"/>
      <c r="BF1149" s="139"/>
      <c r="BG1149" s="140"/>
      <c r="BH1149" s="139"/>
      <c r="BI1149" s="139"/>
      <c r="BJ1149" s="139"/>
      <c r="BK1149" s="139"/>
      <c r="BL1149" s="139"/>
      <c r="BM1149" s="139"/>
      <c r="BN1149" s="139"/>
    </row>
    <row r="1150" spans="1:66" ht="15">
      <c r="A1150" s="139"/>
      <c r="B1150" s="139"/>
      <c r="C1150" s="139"/>
      <c r="D1150" s="139"/>
      <c r="E1150" s="139"/>
      <c r="F1150" s="139"/>
      <c r="G1150" s="139"/>
      <c r="H1150" s="139"/>
      <c r="I1150" s="139"/>
      <c r="J1150" s="139"/>
      <c r="K1150" s="139"/>
      <c r="L1150" s="139"/>
      <c r="M1150" s="139"/>
      <c r="N1150" s="139"/>
      <c r="O1150" s="139"/>
      <c r="P1150" s="139"/>
      <c r="Q1150" s="139"/>
      <c r="R1150" s="139"/>
      <c r="S1150" s="139"/>
      <c r="T1150" s="139"/>
      <c r="U1150" s="139"/>
      <c r="V1150" s="139"/>
      <c r="W1150" s="139"/>
      <c r="X1150" s="139"/>
      <c r="Y1150" s="139"/>
      <c r="Z1150" s="139"/>
      <c r="AA1150" s="139"/>
      <c r="AB1150" s="139"/>
      <c r="AC1150" s="139"/>
      <c r="AD1150" s="139"/>
      <c r="AE1150" s="139"/>
      <c r="AF1150" s="139"/>
      <c r="AG1150" s="139"/>
      <c r="AH1150" s="139"/>
      <c r="AI1150" s="139"/>
      <c r="AJ1150" s="139"/>
      <c r="AK1150" s="139"/>
      <c r="AL1150" s="139"/>
      <c r="AM1150" s="139"/>
      <c r="AN1150" s="139"/>
      <c r="AO1150" s="139"/>
      <c r="AP1150" s="139"/>
      <c r="AQ1150" s="139"/>
      <c r="AR1150" s="139"/>
      <c r="AS1150" s="139"/>
      <c r="AT1150" s="139"/>
      <c r="AU1150" s="139"/>
      <c r="AV1150" s="139"/>
      <c r="AW1150" s="139"/>
      <c r="AX1150" s="139"/>
      <c r="AY1150" s="139"/>
      <c r="AZ1150" s="139"/>
      <c r="BA1150" s="140"/>
      <c r="BB1150" s="139"/>
      <c r="BC1150" s="139"/>
      <c r="BD1150" s="139"/>
      <c r="BE1150" s="139"/>
      <c r="BF1150" s="139"/>
      <c r="BG1150" s="140"/>
      <c r="BH1150" s="139"/>
      <c r="BI1150" s="139"/>
      <c r="BJ1150" s="139"/>
      <c r="BK1150" s="139"/>
      <c r="BL1150" s="139"/>
      <c r="BM1150" s="139"/>
      <c r="BN1150" s="139"/>
    </row>
    <row r="1151" spans="1:66" ht="15">
      <c r="A1151" s="139"/>
      <c r="B1151" s="139"/>
      <c r="C1151" s="139"/>
      <c r="D1151" s="139"/>
      <c r="E1151" s="139"/>
      <c r="F1151" s="139"/>
      <c r="G1151" s="139"/>
      <c r="H1151" s="139"/>
      <c r="I1151" s="139"/>
      <c r="J1151" s="139"/>
      <c r="K1151" s="139"/>
      <c r="L1151" s="139"/>
      <c r="M1151" s="139"/>
      <c r="N1151" s="139"/>
      <c r="O1151" s="139"/>
      <c r="P1151" s="139"/>
      <c r="Q1151" s="139"/>
      <c r="R1151" s="139"/>
      <c r="S1151" s="139"/>
      <c r="T1151" s="139"/>
      <c r="U1151" s="139"/>
      <c r="V1151" s="139"/>
      <c r="W1151" s="139"/>
      <c r="X1151" s="139"/>
      <c r="Y1151" s="139"/>
      <c r="Z1151" s="139"/>
      <c r="AA1151" s="139"/>
      <c r="AB1151" s="139"/>
      <c r="AC1151" s="139"/>
      <c r="AD1151" s="139"/>
      <c r="AE1151" s="139"/>
      <c r="AF1151" s="139"/>
      <c r="AG1151" s="139"/>
      <c r="AH1151" s="139"/>
      <c r="AI1151" s="139"/>
      <c r="AJ1151" s="139"/>
      <c r="AK1151" s="139"/>
      <c r="AL1151" s="139"/>
      <c r="AM1151" s="139"/>
      <c r="AN1151" s="139"/>
      <c r="AO1151" s="139"/>
      <c r="AP1151" s="139"/>
      <c r="AQ1151" s="139"/>
      <c r="AR1151" s="139"/>
      <c r="AS1151" s="139"/>
      <c r="AT1151" s="139"/>
      <c r="AU1151" s="139"/>
      <c r="AV1151" s="139"/>
      <c r="AW1151" s="139"/>
      <c r="AX1151" s="139"/>
      <c r="AY1151" s="139"/>
      <c r="AZ1151" s="139"/>
      <c r="BA1151" s="140"/>
      <c r="BB1151" s="139"/>
      <c r="BC1151" s="139"/>
      <c r="BD1151" s="139"/>
      <c r="BE1151" s="139"/>
      <c r="BF1151" s="139"/>
      <c r="BG1151" s="140"/>
      <c r="BH1151" s="139"/>
      <c r="BI1151" s="139"/>
      <c r="BJ1151" s="139"/>
      <c r="BK1151" s="139"/>
      <c r="BL1151" s="139"/>
      <c r="BM1151" s="139"/>
      <c r="BN1151" s="139"/>
    </row>
    <row r="1152" spans="1:66" ht="15">
      <c r="A1152" s="139"/>
      <c r="B1152" s="139"/>
      <c r="C1152" s="139"/>
      <c r="D1152" s="139"/>
      <c r="E1152" s="139"/>
      <c r="F1152" s="139"/>
      <c r="G1152" s="139"/>
      <c r="H1152" s="139"/>
      <c r="I1152" s="139"/>
      <c r="J1152" s="139"/>
      <c r="K1152" s="139"/>
      <c r="L1152" s="139"/>
      <c r="M1152" s="139"/>
      <c r="N1152" s="139"/>
      <c r="O1152" s="139"/>
      <c r="P1152" s="139"/>
      <c r="Q1152" s="139"/>
      <c r="R1152" s="139"/>
      <c r="S1152" s="139"/>
      <c r="T1152" s="139"/>
      <c r="U1152" s="139"/>
      <c r="V1152" s="139"/>
      <c r="W1152" s="139"/>
      <c r="X1152" s="139"/>
      <c r="Y1152" s="139"/>
      <c r="Z1152" s="139"/>
      <c r="AA1152" s="139"/>
      <c r="AB1152" s="139"/>
      <c r="AC1152" s="139"/>
      <c r="AD1152" s="139"/>
      <c r="AE1152" s="139"/>
      <c r="AF1152" s="139"/>
      <c r="AG1152" s="139"/>
      <c r="AH1152" s="139"/>
      <c r="AI1152" s="139"/>
      <c r="AJ1152" s="139"/>
      <c r="AK1152" s="139"/>
      <c r="AL1152" s="139"/>
      <c r="AM1152" s="139"/>
      <c r="AN1152" s="139"/>
      <c r="AO1152" s="139"/>
      <c r="AP1152" s="139"/>
      <c r="AQ1152" s="139"/>
      <c r="AR1152" s="139"/>
      <c r="AS1152" s="139"/>
      <c r="AT1152" s="139"/>
      <c r="AU1152" s="139"/>
      <c r="AV1152" s="139"/>
      <c r="AW1152" s="139"/>
      <c r="AX1152" s="139"/>
      <c r="AY1152" s="139"/>
      <c r="AZ1152" s="139"/>
      <c r="BA1152" s="140"/>
      <c r="BB1152" s="139"/>
      <c r="BC1152" s="139"/>
      <c r="BD1152" s="139"/>
      <c r="BE1152" s="139"/>
      <c r="BF1152" s="139"/>
      <c r="BG1152" s="140"/>
      <c r="BH1152" s="139"/>
      <c r="BI1152" s="139"/>
      <c r="BJ1152" s="139"/>
      <c r="BK1152" s="139"/>
      <c r="BL1152" s="139"/>
      <c r="BM1152" s="139"/>
      <c r="BN1152" s="139"/>
    </row>
    <row r="1153" spans="1:66" ht="15">
      <c r="A1153" s="139"/>
      <c r="B1153" s="139"/>
      <c r="C1153" s="139"/>
      <c r="D1153" s="139"/>
      <c r="E1153" s="139"/>
      <c r="F1153" s="139"/>
      <c r="G1153" s="139"/>
      <c r="H1153" s="139"/>
      <c r="I1153" s="139"/>
      <c r="J1153" s="139"/>
      <c r="K1153" s="139"/>
      <c r="L1153" s="139"/>
      <c r="M1153" s="139"/>
      <c r="N1153" s="139"/>
      <c r="O1153" s="139"/>
      <c r="P1153" s="139"/>
      <c r="Q1153" s="139"/>
      <c r="R1153" s="139"/>
      <c r="S1153" s="139"/>
      <c r="T1153" s="139"/>
      <c r="U1153" s="139"/>
      <c r="V1153" s="139"/>
      <c r="W1153" s="139"/>
      <c r="X1153" s="139"/>
      <c r="Y1153" s="139"/>
      <c r="Z1153" s="139"/>
      <c r="AA1153" s="139"/>
      <c r="AB1153" s="139"/>
      <c r="AC1153" s="139"/>
      <c r="AD1153" s="139"/>
      <c r="AE1153" s="139"/>
      <c r="AF1153" s="139"/>
      <c r="AG1153" s="139"/>
      <c r="AH1153" s="139"/>
      <c r="AI1153" s="139"/>
      <c r="AJ1153" s="139"/>
      <c r="AK1153" s="139"/>
      <c r="AL1153" s="139"/>
      <c r="AM1153" s="139"/>
      <c r="AN1153" s="139"/>
      <c r="AO1153" s="139"/>
      <c r="AP1153" s="139"/>
      <c r="AQ1153" s="139"/>
      <c r="AR1153" s="139"/>
      <c r="AS1153" s="139"/>
      <c r="AT1153" s="139"/>
      <c r="AU1153" s="139"/>
      <c r="AV1153" s="139"/>
      <c r="AW1153" s="139"/>
      <c r="AX1153" s="139"/>
      <c r="AY1153" s="139"/>
      <c r="AZ1153" s="139"/>
      <c r="BA1153" s="140"/>
      <c r="BB1153" s="139"/>
      <c r="BC1153" s="139"/>
      <c r="BD1153" s="139"/>
      <c r="BE1153" s="139"/>
      <c r="BF1153" s="139"/>
      <c r="BG1153" s="140"/>
      <c r="BH1153" s="139"/>
      <c r="BI1153" s="139"/>
      <c r="BJ1153" s="139"/>
      <c r="BK1153" s="139"/>
      <c r="BL1153" s="139"/>
      <c r="BM1153" s="139"/>
      <c r="BN1153" s="139"/>
    </row>
    <row r="1154" spans="1:66" ht="15">
      <c r="A1154" s="139"/>
      <c r="B1154" s="139"/>
      <c r="C1154" s="139"/>
      <c r="D1154" s="139"/>
      <c r="E1154" s="139"/>
      <c r="F1154" s="139"/>
      <c r="G1154" s="139"/>
      <c r="H1154" s="139"/>
      <c r="I1154" s="139"/>
      <c r="J1154" s="139"/>
      <c r="K1154" s="139"/>
      <c r="L1154" s="139"/>
      <c r="M1154" s="139"/>
      <c r="N1154" s="139"/>
      <c r="O1154" s="139"/>
      <c r="P1154" s="139"/>
      <c r="Q1154" s="139"/>
      <c r="R1154" s="139"/>
      <c r="S1154" s="139"/>
      <c r="T1154" s="139"/>
      <c r="U1154" s="139"/>
      <c r="V1154" s="139"/>
      <c r="W1154" s="139"/>
      <c r="X1154" s="139"/>
      <c r="Y1154" s="139"/>
      <c r="Z1154" s="139"/>
      <c r="AA1154" s="139"/>
      <c r="AB1154" s="139"/>
      <c r="AC1154" s="139"/>
      <c r="AD1154" s="139"/>
      <c r="AE1154" s="139"/>
      <c r="AF1154" s="139"/>
      <c r="AG1154" s="139"/>
      <c r="AH1154" s="139"/>
      <c r="AI1154" s="139"/>
      <c r="AJ1154" s="139"/>
      <c r="AK1154" s="139"/>
      <c r="AL1154" s="139"/>
      <c r="AM1154" s="139"/>
      <c r="AN1154" s="139"/>
      <c r="AO1154" s="139"/>
      <c r="AP1154" s="139"/>
      <c r="AQ1154" s="139"/>
      <c r="AR1154" s="139"/>
      <c r="AS1154" s="139"/>
      <c r="AT1154" s="139"/>
      <c r="AU1154" s="139"/>
      <c r="AV1154" s="139"/>
      <c r="AW1154" s="139"/>
      <c r="AX1154" s="139"/>
      <c r="AY1154" s="139"/>
      <c r="AZ1154" s="139"/>
      <c r="BA1154" s="140"/>
      <c r="BB1154" s="139"/>
      <c r="BC1154" s="139"/>
      <c r="BD1154" s="139"/>
      <c r="BE1154" s="139"/>
      <c r="BF1154" s="139"/>
      <c r="BG1154" s="140"/>
      <c r="BH1154" s="139"/>
      <c r="BI1154" s="139"/>
      <c r="BJ1154" s="139"/>
      <c r="BK1154" s="139"/>
      <c r="BL1154" s="139"/>
      <c r="BM1154" s="139"/>
      <c r="BN1154" s="139"/>
    </row>
    <row r="1155" spans="1:66" ht="15">
      <c r="A1155" s="139"/>
      <c r="B1155" s="139"/>
      <c r="C1155" s="139"/>
      <c r="D1155" s="139"/>
      <c r="E1155" s="139"/>
      <c r="F1155" s="139"/>
      <c r="G1155" s="139"/>
      <c r="H1155" s="139"/>
      <c r="I1155" s="139"/>
      <c r="J1155" s="139"/>
      <c r="K1155" s="139"/>
      <c r="L1155" s="139"/>
      <c r="M1155" s="139"/>
      <c r="N1155" s="139"/>
      <c r="O1155" s="139"/>
      <c r="P1155" s="139"/>
      <c r="Q1155" s="139"/>
      <c r="R1155" s="139"/>
      <c r="S1155" s="139"/>
      <c r="T1155" s="139"/>
      <c r="U1155" s="139"/>
      <c r="V1155" s="139"/>
      <c r="W1155" s="139"/>
      <c r="X1155" s="139"/>
      <c r="Y1155" s="139"/>
      <c r="Z1155" s="139"/>
      <c r="AA1155" s="139"/>
      <c r="AB1155" s="139"/>
      <c r="AC1155" s="139"/>
      <c r="AD1155" s="139"/>
      <c r="AE1155" s="139"/>
      <c r="AF1155" s="139"/>
      <c r="AG1155" s="139"/>
      <c r="AH1155" s="139"/>
      <c r="AI1155" s="139"/>
      <c r="AJ1155" s="139"/>
      <c r="AK1155" s="139"/>
      <c r="AL1155" s="139"/>
      <c r="AM1155" s="139"/>
      <c r="AN1155" s="139"/>
      <c r="AO1155" s="139"/>
      <c r="AP1155" s="139"/>
      <c r="AQ1155" s="139"/>
      <c r="AR1155" s="139"/>
      <c r="AS1155" s="139"/>
      <c r="AT1155" s="139"/>
      <c r="AU1155" s="139"/>
      <c r="AV1155" s="139"/>
      <c r="AW1155" s="139"/>
      <c r="AX1155" s="139"/>
      <c r="AY1155" s="139"/>
      <c r="AZ1155" s="139"/>
      <c r="BA1155" s="140"/>
      <c r="BB1155" s="139"/>
      <c r="BC1155" s="139"/>
      <c r="BD1155" s="139"/>
      <c r="BE1155" s="139"/>
      <c r="BF1155" s="139"/>
      <c r="BG1155" s="140"/>
      <c r="BH1155" s="139"/>
      <c r="BI1155" s="139"/>
      <c r="BJ1155" s="139"/>
      <c r="BK1155" s="139"/>
      <c r="BL1155" s="139"/>
      <c r="BM1155" s="139"/>
      <c r="BN1155" s="139"/>
    </row>
    <row r="1156" spans="1:66" ht="15">
      <c r="A1156" s="139"/>
      <c r="B1156" s="139"/>
      <c r="C1156" s="139"/>
      <c r="D1156" s="139"/>
      <c r="E1156" s="139"/>
      <c r="F1156" s="139"/>
      <c r="G1156" s="139"/>
      <c r="H1156" s="139"/>
      <c r="I1156" s="139"/>
      <c r="J1156" s="139"/>
      <c r="K1156" s="139"/>
      <c r="L1156" s="139"/>
      <c r="M1156" s="139"/>
      <c r="N1156" s="139"/>
      <c r="O1156" s="139"/>
      <c r="P1156" s="139"/>
      <c r="Q1156" s="139"/>
      <c r="R1156" s="139"/>
      <c r="S1156" s="139"/>
      <c r="T1156" s="139"/>
      <c r="U1156" s="139"/>
      <c r="V1156" s="139"/>
      <c r="W1156" s="139"/>
      <c r="X1156" s="139"/>
      <c r="Y1156" s="139"/>
      <c r="Z1156" s="139"/>
      <c r="AA1156" s="139"/>
      <c r="AB1156" s="139"/>
      <c r="AC1156" s="139"/>
      <c r="AD1156" s="139"/>
      <c r="AE1156" s="139"/>
      <c r="AF1156" s="139"/>
      <c r="AG1156" s="139"/>
      <c r="AH1156" s="139"/>
      <c r="AI1156" s="139"/>
      <c r="AJ1156" s="139"/>
      <c r="AK1156" s="139"/>
      <c r="AL1156" s="139"/>
      <c r="AM1156" s="139"/>
      <c r="AN1156" s="139"/>
      <c r="AO1156" s="139"/>
      <c r="AP1156" s="139"/>
      <c r="AQ1156" s="139"/>
      <c r="AR1156" s="139"/>
      <c r="AS1156" s="139"/>
      <c r="AT1156" s="139"/>
      <c r="AU1156" s="139"/>
      <c r="AV1156" s="139"/>
      <c r="AW1156" s="139"/>
      <c r="AX1156" s="139"/>
      <c r="AY1156" s="139"/>
      <c r="AZ1156" s="139"/>
      <c r="BA1156" s="140"/>
      <c r="BB1156" s="139"/>
      <c r="BC1156" s="139"/>
      <c r="BD1156" s="139"/>
      <c r="BE1156" s="139"/>
      <c r="BF1156" s="139"/>
      <c r="BG1156" s="140"/>
      <c r="BH1156" s="139"/>
      <c r="BI1156" s="139"/>
      <c r="BJ1156" s="139"/>
      <c r="BK1156" s="139"/>
      <c r="BL1156" s="139"/>
      <c r="BM1156" s="139"/>
      <c r="BN1156" s="139"/>
    </row>
    <row r="1157" spans="1:66" ht="15">
      <c r="A1157" s="139"/>
      <c r="B1157" s="139"/>
      <c r="C1157" s="139"/>
      <c r="D1157" s="139"/>
      <c r="E1157" s="139"/>
      <c r="F1157" s="139"/>
      <c r="G1157" s="139"/>
      <c r="H1157" s="139"/>
      <c r="I1157" s="139"/>
      <c r="J1157" s="139"/>
      <c r="K1157" s="139"/>
      <c r="L1157" s="139"/>
      <c r="M1157" s="139"/>
      <c r="N1157" s="139"/>
      <c r="O1157" s="139"/>
      <c r="P1157" s="139"/>
      <c r="Q1157" s="139"/>
      <c r="R1157" s="139"/>
      <c r="S1157" s="139"/>
      <c r="T1157" s="139"/>
      <c r="U1157" s="139"/>
      <c r="V1157" s="139"/>
      <c r="W1157" s="139"/>
      <c r="X1157" s="139"/>
      <c r="Y1157" s="139"/>
      <c r="Z1157" s="139"/>
      <c r="AA1157" s="139"/>
      <c r="AB1157" s="139"/>
      <c r="AC1157" s="139"/>
      <c r="AD1157" s="139"/>
      <c r="AE1157" s="139"/>
      <c r="AF1157" s="139"/>
      <c r="AG1157" s="139"/>
      <c r="AH1157" s="139"/>
      <c r="AI1157" s="139"/>
      <c r="AJ1157" s="139"/>
      <c r="AK1157" s="139"/>
      <c r="AL1157" s="139"/>
      <c r="AM1157" s="139"/>
      <c r="AN1157" s="139"/>
      <c r="AO1157" s="139"/>
      <c r="AP1157" s="139"/>
      <c r="AQ1157" s="139"/>
      <c r="AR1157" s="139"/>
      <c r="AS1157" s="139"/>
      <c r="AT1157" s="139"/>
      <c r="AU1157" s="139"/>
      <c r="AV1157" s="139"/>
      <c r="AW1157" s="139"/>
      <c r="AX1157" s="139"/>
      <c r="AY1157" s="139"/>
      <c r="AZ1157" s="139"/>
      <c r="BA1157" s="140"/>
      <c r="BB1157" s="139"/>
      <c r="BC1157" s="139"/>
      <c r="BD1157" s="139"/>
      <c r="BE1157" s="139"/>
      <c r="BF1157" s="139"/>
      <c r="BG1157" s="140"/>
      <c r="BH1157" s="139"/>
      <c r="BI1157" s="139"/>
      <c r="BJ1157" s="139"/>
      <c r="BK1157" s="139"/>
      <c r="BL1157" s="139"/>
      <c r="BM1157" s="139"/>
      <c r="BN1157" s="139"/>
    </row>
    <row r="1158" spans="1:66" ht="15">
      <c r="A1158" s="139"/>
      <c r="B1158" s="139"/>
      <c r="C1158" s="139"/>
      <c r="D1158" s="139"/>
      <c r="E1158" s="139"/>
      <c r="F1158" s="139"/>
      <c r="G1158" s="139"/>
      <c r="H1158" s="139"/>
      <c r="I1158" s="139"/>
      <c r="J1158" s="139"/>
      <c r="K1158" s="139"/>
      <c r="L1158" s="139"/>
      <c r="M1158" s="139"/>
      <c r="N1158" s="139"/>
      <c r="O1158" s="139"/>
      <c r="P1158" s="139"/>
      <c r="Q1158" s="139"/>
      <c r="R1158" s="139"/>
      <c r="S1158" s="139"/>
      <c r="T1158" s="139"/>
      <c r="U1158" s="139"/>
      <c r="V1158" s="139"/>
      <c r="W1158" s="139"/>
      <c r="X1158" s="139"/>
      <c r="Y1158" s="139"/>
      <c r="Z1158" s="139"/>
      <c r="AA1158" s="139"/>
      <c r="AB1158" s="139"/>
      <c r="AC1158" s="139"/>
      <c r="AD1158" s="139"/>
      <c r="AE1158" s="139"/>
      <c r="AF1158" s="139"/>
      <c r="AG1158" s="139"/>
      <c r="AH1158" s="139"/>
      <c r="AI1158" s="139"/>
      <c r="AJ1158" s="139"/>
      <c r="AK1158" s="139"/>
      <c r="AL1158" s="139"/>
      <c r="AM1158" s="139"/>
      <c r="AN1158" s="139"/>
      <c r="AO1158" s="139"/>
      <c r="AP1158" s="139"/>
      <c r="AQ1158" s="139"/>
      <c r="AR1158" s="139"/>
      <c r="AS1158" s="139"/>
      <c r="AT1158" s="139"/>
      <c r="AU1158" s="139"/>
      <c r="AV1158" s="139"/>
      <c r="AW1158" s="139"/>
      <c r="AX1158" s="139"/>
      <c r="AY1158" s="139"/>
      <c r="AZ1158" s="139"/>
      <c r="BA1158" s="140"/>
      <c r="BB1158" s="139"/>
      <c r="BC1158" s="139"/>
      <c r="BD1158" s="139"/>
      <c r="BE1158" s="139"/>
      <c r="BF1158" s="139"/>
      <c r="BG1158" s="140"/>
      <c r="BH1158" s="139"/>
      <c r="BI1158" s="139"/>
      <c r="BJ1158" s="139"/>
      <c r="BK1158" s="139"/>
      <c r="BL1158" s="139"/>
      <c r="BM1158" s="139"/>
      <c r="BN1158" s="139"/>
    </row>
    <row r="1159" spans="1:66" ht="15">
      <c r="A1159" s="139"/>
      <c r="B1159" s="139"/>
      <c r="C1159" s="139"/>
      <c r="D1159" s="139"/>
      <c r="E1159" s="139"/>
      <c r="F1159" s="139"/>
      <c r="G1159" s="139"/>
      <c r="H1159" s="139"/>
      <c r="I1159" s="139"/>
      <c r="J1159" s="139"/>
      <c r="K1159" s="139"/>
      <c r="L1159" s="139"/>
      <c r="M1159" s="139"/>
      <c r="N1159" s="139"/>
      <c r="O1159" s="139"/>
      <c r="P1159" s="139"/>
      <c r="Q1159" s="139"/>
      <c r="R1159" s="139"/>
      <c r="S1159" s="139"/>
      <c r="T1159" s="139"/>
      <c r="U1159" s="139"/>
      <c r="V1159" s="139"/>
      <c r="W1159" s="139"/>
      <c r="X1159" s="139"/>
      <c r="Y1159" s="139"/>
      <c r="Z1159" s="139"/>
      <c r="AA1159" s="139"/>
      <c r="AB1159" s="139"/>
      <c r="AC1159" s="139"/>
      <c r="AD1159" s="139"/>
      <c r="AE1159" s="139"/>
      <c r="AF1159" s="139"/>
      <c r="AG1159" s="139"/>
      <c r="AH1159" s="139"/>
      <c r="AI1159" s="139"/>
      <c r="AJ1159" s="139"/>
      <c r="AK1159" s="139"/>
      <c r="AL1159" s="139"/>
      <c r="AM1159" s="139"/>
      <c r="AN1159" s="139"/>
      <c r="AO1159" s="139"/>
      <c r="AP1159" s="139"/>
      <c r="AQ1159" s="139"/>
      <c r="AR1159" s="139"/>
      <c r="AS1159" s="139"/>
      <c r="AT1159" s="139"/>
      <c r="AU1159" s="139"/>
      <c r="AV1159" s="139"/>
      <c r="AW1159" s="139"/>
      <c r="AX1159" s="139"/>
      <c r="AY1159" s="139"/>
      <c r="AZ1159" s="139"/>
      <c r="BA1159" s="140"/>
      <c r="BB1159" s="139"/>
      <c r="BC1159" s="139"/>
      <c r="BD1159" s="139"/>
      <c r="BE1159" s="139"/>
      <c r="BF1159" s="139"/>
      <c r="BG1159" s="140"/>
      <c r="BH1159" s="139"/>
      <c r="BI1159" s="139"/>
      <c r="BJ1159" s="139"/>
      <c r="BK1159" s="139"/>
      <c r="BL1159" s="139"/>
      <c r="BM1159" s="139"/>
      <c r="BN1159" s="139"/>
    </row>
    <row r="1160" spans="1:66" ht="15">
      <c r="A1160" s="139"/>
      <c r="B1160" s="139"/>
      <c r="C1160" s="139"/>
      <c r="D1160" s="139"/>
      <c r="E1160" s="139"/>
      <c r="F1160" s="139"/>
      <c r="G1160" s="139"/>
      <c r="H1160" s="139"/>
      <c r="I1160" s="139"/>
      <c r="J1160" s="139"/>
      <c r="K1160" s="139"/>
      <c r="L1160" s="139"/>
      <c r="M1160" s="139"/>
      <c r="N1160" s="139"/>
      <c r="O1160" s="139"/>
      <c r="P1160" s="139"/>
      <c r="Q1160" s="139"/>
      <c r="R1160" s="139"/>
      <c r="S1160" s="139"/>
      <c r="T1160" s="139"/>
      <c r="U1160" s="139"/>
      <c r="V1160" s="139"/>
      <c r="W1160" s="139"/>
      <c r="X1160" s="139"/>
      <c r="Y1160" s="139"/>
      <c r="Z1160" s="139"/>
      <c r="AA1160" s="139"/>
      <c r="AB1160" s="139"/>
      <c r="AC1160" s="139"/>
      <c r="AD1160" s="139"/>
      <c r="AE1160" s="139"/>
      <c r="AF1160" s="139"/>
      <c r="AG1160" s="139"/>
      <c r="AH1160" s="139"/>
      <c r="AI1160" s="139"/>
      <c r="AJ1160" s="139"/>
      <c r="AK1160" s="139"/>
      <c r="AL1160" s="139"/>
      <c r="AM1160" s="139"/>
      <c r="AN1160" s="139"/>
      <c r="AO1160" s="139"/>
      <c r="AP1160" s="139"/>
      <c r="AQ1160" s="139"/>
      <c r="AR1160" s="139"/>
      <c r="AS1160" s="139"/>
      <c r="AT1160" s="139"/>
      <c r="AU1160" s="139"/>
      <c r="AV1160" s="139"/>
      <c r="AW1160" s="139"/>
      <c r="AX1160" s="139"/>
      <c r="AY1160" s="139"/>
      <c r="AZ1160" s="139"/>
      <c r="BA1160" s="140"/>
      <c r="BB1160" s="139"/>
      <c r="BC1160" s="139"/>
      <c r="BD1160" s="139"/>
      <c r="BE1160" s="139"/>
      <c r="BF1160" s="139"/>
      <c r="BG1160" s="140"/>
      <c r="BH1160" s="139"/>
      <c r="BI1160" s="139"/>
      <c r="BJ1160" s="139"/>
      <c r="BK1160" s="139"/>
      <c r="BL1160" s="139"/>
      <c r="BM1160" s="139"/>
      <c r="BN1160" s="139"/>
    </row>
    <row r="1161" spans="1:66" ht="15">
      <c r="A1161" s="139"/>
      <c r="B1161" s="139"/>
      <c r="C1161" s="139"/>
      <c r="D1161" s="139"/>
      <c r="E1161" s="139"/>
      <c r="F1161" s="139"/>
      <c r="G1161" s="139"/>
      <c r="H1161" s="139"/>
      <c r="I1161" s="139"/>
      <c r="J1161" s="139"/>
      <c r="K1161" s="139"/>
      <c r="L1161" s="139"/>
      <c r="M1161" s="139"/>
      <c r="N1161" s="139"/>
      <c r="O1161" s="139"/>
      <c r="P1161" s="139"/>
      <c r="Q1161" s="139"/>
      <c r="R1161" s="139"/>
      <c r="S1161" s="139"/>
      <c r="T1161" s="139"/>
      <c r="U1161" s="139"/>
      <c r="V1161" s="139"/>
      <c r="W1161" s="139"/>
      <c r="X1161" s="139"/>
      <c r="Y1161" s="139"/>
      <c r="Z1161" s="139"/>
      <c r="AA1161" s="139"/>
      <c r="AB1161" s="139"/>
      <c r="AC1161" s="139"/>
      <c r="AD1161" s="139"/>
      <c r="AE1161" s="139"/>
      <c r="AF1161" s="139"/>
      <c r="AG1161" s="139"/>
      <c r="AH1161" s="139"/>
      <c r="AI1161" s="139"/>
      <c r="AJ1161" s="139"/>
      <c r="AK1161" s="139"/>
      <c r="AL1161" s="139"/>
      <c r="AM1161" s="139"/>
      <c r="AN1161" s="139"/>
      <c r="AO1161" s="139"/>
      <c r="AP1161" s="139"/>
      <c r="AQ1161" s="139"/>
      <c r="AR1161" s="139"/>
      <c r="AS1161" s="139"/>
      <c r="AT1161" s="139"/>
      <c r="AU1161" s="139"/>
      <c r="AV1161" s="139"/>
      <c r="AW1161" s="139"/>
      <c r="AX1161" s="139"/>
      <c r="AY1161" s="139"/>
      <c r="AZ1161" s="139"/>
      <c r="BA1161" s="140"/>
      <c r="BB1161" s="139"/>
      <c r="BC1161" s="139"/>
      <c r="BD1161" s="139"/>
      <c r="BE1161" s="139"/>
      <c r="BF1161" s="139"/>
      <c r="BG1161" s="140"/>
      <c r="BH1161" s="139"/>
      <c r="BI1161" s="139"/>
      <c r="BJ1161" s="139"/>
      <c r="BK1161" s="139"/>
      <c r="BL1161" s="139"/>
      <c r="BM1161" s="139"/>
      <c r="BN1161" s="139"/>
    </row>
    <row r="1162" spans="1:66" ht="15">
      <c r="A1162" s="139"/>
      <c r="B1162" s="139"/>
      <c r="C1162" s="139"/>
      <c r="D1162" s="139"/>
      <c r="E1162" s="139"/>
      <c r="F1162" s="139"/>
      <c r="G1162" s="139"/>
      <c r="H1162" s="139"/>
      <c r="I1162" s="139"/>
      <c r="J1162" s="139"/>
      <c r="K1162" s="139"/>
      <c r="L1162" s="139"/>
      <c r="M1162" s="139"/>
      <c r="N1162" s="139"/>
      <c r="O1162" s="139"/>
      <c r="P1162" s="139"/>
      <c r="Q1162" s="139"/>
      <c r="R1162" s="139"/>
      <c r="S1162" s="139"/>
      <c r="T1162" s="139"/>
      <c r="U1162" s="139"/>
      <c r="V1162" s="139"/>
      <c r="W1162" s="139"/>
      <c r="X1162" s="139"/>
      <c r="Y1162" s="139"/>
      <c r="Z1162" s="139"/>
      <c r="AA1162" s="139"/>
      <c r="AB1162" s="139"/>
      <c r="AC1162" s="139"/>
      <c r="AD1162" s="139"/>
      <c r="AE1162" s="139"/>
      <c r="AF1162" s="139"/>
      <c r="AG1162" s="139"/>
      <c r="AH1162" s="139"/>
      <c r="AI1162" s="139"/>
      <c r="AJ1162" s="139"/>
      <c r="AK1162" s="139"/>
      <c r="AL1162" s="139"/>
      <c r="AM1162" s="139"/>
      <c r="AN1162" s="139"/>
      <c r="AO1162" s="139"/>
      <c r="AP1162" s="139"/>
      <c r="AQ1162" s="139"/>
      <c r="AR1162" s="139"/>
      <c r="AS1162" s="139"/>
      <c r="AT1162" s="139"/>
      <c r="AU1162" s="139"/>
      <c r="AV1162" s="139"/>
      <c r="AW1162" s="139"/>
      <c r="AX1162" s="139"/>
      <c r="AY1162" s="139"/>
      <c r="AZ1162" s="139"/>
      <c r="BA1162" s="140"/>
      <c r="BB1162" s="139"/>
      <c r="BC1162" s="139"/>
      <c r="BD1162" s="139"/>
      <c r="BE1162" s="139"/>
      <c r="BF1162" s="139"/>
      <c r="BG1162" s="140"/>
      <c r="BH1162" s="139"/>
      <c r="BI1162" s="139"/>
      <c r="BJ1162" s="139"/>
      <c r="BK1162" s="139"/>
      <c r="BL1162" s="139"/>
      <c r="BM1162" s="139"/>
      <c r="BN1162" s="139"/>
    </row>
    <row r="1163" spans="1:66" ht="15">
      <c r="A1163" s="139"/>
      <c r="B1163" s="139"/>
      <c r="C1163" s="139"/>
      <c r="D1163" s="139"/>
      <c r="E1163" s="139"/>
      <c r="F1163" s="139"/>
      <c r="G1163" s="139"/>
      <c r="H1163" s="139"/>
      <c r="I1163" s="139"/>
      <c r="J1163" s="139"/>
      <c r="K1163" s="139"/>
      <c r="L1163" s="139"/>
      <c r="M1163" s="139"/>
      <c r="N1163" s="139"/>
      <c r="O1163" s="139"/>
      <c r="P1163" s="139"/>
      <c r="Q1163" s="139"/>
      <c r="R1163" s="139"/>
      <c r="S1163" s="139"/>
      <c r="T1163" s="139"/>
      <c r="U1163" s="139"/>
      <c r="V1163" s="139"/>
      <c r="W1163" s="139"/>
      <c r="X1163" s="139"/>
      <c r="Y1163" s="139"/>
      <c r="Z1163" s="139"/>
      <c r="AA1163" s="139"/>
      <c r="AB1163" s="139"/>
      <c r="AC1163" s="139"/>
      <c r="AD1163" s="139"/>
      <c r="AE1163" s="139"/>
      <c r="AF1163" s="139"/>
      <c r="AG1163" s="139"/>
      <c r="AH1163" s="139"/>
      <c r="AI1163" s="139"/>
      <c r="AJ1163" s="139"/>
      <c r="AK1163" s="139"/>
      <c r="AL1163" s="139"/>
      <c r="AM1163" s="139"/>
      <c r="AN1163" s="139"/>
      <c r="AO1163" s="139"/>
      <c r="AP1163" s="139"/>
      <c r="AQ1163" s="139"/>
      <c r="AR1163" s="139"/>
      <c r="AS1163" s="139"/>
      <c r="AT1163" s="139"/>
      <c r="AU1163" s="139"/>
      <c r="AV1163" s="139"/>
      <c r="AW1163" s="139"/>
      <c r="AX1163" s="139"/>
      <c r="AY1163" s="139"/>
      <c r="AZ1163" s="139"/>
      <c r="BA1163" s="140"/>
      <c r="BB1163" s="139"/>
      <c r="BC1163" s="139"/>
      <c r="BD1163" s="139"/>
      <c r="BE1163" s="139"/>
      <c r="BF1163" s="139"/>
      <c r="BG1163" s="140"/>
      <c r="BH1163" s="139"/>
      <c r="BI1163" s="139"/>
      <c r="BJ1163" s="139"/>
      <c r="BK1163" s="139"/>
      <c r="BL1163" s="139"/>
      <c r="BM1163" s="139"/>
      <c r="BN1163" s="139"/>
    </row>
    <row r="1164" spans="1:66" ht="15">
      <c r="A1164" s="139"/>
      <c r="B1164" s="139"/>
      <c r="C1164" s="139"/>
      <c r="D1164" s="139"/>
      <c r="E1164" s="139"/>
      <c r="F1164" s="139"/>
      <c r="G1164" s="139"/>
      <c r="H1164" s="139"/>
      <c r="I1164" s="139"/>
      <c r="J1164" s="139"/>
      <c r="K1164" s="139"/>
      <c r="L1164" s="139"/>
      <c r="M1164" s="139"/>
      <c r="N1164" s="139"/>
      <c r="O1164" s="139"/>
      <c r="P1164" s="139"/>
      <c r="Q1164" s="139"/>
      <c r="R1164" s="139"/>
      <c r="S1164" s="139"/>
      <c r="T1164" s="139"/>
      <c r="U1164" s="139"/>
      <c r="V1164" s="139"/>
      <c r="W1164" s="139"/>
      <c r="X1164" s="139"/>
      <c r="Y1164" s="139"/>
      <c r="Z1164" s="139"/>
      <c r="AA1164" s="139"/>
      <c r="AB1164" s="139"/>
      <c r="AC1164" s="139"/>
      <c r="AD1164" s="139"/>
      <c r="AE1164" s="139"/>
      <c r="AF1164" s="139"/>
      <c r="AG1164" s="139"/>
      <c r="AH1164" s="139"/>
      <c r="AI1164" s="139"/>
      <c r="AJ1164" s="139"/>
      <c r="AK1164" s="139"/>
      <c r="AL1164" s="139"/>
      <c r="AM1164" s="139"/>
      <c r="AN1164" s="139"/>
      <c r="AO1164" s="139"/>
      <c r="AP1164" s="139"/>
      <c r="AQ1164" s="139"/>
      <c r="AR1164" s="139"/>
      <c r="AS1164" s="139"/>
      <c r="AT1164" s="139"/>
      <c r="AU1164" s="139"/>
      <c r="AV1164" s="139"/>
      <c r="AW1164" s="139"/>
      <c r="AX1164" s="139"/>
      <c r="AY1164" s="139"/>
      <c r="AZ1164" s="139"/>
      <c r="BA1164" s="140"/>
      <c r="BB1164" s="139"/>
      <c r="BC1164" s="139"/>
      <c r="BD1164" s="139"/>
      <c r="BE1164" s="139"/>
      <c r="BF1164" s="139"/>
      <c r="BG1164" s="140"/>
      <c r="BH1164" s="139"/>
      <c r="BI1164" s="139"/>
      <c r="BJ1164" s="139"/>
      <c r="BK1164" s="139"/>
      <c r="BL1164" s="139"/>
      <c r="BM1164" s="139"/>
      <c r="BN1164" s="139"/>
    </row>
    <row r="1165" spans="1:66" ht="15">
      <c r="A1165" s="139"/>
      <c r="B1165" s="139"/>
      <c r="C1165" s="139"/>
      <c r="D1165" s="139"/>
      <c r="E1165" s="139"/>
      <c r="F1165" s="139"/>
      <c r="G1165" s="139"/>
      <c r="H1165" s="139"/>
      <c r="I1165" s="139"/>
      <c r="J1165" s="139"/>
      <c r="K1165" s="139"/>
      <c r="L1165" s="139"/>
      <c r="M1165" s="139"/>
      <c r="N1165" s="139"/>
      <c r="O1165" s="139"/>
      <c r="P1165" s="139"/>
      <c r="Q1165" s="139"/>
      <c r="R1165" s="139"/>
      <c r="S1165" s="139"/>
      <c r="T1165" s="139"/>
      <c r="U1165" s="139"/>
      <c r="V1165" s="139"/>
      <c r="W1165" s="139"/>
      <c r="X1165" s="139"/>
      <c r="Y1165" s="139"/>
      <c r="Z1165" s="139"/>
      <c r="AA1165" s="139"/>
      <c r="AB1165" s="139"/>
      <c r="AC1165" s="139"/>
      <c r="AD1165" s="139"/>
      <c r="AE1165" s="139"/>
      <c r="AF1165" s="139"/>
      <c r="AG1165" s="139"/>
      <c r="AH1165" s="139"/>
      <c r="AI1165" s="139"/>
      <c r="AJ1165" s="139"/>
      <c r="AK1165" s="139"/>
      <c r="AL1165" s="139"/>
      <c r="AM1165" s="139"/>
      <c r="AN1165" s="139"/>
      <c r="AO1165" s="139"/>
      <c r="AP1165" s="139"/>
      <c r="AQ1165" s="139"/>
      <c r="AR1165" s="139"/>
      <c r="AS1165" s="139"/>
      <c r="AT1165" s="139"/>
      <c r="AU1165" s="139"/>
      <c r="AV1165" s="139"/>
      <c r="AW1165" s="139"/>
      <c r="AX1165" s="139"/>
      <c r="AY1165" s="139"/>
      <c r="AZ1165" s="139"/>
      <c r="BA1165" s="140"/>
      <c r="BB1165" s="139"/>
      <c r="BC1165" s="139"/>
      <c r="BD1165" s="139"/>
      <c r="BE1165" s="139"/>
      <c r="BF1165" s="139"/>
      <c r="BG1165" s="140"/>
      <c r="BH1165" s="139"/>
      <c r="BI1165" s="139"/>
      <c r="BJ1165" s="139"/>
      <c r="BK1165" s="139"/>
      <c r="BL1165" s="139"/>
      <c r="BM1165" s="139"/>
      <c r="BN1165" s="139"/>
    </row>
    <row r="1166" spans="1:66" ht="15">
      <c r="A1166" s="139"/>
      <c r="B1166" s="139"/>
      <c r="C1166" s="139"/>
      <c r="D1166" s="139"/>
      <c r="E1166" s="139"/>
      <c r="F1166" s="139"/>
      <c r="G1166" s="139"/>
      <c r="H1166" s="139"/>
      <c r="I1166" s="139"/>
      <c r="J1166" s="139"/>
      <c r="K1166" s="139"/>
      <c r="L1166" s="139"/>
      <c r="M1166" s="139"/>
      <c r="N1166" s="139"/>
      <c r="O1166" s="139"/>
      <c r="P1166" s="139"/>
      <c r="Q1166" s="139"/>
      <c r="R1166" s="139"/>
      <c r="S1166" s="139"/>
      <c r="T1166" s="139"/>
      <c r="U1166" s="139"/>
      <c r="V1166" s="139"/>
      <c r="W1166" s="139"/>
      <c r="X1166" s="139"/>
      <c r="Y1166" s="139"/>
      <c r="Z1166" s="139"/>
      <c r="AA1166" s="139"/>
      <c r="AB1166" s="139"/>
      <c r="AC1166" s="139"/>
      <c r="AD1166" s="139"/>
      <c r="AE1166" s="139"/>
      <c r="AF1166" s="139"/>
      <c r="AG1166" s="139"/>
      <c r="AH1166" s="139"/>
      <c r="AI1166" s="139"/>
      <c r="AJ1166" s="139"/>
      <c r="AK1166" s="139"/>
      <c r="AL1166" s="139"/>
      <c r="AM1166" s="139"/>
      <c r="AN1166" s="139"/>
      <c r="AO1166" s="139"/>
      <c r="AP1166" s="139"/>
      <c r="AQ1166" s="139"/>
      <c r="AR1166" s="139"/>
      <c r="AS1166" s="139"/>
      <c r="AT1166" s="139"/>
      <c r="AU1166" s="139"/>
      <c r="AV1166" s="139"/>
      <c r="AW1166" s="139"/>
      <c r="AX1166" s="139"/>
      <c r="AY1166" s="139"/>
      <c r="AZ1166" s="139"/>
      <c r="BA1166" s="140"/>
      <c r="BB1166" s="139"/>
      <c r="BC1166" s="139"/>
      <c r="BD1166" s="139"/>
      <c r="BE1166" s="139"/>
      <c r="BF1166" s="139"/>
      <c r="BG1166" s="140"/>
      <c r="BH1166" s="139"/>
      <c r="BI1166" s="139"/>
      <c r="BJ1166" s="139"/>
      <c r="BK1166" s="139"/>
      <c r="BL1166" s="139"/>
      <c r="BM1166" s="139"/>
      <c r="BN1166" s="139"/>
    </row>
    <row r="1167" spans="1:66" ht="15">
      <c r="A1167" s="139"/>
      <c r="B1167" s="139"/>
      <c r="C1167" s="139"/>
      <c r="D1167" s="139"/>
      <c r="E1167" s="139"/>
      <c r="F1167" s="139"/>
      <c r="G1167" s="139"/>
      <c r="H1167" s="139"/>
      <c r="I1167" s="139"/>
      <c r="J1167" s="139"/>
      <c r="K1167" s="139"/>
      <c r="L1167" s="139"/>
      <c r="M1167" s="139"/>
      <c r="N1167" s="139"/>
      <c r="O1167" s="139"/>
      <c r="P1167" s="139"/>
      <c r="Q1167" s="139"/>
      <c r="R1167" s="139"/>
      <c r="S1167" s="139"/>
      <c r="T1167" s="139"/>
      <c r="U1167" s="139"/>
      <c r="V1167" s="139"/>
      <c r="W1167" s="139"/>
      <c r="X1167" s="139"/>
      <c r="Y1167" s="139"/>
      <c r="Z1167" s="139"/>
      <c r="AA1167" s="139"/>
      <c r="AB1167" s="139"/>
      <c r="AC1167" s="139"/>
      <c r="AD1167" s="139"/>
      <c r="AE1167" s="139"/>
      <c r="AF1167" s="139"/>
      <c r="AG1167" s="139"/>
      <c r="AH1167" s="139"/>
      <c r="AI1167" s="139"/>
      <c r="AJ1167" s="139"/>
      <c r="AK1167" s="139"/>
      <c r="AL1167" s="139"/>
      <c r="AM1167" s="139"/>
      <c r="AN1167" s="139"/>
      <c r="AO1167" s="139"/>
      <c r="AP1167" s="139"/>
      <c r="AQ1167" s="139"/>
      <c r="AR1167" s="139"/>
      <c r="AS1167" s="139"/>
      <c r="AT1167" s="139"/>
      <c r="AU1167" s="139"/>
      <c r="AV1167" s="139"/>
      <c r="AW1167" s="139"/>
      <c r="AX1167" s="139"/>
      <c r="AY1167" s="139"/>
      <c r="AZ1167" s="139"/>
      <c r="BA1167" s="140"/>
      <c r="BB1167" s="139"/>
      <c r="BC1167" s="139"/>
      <c r="BD1167" s="139"/>
      <c r="BE1167" s="139"/>
      <c r="BF1167" s="139"/>
      <c r="BG1167" s="140"/>
      <c r="BH1167" s="139"/>
      <c r="BI1167" s="139"/>
      <c r="BJ1167" s="139"/>
      <c r="BK1167" s="139"/>
      <c r="BL1167" s="139"/>
      <c r="BM1167" s="139"/>
      <c r="BN1167" s="139"/>
    </row>
    <row r="1168" spans="1:66" ht="15">
      <c r="A1168" s="139"/>
      <c r="B1168" s="139"/>
      <c r="C1168" s="139"/>
      <c r="D1168" s="139"/>
      <c r="E1168" s="139"/>
      <c r="F1168" s="139"/>
      <c r="G1168" s="139"/>
      <c r="H1168" s="139"/>
      <c r="I1168" s="139"/>
      <c r="J1168" s="139"/>
      <c r="K1168" s="139"/>
      <c r="L1168" s="139"/>
      <c r="M1168" s="139"/>
      <c r="N1168" s="139"/>
      <c r="O1168" s="139"/>
      <c r="P1168" s="139"/>
      <c r="Q1168" s="139"/>
      <c r="R1168" s="139"/>
      <c r="S1168" s="139"/>
      <c r="T1168" s="139"/>
      <c r="U1168" s="139"/>
      <c r="V1168" s="139"/>
      <c r="W1168" s="139"/>
      <c r="X1168" s="139"/>
      <c r="Y1168" s="139"/>
      <c r="Z1168" s="139"/>
      <c r="AA1168" s="139"/>
      <c r="AB1168" s="139"/>
      <c r="AC1168" s="139"/>
      <c r="AD1168" s="139"/>
      <c r="AE1168" s="139"/>
      <c r="AF1168" s="139"/>
      <c r="AG1168" s="139"/>
      <c r="AH1168" s="139"/>
      <c r="AI1168" s="139"/>
      <c r="AJ1168" s="139"/>
      <c r="AK1168" s="139"/>
      <c r="AL1168" s="139"/>
      <c r="AM1168" s="139"/>
      <c r="AN1168" s="139"/>
      <c r="AO1168" s="139"/>
      <c r="AP1168" s="139"/>
      <c r="AQ1168" s="139"/>
      <c r="AR1168" s="139"/>
      <c r="AS1168" s="139"/>
      <c r="AT1168" s="139"/>
      <c r="AU1168" s="139"/>
      <c r="AV1168" s="139"/>
      <c r="AW1168" s="139"/>
      <c r="AX1168" s="139"/>
      <c r="AY1168" s="139"/>
      <c r="AZ1168" s="139"/>
      <c r="BA1168" s="140"/>
      <c r="BB1168" s="139"/>
      <c r="BC1168" s="139"/>
      <c r="BD1168" s="139"/>
      <c r="BE1168" s="139"/>
      <c r="BF1168" s="139"/>
      <c r="BG1168" s="140"/>
      <c r="BH1168" s="139"/>
      <c r="BI1168" s="139"/>
      <c r="BJ1168" s="139"/>
      <c r="BK1168" s="139"/>
      <c r="BL1168" s="139"/>
      <c r="BM1168" s="139"/>
      <c r="BN1168" s="139"/>
    </row>
    <row r="1169" spans="1:66" ht="15">
      <c r="A1169" s="139"/>
      <c r="B1169" s="139"/>
      <c r="C1169" s="139"/>
      <c r="D1169" s="139"/>
      <c r="E1169" s="139"/>
      <c r="F1169" s="139"/>
      <c r="G1169" s="139"/>
      <c r="H1169" s="139"/>
      <c r="I1169" s="139"/>
      <c r="J1169" s="139"/>
      <c r="K1169" s="139"/>
      <c r="L1169" s="139"/>
      <c r="M1169" s="139"/>
      <c r="N1169" s="139"/>
      <c r="O1169" s="139"/>
      <c r="P1169" s="139"/>
      <c r="Q1169" s="139"/>
      <c r="R1169" s="139"/>
      <c r="S1169" s="139"/>
      <c r="T1169" s="139"/>
      <c r="U1169" s="139"/>
      <c r="V1169" s="139"/>
      <c r="W1169" s="139"/>
      <c r="X1169" s="139"/>
      <c r="Y1169" s="139"/>
      <c r="Z1169" s="139"/>
      <c r="AA1169" s="139"/>
      <c r="AB1169" s="139"/>
      <c r="AC1169" s="139"/>
      <c r="AD1169" s="139"/>
      <c r="AE1169" s="139"/>
      <c r="AF1169" s="139"/>
      <c r="AG1169" s="139"/>
      <c r="AH1169" s="139"/>
      <c r="AI1169" s="139"/>
      <c r="AJ1169" s="139"/>
      <c r="AK1169" s="139"/>
      <c r="AL1169" s="139"/>
      <c r="AM1169" s="139"/>
      <c r="AN1169" s="139"/>
      <c r="AO1169" s="139"/>
      <c r="AP1169" s="139"/>
      <c r="AQ1169" s="139"/>
      <c r="AR1169" s="139"/>
      <c r="AS1169" s="139"/>
      <c r="AT1169" s="139"/>
      <c r="AU1169" s="139"/>
      <c r="AV1169" s="139"/>
      <c r="AW1169" s="139"/>
      <c r="AX1169" s="139"/>
      <c r="AY1169" s="139"/>
      <c r="AZ1169" s="139"/>
      <c r="BA1169" s="140"/>
      <c r="BB1169" s="139"/>
      <c r="BC1169" s="139"/>
      <c r="BD1169" s="139"/>
      <c r="BE1169" s="139"/>
      <c r="BF1169" s="139"/>
      <c r="BG1169" s="140"/>
      <c r="BH1169" s="139"/>
      <c r="BI1169" s="139"/>
      <c r="BJ1169" s="139"/>
      <c r="BK1169" s="139"/>
      <c r="BL1169" s="139"/>
      <c r="BM1169" s="139"/>
      <c r="BN1169" s="139"/>
    </row>
    <row r="1170" spans="1:66" ht="15">
      <c r="A1170" s="139"/>
      <c r="B1170" s="139"/>
      <c r="C1170" s="139"/>
      <c r="D1170" s="139"/>
      <c r="E1170" s="139"/>
      <c r="F1170" s="139"/>
      <c r="G1170" s="139"/>
      <c r="H1170" s="139"/>
      <c r="I1170" s="139"/>
      <c r="J1170" s="139"/>
      <c r="K1170" s="139"/>
      <c r="L1170" s="139"/>
      <c r="M1170" s="139"/>
      <c r="N1170" s="139"/>
      <c r="O1170" s="139"/>
      <c r="P1170" s="139"/>
      <c r="Q1170" s="139"/>
      <c r="R1170" s="139"/>
      <c r="S1170" s="139"/>
      <c r="T1170" s="139"/>
      <c r="U1170" s="139"/>
      <c r="V1170" s="139"/>
      <c r="W1170" s="139"/>
      <c r="X1170" s="139"/>
      <c r="Y1170" s="139"/>
      <c r="Z1170" s="139"/>
      <c r="AA1170" s="139"/>
      <c r="AB1170" s="139"/>
      <c r="AC1170" s="139"/>
      <c r="AD1170" s="139"/>
      <c r="AE1170" s="139"/>
      <c r="AF1170" s="139"/>
      <c r="AG1170" s="139"/>
      <c r="AH1170" s="139"/>
      <c r="AI1170" s="139"/>
      <c r="AJ1170" s="139"/>
      <c r="AK1170" s="139"/>
      <c r="AL1170" s="139"/>
      <c r="AM1170" s="139"/>
      <c r="AN1170" s="139"/>
      <c r="AO1170" s="139"/>
      <c r="AP1170" s="139"/>
      <c r="AQ1170" s="139"/>
      <c r="AR1170" s="139"/>
      <c r="AS1170" s="139"/>
      <c r="AT1170" s="139"/>
      <c r="AU1170" s="139"/>
      <c r="AV1170" s="139"/>
      <c r="AW1170" s="139"/>
      <c r="AX1170" s="139"/>
      <c r="AY1170" s="139"/>
      <c r="AZ1170" s="139"/>
      <c r="BA1170" s="140"/>
      <c r="BB1170" s="139"/>
      <c r="BC1170" s="139"/>
      <c r="BD1170" s="139"/>
      <c r="BE1170" s="139"/>
      <c r="BF1170" s="139"/>
      <c r="BG1170" s="140"/>
      <c r="BH1170" s="139"/>
      <c r="BI1170" s="139"/>
      <c r="BJ1170" s="139"/>
      <c r="BK1170" s="139"/>
      <c r="BL1170" s="139"/>
      <c r="BM1170" s="139"/>
      <c r="BN1170" s="139"/>
    </row>
    <row r="1171" spans="1:66" ht="15">
      <c r="A1171" s="139"/>
      <c r="B1171" s="139"/>
      <c r="C1171" s="139"/>
      <c r="D1171" s="139"/>
      <c r="E1171" s="139"/>
      <c r="F1171" s="139"/>
      <c r="G1171" s="139"/>
      <c r="H1171" s="139"/>
      <c r="I1171" s="139"/>
      <c r="J1171" s="139"/>
      <c r="K1171" s="139"/>
      <c r="L1171" s="139"/>
      <c r="M1171" s="139"/>
      <c r="N1171" s="139"/>
      <c r="O1171" s="139"/>
      <c r="P1171" s="139"/>
      <c r="Q1171" s="139"/>
      <c r="R1171" s="139"/>
      <c r="S1171" s="139"/>
      <c r="T1171" s="139"/>
      <c r="U1171" s="139"/>
      <c r="V1171" s="139"/>
      <c r="W1171" s="139"/>
      <c r="X1171" s="139"/>
      <c r="Y1171" s="139"/>
      <c r="Z1171" s="139"/>
      <c r="AA1171" s="139"/>
      <c r="AB1171" s="139"/>
      <c r="AC1171" s="139"/>
      <c r="AD1171" s="139"/>
      <c r="AE1171" s="139"/>
      <c r="AF1171" s="139"/>
      <c r="AG1171" s="139"/>
      <c r="AH1171" s="139"/>
      <c r="AI1171" s="139"/>
      <c r="AJ1171" s="139"/>
      <c r="AK1171" s="139"/>
      <c r="AL1171" s="139"/>
      <c r="AM1171" s="139"/>
      <c r="AN1171" s="139"/>
      <c r="AO1171" s="139"/>
      <c r="AP1171" s="139"/>
      <c r="AQ1171" s="139"/>
      <c r="AR1171" s="139"/>
      <c r="AS1171" s="139"/>
      <c r="AT1171" s="139"/>
      <c r="AU1171" s="139"/>
      <c r="AV1171" s="139"/>
      <c r="AW1171" s="139"/>
      <c r="AX1171" s="139"/>
      <c r="AY1171" s="139"/>
      <c r="AZ1171" s="139"/>
      <c r="BA1171" s="140"/>
      <c r="BB1171" s="139"/>
      <c r="BC1171" s="139"/>
      <c r="BD1171" s="139"/>
      <c r="BE1171" s="139"/>
      <c r="BF1171" s="139"/>
      <c r="BG1171" s="140"/>
      <c r="BH1171" s="139"/>
      <c r="BI1171" s="139"/>
      <c r="BJ1171" s="139"/>
      <c r="BK1171" s="139"/>
      <c r="BL1171" s="139"/>
      <c r="BM1171" s="139"/>
      <c r="BN1171" s="139"/>
    </row>
    <row r="1172" spans="1:66" ht="15">
      <c r="A1172" s="139"/>
      <c r="B1172" s="139"/>
      <c r="C1172" s="139"/>
      <c r="D1172" s="139"/>
      <c r="E1172" s="139"/>
      <c r="F1172" s="139"/>
      <c r="G1172" s="139"/>
      <c r="H1172" s="139"/>
      <c r="I1172" s="139"/>
      <c r="J1172" s="139"/>
      <c r="K1172" s="139"/>
      <c r="L1172" s="139"/>
      <c r="M1172" s="139"/>
      <c r="N1172" s="139"/>
      <c r="O1172" s="139"/>
      <c r="P1172" s="139"/>
      <c r="Q1172" s="139"/>
      <c r="R1172" s="139"/>
      <c r="S1172" s="139"/>
      <c r="T1172" s="139"/>
      <c r="U1172" s="139"/>
      <c r="V1172" s="139"/>
      <c r="W1172" s="139"/>
      <c r="X1172" s="139"/>
      <c r="Y1172" s="139"/>
      <c r="Z1172" s="139"/>
      <c r="AA1172" s="139"/>
      <c r="AB1172" s="139"/>
      <c r="AC1172" s="139"/>
      <c r="AD1172" s="139"/>
      <c r="AE1172" s="139"/>
      <c r="AF1172" s="139"/>
      <c r="AG1172" s="139"/>
      <c r="AH1172" s="139"/>
      <c r="AI1172" s="139"/>
      <c r="AJ1172" s="139"/>
      <c r="AK1172" s="139"/>
      <c r="AL1172" s="139"/>
      <c r="AM1172" s="139"/>
      <c r="AN1172" s="139"/>
      <c r="AO1172" s="139"/>
      <c r="AP1172" s="139"/>
      <c r="AQ1172" s="139"/>
      <c r="AR1172" s="139"/>
      <c r="AS1172" s="139"/>
      <c r="AT1172" s="139"/>
      <c r="AU1172" s="139"/>
      <c r="AV1172" s="139"/>
      <c r="AW1172" s="139"/>
      <c r="AX1172" s="139"/>
      <c r="AY1172" s="139"/>
      <c r="AZ1172" s="139"/>
      <c r="BA1172" s="140"/>
      <c r="BB1172" s="139"/>
      <c r="BC1172" s="139"/>
      <c r="BD1172" s="139"/>
      <c r="BE1172" s="139"/>
      <c r="BF1172" s="139"/>
      <c r="BG1172" s="140"/>
      <c r="BH1172" s="139"/>
      <c r="BI1172" s="139"/>
      <c r="BJ1172" s="139"/>
      <c r="BK1172" s="139"/>
      <c r="BL1172" s="139"/>
      <c r="BM1172" s="139"/>
      <c r="BN1172" s="139"/>
    </row>
    <row r="1173" spans="1:66" ht="15">
      <c r="A1173" s="139"/>
      <c r="B1173" s="139"/>
      <c r="C1173" s="139"/>
      <c r="D1173" s="139"/>
      <c r="E1173" s="139"/>
      <c r="F1173" s="139"/>
      <c r="G1173" s="139"/>
      <c r="H1173" s="139"/>
      <c r="I1173" s="139"/>
      <c r="J1173" s="139"/>
      <c r="K1173" s="139"/>
      <c r="L1173" s="139"/>
      <c r="M1173" s="139"/>
      <c r="N1173" s="139"/>
      <c r="O1173" s="139"/>
      <c r="P1173" s="139"/>
      <c r="Q1173" s="139"/>
      <c r="R1173" s="139"/>
      <c r="S1173" s="139"/>
      <c r="T1173" s="139"/>
      <c r="U1173" s="139"/>
      <c r="V1173" s="139"/>
      <c r="W1173" s="139"/>
      <c r="X1173" s="139"/>
      <c r="Y1173" s="139"/>
      <c r="Z1173" s="139"/>
      <c r="AA1173" s="139"/>
      <c r="AB1173" s="139"/>
      <c r="AC1173" s="139"/>
      <c r="AD1173" s="139"/>
      <c r="AE1173" s="139"/>
      <c r="AF1173" s="139"/>
      <c r="AG1173" s="139"/>
      <c r="AH1173" s="139"/>
      <c r="AI1173" s="139"/>
      <c r="AJ1173" s="139"/>
      <c r="AK1173" s="139"/>
      <c r="AL1173" s="139"/>
      <c r="AM1173" s="139"/>
      <c r="AN1173" s="139"/>
      <c r="AO1173" s="139"/>
      <c r="AP1173" s="139"/>
      <c r="AQ1173" s="139"/>
      <c r="AR1173" s="139"/>
      <c r="AS1173" s="139"/>
      <c r="AT1173" s="139"/>
      <c r="AU1173" s="139"/>
      <c r="AV1173" s="139"/>
      <c r="AW1173" s="139"/>
      <c r="AX1173" s="139"/>
      <c r="AY1173" s="139"/>
      <c r="AZ1173" s="139"/>
      <c r="BA1173" s="140"/>
      <c r="BB1173" s="139"/>
      <c r="BC1173" s="139"/>
      <c r="BD1173" s="139"/>
      <c r="BE1173" s="139"/>
      <c r="BF1173" s="139"/>
      <c r="BG1173" s="140"/>
      <c r="BH1173" s="139"/>
      <c r="BI1173" s="139"/>
      <c r="BJ1173" s="139"/>
      <c r="BK1173" s="139"/>
      <c r="BL1173" s="139"/>
      <c r="BM1173" s="139"/>
      <c r="BN1173" s="139"/>
    </row>
    <row r="1174" spans="1:66" ht="15">
      <c r="A1174" s="139"/>
      <c r="B1174" s="139"/>
      <c r="C1174" s="139"/>
      <c r="D1174" s="139"/>
      <c r="E1174" s="139"/>
      <c r="F1174" s="139"/>
      <c r="G1174" s="139"/>
      <c r="H1174" s="139"/>
      <c r="I1174" s="139"/>
      <c r="J1174" s="139"/>
      <c r="K1174" s="139"/>
      <c r="L1174" s="139"/>
      <c r="M1174" s="139"/>
      <c r="N1174" s="139"/>
      <c r="O1174" s="139"/>
      <c r="P1174" s="139"/>
      <c r="Q1174" s="139"/>
      <c r="R1174" s="139"/>
      <c r="S1174" s="139"/>
      <c r="T1174" s="139"/>
      <c r="U1174" s="139"/>
      <c r="V1174" s="139"/>
      <c r="W1174" s="139"/>
      <c r="X1174" s="139"/>
      <c r="Y1174" s="139"/>
      <c r="Z1174" s="139"/>
      <c r="AA1174" s="139"/>
      <c r="AB1174" s="139"/>
      <c r="AC1174" s="139"/>
      <c r="AD1174" s="139"/>
      <c r="AE1174" s="139"/>
      <c r="AF1174" s="139"/>
      <c r="AG1174" s="139"/>
      <c r="AH1174" s="139"/>
      <c r="AI1174" s="139"/>
      <c r="AJ1174" s="139"/>
      <c r="AK1174" s="139"/>
      <c r="AL1174" s="139"/>
      <c r="AM1174" s="139"/>
      <c r="AN1174" s="139"/>
      <c r="AO1174" s="139"/>
      <c r="AP1174" s="139"/>
      <c r="AQ1174" s="139"/>
      <c r="AR1174" s="139"/>
      <c r="AS1174" s="139"/>
      <c r="AT1174" s="139"/>
      <c r="AU1174" s="139"/>
      <c r="AV1174" s="139"/>
      <c r="AW1174" s="139"/>
      <c r="AX1174" s="139"/>
      <c r="AY1174" s="139"/>
      <c r="AZ1174" s="139"/>
      <c r="BA1174" s="140"/>
      <c r="BB1174" s="139"/>
      <c r="BC1174" s="139"/>
      <c r="BD1174" s="139"/>
      <c r="BE1174" s="139"/>
      <c r="BF1174" s="139"/>
      <c r="BG1174" s="140"/>
      <c r="BH1174" s="139"/>
      <c r="BI1174" s="139"/>
      <c r="BJ1174" s="139"/>
      <c r="BK1174" s="139"/>
      <c r="BL1174" s="139"/>
      <c r="BM1174" s="139"/>
      <c r="BN1174" s="139"/>
    </row>
    <row r="1175" spans="1:66" ht="15">
      <c r="A1175" s="139"/>
      <c r="B1175" s="139"/>
      <c r="C1175" s="139"/>
      <c r="D1175" s="139"/>
      <c r="E1175" s="139"/>
      <c r="F1175" s="139"/>
      <c r="G1175" s="139"/>
      <c r="H1175" s="139"/>
      <c r="I1175" s="139"/>
      <c r="J1175" s="139"/>
      <c r="K1175" s="139"/>
      <c r="L1175" s="139"/>
      <c r="M1175" s="139"/>
      <c r="N1175" s="139"/>
      <c r="O1175" s="139"/>
      <c r="P1175" s="139"/>
      <c r="Q1175" s="139"/>
      <c r="R1175" s="139"/>
      <c r="S1175" s="139"/>
      <c r="T1175" s="139"/>
      <c r="U1175" s="139"/>
      <c r="V1175" s="139"/>
      <c r="W1175" s="139"/>
      <c r="X1175" s="139"/>
      <c r="Y1175" s="139"/>
      <c r="Z1175" s="139"/>
      <c r="AA1175" s="139"/>
      <c r="AB1175" s="139"/>
      <c r="AC1175" s="139"/>
      <c r="AD1175" s="139"/>
      <c r="AE1175" s="139"/>
      <c r="AF1175" s="139"/>
      <c r="AG1175" s="139"/>
      <c r="AH1175" s="139"/>
      <c r="AI1175" s="139"/>
      <c r="AJ1175" s="139"/>
      <c r="AK1175" s="139"/>
      <c r="AL1175" s="139"/>
      <c r="AM1175" s="139"/>
      <c r="AN1175" s="139"/>
      <c r="AO1175" s="139"/>
      <c r="AP1175" s="139"/>
      <c r="AQ1175" s="139"/>
      <c r="AR1175" s="139"/>
      <c r="AS1175" s="139"/>
      <c r="AT1175" s="139"/>
      <c r="AU1175" s="139"/>
      <c r="AV1175" s="139"/>
      <c r="AW1175" s="139"/>
      <c r="AX1175" s="139"/>
      <c r="AY1175" s="139"/>
      <c r="AZ1175" s="139"/>
      <c r="BA1175" s="140"/>
      <c r="BB1175" s="139"/>
      <c r="BC1175" s="139"/>
      <c r="BD1175" s="139"/>
      <c r="BE1175" s="139"/>
      <c r="BF1175" s="139"/>
      <c r="BG1175" s="140"/>
      <c r="BH1175" s="139"/>
      <c r="BI1175" s="139"/>
      <c r="BJ1175" s="139"/>
      <c r="BK1175" s="139"/>
      <c r="BL1175" s="139"/>
      <c r="BM1175" s="139"/>
      <c r="BN1175" s="139"/>
    </row>
    <row r="1176" spans="1:66" ht="15">
      <c r="A1176" s="139"/>
      <c r="B1176" s="139"/>
      <c r="C1176" s="139"/>
      <c r="D1176" s="139"/>
      <c r="E1176" s="139"/>
      <c r="F1176" s="139"/>
      <c r="G1176" s="139"/>
      <c r="H1176" s="139"/>
      <c r="I1176" s="139"/>
      <c r="J1176" s="139"/>
      <c r="K1176" s="139"/>
      <c r="L1176" s="139"/>
      <c r="M1176" s="139"/>
      <c r="N1176" s="139"/>
      <c r="O1176" s="139"/>
      <c r="P1176" s="139"/>
      <c r="Q1176" s="139"/>
      <c r="R1176" s="139"/>
      <c r="S1176" s="139"/>
      <c r="T1176" s="139"/>
      <c r="U1176" s="139"/>
      <c r="V1176" s="139"/>
      <c r="W1176" s="139"/>
      <c r="X1176" s="139"/>
      <c r="Y1176" s="139"/>
      <c r="Z1176" s="139"/>
      <c r="AA1176" s="139"/>
      <c r="AB1176" s="139"/>
      <c r="AC1176" s="139"/>
      <c r="AD1176" s="139"/>
      <c r="AE1176" s="139"/>
      <c r="AF1176" s="139"/>
      <c r="AG1176" s="139"/>
      <c r="AH1176" s="139"/>
      <c r="AI1176" s="139"/>
      <c r="AJ1176" s="139"/>
      <c r="AK1176" s="139"/>
      <c r="AL1176" s="139"/>
      <c r="AM1176" s="139"/>
      <c r="AN1176" s="139"/>
      <c r="AO1176" s="139"/>
      <c r="AP1176" s="139"/>
      <c r="AQ1176" s="139"/>
      <c r="AR1176" s="139"/>
      <c r="AS1176" s="139"/>
      <c r="AT1176" s="139"/>
      <c r="AU1176" s="139"/>
      <c r="AV1176" s="139"/>
      <c r="AW1176" s="139"/>
      <c r="AX1176" s="139"/>
      <c r="AY1176" s="139"/>
      <c r="AZ1176" s="139"/>
      <c r="BA1176" s="140"/>
      <c r="BB1176" s="139"/>
      <c r="BC1176" s="139"/>
      <c r="BD1176" s="139"/>
      <c r="BE1176" s="139"/>
      <c r="BF1176" s="139"/>
      <c r="BG1176" s="140"/>
      <c r="BH1176" s="139"/>
      <c r="BI1176" s="139"/>
      <c r="BJ1176" s="139"/>
      <c r="BK1176" s="139"/>
      <c r="BL1176" s="139"/>
      <c r="BM1176" s="139"/>
      <c r="BN1176" s="139"/>
    </row>
    <row r="1177" spans="1:66" ht="15">
      <c r="A1177" s="139"/>
      <c r="B1177" s="139"/>
      <c r="C1177" s="139"/>
      <c r="D1177" s="139"/>
      <c r="E1177" s="139"/>
      <c r="F1177" s="139"/>
      <c r="G1177" s="139"/>
      <c r="H1177" s="139"/>
      <c r="I1177" s="139"/>
      <c r="J1177" s="139"/>
      <c r="K1177" s="139"/>
      <c r="L1177" s="139"/>
      <c r="M1177" s="139"/>
      <c r="N1177" s="139"/>
      <c r="O1177" s="139"/>
      <c r="P1177" s="139"/>
      <c r="Q1177" s="139"/>
      <c r="R1177" s="139"/>
      <c r="S1177" s="139"/>
      <c r="T1177" s="139"/>
      <c r="U1177" s="139"/>
      <c r="V1177" s="139"/>
      <c r="W1177" s="139"/>
      <c r="X1177" s="139"/>
      <c r="Y1177" s="139"/>
      <c r="Z1177" s="139"/>
      <c r="AA1177" s="139"/>
      <c r="AB1177" s="139"/>
      <c r="AC1177" s="139"/>
      <c r="AD1177" s="139"/>
      <c r="AE1177" s="139"/>
      <c r="AF1177" s="139"/>
      <c r="AG1177" s="139"/>
      <c r="AH1177" s="139"/>
      <c r="AI1177" s="139"/>
      <c r="AJ1177" s="139"/>
      <c r="AK1177" s="139"/>
      <c r="AL1177" s="139"/>
      <c r="AM1177" s="139"/>
      <c r="AN1177" s="139"/>
      <c r="AO1177" s="139"/>
      <c r="AP1177" s="139"/>
      <c r="AQ1177" s="139"/>
      <c r="AR1177" s="139"/>
      <c r="AS1177" s="139"/>
      <c r="AT1177" s="139"/>
      <c r="AU1177" s="139"/>
      <c r="AV1177" s="139"/>
      <c r="AW1177" s="139"/>
      <c r="AX1177" s="139"/>
      <c r="AY1177" s="139"/>
      <c r="AZ1177" s="139"/>
      <c r="BA1177" s="140"/>
      <c r="BB1177" s="139"/>
      <c r="BC1177" s="139"/>
      <c r="BD1177" s="139"/>
      <c r="BE1177" s="139"/>
      <c r="BF1177" s="139"/>
      <c r="BG1177" s="140"/>
      <c r="BH1177" s="139"/>
      <c r="BI1177" s="139"/>
      <c r="BJ1177" s="139"/>
      <c r="BK1177" s="139"/>
      <c r="BL1177" s="139"/>
      <c r="BM1177" s="139"/>
      <c r="BN1177" s="139"/>
    </row>
    <row r="1178" spans="1:66" ht="15">
      <c r="A1178" s="139"/>
      <c r="B1178" s="139"/>
      <c r="C1178" s="139"/>
      <c r="D1178" s="139"/>
      <c r="E1178" s="139"/>
      <c r="F1178" s="139"/>
      <c r="G1178" s="139"/>
      <c r="H1178" s="139"/>
      <c r="I1178" s="139"/>
      <c r="J1178" s="139"/>
      <c r="K1178" s="139"/>
      <c r="L1178" s="139"/>
      <c r="M1178" s="139"/>
      <c r="N1178" s="139"/>
      <c r="O1178" s="139"/>
      <c r="P1178" s="139"/>
      <c r="Q1178" s="139"/>
      <c r="R1178" s="139"/>
      <c r="S1178" s="139"/>
      <c r="T1178" s="139"/>
      <c r="U1178" s="139"/>
      <c r="V1178" s="139"/>
      <c r="W1178" s="139"/>
      <c r="X1178" s="139"/>
      <c r="Y1178" s="139"/>
      <c r="Z1178" s="139"/>
      <c r="AA1178" s="139"/>
      <c r="AB1178" s="139"/>
      <c r="AC1178" s="139"/>
      <c r="AD1178" s="139"/>
      <c r="AE1178" s="139"/>
      <c r="AF1178" s="139"/>
      <c r="AG1178" s="139"/>
      <c r="AH1178" s="139"/>
      <c r="AI1178" s="139"/>
      <c r="AJ1178" s="139"/>
      <c r="AK1178" s="139"/>
      <c r="AL1178" s="139"/>
      <c r="AM1178" s="139"/>
      <c r="AN1178" s="139"/>
      <c r="AO1178" s="139"/>
      <c r="AP1178" s="139"/>
      <c r="AQ1178" s="139"/>
      <c r="AR1178" s="139"/>
      <c r="AS1178" s="139"/>
      <c r="AT1178" s="139"/>
      <c r="AU1178" s="139"/>
      <c r="AV1178" s="139"/>
      <c r="AW1178" s="139"/>
      <c r="AX1178" s="139"/>
      <c r="AY1178" s="139"/>
      <c r="AZ1178" s="139"/>
      <c r="BA1178" s="140"/>
      <c r="BB1178" s="139"/>
      <c r="BC1178" s="139"/>
      <c r="BD1178" s="139"/>
      <c r="BE1178" s="139"/>
      <c r="BF1178" s="139"/>
      <c r="BG1178" s="140"/>
      <c r="BH1178" s="139"/>
      <c r="BI1178" s="139"/>
      <c r="BJ1178" s="139"/>
      <c r="BK1178" s="139"/>
      <c r="BL1178" s="139"/>
      <c r="BM1178" s="139"/>
      <c r="BN1178" s="139"/>
    </row>
    <row r="1179" spans="1:66" ht="15">
      <c r="A1179" s="139"/>
      <c r="B1179" s="139"/>
      <c r="C1179" s="139"/>
      <c r="D1179" s="139"/>
      <c r="E1179" s="139"/>
      <c r="F1179" s="139"/>
      <c r="G1179" s="139"/>
      <c r="H1179" s="139"/>
      <c r="I1179" s="139"/>
      <c r="J1179" s="139"/>
      <c r="K1179" s="139"/>
      <c r="L1179" s="139"/>
      <c r="M1179" s="139"/>
      <c r="N1179" s="139"/>
      <c r="O1179" s="139"/>
      <c r="P1179" s="139"/>
      <c r="Q1179" s="139"/>
      <c r="R1179" s="139"/>
      <c r="S1179" s="139"/>
      <c r="T1179" s="139"/>
      <c r="U1179" s="139"/>
      <c r="V1179" s="139"/>
      <c r="W1179" s="139"/>
      <c r="X1179" s="139"/>
      <c r="Y1179" s="139"/>
      <c r="Z1179" s="139"/>
      <c r="AA1179" s="139"/>
      <c r="AB1179" s="139"/>
      <c r="AC1179" s="139"/>
      <c r="AD1179" s="139"/>
      <c r="AE1179" s="139"/>
      <c r="AF1179" s="139"/>
      <c r="AG1179" s="139"/>
      <c r="AH1179" s="139"/>
      <c r="AI1179" s="139"/>
      <c r="AJ1179" s="139"/>
      <c r="AK1179" s="139"/>
      <c r="AL1179" s="139"/>
      <c r="AM1179" s="139"/>
      <c r="AN1179" s="139"/>
      <c r="AO1179" s="139"/>
      <c r="AP1179" s="139"/>
      <c r="AQ1179" s="139"/>
      <c r="AR1179" s="139"/>
      <c r="AS1179" s="139"/>
      <c r="AT1179" s="139"/>
      <c r="AU1179" s="139"/>
      <c r="AV1179" s="139"/>
      <c r="AW1179" s="139"/>
      <c r="AX1179" s="139"/>
      <c r="AY1179" s="139"/>
      <c r="AZ1179" s="139"/>
      <c r="BA1179" s="140"/>
      <c r="BB1179" s="139"/>
      <c r="BC1179" s="139"/>
      <c r="BD1179" s="139"/>
      <c r="BE1179" s="139"/>
      <c r="BF1179" s="139"/>
      <c r="BG1179" s="140"/>
      <c r="BH1179" s="139"/>
      <c r="BI1179" s="139"/>
      <c r="BJ1179" s="139"/>
      <c r="BK1179" s="139"/>
      <c r="BL1179" s="139"/>
      <c r="BM1179" s="139"/>
      <c r="BN1179" s="139"/>
    </row>
    <row r="1180" spans="1:66" ht="15">
      <c r="A1180" s="139"/>
      <c r="B1180" s="139"/>
      <c r="C1180" s="139"/>
      <c r="D1180" s="139"/>
      <c r="E1180" s="139"/>
      <c r="F1180" s="139"/>
      <c r="G1180" s="139"/>
      <c r="H1180" s="139"/>
      <c r="I1180" s="139"/>
      <c r="J1180" s="139"/>
      <c r="K1180" s="139"/>
      <c r="L1180" s="139"/>
      <c r="M1180" s="139"/>
      <c r="N1180" s="139"/>
      <c r="O1180" s="139"/>
      <c r="P1180" s="139"/>
      <c r="Q1180" s="139"/>
      <c r="R1180" s="139"/>
      <c r="S1180" s="139"/>
      <c r="T1180" s="139"/>
      <c r="U1180" s="139"/>
      <c r="V1180" s="139"/>
      <c r="W1180" s="139"/>
      <c r="X1180" s="139"/>
      <c r="Y1180" s="139"/>
      <c r="Z1180" s="139"/>
      <c r="AA1180" s="139"/>
      <c r="AB1180" s="139"/>
      <c r="AC1180" s="139"/>
      <c r="AD1180" s="139"/>
      <c r="AE1180" s="139"/>
      <c r="AF1180" s="139"/>
      <c r="AG1180" s="139"/>
      <c r="AH1180" s="139"/>
      <c r="AI1180" s="139"/>
      <c r="AJ1180" s="139"/>
      <c r="AK1180" s="139"/>
      <c r="AL1180" s="139"/>
      <c r="AM1180" s="139"/>
      <c r="AN1180" s="139"/>
      <c r="AO1180" s="139"/>
      <c r="AP1180" s="139"/>
      <c r="AQ1180" s="139"/>
      <c r="AR1180" s="139"/>
      <c r="AS1180" s="139"/>
      <c r="AT1180" s="139"/>
      <c r="AU1180" s="139"/>
      <c r="AV1180" s="139"/>
      <c r="AW1180" s="139"/>
      <c r="AX1180" s="139"/>
      <c r="AY1180" s="139"/>
      <c r="AZ1180" s="139"/>
      <c r="BA1180" s="140"/>
      <c r="BB1180" s="139"/>
      <c r="BC1180" s="139"/>
      <c r="BD1180" s="139"/>
      <c r="BE1180" s="139"/>
      <c r="BF1180" s="139"/>
      <c r="BG1180" s="140"/>
      <c r="BH1180" s="139"/>
      <c r="BI1180" s="139"/>
      <c r="BJ1180" s="139"/>
      <c r="BK1180" s="139"/>
      <c r="BL1180" s="139"/>
      <c r="BM1180" s="139"/>
      <c r="BN1180" s="139"/>
    </row>
    <row r="1181" spans="1:66" ht="15">
      <c r="A1181" s="139"/>
      <c r="B1181" s="139"/>
      <c r="C1181" s="139"/>
      <c r="D1181" s="139"/>
      <c r="E1181" s="139"/>
      <c r="F1181" s="139"/>
      <c r="G1181" s="139"/>
      <c r="H1181" s="139"/>
      <c r="I1181" s="139"/>
      <c r="J1181" s="139"/>
      <c r="K1181" s="139"/>
      <c r="L1181" s="139"/>
      <c r="M1181" s="139"/>
      <c r="N1181" s="139"/>
      <c r="O1181" s="139"/>
      <c r="P1181" s="139"/>
      <c r="Q1181" s="139"/>
      <c r="R1181" s="139"/>
      <c r="S1181" s="139"/>
      <c r="T1181" s="139"/>
      <c r="U1181" s="139"/>
      <c r="V1181" s="139"/>
      <c r="W1181" s="139"/>
      <c r="X1181" s="139"/>
      <c r="Y1181" s="139"/>
      <c r="Z1181" s="139"/>
      <c r="AA1181" s="139"/>
      <c r="AB1181" s="139"/>
      <c r="AC1181" s="139"/>
      <c r="AD1181" s="139"/>
      <c r="AE1181" s="139"/>
      <c r="AF1181" s="139"/>
      <c r="AG1181" s="139"/>
      <c r="AH1181" s="139"/>
      <c r="AI1181" s="139"/>
      <c r="AJ1181" s="139"/>
      <c r="AK1181" s="139"/>
      <c r="AL1181" s="139"/>
      <c r="AM1181" s="139"/>
      <c r="AN1181" s="139"/>
      <c r="AO1181" s="139"/>
      <c r="AP1181" s="139"/>
      <c r="AQ1181" s="139"/>
      <c r="AR1181" s="139"/>
      <c r="AS1181" s="139"/>
      <c r="AT1181" s="139"/>
      <c r="AU1181" s="139"/>
      <c r="AV1181" s="139"/>
      <c r="AW1181" s="139"/>
      <c r="AX1181" s="139"/>
      <c r="AY1181" s="139"/>
      <c r="AZ1181" s="139"/>
      <c r="BA1181" s="140"/>
      <c r="BB1181" s="139"/>
      <c r="BC1181" s="139"/>
      <c r="BD1181" s="139"/>
      <c r="BE1181" s="139"/>
      <c r="BF1181" s="139"/>
      <c r="BG1181" s="140"/>
      <c r="BH1181" s="139"/>
      <c r="BI1181" s="139"/>
      <c r="BJ1181" s="139"/>
      <c r="BK1181" s="139"/>
      <c r="BL1181" s="139"/>
      <c r="BM1181" s="139"/>
      <c r="BN1181" s="139"/>
    </row>
    <row r="1182" spans="1:66" ht="15">
      <c r="A1182" s="139"/>
      <c r="B1182" s="139"/>
      <c r="C1182" s="139"/>
      <c r="D1182" s="139"/>
      <c r="E1182" s="139"/>
      <c r="F1182" s="139"/>
      <c r="G1182" s="139"/>
      <c r="H1182" s="139"/>
      <c r="I1182" s="139"/>
      <c r="J1182" s="139"/>
      <c r="K1182" s="139"/>
      <c r="L1182" s="139"/>
      <c r="M1182" s="139"/>
      <c r="N1182" s="139"/>
      <c r="O1182" s="139"/>
      <c r="P1182" s="139"/>
      <c r="Q1182" s="139"/>
      <c r="R1182" s="139"/>
      <c r="S1182" s="139"/>
      <c r="T1182" s="139"/>
      <c r="U1182" s="139"/>
      <c r="V1182" s="139"/>
      <c r="W1182" s="139"/>
      <c r="X1182" s="139"/>
      <c r="Y1182" s="139"/>
      <c r="Z1182" s="139"/>
      <c r="AA1182" s="139"/>
      <c r="AB1182" s="139"/>
      <c r="AC1182" s="139"/>
      <c r="AD1182" s="139"/>
      <c r="AE1182" s="139"/>
      <c r="AF1182" s="139"/>
      <c r="AG1182" s="139"/>
      <c r="AH1182" s="139"/>
      <c r="AI1182" s="139"/>
      <c r="AJ1182" s="139"/>
      <c r="AK1182" s="139"/>
      <c r="AL1182" s="139"/>
      <c r="AM1182" s="139"/>
      <c r="AN1182" s="139"/>
      <c r="AO1182" s="139"/>
      <c r="AP1182" s="139"/>
      <c r="AQ1182" s="139"/>
      <c r="AR1182" s="139"/>
      <c r="AS1182" s="139"/>
      <c r="AT1182" s="139"/>
      <c r="AU1182" s="139"/>
      <c r="AV1182" s="139"/>
      <c r="AW1182" s="139"/>
      <c r="AX1182" s="139"/>
      <c r="AY1182" s="139"/>
      <c r="AZ1182" s="139"/>
      <c r="BA1182" s="140"/>
      <c r="BB1182" s="139"/>
      <c r="BC1182" s="139"/>
      <c r="BD1182" s="139"/>
      <c r="BE1182" s="139"/>
      <c r="BF1182" s="139"/>
      <c r="BG1182" s="140"/>
      <c r="BH1182" s="139"/>
      <c r="BI1182" s="139"/>
      <c r="BJ1182" s="139"/>
      <c r="BK1182" s="139"/>
      <c r="BL1182" s="139"/>
      <c r="BM1182" s="139"/>
      <c r="BN1182" s="139"/>
    </row>
    <row r="1183" spans="1:66" ht="15">
      <c r="A1183" s="139"/>
      <c r="B1183" s="139"/>
      <c r="C1183" s="139"/>
      <c r="D1183" s="139"/>
      <c r="E1183" s="139"/>
      <c r="F1183" s="139"/>
      <c r="G1183" s="139"/>
      <c r="H1183" s="139"/>
      <c r="I1183" s="139"/>
      <c r="J1183" s="139"/>
      <c r="K1183" s="139"/>
      <c r="L1183" s="139"/>
      <c r="M1183" s="139"/>
      <c r="N1183" s="139"/>
      <c r="O1183" s="139"/>
      <c r="P1183" s="139"/>
      <c r="Q1183" s="139"/>
      <c r="R1183" s="139"/>
      <c r="S1183" s="139"/>
      <c r="T1183" s="139"/>
      <c r="U1183" s="139"/>
      <c r="V1183" s="139"/>
      <c r="W1183" s="139"/>
      <c r="X1183" s="139"/>
      <c r="Y1183" s="139"/>
      <c r="Z1183" s="139"/>
      <c r="AA1183" s="139"/>
      <c r="AB1183" s="139"/>
      <c r="AC1183" s="139"/>
      <c r="AD1183" s="139"/>
      <c r="AE1183" s="139"/>
      <c r="AF1183" s="139"/>
      <c r="AG1183" s="139"/>
      <c r="AH1183" s="139"/>
      <c r="AI1183" s="139"/>
      <c r="AJ1183" s="139"/>
      <c r="AK1183" s="139"/>
      <c r="AL1183" s="139"/>
      <c r="AM1183" s="139"/>
      <c r="AN1183" s="139"/>
      <c r="AO1183" s="139"/>
      <c r="AP1183" s="139"/>
      <c r="AQ1183" s="139"/>
      <c r="AR1183" s="139"/>
      <c r="AS1183" s="139"/>
      <c r="AT1183" s="139"/>
      <c r="AU1183" s="139"/>
      <c r="AV1183" s="139"/>
      <c r="AW1183" s="139"/>
      <c r="AX1183" s="139"/>
      <c r="AY1183" s="139"/>
      <c r="AZ1183" s="139"/>
      <c r="BA1183" s="140"/>
      <c r="BB1183" s="139"/>
      <c r="BC1183" s="139"/>
      <c r="BD1183" s="139"/>
      <c r="BE1183" s="139"/>
      <c r="BF1183" s="139"/>
      <c r="BG1183" s="140"/>
      <c r="BH1183" s="139"/>
      <c r="BI1183" s="139"/>
      <c r="BJ1183" s="139"/>
      <c r="BK1183" s="139"/>
      <c r="BL1183" s="139"/>
      <c r="BM1183" s="139"/>
      <c r="BN1183" s="139"/>
    </row>
    <row r="1184" spans="1:66" ht="15">
      <c r="A1184" s="139"/>
      <c r="B1184" s="139"/>
      <c r="C1184" s="139"/>
      <c r="D1184" s="139"/>
      <c r="E1184" s="139"/>
      <c r="F1184" s="139"/>
      <c r="G1184" s="139"/>
      <c r="H1184" s="139"/>
      <c r="I1184" s="139"/>
      <c r="J1184" s="139"/>
      <c r="K1184" s="139"/>
      <c r="L1184" s="139"/>
      <c r="M1184" s="139"/>
      <c r="N1184" s="139"/>
      <c r="O1184" s="139"/>
      <c r="P1184" s="139"/>
      <c r="Q1184" s="139"/>
      <c r="R1184" s="139"/>
      <c r="S1184" s="139"/>
      <c r="T1184" s="139"/>
      <c r="U1184" s="139"/>
      <c r="V1184" s="139"/>
      <c r="W1184" s="139"/>
      <c r="X1184" s="139"/>
      <c r="Y1184" s="139"/>
      <c r="Z1184" s="139"/>
      <c r="AA1184" s="139"/>
      <c r="AB1184" s="139"/>
      <c r="AC1184" s="139"/>
      <c r="AD1184" s="139"/>
      <c r="AE1184" s="139"/>
      <c r="AF1184" s="139"/>
      <c r="AG1184" s="139"/>
      <c r="AH1184" s="139"/>
      <c r="AI1184" s="139"/>
      <c r="AJ1184" s="139"/>
      <c r="AK1184" s="139"/>
      <c r="AL1184" s="139"/>
      <c r="AM1184" s="139"/>
      <c r="AN1184" s="139"/>
      <c r="AO1184" s="139"/>
      <c r="AP1184" s="139"/>
      <c r="AQ1184" s="139"/>
      <c r="AR1184" s="139"/>
      <c r="AS1184" s="139"/>
      <c r="AT1184" s="139"/>
      <c r="AU1184" s="139"/>
      <c r="AV1184" s="139"/>
      <c r="AW1184" s="139"/>
      <c r="AX1184" s="139"/>
      <c r="AY1184" s="139"/>
      <c r="AZ1184" s="139"/>
      <c r="BA1184" s="140"/>
      <c r="BB1184" s="139"/>
      <c r="BC1184" s="139"/>
      <c r="BD1184" s="139"/>
      <c r="BE1184" s="139"/>
      <c r="BF1184" s="139"/>
      <c r="BG1184" s="140"/>
      <c r="BH1184" s="139"/>
      <c r="BI1184" s="139"/>
      <c r="BJ1184" s="139"/>
      <c r="BK1184" s="139"/>
      <c r="BL1184" s="139"/>
      <c r="BM1184" s="139"/>
      <c r="BN1184" s="139"/>
    </row>
    <row r="1185" spans="1:66" ht="15">
      <c r="A1185" s="139"/>
      <c r="B1185" s="139"/>
      <c r="C1185" s="139"/>
      <c r="D1185" s="139"/>
      <c r="E1185" s="139"/>
      <c r="F1185" s="139"/>
      <c r="G1185" s="139"/>
      <c r="H1185" s="139"/>
      <c r="I1185" s="139"/>
      <c r="J1185" s="139"/>
      <c r="K1185" s="139"/>
      <c r="L1185" s="139"/>
      <c r="M1185" s="139"/>
      <c r="N1185" s="139"/>
      <c r="O1185" s="139"/>
      <c r="P1185" s="139"/>
      <c r="Q1185" s="139"/>
      <c r="R1185" s="139"/>
      <c r="S1185" s="139"/>
      <c r="T1185" s="139"/>
      <c r="U1185" s="139"/>
      <c r="V1185" s="139"/>
      <c r="W1185" s="139"/>
      <c r="X1185" s="139"/>
      <c r="Y1185" s="139"/>
      <c r="Z1185" s="139"/>
      <c r="AA1185" s="139"/>
      <c r="AB1185" s="139"/>
      <c r="AC1185" s="139"/>
      <c r="AD1185" s="139"/>
      <c r="AE1185" s="139"/>
      <c r="AF1185" s="139"/>
      <c r="AG1185" s="139"/>
      <c r="AH1185" s="139"/>
      <c r="AI1185" s="139"/>
      <c r="AJ1185" s="139"/>
      <c r="AK1185" s="139"/>
      <c r="AL1185" s="139"/>
      <c r="AM1185" s="139"/>
      <c r="AN1185" s="139"/>
      <c r="AO1185" s="139"/>
      <c r="AP1185" s="139"/>
      <c r="AQ1185" s="139"/>
      <c r="AR1185" s="139"/>
      <c r="AS1185" s="139"/>
      <c r="AT1185" s="139"/>
      <c r="AU1185" s="139"/>
      <c r="AV1185" s="139"/>
      <c r="AW1185" s="139"/>
      <c r="AX1185" s="139"/>
      <c r="AY1185" s="139"/>
      <c r="AZ1185" s="139"/>
      <c r="BA1185" s="140"/>
      <c r="BB1185" s="139"/>
      <c r="BC1185" s="139"/>
      <c r="BD1185" s="139"/>
      <c r="BE1185" s="139"/>
      <c r="BF1185" s="139"/>
      <c r="BG1185" s="140"/>
      <c r="BH1185" s="139"/>
      <c r="BI1185" s="139"/>
      <c r="BJ1185" s="139"/>
      <c r="BK1185" s="139"/>
      <c r="BL1185" s="139"/>
      <c r="BM1185" s="139"/>
      <c r="BN1185" s="139"/>
    </row>
    <row r="1186" spans="1:66" ht="15">
      <c r="A1186" s="139"/>
      <c r="B1186" s="139"/>
      <c r="C1186" s="139"/>
      <c r="D1186" s="139"/>
      <c r="E1186" s="139"/>
      <c r="F1186" s="139"/>
      <c r="G1186" s="139"/>
      <c r="H1186" s="139"/>
      <c r="I1186" s="139"/>
      <c r="J1186" s="139"/>
      <c r="K1186" s="139"/>
      <c r="L1186" s="139"/>
      <c r="M1186" s="139"/>
      <c r="N1186" s="139"/>
      <c r="O1186" s="139"/>
      <c r="P1186" s="139"/>
      <c r="Q1186" s="139"/>
      <c r="R1186" s="139"/>
      <c r="S1186" s="139"/>
      <c r="T1186" s="139"/>
      <c r="U1186" s="139"/>
      <c r="V1186" s="139"/>
      <c r="W1186" s="139"/>
      <c r="X1186" s="139"/>
      <c r="Y1186" s="139"/>
      <c r="Z1186" s="139"/>
      <c r="AA1186" s="139"/>
      <c r="AB1186" s="139"/>
      <c r="AC1186" s="139"/>
      <c r="AD1186" s="139"/>
      <c r="AE1186" s="139"/>
      <c r="AF1186" s="139"/>
      <c r="AG1186" s="139"/>
      <c r="AH1186" s="139"/>
      <c r="AI1186" s="139"/>
      <c r="AJ1186" s="139"/>
      <c r="AK1186" s="139"/>
      <c r="AL1186" s="139"/>
      <c r="AM1186" s="139"/>
      <c r="AN1186" s="139"/>
      <c r="AO1186" s="139"/>
      <c r="AP1186" s="139"/>
      <c r="AQ1186" s="139"/>
      <c r="AR1186" s="139"/>
      <c r="AS1186" s="139"/>
      <c r="AT1186" s="139"/>
      <c r="AU1186" s="139"/>
      <c r="AV1186" s="139"/>
      <c r="AW1186" s="139"/>
      <c r="AX1186" s="139"/>
      <c r="AY1186" s="139"/>
      <c r="AZ1186" s="139"/>
      <c r="BA1186" s="140"/>
      <c r="BB1186" s="139"/>
      <c r="BC1186" s="139"/>
      <c r="BD1186" s="139"/>
      <c r="BE1186" s="139"/>
      <c r="BF1186" s="139"/>
      <c r="BG1186" s="140"/>
      <c r="BH1186" s="139"/>
      <c r="BI1186" s="139"/>
      <c r="BJ1186" s="139"/>
      <c r="BK1186" s="139"/>
      <c r="BL1186" s="139"/>
      <c r="BM1186" s="139"/>
      <c r="BN1186" s="139"/>
    </row>
    <row r="1187" spans="1:66" ht="15">
      <c r="A1187" s="139"/>
      <c r="B1187" s="139"/>
      <c r="C1187" s="139"/>
      <c r="D1187" s="139"/>
      <c r="E1187" s="139"/>
      <c r="F1187" s="139"/>
      <c r="G1187" s="139"/>
      <c r="H1187" s="139"/>
      <c r="I1187" s="139"/>
      <c r="J1187" s="139"/>
      <c r="K1187" s="139"/>
      <c r="L1187" s="139"/>
      <c r="M1187" s="139"/>
      <c r="N1187" s="139"/>
      <c r="O1187" s="139"/>
      <c r="P1187" s="139"/>
      <c r="Q1187" s="139"/>
      <c r="R1187" s="139"/>
      <c r="S1187" s="139"/>
      <c r="T1187" s="139"/>
      <c r="U1187" s="139"/>
      <c r="V1187" s="139"/>
      <c r="W1187" s="139"/>
      <c r="X1187" s="139"/>
      <c r="Y1187" s="139"/>
      <c r="Z1187" s="139"/>
      <c r="AA1187" s="139"/>
      <c r="AB1187" s="139"/>
      <c r="AC1187" s="139"/>
      <c r="AD1187" s="139"/>
      <c r="AE1187" s="139"/>
      <c r="AF1187" s="139"/>
      <c r="AG1187" s="139"/>
      <c r="AH1187" s="139"/>
      <c r="AI1187" s="139"/>
      <c r="AJ1187" s="139"/>
      <c r="AK1187" s="139"/>
      <c r="AL1187" s="139"/>
      <c r="AM1187" s="139"/>
      <c r="AN1187" s="139"/>
      <c r="AO1187" s="139"/>
      <c r="AP1187" s="139"/>
      <c r="AQ1187" s="139"/>
      <c r="AR1187" s="139"/>
      <c r="AS1187" s="139"/>
      <c r="AT1187" s="139"/>
      <c r="AU1187" s="139"/>
      <c r="AV1187" s="139"/>
      <c r="AW1187" s="139"/>
      <c r="AX1187" s="139"/>
      <c r="AY1187" s="139"/>
      <c r="AZ1187" s="139"/>
      <c r="BA1187" s="140"/>
      <c r="BB1187" s="139"/>
      <c r="BC1187" s="139"/>
      <c r="BD1187" s="139"/>
      <c r="BE1187" s="139"/>
      <c r="BF1187" s="139"/>
      <c r="BG1187" s="140"/>
      <c r="BH1187" s="139"/>
      <c r="BI1187" s="139"/>
      <c r="BJ1187" s="139"/>
      <c r="BK1187" s="139"/>
      <c r="BL1187" s="139"/>
      <c r="BM1187" s="139"/>
      <c r="BN1187" s="139"/>
    </row>
    <row r="1188" spans="1:66" ht="15">
      <c r="A1188" s="139"/>
      <c r="B1188" s="139"/>
      <c r="C1188" s="139"/>
      <c r="D1188" s="139"/>
      <c r="E1188" s="139"/>
      <c r="F1188" s="139"/>
      <c r="G1188" s="139"/>
      <c r="H1188" s="139"/>
      <c r="I1188" s="139"/>
      <c r="J1188" s="139"/>
      <c r="K1188" s="139"/>
      <c r="L1188" s="139"/>
      <c r="M1188" s="139"/>
      <c r="N1188" s="139"/>
      <c r="O1188" s="139"/>
      <c r="P1188" s="139"/>
      <c r="Q1188" s="139"/>
      <c r="R1188" s="139"/>
      <c r="S1188" s="139"/>
      <c r="T1188" s="139"/>
      <c r="U1188" s="139"/>
      <c r="V1188" s="139"/>
      <c r="W1188" s="139"/>
      <c r="X1188" s="139"/>
      <c r="Y1188" s="139"/>
      <c r="Z1188" s="139"/>
      <c r="AA1188" s="139"/>
      <c r="AB1188" s="139"/>
      <c r="AC1188" s="139"/>
      <c r="AD1188" s="139"/>
      <c r="AE1188" s="139"/>
      <c r="AF1188" s="139"/>
      <c r="AG1188" s="139"/>
      <c r="AH1188" s="139"/>
      <c r="AI1188" s="139"/>
      <c r="AJ1188" s="139"/>
      <c r="AK1188" s="139"/>
      <c r="AL1188" s="139"/>
      <c r="AM1188" s="139"/>
      <c r="AN1188" s="139"/>
      <c r="AO1188" s="139"/>
      <c r="AP1188" s="139"/>
      <c r="AQ1188" s="139"/>
      <c r="AR1188" s="139"/>
      <c r="AS1188" s="139"/>
      <c r="AT1188" s="139"/>
      <c r="AU1188" s="139"/>
      <c r="AV1188" s="139"/>
      <c r="AW1188" s="139"/>
      <c r="AX1188" s="139"/>
      <c r="AY1188" s="139"/>
      <c r="AZ1188" s="139"/>
      <c r="BA1188" s="140"/>
      <c r="BB1188" s="139"/>
      <c r="BC1188" s="139"/>
      <c r="BD1188" s="139"/>
      <c r="BE1188" s="139"/>
      <c r="BF1188" s="139"/>
      <c r="BG1188" s="140"/>
      <c r="BH1188" s="139"/>
      <c r="BI1188" s="139"/>
      <c r="BJ1188" s="139"/>
      <c r="BK1188" s="139"/>
      <c r="BL1188" s="139"/>
      <c r="BM1188" s="139"/>
      <c r="BN1188" s="139"/>
    </row>
    <row r="1189" spans="1:66" ht="15">
      <c r="A1189" s="139"/>
      <c r="B1189" s="139"/>
      <c r="C1189" s="139"/>
      <c r="D1189" s="139"/>
      <c r="E1189" s="139"/>
      <c r="F1189" s="139"/>
      <c r="G1189" s="139"/>
      <c r="H1189" s="139"/>
      <c r="I1189" s="139"/>
      <c r="J1189" s="139"/>
      <c r="K1189" s="139"/>
      <c r="L1189" s="139"/>
      <c r="M1189" s="139"/>
      <c r="N1189" s="139"/>
      <c r="O1189" s="139"/>
      <c r="P1189" s="139"/>
      <c r="Q1189" s="139"/>
      <c r="R1189" s="139"/>
      <c r="S1189" s="139"/>
      <c r="T1189" s="139"/>
      <c r="U1189" s="139"/>
      <c r="V1189" s="139"/>
      <c r="W1189" s="139"/>
      <c r="X1189" s="139"/>
      <c r="Y1189" s="139"/>
      <c r="Z1189" s="139"/>
      <c r="AA1189" s="139"/>
      <c r="AB1189" s="139"/>
      <c r="AC1189" s="139"/>
      <c r="AD1189" s="139"/>
      <c r="AE1189" s="139"/>
      <c r="AF1189" s="139"/>
      <c r="AG1189" s="139"/>
      <c r="AH1189" s="139"/>
      <c r="AI1189" s="139"/>
      <c r="AJ1189" s="139"/>
      <c r="AK1189" s="139"/>
      <c r="AL1189" s="139"/>
      <c r="AM1189" s="139"/>
      <c r="AN1189" s="139"/>
      <c r="AO1189" s="139"/>
      <c r="AP1189" s="139"/>
      <c r="AQ1189" s="139"/>
      <c r="AR1189" s="139"/>
      <c r="AS1189" s="139"/>
      <c r="AT1189" s="139"/>
      <c r="AU1189" s="139"/>
      <c r="AV1189" s="139"/>
      <c r="AW1189" s="139"/>
      <c r="AX1189" s="139"/>
      <c r="AY1189" s="139"/>
      <c r="AZ1189" s="139"/>
      <c r="BA1189" s="140"/>
      <c r="BB1189" s="139"/>
      <c r="BC1189" s="139"/>
      <c r="BD1189" s="139"/>
      <c r="BE1189" s="139"/>
      <c r="BF1189" s="139"/>
      <c r="BG1189" s="140"/>
      <c r="BH1189" s="139"/>
      <c r="BI1189" s="139"/>
      <c r="BJ1189" s="139"/>
      <c r="BK1189" s="139"/>
      <c r="BL1189" s="139"/>
      <c r="BM1189" s="139"/>
      <c r="BN1189" s="139"/>
    </row>
    <row r="1190" spans="1:66" ht="15">
      <c r="A1190" s="139"/>
      <c r="B1190" s="139"/>
      <c r="C1190" s="139"/>
      <c r="D1190" s="139"/>
      <c r="E1190" s="139"/>
      <c r="F1190" s="139"/>
      <c r="G1190" s="139"/>
      <c r="H1190" s="139"/>
      <c r="I1190" s="139"/>
      <c r="J1190" s="139"/>
      <c r="K1190" s="139"/>
      <c r="L1190" s="139"/>
      <c r="M1190" s="139"/>
      <c r="N1190" s="139"/>
      <c r="O1190" s="139"/>
      <c r="P1190" s="139"/>
      <c r="Q1190" s="139"/>
      <c r="R1190" s="139"/>
      <c r="S1190" s="139"/>
      <c r="T1190" s="139"/>
      <c r="U1190" s="139"/>
      <c r="V1190" s="139"/>
      <c r="W1190" s="139"/>
      <c r="X1190" s="139"/>
      <c r="Y1190" s="139"/>
      <c r="Z1190" s="139"/>
      <c r="AA1190" s="139"/>
      <c r="AB1190" s="139"/>
      <c r="AC1190" s="139"/>
      <c r="AD1190" s="139"/>
      <c r="AE1190" s="139"/>
      <c r="AF1190" s="139"/>
      <c r="AG1190" s="139"/>
      <c r="AH1190" s="139"/>
      <c r="AI1190" s="139"/>
      <c r="AJ1190" s="139"/>
      <c r="AK1190" s="139"/>
      <c r="AL1190" s="139"/>
      <c r="AM1190" s="139"/>
      <c r="AN1190" s="139"/>
      <c r="AO1190" s="139"/>
      <c r="AP1190" s="139"/>
      <c r="AQ1190" s="139"/>
      <c r="AR1190" s="139"/>
      <c r="AS1190" s="139"/>
      <c r="AT1190" s="139"/>
      <c r="AU1190" s="139"/>
      <c r="AV1190" s="139"/>
      <c r="AW1190" s="139"/>
      <c r="AX1190" s="139"/>
      <c r="AY1190" s="139"/>
      <c r="AZ1190" s="139"/>
      <c r="BA1190" s="140"/>
      <c r="BB1190" s="139"/>
      <c r="BC1190" s="139"/>
      <c r="BD1190" s="139"/>
      <c r="BE1190" s="139"/>
      <c r="BF1190" s="139"/>
      <c r="BG1190" s="140"/>
      <c r="BH1190" s="139"/>
      <c r="BI1190" s="139"/>
      <c r="BJ1190" s="139"/>
      <c r="BK1190" s="139"/>
      <c r="BL1190" s="139"/>
      <c r="BM1190" s="139"/>
      <c r="BN1190" s="139"/>
    </row>
    <row r="1191" spans="1:66" ht="15">
      <c r="A1191" s="139"/>
      <c r="B1191" s="139"/>
      <c r="C1191" s="139"/>
      <c r="D1191" s="139"/>
      <c r="E1191" s="139"/>
      <c r="F1191" s="139"/>
      <c r="G1191" s="139"/>
      <c r="H1191" s="139"/>
      <c r="I1191" s="139"/>
      <c r="J1191" s="139"/>
      <c r="K1191" s="139"/>
      <c r="L1191" s="139"/>
      <c r="M1191" s="139"/>
      <c r="N1191" s="139"/>
      <c r="O1191" s="139"/>
      <c r="P1191" s="139"/>
      <c r="Q1191" s="139"/>
      <c r="R1191" s="139"/>
      <c r="S1191" s="139"/>
      <c r="T1191" s="139"/>
      <c r="U1191" s="139"/>
      <c r="V1191" s="139"/>
      <c r="W1191" s="139"/>
      <c r="X1191" s="139"/>
      <c r="Y1191" s="139"/>
      <c r="Z1191" s="139"/>
      <c r="AA1191" s="139"/>
      <c r="AB1191" s="139"/>
      <c r="AC1191" s="139"/>
      <c r="AD1191" s="139"/>
      <c r="AE1191" s="139"/>
      <c r="AF1191" s="139"/>
      <c r="AG1191" s="139"/>
      <c r="AH1191" s="139"/>
      <c r="AI1191" s="139"/>
      <c r="AJ1191" s="139"/>
      <c r="AK1191" s="139"/>
      <c r="AL1191" s="139"/>
      <c r="AM1191" s="139"/>
      <c r="AN1191" s="139"/>
      <c r="AO1191" s="139"/>
      <c r="AP1191" s="139"/>
      <c r="AQ1191" s="139"/>
      <c r="AR1191" s="139"/>
      <c r="AS1191" s="139"/>
      <c r="AT1191" s="139"/>
      <c r="AU1191" s="139"/>
      <c r="AV1191" s="139"/>
      <c r="AW1191" s="139"/>
      <c r="AX1191" s="139"/>
      <c r="AY1191" s="139"/>
      <c r="AZ1191" s="139"/>
      <c r="BA1191" s="140"/>
      <c r="BB1191" s="139"/>
      <c r="BC1191" s="139"/>
      <c r="BD1191" s="139"/>
      <c r="BE1191" s="139"/>
      <c r="BF1191" s="139"/>
      <c r="BG1191" s="140"/>
      <c r="BH1191" s="139"/>
      <c r="BI1191" s="139"/>
      <c r="BJ1191" s="139"/>
      <c r="BK1191" s="139"/>
      <c r="BL1191" s="139"/>
      <c r="BM1191" s="139"/>
      <c r="BN1191" s="139"/>
    </row>
    <row r="1192" spans="1:66" ht="15">
      <c r="A1192" s="139"/>
      <c r="B1192" s="139"/>
      <c r="C1192" s="139"/>
      <c r="D1192" s="139"/>
      <c r="E1192" s="139"/>
      <c r="F1192" s="139"/>
      <c r="G1192" s="139"/>
      <c r="H1192" s="139"/>
      <c r="I1192" s="139"/>
      <c r="J1192" s="139"/>
      <c r="K1192" s="139"/>
      <c r="L1192" s="139"/>
      <c r="M1192" s="139"/>
      <c r="N1192" s="139"/>
      <c r="O1192" s="139"/>
      <c r="P1192" s="139"/>
      <c r="Q1192" s="139"/>
      <c r="R1192" s="139"/>
      <c r="S1192" s="139"/>
      <c r="T1192" s="139"/>
      <c r="U1192" s="139"/>
      <c r="V1192" s="139"/>
      <c r="W1192" s="139"/>
      <c r="X1192" s="139"/>
      <c r="Y1192" s="139"/>
      <c r="Z1192" s="139"/>
      <c r="AA1192" s="139"/>
      <c r="AB1192" s="139"/>
      <c r="AC1192" s="139"/>
      <c r="AD1192" s="139"/>
      <c r="AE1192" s="139"/>
      <c r="AF1192" s="139"/>
      <c r="AG1192" s="139"/>
      <c r="AH1192" s="139"/>
      <c r="AI1192" s="139"/>
      <c r="AJ1192" s="139"/>
      <c r="AK1192" s="139"/>
      <c r="AL1192" s="139"/>
      <c r="AM1192" s="139"/>
      <c r="AN1192" s="139"/>
      <c r="AO1192" s="139"/>
      <c r="AP1192" s="139"/>
      <c r="AQ1192" s="139"/>
      <c r="AR1192" s="139"/>
      <c r="AS1192" s="139"/>
      <c r="AT1192" s="139"/>
      <c r="AU1192" s="139"/>
      <c r="AV1192" s="139"/>
      <c r="AW1192" s="139"/>
      <c r="AX1192" s="139"/>
      <c r="AY1192" s="139"/>
      <c r="AZ1192" s="139"/>
      <c r="BA1192" s="140"/>
      <c r="BB1192" s="139"/>
      <c r="BC1192" s="139"/>
      <c r="BD1192" s="139"/>
      <c r="BE1192" s="139"/>
      <c r="BF1192" s="139"/>
      <c r="BG1192" s="140"/>
      <c r="BH1192" s="139"/>
      <c r="BI1192" s="139"/>
      <c r="BJ1192" s="139"/>
      <c r="BK1192" s="139"/>
      <c r="BL1192" s="139"/>
      <c r="BM1192" s="139"/>
      <c r="BN1192" s="139"/>
    </row>
    <row r="1193" spans="1:66" ht="15">
      <c r="A1193" s="139"/>
      <c r="B1193" s="139"/>
      <c r="C1193" s="139"/>
      <c r="D1193" s="139"/>
      <c r="E1193" s="139"/>
      <c r="F1193" s="139"/>
      <c r="G1193" s="139"/>
      <c r="H1193" s="139"/>
      <c r="I1193" s="139"/>
      <c r="J1193" s="139"/>
      <c r="K1193" s="139"/>
      <c r="L1193" s="139"/>
      <c r="M1193" s="139"/>
      <c r="N1193" s="139"/>
      <c r="O1193" s="139"/>
      <c r="P1193" s="139"/>
      <c r="Q1193" s="139"/>
      <c r="R1193" s="139"/>
      <c r="S1193" s="139"/>
      <c r="T1193" s="139"/>
      <c r="U1193" s="139"/>
      <c r="V1193" s="139"/>
      <c r="W1193" s="139"/>
      <c r="X1193" s="139"/>
      <c r="Y1193" s="139"/>
      <c r="Z1193" s="139"/>
      <c r="AA1193" s="139"/>
      <c r="AB1193" s="139"/>
      <c r="AC1193" s="139"/>
      <c r="AD1193" s="139"/>
      <c r="AE1193" s="139"/>
      <c r="AF1193" s="139"/>
      <c r="AG1193" s="139"/>
      <c r="AH1193" s="139"/>
      <c r="AI1193" s="139"/>
      <c r="AJ1193" s="139"/>
      <c r="AK1193" s="139"/>
      <c r="AL1193" s="139"/>
      <c r="AM1193" s="139"/>
      <c r="AN1193" s="139"/>
      <c r="AO1193" s="139"/>
      <c r="AP1193" s="139"/>
      <c r="AQ1193" s="139"/>
      <c r="AR1193" s="139"/>
      <c r="AS1193" s="139"/>
      <c r="AT1193" s="139"/>
      <c r="AU1193" s="139"/>
      <c r="AV1193" s="139"/>
      <c r="AW1193" s="139"/>
      <c r="AX1193" s="139"/>
      <c r="AY1193" s="139"/>
      <c r="AZ1193" s="139"/>
      <c r="BA1193" s="140"/>
      <c r="BB1193" s="139"/>
      <c r="BC1193" s="139"/>
      <c r="BD1193" s="139"/>
      <c r="BE1193" s="139"/>
      <c r="BF1193" s="139"/>
      <c r="BG1193" s="140"/>
      <c r="BH1193" s="139"/>
      <c r="BI1193" s="139"/>
      <c r="BJ1193" s="139"/>
      <c r="BK1193" s="139"/>
      <c r="BL1193" s="139"/>
      <c r="BM1193" s="139"/>
      <c r="BN1193" s="139"/>
    </row>
    <row r="1194" spans="1:66" ht="15">
      <c r="A1194" s="139"/>
      <c r="B1194" s="139"/>
      <c r="C1194" s="139"/>
      <c r="D1194" s="139"/>
      <c r="E1194" s="139"/>
      <c r="F1194" s="139"/>
      <c r="G1194" s="139"/>
      <c r="H1194" s="139"/>
      <c r="I1194" s="139"/>
      <c r="J1194" s="139"/>
      <c r="K1194" s="139"/>
      <c r="L1194" s="139"/>
      <c r="M1194" s="139"/>
      <c r="N1194" s="139"/>
      <c r="O1194" s="139"/>
      <c r="P1194" s="139"/>
      <c r="Q1194" s="139"/>
      <c r="R1194" s="139"/>
      <c r="S1194" s="139"/>
      <c r="T1194" s="139"/>
      <c r="U1194" s="139"/>
      <c r="V1194" s="139"/>
      <c r="W1194" s="139"/>
      <c r="X1194" s="139"/>
      <c r="Y1194" s="139"/>
      <c r="Z1194" s="139"/>
      <c r="AA1194" s="139"/>
      <c r="AB1194" s="139"/>
      <c r="AC1194" s="139"/>
      <c r="AD1194" s="139"/>
      <c r="AE1194" s="139"/>
      <c r="AF1194" s="139"/>
      <c r="AG1194" s="139"/>
      <c r="AH1194" s="139"/>
      <c r="AI1194" s="139"/>
      <c r="AJ1194" s="139"/>
      <c r="AK1194" s="139"/>
      <c r="AL1194" s="139"/>
      <c r="AM1194" s="139"/>
      <c r="AN1194" s="139"/>
      <c r="AO1194" s="139"/>
      <c r="AP1194" s="139"/>
      <c r="AQ1194" s="139"/>
      <c r="AR1194" s="139"/>
      <c r="AS1194" s="139"/>
      <c r="AT1194" s="139"/>
      <c r="AU1194" s="139"/>
      <c r="AV1194" s="139"/>
      <c r="AW1194" s="139"/>
      <c r="AX1194" s="139"/>
      <c r="AY1194" s="139"/>
      <c r="AZ1194" s="139"/>
      <c r="BA1194" s="140"/>
      <c r="BB1194" s="139"/>
      <c r="BC1194" s="139"/>
      <c r="BD1194" s="139"/>
      <c r="BE1194" s="139"/>
      <c r="BF1194" s="139"/>
      <c r="BG1194" s="140"/>
      <c r="BH1194" s="139"/>
      <c r="BI1194" s="139"/>
      <c r="BJ1194" s="139"/>
      <c r="BK1194" s="139"/>
      <c r="BL1194" s="139"/>
      <c r="BM1194" s="139"/>
      <c r="BN1194" s="139"/>
    </row>
    <row r="1195" spans="1:66" ht="15">
      <c r="A1195" s="139"/>
      <c r="B1195" s="139"/>
      <c r="C1195" s="139"/>
      <c r="D1195" s="139"/>
      <c r="E1195" s="139"/>
      <c r="F1195" s="139"/>
      <c r="G1195" s="139"/>
      <c r="H1195" s="139"/>
      <c r="I1195" s="139"/>
      <c r="J1195" s="139"/>
      <c r="K1195" s="139"/>
      <c r="L1195" s="139"/>
      <c r="M1195" s="139"/>
      <c r="N1195" s="139"/>
      <c r="O1195" s="139"/>
      <c r="P1195" s="139"/>
      <c r="Q1195" s="139"/>
      <c r="R1195" s="139"/>
      <c r="S1195" s="139"/>
      <c r="T1195" s="139"/>
      <c r="U1195" s="139"/>
      <c r="V1195" s="139"/>
      <c r="W1195" s="139"/>
      <c r="X1195" s="139"/>
      <c r="Y1195" s="139"/>
      <c r="Z1195" s="139"/>
      <c r="AA1195" s="139"/>
      <c r="AB1195" s="139"/>
      <c r="AC1195" s="139"/>
      <c r="AD1195" s="139"/>
      <c r="AE1195" s="139"/>
      <c r="AF1195" s="139"/>
      <c r="AG1195" s="139"/>
      <c r="AH1195" s="139"/>
      <c r="AI1195" s="139"/>
      <c r="AJ1195" s="139"/>
      <c r="AK1195" s="139"/>
      <c r="AL1195" s="139"/>
      <c r="AM1195" s="139"/>
      <c r="AN1195" s="139"/>
      <c r="AO1195" s="139"/>
      <c r="AP1195" s="139"/>
      <c r="AQ1195" s="139"/>
      <c r="AR1195" s="139"/>
      <c r="AS1195" s="139"/>
      <c r="AT1195" s="139"/>
      <c r="AU1195" s="139"/>
      <c r="AV1195" s="139"/>
      <c r="AW1195" s="139"/>
      <c r="AX1195" s="139"/>
      <c r="AY1195" s="139"/>
      <c r="AZ1195" s="139"/>
      <c r="BA1195" s="140"/>
      <c r="BB1195" s="139"/>
      <c r="BC1195" s="139"/>
      <c r="BD1195" s="139"/>
      <c r="BE1195" s="139"/>
      <c r="BF1195" s="139"/>
      <c r="BG1195" s="140"/>
      <c r="BH1195" s="139"/>
      <c r="BI1195" s="139"/>
      <c r="BJ1195" s="139"/>
      <c r="BK1195" s="139"/>
      <c r="BL1195" s="139"/>
      <c r="BM1195" s="139"/>
      <c r="BN1195" s="139"/>
    </row>
    <row r="1196" spans="1:66" ht="15">
      <c r="A1196" s="139"/>
      <c r="B1196" s="139"/>
      <c r="C1196" s="139"/>
      <c r="D1196" s="139"/>
      <c r="E1196" s="139"/>
      <c r="F1196" s="139"/>
      <c r="G1196" s="139"/>
      <c r="H1196" s="139"/>
      <c r="I1196" s="139"/>
      <c r="J1196" s="139"/>
      <c r="K1196" s="139"/>
      <c r="L1196" s="139"/>
      <c r="M1196" s="139"/>
      <c r="N1196" s="139"/>
      <c r="O1196" s="139"/>
      <c r="P1196" s="139"/>
      <c r="Q1196" s="139"/>
      <c r="R1196" s="139"/>
      <c r="S1196" s="139"/>
      <c r="T1196" s="139"/>
      <c r="U1196" s="139"/>
      <c r="V1196" s="139"/>
      <c r="W1196" s="139"/>
      <c r="X1196" s="139"/>
      <c r="Y1196" s="139"/>
      <c r="Z1196" s="139"/>
      <c r="AA1196" s="139"/>
      <c r="AB1196" s="139"/>
      <c r="AC1196" s="139"/>
      <c r="AD1196" s="139"/>
      <c r="AE1196" s="139"/>
      <c r="AF1196" s="139"/>
      <c r="AG1196" s="139"/>
      <c r="AH1196" s="139"/>
      <c r="AI1196" s="139"/>
      <c r="AJ1196" s="139"/>
      <c r="AK1196" s="139"/>
      <c r="AL1196" s="139"/>
      <c r="AM1196" s="139"/>
      <c r="AN1196" s="139"/>
      <c r="AO1196" s="139"/>
      <c r="AP1196" s="139"/>
      <c r="AQ1196" s="139"/>
      <c r="AR1196" s="139"/>
      <c r="AS1196" s="139"/>
      <c r="AT1196" s="139"/>
      <c r="AU1196" s="139"/>
      <c r="AV1196" s="139"/>
      <c r="AW1196" s="139"/>
      <c r="AX1196" s="139"/>
      <c r="AY1196" s="139"/>
      <c r="AZ1196" s="139"/>
      <c r="BA1196" s="140"/>
      <c r="BB1196" s="139"/>
      <c r="BC1196" s="139"/>
      <c r="BD1196" s="139"/>
      <c r="BE1196" s="139"/>
      <c r="BF1196" s="139"/>
      <c r="BG1196" s="140"/>
      <c r="BH1196" s="139"/>
      <c r="BI1196" s="139"/>
      <c r="BJ1196" s="139"/>
      <c r="BK1196" s="139"/>
      <c r="BL1196" s="139"/>
      <c r="BM1196" s="139"/>
      <c r="BN1196" s="139"/>
    </row>
    <row r="1197" spans="1:66" ht="15">
      <c r="A1197" s="139"/>
      <c r="B1197" s="139"/>
      <c r="C1197" s="139"/>
      <c r="D1197" s="139"/>
      <c r="E1197" s="139"/>
      <c r="F1197" s="139"/>
      <c r="G1197" s="139"/>
      <c r="H1197" s="139"/>
      <c r="I1197" s="139"/>
      <c r="J1197" s="139"/>
      <c r="K1197" s="139"/>
      <c r="L1197" s="139"/>
      <c r="M1197" s="139"/>
      <c r="N1197" s="139"/>
      <c r="O1197" s="139"/>
      <c r="P1197" s="139"/>
      <c r="Q1197" s="139"/>
      <c r="R1197" s="139"/>
      <c r="S1197" s="139"/>
      <c r="T1197" s="139"/>
      <c r="U1197" s="139"/>
      <c r="V1197" s="139"/>
      <c r="W1197" s="139"/>
      <c r="X1197" s="139"/>
      <c r="Y1197" s="139"/>
      <c r="Z1197" s="139"/>
      <c r="AA1197" s="139"/>
      <c r="AB1197" s="139"/>
      <c r="AC1197" s="139"/>
      <c r="AD1197" s="139"/>
      <c r="AE1197" s="139"/>
      <c r="AF1197" s="139"/>
      <c r="AG1197" s="139"/>
      <c r="AH1197" s="139"/>
      <c r="AI1197" s="139"/>
      <c r="AJ1197" s="139"/>
      <c r="AK1197" s="139"/>
      <c r="AL1197" s="139"/>
      <c r="AM1197" s="139"/>
      <c r="AN1197" s="139"/>
      <c r="AO1197" s="139"/>
      <c r="AP1197" s="139"/>
      <c r="AQ1197" s="139"/>
      <c r="AR1197" s="139"/>
      <c r="AS1197" s="139"/>
      <c r="AT1197" s="139"/>
      <c r="AU1197" s="139"/>
      <c r="AV1197" s="139"/>
      <c r="AW1197" s="139"/>
      <c r="AX1197" s="139"/>
      <c r="AY1197" s="139"/>
      <c r="AZ1197" s="139"/>
      <c r="BA1197" s="140"/>
      <c r="BB1197" s="139"/>
      <c r="BC1197" s="139"/>
      <c r="BD1197" s="139"/>
      <c r="BE1197" s="139"/>
      <c r="BF1197" s="139"/>
      <c r="BG1197" s="140"/>
      <c r="BH1197" s="139"/>
      <c r="BI1197" s="139"/>
      <c r="BJ1197" s="139"/>
      <c r="BK1197" s="139"/>
      <c r="BL1197" s="139"/>
      <c r="BM1197" s="139"/>
      <c r="BN1197" s="139"/>
    </row>
    <row r="1198" spans="1:66" ht="15">
      <c r="A1198" s="139"/>
      <c r="B1198" s="139"/>
      <c r="C1198" s="139"/>
      <c r="D1198" s="139"/>
      <c r="E1198" s="139"/>
      <c r="F1198" s="139"/>
      <c r="G1198" s="139"/>
      <c r="H1198" s="139"/>
      <c r="I1198" s="139"/>
      <c r="J1198" s="139"/>
      <c r="K1198" s="139"/>
      <c r="L1198" s="139"/>
      <c r="M1198" s="139"/>
      <c r="N1198" s="139"/>
      <c r="O1198" s="139"/>
      <c r="P1198" s="139"/>
      <c r="Q1198" s="139"/>
      <c r="R1198" s="139"/>
      <c r="S1198" s="139"/>
      <c r="T1198" s="139"/>
      <c r="U1198" s="139"/>
      <c r="V1198" s="139"/>
      <c r="W1198" s="139"/>
      <c r="X1198" s="139"/>
      <c r="Y1198" s="139"/>
      <c r="Z1198" s="139"/>
      <c r="AA1198" s="139"/>
      <c r="AB1198" s="139"/>
      <c r="AC1198" s="139"/>
      <c r="AD1198" s="139"/>
      <c r="AE1198" s="139"/>
      <c r="AF1198" s="139"/>
      <c r="AG1198" s="139"/>
      <c r="AH1198" s="139"/>
      <c r="AI1198" s="139"/>
      <c r="AJ1198" s="139"/>
      <c r="AK1198" s="139"/>
      <c r="AL1198" s="139"/>
      <c r="AM1198" s="139"/>
      <c r="AN1198" s="139"/>
      <c r="AO1198" s="139"/>
      <c r="AP1198" s="139"/>
      <c r="AQ1198" s="139"/>
      <c r="AR1198" s="139"/>
      <c r="AS1198" s="139"/>
      <c r="AT1198" s="139"/>
      <c r="AU1198" s="139"/>
      <c r="AV1198" s="139"/>
      <c r="AW1198" s="139"/>
      <c r="AX1198" s="139"/>
      <c r="AY1198" s="139"/>
      <c r="AZ1198" s="139"/>
      <c r="BA1198" s="140"/>
      <c r="BB1198" s="139"/>
      <c r="BC1198" s="139"/>
      <c r="BD1198" s="139"/>
      <c r="BE1198" s="139"/>
      <c r="BF1198" s="139"/>
      <c r="BG1198" s="140"/>
      <c r="BH1198" s="139"/>
      <c r="BI1198" s="139"/>
      <c r="BJ1198" s="139"/>
      <c r="BK1198" s="139"/>
      <c r="BL1198" s="139"/>
      <c r="BM1198" s="139"/>
      <c r="BN1198" s="139"/>
    </row>
    <row r="1199" spans="1:66" ht="15">
      <c r="A1199" s="139"/>
      <c r="B1199" s="139"/>
      <c r="C1199" s="139"/>
      <c r="D1199" s="139"/>
      <c r="E1199" s="139"/>
      <c r="F1199" s="139"/>
      <c r="G1199" s="139"/>
      <c r="H1199" s="139"/>
      <c r="I1199" s="139"/>
      <c r="J1199" s="139"/>
      <c r="K1199" s="139"/>
      <c r="L1199" s="139"/>
      <c r="M1199" s="139"/>
      <c r="N1199" s="139"/>
      <c r="O1199" s="139"/>
      <c r="P1199" s="139"/>
      <c r="Q1199" s="139"/>
      <c r="R1199" s="139"/>
      <c r="S1199" s="139"/>
      <c r="T1199" s="139"/>
      <c r="U1199" s="139"/>
      <c r="V1199" s="139"/>
      <c r="W1199" s="139"/>
      <c r="X1199" s="139"/>
      <c r="Y1199" s="139"/>
      <c r="Z1199" s="139"/>
      <c r="AA1199" s="139"/>
      <c r="AB1199" s="139"/>
      <c r="AC1199" s="139"/>
      <c r="AD1199" s="139"/>
      <c r="AE1199" s="139"/>
      <c r="AF1199" s="139"/>
      <c r="AG1199" s="139"/>
      <c r="AH1199" s="139"/>
      <c r="AI1199" s="139"/>
      <c r="AJ1199" s="139"/>
      <c r="AK1199" s="139"/>
      <c r="AL1199" s="139"/>
      <c r="AM1199" s="139"/>
      <c r="AN1199" s="139"/>
      <c r="AO1199" s="139"/>
      <c r="AP1199" s="139"/>
      <c r="AQ1199" s="139"/>
      <c r="AR1199" s="139"/>
      <c r="AS1199" s="139"/>
      <c r="AT1199" s="139"/>
      <c r="AU1199" s="139"/>
      <c r="AV1199" s="139"/>
      <c r="AW1199" s="139"/>
      <c r="AX1199" s="139"/>
      <c r="AY1199" s="139"/>
      <c r="AZ1199" s="139"/>
      <c r="BA1199" s="140"/>
      <c r="BB1199" s="139"/>
      <c r="BC1199" s="139"/>
      <c r="BD1199" s="139"/>
      <c r="BE1199" s="139"/>
      <c r="BF1199" s="139"/>
      <c r="BG1199" s="140"/>
      <c r="BH1199" s="139"/>
      <c r="BI1199" s="139"/>
      <c r="BJ1199" s="139"/>
      <c r="BK1199" s="139"/>
      <c r="BL1199" s="139"/>
      <c r="BM1199" s="139"/>
      <c r="BN1199" s="139"/>
    </row>
    <row r="1200" spans="1:66" ht="15">
      <c r="A1200" s="139"/>
      <c r="B1200" s="139"/>
      <c r="C1200" s="139"/>
      <c r="D1200" s="139"/>
      <c r="E1200" s="139"/>
      <c r="F1200" s="139"/>
      <c r="G1200" s="139"/>
      <c r="H1200" s="139"/>
      <c r="I1200" s="139"/>
      <c r="J1200" s="139"/>
      <c r="K1200" s="139"/>
      <c r="L1200" s="139"/>
      <c r="M1200" s="139"/>
      <c r="N1200" s="139"/>
      <c r="O1200" s="139"/>
      <c r="P1200" s="139"/>
      <c r="Q1200" s="139"/>
      <c r="R1200" s="139"/>
      <c r="S1200" s="139"/>
      <c r="T1200" s="139"/>
      <c r="U1200" s="139"/>
      <c r="V1200" s="139"/>
      <c r="W1200" s="139"/>
      <c r="X1200" s="139"/>
      <c r="Y1200" s="139"/>
      <c r="Z1200" s="139"/>
      <c r="AA1200" s="139"/>
      <c r="AB1200" s="139"/>
      <c r="AC1200" s="139"/>
      <c r="AD1200" s="139"/>
      <c r="AE1200" s="139"/>
      <c r="AF1200" s="139"/>
      <c r="AG1200" s="139"/>
      <c r="AH1200" s="139"/>
      <c r="AI1200" s="139"/>
      <c r="AJ1200" s="139"/>
      <c r="AK1200" s="139"/>
      <c r="AL1200" s="139"/>
      <c r="AM1200" s="139"/>
      <c r="AN1200" s="139"/>
      <c r="AO1200" s="139"/>
      <c r="AP1200" s="139"/>
      <c r="AQ1200" s="139"/>
      <c r="AR1200" s="139"/>
      <c r="AS1200" s="139"/>
      <c r="AT1200" s="139"/>
      <c r="AU1200" s="139"/>
      <c r="AV1200" s="139"/>
      <c r="AW1200" s="139"/>
      <c r="AX1200" s="139"/>
      <c r="AY1200" s="139"/>
      <c r="AZ1200" s="139"/>
      <c r="BA1200" s="140"/>
      <c r="BB1200" s="139"/>
      <c r="BC1200" s="139"/>
      <c r="BD1200" s="139"/>
      <c r="BE1200" s="139"/>
      <c r="BF1200" s="139"/>
      <c r="BG1200" s="140"/>
      <c r="BH1200" s="139"/>
      <c r="BI1200" s="139"/>
      <c r="BJ1200" s="139"/>
      <c r="BK1200" s="139"/>
      <c r="BL1200" s="139"/>
      <c r="BM1200" s="139"/>
      <c r="BN1200" s="139"/>
    </row>
    <row r="1201" spans="1:66" ht="15">
      <c r="A1201" s="139"/>
      <c r="B1201" s="139"/>
      <c r="C1201" s="139"/>
      <c r="D1201" s="139"/>
      <c r="E1201" s="139"/>
      <c r="F1201" s="139"/>
      <c r="G1201" s="139"/>
      <c r="H1201" s="139"/>
      <c r="I1201" s="139"/>
      <c r="J1201" s="139"/>
      <c r="K1201" s="139"/>
      <c r="L1201" s="139"/>
      <c r="M1201" s="139"/>
      <c r="N1201" s="139"/>
      <c r="O1201" s="139"/>
      <c r="P1201" s="139"/>
      <c r="Q1201" s="139"/>
      <c r="R1201" s="139"/>
      <c r="S1201" s="139"/>
      <c r="T1201" s="139"/>
      <c r="U1201" s="139"/>
      <c r="V1201" s="139"/>
      <c r="W1201" s="139"/>
      <c r="X1201" s="139"/>
      <c r="Y1201" s="139"/>
      <c r="Z1201" s="139"/>
      <c r="AA1201" s="139"/>
      <c r="AB1201" s="139"/>
      <c r="AC1201" s="139"/>
      <c r="AD1201" s="139"/>
      <c r="AE1201" s="139"/>
      <c r="AF1201" s="139"/>
      <c r="AG1201" s="139"/>
      <c r="AH1201" s="139"/>
      <c r="AI1201" s="139"/>
      <c r="AJ1201" s="139"/>
      <c r="AK1201" s="139"/>
      <c r="AL1201" s="139"/>
      <c r="AM1201" s="139"/>
      <c r="AN1201" s="139"/>
      <c r="AO1201" s="139"/>
      <c r="AP1201" s="139"/>
      <c r="AQ1201" s="139"/>
      <c r="AR1201" s="139"/>
      <c r="AS1201" s="139"/>
      <c r="AT1201" s="139"/>
      <c r="AU1201" s="139"/>
      <c r="AV1201" s="139"/>
      <c r="AW1201" s="139"/>
      <c r="AX1201" s="139"/>
      <c r="AY1201" s="139"/>
      <c r="AZ1201" s="139"/>
      <c r="BA1201" s="140"/>
      <c r="BB1201" s="139"/>
      <c r="BC1201" s="139"/>
      <c r="BD1201" s="139"/>
      <c r="BE1201" s="139"/>
      <c r="BF1201" s="139"/>
      <c r="BG1201" s="140"/>
      <c r="BH1201" s="139"/>
      <c r="BI1201" s="139"/>
      <c r="BJ1201" s="139"/>
      <c r="BK1201" s="139"/>
      <c r="BL1201" s="139"/>
      <c r="BM1201" s="139"/>
      <c r="BN1201" s="139"/>
    </row>
    <row r="1202" spans="1:66" ht="15">
      <c r="A1202" s="139"/>
      <c r="B1202" s="139"/>
      <c r="C1202" s="139"/>
      <c r="D1202" s="139"/>
      <c r="E1202" s="139"/>
      <c r="F1202" s="139"/>
      <c r="G1202" s="139"/>
      <c r="H1202" s="139"/>
      <c r="I1202" s="139"/>
      <c r="J1202" s="139"/>
      <c r="K1202" s="139"/>
      <c r="L1202" s="139"/>
      <c r="M1202" s="139"/>
      <c r="N1202" s="139"/>
      <c r="O1202" s="139"/>
      <c r="P1202" s="139"/>
      <c r="Q1202" s="139"/>
      <c r="R1202" s="139"/>
      <c r="S1202" s="139"/>
      <c r="T1202" s="139"/>
      <c r="U1202" s="139"/>
      <c r="V1202" s="139"/>
      <c r="W1202" s="139"/>
      <c r="X1202" s="139"/>
      <c r="Y1202" s="139"/>
      <c r="Z1202" s="139"/>
      <c r="AA1202" s="139"/>
      <c r="AB1202" s="139"/>
      <c r="AC1202" s="139"/>
      <c r="AD1202" s="139"/>
      <c r="AE1202" s="139"/>
      <c r="AF1202" s="139"/>
      <c r="AG1202" s="139"/>
      <c r="AH1202" s="139"/>
      <c r="AI1202" s="139"/>
      <c r="AJ1202" s="139"/>
      <c r="AK1202" s="139"/>
      <c r="AL1202" s="139"/>
      <c r="AM1202" s="139"/>
      <c r="AN1202" s="139"/>
      <c r="AO1202" s="139"/>
      <c r="AP1202" s="139"/>
      <c r="AQ1202" s="139"/>
      <c r="AR1202" s="139"/>
      <c r="AS1202" s="139"/>
      <c r="AT1202" s="139"/>
      <c r="AU1202" s="139"/>
      <c r="AV1202" s="139"/>
      <c r="AW1202" s="139"/>
      <c r="AX1202" s="139"/>
      <c r="AY1202" s="139"/>
      <c r="AZ1202" s="139"/>
      <c r="BA1202" s="140"/>
      <c r="BB1202" s="139"/>
      <c r="BC1202" s="139"/>
      <c r="BD1202" s="139"/>
      <c r="BE1202" s="139"/>
      <c r="BF1202" s="139"/>
      <c r="BG1202" s="140"/>
      <c r="BH1202" s="139"/>
      <c r="BI1202" s="139"/>
      <c r="BJ1202" s="139"/>
      <c r="BK1202" s="139"/>
      <c r="BL1202" s="139"/>
      <c r="BM1202" s="139"/>
      <c r="BN1202" s="139"/>
    </row>
    <row r="1203" spans="1:66" ht="15">
      <c r="A1203" s="139"/>
      <c r="B1203" s="139"/>
      <c r="C1203" s="139"/>
      <c r="D1203" s="139"/>
      <c r="E1203" s="139"/>
      <c r="F1203" s="139"/>
      <c r="G1203" s="139"/>
      <c r="H1203" s="139"/>
      <c r="I1203" s="139"/>
      <c r="J1203" s="139"/>
      <c r="K1203" s="139"/>
      <c r="L1203" s="139"/>
      <c r="M1203" s="139"/>
      <c r="N1203" s="139"/>
      <c r="O1203" s="139"/>
      <c r="P1203" s="139"/>
      <c r="Q1203" s="139"/>
      <c r="R1203" s="139"/>
      <c r="S1203" s="139"/>
      <c r="T1203" s="139"/>
      <c r="U1203" s="139"/>
      <c r="V1203" s="139"/>
      <c r="W1203" s="139"/>
      <c r="X1203" s="139"/>
      <c r="Y1203" s="139"/>
      <c r="Z1203" s="139"/>
      <c r="AA1203" s="139"/>
      <c r="AB1203" s="139"/>
      <c r="AC1203" s="139"/>
      <c r="AD1203" s="139"/>
      <c r="AE1203" s="139"/>
      <c r="AF1203" s="139"/>
      <c r="AG1203" s="139"/>
      <c r="AH1203" s="139"/>
      <c r="AI1203" s="139"/>
      <c r="AJ1203" s="139"/>
      <c r="AK1203" s="139"/>
      <c r="AL1203" s="139"/>
      <c r="AM1203" s="139"/>
      <c r="AN1203" s="139"/>
      <c r="AO1203" s="139"/>
      <c r="AP1203" s="139"/>
      <c r="AQ1203" s="139"/>
      <c r="AR1203" s="139"/>
      <c r="AS1203" s="139"/>
      <c r="AT1203" s="139"/>
      <c r="AU1203" s="139"/>
      <c r="AV1203" s="139"/>
      <c r="AW1203" s="139"/>
      <c r="AX1203" s="139"/>
      <c r="AY1203" s="139"/>
      <c r="AZ1203" s="139"/>
      <c r="BA1203" s="140"/>
      <c r="BB1203" s="139"/>
      <c r="BC1203" s="139"/>
      <c r="BD1203" s="139"/>
      <c r="BE1203" s="139"/>
      <c r="BF1203" s="139"/>
      <c r="BG1203" s="140"/>
      <c r="BH1203" s="139"/>
      <c r="BI1203" s="139"/>
      <c r="BJ1203" s="139"/>
      <c r="BK1203" s="139"/>
      <c r="BL1203" s="139"/>
      <c r="BM1203" s="139"/>
      <c r="BN1203" s="139"/>
    </row>
    <row r="1204" spans="1:66" ht="15">
      <c r="A1204" s="139"/>
      <c r="B1204" s="139"/>
      <c r="C1204" s="139"/>
      <c r="D1204" s="139"/>
      <c r="E1204" s="139"/>
      <c r="F1204" s="139"/>
      <c r="G1204" s="139"/>
      <c r="H1204" s="139"/>
      <c r="I1204" s="139"/>
      <c r="J1204" s="139"/>
      <c r="K1204" s="139"/>
      <c r="L1204" s="139"/>
      <c r="M1204" s="139"/>
      <c r="N1204" s="139"/>
      <c r="O1204" s="139"/>
      <c r="P1204" s="139"/>
      <c r="Q1204" s="139"/>
      <c r="R1204" s="139"/>
      <c r="S1204" s="139"/>
      <c r="T1204" s="139"/>
      <c r="U1204" s="139"/>
      <c r="V1204" s="139"/>
      <c r="W1204" s="139"/>
      <c r="X1204" s="139"/>
      <c r="Y1204" s="139"/>
      <c r="Z1204" s="139"/>
      <c r="AA1204" s="139"/>
      <c r="AB1204" s="139"/>
      <c r="AC1204" s="139"/>
      <c r="AD1204" s="139"/>
      <c r="AE1204" s="139"/>
      <c r="AF1204" s="139"/>
      <c r="AG1204" s="139"/>
      <c r="AH1204" s="139"/>
      <c r="AI1204" s="139"/>
      <c r="AJ1204" s="139"/>
      <c r="AK1204" s="139"/>
      <c r="AL1204" s="139"/>
      <c r="AM1204" s="139"/>
      <c r="AN1204" s="139"/>
      <c r="AO1204" s="139"/>
      <c r="AP1204" s="139"/>
      <c r="AQ1204" s="139"/>
      <c r="AR1204" s="139"/>
      <c r="AS1204" s="139"/>
      <c r="AT1204" s="139"/>
      <c r="AU1204" s="139"/>
      <c r="AV1204" s="139"/>
      <c r="AW1204" s="139"/>
      <c r="AX1204" s="139"/>
      <c r="AY1204" s="139"/>
      <c r="AZ1204" s="139"/>
      <c r="BA1204" s="140"/>
      <c r="BB1204" s="139"/>
      <c r="BC1204" s="139"/>
      <c r="BD1204" s="139"/>
      <c r="BE1204" s="139"/>
      <c r="BF1204" s="139"/>
      <c r="BG1204" s="140"/>
      <c r="BH1204" s="139"/>
      <c r="BI1204" s="139"/>
      <c r="BJ1204" s="139"/>
      <c r="BK1204" s="139"/>
      <c r="BL1204" s="139"/>
      <c r="BM1204" s="139"/>
      <c r="BN1204" s="139"/>
    </row>
    <row r="1205" spans="1:66" ht="15">
      <c r="A1205" s="139"/>
      <c r="B1205" s="139"/>
      <c r="C1205" s="139"/>
      <c r="D1205" s="139"/>
      <c r="E1205" s="139"/>
      <c r="F1205" s="139"/>
      <c r="G1205" s="139"/>
      <c r="H1205" s="139"/>
      <c r="I1205" s="139"/>
      <c r="J1205" s="139"/>
      <c r="K1205" s="139"/>
      <c r="L1205" s="139"/>
      <c r="M1205" s="139"/>
      <c r="N1205" s="139"/>
      <c r="O1205" s="139"/>
      <c r="P1205" s="139"/>
      <c r="Q1205" s="139"/>
      <c r="R1205" s="139"/>
      <c r="S1205" s="139"/>
      <c r="T1205" s="139"/>
      <c r="U1205" s="139"/>
      <c r="V1205" s="139"/>
      <c r="W1205" s="139"/>
      <c r="X1205" s="139"/>
      <c r="Y1205" s="139"/>
      <c r="Z1205" s="139"/>
      <c r="AA1205" s="139"/>
      <c r="AB1205" s="139"/>
      <c r="AC1205" s="139"/>
      <c r="AD1205" s="139"/>
      <c r="AE1205" s="139"/>
      <c r="AF1205" s="139"/>
      <c r="AG1205" s="139"/>
      <c r="AH1205" s="139"/>
      <c r="AI1205" s="139"/>
      <c r="AJ1205" s="139"/>
      <c r="AK1205" s="139"/>
      <c r="AL1205" s="139"/>
      <c r="AM1205" s="139"/>
      <c r="AN1205" s="139"/>
      <c r="AO1205" s="139"/>
      <c r="AP1205" s="139"/>
      <c r="AQ1205" s="139"/>
      <c r="AR1205" s="139"/>
      <c r="AS1205" s="139"/>
      <c r="AT1205" s="139"/>
      <c r="AU1205" s="139"/>
      <c r="AV1205" s="139"/>
      <c r="AW1205" s="139"/>
      <c r="AX1205" s="139"/>
      <c r="AY1205" s="139"/>
      <c r="AZ1205" s="139"/>
      <c r="BA1205" s="140"/>
      <c r="BB1205" s="139"/>
      <c r="BC1205" s="139"/>
      <c r="BD1205" s="139"/>
      <c r="BE1205" s="139"/>
      <c r="BF1205" s="139"/>
      <c r="BG1205" s="140"/>
      <c r="BH1205" s="139"/>
      <c r="BI1205" s="139"/>
      <c r="BJ1205" s="139"/>
      <c r="BK1205" s="139"/>
      <c r="BL1205" s="139"/>
      <c r="BM1205" s="139"/>
      <c r="BN1205" s="139"/>
    </row>
    <row r="1206" spans="1:66" ht="15">
      <c r="A1206" s="139"/>
      <c r="B1206" s="139"/>
      <c r="C1206" s="139"/>
      <c r="D1206" s="139"/>
      <c r="E1206" s="139"/>
      <c r="F1206" s="139"/>
      <c r="G1206" s="139"/>
      <c r="H1206" s="139"/>
      <c r="I1206" s="139"/>
      <c r="J1206" s="139"/>
      <c r="K1206" s="139"/>
      <c r="L1206" s="139"/>
      <c r="M1206" s="139"/>
      <c r="N1206" s="139"/>
      <c r="O1206" s="139"/>
      <c r="P1206" s="139"/>
      <c r="Q1206" s="139"/>
      <c r="R1206" s="139"/>
      <c r="S1206" s="139"/>
      <c r="T1206" s="139"/>
      <c r="U1206" s="139"/>
      <c r="V1206" s="139"/>
      <c r="W1206" s="139"/>
      <c r="X1206" s="139"/>
      <c r="Y1206" s="139"/>
      <c r="Z1206" s="139"/>
      <c r="AA1206" s="139"/>
      <c r="AB1206" s="139"/>
      <c r="AC1206" s="139"/>
      <c r="AD1206" s="139"/>
      <c r="AE1206" s="139"/>
      <c r="AF1206" s="139"/>
      <c r="AG1206" s="139"/>
      <c r="AH1206" s="139"/>
      <c r="AI1206" s="139"/>
      <c r="AJ1206" s="139"/>
      <c r="AK1206" s="139"/>
      <c r="AL1206" s="139"/>
      <c r="AM1206" s="139"/>
      <c r="AN1206" s="139"/>
      <c r="AO1206" s="139"/>
      <c r="AP1206" s="139"/>
      <c r="AQ1206" s="139"/>
      <c r="AR1206" s="139"/>
      <c r="AS1206" s="139"/>
      <c r="AT1206" s="139"/>
      <c r="AU1206" s="139"/>
      <c r="AV1206" s="139"/>
      <c r="AW1206" s="139"/>
      <c r="AX1206" s="139"/>
      <c r="AY1206" s="139"/>
      <c r="AZ1206" s="139"/>
      <c r="BA1206" s="140"/>
      <c r="BB1206" s="139"/>
      <c r="BC1206" s="139"/>
      <c r="BD1206" s="139"/>
      <c r="BE1206" s="139"/>
      <c r="BF1206" s="139"/>
      <c r="BG1206" s="140"/>
      <c r="BH1206" s="139"/>
      <c r="BI1206" s="139"/>
      <c r="BJ1206" s="139"/>
      <c r="BK1206" s="139"/>
      <c r="BL1206" s="139"/>
      <c r="BM1206" s="139"/>
      <c r="BN1206" s="139"/>
    </row>
    <row r="1207" spans="1:66" ht="15">
      <c r="A1207" s="139"/>
      <c r="B1207" s="139"/>
      <c r="C1207" s="139"/>
      <c r="D1207" s="139"/>
      <c r="E1207" s="139"/>
      <c r="F1207" s="139"/>
      <c r="G1207" s="139"/>
      <c r="H1207" s="139"/>
      <c r="I1207" s="139"/>
      <c r="J1207" s="139"/>
      <c r="K1207" s="139"/>
      <c r="L1207" s="139"/>
      <c r="M1207" s="139"/>
      <c r="N1207" s="139"/>
      <c r="O1207" s="139"/>
      <c r="P1207" s="139"/>
      <c r="Q1207" s="139"/>
      <c r="R1207" s="139"/>
      <c r="S1207" s="139"/>
      <c r="T1207" s="139"/>
      <c r="U1207" s="139"/>
      <c r="V1207" s="139"/>
      <c r="W1207" s="139"/>
      <c r="X1207" s="139"/>
      <c r="Y1207" s="139"/>
      <c r="Z1207" s="139"/>
      <c r="AA1207" s="139"/>
      <c r="AB1207" s="139"/>
      <c r="AC1207" s="139"/>
      <c r="AD1207" s="139"/>
      <c r="AE1207" s="139"/>
      <c r="AF1207" s="139"/>
      <c r="AG1207" s="139"/>
      <c r="AH1207" s="139"/>
      <c r="AI1207" s="139"/>
      <c r="AJ1207" s="139"/>
      <c r="AK1207" s="139"/>
      <c r="AL1207" s="139"/>
      <c r="AM1207" s="139"/>
      <c r="AN1207" s="139"/>
      <c r="AO1207" s="139"/>
      <c r="AP1207" s="139"/>
      <c r="AQ1207" s="139"/>
      <c r="AR1207" s="139"/>
      <c r="AS1207" s="139"/>
      <c r="AT1207" s="139"/>
      <c r="AU1207" s="139"/>
      <c r="AV1207" s="139"/>
      <c r="AW1207" s="139"/>
      <c r="AX1207" s="139"/>
      <c r="AY1207" s="139"/>
      <c r="AZ1207" s="139"/>
      <c r="BA1207" s="140"/>
      <c r="BB1207" s="139"/>
      <c r="BC1207" s="139"/>
      <c r="BD1207" s="139"/>
      <c r="BE1207" s="139"/>
      <c r="BF1207" s="139"/>
      <c r="BG1207" s="140"/>
      <c r="BH1207" s="139"/>
      <c r="BI1207" s="139"/>
      <c r="BJ1207" s="139"/>
      <c r="BK1207" s="139"/>
      <c r="BL1207" s="139"/>
      <c r="BM1207" s="139"/>
      <c r="BN1207" s="139"/>
    </row>
    <row r="1208" spans="1:66" ht="15">
      <c r="A1208" s="139"/>
      <c r="B1208" s="139"/>
      <c r="C1208" s="139"/>
      <c r="D1208" s="139"/>
      <c r="E1208" s="139"/>
      <c r="F1208" s="139"/>
      <c r="G1208" s="139"/>
      <c r="H1208" s="139"/>
      <c r="I1208" s="139"/>
      <c r="J1208" s="139"/>
      <c r="K1208" s="139"/>
      <c r="L1208" s="139"/>
      <c r="M1208" s="139"/>
      <c r="N1208" s="139"/>
      <c r="O1208" s="139"/>
      <c r="P1208" s="139"/>
      <c r="Q1208" s="139"/>
      <c r="R1208" s="139"/>
      <c r="S1208" s="139"/>
      <c r="T1208" s="139"/>
      <c r="U1208" s="139"/>
      <c r="V1208" s="139"/>
      <c r="W1208" s="139"/>
      <c r="X1208" s="139"/>
      <c r="Y1208" s="139"/>
      <c r="Z1208" s="139"/>
      <c r="AA1208" s="139"/>
      <c r="AB1208" s="139"/>
      <c r="AC1208" s="139"/>
      <c r="AD1208" s="139"/>
      <c r="AE1208" s="139"/>
      <c r="AF1208" s="139"/>
      <c r="AG1208" s="139"/>
      <c r="AH1208" s="139"/>
      <c r="AI1208" s="139"/>
      <c r="AJ1208" s="139"/>
      <c r="AK1208" s="139"/>
      <c r="AL1208" s="139"/>
      <c r="AM1208" s="139"/>
      <c r="AN1208" s="139"/>
      <c r="AO1208" s="139"/>
      <c r="AP1208" s="139"/>
      <c r="AQ1208" s="139"/>
      <c r="AR1208" s="139"/>
      <c r="AS1208" s="139"/>
      <c r="AT1208" s="139"/>
      <c r="AU1208" s="139"/>
      <c r="AV1208" s="139"/>
      <c r="AW1208" s="139"/>
      <c r="AX1208" s="139"/>
      <c r="AY1208" s="139"/>
      <c r="AZ1208" s="139"/>
      <c r="BA1208" s="140"/>
      <c r="BB1208" s="139"/>
      <c r="BC1208" s="139"/>
      <c r="BD1208" s="139"/>
      <c r="BE1208" s="139"/>
      <c r="BF1208" s="139"/>
      <c r="BG1208" s="140"/>
      <c r="BH1208" s="139"/>
      <c r="BI1208" s="139"/>
      <c r="BJ1208" s="139"/>
      <c r="BK1208" s="139"/>
      <c r="BL1208" s="139"/>
      <c r="BM1208" s="139"/>
      <c r="BN1208" s="139"/>
    </row>
    <row r="1209" spans="1:66" ht="15">
      <c r="A1209" s="139"/>
      <c r="B1209" s="139"/>
      <c r="C1209" s="139"/>
      <c r="D1209" s="139"/>
      <c r="E1209" s="139"/>
      <c r="F1209" s="139"/>
      <c r="G1209" s="139"/>
      <c r="H1209" s="139"/>
      <c r="I1209" s="139"/>
      <c r="J1209" s="139"/>
      <c r="K1209" s="139"/>
      <c r="L1209" s="139"/>
      <c r="M1209" s="139"/>
      <c r="N1209" s="139"/>
      <c r="O1209" s="139"/>
      <c r="P1209" s="139"/>
      <c r="Q1209" s="139"/>
      <c r="R1209" s="139"/>
      <c r="S1209" s="139"/>
      <c r="T1209" s="139"/>
      <c r="U1209" s="139"/>
      <c r="V1209" s="139"/>
      <c r="W1209" s="139"/>
      <c r="X1209" s="139"/>
      <c r="Y1209" s="139"/>
      <c r="Z1209" s="139"/>
      <c r="AA1209" s="139"/>
      <c r="AB1209" s="139"/>
      <c r="AC1209" s="139"/>
      <c r="AD1209" s="139"/>
      <c r="AE1209" s="139"/>
      <c r="AF1209" s="139"/>
      <c r="AG1209" s="139"/>
      <c r="AH1209" s="139"/>
      <c r="AI1209" s="139"/>
      <c r="AJ1209" s="139"/>
      <c r="AK1209" s="139"/>
      <c r="AL1209" s="139"/>
      <c r="AM1209" s="139"/>
      <c r="AN1209" s="139"/>
      <c r="AO1209" s="139"/>
      <c r="AP1209" s="139"/>
      <c r="AQ1209" s="139"/>
      <c r="AR1209" s="139"/>
      <c r="AS1209" s="139"/>
      <c r="AT1209" s="139"/>
      <c r="AU1209" s="139"/>
      <c r="AV1209" s="139"/>
      <c r="AW1209" s="139"/>
      <c r="AX1209" s="139"/>
      <c r="AY1209" s="139"/>
      <c r="AZ1209" s="139"/>
      <c r="BA1209" s="140"/>
      <c r="BB1209" s="139"/>
      <c r="BC1209" s="139"/>
      <c r="BD1209" s="139"/>
      <c r="BE1209" s="139"/>
      <c r="BF1209" s="139"/>
      <c r="BG1209" s="140"/>
      <c r="BH1209" s="139"/>
      <c r="BI1209" s="139"/>
      <c r="BJ1209" s="139"/>
      <c r="BK1209" s="139"/>
      <c r="BL1209" s="139"/>
      <c r="BM1209" s="139"/>
      <c r="BN1209" s="139"/>
    </row>
    <row r="1210" spans="1:66" ht="15">
      <c r="A1210" s="139"/>
      <c r="B1210" s="139"/>
      <c r="C1210" s="139"/>
      <c r="D1210" s="139"/>
      <c r="E1210" s="139"/>
      <c r="F1210" s="139"/>
      <c r="G1210" s="139"/>
      <c r="H1210" s="139"/>
      <c r="I1210" s="139"/>
      <c r="J1210" s="139"/>
      <c r="K1210" s="139"/>
      <c r="L1210" s="139"/>
      <c r="M1210" s="139"/>
      <c r="N1210" s="139"/>
      <c r="O1210" s="139"/>
      <c r="P1210" s="139"/>
      <c r="Q1210" s="139"/>
      <c r="R1210" s="139"/>
      <c r="S1210" s="139"/>
      <c r="T1210" s="139"/>
      <c r="U1210" s="139"/>
      <c r="V1210" s="139"/>
      <c r="W1210" s="139"/>
      <c r="X1210" s="139"/>
      <c r="Y1210" s="139"/>
      <c r="Z1210" s="139"/>
      <c r="AA1210" s="139"/>
      <c r="AB1210" s="139"/>
      <c r="AC1210" s="139"/>
      <c r="AD1210" s="139"/>
      <c r="AE1210" s="139"/>
      <c r="AF1210" s="139"/>
      <c r="AG1210" s="139"/>
      <c r="AH1210" s="139"/>
      <c r="AI1210" s="139"/>
      <c r="AJ1210" s="139"/>
      <c r="AK1210" s="139"/>
      <c r="AL1210" s="139"/>
      <c r="AM1210" s="139"/>
      <c r="AN1210" s="139"/>
      <c r="AO1210" s="139"/>
      <c r="AP1210" s="139"/>
      <c r="AQ1210" s="139"/>
      <c r="AR1210" s="139"/>
      <c r="AS1210" s="139"/>
      <c r="AT1210" s="139"/>
      <c r="AU1210" s="139"/>
      <c r="AV1210" s="139"/>
      <c r="AW1210" s="139"/>
      <c r="AX1210" s="139"/>
      <c r="AY1210" s="139"/>
      <c r="AZ1210" s="139"/>
      <c r="BA1210" s="140"/>
      <c r="BB1210" s="139"/>
      <c r="BC1210" s="139"/>
      <c r="BD1210" s="139"/>
      <c r="BE1210" s="139"/>
      <c r="BF1210" s="139"/>
      <c r="BG1210" s="140"/>
      <c r="BH1210" s="139"/>
      <c r="BI1210" s="139"/>
      <c r="BJ1210" s="139"/>
      <c r="BK1210" s="139"/>
      <c r="BL1210" s="139"/>
      <c r="BM1210" s="139"/>
      <c r="BN1210" s="139"/>
    </row>
    <row r="1211" spans="1:66" ht="15">
      <c r="A1211" s="139"/>
      <c r="B1211" s="139"/>
      <c r="C1211" s="139"/>
      <c r="D1211" s="139"/>
      <c r="E1211" s="139"/>
      <c r="F1211" s="139"/>
      <c r="G1211" s="139"/>
      <c r="H1211" s="139"/>
      <c r="I1211" s="139"/>
      <c r="J1211" s="139"/>
      <c r="K1211" s="139"/>
      <c r="L1211" s="139"/>
      <c r="M1211" s="139"/>
      <c r="N1211" s="139"/>
      <c r="O1211" s="139"/>
      <c r="P1211" s="139"/>
      <c r="Q1211" s="139"/>
      <c r="R1211" s="139"/>
      <c r="S1211" s="139"/>
      <c r="T1211" s="139"/>
      <c r="U1211" s="139"/>
      <c r="V1211" s="139"/>
      <c r="W1211" s="139"/>
      <c r="X1211" s="139"/>
      <c r="Y1211" s="139"/>
      <c r="Z1211" s="139"/>
      <c r="AA1211" s="139"/>
      <c r="AB1211" s="139"/>
      <c r="AC1211" s="139"/>
      <c r="AD1211" s="139"/>
      <c r="AE1211" s="139"/>
      <c r="AF1211" s="139"/>
      <c r="AG1211" s="139"/>
      <c r="AH1211" s="139"/>
      <c r="AI1211" s="139"/>
      <c r="AJ1211" s="139"/>
      <c r="AK1211" s="139"/>
      <c r="AL1211" s="139"/>
      <c r="AM1211" s="139"/>
      <c r="AN1211" s="139"/>
      <c r="AO1211" s="139"/>
      <c r="AP1211" s="139"/>
      <c r="AQ1211" s="139"/>
      <c r="AR1211" s="139"/>
      <c r="AS1211" s="139"/>
      <c r="AT1211" s="139"/>
      <c r="AU1211" s="139"/>
      <c r="AV1211" s="139"/>
      <c r="AW1211" s="139"/>
      <c r="AX1211" s="139"/>
      <c r="AY1211" s="139"/>
      <c r="AZ1211" s="139"/>
      <c r="BA1211" s="140"/>
      <c r="BB1211" s="139"/>
      <c r="BC1211" s="139"/>
      <c r="BD1211" s="139"/>
      <c r="BE1211" s="139"/>
      <c r="BF1211" s="139"/>
      <c r="BG1211" s="140"/>
      <c r="BH1211" s="139"/>
      <c r="BI1211" s="139"/>
      <c r="BJ1211" s="139"/>
      <c r="BK1211" s="139"/>
      <c r="BL1211" s="139"/>
      <c r="BM1211" s="139"/>
      <c r="BN1211" s="139"/>
    </row>
    <row r="1212" spans="1:66" ht="15">
      <c r="A1212" s="139"/>
      <c r="B1212" s="139"/>
      <c r="C1212" s="139"/>
      <c r="D1212" s="139"/>
      <c r="E1212" s="139"/>
      <c r="F1212" s="139"/>
      <c r="G1212" s="139"/>
      <c r="H1212" s="139"/>
      <c r="I1212" s="139"/>
      <c r="J1212" s="139"/>
      <c r="K1212" s="139"/>
      <c r="L1212" s="139"/>
      <c r="M1212" s="139"/>
      <c r="N1212" s="139"/>
      <c r="O1212" s="139"/>
      <c r="P1212" s="139"/>
      <c r="Q1212" s="139"/>
      <c r="R1212" s="139"/>
      <c r="S1212" s="139"/>
      <c r="T1212" s="139"/>
      <c r="U1212" s="139"/>
      <c r="V1212" s="139"/>
      <c r="W1212" s="139"/>
      <c r="X1212" s="139"/>
      <c r="Y1212" s="139"/>
      <c r="Z1212" s="139"/>
      <c r="AA1212" s="139"/>
      <c r="AB1212" s="139"/>
      <c r="AC1212" s="139"/>
      <c r="AD1212" s="139"/>
      <c r="AE1212" s="139"/>
      <c r="AF1212" s="139"/>
      <c r="AG1212" s="139"/>
      <c r="AH1212" s="139"/>
      <c r="AI1212" s="139"/>
      <c r="AJ1212" s="139"/>
      <c r="AK1212" s="139"/>
      <c r="AL1212" s="139"/>
      <c r="AM1212" s="139"/>
      <c r="AN1212" s="139"/>
      <c r="AO1212" s="139"/>
      <c r="AP1212" s="139"/>
      <c r="AQ1212" s="139"/>
      <c r="AR1212" s="139"/>
      <c r="AS1212" s="139"/>
      <c r="AT1212" s="139"/>
      <c r="AU1212" s="139"/>
      <c r="AV1212" s="139"/>
      <c r="AW1212" s="139"/>
      <c r="AX1212" s="139"/>
      <c r="AY1212" s="139"/>
      <c r="AZ1212" s="139"/>
      <c r="BA1212" s="140"/>
      <c r="BB1212" s="139"/>
      <c r="BC1212" s="139"/>
      <c r="BD1212" s="139"/>
      <c r="BE1212" s="139"/>
      <c r="BF1212" s="139"/>
      <c r="BG1212" s="140"/>
      <c r="BH1212" s="139"/>
      <c r="BI1212" s="139"/>
      <c r="BJ1212" s="139"/>
      <c r="BK1212" s="139"/>
      <c r="BL1212" s="139"/>
      <c r="BM1212" s="139"/>
      <c r="BN1212" s="139"/>
    </row>
    <row r="1213" spans="1:66" ht="15">
      <c r="A1213" s="139"/>
      <c r="B1213" s="139"/>
      <c r="C1213" s="139"/>
      <c r="D1213" s="139"/>
      <c r="E1213" s="139"/>
      <c r="F1213" s="139"/>
      <c r="G1213" s="139"/>
      <c r="H1213" s="139"/>
      <c r="I1213" s="139"/>
      <c r="J1213" s="139"/>
      <c r="K1213" s="139"/>
      <c r="L1213" s="139"/>
      <c r="M1213" s="139"/>
      <c r="N1213" s="139"/>
      <c r="O1213" s="139"/>
      <c r="P1213" s="139"/>
      <c r="Q1213" s="139"/>
      <c r="R1213" s="139"/>
      <c r="S1213" s="139"/>
      <c r="T1213" s="139"/>
      <c r="U1213" s="139"/>
      <c r="V1213" s="139"/>
      <c r="W1213" s="139"/>
      <c r="X1213" s="139"/>
      <c r="Y1213" s="139"/>
      <c r="Z1213" s="139"/>
      <c r="AA1213" s="139"/>
      <c r="AB1213" s="139"/>
      <c r="AC1213" s="139"/>
      <c r="AD1213" s="139"/>
      <c r="AE1213" s="139"/>
      <c r="AF1213" s="139"/>
      <c r="AG1213" s="139"/>
      <c r="AH1213" s="139"/>
      <c r="AI1213" s="139"/>
      <c r="AJ1213" s="139"/>
      <c r="AK1213" s="139"/>
      <c r="AL1213" s="139"/>
      <c r="AM1213" s="139"/>
      <c r="AN1213" s="139"/>
      <c r="AO1213" s="139"/>
      <c r="AP1213" s="139"/>
      <c r="AQ1213" s="139"/>
      <c r="AR1213" s="139"/>
      <c r="AS1213" s="139"/>
      <c r="AT1213" s="139"/>
      <c r="AU1213" s="139"/>
      <c r="AV1213" s="139"/>
      <c r="AW1213" s="139"/>
      <c r="AX1213" s="139"/>
      <c r="AY1213" s="139"/>
      <c r="AZ1213" s="139"/>
      <c r="BA1213" s="140"/>
      <c r="BB1213" s="139"/>
      <c r="BC1213" s="139"/>
      <c r="BD1213" s="139"/>
      <c r="BE1213" s="139"/>
      <c r="BF1213" s="139"/>
      <c r="BG1213" s="140"/>
      <c r="BH1213" s="139"/>
      <c r="BI1213" s="139"/>
      <c r="BJ1213" s="139"/>
      <c r="BK1213" s="139"/>
      <c r="BL1213" s="139"/>
      <c r="BM1213" s="139"/>
      <c r="BN1213" s="139"/>
    </row>
    <row r="1214" spans="1:66" ht="15">
      <c r="A1214" s="139"/>
      <c r="B1214" s="139"/>
      <c r="C1214" s="139"/>
      <c r="D1214" s="139"/>
      <c r="E1214" s="139"/>
      <c r="F1214" s="139"/>
      <c r="G1214" s="139"/>
      <c r="H1214" s="139"/>
      <c r="I1214" s="139"/>
      <c r="J1214" s="139"/>
      <c r="K1214" s="139"/>
      <c r="L1214" s="139"/>
      <c r="M1214" s="139"/>
      <c r="N1214" s="139"/>
      <c r="O1214" s="139"/>
      <c r="P1214" s="139"/>
      <c r="Q1214" s="139"/>
      <c r="R1214" s="139"/>
      <c r="S1214" s="139"/>
      <c r="T1214" s="139"/>
      <c r="U1214" s="139"/>
      <c r="V1214" s="139"/>
      <c r="W1214" s="139"/>
      <c r="X1214" s="139"/>
      <c r="Y1214" s="139"/>
      <c r="Z1214" s="139"/>
      <c r="AA1214" s="139"/>
      <c r="AB1214" s="139"/>
      <c r="AC1214" s="139"/>
      <c r="AD1214" s="139"/>
      <c r="AE1214" s="139"/>
      <c r="AF1214" s="139"/>
      <c r="AG1214" s="139"/>
      <c r="AH1214" s="139"/>
      <c r="AI1214" s="139"/>
      <c r="AJ1214" s="139"/>
      <c r="AK1214" s="139"/>
      <c r="AL1214" s="139"/>
      <c r="AM1214" s="139"/>
      <c r="AN1214" s="139"/>
      <c r="AO1214" s="139"/>
      <c r="AP1214" s="139"/>
      <c r="AQ1214" s="139"/>
      <c r="AR1214" s="139"/>
      <c r="AS1214" s="139"/>
      <c r="AT1214" s="139"/>
      <c r="AU1214" s="139"/>
      <c r="AV1214" s="139"/>
      <c r="AW1214" s="139"/>
      <c r="AX1214" s="139"/>
      <c r="AY1214" s="139"/>
      <c r="AZ1214" s="139"/>
      <c r="BA1214" s="140"/>
      <c r="BB1214" s="139"/>
      <c r="BC1214" s="139"/>
      <c r="BD1214" s="139"/>
      <c r="BE1214" s="139"/>
      <c r="BF1214" s="139"/>
      <c r="BG1214" s="140"/>
      <c r="BH1214" s="139"/>
      <c r="BI1214" s="139"/>
      <c r="BJ1214" s="139"/>
      <c r="BK1214" s="139"/>
      <c r="BL1214" s="139"/>
      <c r="BM1214" s="139"/>
      <c r="BN1214" s="139"/>
    </row>
    <row r="1215" spans="1:66" ht="15">
      <c r="A1215" s="139"/>
      <c r="B1215" s="139"/>
      <c r="C1215" s="139"/>
      <c r="D1215" s="139"/>
      <c r="E1215" s="139"/>
      <c r="F1215" s="139"/>
      <c r="G1215" s="139"/>
      <c r="H1215" s="139"/>
      <c r="I1215" s="139"/>
      <c r="J1215" s="139"/>
      <c r="K1215" s="139"/>
      <c r="L1215" s="139"/>
      <c r="M1215" s="139"/>
      <c r="N1215" s="139"/>
      <c r="O1215" s="139"/>
      <c r="P1215" s="139"/>
      <c r="Q1215" s="139"/>
      <c r="R1215" s="139"/>
      <c r="S1215" s="139"/>
      <c r="T1215" s="139"/>
      <c r="U1215" s="139"/>
      <c r="V1215" s="139"/>
      <c r="W1215" s="139"/>
      <c r="X1215" s="139"/>
      <c r="Y1215" s="139"/>
      <c r="Z1215" s="139"/>
      <c r="AA1215" s="139"/>
      <c r="AB1215" s="139"/>
      <c r="AC1215" s="139"/>
      <c r="AD1215" s="139"/>
      <c r="AE1215" s="139"/>
      <c r="AF1215" s="139"/>
      <c r="AG1215" s="139"/>
      <c r="AH1215" s="139"/>
      <c r="AI1215" s="139"/>
      <c r="AJ1215" s="139"/>
      <c r="AK1215" s="139"/>
      <c r="AL1215" s="139"/>
      <c r="AM1215" s="139"/>
      <c r="AN1215" s="139"/>
      <c r="AO1215" s="139"/>
      <c r="AP1215" s="139"/>
      <c r="AQ1215" s="139"/>
      <c r="AR1215" s="139"/>
      <c r="AS1215" s="139"/>
      <c r="AT1215" s="139"/>
      <c r="AU1215" s="139"/>
      <c r="AV1215" s="139"/>
      <c r="AW1215" s="139"/>
      <c r="AX1215" s="139"/>
      <c r="AY1215" s="139"/>
      <c r="AZ1215" s="139"/>
      <c r="BA1215" s="140"/>
      <c r="BB1215" s="139"/>
      <c r="BC1215" s="139"/>
      <c r="BD1215" s="139"/>
      <c r="BE1215" s="139"/>
      <c r="BF1215" s="139"/>
      <c r="BG1215" s="140"/>
      <c r="BH1215" s="139"/>
      <c r="BI1215" s="139"/>
      <c r="BJ1215" s="139"/>
      <c r="BK1215" s="139"/>
      <c r="BL1215" s="139"/>
      <c r="BM1215" s="139"/>
      <c r="BN1215" s="139"/>
    </row>
    <row r="1216" spans="1:66" ht="15">
      <c r="A1216" s="139"/>
      <c r="B1216" s="139"/>
      <c r="C1216" s="139"/>
      <c r="D1216" s="139"/>
      <c r="E1216" s="139"/>
      <c r="F1216" s="139"/>
      <c r="G1216" s="139"/>
      <c r="H1216" s="139"/>
      <c r="I1216" s="139"/>
      <c r="J1216" s="139"/>
      <c r="K1216" s="139"/>
      <c r="L1216" s="139"/>
      <c r="M1216" s="139"/>
      <c r="N1216" s="139"/>
      <c r="O1216" s="139"/>
      <c r="P1216" s="139"/>
      <c r="Q1216" s="139"/>
      <c r="R1216" s="139"/>
      <c r="S1216" s="139"/>
      <c r="T1216" s="139"/>
      <c r="U1216" s="139"/>
      <c r="V1216" s="139"/>
      <c r="W1216" s="139"/>
      <c r="X1216" s="139"/>
      <c r="Y1216" s="139"/>
      <c r="Z1216" s="139"/>
      <c r="AA1216" s="139"/>
      <c r="AB1216" s="139"/>
      <c r="AC1216" s="139"/>
      <c r="AD1216" s="139"/>
      <c r="AE1216" s="139"/>
      <c r="AF1216" s="139"/>
      <c r="AG1216" s="139"/>
      <c r="AH1216" s="139"/>
      <c r="AI1216" s="139"/>
      <c r="AJ1216" s="139"/>
      <c r="AK1216" s="139"/>
      <c r="AL1216" s="139"/>
      <c r="AM1216" s="139"/>
      <c r="AN1216" s="139"/>
      <c r="AO1216" s="139"/>
      <c r="AP1216" s="139"/>
      <c r="AQ1216" s="139"/>
      <c r="AR1216" s="139"/>
      <c r="AS1216" s="139"/>
      <c r="AT1216" s="139"/>
      <c r="AU1216" s="139"/>
      <c r="AV1216" s="139"/>
      <c r="AW1216" s="139"/>
      <c r="AX1216" s="139"/>
      <c r="AY1216" s="139"/>
      <c r="AZ1216" s="139"/>
      <c r="BA1216" s="140"/>
      <c r="BB1216" s="139"/>
      <c r="BC1216" s="139"/>
      <c r="BD1216" s="139"/>
      <c r="BE1216" s="139"/>
      <c r="BF1216" s="139"/>
      <c r="BG1216" s="140"/>
      <c r="BH1216" s="139"/>
      <c r="BI1216" s="139"/>
      <c r="BJ1216" s="139"/>
      <c r="BK1216" s="139"/>
      <c r="BL1216" s="139"/>
      <c r="BM1216" s="139"/>
      <c r="BN1216" s="139"/>
    </row>
    <row r="1217" spans="1:66" ht="15">
      <c r="A1217" s="139"/>
      <c r="B1217" s="139"/>
      <c r="C1217" s="139"/>
      <c r="D1217" s="139"/>
      <c r="E1217" s="139"/>
      <c r="F1217" s="139"/>
      <c r="G1217" s="139"/>
      <c r="H1217" s="139"/>
      <c r="I1217" s="139"/>
      <c r="J1217" s="139"/>
      <c r="K1217" s="139"/>
      <c r="L1217" s="139"/>
      <c r="M1217" s="139"/>
      <c r="N1217" s="139"/>
      <c r="O1217" s="139"/>
      <c r="P1217" s="139"/>
      <c r="Q1217" s="139"/>
      <c r="R1217" s="139"/>
      <c r="S1217" s="139"/>
      <c r="T1217" s="139"/>
      <c r="U1217" s="139"/>
      <c r="V1217" s="139"/>
      <c r="W1217" s="139"/>
      <c r="X1217" s="139"/>
      <c r="Y1217" s="139"/>
      <c r="Z1217" s="139"/>
      <c r="AA1217" s="139"/>
      <c r="AB1217" s="139"/>
      <c r="AC1217" s="139"/>
      <c r="AD1217" s="139"/>
      <c r="AE1217" s="139"/>
      <c r="AF1217" s="139"/>
      <c r="AG1217" s="139"/>
      <c r="AH1217" s="139"/>
      <c r="AI1217" s="139"/>
      <c r="AJ1217" s="139"/>
      <c r="AK1217" s="139"/>
      <c r="AL1217" s="139"/>
      <c r="AM1217" s="139"/>
      <c r="AN1217" s="139"/>
      <c r="AO1217" s="139"/>
      <c r="AP1217" s="139"/>
      <c r="AQ1217" s="139"/>
      <c r="AR1217" s="139"/>
      <c r="AS1217" s="139"/>
      <c r="AT1217" s="139"/>
      <c r="AU1217" s="139"/>
      <c r="AV1217" s="139"/>
      <c r="AW1217" s="139"/>
      <c r="AX1217" s="139"/>
      <c r="AY1217" s="139"/>
      <c r="AZ1217" s="139"/>
      <c r="BA1217" s="140"/>
      <c r="BB1217" s="139"/>
      <c r="BC1217" s="139"/>
      <c r="BD1217" s="139"/>
      <c r="BE1217" s="139"/>
      <c r="BF1217" s="139"/>
      <c r="BG1217" s="140"/>
      <c r="BH1217" s="139"/>
      <c r="BI1217" s="139"/>
      <c r="BJ1217" s="139"/>
      <c r="BK1217" s="139"/>
      <c r="BL1217" s="139"/>
      <c r="BM1217" s="139"/>
      <c r="BN1217" s="139"/>
    </row>
    <row r="1218" spans="1:66" ht="15">
      <c r="A1218" s="139"/>
      <c r="B1218" s="139"/>
      <c r="C1218" s="139"/>
      <c r="D1218" s="139"/>
      <c r="E1218" s="139"/>
      <c r="F1218" s="139"/>
      <c r="G1218" s="139"/>
      <c r="H1218" s="139"/>
      <c r="I1218" s="139"/>
      <c r="J1218" s="139"/>
      <c r="K1218" s="139"/>
      <c r="L1218" s="139"/>
      <c r="M1218" s="139"/>
      <c r="N1218" s="139"/>
      <c r="O1218" s="139"/>
      <c r="P1218" s="139"/>
      <c r="Q1218" s="139"/>
      <c r="R1218" s="139"/>
      <c r="S1218" s="139"/>
      <c r="T1218" s="139"/>
      <c r="U1218" s="139"/>
      <c r="V1218" s="139"/>
      <c r="W1218" s="139"/>
      <c r="X1218" s="139"/>
      <c r="Y1218" s="139"/>
      <c r="Z1218" s="139"/>
      <c r="AA1218" s="139"/>
      <c r="AB1218" s="139"/>
      <c r="AC1218" s="139"/>
      <c r="AD1218" s="139"/>
      <c r="AE1218" s="139"/>
      <c r="AF1218" s="139"/>
      <c r="AG1218" s="139"/>
      <c r="AH1218" s="139"/>
      <c r="AI1218" s="139"/>
      <c r="AJ1218" s="139"/>
      <c r="AK1218" s="139"/>
      <c r="AL1218" s="139"/>
      <c r="AM1218" s="139"/>
      <c r="AN1218" s="139"/>
      <c r="AO1218" s="139"/>
      <c r="AP1218" s="139"/>
      <c r="AQ1218" s="139"/>
      <c r="AR1218" s="139"/>
      <c r="AS1218" s="139"/>
      <c r="AT1218" s="139"/>
      <c r="AU1218" s="139"/>
      <c r="AV1218" s="139"/>
      <c r="AW1218" s="139"/>
      <c r="AX1218" s="139"/>
      <c r="AY1218" s="139"/>
      <c r="AZ1218" s="139"/>
      <c r="BA1218" s="140"/>
      <c r="BB1218" s="139"/>
      <c r="BC1218" s="139"/>
      <c r="BD1218" s="139"/>
      <c r="BE1218" s="139"/>
      <c r="BF1218" s="139"/>
      <c r="BG1218" s="140"/>
      <c r="BH1218" s="139"/>
      <c r="BI1218" s="139"/>
      <c r="BJ1218" s="139"/>
      <c r="BK1218" s="139"/>
      <c r="BL1218" s="139"/>
      <c r="BM1218" s="139"/>
      <c r="BN1218" s="139"/>
    </row>
    <row r="1219" spans="1:66" ht="15">
      <c r="A1219" s="139"/>
      <c r="B1219" s="139"/>
      <c r="C1219" s="139"/>
      <c r="D1219" s="139"/>
      <c r="E1219" s="139"/>
      <c r="F1219" s="139"/>
      <c r="G1219" s="139"/>
      <c r="H1219" s="139"/>
      <c r="I1219" s="139"/>
      <c r="J1219" s="139"/>
      <c r="K1219" s="139"/>
      <c r="L1219" s="139"/>
      <c r="M1219" s="139"/>
      <c r="N1219" s="139"/>
      <c r="O1219" s="139"/>
      <c r="P1219" s="139"/>
      <c r="Q1219" s="139"/>
      <c r="R1219" s="139"/>
      <c r="S1219" s="139"/>
      <c r="T1219" s="139"/>
      <c r="U1219" s="139"/>
      <c r="V1219" s="139"/>
      <c r="W1219" s="139"/>
      <c r="X1219" s="139"/>
      <c r="Y1219" s="139"/>
      <c r="Z1219" s="139"/>
      <c r="AA1219" s="139"/>
      <c r="AB1219" s="139"/>
      <c r="AC1219" s="139"/>
      <c r="AD1219" s="139"/>
      <c r="AE1219" s="139"/>
      <c r="AF1219" s="139"/>
      <c r="AG1219" s="139"/>
      <c r="AH1219" s="139"/>
      <c r="AI1219" s="139"/>
      <c r="AJ1219" s="139"/>
      <c r="AK1219" s="139"/>
      <c r="AL1219" s="139"/>
      <c r="AM1219" s="139"/>
      <c r="AN1219" s="139"/>
      <c r="AO1219" s="139"/>
      <c r="AP1219" s="139"/>
      <c r="AQ1219" s="139"/>
      <c r="AR1219" s="139"/>
      <c r="AS1219" s="139"/>
      <c r="AT1219" s="139"/>
      <c r="AU1219" s="139"/>
      <c r="AV1219" s="139"/>
      <c r="AW1219" s="139"/>
      <c r="AX1219" s="139"/>
      <c r="AY1219" s="139"/>
      <c r="AZ1219" s="139"/>
      <c r="BA1219" s="140"/>
      <c r="BB1219" s="139"/>
      <c r="BC1219" s="139"/>
      <c r="BD1219" s="139"/>
      <c r="BE1219" s="139"/>
      <c r="BF1219" s="139"/>
      <c r="BG1219" s="140"/>
      <c r="BH1219" s="139"/>
      <c r="BI1219" s="139"/>
      <c r="BJ1219" s="139"/>
      <c r="BK1219" s="139"/>
      <c r="BL1219" s="139"/>
      <c r="BM1219" s="139"/>
      <c r="BN1219" s="139"/>
    </row>
    <row r="1220" spans="1:66" ht="15">
      <c r="A1220" s="139"/>
      <c r="B1220" s="139"/>
      <c r="C1220" s="139"/>
      <c r="D1220" s="139"/>
      <c r="E1220" s="139"/>
      <c r="F1220" s="139"/>
      <c r="G1220" s="139"/>
      <c r="H1220" s="139"/>
      <c r="I1220" s="139"/>
      <c r="J1220" s="139"/>
      <c r="K1220" s="139"/>
      <c r="L1220" s="139"/>
      <c r="M1220" s="139"/>
      <c r="N1220" s="139"/>
      <c r="O1220" s="139"/>
      <c r="P1220" s="139"/>
      <c r="Q1220" s="139"/>
      <c r="R1220" s="139"/>
      <c r="S1220" s="139"/>
      <c r="T1220" s="139"/>
      <c r="U1220" s="139"/>
      <c r="V1220" s="139"/>
      <c r="W1220" s="139"/>
      <c r="X1220" s="139"/>
      <c r="Y1220" s="139"/>
      <c r="Z1220" s="139"/>
      <c r="AA1220" s="139"/>
      <c r="AB1220" s="139"/>
      <c r="AC1220" s="139"/>
      <c r="AD1220" s="139"/>
      <c r="AE1220" s="139"/>
      <c r="AF1220" s="139"/>
      <c r="AG1220" s="139"/>
      <c r="AH1220" s="139"/>
      <c r="AI1220" s="139"/>
      <c r="AJ1220" s="139"/>
      <c r="AK1220" s="139"/>
      <c r="AL1220" s="139"/>
      <c r="AM1220" s="139"/>
      <c r="AN1220" s="139"/>
      <c r="AO1220" s="139"/>
      <c r="AP1220" s="139"/>
      <c r="AQ1220" s="139"/>
      <c r="AR1220" s="139"/>
      <c r="AS1220" s="139"/>
      <c r="AT1220" s="139"/>
      <c r="AU1220" s="139"/>
      <c r="AV1220" s="139"/>
      <c r="AW1220" s="139"/>
      <c r="AX1220" s="139"/>
      <c r="AY1220" s="139"/>
      <c r="AZ1220" s="139"/>
      <c r="BA1220" s="140"/>
      <c r="BB1220" s="139"/>
      <c r="BC1220" s="139"/>
      <c r="BD1220" s="139"/>
      <c r="BE1220" s="139"/>
      <c r="BF1220" s="139"/>
      <c r="BG1220" s="140"/>
      <c r="BH1220" s="139"/>
      <c r="BI1220" s="139"/>
      <c r="BJ1220" s="139"/>
      <c r="BK1220" s="139"/>
      <c r="BL1220" s="139"/>
      <c r="BM1220" s="139"/>
      <c r="BN1220" s="139"/>
    </row>
    <row r="1221" spans="1:66" ht="15">
      <c r="A1221" s="139"/>
      <c r="B1221" s="139"/>
      <c r="C1221" s="139"/>
      <c r="D1221" s="139"/>
      <c r="E1221" s="139"/>
      <c r="F1221" s="139"/>
      <c r="G1221" s="139"/>
      <c r="H1221" s="139"/>
      <c r="I1221" s="139"/>
      <c r="J1221" s="139"/>
      <c r="K1221" s="139"/>
      <c r="L1221" s="139"/>
      <c r="M1221" s="139"/>
      <c r="N1221" s="139"/>
      <c r="O1221" s="139"/>
      <c r="P1221" s="139"/>
      <c r="Q1221" s="139"/>
      <c r="R1221" s="139"/>
      <c r="S1221" s="139"/>
      <c r="T1221" s="139"/>
      <c r="U1221" s="139"/>
      <c r="V1221" s="139"/>
      <c r="W1221" s="139"/>
      <c r="X1221" s="139"/>
      <c r="Y1221" s="139"/>
      <c r="Z1221" s="139"/>
      <c r="AA1221" s="139"/>
      <c r="AB1221" s="139"/>
      <c r="AC1221" s="139"/>
      <c r="AD1221" s="139"/>
      <c r="AE1221" s="139"/>
      <c r="AF1221" s="139"/>
      <c r="AG1221" s="139"/>
      <c r="AH1221" s="139"/>
      <c r="AI1221" s="139"/>
      <c r="AJ1221" s="139"/>
      <c r="AK1221" s="139"/>
      <c r="AL1221" s="139"/>
      <c r="AM1221" s="139"/>
      <c r="AN1221" s="139"/>
      <c r="AO1221" s="139"/>
      <c r="AP1221" s="139"/>
      <c r="AQ1221" s="139"/>
      <c r="AR1221" s="139"/>
      <c r="AS1221" s="139"/>
      <c r="AT1221" s="139"/>
      <c r="AU1221" s="139"/>
      <c r="AV1221" s="139"/>
      <c r="AW1221" s="139"/>
      <c r="AX1221" s="139"/>
      <c r="AY1221" s="139"/>
      <c r="AZ1221" s="139"/>
      <c r="BA1221" s="140"/>
      <c r="BB1221" s="139"/>
      <c r="BC1221" s="139"/>
      <c r="BD1221" s="139"/>
      <c r="BE1221" s="139"/>
      <c r="BF1221" s="139"/>
      <c r="BG1221" s="140"/>
      <c r="BH1221" s="139"/>
      <c r="BI1221" s="139"/>
      <c r="BJ1221" s="139"/>
      <c r="BK1221" s="139"/>
      <c r="BL1221" s="139"/>
      <c r="BM1221" s="139"/>
      <c r="BN1221" s="139"/>
    </row>
    <row r="1222" spans="1:66" ht="15">
      <c r="A1222" s="139"/>
      <c r="B1222" s="139"/>
      <c r="C1222" s="139"/>
      <c r="D1222" s="139"/>
      <c r="E1222" s="139"/>
      <c r="F1222" s="139"/>
      <c r="G1222" s="139"/>
      <c r="H1222" s="139"/>
      <c r="I1222" s="139"/>
      <c r="J1222" s="139"/>
      <c r="K1222" s="139"/>
      <c r="L1222" s="139"/>
      <c r="M1222" s="139"/>
      <c r="N1222" s="139"/>
      <c r="O1222" s="139"/>
      <c r="P1222" s="139"/>
      <c r="Q1222" s="139"/>
      <c r="R1222" s="139"/>
      <c r="S1222" s="139"/>
      <c r="T1222" s="139"/>
      <c r="U1222" s="139"/>
      <c r="V1222" s="139"/>
      <c r="W1222" s="139"/>
      <c r="X1222" s="139"/>
      <c r="Y1222" s="139"/>
      <c r="Z1222" s="139"/>
      <c r="AA1222" s="139"/>
      <c r="AB1222" s="139"/>
      <c r="AC1222" s="139"/>
      <c r="AD1222" s="139"/>
      <c r="AE1222" s="139"/>
      <c r="AF1222" s="139"/>
      <c r="AG1222" s="139"/>
      <c r="AH1222" s="139"/>
      <c r="AI1222" s="139"/>
      <c r="AJ1222" s="139"/>
      <c r="AK1222" s="139"/>
      <c r="AL1222" s="139"/>
      <c r="AM1222" s="139"/>
      <c r="AN1222" s="139"/>
      <c r="AO1222" s="139"/>
      <c r="AP1222" s="139"/>
      <c r="AQ1222" s="139"/>
      <c r="AR1222" s="139"/>
      <c r="AS1222" s="139"/>
      <c r="AT1222" s="139"/>
      <c r="AU1222" s="139"/>
      <c r="AV1222" s="139"/>
      <c r="AW1222" s="139"/>
      <c r="AX1222" s="139"/>
      <c r="AY1222" s="139"/>
      <c r="AZ1222" s="139"/>
      <c r="BA1222" s="140"/>
      <c r="BB1222" s="139"/>
      <c r="BC1222" s="139"/>
      <c r="BD1222" s="139"/>
      <c r="BE1222" s="139"/>
      <c r="BF1222" s="139"/>
      <c r="BG1222" s="140"/>
      <c r="BH1222" s="139"/>
      <c r="BI1222" s="139"/>
      <c r="BJ1222" s="139"/>
      <c r="BK1222" s="139"/>
      <c r="BL1222" s="139"/>
      <c r="BM1222" s="139"/>
      <c r="BN1222" s="139"/>
    </row>
    <row r="1223" spans="1:66" ht="15">
      <c r="A1223" s="139"/>
      <c r="B1223" s="139"/>
      <c r="C1223" s="139"/>
      <c r="D1223" s="139"/>
      <c r="E1223" s="139"/>
      <c r="F1223" s="139"/>
      <c r="G1223" s="139"/>
      <c r="H1223" s="139"/>
      <c r="I1223" s="139"/>
      <c r="J1223" s="139"/>
      <c r="K1223" s="139"/>
      <c r="L1223" s="139"/>
      <c r="M1223" s="139"/>
      <c r="N1223" s="139"/>
      <c r="O1223" s="139"/>
      <c r="P1223" s="139"/>
      <c r="Q1223" s="139"/>
      <c r="R1223" s="139"/>
      <c r="S1223" s="139"/>
      <c r="T1223" s="139"/>
      <c r="U1223" s="139"/>
      <c r="V1223" s="139"/>
      <c r="W1223" s="139"/>
      <c r="X1223" s="139"/>
      <c r="Y1223" s="139"/>
      <c r="Z1223" s="139"/>
      <c r="AA1223" s="139"/>
      <c r="AB1223" s="139"/>
      <c r="AC1223" s="139"/>
      <c r="AD1223" s="139"/>
      <c r="AE1223" s="139"/>
      <c r="AF1223" s="139"/>
      <c r="AG1223" s="139"/>
      <c r="AH1223" s="139"/>
      <c r="AI1223" s="139"/>
      <c r="AJ1223" s="139"/>
      <c r="AK1223" s="139"/>
      <c r="AL1223" s="139"/>
      <c r="AM1223" s="139"/>
      <c r="AN1223" s="139"/>
      <c r="AO1223" s="139"/>
      <c r="AP1223" s="139"/>
      <c r="AQ1223" s="139"/>
      <c r="AR1223" s="139"/>
      <c r="AS1223" s="139"/>
      <c r="AT1223" s="139"/>
      <c r="AU1223" s="139"/>
      <c r="AV1223" s="139"/>
      <c r="AW1223" s="139"/>
      <c r="AX1223" s="139"/>
      <c r="AY1223" s="139"/>
      <c r="AZ1223" s="139"/>
      <c r="BA1223" s="140"/>
      <c r="BB1223" s="139"/>
      <c r="BC1223" s="139"/>
      <c r="BD1223" s="139"/>
      <c r="BE1223" s="139"/>
      <c r="BF1223" s="139"/>
      <c r="BG1223" s="140"/>
      <c r="BH1223" s="139"/>
      <c r="BI1223" s="139"/>
      <c r="BJ1223" s="139"/>
      <c r="BK1223" s="139"/>
      <c r="BL1223" s="139"/>
      <c r="BM1223" s="139"/>
      <c r="BN1223" s="139"/>
    </row>
    <row r="1224" spans="1:66" ht="15">
      <c r="A1224" s="139"/>
      <c r="B1224" s="139"/>
      <c r="C1224" s="139"/>
      <c r="D1224" s="139"/>
      <c r="E1224" s="139"/>
      <c r="F1224" s="139"/>
      <c r="G1224" s="139"/>
      <c r="H1224" s="139"/>
      <c r="I1224" s="139"/>
      <c r="J1224" s="139"/>
      <c r="K1224" s="139"/>
      <c r="L1224" s="139"/>
      <c r="M1224" s="139"/>
      <c r="N1224" s="139"/>
      <c r="O1224" s="139"/>
      <c r="P1224" s="139"/>
      <c r="Q1224" s="139"/>
      <c r="R1224" s="139"/>
      <c r="S1224" s="139"/>
      <c r="T1224" s="139"/>
      <c r="U1224" s="139"/>
      <c r="V1224" s="139"/>
      <c r="W1224" s="139"/>
      <c r="X1224" s="139"/>
      <c r="Y1224" s="139"/>
      <c r="Z1224" s="139"/>
      <c r="AA1224" s="139"/>
      <c r="AB1224" s="139"/>
      <c r="AC1224" s="139"/>
      <c r="AD1224" s="139"/>
      <c r="AE1224" s="139"/>
      <c r="AF1224" s="139"/>
      <c r="AG1224" s="139"/>
      <c r="AH1224" s="139"/>
      <c r="AI1224" s="139"/>
      <c r="AJ1224" s="139"/>
      <c r="AK1224" s="139"/>
      <c r="AL1224" s="139"/>
      <c r="AM1224" s="139"/>
      <c r="AN1224" s="139"/>
      <c r="AO1224" s="139"/>
      <c r="AP1224" s="139"/>
      <c r="AQ1224" s="139"/>
      <c r="AR1224" s="139"/>
      <c r="AS1224" s="139"/>
      <c r="AT1224" s="139"/>
      <c r="AU1224" s="139"/>
      <c r="AV1224" s="139"/>
      <c r="AW1224" s="139"/>
      <c r="AX1224" s="139"/>
      <c r="AY1224" s="139"/>
      <c r="AZ1224" s="139"/>
      <c r="BA1224" s="140"/>
      <c r="BB1224" s="139"/>
      <c r="BC1224" s="139"/>
      <c r="BD1224" s="139"/>
      <c r="BE1224" s="139"/>
      <c r="BF1224" s="139"/>
      <c r="BG1224" s="140"/>
      <c r="BH1224" s="139"/>
      <c r="BI1224" s="139"/>
      <c r="BJ1224" s="139"/>
      <c r="BK1224" s="139"/>
      <c r="BL1224" s="139"/>
      <c r="BM1224" s="139"/>
      <c r="BN1224" s="139"/>
    </row>
    <row r="1225" spans="1:66" ht="15">
      <c r="A1225" s="139"/>
      <c r="B1225" s="139"/>
      <c r="C1225" s="139"/>
      <c r="D1225" s="139"/>
      <c r="E1225" s="139"/>
      <c r="F1225" s="139"/>
      <c r="G1225" s="139"/>
      <c r="H1225" s="139"/>
      <c r="I1225" s="139"/>
      <c r="J1225" s="139"/>
      <c r="K1225" s="139"/>
      <c r="L1225" s="139"/>
      <c r="M1225" s="139"/>
      <c r="N1225" s="139"/>
      <c r="O1225" s="139"/>
      <c r="P1225" s="139"/>
      <c r="Q1225" s="139"/>
      <c r="R1225" s="139"/>
      <c r="S1225" s="139"/>
      <c r="T1225" s="139"/>
      <c r="U1225" s="139"/>
      <c r="V1225" s="139"/>
      <c r="W1225" s="139"/>
      <c r="X1225" s="139"/>
      <c r="Y1225" s="139"/>
      <c r="Z1225" s="139"/>
      <c r="AA1225" s="139"/>
      <c r="AB1225" s="139"/>
      <c r="AC1225" s="139"/>
      <c r="AD1225" s="139"/>
      <c r="AE1225" s="139"/>
      <c r="AF1225" s="139"/>
      <c r="AG1225" s="139"/>
      <c r="AH1225" s="139"/>
      <c r="AI1225" s="139"/>
      <c r="AJ1225" s="139"/>
      <c r="AK1225" s="139"/>
      <c r="AL1225" s="139"/>
      <c r="AM1225" s="139"/>
      <c r="AN1225" s="139"/>
      <c r="AO1225" s="139"/>
      <c r="AP1225" s="139"/>
      <c r="AQ1225" s="139"/>
      <c r="AR1225" s="139"/>
      <c r="AS1225" s="139"/>
      <c r="AT1225" s="139"/>
      <c r="AU1225" s="139"/>
      <c r="AV1225" s="139"/>
      <c r="AW1225" s="139"/>
      <c r="AX1225" s="139"/>
      <c r="AY1225" s="139"/>
      <c r="AZ1225" s="139"/>
      <c r="BA1225" s="140"/>
      <c r="BB1225" s="139"/>
      <c r="BC1225" s="139"/>
      <c r="BD1225" s="139"/>
      <c r="BE1225" s="139"/>
      <c r="BF1225" s="139"/>
      <c r="BG1225" s="140"/>
      <c r="BH1225" s="139"/>
      <c r="BI1225" s="139"/>
      <c r="BJ1225" s="139"/>
      <c r="BK1225" s="139"/>
      <c r="BL1225" s="139"/>
      <c r="BM1225" s="139"/>
      <c r="BN1225" s="139"/>
    </row>
    <row r="1226" spans="1:66" ht="15">
      <c r="A1226" s="139"/>
      <c r="B1226" s="139"/>
      <c r="C1226" s="139"/>
      <c r="D1226" s="139"/>
      <c r="E1226" s="139"/>
      <c r="F1226" s="139"/>
      <c r="G1226" s="139"/>
      <c r="H1226" s="139"/>
      <c r="I1226" s="139"/>
      <c r="J1226" s="139"/>
      <c r="K1226" s="139"/>
      <c r="L1226" s="139"/>
      <c r="M1226" s="139"/>
      <c r="N1226" s="139"/>
      <c r="O1226" s="139"/>
      <c r="P1226" s="139"/>
      <c r="Q1226" s="139"/>
      <c r="R1226" s="139"/>
      <c r="S1226" s="139"/>
      <c r="T1226" s="139"/>
      <c r="U1226" s="139"/>
      <c r="V1226" s="139"/>
      <c r="W1226" s="139"/>
      <c r="X1226" s="139"/>
      <c r="Y1226" s="139"/>
      <c r="Z1226" s="139"/>
      <c r="AA1226" s="139"/>
      <c r="AB1226" s="139"/>
      <c r="AC1226" s="139"/>
      <c r="AD1226" s="139"/>
      <c r="AE1226" s="139"/>
      <c r="AF1226" s="139"/>
      <c r="AG1226" s="139"/>
      <c r="AH1226" s="139"/>
      <c r="AI1226" s="139"/>
      <c r="AJ1226" s="139"/>
      <c r="AK1226" s="139"/>
      <c r="AL1226" s="139"/>
      <c r="AM1226" s="139"/>
      <c r="AN1226" s="139"/>
      <c r="AO1226" s="139"/>
      <c r="AP1226" s="139"/>
      <c r="AQ1226" s="139"/>
      <c r="AR1226" s="139"/>
      <c r="AS1226" s="139"/>
      <c r="AT1226" s="139"/>
      <c r="AU1226" s="139"/>
      <c r="AV1226" s="139"/>
      <c r="AW1226" s="139"/>
      <c r="AX1226" s="139"/>
      <c r="AY1226" s="139"/>
      <c r="AZ1226" s="139"/>
      <c r="BA1226" s="140"/>
      <c r="BB1226" s="139"/>
      <c r="BC1226" s="139"/>
      <c r="BD1226" s="139"/>
      <c r="BE1226" s="139"/>
      <c r="BF1226" s="139"/>
      <c r="BG1226" s="140"/>
      <c r="BH1226" s="139"/>
      <c r="BI1226" s="139"/>
      <c r="BJ1226" s="139"/>
      <c r="BK1226" s="139"/>
      <c r="BL1226" s="139"/>
      <c r="BM1226" s="139"/>
      <c r="BN1226" s="139"/>
    </row>
    <row r="1227" spans="1:66" ht="15">
      <c r="A1227" s="139"/>
      <c r="B1227" s="139"/>
      <c r="C1227" s="139"/>
      <c r="D1227" s="139"/>
      <c r="E1227" s="139"/>
      <c r="F1227" s="139"/>
      <c r="G1227" s="139"/>
      <c r="H1227" s="139"/>
      <c r="I1227" s="139"/>
      <c r="J1227" s="139"/>
      <c r="K1227" s="139"/>
      <c r="L1227" s="139"/>
      <c r="M1227" s="139"/>
      <c r="N1227" s="139"/>
      <c r="O1227" s="139"/>
      <c r="P1227" s="139"/>
      <c r="Q1227" s="139"/>
      <c r="R1227" s="139"/>
      <c r="S1227" s="139"/>
      <c r="T1227" s="139"/>
      <c r="U1227" s="139"/>
      <c r="V1227" s="139"/>
      <c r="W1227" s="139"/>
      <c r="X1227" s="139"/>
      <c r="Y1227" s="139"/>
      <c r="Z1227" s="139"/>
      <c r="AA1227" s="139"/>
      <c r="AB1227" s="139"/>
      <c r="AC1227" s="139"/>
      <c r="AD1227" s="139"/>
      <c r="AE1227" s="139"/>
      <c r="AF1227" s="139"/>
      <c r="AG1227" s="139"/>
      <c r="AH1227" s="139"/>
      <c r="AI1227" s="139"/>
      <c r="AJ1227" s="139"/>
      <c r="AK1227" s="139"/>
      <c r="AL1227" s="139"/>
      <c r="AM1227" s="139"/>
      <c r="AN1227" s="139"/>
      <c r="AO1227" s="139"/>
      <c r="AP1227" s="139"/>
      <c r="AQ1227" s="139"/>
      <c r="AR1227" s="139"/>
      <c r="AS1227" s="139"/>
      <c r="AT1227" s="139"/>
      <c r="AU1227" s="139"/>
      <c r="AV1227" s="139"/>
      <c r="AW1227" s="139"/>
      <c r="AX1227" s="139"/>
      <c r="AY1227" s="139"/>
      <c r="AZ1227" s="139"/>
      <c r="BA1227" s="140"/>
      <c r="BB1227" s="139"/>
      <c r="BC1227" s="139"/>
      <c r="BD1227" s="139"/>
      <c r="BE1227" s="139"/>
      <c r="BF1227" s="139"/>
      <c r="BG1227" s="140"/>
      <c r="BH1227" s="139"/>
      <c r="BI1227" s="139"/>
      <c r="BJ1227" s="139"/>
      <c r="BK1227" s="139"/>
      <c r="BL1227" s="139"/>
      <c r="BM1227" s="139"/>
      <c r="BN1227" s="139"/>
    </row>
    <row r="1228" spans="1:66" ht="15">
      <c r="A1228" s="139"/>
      <c r="B1228" s="139"/>
      <c r="C1228" s="139"/>
      <c r="D1228" s="139"/>
      <c r="E1228" s="139"/>
      <c r="F1228" s="139"/>
      <c r="G1228" s="139"/>
      <c r="H1228" s="139"/>
      <c r="I1228" s="139"/>
      <c r="J1228" s="139"/>
      <c r="K1228" s="139"/>
      <c r="L1228" s="139"/>
      <c r="M1228" s="139"/>
      <c r="N1228" s="139"/>
      <c r="O1228" s="139"/>
      <c r="P1228" s="139"/>
      <c r="Q1228" s="139"/>
      <c r="R1228" s="139"/>
      <c r="S1228" s="139"/>
      <c r="T1228" s="139"/>
      <c r="U1228" s="139"/>
      <c r="V1228" s="139"/>
      <c r="W1228" s="139"/>
      <c r="X1228" s="139"/>
      <c r="Y1228" s="139"/>
      <c r="Z1228" s="139"/>
      <c r="AA1228" s="139"/>
      <c r="AB1228" s="139"/>
      <c r="AC1228" s="139"/>
      <c r="AD1228" s="139"/>
      <c r="AE1228" s="139"/>
      <c r="AF1228" s="139"/>
      <c r="AG1228" s="139"/>
      <c r="AH1228" s="139"/>
      <c r="AI1228" s="139"/>
      <c r="AJ1228" s="139"/>
      <c r="AK1228" s="139"/>
      <c r="AL1228" s="139"/>
      <c r="AM1228" s="139"/>
      <c r="AN1228" s="139"/>
      <c r="AO1228" s="139"/>
      <c r="AP1228" s="139"/>
      <c r="AQ1228" s="139"/>
      <c r="AR1228" s="139"/>
      <c r="AS1228" s="139"/>
      <c r="AT1228" s="139"/>
      <c r="AU1228" s="139"/>
      <c r="AV1228" s="139"/>
      <c r="AW1228" s="139"/>
      <c r="AX1228" s="139"/>
      <c r="AY1228" s="139"/>
      <c r="AZ1228" s="139"/>
      <c r="BA1228" s="140"/>
      <c r="BB1228" s="139"/>
      <c r="BC1228" s="139"/>
      <c r="BD1228" s="139"/>
      <c r="BE1228" s="139"/>
      <c r="BF1228" s="139"/>
      <c r="BG1228" s="140"/>
      <c r="BH1228" s="139"/>
      <c r="BI1228" s="139"/>
      <c r="BJ1228" s="139"/>
      <c r="BK1228" s="139"/>
      <c r="BL1228" s="139"/>
      <c r="BM1228" s="139"/>
      <c r="BN1228" s="139"/>
    </row>
    <row r="1229" spans="1:66" ht="15">
      <c r="A1229" s="139"/>
      <c r="B1229" s="139"/>
      <c r="C1229" s="139"/>
      <c r="D1229" s="139"/>
      <c r="E1229" s="139"/>
      <c r="F1229" s="139"/>
      <c r="G1229" s="139"/>
      <c r="H1229" s="139"/>
      <c r="I1229" s="139"/>
      <c r="J1229" s="139"/>
      <c r="K1229" s="139"/>
      <c r="L1229" s="139"/>
      <c r="M1229" s="139"/>
      <c r="N1229" s="139"/>
      <c r="O1229" s="139"/>
      <c r="P1229" s="139"/>
      <c r="Q1229" s="139"/>
      <c r="R1229" s="139"/>
      <c r="S1229" s="139"/>
      <c r="T1229" s="139"/>
      <c r="U1229" s="139"/>
      <c r="V1229" s="139"/>
      <c r="W1229" s="139"/>
      <c r="X1229" s="139"/>
      <c r="Y1229" s="139"/>
      <c r="Z1229" s="139"/>
      <c r="AA1229" s="139"/>
      <c r="AB1229" s="139"/>
      <c r="AC1229" s="139"/>
      <c r="AD1229" s="139"/>
      <c r="AE1229" s="139"/>
      <c r="AF1229" s="139"/>
      <c r="AG1229" s="139"/>
      <c r="AH1229" s="139"/>
      <c r="AI1229" s="139"/>
      <c r="AJ1229" s="139"/>
      <c r="AK1229" s="139"/>
      <c r="AL1229" s="139"/>
      <c r="AM1229" s="139"/>
      <c r="AN1229" s="139"/>
      <c r="AO1229" s="139"/>
      <c r="AP1229" s="139"/>
      <c r="AQ1229" s="139"/>
      <c r="AR1229" s="139"/>
      <c r="AS1229" s="139"/>
      <c r="AT1229" s="139"/>
      <c r="AU1229" s="139"/>
      <c r="AV1229" s="139"/>
      <c r="AW1229" s="139"/>
      <c r="AX1229" s="139"/>
      <c r="AY1229" s="139"/>
      <c r="AZ1229" s="139"/>
      <c r="BA1229" s="140"/>
      <c r="BB1229" s="139"/>
      <c r="BC1229" s="139"/>
      <c r="BD1229" s="139"/>
      <c r="BE1229" s="139"/>
      <c r="BF1229" s="139"/>
      <c r="BG1229" s="140"/>
      <c r="BH1229" s="139"/>
      <c r="BI1229" s="139"/>
      <c r="BJ1229" s="139"/>
      <c r="BK1229" s="139"/>
      <c r="BL1229" s="139"/>
      <c r="BM1229" s="139"/>
      <c r="BN1229" s="139"/>
    </row>
    <row r="1230" spans="1:66" ht="15">
      <c r="A1230" s="139"/>
      <c r="B1230" s="139"/>
      <c r="C1230" s="139"/>
      <c r="D1230" s="139"/>
      <c r="E1230" s="139"/>
      <c r="F1230" s="139"/>
      <c r="G1230" s="139"/>
      <c r="H1230" s="139"/>
      <c r="I1230" s="139"/>
      <c r="J1230" s="139"/>
      <c r="K1230" s="139"/>
      <c r="L1230" s="139"/>
      <c r="M1230" s="139"/>
      <c r="N1230" s="139"/>
      <c r="O1230" s="139"/>
      <c r="P1230" s="139"/>
      <c r="Q1230" s="139"/>
      <c r="R1230" s="139"/>
      <c r="S1230" s="139"/>
      <c r="T1230" s="139"/>
      <c r="U1230" s="139"/>
      <c r="V1230" s="139"/>
      <c r="W1230" s="139"/>
      <c r="X1230" s="139"/>
      <c r="Y1230" s="139"/>
      <c r="Z1230" s="139"/>
      <c r="AA1230" s="139"/>
      <c r="AB1230" s="139"/>
      <c r="AC1230" s="139"/>
      <c r="AD1230" s="139"/>
      <c r="AE1230" s="139"/>
      <c r="AF1230" s="139"/>
      <c r="AG1230" s="139"/>
      <c r="AH1230" s="139"/>
      <c r="AI1230" s="139"/>
      <c r="AJ1230" s="139"/>
      <c r="AK1230" s="139"/>
      <c r="AL1230" s="139"/>
      <c r="AM1230" s="139"/>
      <c r="AN1230" s="139"/>
      <c r="AO1230" s="139"/>
      <c r="AP1230" s="139"/>
      <c r="AQ1230" s="139"/>
      <c r="AR1230" s="139"/>
      <c r="AS1230" s="139"/>
      <c r="AT1230" s="139"/>
      <c r="AU1230" s="139"/>
      <c r="AV1230" s="139"/>
      <c r="AW1230" s="139"/>
      <c r="AX1230" s="139"/>
      <c r="AY1230" s="139"/>
      <c r="AZ1230" s="139"/>
      <c r="BA1230" s="140"/>
      <c r="BB1230" s="139"/>
      <c r="BC1230" s="139"/>
      <c r="BD1230" s="139"/>
      <c r="BE1230" s="139"/>
      <c r="BF1230" s="139"/>
      <c r="BG1230" s="140"/>
      <c r="BH1230" s="139"/>
      <c r="BI1230" s="139"/>
      <c r="BJ1230" s="139"/>
      <c r="BK1230" s="139"/>
      <c r="BL1230" s="139"/>
      <c r="BM1230" s="139"/>
      <c r="BN1230" s="139"/>
    </row>
    <row r="1231" spans="1:66" ht="15">
      <c r="A1231" s="139"/>
      <c r="B1231" s="139"/>
      <c r="C1231" s="139"/>
      <c r="D1231" s="139"/>
      <c r="E1231" s="139"/>
      <c r="F1231" s="139"/>
      <c r="G1231" s="139"/>
      <c r="H1231" s="139"/>
      <c r="I1231" s="139"/>
      <c r="J1231" s="139"/>
      <c r="K1231" s="139"/>
      <c r="L1231" s="139"/>
      <c r="M1231" s="139"/>
      <c r="N1231" s="139"/>
      <c r="O1231" s="139"/>
      <c r="P1231" s="139"/>
      <c r="Q1231" s="139"/>
      <c r="R1231" s="139"/>
      <c r="S1231" s="139"/>
      <c r="T1231" s="139"/>
      <c r="U1231" s="139"/>
      <c r="V1231" s="139"/>
      <c r="W1231" s="139"/>
      <c r="X1231" s="139"/>
      <c r="Y1231" s="139"/>
      <c r="Z1231" s="139"/>
      <c r="AA1231" s="139"/>
      <c r="AB1231" s="139"/>
      <c r="AC1231" s="139"/>
      <c r="AD1231" s="139"/>
      <c r="AE1231" s="139"/>
      <c r="AF1231" s="139"/>
      <c r="AG1231" s="139"/>
      <c r="AH1231" s="139"/>
      <c r="AI1231" s="139"/>
      <c r="AJ1231" s="139"/>
      <c r="AK1231" s="139"/>
      <c r="AL1231" s="139"/>
      <c r="AM1231" s="139"/>
      <c r="AN1231" s="139"/>
      <c r="AO1231" s="139"/>
      <c r="AP1231" s="139"/>
      <c r="AQ1231" s="139"/>
      <c r="AR1231" s="139"/>
      <c r="AS1231" s="139"/>
      <c r="AT1231" s="139"/>
      <c r="AU1231" s="139"/>
      <c r="AV1231" s="139"/>
      <c r="AW1231" s="139"/>
      <c r="AX1231" s="139"/>
      <c r="AY1231" s="139"/>
      <c r="AZ1231" s="139"/>
      <c r="BA1231" s="140"/>
      <c r="BB1231" s="139"/>
      <c r="BC1231" s="139"/>
      <c r="BD1231" s="139"/>
      <c r="BE1231" s="139"/>
      <c r="BF1231" s="139"/>
      <c r="BG1231" s="140"/>
      <c r="BH1231" s="139"/>
      <c r="BI1231" s="139"/>
      <c r="BJ1231" s="139"/>
      <c r="BK1231" s="139"/>
      <c r="BL1231" s="139"/>
      <c r="BM1231" s="139"/>
      <c r="BN1231" s="139"/>
    </row>
    <row r="1232" spans="1:66" ht="15">
      <c r="A1232" s="139"/>
      <c r="B1232" s="139"/>
      <c r="C1232" s="139"/>
      <c r="D1232" s="139"/>
      <c r="E1232" s="139"/>
      <c r="F1232" s="139"/>
      <c r="G1232" s="139"/>
      <c r="H1232" s="139"/>
      <c r="I1232" s="139"/>
      <c r="J1232" s="139"/>
      <c r="K1232" s="139"/>
      <c r="L1232" s="139"/>
      <c r="M1232" s="139"/>
      <c r="N1232" s="139"/>
      <c r="O1232" s="139"/>
      <c r="P1232" s="139"/>
      <c r="Q1232" s="139"/>
      <c r="R1232" s="139"/>
      <c r="S1232" s="139"/>
      <c r="T1232" s="139"/>
      <c r="U1232" s="139"/>
      <c r="V1232" s="139"/>
      <c r="W1232" s="139"/>
      <c r="X1232" s="139"/>
      <c r="Y1232" s="139"/>
      <c r="Z1232" s="139"/>
      <c r="AA1232" s="139"/>
      <c r="AB1232" s="139"/>
      <c r="AC1232" s="139"/>
      <c r="AD1232" s="139"/>
      <c r="AE1232" s="139"/>
      <c r="AF1232" s="139"/>
      <c r="AG1232" s="139"/>
      <c r="AH1232" s="139"/>
      <c r="AI1232" s="139"/>
      <c r="AJ1232" s="139"/>
      <c r="AK1232" s="139"/>
      <c r="AL1232" s="139"/>
      <c r="AM1232" s="139"/>
      <c r="AN1232" s="139"/>
      <c r="AO1232" s="139"/>
      <c r="AP1232" s="139"/>
      <c r="AQ1232" s="139"/>
      <c r="AR1232" s="139"/>
      <c r="AS1232" s="139"/>
      <c r="AT1232" s="139"/>
      <c r="AU1232" s="139"/>
      <c r="AV1232" s="139"/>
      <c r="AW1232" s="139"/>
      <c r="AX1232" s="139"/>
      <c r="AY1232" s="139"/>
      <c r="AZ1232" s="139"/>
      <c r="BA1232" s="140"/>
      <c r="BB1232" s="139"/>
      <c r="BC1232" s="139"/>
      <c r="BD1232" s="139"/>
      <c r="BE1232" s="139"/>
      <c r="BF1232" s="139"/>
      <c r="BG1232" s="140"/>
      <c r="BH1232" s="139"/>
      <c r="BI1232" s="139"/>
      <c r="BJ1232" s="139"/>
      <c r="BK1232" s="139"/>
      <c r="BL1232" s="139"/>
      <c r="BM1232" s="139"/>
      <c r="BN1232" s="139"/>
    </row>
    <row r="1233" spans="1:66" ht="15">
      <c r="A1233" s="139"/>
      <c r="B1233" s="139"/>
      <c r="C1233" s="139"/>
      <c r="D1233" s="139"/>
      <c r="E1233" s="139"/>
      <c r="F1233" s="139"/>
      <c r="G1233" s="139"/>
      <c r="H1233" s="139"/>
      <c r="I1233" s="139"/>
      <c r="J1233" s="139"/>
      <c r="K1233" s="139"/>
      <c r="L1233" s="139"/>
      <c r="M1233" s="139"/>
      <c r="N1233" s="139"/>
      <c r="O1233" s="139"/>
      <c r="P1233" s="139"/>
      <c r="Q1233" s="139"/>
      <c r="R1233" s="139"/>
      <c r="S1233" s="139"/>
      <c r="T1233" s="139"/>
      <c r="U1233" s="139"/>
      <c r="V1233" s="139"/>
      <c r="W1233" s="139"/>
      <c r="X1233" s="139"/>
      <c r="Y1233" s="139"/>
      <c r="Z1233" s="139"/>
      <c r="AA1233" s="139"/>
      <c r="AB1233" s="139"/>
      <c r="AC1233" s="139"/>
      <c r="AD1233" s="139"/>
      <c r="AE1233" s="139"/>
      <c r="AF1233" s="139"/>
      <c r="AG1233" s="139"/>
      <c r="AH1233" s="139"/>
      <c r="AI1233" s="139"/>
      <c r="AJ1233" s="139"/>
      <c r="AK1233" s="139"/>
      <c r="AL1233" s="139"/>
      <c r="AM1233" s="139"/>
      <c r="AN1233" s="139"/>
      <c r="AO1233" s="139"/>
      <c r="AP1233" s="139"/>
      <c r="AQ1233" s="139"/>
      <c r="AR1233" s="139"/>
      <c r="AS1233" s="139"/>
      <c r="AT1233" s="139"/>
      <c r="AU1233" s="139"/>
      <c r="AV1233" s="139"/>
      <c r="AW1233" s="139"/>
      <c r="AX1233" s="139"/>
      <c r="AY1233" s="139"/>
      <c r="AZ1233" s="139"/>
      <c r="BA1233" s="140"/>
      <c r="BB1233" s="139"/>
      <c r="BC1233" s="139"/>
      <c r="BD1233" s="139"/>
      <c r="BE1233" s="139"/>
      <c r="BF1233" s="139"/>
      <c r="BG1233" s="140"/>
      <c r="BH1233" s="139"/>
      <c r="BI1233" s="139"/>
      <c r="BJ1233" s="139"/>
      <c r="BK1233" s="139"/>
      <c r="BL1233" s="139"/>
      <c r="BM1233" s="139"/>
      <c r="BN1233" s="139"/>
    </row>
    <row r="1234" spans="1:66" ht="15">
      <c r="A1234" s="139"/>
      <c r="B1234" s="139"/>
      <c r="C1234" s="139"/>
      <c r="D1234" s="139"/>
      <c r="E1234" s="139"/>
      <c r="F1234" s="139"/>
      <c r="G1234" s="139"/>
      <c r="H1234" s="139"/>
      <c r="I1234" s="139"/>
      <c r="J1234" s="139"/>
      <c r="K1234" s="139"/>
      <c r="L1234" s="139"/>
      <c r="M1234" s="139"/>
      <c r="N1234" s="139"/>
      <c r="O1234" s="139"/>
      <c r="P1234" s="139"/>
      <c r="Q1234" s="139"/>
      <c r="R1234" s="139"/>
      <c r="S1234" s="139"/>
      <c r="T1234" s="139"/>
      <c r="U1234" s="139"/>
      <c r="V1234" s="139"/>
      <c r="W1234" s="139"/>
      <c r="X1234" s="139"/>
      <c r="Y1234" s="139"/>
      <c r="Z1234" s="139"/>
      <c r="AA1234" s="139"/>
      <c r="AB1234" s="139"/>
      <c r="AC1234" s="139"/>
      <c r="AD1234" s="139"/>
      <c r="AE1234" s="139"/>
      <c r="AF1234" s="139"/>
      <c r="AG1234" s="139"/>
      <c r="AH1234" s="139"/>
      <c r="AI1234" s="139"/>
      <c r="AJ1234" s="139"/>
      <c r="AK1234" s="139"/>
      <c r="AL1234" s="139"/>
      <c r="AM1234" s="139"/>
      <c r="AN1234" s="139"/>
      <c r="AO1234" s="139"/>
      <c r="AP1234" s="139"/>
      <c r="AQ1234" s="139"/>
      <c r="AR1234" s="139"/>
      <c r="AS1234" s="139"/>
      <c r="AT1234" s="139"/>
      <c r="AU1234" s="139"/>
      <c r="AV1234" s="139"/>
      <c r="AW1234" s="139"/>
      <c r="AX1234" s="139"/>
      <c r="AY1234" s="139"/>
      <c r="AZ1234" s="139"/>
      <c r="BA1234" s="140"/>
      <c r="BB1234" s="139"/>
      <c r="BC1234" s="139"/>
      <c r="BD1234" s="139"/>
      <c r="BE1234" s="139"/>
      <c r="BF1234" s="139"/>
      <c r="BG1234" s="140"/>
      <c r="BH1234" s="139"/>
      <c r="BI1234" s="139"/>
      <c r="BJ1234" s="139"/>
      <c r="BK1234" s="139"/>
      <c r="BL1234" s="139"/>
      <c r="BM1234" s="139"/>
      <c r="BN1234" s="139"/>
    </row>
    <row r="1235" spans="1:66" ht="15">
      <c r="A1235" s="139"/>
      <c r="B1235" s="139"/>
      <c r="C1235" s="139"/>
      <c r="D1235" s="139"/>
      <c r="E1235" s="139"/>
      <c r="F1235" s="139"/>
      <c r="G1235" s="139"/>
      <c r="H1235" s="139"/>
      <c r="I1235" s="139"/>
      <c r="J1235" s="139"/>
      <c r="K1235" s="139"/>
      <c r="L1235" s="139"/>
      <c r="M1235" s="139"/>
      <c r="N1235" s="139"/>
      <c r="O1235" s="139"/>
      <c r="P1235" s="139"/>
      <c r="Q1235" s="139"/>
      <c r="R1235" s="139"/>
      <c r="S1235" s="139"/>
      <c r="T1235" s="139"/>
      <c r="U1235" s="139"/>
      <c r="V1235" s="139"/>
      <c r="W1235" s="139"/>
      <c r="X1235" s="139"/>
      <c r="Y1235" s="139"/>
      <c r="Z1235" s="139"/>
      <c r="AA1235" s="139"/>
      <c r="AB1235" s="139"/>
      <c r="AC1235" s="139"/>
      <c r="AD1235" s="139"/>
      <c r="AE1235" s="139"/>
      <c r="AF1235" s="139"/>
      <c r="AG1235" s="139"/>
      <c r="AH1235" s="139"/>
      <c r="AI1235" s="139"/>
      <c r="AJ1235" s="139"/>
      <c r="AK1235" s="139"/>
      <c r="AL1235" s="139"/>
      <c r="AM1235" s="139"/>
      <c r="AN1235" s="139"/>
      <c r="AO1235" s="139"/>
      <c r="AP1235" s="139"/>
      <c r="AQ1235" s="139"/>
      <c r="AR1235" s="139"/>
      <c r="AS1235" s="139"/>
      <c r="AT1235" s="139"/>
      <c r="AU1235" s="139"/>
      <c r="AV1235" s="139"/>
      <c r="AW1235" s="139"/>
      <c r="AX1235" s="139"/>
      <c r="AY1235" s="139"/>
      <c r="AZ1235" s="139"/>
      <c r="BA1235" s="140"/>
      <c r="BB1235" s="139"/>
      <c r="BC1235" s="139"/>
      <c r="BD1235" s="139"/>
      <c r="BE1235" s="139"/>
      <c r="BF1235" s="139"/>
      <c r="BG1235" s="140"/>
      <c r="BH1235" s="139"/>
      <c r="BI1235" s="139"/>
      <c r="BJ1235" s="139"/>
      <c r="BK1235" s="139"/>
      <c r="BL1235" s="139"/>
      <c r="BM1235" s="139"/>
      <c r="BN1235" s="139"/>
    </row>
    <row r="1236" spans="1:66" ht="15">
      <c r="A1236" s="139"/>
      <c r="B1236" s="139"/>
      <c r="C1236" s="139"/>
      <c r="D1236" s="139"/>
      <c r="E1236" s="139"/>
      <c r="F1236" s="139"/>
      <c r="G1236" s="139"/>
      <c r="H1236" s="139"/>
      <c r="I1236" s="139"/>
      <c r="J1236" s="139"/>
      <c r="K1236" s="139"/>
      <c r="L1236" s="139"/>
      <c r="M1236" s="139"/>
      <c r="N1236" s="139"/>
      <c r="O1236" s="139"/>
      <c r="P1236" s="139"/>
      <c r="Q1236" s="139"/>
      <c r="R1236" s="139"/>
      <c r="S1236" s="139"/>
      <c r="T1236" s="139"/>
      <c r="U1236" s="139"/>
      <c r="V1236" s="139"/>
      <c r="W1236" s="139"/>
      <c r="X1236" s="139"/>
      <c r="Y1236" s="139"/>
      <c r="Z1236" s="139"/>
      <c r="AA1236" s="139"/>
      <c r="AB1236" s="139"/>
      <c r="AC1236" s="139"/>
      <c r="AD1236" s="139"/>
      <c r="AE1236" s="139"/>
      <c r="AF1236" s="139"/>
      <c r="AG1236" s="139"/>
      <c r="AH1236" s="139"/>
      <c r="AI1236" s="139"/>
      <c r="AJ1236" s="139"/>
      <c r="AK1236" s="139"/>
      <c r="AL1236" s="139"/>
      <c r="AM1236" s="139"/>
      <c r="AN1236" s="139"/>
      <c r="AO1236" s="139"/>
      <c r="AP1236" s="139"/>
      <c r="AQ1236" s="139"/>
      <c r="AR1236" s="139"/>
      <c r="AS1236" s="139"/>
      <c r="AT1236" s="139"/>
      <c r="AU1236" s="139"/>
      <c r="AV1236" s="139"/>
      <c r="AW1236" s="139"/>
      <c r="AX1236" s="139"/>
      <c r="AY1236" s="139"/>
      <c r="AZ1236" s="139"/>
      <c r="BA1236" s="140"/>
      <c r="BB1236" s="139"/>
      <c r="BC1236" s="139"/>
      <c r="BD1236" s="139"/>
      <c r="BE1236" s="139"/>
      <c r="BF1236" s="139"/>
      <c r="BG1236" s="140"/>
      <c r="BH1236" s="139"/>
      <c r="BI1236" s="139"/>
      <c r="BJ1236" s="139"/>
      <c r="BK1236" s="139"/>
      <c r="BL1236" s="139"/>
      <c r="BM1236" s="139"/>
      <c r="BN1236" s="139"/>
    </row>
    <row r="1237" spans="1:66" ht="15">
      <c r="A1237" s="139"/>
      <c r="B1237" s="139"/>
      <c r="C1237" s="139"/>
      <c r="D1237" s="139"/>
      <c r="E1237" s="139"/>
      <c r="F1237" s="139"/>
      <c r="G1237" s="139"/>
      <c r="H1237" s="139"/>
      <c r="I1237" s="139"/>
      <c r="J1237" s="139"/>
      <c r="K1237" s="139"/>
      <c r="L1237" s="139"/>
      <c r="M1237" s="139"/>
      <c r="N1237" s="139"/>
      <c r="O1237" s="139"/>
      <c r="P1237" s="139"/>
      <c r="Q1237" s="139"/>
      <c r="R1237" s="139"/>
      <c r="S1237" s="139"/>
      <c r="T1237" s="139"/>
      <c r="U1237" s="139"/>
      <c r="V1237" s="139"/>
      <c r="W1237" s="139"/>
      <c r="X1237" s="139"/>
      <c r="Y1237" s="139"/>
      <c r="Z1237" s="139"/>
      <c r="AA1237" s="139"/>
      <c r="AB1237" s="139"/>
      <c r="AC1237" s="139"/>
      <c r="AD1237" s="139"/>
      <c r="AE1237" s="139"/>
      <c r="AF1237" s="139"/>
      <c r="AG1237" s="139"/>
      <c r="AH1237" s="139"/>
      <c r="AI1237" s="139"/>
      <c r="AJ1237" s="139"/>
      <c r="AK1237" s="139"/>
      <c r="AL1237" s="139"/>
      <c r="AM1237" s="139"/>
      <c r="AN1237" s="139"/>
      <c r="AO1237" s="139"/>
      <c r="AP1237" s="139"/>
      <c r="AQ1237" s="139"/>
      <c r="AR1237" s="139"/>
      <c r="AS1237" s="139"/>
      <c r="AT1237" s="139"/>
      <c r="AU1237" s="139"/>
      <c r="AV1237" s="139"/>
      <c r="AW1237" s="139"/>
      <c r="AX1237" s="139"/>
      <c r="AY1237" s="139"/>
      <c r="AZ1237" s="139"/>
      <c r="BA1237" s="140"/>
      <c r="BB1237" s="139"/>
      <c r="BC1237" s="139"/>
      <c r="BD1237" s="139"/>
      <c r="BE1237" s="139"/>
      <c r="BF1237" s="139"/>
      <c r="BG1237" s="140"/>
      <c r="BH1237" s="139"/>
      <c r="BI1237" s="139"/>
      <c r="BJ1237" s="139"/>
      <c r="BK1237" s="139"/>
      <c r="BL1237" s="139"/>
      <c r="BM1237" s="139"/>
      <c r="BN1237" s="139"/>
    </row>
    <row r="1238" spans="1:66" ht="15">
      <c r="A1238" s="139"/>
      <c r="B1238" s="139"/>
      <c r="C1238" s="139"/>
      <c r="D1238" s="139"/>
      <c r="E1238" s="139"/>
      <c r="F1238" s="139"/>
      <c r="G1238" s="139"/>
      <c r="H1238" s="139"/>
      <c r="I1238" s="139"/>
      <c r="J1238" s="139"/>
      <c r="K1238" s="139"/>
      <c r="L1238" s="139"/>
      <c r="M1238" s="139"/>
      <c r="N1238" s="139"/>
      <c r="O1238" s="139"/>
      <c r="P1238" s="139"/>
      <c r="Q1238" s="139"/>
      <c r="R1238" s="139"/>
      <c r="S1238" s="139"/>
      <c r="T1238" s="139"/>
      <c r="U1238" s="139"/>
      <c r="V1238" s="139"/>
      <c r="W1238" s="139"/>
      <c r="X1238" s="139"/>
      <c r="Y1238" s="139"/>
      <c r="Z1238" s="139"/>
      <c r="AA1238" s="139"/>
      <c r="AB1238" s="139"/>
      <c r="AC1238" s="139"/>
      <c r="AD1238" s="139"/>
      <c r="AE1238" s="139"/>
      <c r="AF1238" s="139"/>
      <c r="AG1238" s="139"/>
      <c r="AH1238" s="139"/>
      <c r="AI1238" s="139"/>
      <c r="AJ1238" s="139"/>
      <c r="AK1238" s="139"/>
      <c r="AL1238" s="139"/>
      <c r="AM1238" s="139"/>
      <c r="AN1238" s="139"/>
      <c r="AO1238" s="139"/>
      <c r="AP1238" s="139"/>
      <c r="AQ1238" s="139"/>
      <c r="AR1238" s="139"/>
      <c r="AS1238" s="139"/>
      <c r="AT1238" s="139"/>
      <c r="AU1238" s="139"/>
      <c r="AV1238" s="139"/>
      <c r="AW1238" s="139"/>
      <c r="AX1238" s="139"/>
      <c r="AY1238" s="139"/>
      <c r="AZ1238" s="139"/>
      <c r="BA1238" s="140"/>
      <c r="BB1238" s="139"/>
      <c r="BC1238" s="139"/>
      <c r="BD1238" s="139"/>
      <c r="BE1238" s="139"/>
      <c r="BF1238" s="139"/>
      <c r="BG1238" s="140"/>
      <c r="BH1238" s="139"/>
      <c r="BI1238" s="139"/>
      <c r="BJ1238" s="139"/>
      <c r="BK1238" s="139"/>
      <c r="BL1238" s="139"/>
      <c r="BM1238" s="139"/>
      <c r="BN1238" s="139"/>
    </row>
    <row r="1239" spans="1:66" ht="15">
      <c r="A1239" s="139"/>
      <c r="B1239" s="139"/>
      <c r="C1239" s="139"/>
      <c r="D1239" s="139"/>
      <c r="E1239" s="139"/>
      <c r="F1239" s="139"/>
      <c r="G1239" s="139"/>
      <c r="H1239" s="139"/>
      <c r="I1239" s="139"/>
      <c r="J1239" s="139"/>
      <c r="K1239" s="139"/>
      <c r="L1239" s="139"/>
      <c r="M1239" s="139"/>
      <c r="N1239" s="139"/>
      <c r="O1239" s="139"/>
      <c r="P1239" s="139"/>
      <c r="Q1239" s="139"/>
      <c r="R1239" s="139"/>
      <c r="S1239" s="139"/>
      <c r="T1239" s="139"/>
      <c r="U1239" s="139"/>
      <c r="V1239" s="139"/>
      <c r="W1239" s="139"/>
      <c r="X1239" s="139"/>
      <c r="Y1239" s="139"/>
      <c r="Z1239" s="139"/>
      <c r="AA1239" s="139"/>
      <c r="AB1239" s="139"/>
      <c r="AC1239" s="139"/>
      <c r="AD1239" s="139"/>
      <c r="AE1239" s="139"/>
      <c r="AF1239" s="139"/>
      <c r="AG1239" s="139"/>
      <c r="AH1239" s="139"/>
      <c r="AI1239" s="139"/>
      <c r="AJ1239" s="139"/>
      <c r="AK1239" s="139"/>
      <c r="AL1239" s="139"/>
      <c r="AM1239" s="139"/>
      <c r="AN1239" s="139"/>
      <c r="AO1239" s="139"/>
      <c r="AP1239" s="139"/>
      <c r="AQ1239" s="139"/>
      <c r="AR1239" s="139"/>
      <c r="AS1239" s="139"/>
      <c r="AT1239" s="139"/>
      <c r="AU1239" s="139"/>
      <c r="AV1239" s="139"/>
      <c r="AW1239" s="139"/>
      <c r="AX1239" s="139"/>
      <c r="AY1239" s="139"/>
      <c r="AZ1239" s="139"/>
      <c r="BA1239" s="140"/>
      <c r="BB1239" s="139"/>
      <c r="BC1239" s="139"/>
      <c r="BD1239" s="139"/>
      <c r="BE1239" s="139"/>
      <c r="BF1239" s="139"/>
      <c r="BG1239" s="140"/>
      <c r="BH1239" s="139"/>
      <c r="BI1239" s="139"/>
      <c r="BJ1239" s="139"/>
      <c r="BK1239" s="139"/>
      <c r="BL1239" s="139"/>
      <c r="BM1239" s="139"/>
      <c r="BN1239" s="139"/>
    </row>
    <row r="1240" spans="1:66" ht="15">
      <c r="A1240" s="139"/>
      <c r="B1240" s="139"/>
      <c r="C1240" s="139"/>
      <c r="D1240" s="139"/>
      <c r="E1240" s="139"/>
      <c r="F1240" s="139"/>
      <c r="G1240" s="139"/>
      <c r="H1240" s="139"/>
      <c r="I1240" s="139"/>
      <c r="J1240" s="139"/>
      <c r="K1240" s="139"/>
      <c r="L1240" s="139"/>
      <c r="M1240" s="139"/>
      <c r="N1240" s="139"/>
      <c r="O1240" s="139"/>
      <c r="P1240" s="139"/>
      <c r="Q1240" s="139"/>
      <c r="R1240" s="139"/>
      <c r="S1240" s="139"/>
      <c r="T1240" s="139"/>
      <c r="U1240" s="139"/>
      <c r="V1240" s="139"/>
      <c r="W1240" s="139"/>
      <c r="X1240" s="139"/>
      <c r="Y1240" s="139"/>
      <c r="Z1240" s="139"/>
      <c r="AA1240" s="139"/>
      <c r="AB1240" s="139"/>
      <c r="AC1240" s="139"/>
      <c r="AD1240" s="139"/>
      <c r="AE1240" s="139"/>
      <c r="AF1240" s="139"/>
      <c r="AG1240" s="139"/>
      <c r="AH1240" s="139"/>
      <c r="AI1240" s="139"/>
      <c r="AJ1240" s="139"/>
      <c r="AK1240" s="139"/>
      <c r="AL1240" s="139"/>
      <c r="AM1240" s="139"/>
      <c r="AN1240" s="139"/>
      <c r="AO1240" s="139"/>
      <c r="AP1240" s="139"/>
      <c r="AQ1240" s="139"/>
      <c r="AR1240" s="139"/>
      <c r="AS1240" s="139"/>
      <c r="AT1240" s="139"/>
      <c r="AU1240" s="139"/>
      <c r="AV1240" s="139"/>
      <c r="AW1240" s="139"/>
      <c r="AX1240" s="139"/>
      <c r="AY1240" s="139"/>
      <c r="AZ1240" s="139"/>
      <c r="BA1240" s="140"/>
      <c r="BB1240" s="139"/>
      <c r="BC1240" s="139"/>
      <c r="BD1240" s="139"/>
      <c r="BE1240" s="139"/>
      <c r="BF1240" s="139"/>
      <c r="BG1240" s="140"/>
      <c r="BH1240" s="139"/>
      <c r="BI1240" s="139"/>
      <c r="BJ1240" s="139"/>
      <c r="BK1240" s="139"/>
      <c r="BL1240" s="139"/>
      <c r="BM1240" s="139"/>
      <c r="BN1240" s="139"/>
    </row>
    <row r="1241" spans="1:66" ht="15">
      <c r="A1241" s="139"/>
      <c r="B1241" s="139"/>
      <c r="C1241" s="139"/>
      <c r="D1241" s="139"/>
      <c r="E1241" s="139"/>
      <c r="F1241" s="139"/>
      <c r="G1241" s="139"/>
      <c r="H1241" s="139"/>
      <c r="I1241" s="139"/>
      <c r="J1241" s="139"/>
      <c r="K1241" s="139"/>
      <c r="L1241" s="139"/>
      <c r="M1241" s="139"/>
      <c r="N1241" s="139"/>
      <c r="O1241" s="139"/>
      <c r="P1241" s="139"/>
      <c r="Q1241" s="139"/>
      <c r="R1241" s="139"/>
      <c r="S1241" s="139"/>
      <c r="T1241" s="139"/>
      <c r="U1241" s="139"/>
      <c r="V1241" s="139"/>
      <c r="W1241" s="139"/>
      <c r="X1241" s="139"/>
      <c r="Y1241" s="139"/>
      <c r="Z1241" s="139"/>
      <c r="AA1241" s="139"/>
      <c r="AB1241" s="139"/>
      <c r="AC1241" s="139"/>
      <c r="AD1241" s="139"/>
      <c r="AE1241" s="139"/>
      <c r="AF1241" s="139"/>
      <c r="AG1241" s="139"/>
      <c r="AH1241" s="139"/>
      <c r="AI1241" s="139"/>
      <c r="AJ1241" s="139"/>
      <c r="AK1241" s="139"/>
      <c r="AL1241" s="139"/>
      <c r="AM1241" s="139"/>
      <c r="AN1241" s="139"/>
      <c r="AO1241" s="139"/>
      <c r="AP1241" s="139"/>
      <c r="AQ1241" s="139"/>
      <c r="AR1241" s="139"/>
      <c r="AS1241" s="139"/>
      <c r="AT1241" s="139"/>
      <c r="AU1241" s="139"/>
      <c r="AV1241" s="139"/>
      <c r="AW1241" s="139"/>
      <c r="AX1241" s="139"/>
      <c r="AY1241" s="139"/>
      <c r="AZ1241" s="139"/>
      <c r="BA1241" s="140"/>
      <c r="BB1241" s="139"/>
      <c r="BC1241" s="139"/>
      <c r="BD1241" s="139"/>
      <c r="BE1241" s="139"/>
      <c r="BF1241" s="139"/>
      <c r="BG1241" s="140"/>
      <c r="BH1241" s="139"/>
      <c r="BI1241" s="139"/>
      <c r="BJ1241" s="139"/>
      <c r="BK1241" s="139"/>
      <c r="BL1241" s="139"/>
      <c r="BM1241" s="139"/>
      <c r="BN1241" s="139"/>
    </row>
    <row r="1242" spans="1:66" ht="15">
      <c r="A1242" s="139"/>
      <c r="B1242" s="139"/>
      <c r="C1242" s="139"/>
      <c r="D1242" s="139"/>
      <c r="E1242" s="139"/>
      <c r="F1242" s="139"/>
      <c r="G1242" s="139"/>
      <c r="H1242" s="139"/>
      <c r="I1242" s="139"/>
      <c r="J1242" s="139"/>
      <c r="K1242" s="139"/>
      <c r="L1242" s="139"/>
      <c r="M1242" s="139"/>
      <c r="N1242" s="139"/>
      <c r="O1242" s="139"/>
      <c r="P1242" s="139"/>
      <c r="Q1242" s="139"/>
      <c r="R1242" s="139"/>
      <c r="S1242" s="139"/>
      <c r="T1242" s="139"/>
      <c r="U1242" s="139"/>
      <c r="V1242" s="139"/>
      <c r="W1242" s="139"/>
      <c r="X1242" s="139"/>
      <c r="Y1242" s="139"/>
      <c r="Z1242" s="139"/>
      <c r="AA1242" s="139"/>
      <c r="AB1242" s="139"/>
      <c r="AC1242" s="139"/>
      <c r="AD1242" s="139"/>
      <c r="AE1242" s="139"/>
      <c r="AF1242" s="139"/>
      <c r="AG1242" s="139"/>
      <c r="AH1242" s="139"/>
      <c r="AI1242" s="139"/>
      <c r="AJ1242" s="139"/>
      <c r="AK1242" s="139"/>
      <c r="AL1242" s="139"/>
      <c r="AM1242" s="139"/>
      <c r="AN1242" s="139"/>
      <c r="AO1242" s="139"/>
      <c r="AP1242" s="139"/>
      <c r="AQ1242" s="139"/>
      <c r="AR1242" s="139"/>
      <c r="AS1242" s="139"/>
      <c r="AT1242" s="139"/>
      <c r="AU1242" s="139"/>
      <c r="AV1242" s="139"/>
      <c r="AW1242" s="139"/>
      <c r="AX1242" s="139"/>
      <c r="AY1242" s="139"/>
      <c r="AZ1242" s="139"/>
      <c r="BA1242" s="140"/>
      <c r="BB1242" s="139"/>
      <c r="BC1242" s="139"/>
      <c r="BD1242" s="139"/>
      <c r="BE1242" s="139"/>
      <c r="BF1242" s="139"/>
      <c r="BG1242" s="140"/>
      <c r="BH1242" s="139"/>
      <c r="BI1242" s="139"/>
      <c r="BJ1242" s="139"/>
      <c r="BK1242" s="139"/>
      <c r="BL1242" s="139"/>
      <c r="BM1242" s="139"/>
      <c r="BN1242" s="139"/>
    </row>
    <row r="1243" spans="1:66" ht="15">
      <c r="A1243" s="139"/>
      <c r="B1243" s="139"/>
      <c r="C1243" s="139"/>
      <c r="D1243" s="139"/>
      <c r="E1243" s="139"/>
      <c r="F1243" s="139"/>
      <c r="G1243" s="139"/>
      <c r="H1243" s="139"/>
      <c r="I1243" s="139"/>
      <c r="J1243" s="139"/>
      <c r="K1243" s="139"/>
      <c r="L1243" s="139"/>
      <c r="M1243" s="139"/>
      <c r="N1243" s="139"/>
      <c r="O1243" s="139"/>
      <c r="P1243" s="139"/>
      <c r="Q1243" s="139"/>
      <c r="R1243" s="139"/>
      <c r="S1243" s="139"/>
      <c r="T1243" s="139"/>
      <c r="U1243" s="139"/>
      <c r="V1243" s="139"/>
      <c r="W1243" s="139"/>
      <c r="X1243" s="139"/>
      <c r="Y1243" s="139"/>
      <c r="Z1243" s="139"/>
      <c r="AA1243" s="139"/>
      <c r="AB1243" s="139"/>
      <c r="AC1243" s="139"/>
      <c r="AD1243" s="139"/>
      <c r="AE1243" s="139"/>
      <c r="AF1243" s="139"/>
      <c r="AG1243" s="139"/>
      <c r="AH1243" s="139"/>
      <c r="AI1243" s="139"/>
      <c r="AJ1243" s="139"/>
      <c r="AK1243" s="139"/>
      <c r="AL1243" s="139"/>
      <c r="AM1243" s="139"/>
      <c r="AN1243" s="139"/>
      <c r="AO1243" s="139"/>
      <c r="AP1243" s="139"/>
      <c r="AQ1243" s="139"/>
      <c r="AR1243" s="139"/>
      <c r="AS1243" s="139"/>
      <c r="AT1243" s="139"/>
      <c r="AU1243" s="139"/>
      <c r="AV1243" s="139"/>
      <c r="AW1243" s="139"/>
      <c r="AX1243" s="139"/>
      <c r="AY1243" s="139"/>
      <c r="AZ1243" s="139"/>
      <c r="BA1243" s="140"/>
      <c r="BB1243" s="139"/>
      <c r="BC1243" s="139"/>
      <c r="BD1243" s="139"/>
      <c r="BE1243" s="139"/>
      <c r="BF1243" s="139"/>
      <c r="BG1243" s="140"/>
      <c r="BH1243" s="139"/>
      <c r="BI1243" s="139"/>
      <c r="BJ1243" s="139"/>
      <c r="BK1243" s="139"/>
      <c r="BL1243" s="139"/>
      <c r="BM1243" s="139"/>
      <c r="BN1243" s="139"/>
    </row>
    <row r="1244" spans="1:66" ht="15">
      <c r="A1244" s="139"/>
      <c r="B1244" s="139"/>
      <c r="C1244" s="139"/>
      <c r="D1244" s="139"/>
      <c r="E1244" s="139"/>
      <c r="F1244" s="139"/>
      <c r="G1244" s="139"/>
      <c r="H1244" s="139"/>
      <c r="I1244" s="139"/>
      <c r="J1244" s="139"/>
      <c r="K1244" s="139"/>
      <c r="L1244" s="139"/>
      <c r="M1244" s="139"/>
      <c r="N1244" s="139"/>
      <c r="O1244" s="139"/>
      <c r="P1244" s="139"/>
      <c r="Q1244" s="139"/>
      <c r="R1244" s="139"/>
      <c r="S1244" s="139"/>
      <c r="T1244" s="139"/>
      <c r="U1244" s="139"/>
      <c r="V1244" s="139"/>
      <c r="W1244" s="139"/>
      <c r="X1244" s="139"/>
      <c r="Y1244" s="139"/>
      <c r="Z1244" s="139"/>
      <c r="AA1244" s="139"/>
      <c r="AB1244" s="139"/>
      <c r="AC1244" s="139"/>
      <c r="AD1244" s="139"/>
      <c r="AE1244" s="139"/>
      <c r="AF1244" s="139"/>
      <c r="AG1244" s="139"/>
      <c r="AH1244" s="139"/>
      <c r="AI1244" s="139"/>
      <c r="AJ1244" s="139"/>
      <c r="AK1244" s="139"/>
      <c r="AL1244" s="139"/>
      <c r="AM1244" s="139"/>
      <c r="AN1244" s="139"/>
      <c r="AO1244" s="139"/>
      <c r="AP1244" s="139"/>
      <c r="AQ1244" s="139"/>
      <c r="AR1244" s="139"/>
      <c r="AS1244" s="139"/>
      <c r="AT1244" s="139"/>
      <c r="AU1244" s="139"/>
      <c r="AV1244" s="139"/>
      <c r="AW1244" s="139"/>
      <c r="AX1244" s="139"/>
      <c r="AY1244" s="139"/>
      <c r="AZ1244" s="139"/>
      <c r="BA1244" s="140"/>
      <c r="BB1244" s="139"/>
      <c r="BC1244" s="139"/>
      <c r="BD1244" s="139"/>
      <c r="BE1244" s="139"/>
      <c r="BF1244" s="139"/>
      <c r="BG1244" s="140"/>
      <c r="BH1244" s="139"/>
      <c r="BI1244" s="139"/>
      <c r="BJ1244" s="139"/>
      <c r="BK1244" s="139"/>
      <c r="BL1244" s="139"/>
      <c r="BM1244" s="139"/>
      <c r="BN1244" s="139"/>
    </row>
    <row r="1245" spans="1:66" ht="15">
      <c r="A1245" s="139"/>
      <c r="B1245" s="139"/>
      <c r="C1245" s="139"/>
      <c r="D1245" s="139"/>
      <c r="E1245" s="139"/>
      <c r="F1245" s="139"/>
      <c r="G1245" s="139"/>
      <c r="H1245" s="139"/>
      <c r="I1245" s="139"/>
      <c r="J1245" s="139"/>
      <c r="K1245" s="139"/>
      <c r="L1245" s="139"/>
      <c r="M1245" s="139"/>
      <c r="N1245" s="139"/>
      <c r="O1245" s="139"/>
      <c r="P1245" s="139"/>
      <c r="Q1245" s="139"/>
      <c r="R1245" s="139"/>
      <c r="S1245" s="139"/>
      <c r="T1245" s="139"/>
      <c r="U1245" s="139"/>
      <c r="V1245" s="139"/>
      <c r="W1245" s="139"/>
      <c r="X1245" s="139"/>
      <c r="Y1245" s="139"/>
      <c r="Z1245" s="139"/>
      <c r="AA1245" s="139"/>
      <c r="AB1245" s="139"/>
      <c r="AC1245" s="139"/>
      <c r="AD1245" s="139"/>
      <c r="AE1245" s="139"/>
      <c r="AF1245" s="139"/>
      <c r="AG1245" s="139"/>
      <c r="AH1245" s="139"/>
      <c r="AI1245" s="139"/>
      <c r="AJ1245" s="139"/>
      <c r="AK1245" s="139"/>
      <c r="AL1245" s="139"/>
      <c r="AM1245" s="139"/>
      <c r="AN1245" s="139"/>
      <c r="AO1245" s="139"/>
      <c r="AP1245" s="139"/>
      <c r="AQ1245" s="139"/>
      <c r="AR1245" s="139"/>
      <c r="AS1245" s="139"/>
      <c r="AT1245" s="139"/>
      <c r="AU1245" s="139"/>
      <c r="AV1245" s="139"/>
      <c r="AW1245" s="139"/>
      <c r="AX1245" s="139"/>
      <c r="AY1245" s="139"/>
      <c r="AZ1245" s="139"/>
      <c r="BA1245" s="140"/>
      <c r="BB1245" s="139"/>
      <c r="BC1245" s="139"/>
      <c r="BD1245" s="139"/>
      <c r="BE1245" s="139"/>
      <c r="BF1245" s="139"/>
      <c r="BG1245" s="140"/>
      <c r="BH1245" s="139"/>
      <c r="BI1245" s="139"/>
      <c r="BJ1245" s="139"/>
      <c r="BK1245" s="139"/>
      <c r="BL1245" s="139"/>
      <c r="BM1245" s="139"/>
      <c r="BN1245" s="139"/>
    </row>
    <row r="1246" spans="1:66" ht="15">
      <c r="A1246" s="139"/>
      <c r="B1246" s="139"/>
      <c r="C1246" s="139"/>
      <c r="D1246" s="139"/>
      <c r="E1246" s="139"/>
      <c r="F1246" s="139"/>
      <c r="G1246" s="139"/>
      <c r="H1246" s="139"/>
      <c r="I1246" s="139"/>
      <c r="J1246" s="139"/>
      <c r="K1246" s="139"/>
      <c r="L1246" s="139"/>
      <c r="M1246" s="139"/>
      <c r="N1246" s="139"/>
      <c r="O1246" s="139"/>
      <c r="P1246" s="139"/>
      <c r="Q1246" s="139"/>
      <c r="R1246" s="139"/>
      <c r="S1246" s="139"/>
      <c r="T1246" s="139"/>
      <c r="U1246" s="139"/>
      <c r="V1246" s="139"/>
      <c r="W1246" s="139"/>
      <c r="X1246" s="139"/>
      <c r="Y1246" s="139"/>
      <c r="Z1246" s="139"/>
      <c r="AA1246" s="139"/>
      <c r="AB1246" s="139"/>
      <c r="AC1246" s="139"/>
      <c r="AD1246" s="139"/>
      <c r="AE1246" s="139"/>
      <c r="AF1246" s="139"/>
      <c r="AG1246" s="139"/>
      <c r="AH1246" s="139"/>
      <c r="AI1246" s="139"/>
      <c r="AJ1246" s="139"/>
      <c r="AK1246" s="139"/>
      <c r="AL1246" s="139"/>
      <c r="AM1246" s="139"/>
      <c r="AN1246" s="139"/>
      <c r="AO1246" s="139"/>
      <c r="AP1246" s="139"/>
      <c r="AQ1246" s="139"/>
      <c r="AR1246" s="139"/>
      <c r="AS1246" s="139"/>
      <c r="AT1246" s="139"/>
      <c r="AU1246" s="139"/>
      <c r="AV1246" s="139"/>
      <c r="AW1246" s="139"/>
      <c r="AX1246" s="139"/>
      <c r="AY1246" s="139"/>
      <c r="AZ1246" s="139"/>
      <c r="BA1246" s="140"/>
      <c r="BB1246" s="139"/>
      <c r="BC1246" s="139"/>
      <c r="BD1246" s="139"/>
      <c r="BE1246" s="139"/>
      <c r="BF1246" s="139"/>
      <c r="BG1246" s="140"/>
      <c r="BH1246" s="139"/>
      <c r="BI1246" s="139"/>
      <c r="BJ1246" s="139"/>
      <c r="BK1246" s="139"/>
      <c r="BL1246" s="139"/>
      <c r="BM1246" s="139"/>
      <c r="BN1246" s="139"/>
    </row>
    <row r="1247" spans="1:66" ht="15">
      <c r="A1247" s="139"/>
      <c r="B1247" s="139"/>
      <c r="C1247" s="139"/>
      <c r="D1247" s="139"/>
      <c r="E1247" s="139"/>
      <c r="F1247" s="139"/>
      <c r="G1247" s="139"/>
      <c r="H1247" s="139"/>
      <c r="I1247" s="139"/>
      <c r="J1247" s="139"/>
      <c r="K1247" s="139"/>
      <c r="L1247" s="139"/>
      <c r="M1247" s="139"/>
      <c r="N1247" s="139"/>
      <c r="O1247" s="139"/>
      <c r="P1247" s="139"/>
      <c r="Q1247" s="139"/>
      <c r="R1247" s="139"/>
      <c r="S1247" s="139"/>
      <c r="T1247" s="139"/>
      <c r="U1247" s="139"/>
      <c r="V1247" s="139"/>
      <c r="W1247" s="139"/>
      <c r="X1247" s="139"/>
      <c r="Y1247" s="139"/>
      <c r="Z1247" s="139"/>
      <c r="AA1247" s="139"/>
      <c r="AB1247" s="139"/>
      <c r="AC1247" s="139"/>
      <c r="AD1247" s="139"/>
      <c r="AE1247" s="139"/>
      <c r="AF1247" s="139"/>
      <c r="AG1247" s="139"/>
      <c r="AH1247" s="139"/>
      <c r="AI1247" s="139"/>
      <c r="AJ1247" s="139"/>
      <c r="AK1247" s="139"/>
      <c r="AL1247" s="139"/>
      <c r="AM1247" s="139"/>
      <c r="AN1247" s="139"/>
      <c r="AO1247" s="139"/>
      <c r="AP1247" s="139"/>
      <c r="AQ1247" s="139"/>
      <c r="AR1247" s="139"/>
      <c r="AS1247" s="139"/>
      <c r="AT1247" s="139"/>
      <c r="AU1247" s="139"/>
      <c r="AV1247" s="139"/>
      <c r="AW1247" s="139"/>
      <c r="AX1247" s="139"/>
      <c r="AY1247" s="139"/>
      <c r="AZ1247" s="139"/>
      <c r="BA1247" s="140"/>
      <c r="BB1247" s="139"/>
      <c r="BC1247" s="139"/>
      <c r="BD1247" s="139"/>
      <c r="BE1247" s="139"/>
      <c r="BF1247" s="139"/>
      <c r="BG1247" s="140"/>
      <c r="BH1247" s="139"/>
      <c r="BI1247" s="139"/>
      <c r="BJ1247" s="139"/>
      <c r="BK1247" s="139"/>
      <c r="BL1247" s="139"/>
      <c r="BM1247" s="139"/>
      <c r="BN1247" s="139"/>
    </row>
    <row r="1248" spans="1:66" ht="15">
      <c r="A1248" s="139"/>
      <c r="B1248" s="139"/>
      <c r="C1248" s="139"/>
      <c r="D1248" s="139"/>
      <c r="E1248" s="139"/>
      <c r="F1248" s="139"/>
      <c r="G1248" s="139"/>
      <c r="H1248" s="139"/>
      <c r="I1248" s="139"/>
      <c r="J1248" s="139"/>
      <c r="K1248" s="139"/>
      <c r="L1248" s="139"/>
      <c r="M1248" s="139"/>
      <c r="N1248" s="139"/>
      <c r="O1248" s="139"/>
      <c r="P1248" s="139"/>
      <c r="Q1248" s="139"/>
      <c r="R1248" s="139"/>
      <c r="S1248" s="139"/>
      <c r="T1248" s="139"/>
      <c r="U1248" s="139"/>
      <c r="V1248" s="139"/>
      <c r="W1248" s="139"/>
      <c r="X1248" s="139"/>
      <c r="Y1248" s="139"/>
      <c r="Z1248" s="139"/>
      <c r="AA1248" s="139"/>
      <c r="AB1248" s="139"/>
      <c r="AC1248" s="139"/>
      <c r="AD1248" s="139"/>
      <c r="AE1248" s="139"/>
      <c r="AF1248" s="139"/>
      <c r="AG1248" s="139"/>
      <c r="AH1248" s="139"/>
      <c r="AI1248" s="139"/>
      <c r="AJ1248" s="139"/>
      <c r="AK1248" s="139"/>
      <c r="AL1248" s="139"/>
      <c r="AM1248" s="139"/>
      <c r="AN1248" s="139"/>
      <c r="AO1248" s="139"/>
      <c r="AP1248" s="139"/>
      <c r="AQ1248" s="139"/>
      <c r="AR1248" s="139"/>
      <c r="AS1248" s="139"/>
      <c r="AT1248" s="139"/>
      <c r="AU1248" s="139"/>
      <c r="AV1248" s="139"/>
      <c r="AW1248" s="139"/>
      <c r="AX1248" s="139"/>
      <c r="AY1248" s="139"/>
      <c r="AZ1248" s="139"/>
      <c r="BA1248" s="140"/>
      <c r="BB1248" s="139"/>
      <c r="BC1248" s="139"/>
      <c r="BD1248" s="139"/>
      <c r="BE1248" s="139"/>
      <c r="BF1248" s="139"/>
      <c r="BG1248" s="140"/>
      <c r="BH1248" s="139"/>
      <c r="BI1248" s="139"/>
      <c r="BJ1248" s="139"/>
      <c r="BK1248" s="139"/>
      <c r="BL1248" s="139"/>
      <c r="BM1248" s="139"/>
      <c r="BN1248" s="139"/>
    </row>
    <row r="1249" spans="1:66" ht="15">
      <c r="A1249" s="139"/>
      <c r="B1249" s="139"/>
      <c r="C1249" s="139"/>
      <c r="D1249" s="139"/>
      <c r="E1249" s="139"/>
      <c r="F1249" s="139"/>
      <c r="G1249" s="139"/>
      <c r="H1249" s="139"/>
      <c r="I1249" s="139"/>
      <c r="J1249" s="139"/>
      <c r="K1249" s="139"/>
      <c r="L1249" s="139"/>
      <c r="M1249" s="139"/>
      <c r="N1249" s="139"/>
      <c r="O1249" s="139"/>
      <c r="P1249" s="139"/>
      <c r="Q1249" s="139"/>
      <c r="R1249" s="139"/>
      <c r="S1249" s="139"/>
      <c r="T1249" s="139"/>
      <c r="U1249" s="139"/>
      <c r="V1249" s="139"/>
      <c r="W1249" s="139"/>
      <c r="X1249" s="139"/>
      <c r="Y1249" s="139"/>
      <c r="Z1249" s="139"/>
      <c r="AA1249" s="139"/>
      <c r="AB1249" s="139"/>
      <c r="AC1249" s="139"/>
      <c r="AD1249" s="139"/>
      <c r="AE1249" s="139"/>
      <c r="AF1249" s="139"/>
      <c r="AG1249" s="139"/>
      <c r="AH1249" s="139"/>
      <c r="AI1249" s="139"/>
      <c r="AJ1249" s="139"/>
      <c r="AK1249" s="139"/>
      <c r="AL1249" s="139"/>
      <c r="AM1249" s="139"/>
      <c r="AN1249" s="139"/>
      <c r="AO1249" s="139"/>
      <c r="AP1249" s="139"/>
      <c r="AQ1249" s="139"/>
      <c r="AR1249" s="139"/>
      <c r="AS1249" s="139"/>
      <c r="AT1249" s="139"/>
      <c r="AU1249" s="139"/>
      <c r="AV1249" s="139"/>
      <c r="AW1249" s="139"/>
      <c r="AX1249" s="139"/>
      <c r="AY1249" s="139"/>
      <c r="AZ1249" s="139"/>
      <c r="BA1249" s="140"/>
      <c r="BB1249" s="139"/>
      <c r="BC1249" s="139"/>
      <c r="BD1249" s="139"/>
      <c r="BE1249" s="139"/>
      <c r="BF1249" s="139"/>
      <c r="BG1249" s="140"/>
      <c r="BH1249" s="139"/>
      <c r="BI1249" s="139"/>
      <c r="BJ1249" s="139"/>
      <c r="BK1249" s="139"/>
      <c r="BL1249" s="139"/>
      <c r="BM1249" s="139"/>
      <c r="BN1249" s="139"/>
    </row>
    <row r="1250" spans="1:66" ht="15">
      <c r="A1250" s="139"/>
      <c r="B1250" s="139"/>
      <c r="C1250" s="139"/>
      <c r="D1250" s="139"/>
      <c r="E1250" s="139"/>
      <c r="F1250" s="139"/>
      <c r="G1250" s="139"/>
      <c r="H1250" s="139"/>
      <c r="I1250" s="139"/>
      <c r="J1250" s="139"/>
      <c r="K1250" s="139"/>
      <c r="L1250" s="139"/>
      <c r="M1250" s="139"/>
      <c r="N1250" s="139"/>
      <c r="O1250" s="139"/>
      <c r="P1250" s="139"/>
      <c r="Q1250" s="139"/>
      <c r="R1250" s="139"/>
      <c r="S1250" s="139"/>
      <c r="T1250" s="139"/>
      <c r="U1250" s="139"/>
      <c r="V1250" s="139"/>
      <c r="W1250" s="139"/>
      <c r="X1250" s="139"/>
      <c r="Y1250" s="139"/>
      <c r="Z1250" s="139"/>
      <c r="AA1250" s="139"/>
      <c r="AB1250" s="139"/>
      <c r="AC1250" s="139"/>
      <c r="AD1250" s="139"/>
      <c r="AE1250" s="139"/>
      <c r="AF1250" s="139"/>
      <c r="AG1250" s="139"/>
      <c r="AH1250" s="139"/>
      <c r="AI1250" s="139"/>
      <c r="AJ1250" s="139"/>
      <c r="AK1250" s="139"/>
      <c r="AL1250" s="139"/>
      <c r="AM1250" s="139"/>
      <c r="AN1250" s="139"/>
      <c r="AO1250" s="139"/>
      <c r="AP1250" s="139"/>
      <c r="AQ1250" s="139"/>
      <c r="AR1250" s="139"/>
      <c r="AS1250" s="139"/>
      <c r="AT1250" s="139"/>
      <c r="AU1250" s="139"/>
      <c r="AV1250" s="139"/>
      <c r="AW1250" s="139"/>
      <c r="AX1250" s="139"/>
      <c r="AY1250" s="139"/>
      <c r="AZ1250" s="139"/>
      <c r="BA1250" s="140"/>
      <c r="BB1250" s="139"/>
      <c r="BC1250" s="139"/>
      <c r="BD1250" s="139"/>
      <c r="BE1250" s="139"/>
      <c r="BF1250" s="139"/>
      <c r="BG1250" s="140"/>
      <c r="BH1250" s="139"/>
      <c r="BI1250" s="139"/>
      <c r="BJ1250" s="139"/>
      <c r="BK1250" s="139"/>
      <c r="BL1250" s="139"/>
      <c r="BM1250" s="139"/>
      <c r="BN1250" s="139"/>
    </row>
    <row r="1251" spans="1:66" ht="15">
      <c r="A1251" s="139"/>
      <c r="B1251" s="139"/>
      <c r="C1251" s="139"/>
      <c r="D1251" s="139"/>
      <c r="E1251" s="139"/>
      <c r="F1251" s="139"/>
      <c r="G1251" s="139"/>
      <c r="H1251" s="139"/>
      <c r="I1251" s="139"/>
      <c r="J1251" s="139"/>
      <c r="K1251" s="139"/>
      <c r="L1251" s="139"/>
      <c r="M1251" s="139"/>
      <c r="N1251" s="139"/>
      <c r="O1251" s="139"/>
      <c r="P1251" s="139"/>
      <c r="Q1251" s="139"/>
      <c r="R1251" s="139"/>
      <c r="S1251" s="139"/>
      <c r="T1251" s="139"/>
      <c r="U1251" s="139"/>
      <c r="V1251" s="139"/>
      <c r="W1251" s="139"/>
      <c r="X1251" s="139"/>
      <c r="Y1251" s="139"/>
      <c r="Z1251" s="139"/>
      <c r="AA1251" s="139"/>
      <c r="AB1251" s="139"/>
      <c r="AC1251" s="139"/>
      <c r="AD1251" s="139"/>
      <c r="AE1251" s="139"/>
      <c r="AF1251" s="139"/>
      <c r="AG1251" s="139"/>
      <c r="AH1251" s="139"/>
      <c r="AI1251" s="139"/>
      <c r="AJ1251" s="139"/>
      <c r="AK1251" s="139"/>
      <c r="AL1251" s="139"/>
      <c r="AM1251" s="139"/>
      <c r="AN1251" s="139"/>
      <c r="AO1251" s="139"/>
      <c r="AP1251" s="139"/>
      <c r="AQ1251" s="139"/>
      <c r="AR1251" s="139"/>
      <c r="AS1251" s="139"/>
      <c r="AT1251" s="139"/>
      <c r="AU1251" s="139"/>
      <c r="AV1251" s="139"/>
      <c r="AW1251" s="139"/>
      <c r="AX1251" s="139"/>
      <c r="AY1251" s="139"/>
      <c r="AZ1251" s="139"/>
      <c r="BA1251" s="140"/>
      <c r="BB1251" s="139"/>
      <c r="BC1251" s="139"/>
      <c r="BD1251" s="139"/>
      <c r="BE1251" s="139"/>
      <c r="BF1251" s="139"/>
      <c r="BG1251" s="140"/>
      <c r="BH1251" s="139"/>
      <c r="BI1251" s="139"/>
      <c r="BJ1251" s="139"/>
      <c r="BK1251" s="139"/>
      <c r="BL1251" s="139"/>
      <c r="BM1251" s="139"/>
      <c r="BN1251" s="139"/>
    </row>
    <row r="1252" spans="1:66" ht="15">
      <c r="A1252" s="139"/>
      <c r="B1252" s="139"/>
      <c r="C1252" s="139"/>
      <c r="D1252" s="139"/>
      <c r="E1252" s="139"/>
      <c r="F1252" s="139"/>
      <c r="G1252" s="139"/>
      <c r="H1252" s="139"/>
      <c r="I1252" s="139"/>
      <c r="J1252" s="139"/>
      <c r="K1252" s="139"/>
      <c r="L1252" s="139"/>
      <c r="M1252" s="139"/>
      <c r="N1252" s="139"/>
      <c r="O1252" s="139"/>
      <c r="P1252" s="139"/>
      <c r="Q1252" s="139"/>
      <c r="R1252" s="139"/>
      <c r="S1252" s="139"/>
      <c r="T1252" s="139"/>
      <c r="U1252" s="139"/>
      <c r="V1252" s="139"/>
      <c r="W1252" s="139"/>
      <c r="X1252" s="139"/>
      <c r="Y1252" s="139"/>
      <c r="Z1252" s="139"/>
      <c r="AA1252" s="139"/>
      <c r="AB1252" s="139"/>
      <c r="AC1252" s="139"/>
      <c r="AD1252" s="139"/>
      <c r="AE1252" s="139"/>
      <c r="AF1252" s="139"/>
      <c r="AG1252" s="139"/>
      <c r="AH1252" s="139"/>
      <c r="AI1252" s="139"/>
      <c r="AJ1252" s="139"/>
      <c r="AK1252" s="139"/>
      <c r="AL1252" s="139"/>
      <c r="AM1252" s="139"/>
      <c r="AN1252" s="139"/>
      <c r="AO1252" s="139"/>
      <c r="AP1252" s="139"/>
      <c r="AQ1252" s="139"/>
      <c r="AR1252" s="139"/>
      <c r="AS1252" s="139"/>
      <c r="AT1252" s="139"/>
      <c r="AU1252" s="139"/>
      <c r="AV1252" s="139"/>
      <c r="AW1252" s="139"/>
      <c r="AX1252" s="139"/>
      <c r="AY1252" s="139"/>
      <c r="AZ1252" s="139"/>
      <c r="BA1252" s="140"/>
      <c r="BB1252" s="139"/>
      <c r="BC1252" s="139"/>
      <c r="BD1252" s="139"/>
      <c r="BE1252" s="139"/>
      <c r="BF1252" s="139"/>
      <c r="BG1252" s="140"/>
      <c r="BH1252" s="139"/>
      <c r="BI1252" s="139"/>
      <c r="BJ1252" s="139"/>
      <c r="BK1252" s="139"/>
      <c r="BL1252" s="139"/>
      <c r="BM1252" s="139"/>
      <c r="BN1252" s="139"/>
    </row>
    <row r="1253" spans="1:66" ht="15">
      <c r="A1253" s="139"/>
      <c r="B1253" s="139"/>
      <c r="C1253" s="139"/>
      <c r="D1253" s="139"/>
      <c r="E1253" s="139"/>
      <c r="F1253" s="139"/>
      <c r="G1253" s="139"/>
      <c r="H1253" s="139"/>
      <c r="I1253" s="139"/>
      <c r="J1253" s="139"/>
      <c r="K1253" s="139"/>
      <c r="L1253" s="139"/>
      <c r="M1253" s="139"/>
      <c r="N1253" s="139"/>
      <c r="O1253" s="139"/>
      <c r="P1253" s="139"/>
      <c r="Q1253" s="139"/>
      <c r="R1253" s="139"/>
      <c r="S1253" s="139"/>
      <c r="T1253" s="139"/>
      <c r="U1253" s="139"/>
      <c r="V1253" s="139"/>
      <c r="W1253" s="139"/>
      <c r="X1253" s="139"/>
      <c r="Y1253" s="139"/>
      <c r="Z1253" s="139"/>
      <c r="AA1253" s="139"/>
      <c r="AB1253" s="139"/>
      <c r="AC1253" s="139"/>
      <c r="AD1253" s="139"/>
      <c r="AE1253" s="139"/>
      <c r="AF1253" s="139"/>
      <c r="AG1253" s="139"/>
      <c r="AH1253" s="139"/>
      <c r="AI1253" s="139"/>
      <c r="AJ1253" s="139"/>
      <c r="AK1253" s="139"/>
      <c r="AL1253" s="139"/>
      <c r="AM1253" s="139"/>
      <c r="AN1253" s="139"/>
      <c r="AO1253" s="139"/>
      <c r="AP1253" s="139"/>
      <c r="AQ1253" s="139"/>
      <c r="AR1253" s="139"/>
      <c r="AS1253" s="139"/>
      <c r="AT1253" s="139"/>
      <c r="AU1253" s="139"/>
      <c r="AV1253" s="139"/>
      <c r="AW1253" s="139"/>
      <c r="AX1253" s="139"/>
      <c r="AY1253" s="139"/>
      <c r="AZ1253" s="139"/>
      <c r="BA1253" s="140"/>
      <c r="BB1253" s="139"/>
      <c r="BC1253" s="139"/>
      <c r="BD1253" s="139"/>
      <c r="BE1253" s="139"/>
      <c r="BF1253" s="139"/>
      <c r="BG1253" s="140"/>
      <c r="BH1253" s="139"/>
      <c r="BI1253" s="139"/>
      <c r="BJ1253" s="139"/>
      <c r="BK1253" s="139"/>
      <c r="BL1253" s="139"/>
      <c r="BM1253" s="139"/>
      <c r="BN1253" s="139"/>
    </row>
    <row r="1254" spans="1:66" ht="15">
      <c r="A1254" s="139"/>
      <c r="B1254" s="139"/>
      <c r="C1254" s="139"/>
      <c r="D1254" s="139"/>
      <c r="E1254" s="139"/>
      <c r="F1254" s="139"/>
      <c r="G1254" s="139"/>
      <c r="H1254" s="139"/>
      <c r="I1254" s="139"/>
      <c r="J1254" s="139"/>
      <c r="K1254" s="139"/>
      <c r="L1254" s="139"/>
      <c r="M1254" s="139"/>
      <c r="N1254" s="139"/>
      <c r="O1254" s="139"/>
      <c r="P1254" s="139"/>
      <c r="Q1254" s="139"/>
      <c r="R1254" s="139"/>
      <c r="S1254" s="139"/>
      <c r="T1254" s="139"/>
      <c r="U1254" s="139"/>
      <c r="V1254" s="139"/>
      <c r="W1254" s="139"/>
      <c r="X1254" s="139"/>
      <c r="Y1254" s="139"/>
      <c r="Z1254" s="139"/>
      <c r="AA1254" s="139"/>
      <c r="AB1254" s="139"/>
      <c r="AC1254" s="139"/>
      <c r="AD1254" s="139"/>
      <c r="AE1254" s="139"/>
      <c r="AF1254" s="139"/>
      <c r="AG1254" s="139"/>
      <c r="AH1254" s="139"/>
      <c r="AI1254" s="139"/>
      <c r="AJ1254" s="139"/>
      <c r="AK1254" s="139"/>
      <c r="AL1254" s="139"/>
      <c r="AM1254" s="139"/>
      <c r="AN1254" s="139"/>
      <c r="AO1254" s="139"/>
      <c r="AP1254" s="139"/>
      <c r="AQ1254" s="139"/>
      <c r="AR1254" s="139"/>
      <c r="AS1254" s="139"/>
      <c r="AT1254" s="139"/>
      <c r="AU1254" s="139"/>
      <c r="AV1254" s="139"/>
      <c r="AW1254" s="139"/>
      <c r="AX1254" s="139"/>
      <c r="AY1254" s="139"/>
      <c r="AZ1254" s="139"/>
      <c r="BA1254" s="140"/>
      <c r="BB1254" s="139"/>
      <c r="BC1254" s="139"/>
      <c r="BD1254" s="139"/>
      <c r="BE1254" s="139"/>
      <c r="BF1254" s="139"/>
      <c r="BG1254" s="140"/>
      <c r="BH1254" s="139"/>
      <c r="BI1254" s="139"/>
      <c r="BJ1254" s="139"/>
      <c r="BK1254" s="139"/>
      <c r="BL1254" s="139"/>
      <c r="BM1254" s="139"/>
      <c r="BN1254" s="139"/>
    </row>
    <row r="1255" spans="1:66" ht="15">
      <c r="A1255" s="139"/>
      <c r="B1255" s="139"/>
      <c r="C1255" s="139"/>
      <c r="D1255" s="139"/>
      <c r="E1255" s="139"/>
      <c r="F1255" s="139"/>
      <c r="G1255" s="139"/>
      <c r="H1255" s="139"/>
      <c r="I1255" s="139"/>
      <c r="J1255" s="139"/>
      <c r="K1255" s="139"/>
      <c r="L1255" s="139"/>
      <c r="M1255" s="139"/>
      <c r="N1255" s="139"/>
      <c r="O1255" s="139"/>
      <c r="P1255" s="139"/>
      <c r="Q1255" s="139"/>
      <c r="R1255" s="139"/>
      <c r="S1255" s="139"/>
      <c r="T1255" s="139"/>
      <c r="U1255" s="139"/>
      <c r="V1255" s="139"/>
      <c r="W1255" s="139"/>
      <c r="X1255" s="139"/>
      <c r="Y1255" s="139"/>
      <c r="Z1255" s="139"/>
      <c r="AA1255" s="139"/>
      <c r="AB1255" s="139"/>
      <c r="AC1255" s="139"/>
      <c r="AD1255" s="139"/>
      <c r="AE1255" s="139"/>
      <c r="AF1255" s="139"/>
      <c r="AG1255" s="139"/>
      <c r="AH1255" s="139"/>
      <c r="AI1255" s="139"/>
      <c r="AJ1255" s="139"/>
      <c r="AK1255" s="139"/>
      <c r="AL1255" s="139"/>
      <c r="AM1255" s="139"/>
      <c r="AN1255" s="139"/>
      <c r="AO1255" s="139"/>
      <c r="AP1255" s="139"/>
      <c r="AQ1255" s="139"/>
      <c r="AR1255" s="139"/>
      <c r="AS1255" s="139"/>
      <c r="AT1255" s="139"/>
      <c r="AU1255" s="139"/>
      <c r="AV1255" s="139"/>
      <c r="AW1255" s="139"/>
      <c r="AX1255" s="139"/>
      <c r="AY1255" s="139"/>
      <c r="AZ1255" s="139"/>
      <c r="BA1255" s="140"/>
      <c r="BB1255" s="139"/>
      <c r="BC1255" s="139"/>
      <c r="BD1255" s="139"/>
      <c r="BE1255" s="139"/>
      <c r="BF1255" s="139"/>
      <c r="BG1255" s="140"/>
      <c r="BH1255" s="139"/>
      <c r="BI1255" s="139"/>
      <c r="BJ1255" s="139"/>
      <c r="BK1255" s="139"/>
      <c r="BL1255" s="139"/>
      <c r="BM1255" s="139"/>
      <c r="BN1255" s="139"/>
    </row>
    <row r="1256" spans="1:66" ht="15">
      <c r="A1256" s="139"/>
      <c r="B1256" s="139"/>
      <c r="C1256" s="139"/>
      <c r="D1256" s="139"/>
      <c r="E1256" s="139"/>
      <c r="F1256" s="139"/>
      <c r="G1256" s="139"/>
      <c r="H1256" s="139"/>
      <c r="I1256" s="139"/>
      <c r="J1256" s="139"/>
      <c r="K1256" s="139"/>
      <c r="L1256" s="139"/>
      <c r="M1256" s="139"/>
      <c r="N1256" s="139"/>
      <c r="O1256" s="139"/>
      <c r="P1256" s="139"/>
      <c r="Q1256" s="139"/>
      <c r="R1256" s="139"/>
      <c r="S1256" s="139"/>
      <c r="T1256" s="139"/>
      <c r="U1256" s="139"/>
      <c r="V1256" s="139"/>
      <c r="W1256" s="139"/>
      <c r="X1256" s="139"/>
      <c r="Y1256" s="139"/>
      <c r="Z1256" s="139"/>
      <c r="AA1256" s="139"/>
      <c r="AB1256" s="139"/>
      <c r="AC1256" s="139"/>
      <c r="AD1256" s="139"/>
      <c r="AE1256" s="139"/>
      <c r="AF1256" s="139"/>
      <c r="AG1256" s="139"/>
      <c r="AH1256" s="139"/>
      <c r="AI1256" s="139"/>
      <c r="AJ1256" s="139"/>
      <c r="AK1256" s="139"/>
      <c r="AL1256" s="139"/>
      <c r="AM1256" s="139"/>
      <c r="AN1256" s="139"/>
      <c r="AO1256" s="139"/>
      <c r="AP1256" s="139"/>
      <c r="AQ1256" s="139"/>
      <c r="AR1256" s="139"/>
      <c r="AS1256" s="139"/>
      <c r="AT1256" s="139"/>
      <c r="AU1256" s="139"/>
      <c r="AV1256" s="139"/>
      <c r="AW1256" s="139"/>
      <c r="AX1256" s="139"/>
      <c r="AY1256" s="139"/>
      <c r="AZ1256" s="139"/>
      <c r="BA1256" s="140"/>
      <c r="BB1256" s="139"/>
      <c r="BC1256" s="139"/>
      <c r="BD1256" s="139"/>
      <c r="BE1256" s="139"/>
      <c r="BF1256" s="139"/>
      <c r="BG1256" s="140"/>
      <c r="BH1256" s="139"/>
      <c r="BI1256" s="139"/>
      <c r="BJ1256" s="139"/>
      <c r="BK1256" s="139"/>
      <c r="BL1256" s="139"/>
      <c r="BM1256" s="139"/>
      <c r="BN1256" s="139"/>
    </row>
    <row r="1257" spans="1:66" ht="15">
      <c r="A1257" s="139"/>
      <c r="B1257" s="139"/>
      <c r="C1257" s="139"/>
      <c r="D1257" s="139"/>
      <c r="E1257" s="139"/>
      <c r="F1257" s="139"/>
      <c r="G1257" s="139"/>
      <c r="H1257" s="139"/>
      <c r="I1257" s="139"/>
      <c r="J1257" s="139"/>
      <c r="K1257" s="139"/>
      <c r="L1257" s="139"/>
      <c r="M1257" s="139"/>
      <c r="N1257" s="139"/>
      <c r="O1257" s="139"/>
      <c r="P1257" s="139"/>
      <c r="Q1257" s="139"/>
      <c r="R1257" s="139"/>
      <c r="S1257" s="139"/>
      <c r="T1257" s="139"/>
      <c r="U1257" s="139"/>
      <c r="V1257" s="139"/>
      <c r="W1257" s="139"/>
      <c r="X1257" s="139"/>
      <c r="Y1257" s="139"/>
      <c r="Z1257" s="139"/>
      <c r="AA1257" s="139"/>
      <c r="AB1257" s="139"/>
      <c r="AC1257" s="139"/>
      <c r="AD1257" s="139"/>
      <c r="AE1257" s="139"/>
      <c r="AF1257" s="139"/>
      <c r="AG1257" s="139"/>
      <c r="AH1257" s="139"/>
      <c r="AI1257" s="139"/>
      <c r="AJ1257" s="139"/>
      <c r="AK1257" s="139"/>
      <c r="AL1257" s="139"/>
      <c r="AM1257" s="139"/>
      <c r="AN1257" s="139"/>
      <c r="AO1257" s="139"/>
      <c r="AP1257" s="139"/>
      <c r="AQ1257" s="139"/>
      <c r="AR1257" s="139"/>
      <c r="AS1257" s="139"/>
      <c r="AT1257" s="139"/>
      <c r="AU1257" s="139"/>
      <c r="AV1257" s="139"/>
      <c r="AW1257" s="139"/>
      <c r="AX1257" s="139"/>
      <c r="AY1257" s="139"/>
      <c r="AZ1257" s="139"/>
      <c r="BA1257" s="140"/>
      <c r="BB1257" s="139"/>
      <c r="BC1257" s="139"/>
      <c r="BD1257" s="139"/>
      <c r="BE1257" s="139"/>
      <c r="BF1257" s="139"/>
      <c r="BG1257" s="140"/>
      <c r="BH1257" s="139"/>
      <c r="BI1257" s="139"/>
      <c r="BJ1257" s="139"/>
      <c r="BK1257" s="139"/>
      <c r="BL1257" s="139"/>
      <c r="BM1257" s="139"/>
      <c r="BN1257" s="139"/>
    </row>
    <row r="1258" spans="1:66" ht="15">
      <c r="A1258" s="139"/>
      <c r="B1258" s="139"/>
      <c r="C1258" s="139"/>
      <c r="D1258" s="139"/>
      <c r="E1258" s="139"/>
      <c r="F1258" s="139"/>
      <c r="G1258" s="139"/>
      <c r="H1258" s="139"/>
      <c r="I1258" s="139"/>
      <c r="J1258" s="139"/>
      <c r="K1258" s="139"/>
      <c r="L1258" s="139"/>
      <c r="M1258" s="139"/>
      <c r="N1258" s="139"/>
      <c r="O1258" s="139"/>
      <c r="P1258" s="139"/>
      <c r="Q1258" s="139"/>
      <c r="R1258" s="139"/>
      <c r="S1258" s="139"/>
      <c r="T1258" s="139"/>
      <c r="U1258" s="139"/>
      <c r="V1258" s="139"/>
      <c r="W1258" s="139"/>
      <c r="X1258" s="139"/>
      <c r="Y1258" s="139"/>
      <c r="Z1258" s="139"/>
      <c r="AA1258" s="139"/>
      <c r="AB1258" s="139"/>
      <c r="AC1258" s="139"/>
      <c r="AD1258" s="139"/>
      <c r="AE1258" s="139"/>
      <c r="AF1258" s="139"/>
      <c r="AG1258" s="139"/>
      <c r="AH1258" s="139"/>
      <c r="AI1258" s="139"/>
      <c r="AJ1258" s="139"/>
      <c r="AK1258" s="139"/>
      <c r="AL1258" s="139"/>
      <c r="AM1258" s="139"/>
      <c r="AN1258" s="139"/>
      <c r="AO1258" s="139"/>
      <c r="AP1258" s="139"/>
      <c r="AQ1258" s="139"/>
      <c r="AR1258" s="139"/>
      <c r="AS1258" s="139"/>
      <c r="AT1258" s="139"/>
      <c r="AU1258" s="139"/>
      <c r="AV1258" s="139"/>
      <c r="AW1258" s="139"/>
      <c r="AX1258" s="139"/>
      <c r="AY1258" s="139"/>
      <c r="AZ1258" s="139"/>
      <c r="BA1258" s="140"/>
      <c r="BB1258" s="139"/>
      <c r="BC1258" s="139"/>
      <c r="BD1258" s="139"/>
      <c r="BE1258" s="139"/>
      <c r="BF1258" s="139"/>
      <c r="BG1258" s="140"/>
      <c r="BH1258" s="139"/>
      <c r="BI1258" s="139"/>
      <c r="BJ1258" s="139"/>
      <c r="BK1258" s="139"/>
      <c r="BL1258" s="139"/>
      <c r="BM1258" s="139"/>
      <c r="BN1258" s="139"/>
    </row>
    <row r="1259" spans="1:66" ht="15">
      <c r="A1259" s="139"/>
      <c r="B1259" s="139"/>
      <c r="C1259" s="139"/>
      <c r="D1259" s="139"/>
      <c r="E1259" s="139"/>
      <c r="F1259" s="139"/>
      <c r="G1259" s="139"/>
      <c r="H1259" s="139"/>
      <c r="I1259" s="139"/>
      <c r="J1259" s="139"/>
      <c r="K1259" s="139"/>
      <c r="L1259" s="139"/>
      <c r="M1259" s="139"/>
      <c r="N1259" s="139"/>
      <c r="O1259" s="139"/>
      <c r="P1259" s="139"/>
      <c r="Q1259" s="139"/>
      <c r="R1259" s="139"/>
      <c r="S1259" s="139"/>
      <c r="T1259" s="139"/>
      <c r="U1259" s="139"/>
      <c r="V1259" s="139"/>
      <c r="W1259" s="139"/>
      <c r="X1259" s="139"/>
      <c r="Y1259" s="139"/>
      <c r="Z1259" s="139"/>
      <c r="AA1259" s="139"/>
      <c r="AB1259" s="139"/>
      <c r="AC1259" s="139"/>
      <c r="AD1259" s="139"/>
      <c r="AE1259" s="139"/>
      <c r="AF1259" s="139"/>
      <c r="AG1259" s="139"/>
      <c r="AH1259" s="139"/>
      <c r="AI1259" s="139"/>
      <c r="AJ1259" s="139"/>
      <c r="AK1259" s="139"/>
      <c r="AL1259" s="139"/>
      <c r="AM1259" s="139"/>
      <c r="AN1259" s="139"/>
      <c r="AO1259" s="139"/>
      <c r="AP1259" s="139"/>
      <c r="AQ1259" s="139"/>
      <c r="AR1259" s="139"/>
      <c r="AS1259" s="139"/>
      <c r="AT1259" s="139"/>
      <c r="AU1259" s="139"/>
      <c r="AV1259" s="139"/>
      <c r="AW1259" s="139"/>
      <c r="AX1259" s="139"/>
      <c r="AY1259" s="139"/>
      <c r="AZ1259" s="139"/>
      <c r="BA1259" s="140"/>
      <c r="BB1259" s="139"/>
      <c r="BC1259" s="139"/>
      <c r="BD1259" s="139"/>
      <c r="BE1259" s="139"/>
      <c r="BF1259" s="139"/>
      <c r="BG1259" s="140"/>
      <c r="BH1259" s="139"/>
      <c r="BI1259" s="139"/>
      <c r="BJ1259" s="139"/>
      <c r="BK1259" s="139"/>
      <c r="BL1259" s="139"/>
      <c r="BM1259" s="139"/>
      <c r="BN1259" s="139"/>
    </row>
    <row r="1260" spans="1:66" ht="15">
      <c r="A1260" s="139"/>
      <c r="B1260" s="139"/>
      <c r="C1260" s="139"/>
      <c r="D1260" s="139"/>
      <c r="E1260" s="139"/>
      <c r="F1260" s="139"/>
      <c r="G1260" s="139"/>
      <c r="H1260" s="139"/>
      <c r="I1260" s="139"/>
      <c r="J1260" s="139"/>
      <c r="K1260" s="139"/>
      <c r="L1260" s="139"/>
      <c r="M1260" s="139"/>
      <c r="N1260" s="139"/>
      <c r="O1260" s="139"/>
      <c r="P1260" s="139"/>
      <c r="Q1260" s="139"/>
      <c r="R1260" s="139"/>
      <c r="S1260" s="139"/>
      <c r="T1260" s="139"/>
      <c r="U1260" s="139"/>
      <c r="V1260" s="139"/>
      <c r="W1260" s="139"/>
      <c r="X1260" s="139"/>
      <c r="Y1260" s="139"/>
      <c r="Z1260" s="139"/>
      <c r="AA1260" s="139"/>
      <c r="AB1260" s="139"/>
      <c r="AC1260" s="139"/>
      <c r="AD1260" s="139"/>
      <c r="AE1260" s="139"/>
      <c r="AF1260" s="139"/>
      <c r="AG1260" s="139"/>
      <c r="AH1260" s="139"/>
      <c r="AI1260" s="139"/>
      <c r="AJ1260" s="139"/>
      <c r="AK1260" s="139"/>
      <c r="AL1260" s="139"/>
      <c r="AM1260" s="139"/>
      <c r="AN1260" s="139"/>
      <c r="AO1260" s="139"/>
      <c r="AP1260" s="139"/>
      <c r="AQ1260" s="139"/>
      <c r="AR1260" s="139"/>
      <c r="AS1260" s="139"/>
      <c r="AT1260" s="139"/>
      <c r="AU1260" s="139"/>
      <c r="AV1260" s="139"/>
      <c r="AW1260" s="139"/>
      <c r="AX1260" s="139"/>
      <c r="AY1260" s="139"/>
      <c r="AZ1260" s="139"/>
      <c r="BA1260" s="140"/>
      <c r="BB1260" s="139"/>
      <c r="BC1260" s="139"/>
      <c r="BD1260" s="139"/>
      <c r="BE1260" s="139"/>
      <c r="BF1260" s="139"/>
      <c r="BG1260" s="140"/>
      <c r="BH1260" s="139"/>
      <c r="BI1260" s="139"/>
      <c r="BJ1260" s="139"/>
      <c r="BK1260" s="139"/>
      <c r="BL1260" s="139"/>
      <c r="BM1260" s="139"/>
      <c r="BN1260" s="139"/>
    </row>
    <row r="1261" spans="1:66" ht="15">
      <c r="A1261" s="139"/>
      <c r="B1261" s="139"/>
      <c r="C1261" s="139"/>
      <c r="D1261" s="139"/>
      <c r="E1261" s="139"/>
      <c r="F1261" s="139"/>
      <c r="G1261" s="139"/>
      <c r="H1261" s="139"/>
      <c r="I1261" s="139"/>
      <c r="J1261" s="139"/>
      <c r="K1261" s="139"/>
      <c r="L1261" s="139"/>
      <c r="M1261" s="139"/>
      <c r="N1261" s="139"/>
      <c r="O1261" s="139"/>
      <c r="P1261" s="139"/>
      <c r="Q1261" s="139"/>
      <c r="R1261" s="139"/>
      <c r="S1261" s="139"/>
      <c r="T1261" s="139"/>
      <c r="U1261" s="139"/>
      <c r="V1261" s="139"/>
      <c r="W1261" s="139"/>
      <c r="X1261" s="139"/>
      <c r="Y1261" s="139"/>
      <c r="Z1261" s="139"/>
      <c r="AA1261" s="139"/>
      <c r="AB1261" s="139"/>
      <c r="AC1261" s="139"/>
      <c r="AD1261" s="139"/>
      <c r="AE1261" s="139"/>
      <c r="AF1261" s="139"/>
      <c r="AG1261" s="139"/>
      <c r="AH1261" s="139"/>
      <c r="AI1261" s="139"/>
      <c r="AJ1261" s="139"/>
      <c r="AK1261" s="139"/>
      <c r="AL1261" s="139"/>
      <c r="AM1261" s="139"/>
      <c r="AN1261" s="139"/>
      <c r="AO1261" s="139"/>
      <c r="AP1261" s="139"/>
      <c r="AQ1261" s="139"/>
      <c r="AR1261" s="139"/>
      <c r="AS1261" s="139"/>
      <c r="AT1261" s="139"/>
      <c r="AU1261" s="139"/>
      <c r="AV1261" s="139"/>
      <c r="AW1261" s="139"/>
      <c r="AX1261" s="139"/>
      <c r="AY1261" s="139"/>
      <c r="AZ1261" s="139"/>
      <c r="BA1261" s="140"/>
      <c r="BB1261" s="139"/>
      <c r="BC1261" s="139"/>
      <c r="BD1261" s="139"/>
      <c r="BE1261" s="139"/>
      <c r="BF1261" s="139"/>
      <c r="BG1261" s="140"/>
      <c r="BH1261" s="139"/>
      <c r="BI1261" s="139"/>
      <c r="BJ1261" s="139"/>
      <c r="BK1261" s="139"/>
      <c r="BL1261" s="139"/>
      <c r="BM1261" s="139"/>
      <c r="BN1261" s="139"/>
    </row>
    <row r="1262" spans="1:66" ht="15">
      <c r="A1262" s="139"/>
      <c r="B1262" s="139"/>
      <c r="C1262" s="139"/>
      <c r="D1262" s="139"/>
      <c r="E1262" s="139"/>
      <c r="F1262" s="139"/>
      <c r="G1262" s="139"/>
      <c r="H1262" s="139"/>
      <c r="I1262" s="139"/>
      <c r="J1262" s="139"/>
      <c r="K1262" s="139"/>
      <c r="L1262" s="139"/>
      <c r="M1262" s="139"/>
      <c r="N1262" s="139"/>
      <c r="O1262" s="139"/>
      <c r="P1262" s="139"/>
      <c r="Q1262" s="139"/>
      <c r="R1262" s="139"/>
      <c r="S1262" s="139"/>
      <c r="T1262" s="139"/>
      <c r="U1262" s="139"/>
      <c r="V1262" s="139"/>
      <c r="W1262" s="139"/>
      <c r="X1262" s="139"/>
      <c r="Y1262" s="139"/>
      <c r="Z1262" s="139"/>
      <c r="AA1262" s="139"/>
      <c r="AB1262" s="139"/>
      <c r="AC1262" s="139"/>
      <c r="AD1262" s="139"/>
      <c r="AE1262" s="139"/>
      <c r="AF1262" s="139"/>
      <c r="AG1262" s="139"/>
      <c r="AH1262" s="139"/>
      <c r="AI1262" s="139"/>
      <c r="AJ1262" s="139"/>
      <c r="AK1262" s="139"/>
      <c r="AL1262" s="139"/>
      <c r="AM1262" s="139"/>
      <c r="AN1262" s="139"/>
      <c r="AO1262" s="139"/>
      <c r="AP1262" s="139"/>
      <c r="AQ1262" s="139"/>
      <c r="AR1262" s="139"/>
      <c r="AS1262" s="139"/>
      <c r="AT1262" s="139"/>
      <c r="AU1262" s="139"/>
      <c r="AV1262" s="139"/>
      <c r="AW1262" s="139"/>
      <c r="AX1262" s="139"/>
      <c r="AY1262" s="139"/>
      <c r="AZ1262" s="139"/>
      <c r="BA1262" s="140"/>
      <c r="BB1262" s="139"/>
      <c r="BC1262" s="139"/>
      <c r="BD1262" s="139"/>
      <c r="BE1262" s="139"/>
      <c r="BF1262" s="139"/>
      <c r="BG1262" s="140"/>
      <c r="BH1262" s="139"/>
      <c r="BI1262" s="139"/>
      <c r="BJ1262" s="139"/>
      <c r="BK1262" s="139"/>
      <c r="BL1262" s="139"/>
      <c r="BM1262" s="139"/>
      <c r="BN1262" s="139"/>
    </row>
    <row r="1263" spans="1:66" ht="15">
      <c r="A1263" s="139"/>
      <c r="B1263" s="139"/>
      <c r="C1263" s="139"/>
      <c r="D1263" s="139"/>
      <c r="E1263" s="139"/>
      <c r="F1263" s="139"/>
      <c r="G1263" s="139"/>
      <c r="H1263" s="139"/>
      <c r="I1263" s="139"/>
      <c r="J1263" s="139"/>
      <c r="K1263" s="139"/>
      <c r="L1263" s="139"/>
      <c r="M1263" s="139"/>
      <c r="N1263" s="139"/>
      <c r="O1263" s="139"/>
      <c r="P1263" s="139"/>
      <c r="Q1263" s="139"/>
      <c r="R1263" s="139"/>
      <c r="S1263" s="139"/>
      <c r="T1263" s="139"/>
      <c r="U1263" s="139"/>
      <c r="V1263" s="139"/>
      <c r="W1263" s="139"/>
      <c r="X1263" s="139"/>
      <c r="Y1263" s="139"/>
      <c r="Z1263" s="139"/>
      <c r="AA1263" s="139"/>
      <c r="AB1263" s="139"/>
      <c r="AC1263" s="139"/>
      <c r="AD1263" s="139"/>
      <c r="AE1263" s="139"/>
      <c r="AF1263" s="139"/>
      <c r="AG1263" s="139"/>
      <c r="AH1263" s="139"/>
      <c r="AI1263" s="139"/>
      <c r="AJ1263" s="139"/>
      <c r="AK1263" s="139"/>
      <c r="AL1263" s="139"/>
      <c r="AM1263" s="139"/>
      <c r="AN1263" s="139"/>
      <c r="AO1263" s="139"/>
      <c r="AP1263" s="139"/>
      <c r="AQ1263" s="139"/>
      <c r="AR1263" s="139"/>
      <c r="AS1263" s="139"/>
      <c r="AT1263" s="139"/>
      <c r="AU1263" s="139"/>
      <c r="AV1263" s="139"/>
      <c r="AW1263" s="139"/>
      <c r="AX1263" s="139"/>
      <c r="AY1263" s="139"/>
      <c r="AZ1263" s="139"/>
      <c r="BA1263" s="140"/>
      <c r="BB1263" s="139"/>
      <c r="BC1263" s="139"/>
      <c r="BD1263" s="139"/>
      <c r="BE1263" s="139"/>
      <c r="BF1263" s="139"/>
      <c r="BG1263" s="140"/>
      <c r="BH1263" s="139"/>
      <c r="BI1263" s="139"/>
      <c r="BJ1263" s="139"/>
      <c r="BK1263" s="139"/>
      <c r="BL1263" s="139"/>
      <c r="BM1263" s="139"/>
      <c r="BN1263" s="139"/>
    </row>
    <row r="1264" spans="1:66" ht="15">
      <c r="A1264" s="139"/>
      <c r="B1264" s="139"/>
      <c r="C1264" s="139"/>
      <c r="D1264" s="139"/>
      <c r="E1264" s="139"/>
      <c r="F1264" s="139"/>
      <c r="G1264" s="139"/>
      <c r="H1264" s="139"/>
      <c r="I1264" s="139"/>
      <c r="J1264" s="139"/>
      <c r="K1264" s="139"/>
      <c r="L1264" s="139"/>
      <c r="M1264" s="139"/>
      <c r="N1264" s="139"/>
      <c r="O1264" s="139"/>
      <c r="P1264" s="139"/>
      <c r="Q1264" s="139"/>
      <c r="R1264" s="139"/>
      <c r="S1264" s="139"/>
      <c r="T1264" s="139"/>
      <c r="U1264" s="139"/>
      <c r="V1264" s="139"/>
      <c r="W1264" s="139"/>
      <c r="X1264" s="139"/>
      <c r="Y1264" s="139"/>
      <c r="Z1264" s="139"/>
      <c r="AA1264" s="139"/>
      <c r="AB1264" s="139"/>
      <c r="AC1264" s="139"/>
      <c r="AD1264" s="139"/>
      <c r="AE1264" s="139"/>
      <c r="AF1264" s="139"/>
      <c r="AG1264" s="139"/>
      <c r="AH1264" s="139"/>
      <c r="AI1264" s="139"/>
      <c r="AJ1264" s="139"/>
      <c r="AK1264" s="139"/>
      <c r="AL1264" s="139"/>
      <c r="AM1264" s="139"/>
      <c r="AN1264" s="139"/>
      <c r="AO1264" s="139"/>
      <c r="AP1264" s="139"/>
      <c r="AQ1264" s="139"/>
      <c r="AR1264" s="139"/>
      <c r="AS1264" s="139"/>
      <c r="AT1264" s="139"/>
      <c r="AU1264" s="139"/>
      <c r="AV1264" s="139"/>
      <c r="AW1264" s="139"/>
      <c r="AX1264" s="139"/>
      <c r="AY1264" s="139"/>
      <c r="AZ1264" s="139"/>
      <c r="BA1264" s="140"/>
      <c r="BB1264" s="139"/>
      <c r="BC1264" s="139"/>
      <c r="BD1264" s="139"/>
      <c r="BE1264" s="139"/>
      <c r="BF1264" s="139"/>
      <c r="BG1264" s="140"/>
      <c r="BH1264" s="139"/>
      <c r="BI1264" s="139"/>
      <c r="BJ1264" s="139"/>
      <c r="BK1264" s="139"/>
      <c r="BL1264" s="139"/>
      <c r="BM1264" s="139"/>
      <c r="BN1264" s="139"/>
    </row>
    <row r="1265" spans="1:66" ht="15">
      <c r="A1265" s="139"/>
      <c r="B1265" s="139"/>
      <c r="C1265" s="139"/>
      <c r="D1265" s="139"/>
      <c r="E1265" s="139"/>
      <c r="F1265" s="139"/>
      <c r="G1265" s="139"/>
      <c r="H1265" s="139"/>
      <c r="I1265" s="139"/>
      <c r="J1265" s="139"/>
      <c r="K1265" s="139"/>
      <c r="L1265" s="139"/>
      <c r="M1265" s="139"/>
      <c r="N1265" s="139"/>
      <c r="O1265" s="139"/>
      <c r="P1265" s="139"/>
      <c r="Q1265" s="139"/>
      <c r="R1265" s="139"/>
      <c r="S1265" s="139"/>
      <c r="T1265" s="139"/>
      <c r="U1265" s="139"/>
      <c r="V1265" s="139"/>
      <c r="W1265" s="139"/>
      <c r="X1265" s="139"/>
      <c r="Y1265" s="139"/>
      <c r="Z1265" s="139"/>
      <c r="AA1265" s="139"/>
      <c r="AB1265" s="139"/>
      <c r="AC1265" s="139"/>
      <c r="AD1265" s="139"/>
      <c r="AE1265" s="139"/>
      <c r="AF1265" s="139"/>
      <c r="AG1265" s="139"/>
      <c r="AH1265" s="139"/>
      <c r="AI1265" s="139"/>
      <c r="AJ1265" s="139"/>
      <c r="AK1265" s="139"/>
      <c r="AL1265" s="139"/>
      <c r="AM1265" s="139"/>
      <c r="AN1265" s="139"/>
      <c r="AO1265" s="139"/>
      <c r="AP1265" s="139"/>
      <c r="AQ1265" s="139"/>
      <c r="AR1265" s="139"/>
      <c r="AS1265" s="139"/>
      <c r="AT1265" s="139"/>
      <c r="AU1265" s="139"/>
      <c r="AV1265" s="139"/>
      <c r="AW1265" s="139"/>
      <c r="AX1265" s="139"/>
      <c r="AY1265" s="139"/>
      <c r="AZ1265" s="139"/>
      <c r="BA1265" s="140"/>
      <c r="BB1265" s="139"/>
      <c r="BC1265" s="139"/>
      <c r="BD1265" s="139"/>
      <c r="BE1265" s="139"/>
      <c r="BF1265" s="139"/>
      <c r="BG1265" s="140"/>
      <c r="BH1265" s="139"/>
      <c r="BI1265" s="139"/>
      <c r="BJ1265" s="139"/>
      <c r="BK1265" s="139"/>
      <c r="BL1265" s="139"/>
      <c r="BM1265" s="139"/>
      <c r="BN1265" s="139"/>
    </row>
    <row r="1266" spans="1:66" ht="15">
      <c r="A1266" s="139"/>
      <c r="B1266" s="139"/>
      <c r="C1266" s="139"/>
      <c r="D1266" s="139"/>
      <c r="E1266" s="139"/>
      <c r="F1266" s="139"/>
      <c r="G1266" s="139"/>
      <c r="H1266" s="139"/>
      <c r="I1266" s="139"/>
      <c r="J1266" s="139"/>
      <c r="K1266" s="139"/>
      <c r="L1266" s="139"/>
      <c r="M1266" s="139"/>
      <c r="N1266" s="139"/>
      <c r="O1266" s="139"/>
      <c r="P1266" s="139"/>
      <c r="Q1266" s="139"/>
      <c r="R1266" s="139"/>
      <c r="S1266" s="139"/>
      <c r="T1266" s="139"/>
      <c r="U1266" s="139"/>
      <c r="V1266" s="139"/>
      <c r="W1266" s="139"/>
      <c r="X1266" s="139"/>
      <c r="Y1266" s="139"/>
      <c r="Z1266" s="139"/>
      <c r="AA1266" s="139"/>
      <c r="AB1266" s="139"/>
      <c r="AC1266" s="139"/>
      <c r="AD1266" s="139"/>
      <c r="AE1266" s="139"/>
      <c r="AF1266" s="139"/>
      <c r="AG1266" s="139"/>
      <c r="AH1266" s="139"/>
      <c r="AI1266" s="139"/>
      <c r="AJ1266" s="139"/>
      <c r="AK1266" s="139"/>
      <c r="AL1266" s="139"/>
      <c r="AM1266" s="139"/>
      <c r="AN1266" s="139"/>
      <c r="AO1266" s="139"/>
      <c r="AP1266" s="139"/>
      <c r="AQ1266" s="139"/>
      <c r="AR1266" s="139"/>
      <c r="AS1266" s="139"/>
      <c r="AT1266" s="139"/>
      <c r="AU1266" s="139"/>
      <c r="AV1266" s="139"/>
      <c r="AW1266" s="139"/>
      <c r="AX1266" s="139"/>
      <c r="AY1266" s="139"/>
      <c r="AZ1266" s="139"/>
      <c r="BA1266" s="140"/>
      <c r="BB1266" s="139"/>
      <c r="BC1266" s="139"/>
      <c r="BD1266" s="139"/>
      <c r="BE1266" s="139"/>
      <c r="BF1266" s="139"/>
      <c r="BG1266" s="140"/>
      <c r="BH1266" s="139"/>
      <c r="BI1266" s="139"/>
      <c r="BJ1266" s="139"/>
      <c r="BK1266" s="139"/>
      <c r="BL1266" s="139"/>
      <c r="BM1266" s="139"/>
      <c r="BN1266" s="139"/>
    </row>
    <row r="1267" spans="1:66" ht="15">
      <c r="A1267" s="139"/>
      <c r="B1267" s="139"/>
      <c r="C1267" s="139"/>
      <c r="D1267" s="139"/>
      <c r="E1267" s="139"/>
      <c r="F1267" s="139"/>
      <c r="G1267" s="139"/>
      <c r="H1267" s="139"/>
      <c r="I1267" s="139"/>
      <c r="J1267" s="139"/>
      <c r="K1267" s="139"/>
      <c r="L1267" s="139"/>
      <c r="M1267" s="139"/>
      <c r="N1267" s="139"/>
      <c r="O1267" s="139"/>
      <c r="P1267" s="139"/>
      <c r="Q1267" s="139"/>
      <c r="R1267" s="139"/>
      <c r="S1267" s="139"/>
      <c r="T1267" s="139"/>
      <c r="U1267" s="139"/>
      <c r="V1267" s="139"/>
      <c r="W1267" s="139"/>
      <c r="X1267" s="139"/>
      <c r="Y1267" s="139"/>
      <c r="Z1267" s="139"/>
      <c r="AA1267" s="139"/>
      <c r="AB1267" s="139"/>
      <c r="AC1267" s="139"/>
      <c r="AD1267" s="139"/>
      <c r="AE1267" s="139"/>
      <c r="AF1267" s="139"/>
      <c r="AG1267" s="139"/>
      <c r="AH1267" s="139"/>
      <c r="AI1267" s="139"/>
      <c r="AJ1267" s="139"/>
      <c r="AK1267" s="139"/>
      <c r="AL1267" s="139"/>
      <c r="AM1267" s="139"/>
      <c r="AN1267" s="139"/>
      <c r="AO1267" s="139"/>
      <c r="AP1267" s="139"/>
      <c r="AQ1267" s="139"/>
      <c r="AR1267" s="139"/>
      <c r="AS1267" s="139"/>
      <c r="AT1267" s="139"/>
      <c r="AU1267" s="139"/>
      <c r="AV1267" s="139"/>
      <c r="AW1267" s="139"/>
      <c r="AX1267" s="139"/>
      <c r="AY1267" s="139"/>
      <c r="AZ1267" s="139"/>
      <c r="BA1267" s="140"/>
      <c r="BB1267" s="139"/>
      <c r="BC1267" s="139"/>
      <c r="BD1267" s="139"/>
      <c r="BE1267" s="139"/>
      <c r="BF1267" s="139"/>
      <c r="BG1267" s="140"/>
      <c r="BH1267" s="139"/>
      <c r="BI1267" s="139"/>
      <c r="BJ1267" s="139"/>
      <c r="BK1267" s="139"/>
      <c r="BL1267" s="139"/>
      <c r="BM1267" s="139"/>
      <c r="BN1267" s="139"/>
    </row>
    <row r="1268" spans="1:66" ht="15">
      <c r="A1268" s="139"/>
      <c r="B1268" s="139"/>
      <c r="C1268" s="139"/>
      <c r="D1268" s="139"/>
      <c r="E1268" s="139"/>
      <c r="F1268" s="139"/>
      <c r="G1268" s="139"/>
      <c r="H1268" s="139"/>
      <c r="I1268" s="139"/>
      <c r="J1268" s="139"/>
      <c r="K1268" s="139"/>
      <c r="L1268" s="139"/>
      <c r="M1268" s="139"/>
      <c r="N1268" s="139"/>
      <c r="O1268" s="139"/>
      <c r="P1268" s="139"/>
      <c r="Q1268" s="139"/>
      <c r="R1268" s="139"/>
      <c r="S1268" s="139"/>
      <c r="T1268" s="139"/>
      <c r="U1268" s="139"/>
      <c r="V1268" s="139"/>
      <c r="W1268" s="139"/>
      <c r="X1268" s="139"/>
      <c r="Y1268" s="139"/>
      <c r="Z1268" s="139"/>
      <c r="AA1268" s="139"/>
      <c r="AB1268" s="139"/>
      <c r="AC1268" s="139"/>
      <c r="AD1268" s="139"/>
      <c r="AE1268" s="139"/>
      <c r="AF1268" s="139"/>
      <c r="AG1268" s="139"/>
      <c r="AH1268" s="139"/>
      <c r="AI1268" s="139"/>
      <c r="AJ1268" s="139"/>
      <c r="AK1268" s="139"/>
      <c r="AL1268" s="139"/>
      <c r="AM1268" s="139"/>
      <c r="AN1268" s="139"/>
      <c r="AO1268" s="139"/>
      <c r="AP1268" s="139"/>
      <c r="AQ1268" s="139"/>
      <c r="AR1268" s="139"/>
      <c r="AS1268" s="139"/>
      <c r="AT1268" s="139"/>
      <c r="AU1268" s="139"/>
      <c r="AV1268" s="139"/>
      <c r="AW1268" s="139"/>
      <c r="AX1268" s="139"/>
      <c r="AY1268" s="139"/>
      <c r="AZ1268" s="139"/>
      <c r="BA1268" s="140"/>
      <c r="BB1268" s="139"/>
      <c r="BC1268" s="139"/>
      <c r="BD1268" s="139"/>
      <c r="BE1268" s="139"/>
      <c r="BF1268" s="139"/>
      <c r="BG1268" s="140"/>
      <c r="BH1268" s="139"/>
      <c r="BI1268" s="139"/>
      <c r="BJ1268" s="139"/>
      <c r="BK1268" s="139"/>
      <c r="BL1268" s="139"/>
      <c r="BM1268" s="139"/>
      <c r="BN1268" s="139"/>
    </row>
    <row r="1269" spans="1:66" ht="15">
      <c r="A1269" s="139"/>
      <c r="B1269" s="139"/>
      <c r="C1269" s="139"/>
      <c r="D1269" s="139"/>
      <c r="E1269" s="139"/>
      <c r="F1269" s="139"/>
      <c r="G1269" s="139"/>
      <c r="H1269" s="139"/>
      <c r="I1269" s="139"/>
      <c r="J1269" s="139"/>
      <c r="K1269" s="139"/>
      <c r="L1269" s="139"/>
      <c r="M1269" s="139"/>
      <c r="N1269" s="139"/>
      <c r="O1269" s="139"/>
      <c r="P1269" s="139"/>
      <c r="Q1269" s="139"/>
      <c r="R1269" s="139"/>
      <c r="S1269" s="139"/>
      <c r="T1269" s="139"/>
      <c r="U1269" s="139"/>
      <c r="V1269" s="139"/>
      <c r="W1269" s="139"/>
      <c r="X1269" s="139"/>
      <c r="Y1269" s="139"/>
      <c r="Z1269" s="139"/>
      <c r="AA1269" s="139"/>
      <c r="AB1269" s="139"/>
      <c r="AC1269" s="139"/>
      <c r="AD1269" s="139"/>
      <c r="AE1269" s="139"/>
      <c r="AF1269" s="139"/>
      <c r="AG1269" s="139"/>
      <c r="AH1269" s="139"/>
      <c r="AI1269" s="139"/>
      <c r="AJ1269" s="139"/>
      <c r="AK1269" s="139"/>
      <c r="AL1269" s="139"/>
      <c r="AM1269" s="139"/>
      <c r="AN1269" s="139"/>
      <c r="AO1269" s="139"/>
      <c r="AP1269" s="139"/>
      <c r="AQ1269" s="139"/>
      <c r="AR1269" s="139"/>
      <c r="AS1269" s="139"/>
      <c r="AT1269" s="139"/>
      <c r="AU1269" s="139"/>
      <c r="AV1269" s="139"/>
      <c r="AW1269" s="139"/>
      <c r="AX1269" s="139"/>
      <c r="AY1269" s="139"/>
      <c r="AZ1269" s="139"/>
      <c r="BA1269" s="140"/>
      <c r="BB1269" s="139"/>
      <c r="BC1269" s="139"/>
      <c r="BD1269" s="139"/>
      <c r="BE1269" s="139"/>
      <c r="BF1269" s="139"/>
      <c r="BG1269" s="140"/>
      <c r="BH1269" s="139"/>
      <c r="BI1269" s="139"/>
      <c r="BJ1269" s="139"/>
      <c r="BK1269" s="139"/>
      <c r="BL1269" s="139"/>
      <c r="BM1269" s="139"/>
      <c r="BN1269" s="139"/>
    </row>
    <row r="1270" spans="1:66" ht="15">
      <c r="A1270" s="139"/>
      <c r="B1270" s="139"/>
      <c r="C1270" s="139"/>
      <c r="D1270" s="139"/>
      <c r="E1270" s="139"/>
      <c r="F1270" s="139"/>
      <c r="G1270" s="139"/>
      <c r="H1270" s="139"/>
      <c r="I1270" s="139"/>
      <c r="J1270" s="139"/>
      <c r="K1270" s="139"/>
      <c r="L1270" s="139"/>
      <c r="M1270" s="139"/>
      <c r="N1270" s="139"/>
      <c r="O1270" s="139"/>
      <c r="P1270" s="139"/>
      <c r="Q1270" s="139"/>
      <c r="R1270" s="139"/>
      <c r="S1270" s="139"/>
      <c r="T1270" s="139"/>
      <c r="U1270" s="139"/>
      <c r="V1270" s="139"/>
      <c r="W1270" s="139"/>
      <c r="X1270" s="139"/>
      <c r="Y1270" s="139"/>
      <c r="Z1270" s="139"/>
      <c r="AA1270" s="139"/>
      <c r="AB1270" s="139"/>
      <c r="AC1270" s="139"/>
      <c r="AD1270" s="139"/>
      <c r="AE1270" s="139"/>
      <c r="AF1270" s="139"/>
      <c r="AG1270" s="139"/>
      <c r="AH1270" s="139"/>
      <c r="AI1270" s="139"/>
      <c r="AJ1270" s="139"/>
      <c r="AK1270" s="139"/>
      <c r="AL1270" s="139"/>
      <c r="AM1270" s="139"/>
      <c r="AN1270" s="139"/>
      <c r="AO1270" s="139"/>
      <c r="AP1270" s="139"/>
      <c r="AQ1270" s="139"/>
      <c r="AR1270" s="139"/>
      <c r="AS1270" s="139"/>
      <c r="AT1270" s="139"/>
      <c r="AU1270" s="139"/>
      <c r="AV1270" s="139"/>
      <c r="AW1270" s="139"/>
      <c r="AX1270" s="139"/>
      <c r="AY1270" s="139"/>
      <c r="AZ1270" s="139"/>
      <c r="BA1270" s="140"/>
      <c r="BB1270" s="139"/>
      <c r="BC1270" s="139"/>
      <c r="BD1270" s="139"/>
      <c r="BE1270" s="139"/>
      <c r="BF1270" s="139"/>
      <c r="BG1270" s="140"/>
      <c r="BH1270" s="139"/>
      <c r="BI1270" s="139"/>
      <c r="BJ1270" s="139"/>
      <c r="BK1270" s="139"/>
      <c r="BL1270" s="139"/>
      <c r="BM1270" s="139"/>
      <c r="BN1270" s="139"/>
    </row>
    <row r="1271" spans="1:66" ht="15">
      <c r="A1271" s="139"/>
      <c r="B1271" s="139"/>
      <c r="C1271" s="139"/>
      <c r="D1271" s="139"/>
      <c r="E1271" s="139"/>
      <c r="F1271" s="139"/>
      <c r="G1271" s="139"/>
      <c r="H1271" s="139"/>
      <c r="I1271" s="139"/>
      <c r="J1271" s="139"/>
      <c r="K1271" s="139"/>
      <c r="L1271" s="139"/>
      <c r="M1271" s="139"/>
      <c r="N1271" s="139"/>
      <c r="O1271" s="139"/>
      <c r="P1271" s="139"/>
      <c r="Q1271" s="139"/>
      <c r="R1271" s="139"/>
      <c r="S1271" s="139"/>
      <c r="T1271" s="139"/>
      <c r="U1271" s="139"/>
      <c r="V1271" s="139"/>
      <c r="W1271" s="139"/>
      <c r="X1271" s="139"/>
      <c r="Y1271" s="139"/>
      <c r="Z1271" s="139"/>
      <c r="AA1271" s="139"/>
      <c r="AB1271" s="139"/>
      <c r="AC1271" s="139"/>
      <c r="AD1271" s="139"/>
      <c r="AE1271" s="139"/>
      <c r="AF1271" s="139"/>
      <c r="AG1271" s="139"/>
      <c r="AH1271" s="139"/>
      <c r="AI1271" s="139"/>
      <c r="AJ1271" s="139"/>
      <c r="AK1271" s="139"/>
      <c r="AL1271" s="139"/>
      <c r="AM1271" s="139"/>
      <c r="AN1271" s="139"/>
      <c r="AO1271" s="139"/>
      <c r="AP1271" s="139"/>
      <c r="AQ1271" s="139"/>
      <c r="AR1271" s="139"/>
      <c r="AS1271" s="139"/>
      <c r="AT1271" s="139"/>
      <c r="AU1271" s="139"/>
      <c r="AV1271" s="139"/>
      <c r="AW1271" s="139"/>
      <c r="AX1271" s="139"/>
      <c r="AY1271" s="139"/>
      <c r="AZ1271" s="139"/>
      <c r="BA1271" s="139"/>
      <c r="BB1271" s="139"/>
      <c r="BC1271" s="139"/>
      <c r="BD1271" s="139"/>
      <c r="BE1271" s="139"/>
      <c r="BF1271" s="139"/>
      <c r="BG1271" s="140"/>
      <c r="BH1271" s="139"/>
      <c r="BI1271" s="139"/>
      <c r="BJ1271" s="139"/>
      <c r="BK1271" s="139"/>
      <c r="BL1271" s="139"/>
      <c r="BM1271" s="139"/>
      <c r="BN1271" s="139"/>
    </row>
    <row r="1272" spans="1:66" ht="15">
      <c r="A1272" s="139"/>
      <c r="B1272" s="139"/>
      <c r="C1272" s="139"/>
      <c r="D1272" s="139"/>
      <c r="E1272" s="139"/>
      <c r="F1272" s="139"/>
      <c r="G1272" s="139"/>
      <c r="H1272" s="139"/>
      <c r="I1272" s="139"/>
      <c r="J1272" s="139"/>
      <c r="K1272" s="139"/>
      <c r="L1272" s="139"/>
      <c r="M1272" s="139"/>
      <c r="N1272" s="139"/>
      <c r="O1272" s="139"/>
      <c r="P1272" s="139"/>
      <c r="Q1272" s="139"/>
      <c r="R1272" s="139"/>
      <c r="S1272" s="139"/>
      <c r="T1272" s="139"/>
      <c r="U1272" s="139"/>
      <c r="V1272" s="139"/>
      <c r="W1272" s="139"/>
      <c r="X1272" s="139"/>
      <c r="Y1272" s="139"/>
      <c r="Z1272" s="139"/>
      <c r="AA1272" s="139"/>
      <c r="AB1272" s="139"/>
      <c r="AC1272" s="139"/>
      <c r="AD1272" s="139"/>
      <c r="AE1272" s="139"/>
      <c r="AF1272" s="139"/>
      <c r="AG1272" s="139"/>
      <c r="AH1272" s="139"/>
      <c r="AI1272" s="139"/>
      <c r="AJ1272" s="139"/>
      <c r="AK1272" s="139"/>
      <c r="AL1272" s="139"/>
      <c r="AM1272" s="139"/>
      <c r="AN1272" s="139"/>
      <c r="AO1272" s="139"/>
      <c r="AP1272" s="139"/>
      <c r="AQ1272" s="139"/>
      <c r="AR1272" s="139"/>
      <c r="AS1272" s="139"/>
      <c r="AT1272" s="139"/>
      <c r="AU1272" s="139"/>
      <c r="AV1272" s="139"/>
      <c r="AW1272" s="139"/>
      <c r="AX1272" s="139"/>
      <c r="AY1272" s="139"/>
      <c r="AZ1272" s="139"/>
      <c r="BA1272" s="139"/>
      <c r="BB1272" s="139"/>
      <c r="BC1272" s="139"/>
      <c r="BD1272" s="139"/>
      <c r="BE1272" s="139"/>
      <c r="BF1272" s="139"/>
      <c r="BG1272" s="140"/>
      <c r="BH1272" s="139"/>
      <c r="BI1272" s="139"/>
      <c r="BJ1272" s="139"/>
      <c r="BK1272" s="139"/>
      <c r="BL1272" s="139"/>
      <c r="BM1272" s="139"/>
      <c r="BN1272" s="139"/>
    </row>
    <row r="1273" spans="1:66" ht="15">
      <c r="A1273" s="139"/>
      <c r="B1273" s="139"/>
      <c r="C1273" s="139"/>
      <c r="D1273" s="139"/>
      <c r="E1273" s="139"/>
      <c r="F1273" s="139"/>
      <c r="G1273" s="139"/>
      <c r="H1273" s="139"/>
      <c r="I1273" s="139"/>
      <c r="J1273" s="139"/>
      <c r="K1273" s="139"/>
      <c r="L1273" s="139"/>
      <c r="M1273" s="139"/>
      <c r="N1273" s="139"/>
      <c r="O1273" s="139"/>
      <c r="P1273" s="139"/>
      <c r="Q1273" s="139"/>
      <c r="R1273" s="139"/>
      <c r="S1273" s="139"/>
      <c r="T1273" s="139"/>
      <c r="U1273" s="139"/>
      <c r="V1273" s="139"/>
      <c r="W1273" s="139"/>
      <c r="X1273" s="139"/>
      <c r="Y1273" s="139"/>
      <c r="Z1273" s="139"/>
      <c r="AA1273" s="139"/>
      <c r="AB1273" s="139"/>
      <c r="AC1273" s="139"/>
      <c r="AD1273" s="139"/>
      <c r="AE1273" s="139"/>
      <c r="AF1273" s="139"/>
      <c r="AG1273" s="139"/>
      <c r="AH1273" s="139"/>
      <c r="AI1273" s="139"/>
      <c r="AJ1273" s="139"/>
      <c r="AK1273" s="139"/>
      <c r="AL1273" s="139"/>
      <c r="AM1273" s="139"/>
      <c r="AN1273" s="139"/>
      <c r="AO1273" s="139"/>
      <c r="AP1273" s="139"/>
      <c r="AQ1273" s="139"/>
      <c r="AR1273" s="139"/>
      <c r="AS1273" s="139"/>
      <c r="AT1273" s="139"/>
      <c r="AU1273" s="139"/>
      <c r="AV1273" s="139"/>
      <c r="AW1273" s="139"/>
      <c r="AX1273" s="139"/>
      <c r="AY1273" s="139"/>
      <c r="AZ1273" s="139"/>
      <c r="BA1273" s="139"/>
      <c r="BB1273" s="139"/>
      <c r="BC1273" s="139"/>
      <c r="BD1273" s="139"/>
      <c r="BE1273" s="139"/>
      <c r="BF1273" s="139"/>
      <c r="BG1273" s="140"/>
      <c r="BH1273" s="139"/>
      <c r="BI1273" s="139"/>
      <c r="BJ1273" s="139"/>
      <c r="BK1273" s="139"/>
      <c r="BL1273" s="139"/>
      <c r="BM1273" s="139"/>
      <c r="BN1273" s="139"/>
    </row>
    <row r="1274" spans="1:66" ht="15">
      <c r="A1274" s="139"/>
      <c r="B1274" s="139"/>
      <c r="C1274" s="139"/>
      <c r="D1274" s="139"/>
      <c r="E1274" s="139"/>
      <c r="F1274" s="139"/>
      <c r="G1274" s="139"/>
      <c r="H1274" s="139"/>
      <c r="I1274" s="139"/>
      <c r="J1274" s="139"/>
      <c r="K1274" s="139"/>
      <c r="L1274" s="139"/>
      <c r="M1274" s="139"/>
      <c r="N1274" s="139"/>
      <c r="O1274" s="139"/>
      <c r="P1274" s="139"/>
      <c r="Q1274" s="139"/>
      <c r="R1274" s="139"/>
      <c r="S1274" s="139"/>
      <c r="T1274" s="139"/>
      <c r="U1274" s="139"/>
      <c r="V1274" s="139"/>
      <c r="W1274" s="139"/>
      <c r="X1274" s="139"/>
      <c r="Y1274" s="139"/>
      <c r="Z1274" s="139"/>
      <c r="AA1274" s="139"/>
      <c r="AB1274" s="139"/>
      <c r="AC1274" s="139"/>
      <c r="AD1274" s="139"/>
      <c r="AE1274" s="139"/>
      <c r="AF1274" s="139"/>
      <c r="AG1274" s="139"/>
      <c r="AH1274" s="139"/>
      <c r="AI1274" s="139"/>
      <c r="AJ1274" s="139"/>
      <c r="AK1274" s="139"/>
      <c r="AL1274" s="139"/>
      <c r="AM1274" s="139"/>
      <c r="AN1274" s="139"/>
      <c r="AO1274" s="139"/>
      <c r="AP1274" s="139"/>
      <c r="AQ1274" s="139"/>
      <c r="AR1274" s="139"/>
      <c r="AS1274" s="139"/>
      <c r="AT1274" s="139"/>
      <c r="AU1274" s="139"/>
      <c r="AV1274" s="139"/>
      <c r="AW1274" s="139"/>
      <c r="AX1274" s="139"/>
      <c r="AY1274" s="139"/>
      <c r="AZ1274" s="139"/>
      <c r="BA1274" s="139"/>
      <c r="BB1274" s="139"/>
      <c r="BC1274" s="139"/>
      <c r="BD1274" s="139"/>
      <c r="BE1274" s="139"/>
      <c r="BF1274" s="139"/>
      <c r="BG1274" s="140"/>
      <c r="BH1274" s="139"/>
      <c r="BI1274" s="139"/>
      <c r="BJ1274" s="139"/>
      <c r="BK1274" s="139"/>
      <c r="BL1274" s="139"/>
      <c r="BM1274" s="139"/>
      <c r="BN1274" s="139"/>
    </row>
    <row r="1275" spans="1:66" ht="15">
      <c r="A1275" s="139"/>
      <c r="B1275" s="139"/>
      <c r="C1275" s="139"/>
      <c r="D1275" s="139"/>
      <c r="E1275" s="139"/>
      <c r="F1275" s="139"/>
      <c r="G1275" s="139"/>
      <c r="H1275" s="139"/>
      <c r="I1275" s="139"/>
      <c r="J1275" s="139"/>
      <c r="K1275" s="139"/>
      <c r="L1275" s="139"/>
      <c r="M1275" s="139"/>
      <c r="N1275" s="139"/>
      <c r="O1275" s="139"/>
      <c r="P1275" s="139"/>
      <c r="Q1275" s="139"/>
      <c r="R1275" s="139"/>
      <c r="S1275" s="139"/>
      <c r="T1275" s="139"/>
      <c r="U1275" s="139"/>
      <c r="V1275" s="139"/>
      <c r="W1275" s="139"/>
      <c r="X1275" s="139"/>
      <c r="Y1275" s="139"/>
      <c r="Z1275" s="139"/>
      <c r="AA1275" s="139"/>
      <c r="AB1275" s="139"/>
      <c r="AC1275" s="139"/>
      <c r="AD1275" s="139"/>
      <c r="AE1275" s="139"/>
      <c r="AF1275" s="139"/>
      <c r="AG1275" s="139"/>
      <c r="AH1275" s="139"/>
      <c r="AI1275" s="139"/>
      <c r="AJ1275" s="139"/>
      <c r="AK1275" s="139"/>
      <c r="AL1275" s="139"/>
      <c r="AM1275" s="139"/>
      <c r="AN1275" s="139"/>
      <c r="AO1275" s="139"/>
      <c r="AP1275" s="139"/>
      <c r="AQ1275" s="139"/>
      <c r="AR1275" s="139"/>
      <c r="AS1275" s="139"/>
      <c r="AT1275" s="139"/>
      <c r="AU1275" s="139"/>
      <c r="AV1275" s="139"/>
      <c r="AW1275" s="139"/>
      <c r="AX1275" s="139"/>
      <c r="AY1275" s="139"/>
      <c r="AZ1275" s="139"/>
      <c r="BA1275" s="139"/>
      <c r="BB1275" s="139"/>
      <c r="BC1275" s="139"/>
      <c r="BD1275" s="139"/>
      <c r="BE1275" s="139"/>
      <c r="BF1275" s="139"/>
      <c r="BG1275" s="140"/>
      <c r="BH1275" s="139"/>
      <c r="BI1275" s="139"/>
      <c r="BJ1275" s="139"/>
      <c r="BK1275" s="139"/>
      <c r="BL1275" s="139"/>
      <c r="BM1275" s="139"/>
      <c r="BN1275" s="139"/>
    </row>
    <row r="1276" spans="1:66" ht="15">
      <c r="A1276" s="139"/>
      <c r="B1276" s="139"/>
      <c r="C1276" s="139"/>
      <c r="D1276" s="139"/>
      <c r="E1276" s="139"/>
      <c r="F1276" s="139"/>
      <c r="G1276" s="139"/>
      <c r="H1276" s="139"/>
      <c r="I1276" s="139"/>
      <c r="J1276" s="139"/>
      <c r="K1276" s="139"/>
      <c r="L1276" s="139"/>
      <c r="M1276" s="139"/>
      <c r="N1276" s="139"/>
      <c r="O1276" s="139"/>
      <c r="P1276" s="139"/>
      <c r="Q1276" s="139"/>
      <c r="R1276" s="139"/>
      <c r="S1276" s="139"/>
      <c r="T1276" s="139"/>
      <c r="U1276" s="139"/>
      <c r="V1276" s="139"/>
      <c r="W1276" s="139"/>
      <c r="X1276" s="139"/>
      <c r="Y1276" s="139"/>
      <c r="Z1276" s="139"/>
      <c r="AA1276" s="139"/>
      <c r="AB1276" s="139"/>
      <c r="AC1276" s="139"/>
      <c r="AD1276" s="139"/>
      <c r="AE1276" s="139"/>
      <c r="AF1276" s="139"/>
      <c r="AG1276" s="139"/>
      <c r="AH1276" s="139"/>
      <c r="AI1276" s="139"/>
      <c r="AJ1276" s="139"/>
      <c r="AK1276" s="139"/>
      <c r="AL1276" s="139"/>
      <c r="AM1276" s="139"/>
      <c r="AN1276" s="139"/>
      <c r="AO1276" s="139"/>
      <c r="AP1276" s="139"/>
      <c r="AQ1276" s="139"/>
      <c r="AR1276" s="139"/>
      <c r="AS1276" s="139"/>
      <c r="AT1276" s="139"/>
      <c r="AU1276" s="139"/>
      <c r="AV1276" s="139"/>
      <c r="AW1276" s="139"/>
      <c r="AX1276" s="139"/>
      <c r="AY1276" s="139"/>
      <c r="AZ1276" s="139"/>
      <c r="BA1276" s="139"/>
      <c r="BB1276" s="139"/>
      <c r="BC1276" s="139"/>
      <c r="BD1276" s="139"/>
      <c r="BE1276" s="139"/>
      <c r="BF1276" s="139"/>
      <c r="BG1276" s="140"/>
      <c r="BH1276" s="139"/>
      <c r="BI1276" s="139"/>
      <c r="BJ1276" s="139"/>
      <c r="BK1276" s="139"/>
      <c r="BL1276" s="139"/>
      <c r="BM1276" s="139"/>
      <c r="BN1276" s="139"/>
    </row>
    <row r="1277" spans="1:66" ht="15">
      <c r="A1277" s="139"/>
      <c r="B1277" s="139"/>
      <c r="C1277" s="139"/>
      <c r="D1277" s="139"/>
      <c r="E1277" s="139"/>
      <c r="F1277" s="139"/>
      <c r="G1277" s="139"/>
      <c r="H1277" s="139"/>
      <c r="I1277" s="139"/>
      <c r="J1277" s="139"/>
      <c r="K1277" s="139"/>
      <c r="L1277" s="139"/>
      <c r="M1277" s="139"/>
      <c r="N1277" s="139"/>
      <c r="O1277" s="139"/>
      <c r="P1277" s="139"/>
      <c r="Q1277" s="139"/>
      <c r="R1277" s="139"/>
      <c r="S1277" s="139"/>
      <c r="T1277" s="139"/>
      <c r="U1277" s="139"/>
      <c r="V1277" s="139"/>
      <c r="W1277" s="139"/>
      <c r="X1277" s="139"/>
      <c r="Y1277" s="139"/>
      <c r="Z1277" s="139"/>
      <c r="AA1277" s="139"/>
      <c r="AB1277" s="139"/>
      <c r="AC1277" s="139"/>
      <c r="AD1277" s="139"/>
      <c r="AE1277" s="139"/>
      <c r="AF1277" s="139"/>
      <c r="AG1277" s="139"/>
      <c r="AH1277" s="139"/>
      <c r="AI1277" s="139"/>
      <c r="AJ1277" s="139"/>
      <c r="AK1277" s="139"/>
      <c r="AL1277" s="139"/>
      <c r="AM1277" s="139"/>
      <c r="AN1277" s="139"/>
      <c r="AO1277" s="139"/>
      <c r="AP1277" s="139"/>
      <c r="AQ1277" s="139"/>
      <c r="AR1277" s="139"/>
      <c r="AS1277" s="139"/>
      <c r="AT1277" s="139"/>
      <c r="AU1277" s="139"/>
      <c r="AV1277" s="139"/>
      <c r="AW1277" s="139"/>
      <c r="AX1277" s="139"/>
      <c r="AY1277" s="139"/>
      <c r="AZ1277" s="139"/>
      <c r="BA1277" s="139"/>
      <c r="BB1277" s="139"/>
      <c r="BC1277" s="139"/>
      <c r="BD1277" s="139"/>
      <c r="BE1277" s="139"/>
      <c r="BF1277" s="139"/>
      <c r="BG1277" s="140"/>
      <c r="BH1277" s="139"/>
      <c r="BI1277" s="139"/>
      <c r="BJ1277" s="139"/>
      <c r="BK1277" s="139"/>
      <c r="BL1277" s="139"/>
      <c r="BM1277" s="139"/>
      <c r="BN1277" s="139"/>
    </row>
    <row r="1278" spans="1:66" ht="15">
      <c r="A1278" s="139"/>
      <c r="B1278" s="139"/>
      <c r="C1278" s="139"/>
      <c r="D1278" s="139"/>
      <c r="E1278" s="139"/>
      <c r="F1278" s="139"/>
      <c r="G1278" s="139"/>
      <c r="H1278" s="139"/>
      <c r="I1278" s="139"/>
      <c r="J1278" s="139"/>
      <c r="K1278" s="139"/>
      <c r="L1278" s="139"/>
      <c r="M1278" s="139"/>
      <c r="N1278" s="139"/>
      <c r="O1278" s="139"/>
      <c r="P1278" s="139"/>
      <c r="Q1278" s="139"/>
      <c r="R1278" s="139"/>
      <c r="S1278" s="139"/>
      <c r="T1278" s="139"/>
      <c r="U1278" s="139"/>
      <c r="V1278" s="139"/>
      <c r="W1278" s="139"/>
      <c r="X1278" s="139"/>
      <c r="Y1278" s="139"/>
      <c r="Z1278" s="139"/>
      <c r="AA1278" s="139"/>
      <c r="AB1278" s="139"/>
      <c r="AC1278" s="139"/>
      <c r="AD1278" s="139"/>
      <c r="AE1278" s="139"/>
      <c r="AF1278" s="139"/>
      <c r="AG1278" s="139"/>
      <c r="AH1278" s="139"/>
      <c r="AI1278" s="139"/>
      <c r="AJ1278" s="139"/>
      <c r="AK1278" s="139"/>
      <c r="AL1278" s="139"/>
      <c r="AM1278" s="139"/>
      <c r="AN1278" s="139"/>
      <c r="AO1278" s="139"/>
      <c r="AP1278" s="139"/>
      <c r="AQ1278" s="139"/>
      <c r="AR1278" s="139"/>
      <c r="AS1278" s="139"/>
      <c r="AT1278" s="139"/>
      <c r="AU1278" s="139"/>
      <c r="AV1278" s="139"/>
      <c r="AW1278" s="139"/>
      <c r="AX1278" s="139"/>
      <c r="AY1278" s="139"/>
      <c r="AZ1278" s="139"/>
      <c r="BA1278" s="139"/>
      <c r="BB1278" s="139"/>
      <c r="BC1278" s="139"/>
      <c r="BD1278" s="139"/>
      <c r="BE1278" s="139"/>
      <c r="BF1278" s="139"/>
      <c r="BG1278" s="140"/>
      <c r="BH1278" s="139"/>
      <c r="BI1278" s="139"/>
      <c r="BJ1278" s="139"/>
      <c r="BK1278" s="139"/>
      <c r="BL1278" s="139"/>
      <c r="BM1278" s="139"/>
      <c r="BN1278" s="139"/>
    </row>
    <row r="1279" spans="1:66" ht="15">
      <c r="A1279" s="139"/>
      <c r="B1279" s="139"/>
      <c r="C1279" s="139"/>
      <c r="D1279" s="139"/>
      <c r="E1279" s="139"/>
      <c r="F1279" s="139"/>
      <c r="G1279" s="139"/>
      <c r="H1279" s="139"/>
      <c r="I1279" s="139"/>
      <c r="J1279" s="139"/>
      <c r="K1279" s="139"/>
      <c r="L1279" s="139"/>
      <c r="M1279" s="139"/>
      <c r="N1279" s="139"/>
      <c r="O1279" s="139"/>
      <c r="P1279" s="139"/>
      <c r="Q1279" s="139"/>
      <c r="R1279" s="139"/>
      <c r="S1279" s="139"/>
      <c r="T1279" s="139"/>
      <c r="U1279" s="139"/>
      <c r="V1279" s="139"/>
      <c r="W1279" s="139"/>
      <c r="X1279" s="139"/>
      <c r="Y1279" s="139"/>
      <c r="Z1279" s="139"/>
      <c r="AA1279" s="139"/>
      <c r="AB1279" s="139"/>
      <c r="AC1279" s="139"/>
      <c r="AD1279" s="139"/>
      <c r="AE1279" s="139"/>
      <c r="AF1279" s="139"/>
      <c r="AG1279" s="139"/>
      <c r="AH1279" s="139"/>
      <c r="AI1279" s="139"/>
      <c r="AJ1279" s="139"/>
      <c r="AK1279" s="139"/>
      <c r="AL1279" s="139"/>
      <c r="AM1279" s="139"/>
      <c r="AN1279" s="139"/>
      <c r="AO1279" s="139"/>
      <c r="AP1279" s="139"/>
      <c r="AQ1279" s="139"/>
      <c r="AR1279" s="139"/>
      <c r="AS1279" s="139"/>
      <c r="AT1279" s="139"/>
      <c r="AU1279" s="139"/>
      <c r="AV1279" s="139"/>
      <c r="AW1279" s="139"/>
      <c r="AX1279" s="139"/>
      <c r="AY1279" s="139"/>
      <c r="AZ1279" s="139"/>
      <c r="BA1279" s="139"/>
      <c r="BB1279" s="139"/>
      <c r="BC1279" s="139"/>
      <c r="BD1279" s="139"/>
      <c r="BE1279" s="139"/>
      <c r="BF1279" s="139"/>
      <c r="BG1279" s="140"/>
      <c r="BH1279" s="139"/>
      <c r="BI1279" s="139"/>
      <c r="BJ1279" s="139"/>
      <c r="BK1279" s="139"/>
      <c r="BL1279" s="139"/>
      <c r="BM1279" s="139"/>
      <c r="BN1279" s="139"/>
    </row>
    <row r="1280" spans="1:66" ht="15">
      <c r="A1280" s="139"/>
      <c r="B1280" s="139"/>
      <c r="C1280" s="139"/>
      <c r="D1280" s="139"/>
      <c r="E1280" s="139"/>
      <c r="F1280" s="139"/>
      <c r="G1280" s="139"/>
      <c r="H1280" s="139"/>
      <c r="I1280" s="139"/>
      <c r="J1280" s="139"/>
      <c r="K1280" s="139"/>
      <c r="L1280" s="139"/>
      <c r="M1280" s="139"/>
      <c r="N1280" s="139"/>
      <c r="O1280" s="139"/>
      <c r="P1280" s="139"/>
      <c r="Q1280" s="139"/>
      <c r="R1280" s="139"/>
      <c r="S1280" s="139"/>
      <c r="T1280" s="139"/>
      <c r="U1280" s="139"/>
      <c r="V1280" s="139"/>
      <c r="W1280" s="139"/>
      <c r="X1280" s="139"/>
      <c r="Y1280" s="139"/>
      <c r="Z1280" s="139"/>
      <c r="AA1280" s="139"/>
      <c r="AB1280" s="139"/>
      <c r="AC1280" s="139"/>
      <c r="AD1280" s="139"/>
      <c r="AE1280" s="139"/>
      <c r="AF1280" s="139"/>
      <c r="AG1280" s="139"/>
      <c r="AH1280" s="139"/>
      <c r="AI1280" s="139"/>
      <c r="AJ1280" s="139"/>
      <c r="AK1280" s="139"/>
      <c r="AL1280" s="139"/>
      <c r="AM1280" s="139"/>
      <c r="AN1280" s="139"/>
      <c r="AO1280" s="139"/>
      <c r="AP1280" s="139"/>
      <c r="AQ1280" s="139"/>
      <c r="AR1280" s="139"/>
      <c r="AS1280" s="139"/>
      <c r="AT1280" s="139"/>
      <c r="AU1280" s="139"/>
      <c r="AV1280" s="139"/>
      <c r="AW1280" s="139"/>
      <c r="AX1280" s="139"/>
      <c r="AY1280" s="139"/>
      <c r="AZ1280" s="139"/>
      <c r="BA1280" s="139"/>
      <c r="BB1280" s="139"/>
      <c r="BC1280" s="139"/>
      <c r="BD1280" s="139"/>
      <c r="BE1280" s="139"/>
      <c r="BF1280" s="139"/>
      <c r="BG1280" s="140"/>
      <c r="BH1280" s="139"/>
      <c r="BI1280" s="139"/>
      <c r="BJ1280" s="139"/>
      <c r="BK1280" s="139"/>
      <c r="BL1280" s="139"/>
      <c r="BM1280" s="139"/>
      <c r="BN1280" s="139"/>
    </row>
    <row r="1281" spans="1:66" ht="15">
      <c r="A1281" s="139"/>
      <c r="B1281" s="139"/>
      <c r="C1281" s="139"/>
      <c r="D1281" s="139"/>
      <c r="E1281" s="139"/>
      <c r="F1281" s="139"/>
      <c r="G1281" s="139"/>
      <c r="H1281" s="139"/>
      <c r="I1281" s="139"/>
      <c r="J1281" s="139"/>
      <c r="K1281" s="139"/>
      <c r="L1281" s="139"/>
      <c r="M1281" s="139"/>
      <c r="N1281" s="139"/>
      <c r="O1281" s="139"/>
      <c r="P1281" s="139"/>
      <c r="Q1281" s="139"/>
      <c r="R1281" s="139"/>
      <c r="S1281" s="139"/>
      <c r="T1281" s="139"/>
      <c r="U1281" s="139"/>
      <c r="V1281" s="139"/>
      <c r="W1281" s="139"/>
      <c r="X1281" s="139"/>
      <c r="Y1281" s="139"/>
      <c r="Z1281" s="139"/>
      <c r="AA1281" s="139"/>
      <c r="AB1281" s="139"/>
      <c r="AC1281" s="139"/>
      <c r="AD1281" s="139"/>
      <c r="AE1281" s="139"/>
      <c r="AF1281" s="139"/>
      <c r="AG1281" s="139"/>
      <c r="AH1281" s="139"/>
      <c r="AI1281" s="139"/>
      <c r="AJ1281" s="139"/>
      <c r="AK1281" s="139"/>
      <c r="AL1281" s="139"/>
      <c r="AM1281" s="139"/>
      <c r="AN1281" s="139"/>
      <c r="AO1281" s="139"/>
      <c r="AP1281" s="139"/>
      <c r="AQ1281" s="139"/>
      <c r="AR1281" s="139"/>
      <c r="AS1281" s="139"/>
      <c r="AT1281" s="139"/>
      <c r="AU1281" s="139"/>
      <c r="AV1281" s="139"/>
      <c r="AW1281" s="139"/>
      <c r="AX1281" s="139"/>
      <c r="AY1281" s="139"/>
      <c r="AZ1281" s="139"/>
      <c r="BA1281" s="139"/>
      <c r="BB1281" s="139"/>
      <c r="BC1281" s="139"/>
      <c r="BD1281" s="139"/>
      <c r="BE1281" s="139"/>
      <c r="BF1281" s="139"/>
      <c r="BG1281" s="140"/>
      <c r="BH1281" s="139"/>
      <c r="BI1281" s="139"/>
      <c r="BJ1281" s="139"/>
      <c r="BK1281" s="139"/>
      <c r="BL1281" s="139"/>
      <c r="BM1281" s="139"/>
      <c r="BN1281" s="139"/>
    </row>
    <row r="1282" spans="1:66" ht="15">
      <c r="A1282" s="139"/>
      <c r="B1282" s="139"/>
      <c r="C1282" s="139"/>
      <c r="D1282" s="139"/>
      <c r="E1282" s="139"/>
      <c r="F1282" s="139"/>
      <c r="G1282" s="139"/>
      <c r="H1282" s="139"/>
      <c r="I1282" s="139"/>
      <c r="J1282" s="139"/>
      <c r="K1282" s="139"/>
      <c r="L1282" s="139"/>
      <c r="M1282" s="139"/>
      <c r="N1282" s="139"/>
      <c r="O1282" s="139"/>
      <c r="P1282" s="139"/>
      <c r="Q1282" s="139"/>
      <c r="R1282" s="139"/>
      <c r="S1282" s="139"/>
      <c r="T1282" s="139"/>
      <c r="U1282" s="139"/>
      <c r="V1282" s="139"/>
      <c r="W1282" s="139"/>
      <c r="X1282" s="139"/>
      <c r="Y1282" s="139"/>
      <c r="Z1282" s="139"/>
      <c r="AA1282" s="139"/>
      <c r="AB1282" s="139"/>
      <c r="AC1282" s="139"/>
      <c r="AD1282" s="139"/>
      <c r="AE1282" s="139"/>
      <c r="AF1282" s="139"/>
      <c r="AG1282" s="139"/>
      <c r="AH1282" s="139"/>
      <c r="AI1282" s="139"/>
      <c r="AJ1282" s="139"/>
      <c r="AK1282" s="139"/>
      <c r="AL1282" s="139"/>
      <c r="AM1282" s="139"/>
      <c r="AN1282" s="139"/>
      <c r="AO1282" s="139"/>
      <c r="AP1282" s="139"/>
      <c r="AQ1282" s="139"/>
      <c r="AR1282" s="139"/>
      <c r="AS1282" s="139"/>
      <c r="AT1282" s="139"/>
      <c r="AU1282" s="139"/>
      <c r="AV1282" s="139"/>
      <c r="AW1282" s="139"/>
      <c r="AX1282" s="139"/>
      <c r="AY1282" s="139"/>
      <c r="AZ1282" s="139"/>
      <c r="BA1282" s="139"/>
      <c r="BB1282" s="139"/>
      <c r="BC1282" s="139"/>
      <c r="BD1282" s="139"/>
      <c r="BE1282" s="139"/>
      <c r="BF1282" s="139"/>
      <c r="BG1282" s="140"/>
      <c r="BH1282" s="139"/>
      <c r="BI1282" s="139"/>
      <c r="BJ1282" s="139"/>
      <c r="BK1282" s="139"/>
      <c r="BL1282" s="139"/>
      <c r="BM1282" s="139"/>
      <c r="BN1282" s="139"/>
    </row>
    <row r="1283" spans="1:66" ht="15">
      <c r="A1283" s="139"/>
      <c r="B1283" s="139"/>
      <c r="C1283" s="139"/>
      <c r="D1283" s="139"/>
      <c r="E1283" s="139"/>
      <c r="F1283" s="139"/>
      <c r="G1283" s="139"/>
      <c r="H1283" s="139"/>
      <c r="I1283" s="139"/>
      <c r="J1283" s="139"/>
      <c r="K1283" s="139"/>
      <c r="L1283" s="139"/>
      <c r="M1283" s="139"/>
      <c r="N1283" s="139"/>
      <c r="O1283" s="139"/>
      <c r="P1283" s="139"/>
      <c r="Q1283" s="139"/>
      <c r="R1283" s="139"/>
      <c r="S1283" s="139"/>
      <c r="T1283" s="139"/>
      <c r="U1283" s="139"/>
      <c r="V1283" s="139"/>
      <c r="W1283" s="139"/>
      <c r="X1283" s="139"/>
      <c r="Y1283" s="139"/>
      <c r="Z1283" s="139"/>
      <c r="AA1283" s="139"/>
      <c r="AB1283" s="139"/>
      <c r="AC1283" s="139"/>
      <c r="AD1283" s="139"/>
      <c r="AE1283" s="139"/>
      <c r="AF1283" s="139"/>
      <c r="AG1283" s="139"/>
      <c r="AH1283" s="139"/>
      <c r="AI1283" s="139"/>
      <c r="AJ1283" s="139"/>
      <c r="AK1283" s="139"/>
      <c r="AL1283" s="139"/>
      <c r="AM1283" s="139"/>
      <c r="AN1283" s="139"/>
      <c r="AO1283" s="139"/>
      <c r="AP1283" s="139"/>
      <c r="AQ1283" s="139"/>
      <c r="AR1283" s="139"/>
      <c r="AS1283" s="139"/>
      <c r="AT1283" s="139"/>
      <c r="AU1283" s="139"/>
      <c r="AV1283" s="139"/>
      <c r="AW1283" s="139"/>
      <c r="AX1283" s="139"/>
      <c r="AY1283" s="139"/>
      <c r="AZ1283" s="139"/>
      <c r="BA1283" s="139"/>
      <c r="BB1283" s="139"/>
      <c r="BC1283" s="139"/>
      <c r="BD1283" s="139"/>
      <c r="BE1283" s="139"/>
      <c r="BF1283" s="139"/>
      <c r="BG1283" s="140"/>
      <c r="BH1283" s="139"/>
      <c r="BI1283" s="139"/>
      <c r="BJ1283" s="139"/>
      <c r="BK1283" s="139"/>
      <c r="BL1283" s="139"/>
      <c r="BM1283" s="139"/>
      <c r="BN1283" s="139"/>
    </row>
    <row r="1284" spans="1:66" ht="15">
      <c r="A1284" s="139"/>
      <c r="B1284" s="139"/>
      <c r="C1284" s="139"/>
      <c r="D1284" s="139"/>
      <c r="E1284" s="139"/>
      <c r="F1284" s="139"/>
      <c r="G1284" s="139"/>
      <c r="H1284" s="139"/>
      <c r="I1284" s="139"/>
      <c r="J1284" s="139"/>
      <c r="K1284" s="139"/>
      <c r="L1284" s="139"/>
      <c r="M1284" s="139"/>
      <c r="N1284" s="139"/>
      <c r="O1284" s="139"/>
      <c r="P1284" s="139"/>
      <c r="Q1284" s="139"/>
      <c r="R1284" s="139"/>
      <c r="S1284" s="139"/>
      <c r="T1284" s="139"/>
      <c r="U1284" s="139"/>
      <c r="V1284" s="139"/>
      <c r="W1284" s="139"/>
      <c r="X1284" s="139"/>
      <c r="Y1284" s="139"/>
      <c r="Z1284" s="139"/>
      <c r="AA1284" s="139"/>
      <c r="AB1284" s="139"/>
      <c r="AC1284" s="139"/>
      <c r="AD1284" s="139"/>
      <c r="AE1284" s="139"/>
      <c r="AF1284" s="139"/>
      <c r="AG1284" s="139"/>
      <c r="AH1284" s="139"/>
      <c r="AI1284" s="139"/>
      <c r="AJ1284" s="139"/>
      <c r="AK1284" s="139"/>
      <c r="AL1284" s="139"/>
      <c r="AM1284" s="139"/>
      <c r="AN1284" s="139"/>
      <c r="AO1284" s="139"/>
      <c r="AP1284" s="139"/>
      <c r="AQ1284" s="139"/>
      <c r="AR1284" s="139"/>
      <c r="AS1284" s="139"/>
      <c r="AT1284" s="139"/>
      <c r="AU1284" s="139"/>
      <c r="AV1284" s="139"/>
      <c r="AW1284" s="139"/>
      <c r="AX1284" s="139"/>
      <c r="AY1284" s="139"/>
      <c r="AZ1284" s="139"/>
      <c r="BA1284" s="139"/>
      <c r="BB1284" s="139"/>
      <c r="BC1284" s="139"/>
      <c r="BD1284" s="139"/>
      <c r="BE1284" s="139"/>
      <c r="BF1284" s="139"/>
      <c r="BG1284" s="140"/>
      <c r="BH1284" s="139"/>
      <c r="BI1284" s="139"/>
      <c r="BJ1284" s="139"/>
      <c r="BK1284" s="139"/>
      <c r="BL1284" s="139"/>
      <c r="BM1284" s="139"/>
      <c r="BN1284" s="139"/>
    </row>
    <row r="1285" spans="1:66" ht="15">
      <c r="A1285" s="139"/>
      <c r="B1285" s="139"/>
      <c r="C1285" s="139"/>
      <c r="D1285" s="139"/>
      <c r="E1285" s="139"/>
      <c r="F1285" s="139"/>
      <c r="G1285" s="139"/>
      <c r="H1285" s="139"/>
      <c r="I1285" s="139"/>
      <c r="J1285" s="139"/>
      <c r="K1285" s="139"/>
      <c r="L1285" s="139"/>
      <c r="M1285" s="139"/>
      <c r="N1285" s="139"/>
      <c r="O1285" s="139"/>
      <c r="P1285" s="139"/>
      <c r="Q1285" s="139"/>
      <c r="R1285" s="139"/>
      <c r="S1285" s="139"/>
      <c r="T1285" s="139"/>
      <c r="U1285" s="139"/>
      <c r="V1285" s="139"/>
      <c r="W1285" s="139"/>
      <c r="X1285" s="139"/>
      <c r="Y1285" s="139"/>
      <c r="Z1285" s="139"/>
      <c r="AA1285" s="139"/>
      <c r="AB1285" s="139"/>
      <c r="AC1285" s="139"/>
      <c r="AD1285" s="139"/>
      <c r="AE1285" s="139"/>
      <c r="AF1285" s="139"/>
      <c r="AG1285" s="139"/>
      <c r="AH1285" s="139"/>
      <c r="AI1285" s="139"/>
      <c r="AJ1285" s="139"/>
      <c r="AK1285" s="139"/>
      <c r="AL1285" s="139"/>
      <c r="AM1285" s="139"/>
      <c r="AN1285" s="139"/>
      <c r="AO1285" s="139"/>
      <c r="AP1285" s="139"/>
      <c r="AQ1285" s="139"/>
      <c r="AR1285" s="139"/>
      <c r="AS1285" s="139"/>
      <c r="AT1285" s="139"/>
      <c r="AU1285" s="139"/>
      <c r="AV1285" s="139"/>
      <c r="AW1285" s="139"/>
      <c r="AX1285" s="139"/>
      <c r="AY1285" s="139"/>
      <c r="AZ1285" s="139"/>
      <c r="BA1285" s="139"/>
      <c r="BB1285" s="139"/>
      <c r="BC1285" s="139"/>
      <c r="BD1285" s="139"/>
      <c r="BE1285" s="139"/>
      <c r="BF1285" s="139"/>
      <c r="BG1285" s="140"/>
      <c r="BH1285" s="139"/>
      <c r="BI1285" s="139"/>
      <c r="BJ1285" s="139"/>
      <c r="BK1285" s="139"/>
      <c r="BL1285" s="139"/>
      <c r="BM1285" s="139"/>
      <c r="BN1285" s="139"/>
    </row>
    <row r="1286" spans="1:66" ht="15">
      <c r="A1286" s="139"/>
      <c r="B1286" s="139"/>
      <c r="C1286" s="139"/>
      <c r="D1286" s="139"/>
      <c r="E1286" s="139"/>
      <c r="F1286" s="139"/>
      <c r="G1286" s="139"/>
      <c r="H1286" s="139"/>
      <c r="I1286" s="139"/>
      <c r="J1286" s="139"/>
      <c r="K1286" s="139"/>
      <c r="L1286" s="139"/>
      <c r="M1286" s="139"/>
      <c r="N1286" s="139"/>
      <c r="O1286" s="139"/>
      <c r="P1286" s="139"/>
      <c r="Q1286" s="139"/>
      <c r="R1286" s="139"/>
      <c r="S1286" s="139"/>
      <c r="T1286" s="139"/>
      <c r="U1286" s="139"/>
      <c r="V1286" s="139"/>
      <c r="W1286" s="139"/>
      <c r="X1286" s="139"/>
      <c r="Y1286" s="139"/>
      <c r="Z1286" s="139"/>
      <c r="AA1286" s="139"/>
      <c r="AB1286" s="139"/>
      <c r="AC1286" s="139"/>
      <c r="AD1286" s="139"/>
      <c r="AE1286" s="139"/>
      <c r="AF1286" s="139"/>
      <c r="AG1286" s="139"/>
      <c r="AH1286" s="139"/>
      <c r="AI1286" s="139"/>
      <c r="AJ1286" s="139"/>
      <c r="AK1286" s="139"/>
      <c r="AL1286" s="139"/>
      <c r="AM1286" s="139"/>
      <c r="AN1286" s="139"/>
      <c r="AO1286" s="139"/>
      <c r="AP1286" s="139"/>
      <c r="AQ1286" s="139"/>
      <c r="AR1286" s="139"/>
      <c r="AS1286" s="139"/>
      <c r="AT1286" s="139"/>
      <c r="AU1286" s="139"/>
      <c r="AV1286" s="139"/>
      <c r="AW1286" s="139"/>
      <c r="AX1286" s="139"/>
      <c r="AY1286" s="139"/>
      <c r="AZ1286" s="139"/>
      <c r="BA1286" s="139"/>
      <c r="BB1286" s="139"/>
      <c r="BC1286" s="139"/>
      <c r="BD1286" s="139"/>
      <c r="BE1286" s="139"/>
      <c r="BF1286" s="139"/>
      <c r="BG1286" s="140"/>
      <c r="BH1286" s="139"/>
      <c r="BI1286" s="139"/>
      <c r="BJ1286" s="139"/>
      <c r="BK1286" s="139"/>
      <c r="BL1286" s="139"/>
      <c r="BM1286" s="139"/>
      <c r="BN1286" s="139"/>
    </row>
    <row r="1287" spans="1:66" ht="15">
      <c r="A1287" s="139"/>
      <c r="B1287" s="139"/>
      <c r="C1287" s="139"/>
      <c r="D1287" s="139"/>
      <c r="E1287" s="139"/>
      <c r="F1287" s="139"/>
      <c r="G1287" s="139"/>
      <c r="H1287" s="139"/>
      <c r="I1287" s="139"/>
      <c r="J1287" s="139"/>
      <c r="K1287" s="139"/>
      <c r="L1287" s="139"/>
      <c r="M1287" s="139"/>
      <c r="N1287" s="139"/>
      <c r="O1287" s="139"/>
      <c r="P1287" s="139"/>
      <c r="Q1287" s="139"/>
      <c r="R1287" s="139"/>
      <c r="S1287" s="139"/>
      <c r="T1287" s="139"/>
      <c r="U1287" s="139"/>
      <c r="V1287" s="139"/>
      <c r="W1287" s="139"/>
      <c r="X1287" s="139"/>
      <c r="Y1287" s="139"/>
      <c r="Z1287" s="139"/>
      <c r="AA1287" s="139"/>
      <c r="AB1287" s="139"/>
      <c r="AC1287" s="139"/>
      <c r="AD1287" s="139"/>
      <c r="AE1287" s="139"/>
      <c r="AF1287" s="139"/>
      <c r="AG1287" s="139"/>
      <c r="AH1287" s="139"/>
      <c r="AI1287" s="139"/>
      <c r="AJ1287" s="139"/>
      <c r="AK1287" s="139"/>
      <c r="AL1287" s="139"/>
      <c r="AM1287" s="139"/>
      <c r="AN1287" s="139"/>
      <c r="AO1287" s="139"/>
      <c r="AP1287" s="139"/>
      <c r="AQ1287" s="139"/>
      <c r="AR1287" s="139"/>
      <c r="AS1287" s="139"/>
      <c r="AT1287" s="139"/>
      <c r="AU1287" s="139"/>
      <c r="AV1287" s="139"/>
      <c r="AW1287" s="139"/>
      <c r="AX1287" s="139"/>
      <c r="AY1287" s="139"/>
      <c r="AZ1287" s="139"/>
      <c r="BA1287" s="139"/>
      <c r="BB1287" s="139"/>
      <c r="BC1287" s="139"/>
      <c r="BD1287" s="139"/>
      <c r="BE1287" s="139"/>
      <c r="BF1287" s="139"/>
      <c r="BG1287" s="140"/>
      <c r="BH1287" s="139"/>
      <c r="BI1287" s="139"/>
      <c r="BJ1287" s="139"/>
      <c r="BK1287" s="139"/>
      <c r="BL1287" s="139"/>
      <c r="BM1287" s="139"/>
      <c r="BN1287" s="139"/>
    </row>
    <row r="1288" spans="1:66" ht="15">
      <c r="A1288" s="139"/>
      <c r="B1288" s="139"/>
      <c r="C1288" s="139"/>
      <c r="D1288" s="139"/>
      <c r="E1288" s="139"/>
      <c r="F1288" s="139"/>
      <c r="G1288" s="139"/>
      <c r="H1288" s="139"/>
      <c r="I1288" s="139"/>
      <c r="J1288" s="139"/>
      <c r="K1288" s="139"/>
      <c r="L1288" s="139"/>
      <c r="M1288" s="139"/>
      <c r="N1288" s="139"/>
      <c r="O1288" s="139"/>
      <c r="P1288" s="139"/>
      <c r="Q1288" s="139"/>
      <c r="R1288" s="139"/>
      <c r="S1288" s="139"/>
      <c r="T1288" s="139"/>
      <c r="U1288" s="139"/>
      <c r="V1288" s="139"/>
      <c r="W1288" s="139"/>
      <c r="X1288" s="139"/>
      <c r="Y1288" s="139"/>
      <c r="Z1288" s="139"/>
      <c r="AA1288" s="139"/>
      <c r="AB1288" s="139"/>
      <c r="AC1288" s="139"/>
      <c r="AD1288" s="139"/>
      <c r="AE1288" s="139"/>
      <c r="AF1288" s="139"/>
      <c r="AG1288" s="139"/>
      <c r="AH1288" s="139"/>
      <c r="AI1288" s="139"/>
      <c r="AJ1288" s="139"/>
      <c r="AK1288" s="139"/>
      <c r="AL1288" s="139"/>
      <c r="AM1288" s="139"/>
      <c r="AN1288" s="139"/>
      <c r="AO1288" s="139"/>
      <c r="AP1288" s="139"/>
      <c r="AQ1288" s="139"/>
      <c r="AR1288" s="139"/>
      <c r="AS1288" s="139"/>
      <c r="AT1288" s="139"/>
      <c r="AU1288" s="139"/>
      <c r="AV1288" s="139"/>
      <c r="AW1288" s="139"/>
      <c r="AX1288" s="139"/>
      <c r="AY1288" s="139"/>
      <c r="AZ1288" s="139"/>
      <c r="BA1288" s="139"/>
      <c r="BB1288" s="139"/>
      <c r="BC1288" s="139"/>
      <c r="BD1288" s="139"/>
      <c r="BE1288" s="139"/>
      <c r="BF1288" s="139"/>
      <c r="BG1288" s="140"/>
      <c r="BH1288" s="139"/>
      <c r="BI1288" s="139"/>
      <c r="BJ1288" s="139"/>
      <c r="BK1288" s="139"/>
      <c r="BL1288" s="139"/>
      <c r="BM1288" s="139"/>
      <c r="BN1288" s="139"/>
    </row>
    <row r="1289" spans="1:66" ht="15">
      <c r="A1289" s="139"/>
      <c r="B1289" s="139"/>
      <c r="C1289" s="139"/>
      <c r="D1289" s="139"/>
      <c r="E1289" s="139"/>
      <c r="F1289" s="139"/>
      <c r="G1289" s="139"/>
      <c r="H1289" s="139"/>
      <c r="I1289" s="139"/>
      <c r="J1289" s="139"/>
      <c r="K1289" s="139"/>
      <c r="L1289" s="139"/>
      <c r="M1289" s="139"/>
      <c r="N1289" s="139"/>
      <c r="O1289" s="139"/>
      <c r="P1289" s="139"/>
      <c r="Q1289" s="139"/>
      <c r="R1289" s="139"/>
      <c r="S1289" s="139"/>
      <c r="T1289" s="139"/>
      <c r="U1289" s="139"/>
      <c r="V1289" s="139"/>
      <c r="W1289" s="139"/>
      <c r="X1289" s="139"/>
      <c r="Y1289" s="139"/>
      <c r="Z1289" s="139"/>
      <c r="AA1289" s="139"/>
      <c r="AB1289" s="139"/>
      <c r="AC1289" s="139"/>
      <c r="AD1289" s="139"/>
      <c r="AE1289" s="139"/>
      <c r="AF1289" s="139"/>
      <c r="AG1289" s="139"/>
      <c r="AH1289" s="139"/>
      <c r="AI1289" s="139"/>
      <c r="AJ1289" s="139"/>
      <c r="AK1289" s="139"/>
      <c r="AL1289" s="139"/>
      <c r="AM1289" s="139"/>
      <c r="AN1289" s="139"/>
      <c r="AO1289" s="139"/>
      <c r="AP1289" s="139"/>
      <c r="AQ1289" s="139"/>
      <c r="AR1289" s="139"/>
      <c r="AS1289" s="139"/>
      <c r="AT1289" s="139"/>
      <c r="AU1289" s="139"/>
      <c r="AV1289" s="139"/>
      <c r="AW1289" s="139"/>
      <c r="AX1289" s="139"/>
      <c r="AY1289" s="139"/>
      <c r="AZ1289" s="139"/>
      <c r="BA1289" s="139"/>
      <c r="BB1289" s="139"/>
      <c r="BC1289" s="139"/>
      <c r="BD1289" s="139"/>
      <c r="BE1289" s="139"/>
      <c r="BF1289" s="139"/>
      <c r="BG1289" s="140"/>
      <c r="BH1289" s="139"/>
      <c r="BI1289" s="139"/>
      <c r="BJ1289" s="139"/>
      <c r="BK1289" s="139"/>
      <c r="BL1289" s="139"/>
      <c r="BM1289" s="139"/>
      <c r="BN1289" s="139"/>
    </row>
    <row r="1290" spans="1:66" ht="15">
      <c r="A1290" s="139"/>
      <c r="B1290" s="139"/>
      <c r="C1290" s="139"/>
      <c r="D1290" s="139"/>
      <c r="E1290" s="139"/>
      <c r="F1290" s="139"/>
      <c r="G1290" s="139"/>
      <c r="H1290" s="139"/>
      <c r="I1290" s="139"/>
      <c r="J1290" s="139"/>
      <c r="K1290" s="139"/>
      <c r="L1290" s="139"/>
      <c r="M1290" s="139"/>
      <c r="N1290" s="139"/>
      <c r="O1290" s="139"/>
      <c r="P1290" s="139"/>
      <c r="Q1290" s="139"/>
      <c r="R1290" s="139"/>
      <c r="S1290" s="139"/>
      <c r="T1290" s="139"/>
      <c r="U1290" s="139"/>
      <c r="V1290" s="139"/>
      <c r="W1290" s="139"/>
      <c r="X1290" s="139"/>
      <c r="Y1290" s="139"/>
      <c r="Z1290" s="139"/>
      <c r="AA1290" s="139"/>
      <c r="AB1290" s="139"/>
      <c r="AC1290" s="139"/>
      <c r="AD1290" s="139"/>
      <c r="AE1290" s="139"/>
      <c r="AF1290" s="139"/>
      <c r="AG1290" s="139"/>
      <c r="AH1290" s="139"/>
      <c r="AI1290" s="139"/>
      <c r="AJ1290" s="139"/>
      <c r="AK1290" s="139"/>
      <c r="AL1290" s="139"/>
      <c r="AM1290" s="139"/>
      <c r="AN1290" s="139"/>
      <c r="AO1290" s="139"/>
      <c r="AP1290" s="139"/>
      <c r="AQ1290" s="139"/>
      <c r="AR1290" s="139"/>
      <c r="AS1290" s="139"/>
      <c r="AT1290" s="139"/>
      <c r="AU1290" s="139"/>
      <c r="AV1290" s="139"/>
      <c r="AW1290" s="139"/>
      <c r="AX1290" s="139"/>
      <c r="AY1290" s="139"/>
      <c r="AZ1290" s="139"/>
      <c r="BA1290" s="139"/>
      <c r="BB1290" s="139"/>
      <c r="BC1290" s="139"/>
      <c r="BD1290" s="139"/>
      <c r="BE1290" s="139"/>
      <c r="BF1290" s="139"/>
      <c r="BG1290" s="140"/>
      <c r="BH1290" s="139"/>
      <c r="BI1290" s="139"/>
      <c r="BJ1290" s="139"/>
      <c r="BK1290" s="139"/>
      <c r="BL1290" s="139"/>
      <c r="BM1290" s="139"/>
      <c r="BN1290" s="139"/>
    </row>
    <row r="1291" spans="1:66" ht="15">
      <c r="A1291" s="139"/>
      <c r="B1291" s="139"/>
      <c r="C1291" s="139"/>
      <c r="D1291" s="139"/>
      <c r="E1291" s="139"/>
      <c r="F1291" s="139"/>
      <c r="G1291" s="139"/>
      <c r="H1291" s="139"/>
      <c r="I1291" s="139"/>
      <c r="J1291" s="139"/>
      <c r="K1291" s="139"/>
      <c r="L1291" s="139"/>
      <c r="M1291" s="139"/>
      <c r="N1291" s="139"/>
      <c r="O1291" s="139"/>
      <c r="P1291" s="139"/>
      <c r="Q1291" s="139"/>
      <c r="R1291" s="139"/>
      <c r="S1291" s="139"/>
      <c r="T1291" s="139"/>
      <c r="U1291" s="139"/>
      <c r="V1291" s="139"/>
      <c r="W1291" s="139"/>
      <c r="X1291" s="139"/>
      <c r="Y1291" s="139"/>
      <c r="Z1291" s="139"/>
      <c r="AA1291" s="139"/>
      <c r="AB1291" s="139"/>
      <c r="AC1291" s="139"/>
      <c r="AD1291" s="139"/>
      <c r="AE1291" s="139"/>
      <c r="AF1291" s="139"/>
      <c r="AG1291" s="139"/>
      <c r="AH1291" s="139"/>
      <c r="AI1291" s="139"/>
      <c r="AJ1291" s="139"/>
      <c r="AK1291" s="139"/>
      <c r="AL1291" s="139"/>
      <c r="AM1291" s="139"/>
      <c r="AN1291" s="139"/>
      <c r="AO1291" s="139"/>
      <c r="AP1291" s="139"/>
      <c r="AQ1291" s="139"/>
      <c r="AR1291" s="139"/>
      <c r="AS1291" s="139"/>
      <c r="AT1291" s="139"/>
      <c r="AU1291" s="139"/>
      <c r="AV1291" s="139"/>
      <c r="AW1291" s="139"/>
      <c r="AX1291" s="139"/>
      <c r="AY1291" s="139"/>
      <c r="AZ1291" s="139"/>
      <c r="BA1291" s="139"/>
      <c r="BB1291" s="139"/>
      <c r="BC1291" s="139"/>
      <c r="BD1291" s="139"/>
      <c r="BE1291" s="139"/>
      <c r="BF1291" s="139"/>
      <c r="BG1291" s="140"/>
      <c r="BH1291" s="139"/>
      <c r="BI1291" s="139"/>
      <c r="BJ1291" s="139"/>
      <c r="BK1291" s="139"/>
      <c r="BL1291" s="139"/>
      <c r="BM1291" s="139"/>
      <c r="BN1291" s="139"/>
    </row>
    <row r="1292" spans="1:66" ht="15">
      <c r="A1292" s="139"/>
      <c r="B1292" s="139"/>
      <c r="C1292" s="139"/>
      <c r="D1292" s="139"/>
      <c r="E1292" s="139"/>
      <c r="F1292" s="139"/>
      <c r="G1292" s="139"/>
      <c r="H1292" s="139"/>
      <c r="I1292" s="139"/>
      <c r="J1292" s="139"/>
      <c r="K1292" s="139"/>
      <c r="L1292" s="139"/>
      <c r="M1292" s="139"/>
      <c r="N1292" s="139"/>
      <c r="O1292" s="139"/>
      <c r="P1292" s="139"/>
      <c r="Q1292" s="139"/>
      <c r="R1292" s="139"/>
      <c r="S1292" s="139"/>
      <c r="T1292" s="139"/>
      <c r="U1292" s="139"/>
      <c r="V1292" s="139"/>
      <c r="W1292" s="139"/>
      <c r="X1292" s="139"/>
      <c r="Y1292" s="139"/>
      <c r="Z1292" s="139"/>
      <c r="AA1292" s="139"/>
      <c r="AB1292" s="139"/>
      <c r="AC1292" s="139"/>
      <c r="AD1292" s="139"/>
      <c r="AE1292" s="139"/>
      <c r="AF1292" s="139"/>
      <c r="AG1292" s="139"/>
      <c r="AH1292" s="139"/>
      <c r="AI1292" s="139"/>
      <c r="AJ1292" s="139"/>
      <c r="AK1292" s="139"/>
      <c r="AL1292" s="139"/>
      <c r="AM1292" s="139"/>
      <c r="AN1292" s="139"/>
      <c r="AO1292" s="139"/>
      <c r="AP1292" s="139"/>
      <c r="AQ1292" s="139"/>
      <c r="AR1292" s="139"/>
      <c r="AS1292" s="139"/>
      <c r="AT1292" s="139"/>
      <c r="AU1292" s="139"/>
      <c r="AV1292" s="139"/>
      <c r="AW1292" s="139"/>
      <c r="AX1292" s="139"/>
      <c r="AY1292" s="139"/>
      <c r="AZ1292" s="139"/>
      <c r="BA1292" s="139"/>
      <c r="BB1292" s="139"/>
      <c r="BC1292" s="139"/>
      <c r="BD1292" s="139"/>
      <c r="BE1292" s="139"/>
      <c r="BF1292" s="139"/>
      <c r="BG1292" s="140"/>
      <c r="BH1292" s="139"/>
      <c r="BI1292" s="139"/>
      <c r="BJ1292" s="139"/>
      <c r="BK1292" s="139"/>
      <c r="BL1292" s="139"/>
      <c r="BM1292" s="139"/>
      <c r="BN1292" s="139"/>
    </row>
    <row r="1293" spans="1:66" ht="15">
      <c r="A1293" s="139"/>
      <c r="B1293" s="139"/>
      <c r="C1293" s="139"/>
      <c r="D1293" s="139"/>
      <c r="E1293" s="139"/>
      <c r="F1293" s="139"/>
      <c r="G1293" s="139"/>
      <c r="H1293" s="139"/>
      <c r="I1293" s="139"/>
      <c r="J1293" s="139"/>
      <c r="K1293" s="139"/>
      <c r="L1293" s="139"/>
      <c r="M1293" s="139"/>
      <c r="N1293" s="139"/>
      <c r="O1293" s="139"/>
      <c r="P1293" s="139"/>
      <c r="Q1293" s="139"/>
      <c r="R1293" s="139"/>
      <c r="S1293" s="139"/>
      <c r="T1293" s="139"/>
      <c r="U1293" s="139"/>
      <c r="V1293" s="139"/>
      <c r="W1293" s="139"/>
      <c r="X1293" s="139"/>
      <c r="Y1293" s="139"/>
      <c r="Z1293" s="139"/>
      <c r="AA1293" s="139"/>
      <c r="AB1293" s="139"/>
      <c r="AC1293" s="139"/>
      <c r="AD1293" s="139"/>
      <c r="AE1293" s="139"/>
      <c r="AF1293" s="139"/>
      <c r="AG1293" s="139"/>
      <c r="AH1293" s="139"/>
      <c r="AI1293" s="139"/>
      <c r="AJ1293" s="139"/>
      <c r="AK1293" s="139"/>
      <c r="AL1293" s="139"/>
      <c r="AM1293" s="139"/>
      <c r="AN1293" s="139"/>
      <c r="AO1293" s="139"/>
      <c r="AP1293" s="139"/>
      <c r="AQ1293" s="139"/>
      <c r="AR1293" s="139"/>
      <c r="AS1293" s="139"/>
      <c r="AT1293" s="139"/>
      <c r="AU1293" s="139"/>
      <c r="AV1293" s="139"/>
      <c r="AW1293" s="139"/>
      <c r="AX1293" s="139"/>
      <c r="AY1293" s="139"/>
      <c r="AZ1293" s="139"/>
      <c r="BA1293" s="139"/>
      <c r="BB1293" s="139"/>
      <c r="BC1293" s="139"/>
      <c r="BD1293" s="139"/>
      <c r="BE1293" s="139"/>
      <c r="BF1293" s="139"/>
      <c r="BG1293" s="140"/>
      <c r="BH1293" s="139"/>
      <c r="BI1293" s="139"/>
      <c r="BJ1293" s="139"/>
      <c r="BK1293" s="139"/>
      <c r="BL1293" s="139"/>
      <c r="BM1293" s="139"/>
      <c r="BN1293" s="139"/>
    </row>
    <row r="1294" spans="1:66" ht="15">
      <c r="A1294" s="139"/>
      <c r="B1294" s="139"/>
      <c r="C1294" s="139"/>
      <c r="D1294" s="139"/>
      <c r="E1294" s="139"/>
      <c r="F1294" s="139"/>
      <c r="G1294" s="139"/>
      <c r="H1294" s="139"/>
      <c r="I1294" s="139"/>
      <c r="J1294" s="139"/>
      <c r="K1294" s="139"/>
      <c r="L1294" s="139"/>
      <c r="M1294" s="139"/>
      <c r="N1294" s="139"/>
      <c r="O1294" s="139"/>
      <c r="P1294" s="139"/>
      <c r="Q1294" s="139"/>
      <c r="R1294" s="139"/>
      <c r="S1294" s="139"/>
      <c r="T1294" s="139"/>
      <c r="U1294" s="139"/>
      <c r="V1294" s="139"/>
      <c r="W1294" s="139"/>
      <c r="X1294" s="139"/>
      <c r="Y1294" s="139"/>
      <c r="Z1294" s="139"/>
      <c r="AA1294" s="139"/>
      <c r="AB1294" s="139"/>
      <c r="AC1294" s="139"/>
      <c r="AD1294" s="139"/>
      <c r="AE1294" s="139"/>
      <c r="AF1294" s="139"/>
      <c r="AG1294" s="139"/>
      <c r="AH1294" s="139"/>
      <c r="AI1294" s="139"/>
      <c r="AJ1294" s="139"/>
      <c r="AK1294" s="139"/>
      <c r="AL1294" s="139"/>
      <c r="AM1294" s="139"/>
      <c r="AN1294" s="139"/>
      <c r="AO1294" s="139"/>
      <c r="AP1294" s="139"/>
      <c r="AQ1294" s="139"/>
      <c r="AR1294" s="139"/>
      <c r="AS1294" s="139"/>
      <c r="AT1294" s="139"/>
      <c r="AU1294" s="139"/>
      <c r="AV1294" s="139"/>
      <c r="AW1294" s="139"/>
      <c r="AX1294" s="139"/>
      <c r="AY1294" s="139"/>
      <c r="AZ1294" s="139"/>
      <c r="BA1294" s="139"/>
      <c r="BB1294" s="139"/>
      <c r="BC1294" s="139"/>
      <c r="BD1294" s="139"/>
      <c r="BE1294" s="139"/>
      <c r="BF1294" s="139"/>
      <c r="BG1294" s="140"/>
      <c r="BH1294" s="139"/>
      <c r="BI1294" s="139"/>
      <c r="BJ1294" s="139"/>
      <c r="BK1294" s="139"/>
      <c r="BL1294" s="139"/>
      <c r="BM1294" s="139"/>
      <c r="BN1294" s="139"/>
    </row>
    <row r="1295" spans="1:66" ht="15">
      <c r="A1295" s="139"/>
      <c r="B1295" s="139"/>
      <c r="C1295" s="139"/>
      <c r="D1295" s="139"/>
      <c r="E1295" s="139"/>
      <c r="F1295" s="139"/>
      <c r="G1295" s="139"/>
      <c r="H1295" s="139"/>
      <c r="I1295" s="139"/>
      <c r="J1295" s="139"/>
      <c r="K1295" s="139"/>
      <c r="L1295" s="139"/>
      <c r="M1295" s="139"/>
      <c r="N1295" s="139"/>
      <c r="O1295" s="139"/>
      <c r="P1295" s="139"/>
      <c r="Q1295" s="139"/>
      <c r="R1295" s="139"/>
      <c r="S1295" s="139"/>
      <c r="T1295" s="139"/>
      <c r="U1295" s="139"/>
      <c r="V1295" s="139"/>
      <c r="W1295" s="139"/>
      <c r="X1295" s="139"/>
      <c r="Y1295" s="139"/>
      <c r="Z1295" s="139"/>
      <c r="AA1295" s="139"/>
      <c r="AB1295" s="139"/>
      <c r="AC1295" s="139"/>
      <c r="AD1295" s="139"/>
      <c r="AE1295" s="139"/>
      <c r="AF1295" s="139"/>
      <c r="AG1295" s="139"/>
      <c r="AH1295" s="139"/>
      <c r="AI1295" s="139"/>
      <c r="AJ1295" s="139"/>
      <c r="AK1295" s="139"/>
      <c r="AL1295" s="139"/>
      <c r="AM1295" s="139"/>
      <c r="AN1295" s="139"/>
      <c r="AO1295" s="139"/>
      <c r="AP1295" s="139"/>
      <c r="AQ1295" s="139"/>
      <c r="AR1295" s="139"/>
      <c r="AS1295" s="139"/>
      <c r="AT1295" s="139"/>
      <c r="AU1295" s="139"/>
      <c r="AV1295" s="139"/>
      <c r="AW1295" s="139"/>
      <c r="AX1295" s="139"/>
      <c r="AY1295" s="139"/>
      <c r="AZ1295" s="139"/>
      <c r="BA1295" s="139"/>
      <c r="BB1295" s="139"/>
      <c r="BC1295" s="139"/>
      <c r="BD1295" s="139"/>
      <c r="BE1295" s="139"/>
      <c r="BF1295" s="139"/>
      <c r="BG1295" s="140"/>
      <c r="BH1295" s="139"/>
      <c r="BI1295" s="139"/>
      <c r="BJ1295" s="139"/>
      <c r="BK1295" s="139"/>
      <c r="BL1295" s="139"/>
      <c r="BM1295" s="139"/>
      <c r="BN1295" s="139"/>
    </row>
    <row r="1296" spans="1:66" ht="15">
      <c r="A1296" s="139"/>
      <c r="B1296" s="139"/>
      <c r="C1296" s="139"/>
      <c r="D1296" s="139"/>
      <c r="E1296" s="139"/>
      <c r="F1296" s="139"/>
      <c r="G1296" s="139"/>
      <c r="H1296" s="139"/>
      <c r="I1296" s="139"/>
      <c r="J1296" s="139"/>
      <c r="K1296" s="139"/>
      <c r="L1296" s="139"/>
      <c r="M1296" s="139"/>
      <c r="N1296" s="139"/>
      <c r="O1296" s="139"/>
      <c r="P1296" s="139"/>
      <c r="Q1296" s="139"/>
      <c r="R1296" s="139"/>
      <c r="S1296" s="139"/>
      <c r="T1296" s="139"/>
      <c r="U1296" s="139"/>
      <c r="V1296" s="139"/>
      <c r="W1296" s="139"/>
      <c r="X1296" s="139"/>
      <c r="Y1296" s="139"/>
      <c r="Z1296" s="139"/>
      <c r="AA1296" s="139"/>
      <c r="AB1296" s="139"/>
      <c r="AC1296" s="139"/>
      <c r="AD1296" s="139"/>
      <c r="AE1296" s="139"/>
      <c r="AF1296" s="139"/>
      <c r="AG1296" s="139"/>
      <c r="AH1296" s="139"/>
      <c r="AI1296" s="139"/>
      <c r="AJ1296" s="139"/>
      <c r="AK1296" s="139"/>
      <c r="AL1296" s="139"/>
      <c r="AM1296" s="139"/>
      <c r="AN1296" s="139"/>
      <c r="AO1296" s="139"/>
      <c r="AP1296" s="139"/>
      <c r="AQ1296" s="139"/>
      <c r="AR1296" s="139"/>
      <c r="AS1296" s="139"/>
      <c r="AT1296" s="139"/>
      <c r="AU1296" s="139"/>
      <c r="AV1296" s="139"/>
      <c r="AW1296" s="139"/>
      <c r="AX1296" s="139"/>
      <c r="AY1296" s="139"/>
      <c r="AZ1296" s="139"/>
      <c r="BA1296" s="139"/>
      <c r="BB1296" s="139"/>
      <c r="BC1296" s="139"/>
      <c r="BD1296" s="139"/>
      <c r="BE1296" s="139"/>
      <c r="BF1296" s="139"/>
      <c r="BG1296" s="140"/>
      <c r="BH1296" s="139"/>
      <c r="BI1296" s="139"/>
      <c r="BJ1296" s="139"/>
      <c r="BK1296" s="139"/>
      <c r="BL1296" s="139"/>
      <c r="BM1296" s="139"/>
      <c r="BN1296" s="139"/>
    </row>
    <row r="1297" spans="1:66" ht="15">
      <c r="A1297" s="139"/>
      <c r="B1297" s="139"/>
      <c r="C1297" s="139"/>
      <c r="D1297" s="139"/>
      <c r="E1297" s="139"/>
      <c r="F1297" s="139"/>
      <c r="G1297" s="139"/>
      <c r="H1297" s="139"/>
      <c r="I1297" s="139"/>
      <c r="J1297" s="139"/>
      <c r="K1297" s="139"/>
      <c r="L1297" s="139"/>
      <c r="M1297" s="139"/>
      <c r="N1297" s="139"/>
      <c r="O1297" s="139"/>
      <c r="P1297" s="139"/>
      <c r="Q1297" s="139"/>
      <c r="R1297" s="139"/>
      <c r="S1297" s="139"/>
      <c r="T1297" s="139"/>
      <c r="U1297" s="139"/>
      <c r="V1297" s="139"/>
      <c r="W1297" s="139"/>
      <c r="X1297" s="139"/>
      <c r="Y1297" s="139"/>
      <c r="Z1297" s="139"/>
      <c r="AA1297" s="139"/>
      <c r="AB1297" s="139"/>
      <c r="AC1297" s="139"/>
      <c r="AD1297" s="139"/>
      <c r="AE1297" s="139"/>
      <c r="AF1297" s="139"/>
      <c r="AG1297" s="139"/>
      <c r="AH1297" s="139"/>
      <c r="AI1297" s="139"/>
      <c r="AJ1297" s="139"/>
      <c r="AK1297" s="139"/>
      <c r="AL1297" s="139"/>
      <c r="AM1297" s="139"/>
      <c r="AN1297" s="139"/>
      <c r="AO1297" s="139"/>
      <c r="AP1297" s="139"/>
      <c r="AQ1297" s="139"/>
      <c r="AR1297" s="139"/>
      <c r="AS1297" s="139"/>
      <c r="AT1297" s="139"/>
      <c r="AU1297" s="139"/>
      <c r="AV1297" s="139"/>
      <c r="AW1297" s="139"/>
      <c r="AX1297" s="139"/>
      <c r="AY1297" s="139"/>
      <c r="AZ1297" s="139"/>
      <c r="BA1297" s="139"/>
      <c r="BB1297" s="139"/>
      <c r="BC1297" s="139"/>
      <c r="BD1297" s="139"/>
      <c r="BE1297" s="139"/>
      <c r="BF1297" s="139"/>
      <c r="BG1297" s="140"/>
      <c r="BH1297" s="139"/>
      <c r="BI1297" s="139"/>
      <c r="BJ1297" s="139"/>
      <c r="BK1297" s="139"/>
      <c r="BL1297" s="139"/>
      <c r="BM1297" s="139"/>
      <c r="BN1297" s="139"/>
    </row>
    <row r="1298" spans="1:66" ht="15">
      <c r="A1298" s="139"/>
      <c r="B1298" s="139"/>
      <c r="C1298" s="139"/>
      <c r="D1298" s="139"/>
      <c r="E1298" s="139"/>
      <c r="F1298" s="139"/>
      <c r="G1298" s="139"/>
      <c r="H1298" s="139"/>
      <c r="I1298" s="139"/>
      <c r="J1298" s="139"/>
      <c r="K1298" s="139"/>
      <c r="L1298" s="139"/>
      <c r="M1298" s="139"/>
      <c r="N1298" s="139"/>
      <c r="O1298" s="139"/>
      <c r="P1298" s="139"/>
      <c r="Q1298" s="139"/>
      <c r="R1298" s="139"/>
      <c r="S1298" s="139"/>
      <c r="T1298" s="139"/>
      <c r="U1298" s="139"/>
      <c r="V1298" s="139"/>
      <c r="W1298" s="139"/>
      <c r="X1298" s="139"/>
      <c r="Y1298" s="139"/>
      <c r="Z1298" s="139"/>
      <c r="AA1298" s="139"/>
      <c r="AB1298" s="139"/>
      <c r="AC1298" s="139"/>
      <c r="AD1298" s="139"/>
      <c r="AE1298" s="139"/>
      <c r="AF1298" s="139"/>
      <c r="AG1298" s="139"/>
      <c r="AH1298" s="139"/>
      <c r="AI1298" s="139"/>
      <c r="AJ1298" s="139"/>
      <c r="AK1298" s="139"/>
      <c r="AL1298" s="139"/>
      <c r="AM1298" s="139"/>
      <c r="AN1298" s="139"/>
      <c r="AO1298" s="139"/>
      <c r="AP1298" s="139"/>
      <c r="AQ1298" s="139"/>
      <c r="AR1298" s="139"/>
      <c r="AS1298" s="139"/>
      <c r="AT1298" s="139"/>
      <c r="AU1298" s="139"/>
      <c r="AV1298" s="139"/>
      <c r="AW1298" s="139"/>
      <c r="AX1298" s="139"/>
      <c r="AY1298" s="139"/>
      <c r="AZ1298" s="139"/>
      <c r="BA1298" s="139"/>
      <c r="BB1298" s="139"/>
      <c r="BC1298" s="139"/>
      <c r="BD1298" s="139"/>
      <c r="BE1298" s="139"/>
      <c r="BF1298" s="139"/>
      <c r="BG1298" s="140"/>
      <c r="BH1298" s="139"/>
      <c r="BI1298" s="139"/>
      <c r="BJ1298" s="139"/>
      <c r="BK1298" s="139"/>
      <c r="BL1298" s="139"/>
      <c r="BM1298" s="139"/>
      <c r="BN1298" s="139"/>
    </row>
    <row r="1299" spans="1:66" ht="15">
      <c r="A1299" s="139"/>
      <c r="B1299" s="139"/>
      <c r="C1299" s="139"/>
      <c r="D1299" s="139"/>
      <c r="E1299" s="139"/>
      <c r="F1299" s="139"/>
      <c r="G1299" s="139"/>
      <c r="H1299" s="139"/>
      <c r="I1299" s="139"/>
      <c r="J1299" s="139"/>
      <c r="K1299" s="139"/>
      <c r="L1299" s="139"/>
      <c r="M1299" s="139"/>
      <c r="N1299" s="139"/>
      <c r="O1299" s="139"/>
      <c r="P1299" s="139"/>
      <c r="Q1299" s="139"/>
      <c r="R1299" s="139"/>
      <c r="S1299" s="139"/>
      <c r="T1299" s="139"/>
      <c r="U1299" s="139"/>
      <c r="V1299" s="139"/>
      <c r="W1299" s="139"/>
      <c r="X1299" s="139"/>
      <c r="Y1299" s="139"/>
      <c r="Z1299" s="139"/>
      <c r="AA1299" s="139"/>
      <c r="AB1299" s="139"/>
      <c r="AC1299" s="139"/>
      <c r="AD1299" s="139"/>
      <c r="AE1299" s="139"/>
      <c r="AF1299" s="139"/>
      <c r="AG1299" s="139"/>
      <c r="AH1299" s="139"/>
      <c r="AI1299" s="139"/>
      <c r="AJ1299" s="139"/>
      <c r="AK1299" s="139"/>
      <c r="AL1299" s="139"/>
      <c r="AM1299" s="139"/>
      <c r="AN1299" s="139"/>
      <c r="AO1299" s="139"/>
      <c r="AP1299" s="139"/>
      <c r="AQ1299" s="139"/>
      <c r="AR1299" s="139"/>
      <c r="AS1299" s="139"/>
      <c r="AT1299" s="139"/>
      <c r="AU1299" s="139"/>
      <c r="AV1299" s="139"/>
      <c r="AW1299" s="139"/>
      <c r="AX1299" s="139"/>
      <c r="AY1299" s="139"/>
      <c r="AZ1299" s="139"/>
      <c r="BA1299" s="139"/>
      <c r="BB1299" s="139"/>
      <c r="BC1299" s="139"/>
      <c r="BD1299" s="139"/>
      <c r="BE1299" s="139"/>
      <c r="BF1299" s="139"/>
      <c r="BG1299" s="140"/>
      <c r="BH1299" s="139"/>
      <c r="BI1299" s="139"/>
      <c r="BJ1299" s="139"/>
      <c r="BK1299" s="139"/>
      <c r="BL1299" s="139"/>
      <c r="BM1299" s="139"/>
      <c r="BN1299" s="139"/>
    </row>
    <row r="1300" spans="1:66" ht="15">
      <c r="A1300" s="139"/>
      <c r="B1300" s="139"/>
      <c r="C1300" s="139"/>
      <c r="D1300" s="139"/>
      <c r="E1300" s="139"/>
      <c r="F1300" s="139"/>
      <c r="G1300" s="139"/>
      <c r="H1300" s="139"/>
      <c r="I1300" s="139"/>
      <c r="J1300" s="139"/>
      <c r="K1300" s="139"/>
      <c r="L1300" s="139"/>
      <c r="M1300" s="139"/>
      <c r="N1300" s="139"/>
      <c r="O1300" s="139"/>
      <c r="P1300" s="139"/>
      <c r="Q1300" s="139"/>
      <c r="R1300" s="139"/>
      <c r="S1300" s="139"/>
      <c r="T1300" s="139"/>
      <c r="U1300" s="139"/>
      <c r="V1300" s="139"/>
      <c r="W1300" s="139"/>
      <c r="X1300" s="139"/>
      <c r="Y1300" s="139"/>
      <c r="Z1300" s="139"/>
      <c r="AA1300" s="139"/>
      <c r="AB1300" s="139"/>
      <c r="AC1300" s="139"/>
      <c r="AD1300" s="139"/>
      <c r="AE1300" s="139"/>
      <c r="AF1300" s="139"/>
      <c r="AG1300" s="139"/>
      <c r="AH1300" s="139"/>
      <c r="AI1300" s="139"/>
      <c r="AJ1300" s="139"/>
      <c r="AK1300" s="139"/>
      <c r="AL1300" s="139"/>
      <c r="AM1300" s="139"/>
      <c r="AN1300" s="139"/>
      <c r="AO1300" s="139"/>
      <c r="AP1300" s="139"/>
      <c r="AQ1300" s="139"/>
      <c r="AR1300" s="139"/>
      <c r="AS1300" s="139"/>
      <c r="AT1300" s="139"/>
      <c r="AU1300" s="139"/>
      <c r="AV1300" s="139"/>
      <c r="AW1300" s="139"/>
      <c r="AX1300" s="139"/>
      <c r="AY1300" s="139"/>
      <c r="AZ1300" s="139"/>
      <c r="BA1300" s="139"/>
      <c r="BB1300" s="139"/>
      <c r="BC1300" s="139"/>
      <c r="BD1300" s="139"/>
      <c r="BE1300" s="139"/>
      <c r="BF1300" s="139"/>
      <c r="BG1300" s="140"/>
      <c r="BH1300" s="139"/>
      <c r="BI1300" s="139"/>
      <c r="BJ1300" s="139"/>
      <c r="BK1300" s="139"/>
      <c r="BL1300" s="139"/>
      <c r="BM1300" s="139"/>
      <c r="BN1300" s="139"/>
    </row>
    <row r="1301" spans="1:66" ht="15">
      <c r="A1301" s="139"/>
      <c r="B1301" s="139"/>
      <c r="C1301" s="139"/>
      <c r="D1301" s="139"/>
      <c r="E1301" s="139"/>
      <c r="F1301" s="139"/>
      <c r="G1301" s="139"/>
      <c r="H1301" s="139"/>
      <c r="I1301" s="139"/>
      <c r="J1301" s="139"/>
      <c r="K1301" s="139"/>
      <c r="L1301" s="139"/>
      <c r="M1301" s="139"/>
      <c r="N1301" s="139"/>
      <c r="O1301" s="139"/>
      <c r="P1301" s="139"/>
      <c r="Q1301" s="139"/>
      <c r="R1301" s="139"/>
      <c r="S1301" s="139"/>
      <c r="T1301" s="139"/>
      <c r="U1301" s="139"/>
      <c r="V1301" s="139"/>
      <c r="W1301" s="139"/>
      <c r="X1301" s="139"/>
      <c r="Y1301" s="139"/>
      <c r="Z1301" s="139"/>
      <c r="AA1301" s="139"/>
      <c r="AB1301" s="139"/>
      <c r="AC1301" s="139"/>
      <c r="AD1301" s="139"/>
      <c r="AE1301" s="139"/>
      <c r="AF1301" s="139"/>
      <c r="AG1301" s="139"/>
      <c r="AH1301" s="139"/>
      <c r="AI1301" s="139"/>
      <c r="AJ1301" s="139"/>
      <c r="AK1301" s="139"/>
      <c r="AL1301" s="139"/>
      <c r="AM1301" s="139"/>
      <c r="AN1301" s="139"/>
      <c r="AO1301" s="139"/>
      <c r="AP1301" s="139"/>
      <c r="AQ1301" s="139"/>
      <c r="AR1301" s="139"/>
      <c r="AS1301" s="139"/>
      <c r="AT1301" s="139"/>
      <c r="AU1301" s="139"/>
      <c r="AV1301" s="139"/>
      <c r="AW1301" s="139"/>
      <c r="AX1301" s="139"/>
      <c r="AY1301" s="139"/>
      <c r="AZ1301" s="139"/>
      <c r="BA1301" s="139"/>
      <c r="BB1301" s="139"/>
      <c r="BC1301" s="139"/>
      <c r="BD1301" s="139"/>
      <c r="BE1301" s="139"/>
      <c r="BF1301" s="139"/>
      <c r="BG1301" s="140"/>
      <c r="BH1301" s="139"/>
      <c r="BI1301" s="139"/>
      <c r="BJ1301" s="139"/>
      <c r="BK1301" s="139"/>
      <c r="BL1301" s="139"/>
      <c r="BM1301" s="139"/>
      <c r="BN1301" s="139"/>
    </row>
    <row r="1302" spans="1:66" ht="15">
      <c r="A1302" s="139"/>
      <c r="B1302" s="139"/>
      <c r="C1302" s="139"/>
      <c r="D1302" s="139"/>
      <c r="E1302" s="139"/>
      <c r="F1302" s="139"/>
      <c r="G1302" s="139"/>
      <c r="H1302" s="139"/>
      <c r="I1302" s="139"/>
      <c r="J1302" s="139"/>
      <c r="K1302" s="139"/>
      <c r="L1302" s="139"/>
      <c r="M1302" s="139"/>
      <c r="N1302" s="139"/>
      <c r="O1302" s="139"/>
      <c r="P1302" s="139"/>
      <c r="Q1302" s="139"/>
      <c r="R1302" s="139"/>
      <c r="S1302" s="139"/>
      <c r="T1302" s="139"/>
      <c r="U1302" s="139"/>
      <c r="V1302" s="139"/>
      <c r="W1302" s="139"/>
      <c r="X1302" s="139"/>
      <c r="Y1302" s="139"/>
      <c r="Z1302" s="139"/>
      <c r="AA1302" s="139"/>
      <c r="AB1302" s="139"/>
      <c r="AC1302" s="139"/>
      <c r="AD1302" s="139"/>
      <c r="AE1302" s="139"/>
      <c r="AF1302" s="139"/>
      <c r="AG1302" s="139"/>
      <c r="AH1302" s="139"/>
      <c r="AI1302" s="139"/>
      <c r="AJ1302" s="139"/>
      <c r="AK1302" s="139"/>
      <c r="AL1302" s="139"/>
      <c r="AM1302" s="139"/>
      <c r="AN1302" s="139"/>
      <c r="AO1302" s="139"/>
      <c r="AP1302" s="139"/>
      <c r="AQ1302" s="139"/>
      <c r="AR1302" s="139"/>
      <c r="AS1302" s="139"/>
      <c r="AT1302" s="139"/>
      <c r="AU1302" s="139"/>
      <c r="AV1302" s="139"/>
      <c r="AW1302" s="139"/>
      <c r="AX1302" s="139"/>
      <c r="AY1302" s="139"/>
      <c r="AZ1302" s="139"/>
      <c r="BA1302" s="139"/>
      <c r="BB1302" s="139"/>
      <c r="BC1302" s="139"/>
      <c r="BD1302" s="139"/>
      <c r="BE1302" s="139"/>
      <c r="BF1302" s="139"/>
      <c r="BG1302" s="140"/>
      <c r="BH1302" s="139"/>
      <c r="BI1302" s="139"/>
      <c r="BJ1302" s="139"/>
      <c r="BK1302" s="139"/>
      <c r="BL1302" s="139"/>
      <c r="BM1302" s="139"/>
      <c r="BN1302" s="1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CDAD-0B0B-4AB4-82F7-FA341EF7A887}">
  <dimension ref="A1:BN1473"/>
  <sheetViews>
    <sheetView workbookViewId="0">
      <selection sqref="A1:BN1473"/>
    </sheetView>
  </sheetViews>
  <sheetFormatPr defaultRowHeight="14.25"/>
  <cols>
    <col min="3" max="3" width="25.375" customWidth="1"/>
    <col min="22" max="22" width="33" bestFit="1" customWidth="1"/>
  </cols>
  <sheetData>
    <row r="1" spans="1:66">
      <c r="A1" t="s">
        <v>915</v>
      </c>
    </row>
    <row r="2" spans="1:66">
      <c r="A2" t="s">
        <v>916</v>
      </c>
      <c r="B2" t="s">
        <v>917</v>
      </c>
      <c r="C2" t="s">
        <v>918</v>
      </c>
      <c r="D2" t="s">
        <v>919</v>
      </c>
      <c r="E2" t="s">
        <v>920</v>
      </c>
      <c r="F2" t="s">
        <v>921</v>
      </c>
      <c r="G2" t="s">
        <v>922</v>
      </c>
      <c r="H2" t="s">
        <v>923</v>
      </c>
      <c r="I2" t="s">
        <v>924</v>
      </c>
      <c r="J2" t="s">
        <v>925</v>
      </c>
      <c r="K2" t="s">
        <v>926</v>
      </c>
      <c r="L2" t="s">
        <v>927</v>
      </c>
      <c r="M2" t="s">
        <v>928</v>
      </c>
      <c r="N2" t="s">
        <v>929</v>
      </c>
      <c r="O2" t="s">
        <v>930</v>
      </c>
      <c r="P2" t="s">
        <v>931</v>
      </c>
      <c r="Q2" t="s">
        <v>932</v>
      </c>
      <c r="R2" t="s">
        <v>933</v>
      </c>
      <c r="S2" t="s">
        <v>934</v>
      </c>
      <c r="T2" t="s">
        <v>935</v>
      </c>
      <c r="U2" t="s">
        <v>936</v>
      </c>
      <c r="V2" t="s">
        <v>937</v>
      </c>
      <c r="W2" t="s">
        <v>938</v>
      </c>
      <c r="X2" t="s">
        <v>939</v>
      </c>
      <c r="Y2" t="s">
        <v>940</v>
      </c>
      <c r="Z2" t="s">
        <v>941</v>
      </c>
      <c r="AA2" t="s">
        <v>942</v>
      </c>
      <c r="AB2" t="s">
        <v>943</v>
      </c>
      <c r="AC2" t="s">
        <v>944</v>
      </c>
      <c r="AD2" t="s">
        <v>945</v>
      </c>
      <c r="AE2" t="s">
        <v>946</v>
      </c>
      <c r="AF2" t="s">
        <v>947</v>
      </c>
      <c r="AG2" t="s">
        <v>948</v>
      </c>
      <c r="AH2" t="s">
        <v>949</v>
      </c>
      <c r="AI2" t="s">
        <v>950</v>
      </c>
      <c r="AJ2" t="s">
        <v>951</v>
      </c>
      <c r="AK2" t="s">
        <v>952</v>
      </c>
      <c r="AL2" t="s">
        <v>953</v>
      </c>
      <c r="AM2" t="s">
        <v>954</v>
      </c>
      <c r="AN2" t="s">
        <v>955</v>
      </c>
      <c r="AO2" t="s">
        <v>956</v>
      </c>
      <c r="AP2" t="s">
        <v>957</v>
      </c>
      <c r="AQ2" t="s">
        <v>958</v>
      </c>
      <c r="AR2" t="s">
        <v>959</v>
      </c>
      <c r="AS2" t="s">
        <v>960</v>
      </c>
      <c r="AT2" t="s">
        <v>961</v>
      </c>
      <c r="AU2" t="s">
        <v>962</v>
      </c>
      <c r="AV2" t="s">
        <v>963</v>
      </c>
      <c r="AW2" t="s">
        <v>964</v>
      </c>
      <c r="AX2" t="s">
        <v>965</v>
      </c>
      <c r="AY2" t="s">
        <v>966</v>
      </c>
      <c r="AZ2" t="s">
        <v>967</v>
      </c>
      <c r="BA2" t="s">
        <v>968</v>
      </c>
      <c r="BB2" t="s">
        <v>969</v>
      </c>
      <c r="BC2" t="s">
        <v>970</v>
      </c>
      <c r="BD2" t="s">
        <v>971</v>
      </c>
      <c r="BE2" t="s">
        <v>972</v>
      </c>
      <c r="BF2" t="s">
        <v>973</v>
      </c>
      <c r="BG2" t="s">
        <v>974</v>
      </c>
      <c r="BH2" t="s">
        <v>975</v>
      </c>
      <c r="BI2" t="s">
        <v>976</v>
      </c>
      <c r="BJ2" t="s">
        <v>977</v>
      </c>
      <c r="BK2" t="s">
        <v>978</v>
      </c>
      <c r="BL2" t="s">
        <v>979</v>
      </c>
      <c r="BM2" t="s">
        <v>980</v>
      </c>
      <c r="BN2" t="s">
        <v>981</v>
      </c>
    </row>
    <row r="3" spans="1:66">
      <c r="C3" s="2">
        <v>244482</v>
      </c>
      <c r="D3" s="2">
        <v>244482</v>
      </c>
      <c r="F3">
        <v>489</v>
      </c>
      <c r="G3" t="s">
        <v>2531</v>
      </c>
      <c r="H3">
        <v>23</v>
      </c>
      <c r="I3" t="s">
        <v>2532</v>
      </c>
      <c r="J3" t="s">
        <v>985</v>
      </c>
      <c r="K3" t="s">
        <v>986</v>
      </c>
      <c r="L3">
        <v>923</v>
      </c>
      <c r="N3" t="s">
        <v>2533</v>
      </c>
      <c r="O3" t="s">
        <v>2534</v>
      </c>
      <c r="P3">
        <v>1</v>
      </c>
      <c r="Q3" t="s">
        <v>2535</v>
      </c>
      <c r="R3" s="2">
        <v>244480</v>
      </c>
      <c r="S3" s="2">
        <v>244482</v>
      </c>
      <c r="T3" t="s">
        <v>2536</v>
      </c>
      <c r="U3">
        <v>23025552</v>
      </c>
      <c r="V3" t="s">
        <v>265</v>
      </c>
      <c r="W3">
        <v>1</v>
      </c>
      <c r="X3">
        <v>0.5</v>
      </c>
      <c r="Y3">
        <v>1</v>
      </c>
      <c r="Z3">
        <v>0.5</v>
      </c>
      <c r="AA3">
        <v>0</v>
      </c>
      <c r="AB3">
        <v>0</v>
      </c>
      <c r="AC3">
        <v>0</v>
      </c>
      <c r="AD3">
        <v>0</v>
      </c>
      <c r="AE3">
        <v>1</v>
      </c>
      <c r="AF3">
        <v>0.5</v>
      </c>
      <c r="AI3" t="s">
        <v>2537</v>
      </c>
      <c r="AJ3" t="s">
        <v>989</v>
      </c>
      <c r="AK3" t="s">
        <v>1039</v>
      </c>
      <c r="AL3" t="s">
        <v>1042</v>
      </c>
      <c r="AM3" t="s">
        <v>1009</v>
      </c>
      <c r="AN3" t="s">
        <v>2538</v>
      </c>
      <c r="AO3" t="s">
        <v>2539</v>
      </c>
      <c r="AP3">
        <v>10</v>
      </c>
      <c r="AQ3">
        <v>1</v>
      </c>
      <c r="AT3" t="s">
        <v>2540</v>
      </c>
      <c r="AU3" t="s">
        <v>2541</v>
      </c>
      <c r="AV3" t="s">
        <v>869</v>
      </c>
      <c r="AW3" t="s">
        <v>765</v>
      </c>
      <c r="AX3" t="s">
        <v>990</v>
      </c>
      <c r="AY3">
        <v>0</v>
      </c>
      <c r="AZ3" t="s">
        <v>994</v>
      </c>
      <c r="BA3">
        <v>1196840851148</v>
      </c>
      <c r="BD3">
        <v>1</v>
      </c>
      <c r="BF3" t="s">
        <v>2542</v>
      </c>
      <c r="BG3">
        <v>1333314600</v>
      </c>
      <c r="BH3" t="s">
        <v>995</v>
      </c>
      <c r="BI3">
        <v>1</v>
      </c>
      <c r="BJ3">
        <v>0.5</v>
      </c>
      <c r="BL3" t="s">
        <v>2543</v>
      </c>
    </row>
    <row r="4" spans="1:66">
      <c r="C4" s="2">
        <v>244482</v>
      </c>
      <c r="D4" s="2">
        <v>244482</v>
      </c>
      <c r="F4">
        <v>489</v>
      </c>
      <c r="G4" t="s">
        <v>2531</v>
      </c>
      <c r="H4">
        <v>23</v>
      </c>
      <c r="I4" t="s">
        <v>2532</v>
      </c>
      <c r="J4" t="s">
        <v>985</v>
      </c>
      <c r="K4" t="s">
        <v>986</v>
      </c>
      <c r="L4">
        <v>923</v>
      </c>
      <c r="N4" t="s">
        <v>2533</v>
      </c>
      <c r="O4" t="s">
        <v>2534</v>
      </c>
      <c r="P4">
        <v>1</v>
      </c>
      <c r="Q4" t="s">
        <v>2535</v>
      </c>
      <c r="R4" s="2">
        <v>244480</v>
      </c>
      <c r="S4" s="2">
        <v>244482</v>
      </c>
      <c r="T4" t="s">
        <v>2536</v>
      </c>
      <c r="U4">
        <v>23026834</v>
      </c>
      <c r="V4" t="s">
        <v>201</v>
      </c>
      <c r="W4">
        <v>5</v>
      </c>
      <c r="X4">
        <v>5</v>
      </c>
      <c r="Y4">
        <v>5</v>
      </c>
      <c r="Z4">
        <v>5</v>
      </c>
      <c r="AA4">
        <v>0</v>
      </c>
      <c r="AB4">
        <v>0</v>
      </c>
      <c r="AC4">
        <v>0</v>
      </c>
      <c r="AD4">
        <v>0</v>
      </c>
      <c r="AE4">
        <v>5</v>
      </c>
      <c r="AF4">
        <v>5</v>
      </c>
      <c r="AI4" t="s">
        <v>2537</v>
      </c>
      <c r="AJ4" t="s">
        <v>989</v>
      </c>
      <c r="AK4" t="s">
        <v>1039</v>
      </c>
      <c r="AL4" t="s">
        <v>1042</v>
      </c>
      <c r="AM4" t="s">
        <v>1009</v>
      </c>
      <c r="AN4" t="s">
        <v>2538</v>
      </c>
      <c r="AO4" t="s">
        <v>2539</v>
      </c>
      <c r="AP4">
        <v>10</v>
      </c>
      <c r="AQ4">
        <v>1</v>
      </c>
      <c r="AT4" t="s">
        <v>2540</v>
      </c>
      <c r="AU4" t="s">
        <v>2541</v>
      </c>
      <c r="AV4" t="s">
        <v>869</v>
      </c>
      <c r="AW4" t="s">
        <v>765</v>
      </c>
      <c r="AX4" t="s">
        <v>990</v>
      </c>
      <c r="AY4">
        <v>0</v>
      </c>
      <c r="AZ4" t="s">
        <v>994</v>
      </c>
      <c r="BA4">
        <v>1196840851148</v>
      </c>
      <c r="BD4">
        <v>1</v>
      </c>
      <c r="BF4" t="s">
        <v>2542</v>
      </c>
      <c r="BG4">
        <v>1333314600</v>
      </c>
      <c r="BH4" t="s">
        <v>995</v>
      </c>
      <c r="BI4">
        <v>5</v>
      </c>
      <c r="BJ4">
        <v>5</v>
      </c>
      <c r="BL4" t="s">
        <v>2543</v>
      </c>
    </row>
    <row r="5" spans="1:66">
      <c r="C5" s="2">
        <v>244482</v>
      </c>
      <c r="D5" s="2">
        <v>244482</v>
      </c>
      <c r="F5">
        <v>489</v>
      </c>
      <c r="G5" t="s">
        <v>2531</v>
      </c>
      <c r="H5">
        <v>23</v>
      </c>
      <c r="I5" t="s">
        <v>2532</v>
      </c>
      <c r="J5" t="s">
        <v>985</v>
      </c>
      <c r="K5" t="s">
        <v>986</v>
      </c>
      <c r="L5">
        <v>923</v>
      </c>
      <c r="N5" t="s">
        <v>2533</v>
      </c>
      <c r="O5" t="s">
        <v>2534</v>
      </c>
      <c r="P5">
        <v>1</v>
      </c>
      <c r="Q5" t="s">
        <v>2535</v>
      </c>
      <c r="R5" s="2">
        <v>244480</v>
      </c>
      <c r="S5" s="2">
        <v>244482</v>
      </c>
      <c r="T5" t="s">
        <v>2536</v>
      </c>
      <c r="U5">
        <v>23028092</v>
      </c>
      <c r="V5" t="s">
        <v>241</v>
      </c>
      <c r="W5">
        <v>1</v>
      </c>
      <c r="X5">
        <v>0.5</v>
      </c>
      <c r="Y5">
        <v>1</v>
      </c>
      <c r="Z5">
        <v>0.5</v>
      </c>
      <c r="AA5">
        <v>0</v>
      </c>
      <c r="AB5">
        <v>0</v>
      </c>
      <c r="AC5">
        <v>0</v>
      </c>
      <c r="AD5">
        <v>0</v>
      </c>
      <c r="AE5">
        <v>1</v>
      </c>
      <c r="AF5">
        <v>0.5</v>
      </c>
      <c r="AI5" t="s">
        <v>2537</v>
      </c>
      <c r="AJ5" t="s">
        <v>989</v>
      </c>
      <c r="AK5" t="s">
        <v>1039</v>
      </c>
      <c r="AL5" t="s">
        <v>1042</v>
      </c>
      <c r="AM5" t="s">
        <v>1009</v>
      </c>
      <c r="AN5" t="s">
        <v>2538</v>
      </c>
      <c r="AO5" t="s">
        <v>2539</v>
      </c>
      <c r="AP5">
        <v>10</v>
      </c>
      <c r="AQ5">
        <v>1</v>
      </c>
      <c r="AT5" t="s">
        <v>2540</v>
      </c>
      <c r="AU5" t="s">
        <v>2541</v>
      </c>
      <c r="AV5" t="s">
        <v>869</v>
      </c>
      <c r="AW5" t="s">
        <v>765</v>
      </c>
      <c r="AX5" t="s">
        <v>990</v>
      </c>
      <c r="AY5">
        <v>0</v>
      </c>
      <c r="AZ5" t="s">
        <v>994</v>
      </c>
      <c r="BA5">
        <v>1196840851148</v>
      </c>
      <c r="BD5">
        <v>1</v>
      </c>
      <c r="BF5" t="s">
        <v>2542</v>
      </c>
      <c r="BG5">
        <v>1333314600</v>
      </c>
      <c r="BH5" t="s">
        <v>995</v>
      </c>
      <c r="BI5">
        <v>1</v>
      </c>
      <c r="BJ5">
        <v>0.5</v>
      </c>
      <c r="BL5" t="s">
        <v>2543</v>
      </c>
    </row>
    <row r="6" spans="1:66">
      <c r="C6" s="2">
        <v>244482</v>
      </c>
      <c r="D6" s="2">
        <v>244482</v>
      </c>
      <c r="F6">
        <v>489</v>
      </c>
      <c r="G6" t="s">
        <v>2531</v>
      </c>
      <c r="H6">
        <v>23</v>
      </c>
      <c r="I6" t="s">
        <v>2532</v>
      </c>
      <c r="J6" t="s">
        <v>985</v>
      </c>
      <c r="K6" t="s">
        <v>986</v>
      </c>
      <c r="L6">
        <v>923</v>
      </c>
      <c r="N6" t="s">
        <v>2544</v>
      </c>
      <c r="O6" t="s">
        <v>2545</v>
      </c>
      <c r="P6">
        <v>1</v>
      </c>
      <c r="Q6" t="s">
        <v>2546</v>
      </c>
      <c r="R6" s="2">
        <v>244480</v>
      </c>
      <c r="S6" s="2">
        <v>244482</v>
      </c>
      <c r="T6" t="s">
        <v>2547</v>
      </c>
      <c r="U6">
        <v>23028088</v>
      </c>
      <c r="V6" t="s">
        <v>203</v>
      </c>
      <c r="W6">
        <v>3</v>
      </c>
      <c r="X6">
        <v>1.5</v>
      </c>
      <c r="Y6">
        <v>3</v>
      </c>
      <c r="Z6">
        <v>1.5</v>
      </c>
      <c r="AA6">
        <v>0</v>
      </c>
      <c r="AB6">
        <v>0</v>
      </c>
      <c r="AC6">
        <v>0</v>
      </c>
      <c r="AD6">
        <v>0</v>
      </c>
      <c r="AE6">
        <v>3</v>
      </c>
      <c r="AF6">
        <v>1.5</v>
      </c>
      <c r="AI6" t="s">
        <v>2537</v>
      </c>
      <c r="AJ6" t="s">
        <v>989</v>
      </c>
      <c r="AK6" t="s">
        <v>1039</v>
      </c>
      <c r="AL6" t="s">
        <v>1042</v>
      </c>
      <c r="AM6" t="s">
        <v>1009</v>
      </c>
      <c r="AN6" t="s">
        <v>2538</v>
      </c>
      <c r="AO6" t="s">
        <v>2539</v>
      </c>
      <c r="AP6">
        <v>10</v>
      </c>
      <c r="AQ6">
        <v>1</v>
      </c>
      <c r="AT6" t="s">
        <v>2540</v>
      </c>
      <c r="AU6" t="s">
        <v>2541</v>
      </c>
      <c r="AV6" t="s">
        <v>869</v>
      </c>
      <c r="AW6" t="s">
        <v>765</v>
      </c>
      <c r="AX6" t="s">
        <v>990</v>
      </c>
      <c r="AY6">
        <v>0</v>
      </c>
      <c r="AZ6" t="s">
        <v>994</v>
      </c>
      <c r="BA6">
        <v>1196840854124</v>
      </c>
      <c r="BD6">
        <v>1</v>
      </c>
      <c r="BF6" t="s">
        <v>2542</v>
      </c>
      <c r="BG6">
        <v>1333314600</v>
      </c>
      <c r="BH6" t="s">
        <v>995</v>
      </c>
      <c r="BI6">
        <v>3</v>
      </c>
      <c r="BJ6">
        <v>1.5</v>
      </c>
      <c r="BK6">
        <v>1300</v>
      </c>
      <c r="BL6" t="s">
        <v>2543</v>
      </c>
    </row>
    <row r="7" spans="1:66">
      <c r="C7" s="2">
        <v>244482</v>
      </c>
      <c r="D7" s="2">
        <v>244482</v>
      </c>
      <c r="F7">
        <v>489</v>
      </c>
      <c r="G7" t="s">
        <v>2531</v>
      </c>
      <c r="H7">
        <v>23</v>
      </c>
      <c r="I7" t="s">
        <v>2532</v>
      </c>
      <c r="J7" t="s">
        <v>985</v>
      </c>
      <c r="K7" t="s">
        <v>986</v>
      </c>
      <c r="L7">
        <v>923</v>
      </c>
      <c r="N7" t="s">
        <v>2544</v>
      </c>
      <c r="O7" t="s">
        <v>2545</v>
      </c>
      <c r="P7">
        <v>1</v>
      </c>
      <c r="Q7" t="s">
        <v>2546</v>
      </c>
      <c r="R7" s="2">
        <v>244480</v>
      </c>
      <c r="S7" s="2">
        <v>244482</v>
      </c>
      <c r="T7" t="s">
        <v>2547</v>
      </c>
      <c r="U7">
        <v>23109359</v>
      </c>
      <c r="V7" t="s">
        <v>275</v>
      </c>
      <c r="W7">
        <v>12</v>
      </c>
      <c r="X7">
        <v>4.8</v>
      </c>
      <c r="Y7">
        <v>12</v>
      </c>
      <c r="Z7">
        <v>4.8</v>
      </c>
      <c r="AA7">
        <v>0</v>
      </c>
      <c r="AB7">
        <v>0</v>
      </c>
      <c r="AC7">
        <v>0</v>
      </c>
      <c r="AD7">
        <v>0</v>
      </c>
      <c r="AE7">
        <v>12</v>
      </c>
      <c r="AF7">
        <v>4.8</v>
      </c>
      <c r="AI7" t="s">
        <v>2537</v>
      </c>
      <c r="AJ7" t="s">
        <v>989</v>
      </c>
      <c r="AK7" t="s">
        <v>1039</v>
      </c>
      <c r="AL7" t="s">
        <v>2548</v>
      </c>
      <c r="AM7" t="s">
        <v>1009</v>
      </c>
      <c r="AN7" t="s">
        <v>2538</v>
      </c>
      <c r="AO7" t="s">
        <v>2539</v>
      </c>
      <c r="AP7">
        <v>10</v>
      </c>
      <c r="AQ7">
        <v>1</v>
      </c>
      <c r="AT7" t="s">
        <v>2540</v>
      </c>
      <c r="AU7" t="s">
        <v>2541</v>
      </c>
      <c r="AV7" t="s">
        <v>869</v>
      </c>
      <c r="AW7" t="s">
        <v>765</v>
      </c>
      <c r="AX7" t="s">
        <v>990</v>
      </c>
      <c r="AY7">
        <v>0</v>
      </c>
      <c r="AZ7" t="s">
        <v>994</v>
      </c>
      <c r="BA7">
        <v>1196840854124</v>
      </c>
      <c r="BD7">
        <v>1</v>
      </c>
      <c r="BF7" t="s">
        <v>2542</v>
      </c>
      <c r="BG7">
        <v>1333314600</v>
      </c>
      <c r="BH7" t="s">
        <v>995</v>
      </c>
      <c r="BI7">
        <v>12</v>
      </c>
      <c r="BJ7">
        <v>4.8</v>
      </c>
      <c r="BK7">
        <v>1300</v>
      </c>
      <c r="BL7" t="s">
        <v>2543</v>
      </c>
    </row>
    <row r="8" spans="1:66">
      <c r="C8" s="2">
        <v>244482</v>
      </c>
      <c r="D8" s="2">
        <v>244482</v>
      </c>
      <c r="F8">
        <v>489</v>
      </c>
      <c r="G8" t="s">
        <v>2531</v>
      </c>
      <c r="H8">
        <v>23</v>
      </c>
      <c r="I8" t="s">
        <v>2532</v>
      </c>
      <c r="J8" t="s">
        <v>985</v>
      </c>
      <c r="K8" t="s">
        <v>986</v>
      </c>
      <c r="L8">
        <v>923</v>
      </c>
      <c r="N8" t="s">
        <v>2544</v>
      </c>
      <c r="O8" t="s">
        <v>2545</v>
      </c>
      <c r="P8">
        <v>1</v>
      </c>
      <c r="Q8" t="s">
        <v>2546</v>
      </c>
      <c r="R8" s="2">
        <v>244480</v>
      </c>
      <c r="S8" s="2">
        <v>244482</v>
      </c>
      <c r="T8" t="s">
        <v>2547</v>
      </c>
      <c r="U8">
        <v>23109353</v>
      </c>
      <c r="V8" t="s">
        <v>215</v>
      </c>
      <c r="W8">
        <v>8</v>
      </c>
      <c r="X8">
        <v>2</v>
      </c>
      <c r="Y8">
        <v>8</v>
      </c>
      <c r="Z8">
        <v>2</v>
      </c>
      <c r="AA8">
        <v>0</v>
      </c>
      <c r="AB8">
        <v>0</v>
      </c>
      <c r="AC8">
        <v>0</v>
      </c>
      <c r="AD8">
        <v>0</v>
      </c>
      <c r="AE8">
        <v>8</v>
      </c>
      <c r="AF8">
        <v>2</v>
      </c>
      <c r="AI8" t="s">
        <v>2537</v>
      </c>
      <c r="AJ8" t="s">
        <v>989</v>
      </c>
      <c r="AK8" t="s">
        <v>1039</v>
      </c>
      <c r="AL8" t="s">
        <v>2548</v>
      </c>
      <c r="AM8" t="s">
        <v>1009</v>
      </c>
      <c r="AN8" t="s">
        <v>2538</v>
      </c>
      <c r="AO8" t="s">
        <v>2539</v>
      </c>
      <c r="AP8">
        <v>10</v>
      </c>
      <c r="AQ8">
        <v>1</v>
      </c>
      <c r="AT8" t="s">
        <v>2540</v>
      </c>
      <c r="AU8" t="s">
        <v>2541</v>
      </c>
      <c r="AV8" t="s">
        <v>869</v>
      </c>
      <c r="AW8" t="s">
        <v>765</v>
      </c>
      <c r="AX8" t="s">
        <v>990</v>
      </c>
      <c r="AY8">
        <v>0</v>
      </c>
      <c r="AZ8" t="s">
        <v>994</v>
      </c>
      <c r="BA8">
        <v>1196840854124</v>
      </c>
      <c r="BD8">
        <v>1</v>
      </c>
      <c r="BF8" t="s">
        <v>2542</v>
      </c>
      <c r="BG8">
        <v>1333314600</v>
      </c>
      <c r="BH8" t="s">
        <v>995</v>
      </c>
      <c r="BI8">
        <v>8</v>
      </c>
      <c r="BJ8">
        <v>2</v>
      </c>
      <c r="BK8">
        <v>1300</v>
      </c>
      <c r="BL8" t="s">
        <v>2543</v>
      </c>
    </row>
    <row r="9" spans="1:66">
      <c r="C9" s="2">
        <v>244482</v>
      </c>
      <c r="D9" s="2">
        <v>244482</v>
      </c>
      <c r="F9">
        <v>489</v>
      </c>
      <c r="G9" t="s">
        <v>2531</v>
      </c>
      <c r="H9">
        <v>23</v>
      </c>
      <c r="I9" t="s">
        <v>2532</v>
      </c>
      <c r="J9" t="s">
        <v>985</v>
      </c>
      <c r="K9" t="s">
        <v>986</v>
      </c>
      <c r="L9">
        <v>923</v>
      </c>
      <c r="N9" t="s">
        <v>2544</v>
      </c>
      <c r="O9" t="s">
        <v>2545</v>
      </c>
      <c r="P9">
        <v>1</v>
      </c>
      <c r="Q9" t="s">
        <v>2546</v>
      </c>
      <c r="R9" s="2">
        <v>244480</v>
      </c>
      <c r="S9" s="2">
        <v>244482</v>
      </c>
      <c r="T9" t="s">
        <v>2547</v>
      </c>
      <c r="U9">
        <v>23025552</v>
      </c>
      <c r="V9" t="s">
        <v>265</v>
      </c>
      <c r="W9">
        <v>3</v>
      </c>
      <c r="X9">
        <v>1.5</v>
      </c>
      <c r="Y9">
        <v>3</v>
      </c>
      <c r="Z9">
        <v>1.5</v>
      </c>
      <c r="AA9">
        <v>0</v>
      </c>
      <c r="AB9">
        <v>0</v>
      </c>
      <c r="AC9">
        <v>0</v>
      </c>
      <c r="AD9">
        <v>0</v>
      </c>
      <c r="AE9">
        <v>3</v>
      </c>
      <c r="AF9">
        <v>1.5</v>
      </c>
      <c r="AI9" t="s">
        <v>2537</v>
      </c>
      <c r="AJ9" t="s">
        <v>989</v>
      </c>
      <c r="AK9" t="s">
        <v>1039</v>
      </c>
      <c r="AL9" t="s">
        <v>1042</v>
      </c>
      <c r="AM9" t="s">
        <v>1009</v>
      </c>
      <c r="AN9" t="s">
        <v>2538</v>
      </c>
      <c r="AO9" t="s">
        <v>2539</v>
      </c>
      <c r="AP9">
        <v>10</v>
      </c>
      <c r="AQ9">
        <v>1</v>
      </c>
      <c r="AT9" t="s">
        <v>2540</v>
      </c>
      <c r="AU9" t="s">
        <v>2541</v>
      </c>
      <c r="AV9" t="s">
        <v>869</v>
      </c>
      <c r="AW9" t="s">
        <v>765</v>
      </c>
      <c r="AX9" t="s">
        <v>990</v>
      </c>
      <c r="AY9">
        <v>0</v>
      </c>
      <c r="AZ9" t="s">
        <v>994</v>
      </c>
      <c r="BA9">
        <v>1196840854124</v>
      </c>
      <c r="BD9">
        <v>1</v>
      </c>
      <c r="BF9" t="s">
        <v>2542</v>
      </c>
      <c r="BG9">
        <v>1333314600</v>
      </c>
      <c r="BH9" t="s">
        <v>995</v>
      </c>
      <c r="BI9">
        <v>3</v>
      </c>
      <c r="BJ9">
        <v>1.5</v>
      </c>
      <c r="BK9">
        <v>1300</v>
      </c>
      <c r="BL9" t="s">
        <v>2543</v>
      </c>
    </row>
    <row r="10" spans="1:66">
      <c r="C10" s="2">
        <v>244482</v>
      </c>
      <c r="D10" s="2">
        <v>244482</v>
      </c>
      <c r="F10">
        <v>489</v>
      </c>
      <c r="G10" t="s">
        <v>2531</v>
      </c>
      <c r="H10">
        <v>23</v>
      </c>
      <c r="I10" t="s">
        <v>2532</v>
      </c>
      <c r="J10" t="s">
        <v>985</v>
      </c>
      <c r="K10" t="s">
        <v>986</v>
      </c>
      <c r="L10">
        <v>923</v>
      </c>
      <c r="N10" t="s">
        <v>2544</v>
      </c>
      <c r="O10" t="s">
        <v>2545</v>
      </c>
      <c r="P10">
        <v>1</v>
      </c>
      <c r="Q10" t="s">
        <v>2546</v>
      </c>
      <c r="R10" s="2">
        <v>244480</v>
      </c>
      <c r="S10" s="2">
        <v>244482</v>
      </c>
      <c r="T10" t="s">
        <v>2547</v>
      </c>
      <c r="U10">
        <v>23109351</v>
      </c>
      <c r="V10" t="s">
        <v>259</v>
      </c>
      <c r="W10">
        <v>4</v>
      </c>
      <c r="X10">
        <v>1</v>
      </c>
      <c r="Y10">
        <v>4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4</v>
      </c>
      <c r="AF10">
        <v>1</v>
      </c>
      <c r="AI10" t="s">
        <v>2537</v>
      </c>
      <c r="AJ10" t="s">
        <v>989</v>
      </c>
      <c r="AK10" t="s">
        <v>1039</v>
      </c>
      <c r="AL10" t="s">
        <v>2548</v>
      </c>
      <c r="AM10" t="s">
        <v>1009</v>
      </c>
      <c r="AN10" t="s">
        <v>2538</v>
      </c>
      <c r="AO10" t="s">
        <v>2539</v>
      </c>
      <c r="AP10">
        <v>10</v>
      </c>
      <c r="AQ10">
        <v>1</v>
      </c>
      <c r="AT10" t="s">
        <v>2540</v>
      </c>
      <c r="AU10" t="s">
        <v>2541</v>
      </c>
      <c r="AV10" t="s">
        <v>869</v>
      </c>
      <c r="AW10" t="s">
        <v>765</v>
      </c>
      <c r="AX10" t="s">
        <v>990</v>
      </c>
      <c r="AY10">
        <v>0</v>
      </c>
      <c r="AZ10" t="s">
        <v>994</v>
      </c>
      <c r="BA10">
        <v>1196840854124</v>
      </c>
      <c r="BD10">
        <v>1</v>
      </c>
      <c r="BF10" t="s">
        <v>2542</v>
      </c>
      <c r="BG10">
        <v>1333314600</v>
      </c>
      <c r="BH10" t="s">
        <v>995</v>
      </c>
      <c r="BI10">
        <v>4</v>
      </c>
      <c r="BJ10">
        <v>1</v>
      </c>
      <c r="BK10">
        <v>1300</v>
      </c>
      <c r="BL10" t="s">
        <v>2543</v>
      </c>
    </row>
    <row r="11" spans="1:66">
      <c r="C11" s="2">
        <v>244482</v>
      </c>
      <c r="D11" s="2">
        <v>244482</v>
      </c>
      <c r="F11">
        <v>489</v>
      </c>
      <c r="G11" t="s">
        <v>2531</v>
      </c>
      <c r="H11">
        <v>23</v>
      </c>
      <c r="I11" t="s">
        <v>2532</v>
      </c>
      <c r="J11" t="s">
        <v>985</v>
      </c>
      <c r="K11" t="s">
        <v>986</v>
      </c>
      <c r="L11">
        <v>923</v>
      </c>
      <c r="N11" t="s">
        <v>2544</v>
      </c>
      <c r="O11" t="s">
        <v>2545</v>
      </c>
      <c r="P11">
        <v>1</v>
      </c>
      <c r="Q11" t="s">
        <v>2546</v>
      </c>
      <c r="R11" s="2">
        <v>244480</v>
      </c>
      <c r="S11" s="2">
        <v>244482</v>
      </c>
      <c r="T11" t="s">
        <v>2547</v>
      </c>
      <c r="U11">
        <v>23109352</v>
      </c>
      <c r="V11" t="s">
        <v>233</v>
      </c>
      <c r="W11">
        <v>8</v>
      </c>
      <c r="X11">
        <v>2</v>
      </c>
      <c r="Y11">
        <v>8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8</v>
      </c>
      <c r="AF11">
        <v>2</v>
      </c>
      <c r="AI11" t="s">
        <v>2537</v>
      </c>
      <c r="AJ11" t="s">
        <v>989</v>
      </c>
      <c r="AK11" t="s">
        <v>1039</v>
      </c>
      <c r="AL11" t="s">
        <v>2548</v>
      </c>
      <c r="AM11" t="s">
        <v>1009</v>
      </c>
      <c r="AN11" t="s">
        <v>2538</v>
      </c>
      <c r="AO11" t="s">
        <v>2539</v>
      </c>
      <c r="AP11">
        <v>10</v>
      </c>
      <c r="AQ11">
        <v>1</v>
      </c>
      <c r="AT11" t="s">
        <v>2540</v>
      </c>
      <c r="AU11" t="s">
        <v>2541</v>
      </c>
      <c r="AV11" t="s">
        <v>869</v>
      </c>
      <c r="AW11" t="s">
        <v>765</v>
      </c>
      <c r="AX11" t="s">
        <v>990</v>
      </c>
      <c r="AY11">
        <v>0</v>
      </c>
      <c r="AZ11" t="s">
        <v>994</v>
      </c>
      <c r="BA11">
        <v>1196840854124</v>
      </c>
      <c r="BD11">
        <v>1</v>
      </c>
      <c r="BF11" t="s">
        <v>2542</v>
      </c>
      <c r="BG11">
        <v>1333314600</v>
      </c>
      <c r="BH11" t="s">
        <v>995</v>
      </c>
      <c r="BI11">
        <v>8</v>
      </c>
      <c r="BJ11">
        <v>2</v>
      </c>
      <c r="BK11">
        <v>1300</v>
      </c>
      <c r="BL11" t="s">
        <v>2543</v>
      </c>
    </row>
    <row r="12" spans="1:66">
      <c r="C12" s="2">
        <v>244482</v>
      </c>
      <c r="D12" s="2">
        <v>244482</v>
      </c>
      <c r="F12">
        <v>489</v>
      </c>
      <c r="G12" t="s">
        <v>2531</v>
      </c>
      <c r="H12">
        <v>23</v>
      </c>
      <c r="I12" t="s">
        <v>2532</v>
      </c>
      <c r="J12" t="s">
        <v>985</v>
      </c>
      <c r="K12" t="s">
        <v>986</v>
      </c>
      <c r="L12">
        <v>923</v>
      </c>
      <c r="N12" t="s">
        <v>2544</v>
      </c>
      <c r="O12" t="s">
        <v>2545</v>
      </c>
      <c r="P12">
        <v>1</v>
      </c>
      <c r="Q12" t="s">
        <v>2546</v>
      </c>
      <c r="R12" s="2">
        <v>244480</v>
      </c>
      <c r="S12" s="2">
        <v>244482</v>
      </c>
      <c r="T12" t="s">
        <v>2547</v>
      </c>
      <c r="U12">
        <v>23028092</v>
      </c>
      <c r="V12" t="s">
        <v>241</v>
      </c>
      <c r="W12">
        <v>3</v>
      </c>
      <c r="X12">
        <v>1.5</v>
      </c>
      <c r="Y12">
        <v>3</v>
      </c>
      <c r="Z12">
        <v>1.5</v>
      </c>
      <c r="AA12">
        <v>0</v>
      </c>
      <c r="AB12">
        <v>0</v>
      </c>
      <c r="AC12">
        <v>0</v>
      </c>
      <c r="AD12">
        <v>0</v>
      </c>
      <c r="AE12">
        <v>3</v>
      </c>
      <c r="AF12">
        <v>1.5</v>
      </c>
      <c r="AI12" t="s">
        <v>2537</v>
      </c>
      <c r="AJ12" t="s">
        <v>989</v>
      </c>
      <c r="AK12" t="s">
        <v>1039</v>
      </c>
      <c r="AL12" t="s">
        <v>1042</v>
      </c>
      <c r="AM12" t="s">
        <v>1009</v>
      </c>
      <c r="AN12" t="s">
        <v>2538</v>
      </c>
      <c r="AO12" t="s">
        <v>2539</v>
      </c>
      <c r="AP12">
        <v>10</v>
      </c>
      <c r="AQ12">
        <v>1</v>
      </c>
      <c r="AT12" t="s">
        <v>2540</v>
      </c>
      <c r="AU12" t="s">
        <v>2541</v>
      </c>
      <c r="AV12" t="s">
        <v>869</v>
      </c>
      <c r="AW12" t="s">
        <v>765</v>
      </c>
      <c r="AX12" t="s">
        <v>990</v>
      </c>
      <c r="AY12">
        <v>0</v>
      </c>
      <c r="AZ12" t="s">
        <v>994</v>
      </c>
      <c r="BA12">
        <v>1196840854124</v>
      </c>
      <c r="BD12">
        <v>1</v>
      </c>
      <c r="BF12" t="s">
        <v>2542</v>
      </c>
      <c r="BG12">
        <v>1333314600</v>
      </c>
      <c r="BH12" t="s">
        <v>995</v>
      </c>
      <c r="BI12">
        <v>3</v>
      </c>
      <c r="BJ12">
        <v>1.5</v>
      </c>
      <c r="BK12">
        <v>1300</v>
      </c>
      <c r="BL12" t="s">
        <v>2543</v>
      </c>
    </row>
    <row r="13" spans="1:66">
      <c r="C13" s="2">
        <v>244482</v>
      </c>
      <c r="D13" s="2">
        <v>244482</v>
      </c>
      <c r="F13">
        <v>489</v>
      </c>
      <c r="G13" t="s">
        <v>2531</v>
      </c>
      <c r="H13">
        <v>23</v>
      </c>
      <c r="I13" t="s">
        <v>2532</v>
      </c>
      <c r="J13" t="s">
        <v>985</v>
      </c>
      <c r="K13" t="s">
        <v>986</v>
      </c>
      <c r="L13">
        <v>923</v>
      </c>
      <c r="N13" t="s">
        <v>2544</v>
      </c>
      <c r="O13" t="s">
        <v>2545</v>
      </c>
      <c r="P13">
        <v>1</v>
      </c>
      <c r="Q13" t="s">
        <v>2546</v>
      </c>
      <c r="R13" s="2">
        <v>244480</v>
      </c>
      <c r="S13" s="2">
        <v>244482</v>
      </c>
      <c r="T13" t="s">
        <v>2547</v>
      </c>
      <c r="U13">
        <v>23028090</v>
      </c>
      <c r="V13" t="s">
        <v>221</v>
      </c>
      <c r="W13">
        <v>2</v>
      </c>
      <c r="X13">
        <v>1</v>
      </c>
      <c r="Y13">
        <v>2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1</v>
      </c>
      <c r="AI13" t="s">
        <v>2537</v>
      </c>
      <c r="AJ13" t="s">
        <v>989</v>
      </c>
      <c r="AK13" t="s">
        <v>1039</v>
      </c>
      <c r="AL13" t="s">
        <v>1042</v>
      </c>
      <c r="AM13" t="s">
        <v>1009</v>
      </c>
      <c r="AN13" t="s">
        <v>2538</v>
      </c>
      <c r="AO13" t="s">
        <v>2539</v>
      </c>
      <c r="AP13">
        <v>10</v>
      </c>
      <c r="AQ13">
        <v>1</v>
      </c>
      <c r="AT13" t="s">
        <v>2540</v>
      </c>
      <c r="AU13" t="s">
        <v>2541</v>
      </c>
      <c r="AV13" t="s">
        <v>869</v>
      </c>
      <c r="AW13" t="s">
        <v>765</v>
      </c>
      <c r="AX13" t="s">
        <v>990</v>
      </c>
      <c r="AY13">
        <v>0</v>
      </c>
      <c r="AZ13" t="s">
        <v>994</v>
      </c>
      <c r="BA13">
        <v>1196840854124</v>
      </c>
      <c r="BD13">
        <v>1</v>
      </c>
      <c r="BF13" t="s">
        <v>2542</v>
      </c>
      <c r="BG13">
        <v>1333314600</v>
      </c>
      <c r="BH13" t="s">
        <v>995</v>
      </c>
      <c r="BI13">
        <v>2</v>
      </c>
      <c r="BJ13">
        <v>1</v>
      </c>
      <c r="BK13">
        <v>1300</v>
      </c>
      <c r="BL13" t="s">
        <v>2543</v>
      </c>
    </row>
    <row r="14" spans="1:66">
      <c r="C14" s="2">
        <v>244482</v>
      </c>
      <c r="D14" s="2">
        <v>244482</v>
      </c>
      <c r="F14">
        <v>489</v>
      </c>
      <c r="G14" t="s">
        <v>2531</v>
      </c>
      <c r="H14">
        <v>23</v>
      </c>
      <c r="I14" t="s">
        <v>2532</v>
      </c>
      <c r="J14" t="s">
        <v>985</v>
      </c>
      <c r="K14" t="s">
        <v>986</v>
      </c>
      <c r="L14">
        <v>923</v>
      </c>
      <c r="N14" t="s">
        <v>2549</v>
      </c>
      <c r="O14" t="s">
        <v>2550</v>
      </c>
      <c r="P14">
        <v>1</v>
      </c>
      <c r="Q14" t="s">
        <v>2551</v>
      </c>
      <c r="R14" s="2">
        <v>244481</v>
      </c>
      <c r="S14" s="2">
        <v>244482</v>
      </c>
      <c r="T14" t="s">
        <v>2552</v>
      </c>
      <c r="U14">
        <v>23000186</v>
      </c>
      <c r="V14" t="s">
        <v>69</v>
      </c>
      <c r="W14">
        <v>2</v>
      </c>
      <c r="X14">
        <v>2</v>
      </c>
      <c r="Y14">
        <v>2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I14" t="s">
        <v>2537</v>
      </c>
      <c r="AJ14" t="s">
        <v>989</v>
      </c>
      <c r="AK14" t="s">
        <v>1007</v>
      </c>
      <c r="AL14" t="s">
        <v>1008</v>
      </c>
      <c r="AM14" t="s">
        <v>1009</v>
      </c>
      <c r="AN14" t="s">
        <v>2538</v>
      </c>
      <c r="AO14" t="s">
        <v>2539</v>
      </c>
      <c r="AP14">
        <v>10</v>
      </c>
      <c r="AQ14">
        <v>1</v>
      </c>
      <c r="AT14" t="s">
        <v>2540</v>
      </c>
      <c r="AU14" t="s">
        <v>2553</v>
      </c>
      <c r="AV14" t="s">
        <v>765</v>
      </c>
      <c r="AW14" t="s">
        <v>765</v>
      </c>
      <c r="AX14" t="s">
        <v>990</v>
      </c>
      <c r="AY14">
        <v>0</v>
      </c>
      <c r="AZ14" t="s">
        <v>994</v>
      </c>
      <c r="BA14">
        <v>1179740873360</v>
      </c>
      <c r="BD14">
        <v>1</v>
      </c>
      <c r="BF14" t="s">
        <v>2542</v>
      </c>
      <c r="BG14">
        <v>1333314600</v>
      </c>
      <c r="BH14" t="s">
        <v>995</v>
      </c>
      <c r="BI14">
        <v>2</v>
      </c>
      <c r="BJ14">
        <v>2</v>
      </c>
      <c r="BK14">
        <v>1300</v>
      </c>
      <c r="BL14" t="s">
        <v>2543</v>
      </c>
    </row>
    <row r="15" spans="1:66">
      <c r="C15" s="2">
        <v>244482</v>
      </c>
      <c r="D15" s="2">
        <v>244482</v>
      </c>
      <c r="F15">
        <v>489</v>
      </c>
      <c r="G15" t="s">
        <v>2531</v>
      </c>
      <c r="H15">
        <v>23</v>
      </c>
      <c r="I15" t="s">
        <v>2532</v>
      </c>
      <c r="J15" t="s">
        <v>985</v>
      </c>
      <c r="K15" t="s">
        <v>986</v>
      </c>
      <c r="L15">
        <v>923</v>
      </c>
      <c r="N15" t="s">
        <v>2554</v>
      </c>
      <c r="O15" t="s">
        <v>2555</v>
      </c>
      <c r="P15">
        <v>1</v>
      </c>
      <c r="Q15" t="s">
        <v>2556</v>
      </c>
      <c r="R15" s="2">
        <v>244481</v>
      </c>
      <c r="S15" s="2">
        <v>244482</v>
      </c>
      <c r="T15" t="s">
        <v>2557</v>
      </c>
      <c r="U15">
        <v>23000191</v>
      </c>
      <c r="V15" t="s">
        <v>44</v>
      </c>
      <c r="W15">
        <v>2</v>
      </c>
      <c r="X15">
        <v>2</v>
      </c>
      <c r="Y15">
        <v>2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2</v>
      </c>
      <c r="AI15" t="s">
        <v>2537</v>
      </c>
      <c r="AJ15" t="s">
        <v>989</v>
      </c>
      <c r="AK15" t="s">
        <v>1007</v>
      </c>
      <c r="AL15" t="s">
        <v>1008</v>
      </c>
      <c r="AM15" t="s">
        <v>1009</v>
      </c>
      <c r="AN15" t="s">
        <v>2538</v>
      </c>
      <c r="AO15" t="s">
        <v>2539</v>
      </c>
      <c r="AP15">
        <v>10</v>
      </c>
      <c r="AQ15">
        <v>1</v>
      </c>
      <c r="AT15" t="s">
        <v>2540</v>
      </c>
      <c r="AU15" t="s">
        <v>2553</v>
      </c>
      <c r="AV15" t="s">
        <v>765</v>
      </c>
      <c r="AW15" t="s">
        <v>765</v>
      </c>
      <c r="AX15" t="s">
        <v>990</v>
      </c>
      <c r="AY15">
        <v>0</v>
      </c>
      <c r="AZ15" t="s">
        <v>994</v>
      </c>
      <c r="BA15">
        <v>1179740877377</v>
      </c>
      <c r="BD15">
        <v>1</v>
      </c>
      <c r="BF15" t="s">
        <v>2542</v>
      </c>
      <c r="BG15">
        <v>1333314600</v>
      </c>
      <c r="BH15" t="s">
        <v>995</v>
      </c>
      <c r="BI15">
        <v>2</v>
      </c>
      <c r="BJ15">
        <v>2</v>
      </c>
      <c r="BK15">
        <v>1300</v>
      </c>
      <c r="BL15" t="s">
        <v>2543</v>
      </c>
    </row>
    <row r="16" spans="1:66">
      <c r="C16" s="2">
        <v>244482</v>
      </c>
      <c r="D16" s="2">
        <v>244482</v>
      </c>
      <c r="F16">
        <v>489</v>
      </c>
      <c r="G16" t="s">
        <v>2531</v>
      </c>
      <c r="H16">
        <v>23</v>
      </c>
      <c r="I16" t="s">
        <v>2532</v>
      </c>
      <c r="J16" t="s">
        <v>985</v>
      </c>
      <c r="K16" t="s">
        <v>986</v>
      </c>
      <c r="L16">
        <v>923</v>
      </c>
      <c r="N16" t="s">
        <v>2554</v>
      </c>
      <c r="O16" t="s">
        <v>2555</v>
      </c>
      <c r="P16">
        <v>1</v>
      </c>
      <c r="Q16" t="s">
        <v>2556</v>
      </c>
      <c r="R16" s="2">
        <v>244481</v>
      </c>
      <c r="S16" s="2">
        <v>244482</v>
      </c>
      <c r="T16" t="s">
        <v>2557</v>
      </c>
      <c r="U16">
        <v>23000188</v>
      </c>
      <c r="V16" t="s">
        <v>94</v>
      </c>
      <c r="W16">
        <v>2</v>
      </c>
      <c r="X16">
        <v>2</v>
      </c>
      <c r="Y16">
        <v>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2</v>
      </c>
      <c r="AI16" t="s">
        <v>2537</v>
      </c>
      <c r="AJ16" t="s">
        <v>989</v>
      </c>
      <c r="AK16" t="s">
        <v>1007</v>
      </c>
      <c r="AL16" t="s">
        <v>1008</v>
      </c>
      <c r="AM16" t="s">
        <v>1009</v>
      </c>
      <c r="AN16" t="s">
        <v>2538</v>
      </c>
      <c r="AO16" t="s">
        <v>2539</v>
      </c>
      <c r="AP16">
        <v>10</v>
      </c>
      <c r="AQ16">
        <v>1</v>
      </c>
      <c r="AT16" t="s">
        <v>2540</v>
      </c>
      <c r="AU16" t="s">
        <v>2553</v>
      </c>
      <c r="AV16" t="s">
        <v>765</v>
      </c>
      <c r="AW16" t="s">
        <v>765</v>
      </c>
      <c r="AX16" t="s">
        <v>990</v>
      </c>
      <c r="AY16">
        <v>0</v>
      </c>
      <c r="AZ16" t="s">
        <v>994</v>
      </c>
      <c r="BA16">
        <v>1179740877377</v>
      </c>
      <c r="BD16">
        <v>1</v>
      </c>
      <c r="BF16" t="s">
        <v>2542</v>
      </c>
      <c r="BG16">
        <v>1333314600</v>
      </c>
      <c r="BH16" t="s">
        <v>995</v>
      </c>
      <c r="BI16">
        <v>2</v>
      </c>
      <c r="BJ16">
        <v>2</v>
      </c>
      <c r="BK16">
        <v>1300</v>
      </c>
      <c r="BL16" t="s">
        <v>2543</v>
      </c>
    </row>
    <row r="17" spans="3:64">
      <c r="C17" s="2">
        <v>244482</v>
      </c>
      <c r="D17" s="2">
        <v>244482</v>
      </c>
      <c r="F17">
        <v>489</v>
      </c>
      <c r="G17" t="s">
        <v>2531</v>
      </c>
      <c r="H17">
        <v>23</v>
      </c>
      <c r="I17" t="s">
        <v>2532</v>
      </c>
      <c r="J17" t="s">
        <v>985</v>
      </c>
      <c r="K17" t="s">
        <v>986</v>
      </c>
      <c r="L17">
        <v>923</v>
      </c>
      <c r="N17" t="s">
        <v>2558</v>
      </c>
      <c r="O17" t="s">
        <v>2559</v>
      </c>
      <c r="P17">
        <v>1</v>
      </c>
      <c r="Q17" t="s">
        <v>2560</v>
      </c>
      <c r="R17" s="2">
        <v>244481</v>
      </c>
      <c r="S17" s="2">
        <v>244482</v>
      </c>
      <c r="T17" t="s">
        <v>2561</v>
      </c>
      <c r="U17">
        <v>23086968</v>
      </c>
      <c r="V17" t="s">
        <v>247</v>
      </c>
      <c r="W17">
        <v>6</v>
      </c>
      <c r="X17">
        <v>6</v>
      </c>
      <c r="Y17">
        <v>6</v>
      </c>
      <c r="Z17">
        <v>6</v>
      </c>
      <c r="AA17">
        <v>0</v>
      </c>
      <c r="AB17">
        <v>0</v>
      </c>
      <c r="AC17">
        <v>0</v>
      </c>
      <c r="AD17">
        <v>0</v>
      </c>
      <c r="AE17">
        <v>6</v>
      </c>
      <c r="AF17">
        <v>6</v>
      </c>
      <c r="AI17" t="s">
        <v>2537</v>
      </c>
      <c r="AJ17" t="s">
        <v>989</v>
      </c>
      <c r="AK17" t="s">
        <v>1039</v>
      </c>
      <c r="AL17" t="s">
        <v>1008</v>
      </c>
      <c r="AM17" t="s">
        <v>1009</v>
      </c>
      <c r="AN17" t="s">
        <v>2538</v>
      </c>
      <c r="AO17" t="s">
        <v>2539</v>
      </c>
      <c r="AP17">
        <v>10</v>
      </c>
      <c r="AQ17">
        <v>1</v>
      </c>
      <c r="AT17" t="s">
        <v>2540</v>
      </c>
      <c r="AU17" t="s">
        <v>2562</v>
      </c>
      <c r="AV17" t="s">
        <v>765</v>
      </c>
      <c r="AW17" t="s">
        <v>765</v>
      </c>
      <c r="AX17" t="s">
        <v>990</v>
      </c>
      <c r="AY17">
        <v>0</v>
      </c>
      <c r="AZ17" t="s">
        <v>994</v>
      </c>
      <c r="BA17">
        <v>1179740890338</v>
      </c>
      <c r="BD17">
        <v>1</v>
      </c>
      <c r="BF17" t="s">
        <v>2563</v>
      </c>
      <c r="BG17">
        <v>1333314600</v>
      </c>
      <c r="BH17" t="s">
        <v>995</v>
      </c>
      <c r="BI17">
        <v>6</v>
      </c>
      <c r="BJ17">
        <v>6</v>
      </c>
      <c r="BK17">
        <v>1300</v>
      </c>
      <c r="BL17" t="s">
        <v>2543</v>
      </c>
    </row>
    <row r="18" spans="3:64">
      <c r="C18" s="2">
        <v>244482</v>
      </c>
      <c r="D18" s="2">
        <v>244482</v>
      </c>
      <c r="F18">
        <v>489</v>
      </c>
      <c r="G18" t="s">
        <v>2531</v>
      </c>
      <c r="H18">
        <v>23</v>
      </c>
      <c r="I18" t="s">
        <v>2532</v>
      </c>
      <c r="J18" t="s">
        <v>985</v>
      </c>
      <c r="K18" t="s">
        <v>986</v>
      </c>
      <c r="L18">
        <v>923</v>
      </c>
      <c r="N18" t="s">
        <v>2558</v>
      </c>
      <c r="O18" t="s">
        <v>2559</v>
      </c>
      <c r="P18">
        <v>1</v>
      </c>
      <c r="Q18" t="s">
        <v>2560</v>
      </c>
      <c r="R18" s="2">
        <v>244481</v>
      </c>
      <c r="S18" s="2">
        <v>244482</v>
      </c>
      <c r="T18" t="s">
        <v>2561</v>
      </c>
      <c r="U18">
        <v>23084674</v>
      </c>
      <c r="V18" t="s">
        <v>19</v>
      </c>
      <c r="W18">
        <v>2</v>
      </c>
      <c r="X18">
        <v>0.8</v>
      </c>
      <c r="Y18">
        <v>2</v>
      </c>
      <c r="Z18">
        <v>0.8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0.8</v>
      </c>
      <c r="AI18" t="s">
        <v>2537</v>
      </c>
      <c r="AJ18" t="s">
        <v>989</v>
      </c>
      <c r="AK18" t="s">
        <v>1007</v>
      </c>
      <c r="AL18" t="s">
        <v>1484</v>
      </c>
      <c r="AM18" t="s">
        <v>1009</v>
      </c>
      <c r="AN18" t="s">
        <v>2538</v>
      </c>
      <c r="AO18" t="s">
        <v>2539</v>
      </c>
      <c r="AP18">
        <v>10</v>
      </c>
      <c r="AQ18">
        <v>1</v>
      </c>
      <c r="AT18" t="s">
        <v>2540</v>
      </c>
      <c r="AU18" t="s">
        <v>2562</v>
      </c>
      <c r="AV18" t="s">
        <v>914</v>
      </c>
      <c r="AW18" t="s">
        <v>765</v>
      </c>
      <c r="AX18" t="s">
        <v>990</v>
      </c>
      <c r="AY18">
        <v>0</v>
      </c>
      <c r="AZ18" t="s">
        <v>994</v>
      </c>
      <c r="BA18">
        <v>1179740890338</v>
      </c>
      <c r="BD18">
        <v>1</v>
      </c>
      <c r="BF18" t="s">
        <v>2563</v>
      </c>
      <c r="BG18">
        <v>1333314600</v>
      </c>
      <c r="BH18" t="s">
        <v>995</v>
      </c>
      <c r="BI18">
        <v>2</v>
      </c>
      <c r="BJ18">
        <v>0.8</v>
      </c>
      <c r="BK18">
        <v>1300</v>
      </c>
      <c r="BL18" t="s">
        <v>2543</v>
      </c>
    </row>
    <row r="19" spans="3:64">
      <c r="C19" s="2">
        <v>244482</v>
      </c>
      <c r="D19" s="2">
        <v>244482</v>
      </c>
      <c r="F19">
        <v>489</v>
      </c>
      <c r="G19" t="s">
        <v>2531</v>
      </c>
      <c r="H19">
        <v>23</v>
      </c>
      <c r="I19" t="s">
        <v>2532</v>
      </c>
      <c r="J19" t="s">
        <v>985</v>
      </c>
      <c r="K19" t="s">
        <v>986</v>
      </c>
      <c r="L19">
        <v>923</v>
      </c>
      <c r="N19" t="s">
        <v>2558</v>
      </c>
      <c r="O19" t="s">
        <v>2559</v>
      </c>
      <c r="P19">
        <v>1</v>
      </c>
      <c r="Q19" t="s">
        <v>2560</v>
      </c>
      <c r="R19" s="2">
        <v>244481</v>
      </c>
      <c r="S19" s="2">
        <v>244482</v>
      </c>
      <c r="T19" t="s">
        <v>2561</v>
      </c>
      <c r="U19">
        <v>23090977</v>
      </c>
      <c r="V19" t="s">
        <v>98</v>
      </c>
      <c r="W19">
        <v>3</v>
      </c>
      <c r="X19">
        <v>3</v>
      </c>
      <c r="Y19">
        <v>3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3</v>
      </c>
      <c r="AF19">
        <v>3</v>
      </c>
      <c r="AI19" t="s">
        <v>2537</v>
      </c>
      <c r="AJ19" t="s">
        <v>989</v>
      </c>
      <c r="AK19" t="s">
        <v>1007</v>
      </c>
      <c r="AL19" t="s">
        <v>1008</v>
      </c>
      <c r="AM19" t="s">
        <v>1009</v>
      </c>
      <c r="AN19" t="s">
        <v>2538</v>
      </c>
      <c r="AO19" t="s">
        <v>2539</v>
      </c>
      <c r="AP19">
        <v>10</v>
      </c>
      <c r="AQ19">
        <v>1</v>
      </c>
      <c r="AT19" t="s">
        <v>2540</v>
      </c>
      <c r="AU19" t="s">
        <v>2562</v>
      </c>
      <c r="AV19" t="s">
        <v>765</v>
      </c>
      <c r="AW19" t="s">
        <v>765</v>
      </c>
      <c r="AX19" t="s">
        <v>990</v>
      </c>
      <c r="AY19">
        <v>0</v>
      </c>
      <c r="AZ19" t="s">
        <v>994</v>
      </c>
      <c r="BA19">
        <v>1179740890338</v>
      </c>
      <c r="BD19">
        <v>1</v>
      </c>
      <c r="BF19" t="s">
        <v>2563</v>
      </c>
      <c r="BG19">
        <v>1333314600</v>
      </c>
      <c r="BH19" t="s">
        <v>995</v>
      </c>
      <c r="BI19">
        <v>3</v>
      </c>
      <c r="BJ19">
        <v>3</v>
      </c>
      <c r="BK19">
        <v>1300</v>
      </c>
      <c r="BL19" t="s">
        <v>2543</v>
      </c>
    </row>
    <row r="20" spans="3:64">
      <c r="C20" s="2">
        <v>244482</v>
      </c>
      <c r="D20" s="2">
        <v>244482</v>
      </c>
      <c r="F20">
        <v>489</v>
      </c>
      <c r="G20" t="s">
        <v>2531</v>
      </c>
      <c r="H20">
        <v>23</v>
      </c>
      <c r="I20" t="s">
        <v>2532</v>
      </c>
      <c r="J20" t="s">
        <v>985</v>
      </c>
      <c r="K20" t="s">
        <v>986</v>
      </c>
      <c r="L20">
        <v>923</v>
      </c>
      <c r="N20" t="s">
        <v>2558</v>
      </c>
      <c r="O20" t="s">
        <v>2559</v>
      </c>
      <c r="P20">
        <v>1</v>
      </c>
      <c r="Q20" t="s">
        <v>2560</v>
      </c>
      <c r="R20" s="2">
        <v>244481</v>
      </c>
      <c r="S20" s="2">
        <v>244482</v>
      </c>
      <c r="T20" t="s">
        <v>2561</v>
      </c>
      <c r="U20">
        <v>23039556</v>
      </c>
      <c r="V20" t="s">
        <v>267</v>
      </c>
      <c r="W20">
        <v>2</v>
      </c>
      <c r="X20">
        <v>10</v>
      </c>
      <c r="Y20">
        <v>2</v>
      </c>
      <c r="Z20">
        <v>10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10</v>
      </c>
      <c r="AI20" t="s">
        <v>2537</v>
      </c>
      <c r="AJ20" t="s">
        <v>989</v>
      </c>
      <c r="AK20" t="s">
        <v>1039</v>
      </c>
      <c r="AL20" t="s">
        <v>1008</v>
      </c>
      <c r="AM20" t="s">
        <v>1009</v>
      </c>
      <c r="AN20" t="s">
        <v>2538</v>
      </c>
      <c r="AO20" t="s">
        <v>2539</v>
      </c>
      <c r="AP20">
        <v>10</v>
      </c>
      <c r="AQ20">
        <v>1</v>
      </c>
      <c r="AT20" t="s">
        <v>2540</v>
      </c>
      <c r="AU20" t="s">
        <v>2562</v>
      </c>
      <c r="AV20" t="s">
        <v>1010</v>
      </c>
      <c r="AW20" t="s">
        <v>765</v>
      </c>
      <c r="AX20" t="s">
        <v>990</v>
      </c>
      <c r="AY20">
        <v>0</v>
      </c>
      <c r="AZ20" t="s">
        <v>994</v>
      </c>
      <c r="BA20">
        <v>1179740890338</v>
      </c>
      <c r="BD20">
        <v>1</v>
      </c>
      <c r="BF20" t="s">
        <v>2563</v>
      </c>
      <c r="BG20">
        <v>1333314600</v>
      </c>
      <c r="BH20" t="s">
        <v>995</v>
      </c>
      <c r="BI20">
        <v>2</v>
      </c>
      <c r="BJ20">
        <v>10</v>
      </c>
      <c r="BK20">
        <v>1300</v>
      </c>
      <c r="BL20" t="s">
        <v>2543</v>
      </c>
    </row>
    <row r="21" spans="3:64">
      <c r="C21" s="2">
        <v>244482</v>
      </c>
      <c r="D21" s="2">
        <v>244482</v>
      </c>
      <c r="F21">
        <v>489</v>
      </c>
      <c r="G21" t="s">
        <v>2531</v>
      </c>
      <c r="H21">
        <v>23</v>
      </c>
      <c r="I21" t="s">
        <v>2532</v>
      </c>
      <c r="J21" t="s">
        <v>985</v>
      </c>
      <c r="K21" t="s">
        <v>986</v>
      </c>
      <c r="L21">
        <v>923</v>
      </c>
      <c r="N21" t="s">
        <v>2558</v>
      </c>
      <c r="O21" t="s">
        <v>2559</v>
      </c>
      <c r="P21">
        <v>1</v>
      </c>
      <c r="Q21" t="s">
        <v>2560</v>
      </c>
      <c r="R21" s="2">
        <v>244481</v>
      </c>
      <c r="S21" s="2">
        <v>244482</v>
      </c>
      <c r="T21" t="s">
        <v>2561</v>
      </c>
      <c r="U21">
        <v>23086963</v>
      </c>
      <c r="V21" t="s">
        <v>142</v>
      </c>
      <c r="W21">
        <v>3</v>
      </c>
      <c r="X21">
        <v>3</v>
      </c>
      <c r="Y21">
        <v>3</v>
      </c>
      <c r="Z21">
        <v>3</v>
      </c>
      <c r="AA21">
        <v>0</v>
      </c>
      <c r="AB21">
        <v>0</v>
      </c>
      <c r="AC21">
        <v>0</v>
      </c>
      <c r="AD21">
        <v>0</v>
      </c>
      <c r="AE21">
        <v>3</v>
      </c>
      <c r="AF21">
        <v>3</v>
      </c>
      <c r="AI21" t="s">
        <v>2537</v>
      </c>
      <c r="AJ21" t="s">
        <v>989</v>
      </c>
      <c r="AK21" t="s">
        <v>1039</v>
      </c>
      <c r="AL21" t="s">
        <v>1008</v>
      </c>
      <c r="AM21" t="s">
        <v>1009</v>
      </c>
      <c r="AN21" t="s">
        <v>2538</v>
      </c>
      <c r="AO21" t="s">
        <v>2539</v>
      </c>
      <c r="AP21">
        <v>10</v>
      </c>
      <c r="AQ21">
        <v>1</v>
      </c>
      <c r="AT21" t="s">
        <v>2540</v>
      </c>
      <c r="AU21" t="s">
        <v>2562</v>
      </c>
      <c r="AV21" t="s">
        <v>765</v>
      </c>
      <c r="AW21" t="s">
        <v>765</v>
      </c>
      <c r="AX21" t="s">
        <v>990</v>
      </c>
      <c r="AY21">
        <v>0</v>
      </c>
      <c r="AZ21" t="s">
        <v>994</v>
      </c>
      <c r="BA21">
        <v>1179740890338</v>
      </c>
      <c r="BD21">
        <v>1</v>
      </c>
      <c r="BF21" t="s">
        <v>2563</v>
      </c>
      <c r="BG21">
        <v>1333314600</v>
      </c>
      <c r="BH21" t="s">
        <v>995</v>
      </c>
      <c r="BI21">
        <v>3</v>
      </c>
      <c r="BJ21">
        <v>3</v>
      </c>
      <c r="BK21">
        <v>1300</v>
      </c>
      <c r="BL21" t="s">
        <v>2543</v>
      </c>
    </row>
    <row r="22" spans="3:64">
      <c r="C22" s="2">
        <v>244482</v>
      </c>
      <c r="D22" s="2">
        <v>244482</v>
      </c>
      <c r="F22">
        <v>489</v>
      </c>
      <c r="G22" t="s">
        <v>2531</v>
      </c>
      <c r="H22">
        <v>23</v>
      </c>
      <c r="I22" t="s">
        <v>2532</v>
      </c>
      <c r="J22" t="s">
        <v>985</v>
      </c>
      <c r="K22" t="s">
        <v>986</v>
      </c>
      <c r="L22">
        <v>923</v>
      </c>
      <c r="N22" t="s">
        <v>2558</v>
      </c>
      <c r="O22" t="s">
        <v>2559</v>
      </c>
      <c r="P22">
        <v>1</v>
      </c>
      <c r="Q22" t="s">
        <v>2560</v>
      </c>
      <c r="R22" s="2">
        <v>244481</v>
      </c>
      <c r="S22" s="2">
        <v>244482</v>
      </c>
      <c r="T22" t="s">
        <v>2561</v>
      </c>
      <c r="U22">
        <v>23086964</v>
      </c>
      <c r="V22" t="s">
        <v>156</v>
      </c>
      <c r="W22">
        <v>6</v>
      </c>
      <c r="X22">
        <v>6</v>
      </c>
      <c r="Y22">
        <v>6</v>
      </c>
      <c r="Z22">
        <v>6</v>
      </c>
      <c r="AA22">
        <v>0</v>
      </c>
      <c r="AB22">
        <v>0</v>
      </c>
      <c r="AC22">
        <v>0</v>
      </c>
      <c r="AD22">
        <v>0</v>
      </c>
      <c r="AE22">
        <v>6</v>
      </c>
      <c r="AF22">
        <v>6</v>
      </c>
      <c r="AI22" t="s">
        <v>2537</v>
      </c>
      <c r="AJ22" t="s">
        <v>989</v>
      </c>
      <c r="AK22" t="s">
        <v>1039</v>
      </c>
      <c r="AL22" t="s">
        <v>1008</v>
      </c>
      <c r="AM22" t="s">
        <v>1009</v>
      </c>
      <c r="AN22" t="s">
        <v>2538</v>
      </c>
      <c r="AO22" t="s">
        <v>2539</v>
      </c>
      <c r="AP22">
        <v>10</v>
      </c>
      <c r="AQ22">
        <v>1</v>
      </c>
      <c r="AT22" t="s">
        <v>2540</v>
      </c>
      <c r="AU22" t="s">
        <v>2562</v>
      </c>
      <c r="AV22" t="s">
        <v>765</v>
      </c>
      <c r="AW22" t="s">
        <v>765</v>
      </c>
      <c r="AX22" t="s">
        <v>990</v>
      </c>
      <c r="AY22">
        <v>0</v>
      </c>
      <c r="AZ22" t="s">
        <v>994</v>
      </c>
      <c r="BA22">
        <v>1179740890338</v>
      </c>
      <c r="BD22">
        <v>1</v>
      </c>
      <c r="BF22" t="s">
        <v>2563</v>
      </c>
      <c r="BG22">
        <v>1333314600</v>
      </c>
      <c r="BH22" t="s">
        <v>995</v>
      </c>
      <c r="BI22">
        <v>6</v>
      </c>
      <c r="BJ22">
        <v>6</v>
      </c>
      <c r="BK22">
        <v>1300</v>
      </c>
      <c r="BL22" t="s">
        <v>2543</v>
      </c>
    </row>
    <row r="23" spans="3:64">
      <c r="C23" s="2">
        <v>244482</v>
      </c>
      <c r="D23" s="2">
        <v>244482</v>
      </c>
      <c r="F23">
        <v>489</v>
      </c>
      <c r="G23" t="s">
        <v>2531</v>
      </c>
      <c r="H23">
        <v>23</v>
      </c>
      <c r="I23" t="s">
        <v>2532</v>
      </c>
      <c r="J23" t="s">
        <v>985</v>
      </c>
      <c r="K23" t="s">
        <v>986</v>
      </c>
      <c r="L23">
        <v>923</v>
      </c>
      <c r="N23" t="s">
        <v>2564</v>
      </c>
      <c r="O23" t="s">
        <v>2565</v>
      </c>
      <c r="P23">
        <v>1</v>
      </c>
      <c r="Q23" t="s">
        <v>2566</v>
      </c>
      <c r="R23" s="2">
        <v>244481</v>
      </c>
      <c r="S23" s="2">
        <v>244482</v>
      </c>
      <c r="T23" t="s">
        <v>2567</v>
      </c>
      <c r="U23">
        <v>23090967</v>
      </c>
      <c r="V23" t="s">
        <v>63</v>
      </c>
      <c r="W23">
        <v>3</v>
      </c>
      <c r="X23">
        <v>3</v>
      </c>
      <c r="Y23">
        <v>3</v>
      </c>
      <c r="Z23">
        <v>3</v>
      </c>
      <c r="AA23">
        <v>0</v>
      </c>
      <c r="AB23">
        <v>0</v>
      </c>
      <c r="AC23">
        <v>0</v>
      </c>
      <c r="AD23">
        <v>0</v>
      </c>
      <c r="AE23">
        <v>3</v>
      </c>
      <c r="AF23">
        <v>3</v>
      </c>
      <c r="AI23" t="s">
        <v>2537</v>
      </c>
      <c r="AJ23" t="s">
        <v>989</v>
      </c>
      <c r="AK23" t="s">
        <v>1007</v>
      </c>
      <c r="AL23" t="s">
        <v>1008</v>
      </c>
      <c r="AM23" t="s">
        <v>1009</v>
      </c>
      <c r="AN23" t="s">
        <v>2538</v>
      </c>
      <c r="AO23" t="s">
        <v>2539</v>
      </c>
      <c r="AP23">
        <v>10</v>
      </c>
      <c r="AQ23">
        <v>1</v>
      </c>
      <c r="AT23" t="s">
        <v>2540</v>
      </c>
      <c r="AU23" t="s">
        <v>2562</v>
      </c>
      <c r="AV23" t="s">
        <v>765</v>
      </c>
      <c r="AW23" t="s">
        <v>765</v>
      </c>
      <c r="AX23" t="s">
        <v>990</v>
      </c>
      <c r="AY23">
        <v>0</v>
      </c>
      <c r="AZ23" t="s">
        <v>994</v>
      </c>
      <c r="BA23">
        <v>1179740890346</v>
      </c>
      <c r="BD23">
        <v>1</v>
      </c>
      <c r="BF23" t="s">
        <v>2563</v>
      </c>
      <c r="BG23">
        <v>1333314600</v>
      </c>
      <c r="BH23" t="s">
        <v>995</v>
      </c>
      <c r="BI23">
        <v>3</v>
      </c>
      <c r="BJ23">
        <v>3</v>
      </c>
      <c r="BK23">
        <v>1300</v>
      </c>
      <c r="BL23" t="s">
        <v>2543</v>
      </c>
    </row>
    <row r="24" spans="3:64">
      <c r="C24" s="2">
        <v>244482</v>
      </c>
      <c r="D24" s="2">
        <v>244482</v>
      </c>
      <c r="F24">
        <v>489</v>
      </c>
      <c r="G24" t="s">
        <v>2531</v>
      </c>
      <c r="H24">
        <v>23</v>
      </c>
      <c r="I24" t="s">
        <v>2532</v>
      </c>
      <c r="J24" t="s">
        <v>985</v>
      </c>
      <c r="K24" t="s">
        <v>986</v>
      </c>
      <c r="L24">
        <v>923</v>
      </c>
      <c r="N24" t="s">
        <v>2564</v>
      </c>
      <c r="O24" t="s">
        <v>2565</v>
      </c>
      <c r="P24">
        <v>1</v>
      </c>
      <c r="Q24" t="s">
        <v>2566</v>
      </c>
      <c r="R24" s="2">
        <v>244481</v>
      </c>
      <c r="S24" s="2">
        <v>244482</v>
      </c>
      <c r="T24" t="s">
        <v>2567</v>
      </c>
      <c r="U24">
        <v>23090984</v>
      </c>
      <c r="V24" t="s">
        <v>227</v>
      </c>
      <c r="W24">
        <v>6</v>
      </c>
      <c r="X24">
        <v>6</v>
      </c>
      <c r="Y24">
        <v>6</v>
      </c>
      <c r="Z24">
        <v>6</v>
      </c>
      <c r="AA24">
        <v>0</v>
      </c>
      <c r="AB24">
        <v>0</v>
      </c>
      <c r="AC24">
        <v>0</v>
      </c>
      <c r="AD24">
        <v>0</v>
      </c>
      <c r="AE24">
        <v>6</v>
      </c>
      <c r="AF24">
        <v>6</v>
      </c>
      <c r="AI24" t="s">
        <v>2537</v>
      </c>
      <c r="AJ24" t="s">
        <v>989</v>
      </c>
      <c r="AK24" t="s">
        <v>1039</v>
      </c>
      <c r="AL24" t="s">
        <v>1008</v>
      </c>
      <c r="AM24" t="s">
        <v>1009</v>
      </c>
      <c r="AN24" t="s">
        <v>2538</v>
      </c>
      <c r="AO24" t="s">
        <v>2539</v>
      </c>
      <c r="AP24">
        <v>10</v>
      </c>
      <c r="AQ24">
        <v>1</v>
      </c>
      <c r="AT24" t="s">
        <v>2540</v>
      </c>
      <c r="AU24" t="s">
        <v>2562</v>
      </c>
      <c r="AV24" t="s">
        <v>765</v>
      </c>
      <c r="AW24" t="s">
        <v>765</v>
      </c>
      <c r="AX24" t="s">
        <v>990</v>
      </c>
      <c r="AY24">
        <v>0</v>
      </c>
      <c r="AZ24" t="s">
        <v>994</v>
      </c>
      <c r="BA24">
        <v>1179740890346</v>
      </c>
      <c r="BD24">
        <v>1</v>
      </c>
      <c r="BF24" t="s">
        <v>2563</v>
      </c>
      <c r="BG24">
        <v>1333314600</v>
      </c>
      <c r="BH24" t="s">
        <v>995</v>
      </c>
      <c r="BI24">
        <v>6</v>
      </c>
      <c r="BJ24">
        <v>6</v>
      </c>
      <c r="BK24">
        <v>1300</v>
      </c>
      <c r="BL24" t="s">
        <v>2543</v>
      </c>
    </row>
    <row r="25" spans="3:64">
      <c r="C25" s="2">
        <v>244482</v>
      </c>
      <c r="D25" s="2">
        <v>244482</v>
      </c>
      <c r="F25">
        <v>489</v>
      </c>
      <c r="G25" t="s">
        <v>2531</v>
      </c>
      <c r="H25">
        <v>23</v>
      </c>
      <c r="I25" t="s">
        <v>2532</v>
      </c>
      <c r="J25" t="s">
        <v>985</v>
      </c>
      <c r="K25" t="s">
        <v>986</v>
      </c>
      <c r="L25">
        <v>923</v>
      </c>
      <c r="N25" t="s">
        <v>2564</v>
      </c>
      <c r="O25" t="s">
        <v>2565</v>
      </c>
      <c r="P25">
        <v>1</v>
      </c>
      <c r="Q25" t="s">
        <v>2566</v>
      </c>
      <c r="R25" s="2">
        <v>244481</v>
      </c>
      <c r="S25" s="2">
        <v>244482</v>
      </c>
      <c r="T25" t="s">
        <v>2567</v>
      </c>
      <c r="U25">
        <v>23086966</v>
      </c>
      <c r="V25" t="s">
        <v>199</v>
      </c>
      <c r="W25">
        <v>3</v>
      </c>
      <c r="X25">
        <v>3</v>
      </c>
      <c r="Y25">
        <v>3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3</v>
      </c>
      <c r="AF25">
        <v>3</v>
      </c>
      <c r="AI25" t="s">
        <v>2537</v>
      </c>
      <c r="AJ25" t="s">
        <v>989</v>
      </c>
      <c r="AK25" t="s">
        <v>1039</v>
      </c>
      <c r="AL25" t="s">
        <v>1008</v>
      </c>
      <c r="AM25" t="s">
        <v>1009</v>
      </c>
      <c r="AN25" t="s">
        <v>2538</v>
      </c>
      <c r="AO25" t="s">
        <v>2539</v>
      </c>
      <c r="AP25">
        <v>10</v>
      </c>
      <c r="AQ25">
        <v>1</v>
      </c>
      <c r="AT25" t="s">
        <v>2540</v>
      </c>
      <c r="AU25" t="s">
        <v>2562</v>
      </c>
      <c r="AV25" t="s">
        <v>765</v>
      </c>
      <c r="AW25" t="s">
        <v>765</v>
      </c>
      <c r="AX25" t="s">
        <v>990</v>
      </c>
      <c r="AY25">
        <v>0</v>
      </c>
      <c r="AZ25" t="s">
        <v>994</v>
      </c>
      <c r="BA25">
        <v>1179740890346</v>
      </c>
      <c r="BD25">
        <v>1</v>
      </c>
      <c r="BF25" t="s">
        <v>2563</v>
      </c>
      <c r="BG25">
        <v>1333314600</v>
      </c>
      <c r="BH25" t="s">
        <v>995</v>
      </c>
      <c r="BI25">
        <v>3</v>
      </c>
      <c r="BJ25">
        <v>3</v>
      </c>
      <c r="BK25">
        <v>1300</v>
      </c>
      <c r="BL25" t="s">
        <v>2543</v>
      </c>
    </row>
    <row r="26" spans="3:64">
      <c r="C26" s="2">
        <v>244482</v>
      </c>
      <c r="D26" s="2">
        <v>244482</v>
      </c>
      <c r="F26">
        <v>489</v>
      </c>
      <c r="G26" t="s">
        <v>2531</v>
      </c>
      <c r="H26">
        <v>23</v>
      </c>
      <c r="I26" t="s">
        <v>2532</v>
      </c>
      <c r="J26" t="s">
        <v>985</v>
      </c>
      <c r="K26" t="s">
        <v>986</v>
      </c>
      <c r="L26">
        <v>923</v>
      </c>
      <c r="N26" t="s">
        <v>2564</v>
      </c>
      <c r="O26" t="s">
        <v>2565</v>
      </c>
      <c r="P26">
        <v>1</v>
      </c>
      <c r="Q26" t="s">
        <v>2566</v>
      </c>
      <c r="R26" s="2">
        <v>244481</v>
      </c>
      <c r="S26" s="2">
        <v>244482</v>
      </c>
      <c r="T26" t="s">
        <v>2567</v>
      </c>
      <c r="U26">
        <v>23039556</v>
      </c>
      <c r="V26" t="s">
        <v>267</v>
      </c>
      <c r="W26">
        <v>2</v>
      </c>
      <c r="X26">
        <v>10</v>
      </c>
      <c r="Y26">
        <v>2</v>
      </c>
      <c r="Z26">
        <v>10</v>
      </c>
      <c r="AA26">
        <v>0</v>
      </c>
      <c r="AB26">
        <v>0</v>
      </c>
      <c r="AC26">
        <v>0</v>
      </c>
      <c r="AD26">
        <v>0</v>
      </c>
      <c r="AE26">
        <v>2</v>
      </c>
      <c r="AF26">
        <v>10</v>
      </c>
      <c r="AI26" t="s">
        <v>2537</v>
      </c>
      <c r="AJ26" t="s">
        <v>989</v>
      </c>
      <c r="AK26" t="s">
        <v>1039</v>
      </c>
      <c r="AL26" t="s">
        <v>1008</v>
      </c>
      <c r="AM26" t="s">
        <v>1009</v>
      </c>
      <c r="AN26" t="s">
        <v>2538</v>
      </c>
      <c r="AO26" t="s">
        <v>2539</v>
      </c>
      <c r="AP26">
        <v>10</v>
      </c>
      <c r="AQ26">
        <v>1</v>
      </c>
      <c r="AT26" t="s">
        <v>2540</v>
      </c>
      <c r="AU26" t="s">
        <v>2562</v>
      </c>
      <c r="AV26" t="s">
        <v>1010</v>
      </c>
      <c r="AW26" t="s">
        <v>765</v>
      </c>
      <c r="AX26" t="s">
        <v>990</v>
      </c>
      <c r="AY26">
        <v>0</v>
      </c>
      <c r="AZ26" t="s">
        <v>994</v>
      </c>
      <c r="BA26">
        <v>1179740890346</v>
      </c>
      <c r="BD26">
        <v>1</v>
      </c>
      <c r="BF26" t="s">
        <v>2563</v>
      </c>
      <c r="BG26">
        <v>1333314600</v>
      </c>
      <c r="BH26" t="s">
        <v>995</v>
      </c>
      <c r="BI26">
        <v>2</v>
      </c>
      <c r="BJ26">
        <v>10</v>
      </c>
      <c r="BK26">
        <v>1300</v>
      </c>
      <c r="BL26" t="s">
        <v>2543</v>
      </c>
    </row>
    <row r="27" spans="3:64">
      <c r="C27" s="2">
        <v>244482</v>
      </c>
      <c r="D27" s="2">
        <v>244482</v>
      </c>
      <c r="F27">
        <v>489</v>
      </c>
      <c r="G27" t="s">
        <v>2531</v>
      </c>
      <c r="H27">
        <v>23</v>
      </c>
      <c r="I27" t="s">
        <v>2532</v>
      </c>
      <c r="J27" t="s">
        <v>985</v>
      </c>
      <c r="K27" t="s">
        <v>986</v>
      </c>
      <c r="L27">
        <v>923</v>
      </c>
      <c r="N27" t="s">
        <v>2564</v>
      </c>
      <c r="O27" t="s">
        <v>2565</v>
      </c>
      <c r="P27">
        <v>1</v>
      </c>
      <c r="Q27" t="s">
        <v>2566</v>
      </c>
      <c r="R27" s="2">
        <v>244481</v>
      </c>
      <c r="S27" s="2">
        <v>244482</v>
      </c>
      <c r="T27" t="s">
        <v>2567</v>
      </c>
      <c r="U27">
        <v>23086963</v>
      </c>
      <c r="V27" t="s">
        <v>142</v>
      </c>
      <c r="W27">
        <v>3</v>
      </c>
      <c r="X27">
        <v>3</v>
      </c>
      <c r="Y27">
        <v>3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3</v>
      </c>
      <c r="AF27">
        <v>3</v>
      </c>
      <c r="AI27" t="s">
        <v>2537</v>
      </c>
      <c r="AJ27" t="s">
        <v>989</v>
      </c>
      <c r="AK27" t="s">
        <v>1039</v>
      </c>
      <c r="AL27" t="s">
        <v>1008</v>
      </c>
      <c r="AM27" t="s">
        <v>1009</v>
      </c>
      <c r="AN27" t="s">
        <v>2538</v>
      </c>
      <c r="AO27" t="s">
        <v>2539</v>
      </c>
      <c r="AP27">
        <v>10</v>
      </c>
      <c r="AQ27">
        <v>1</v>
      </c>
      <c r="AT27" t="s">
        <v>2540</v>
      </c>
      <c r="AU27" t="s">
        <v>2562</v>
      </c>
      <c r="AV27" t="s">
        <v>765</v>
      </c>
      <c r="AW27" t="s">
        <v>765</v>
      </c>
      <c r="AX27" t="s">
        <v>990</v>
      </c>
      <c r="AY27">
        <v>0</v>
      </c>
      <c r="AZ27" t="s">
        <v>994</v>
      </c>
      <c r="BA27">
        <v>1179740890346</v>
      </c>
      <c r="BD27">
        <v>1</v>
      </c>
      <c r="BF27" t="s">
        <v>2563</v>
      </c>
      <c r="BG27">
        <v>1333314600</v>
      </c>
      <c r="BH27" t="s">
        <v>995</v>
      </c>
      <c r="BI27">
        <v>3</v>
      </c>
      <c r="BJ27">
        <v>3</v>
      </c>
      <c r="BK27">
        <v>1300</v>
      </c>
      <c r="BL27" t="s">
        <v>2543</v>
      </c>
    </row>
    <row r="28" spans="3:64">
      <c r="C28" s="2">
        <v>244482</v>
      </c>
      <c r="D28" s="2">
        <v>244482</v>
      </c>
      <c r="F28">
        <v>489</v>
      </c>
      <c r="G28" t="s">
        <v>2531</v>
      </c>
      <c r="H28">
        <v>23</v>
      </c>
      <c r="I28" t="s">
        <v>2532</v>
      </c>
      <c r="J28" t="s">
        <v>985</v>
      </c>
      <c r="K28" t="s">
        <v>986</v>
      </c>
      <c r="L28">
        <v>923</v>
      </c>
      <c r="N28" t="s">
        <v>2564</v>
      </c>
      <c r="O28" t="s">
        <v>2565</v>
      </c>
      <c r="P28">
        <v>1</v>
      </c>
      <c r="Q28" t="s">
        <v>2566</v>
      </c>
      <c r="R28" s="2">
        <v>244481</v>
      </c>
      <c r="S28" s="2">
        <v>244482</v>
      </c>
      <c r="T28" t="s">
        <v>2567</v>
      </c>
      <c r="U28">
        <v>23086967</v>
      </c>
      <c r="V28" t="s">
        <v>209</v>
      </c>
      <c r="W28">
        <v>3</v>
      </c>
      <c r="X28">
        <v>3</v>
      </c>
      <c r="Y28">
        <v>3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3</v>
      </c>
      <c r="AF28">
        <v>3</v>
      </c>
      <c r="AI28" t="s">
        <v>2537</v>
      </c>
      <c r="AJ28" t="s">
        <v>989</v>
      </c>
      <c r="AK28" t="s">
        <v>1039</v>
      </c>
      <c r="AL28" t="s">
        <v>1008</v>
      </c>
      <c r="AM28" t="s">
        <v>1009</v>
      </c>
      <c r="AN28" t="s">
        <v>2538</v>
      </c>
      <c r="AO28" t="s">
        <v>2539</v>
      </c>
      <c r="AP28">
        <v>10</v>
      </c>
      <c r="AQ28">
        <v>1</v>
      </c>
      <c r="AT28" t="s">
        <v>2540</v>
      </c>
      <c r="AU28" t="s">
        <v>2562</v>
      </c>
      <c r="AV28" t="s">
        <v>765</v>
      </c>
      <c r="AW28" t="s">
        <v>765</v>
      </c>
      <c r="AX28" t="s">
        <v>990</v>
      </c>
      <c r="AY28">
        <v>0</v>
      </c>
      <c r="AZ28" t="s">
        <v>994</v>
      </c>
      <c r="BA28">
        <v>1179740890346</v>
      </c>
      <c r="BD28">
        <v>1</v>
      </c>
      <c r="BF28" t="s">
        <v>2563</v>
      </c>
      <c r="BG28">
        <v>1333314600</v>
      </c>
      <c r="BH28" t="s">
        <v>995</v>
      </c>
      <c r="BI28">
        <v>3</v>
      </c>
      <c r="BJ28">
        <v>3</v>
      </c>
      <c r="BK28">
        <v>1300</v>
      </c>
      <c r="BL28" t="s">
        <v>2543</v>
      </c>
    </row>
    <row r="29" spans="3:64">
      <c r="C29" s="2">
        <v>244482</v>
      </c>
      <c r="D29" s="2">
        <v>244482</v>
      </c>
      <c r="F29">
        <v>489</v>
      </c>
      <c r="G29" t="s">
        <v>2531</v>
      </c>
      <c r="H29">
        <v>23</v>
      </c>
      <c r="I29" t="s">
        <v>2532</v>
      </c>
      <c r="J29" t="s">
        <v>985</v>
      </c>
      <c r="K29" t="s">
        <v>986</v>
      </c>
      <c r="L29">
        <v>923</v>
      </c>
      <c r="N29" t="s">
        <v>2564</v>
      </c>
      <c r="O29" t="s">
        <v>2565</v>
      </c>
      <c r="P29">
        <v>1</v>
      </c>
      <c r="Q29" t="s">
        <v>2566</v>
      </c>
      <c r="R29" s="2">
        <v>244481</v>
      </c>
      <c r="S29" s="2">
        <v>244482</v>
      </c>
      <c r="T29" t="s">
        <v>2567</v>
      </c>
      <c r="U29">
        <v>23086968</v>
      </c>
      <c r="V29" t="s">
        <v>247</v>
      </c>
      <c r="W29">
        <v>6</v>
      </c>
      <c r="X29">
        <v>6</v>
      </c>
      <c r="Y29">
        <v>6</v>
      </c>
      <c r="Z29">
        <v>6</v>
      </c>
      <c r="AA29">
        <v>0</v>
      </c>
      <c r="AB29">
        <v>0</v>
      </c>
      <c r="AC29">
        <v>0</v>
      </c>
      <c r="AD29">
        <v>0</v>
      </c>
      <c r="AE29">
        <v>6</v>
      </c>
      <c r="AF29">
        <v>6</v>
      </c>
      <c r="AI29" t="s">
        <v>2537</v>
      </c>
      <c r="AJ29" t="s">
        <v>989</v>
      </c>
      <c r="AK29" t="s">
        <v>1039</v>
      </c>
      <c r="AL29" t="s">
        <v>1008</v>
      </c>
      <c r="AM29" t="s">
        <v>1009</v>
      </c>
      <c r="AN29" t="s">
        <v>2538</v>
      </c>
      <c r="AO29" t="s">
        <v>2539</v>
      </c>
      <c r="AP29">
        <v>10</v>
      </c>
      <c r="AQ29">
        <v>1</v>
      </c>
      <c r="AT29" t="s">
        <v>2540</v>
      </c>
      <c r="AU29" t="s">
        <v>2562</v>
      </c>
      <c r="AV29" t="s">
        <v>765</v>
      </c>
      <c r="AW29" t="s">
        <v>765</v>
      </c>
      <c r="AX29" t="s">
        <v>990</v>
      </c>
      <c r="AY29">
        <v>0</v>
      </c>
      <c r="AZ29" t="s">
        <v>994</v>
      </c>
      <c r="BA29">
        <v>1179740890346</v>
      </c>
      <c r="BD29">
        <v>1</v>
      </c>
      <c r="BF29" t="s">
        <v>2563</v>
      </c>
      <c r="BG29">
        <v>1333314600</v>
      </c>
      <c r="BH29" t="s">
        <v>995</v>
      </c>
      <c r="BI29">
        <v>6</v>
      </c>
      <c r="BJ29">
        <v>6</v>
      </c>
      <c r="BK29">
        <v>1300</v>
      </c>
      <c r="BL29" t="s">
        <v>2543</v>
      </c>
    </row>
    <row r="30" spans="3:64">
      <c r="C30" s="2">
        <v>244482</v>
      </c>
      <c r="D30" s="2">
        <v>244482</v>
      </c>
      <c r="F30">
        <v>489</v>
      </c>
      <c r="G30" t="s">
        <v>2531</v>
      </c>
      <c r="H30">
        <v>23</v>
      </c>
      <c r="I30" t="s">
        <v>2532</v>
      </c>
      <c r="J30" t="s">
        <v>985</v>
      </c>
      <c r="K30" t="s">
        <v>986</v>
      </c>
      <c r="L30">
        <v>923</v>
      </c>
      <c r="N30" t="s">
        <v>2564</v>
      </c>
      <c r="O30" t="s">
        <v>2565</v>
      </c>
      <c r="P30">
        <v>1</v>
      </c>
      <c r="Q30" t="s">
        <v>2566</v>
      </c>
      <c r="R30" s="2">
        <v>244481</v>
      </c>
      <c r="S30" s="2">
        <v>244482</v>
      </c>
      <c r="T30" t="s">
        <v>2567</v>
      </c>
      <c r="U30">
        <v>23086965</v>
      </c>
      <c r="V30" t="s">
        <v>225</v>
      </c>
      <c r="W30">
        <v>3</v>
      </c>
      <c r="X30">
        <v>3</v>
      </c>
      <c r="Y30">
        <v>3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3</v>
      </c>
      <c r="AF30">
        <v>3</v>
      </c>
      <c r="AI30" t="s">
        <v>2537</v>
      </c>
      <c r="AJ30" t="s">
        <v>989</v>
      </c>
      <c r="AK30" t="s">
        <v>1039</v>
      </c>
      <c r="AL30" t="s">
        <v>1008</v>
      </c>
      <c r="AM30" t="s">
        <v>1009</v>
      </c>
      <c r="AN30" t="s">
        <v>2538</v>
      </c>
      <c r="AO30" t="s">
        <v>2539</v>
      </c>
      <c r="AP30">
        <v>10</v>
      </c>
      <c r="AQ30">
        <v>1</v>
      </c>
      <c r="AT30" t="s">
        <v>2540</v>
      </c>
      <c r="AU30" t="s">
        <v>2562</v>
      </c>
      <c r="AV30" t="s">
        <v>765</v>
      </c>
      <c r="AW30" t="s">
        <v>765</v>
      </c>
      <c r="AX30" t="s">
        <v>990</v>
      </c>
      <c r="AY30">
        <v>0</v>
      </c>
      <c r="AZ30" t="s">
        <v>994</v>
      </c>
      <c r="BA30">
        <v>1179740890346</v>
      </c>
      <c r="BD30">
        <v>1</v>
      </c>
      <c r="BF30" t="s">
        <v>2563</v>
      </c>
      <c r="BG30">
        <v>1333314600</v>
      </c>
      <c r="BH30" t="s">
        <v>995</v>
      </c>
      <c r="BI30">
        <v>3</v>
      </c>
      <c r="BJ30">
        <v>3</v>
      </c>
      <c r="BK30">
        <v>1300</v>
      </c>
      <c r="BL30" t="s">
        <v>2543</v>
      </c>
    </row>
    <row r="31" spans="3:64">
      <c r="C31" s="2">
        <v>244482</v>
      </c>
      <c r="D31" s="2">
        <v>244482</v>
      </c>
      <c r="F31">
        <v>489</v>
      </c>
      <c r="G31" t="s">
        <v>2531</v>
      </c>
      <c r="H31">
        <v>23</v>
      </c>
      <c r="I31" t="s">
        <v>2532</v>
      </c>
      <c r="J31" t="s">
        <v>985</v>
      </c>
      <c r="K31" t="s">
        <v>986</v>
      </c>
      <c r="L31">
        <v>923</v>
      </c>
      <c r="N31" t="s">
        <v>2564</v>
      </c>
      <c r="O31" t="s">
        <v>2565</v>
      </c>
      <c r="P31">
        <v>1</v>
      </c>
      <c r="Q31" t="s">
        <v>2566</v>
      </c>
      <c r="R31" s="2">
        <v>244481</v>
      </c>
      <c r="S31" s="2">
        <v>244482</v>
      </c>
      <c r="T31" t="s">
        <v>2567</v>
      </c>
      <c r="U31">
        <v>23095547</v>
      </c>
      <c r="V31" t="s">
        <v>144</v>
      </c>
      <c r="W31">
        <v>3</v>
      </c>
      <c r="X31">
        <v>3</v>
      </c>
      <c r="Y31">
        <v>3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3</v>
      </c>
      <c r="AF31">
        <v>3</v>
      </c>
      <c r="AI31" t="s">
        <v>2537</v>
      </c>
      <c r="AJ31" t="s">
        <v>989</v>
      </c>
      <c r="AK31" t="s">
        <v>1039</v>
      </c>
      <c r="AL31" t="s">
        <v>1008</v>
      </c>
      <c r="AM31" t="s">
        <v>1009</v>
      </c>
      <c r="AN31" t="s">
        <v>2538</v>
      </c>
      <c r="AO31" t="s">
        <v>2539</v>
      </c>
      <c r="AP31">
        <v>10</v>
      </c>
      <c r="AQ31">
        <v>1</v>
      </c>
      <c r="AT31" t="s">
        <v>2540</v>
      </c>
      <c r="AU31" t="s">
        <v>2562</v>
      </c>
      <c r="AV31" t="s">
        <v>765</v>
      </c>
      <c r="AW31" t="s">
        <v>765</v>
      </c>
      <c r="AX31" t="s">
        <v>990</v>
      </c>
      <c r="AY31">
        <v>0</v>
      </c>
      <c r="AZ31" t="s">
        <v>994</v>
      </c>
      <c r="BA31">
        <v>1179740890346</v>
      </c>
      <c r="BD31">
        <v>1</v>
      </c>
      <c r="BF31" t="s">
        <v>2563</v>
      </c>
      <c r="BG31">
        <v>1333314600</v>
      </c>
      <c r="BH31" t="s">
        <v>995</v>
      </c>
      <c r="BI31">
        <v>3</v>
      </c>
      <c r="BJ31">
        <v>3</v>
      </c>
      <c r="BK31">
        <v>1300</v>
      </c>
      <c r="BL31" t="s">
        <v>2543</v>
      </c>
    </row>
    <row r="32" spans="3:64">
      <c r="C32" s="2">
        <v>244482</v>
      </c>
      <c r="D32" s="2">
        <v>244482</v>
      </c>
      <c r="F32">
        <v>489</v>
      </c>
      <c r="G32" t="s">
        <v>2531</v>
      </c>
      <c r="H32">
        <v>23</v>
      </c>
      <c r="I32" t="s">
        <v>2532</v>
      </c>
      <c r="J32" t="s">
        <v>985</v>
      </c>
      <c r="K32" t="s">
        <v>986</v>
      </c>
      <c r="L32">
        <v>923</v>
      </c>
      <c r="N32" t="s">
        <v>2564</v>
      </c>
      <c r="O32" t="s">
        <v>2565</v>
      </c>
      <c r="P32">
        <v>1</v>
      </c>
      <c r="Q32" t="s">
        <v>2566</v>
      </c>
      <c r="R32" s="2">
        <v>244481</v>
      </c>
      <c r="S32" s="2">
        <v>244482</v>
      </c>
      <c r="T32" t="s">
        <v>2567</v>
      </c>
      <c r="U32">
        <v>23090975</v>
      </c>
      <c r="V32" t="s">
        <v>249</v>
      </c>
      <c r="W32">
        <v>3</v>
      </c>
      <c r="X32">
        <v>3</v>
      </c>
      <c r="Y32">
        <v>3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3</v>
      </c>
      <c r="AF32">
        <v>3</v>
      </c>
      <c r="AI32" t="s">
        <v>2537</v>
      </c>
      <c r="AJ32" t="s">
        <v>989</v>
      </c>
      <c r="AK32" t="s">
        <v>1039</v>
      </c>
      <c r="AL32" t="s">
        <v>1008</v>
      </c>
      <c r="AM32" t="s">
        <v>1009</v>
      </c>
      <c r="AN32" t="s">
        <v>2538</v>
      </c>
      <c r="AO32" t="s">
        <v>2539</v>
      </c>
      <c r="AP32">
        <v>10</v>
      </c>
      <c r="AQ32">
        <v>1</v>
      </c>
      <c r="AT32" t="s">
        <v>2540</v>
      </c>
      <c r="AU32" t="s">
        <v>2562</v>
      </c>
      <c r="AV32" t="s">
        <v>765</v>
      </c>
      <c r="AW32" t="s">
        <v>765</v>
      </c>
      <c r="AX32" t="s">
        <v>990</v>
      </c>
      <c r="AY32">
        <v>0</v>
      </c>
      <c r="AZ32" t="s">
        <v>994</v>
      </c>
      <c r="BA32">
        <v>1179740890346</v>
      </c>
      <c r="BD32">
        <v>1</v>
      </c>
      <c r="BF32" t="s">
        <v>2563</v>
      </c>
      <c r="BG32">
        <v>1333314600</v>
      </c>
      <c r="BH32" t="s">
        <v>995</v>
      </c>
      <c r="BI32">
        <v>3</v>
      </c>
      <c r="BJ32">
        <v>3</v>
      </c>
      <c r="BK32">
        <v>1300</v>
      </c>
      <c r="BL32" t="s">
        <v>2543</v>
      </c>
    </row>
    <row r="33" spans="3:64">
      <c r="C33" s="2">
        <v>244482</v>
      </c>
      <c r="D33" s="2">
        <v>244482</v>
      </c>
      <c r="F33">
        <v>489</v>
      </c>
      <c r="G33" t="s">
        <v>2531</v>
      </c>
      <c r="H33">
        <v>23</v>
      </c>
      <c r="I33" t="s">
        <v>2532</v>
      </c>
      <c r="J33" t="s">
        <v>985</v>
      </c>
      <c r="K33" t="s">
        <v>986</v>
      </c>
      <c r="L33">
        <v>923</v>
      </c>
      <c r="N33" t="s">
        <v>2564</v>
      </c>
      <c r="O33" t="s">
        <v>2565</v>
      </c>
      <c r="P33">
        <v>1</v>
      </c>
      <c r="Q33" t="s">
        <v>2566</v>
      </c>
      <c r="R33" s="2">
        <v>244481</v>
      </c>
      <c r="S33" s="2">
        <v>244482</v>
      </c>
      <c r="T33" t="s">
        <v>2567</v>
      </c>
      <c r="U33">
        <v>23090974</v>
      </c>
      <c r="V33" t="s">
        <v>211</v>
      </c>
      <c r="W33">
        <v>3</v>
      </c>
      <c r="X33">
        <v>3</v>
      </c>
      <c r="Y33">
        <v>3</v>
      </c>
      <c r="Z33">
        <v>3</v>
      </c>
      <c r="AA33">
        <v>0</v>
      </c>
      <c r="AB33">
        <v>0</v>
      </c>
      <c r="AC33">
        <v>0</v>
      </c>
      <c r="AD33">
        <v>0</v>
      </c>
      <c r="AE33">
        <v>3</v>
      </c>
      <c r="AF33">
        <v>3</v>
      </c>
      <c r="AI33" t="s">
        <v>2537</v>
      </c>
      <c r="AJ33" t="s">
        <v>989</v>
      </c>
      <c r="AK33" t="s">
        <v>1039</v>
      </c>
      <c r="AL33" t="s">
        <v>1008</v>
      </c>
      <c r="AM33" t="s">
        <v>1009</v>
      </c>
      <c r="AN33" t="s">
        <v>2538</v>
      </c>
      <c r="AO33" t="s">
        <v>2539</v>
      </c>
      <c r="AP33">
        <v>10</v>
      </c>
      <c r="AQ33">
        <v>1</v>
      </c>
      <c r="AT33" t="s">
        <v>2540</v>
      </c>
      <c r="AU33" t="s">
        <v>2562</v>
      </c>
      <c r="AV33" t="s">
        <v>765</v>
      </c>
      <c r="AW33" t="s">
        <v>765</v>
      </c>
      <c r="AX33" t="s">
        <v>990</v>
      </c>
      <c r="AY33">
        <v>0</v>
      </c>
      <c r="AZ33" t="s">
        <v>994</v>
      </c>
      <c r="BA33">
        <v>1179740890346</v>
      </c>
      <c r="BD33">
        <v>1</v>
      </c>
      <c r="BF33" t="s">
        <v>2563</v>
      </c>
      <c r="BG33">
        <v>1333314600</v>
      </c>
      <c r="BH33" t="s">
        <v>995</v>
      </c>
      <c r="BI33">
        <v>3</v>
      </c>
      <c r="BJ33">
        <v>3</v>
      </c>
      <c r="BK33">
        <v>1300</v>
      </c>
      <c r="BL33" t="s">
        <v>2543</v>
      </c>
    </row>
    <row r="34" spans="3:64">
      <c r="C34" s="2">
        <v>244482</v>
      </c>
      <c r="D34" s="2">
        <v>244482</v>
      </c>
      <c r="F34">
        <v>489</v>
      </c>
      <c r="G34" t="s">
        <v>2531</v>
      </c>
      <c r="H34">
        <v>23</v>
      </c>
      <c r="I34" t="s">
        <v>2532</v>
      </c>
      <c r="J34" t="s">
        <v>985</v>
      </c>
      <c r="K34" t="s">
        <v>986</v>
      </c>
      <c r="L34">
        <v>923</v>
      </c>
      <c r="N34" t="s">
        <v>2564</v>
      </c>
      <c r="O34" t="s">
        <v>2565</v>
      </c>
      <c r="P34">
        <v>1</v>
      </c>
      <c r="Q34" t="s">
        <v>2566</v>
      </c>
      <c r="R34" s="2">
        <v>244481</v>
      </c>
      <c r="S34" s="2">
        <v>244482</v>
      </c>
      <c r="T34" t="s">
        <v>2567</v>
      </c>
      <c r="U34">
        <v>23086964</v>
      </c>
      <c r="V34" t="s">
        <v>156</v>
      </c>
      <c r="W34">
        <v>6</v>
      </c>
      <c r="X34">
        <v>6</v>
      </c>
      <c r="Y34">
        <v>6</v>
      </c>
      <c r="Z34">
        <v>6</v>
      </c>
      <c r="AA34">
        <v>0</v>
      </c>
      <c r="AB34">
        <v>0</v>
      </c>
      <c r="AC34">
        <v>0</v>
      </c>
      <c r="AD34">
        <v>0</v>
      </c>
      <c r="AE34">
        <v>6</v>
      </c>
      <c r="AF34">
        <v>6</v>
      </c>
      <c r="AI34" t="s">
        <v>2537</v>
      </c>
      <c r="AJ34" t="s">
        <v>989</v>
      </c>
      <c r="AK34" t="s">
        <v>1039</v>
      </c>
      <c r="AL34" t="s">
        <v>1008</v>
      </c>
      <c r="AM34" t="s">
        <v>1009</v>
      </c>
      <c r="AN34" t="s">
        <v>2538</v>
      </c>
      <c r="AO34" t="s">
        <v>2539</v>
      </c>
      <c r="AP34">
        <v>10</v>
      </c>
      <c r="AQ34">
        <v>1</v>
      </c>
      <c r="AT34" t="s">
        <v>2540</v>
      </c>
      <c r="AU34" t="s">
        <v>2562</v>
      </c>
      <c r="AV34" t="s">
        <v>765</v>
      </c>
      <c r="AW34" t="s">
        <v>765</v>
      </c>
      <c r="AX34" t="s">
        <v>990</v>
      </c>
      <c r="AY34">
        <v>0</v>
      </c>
      <c r="AZ34" t="s">
        <v>994</v>
      </c>
      <c r="BA34">
        <v>1179740890346</v>
      </c>
      <c r="BD34">
        <v>1</v>
      </c>
      <c r="BF34" t="s">
        <v>2563</v>
      </c>
      <c r="BG34">
        <v>1333314600</v>
      </c>
      <c r="BH34" t="s">
        <v>995</v>
      </c>
      <c r="BI34">
        <v>6</v>
      </c>
      <c r="BJ34">
        <v>6</v>
      </c>
      <c r="BK34">
        <v>1300</v>
      </c>
      <c r="BL34" t="s">
        <v>2543</v>
      </c>
    </row>
    <row r="35" spans="3:64">
      <c r="C35" s="2">
        <v>244482</v>
      </c>
      <c r="D35" s="2">
        <v>244482</v>
      </c>
      <c r="F35">
        <v>489</v>
      </c>
      <c r="G35" t="s">
        <v>2531</v>
      </c>
      <c r="H35">
        <v>23</v>
      </c>
      <c r="I35" t="s">
        <v>2532</v>
      </c>
      <c r="J35" t="s">
        <v>985</v>
      </c>
      <c r="K35" t="s">
        <v>986</v>
      </c>
      <c r="L35">
        <v>923</v>
      </c>
      <c r="N35" t="s">
        <v>2564</v>
      </c>
      <c r="O35" t="s">
        <v>2565</v>
      </c>
      <c r="P35">
        <v>1</v>
      </c>
      <c r="Q35" t="s">
        <v>2566</v>
      </c>
      <c r="R35" s="2">
        <v>244481</v>
      </c>
      <c r="S35" s="2">
        <v>244482</v>
      </c>
      <c r="T35" t="s">
        <v>2567</v>
      </c>
      <c r="U35">
        <v>23086969</v>
      </c>
      <c r="V35" t="s">
        <v>189</v>
      </c>
      <c r="W35">
        <v>6</v>
      </c>
      <c r="X35">
        <v>6</v>
      </c>
      <c r="Y35">
        <v>6</v>
      </c>
      <c r="Z35">
        <v>6</v>
      </c>
      <c r="AA35">
        <v>0</v>
      </c>
      <c r="AB35">
        <v>0</v>
      </c>
      <c r="AC35">
        <v>0</v>
      </c>
      <c r="AD35">
        <v>0</v>
      </c>
      <c r="AE35">
        <v>6</v>
      </c>
      <c r="AF35">
        <v>6</v>
      </c>
      <c r="AI35" t="s">
        <v>2537</v>
      </c>
      <c r="AJ35" t="s">
        <v>989</v>
      </c>
      <c r="AK35" t="s">
        <v>1039</v>
      </c>
      <c r="AL35" t="s">
        <v>1008</v>
      </c>
      <c r="AM35" t="s">
        <v>1009</v>
      </c>
      <c r="AN35" t="s">
        <v>2538</v>
      </c>
      <c r="AO35" t="s">
        <v>2539</v>
      </c>
      <c r="AP35">
        <v>10</v>
      </c>
      <c r="AQ35">
        <v>1</v>
      </c>
      <c r="AT35" t="s">
        <v>2540</v>
      </c>
      <c r="AU35" t="s">
        <v>2562</v>
      </c>
      <c r="AV35" t="s">
        <v>765</v>
      </c>
      <c r="AW35" t="s">
        <v>765</v>
      </c>
      <c r="AX35" t="s">
        <v>990</v>
      </c>
      <c r="AY35">
        <v>0</v>
      </c>
      <c r="AZ35" t="s">
        <v>994</v>
      </c>
      <c r="BA35">
        <v>1179740890346</v>
      </c>
      <c r="BD35">
        <v>1</v>
      </c>
      <c r="BF35" t="s">
        <v>2563</v>
      </c>
      <c r="BG35">
        <v>1333314600</v>
      </c>
      <c r="BH35" t="s">
        <v>995</v>
      </c>
      <c r="BI35">
        <v>6</v>
      </c>
      <c r="BJ35">
        <v>6</v>
      </c>
      <c r="BK35">
        <v>1300</v>
      </c>
      <c r="BL35" t="s">
        <v>2543</v>
      </c>
    </row>
    <row r="36" spans="3:64">
      <c r="C36" s="2">
        <v>244482</v>
      </c>
      <c r="D36" s="2">
        <v>244482</v>
      </c>
      <c r="F36">
        <v>489</v>
      </c>
      <c r="G36" t="s">
        <v>2531</v>
      </c>
      <c r="H36">
        <v>23</v>
      </c>
      <c r="I36" t="s">
        <v>2532</v>
      </c>
      <c r="J36" t="s">
        <v>985</v>
      </c>
      <c r="K36" t="s">
        <v>986</v>
      </c>
      <c r="L36">
        <v>923</v>
      </c>
      <c r="N36" t="s">
        <v>2568</v>
      </c>
      <c r="O36" t="s">
        <v>2569</v>
      </c>
      <c r="P36">
        <v>1</v>
      </c>
      <c r="Q36" t="s">
        <v>2570</v>
      </c>
      <c r="R36" s="2">
        <v>244481</v>
      </c>
      <c r="S36" s="2">
        <v>244482</v>
      </c>
      <c r="T36" t="s">
        <v>2571</v>
      </c>
      <c r="U36">
        <v>23086969</v>
      </c>
      <c r="V36" t="s">
        <v>189</v>
      </c>
      <c r="W36">
        <v>3</v>
      </c>
      <c r="X36">
        <v>3</v>
      </c>
      <c r="Y36">
        <v>3</v>
      </c>
      <c r="Z36">
        <v>3</v>
      </c>
      <c r="AA36">
        <v>0</v>
      </c>
      <c r="AB36">
        <v>0</v>
      </c>
      <c r="AC36">
        <v>0</v>
      </c>
      <c r="AD36">
        <v>0</v>
      </c>
      <c r="AE36">
        <v>3</v>
      </c>
      <c r="AF36">
        <v>3</v>
      </c>
      <c r="AI36" t="s">
        <v>2537</v>
      </c>
      <c r="AJ36" t="s">
        <v>989</v>
      </c>
      <c r="AK36" t="s">
        <v>1039</v>
      </c>
      <c r="AL36" t="s">
        <v>1008</v>
      </c>
      <c r="AM36" t="s">
        <v>1009</v>
      </c>
      <c r="AN36" t="s">
        <v>2538</v>
      </c>
      <c r="AO36" t="s">
        <v>2539</v>
      </c>
      <c r="AP36">
        <v>10</v>
      </c>
      <c r="AQ36">
        <v>1</v>
      </c>
      <c r="AT36" t="s">
        <v>2540</v>
      </c>
      <c r="AU36" t="s">
        <v>2562</v>
      </c>
      <c r="AV36" t="s">
        <v>765</v>
      </c>
      <c r="AW36" t="s">
        <v>765</v>
      </c>
      <c r="AX36" t="s">
        <v>990</v>
      </c>
      <c r="AY36">
        <v>0</v>
      </c>
      <c r="AZ36" t="s">
        <v>994</v>
      </c>
      <c r="BA36">
        <v>1179740890350</v>
      </c>
      <c r="BD36">
        <v>1</v>
      </c>
      <c r="BF36" t="s">
        <v>2563</v>
      </c>
      <c r="BG36">
        <v>1333314600</v>
      </c>
      <c r="BH36" t="s">
        <v>995</v>
      </c>
      <c r="BI36">
        <v>3</v>
      </c>
      <c r="BJ36">
        <v>3</v>
      </c>
      <c r="BK36">
        <v>1300</v>
      </c>
      <c r="BL36" t="s">
        <v>2543</v>
      </c>
    </row>
    <row r="37" spans="3:64">
      <c r="C37" s="2">
        <v>244482</v>
      </c>
      <c r="D37" s="2">
        <v>244482</v>
      </c>
      <c r="F37">
        <v>489</v>
      </c>
      <c r="G37" t="s">
        <v>2531</v>
      </c>
      <c r="H37">
        <v>23</v>
      </c>
      <c r="I37" t="s">
        <v>2532</v>
      </c>
      <c r="J37" t="s">
        <v>985</v>
      </c>
      <c r="K37" t="s">
        <v>986</v>
      </c>
      <c r="L37">
        <v>923</v>
      </c>
      <c r="N37" t="s">
        <v>2568</v>
      </c>
      <c r="O37" t="s">
        <v>2569</v>
      </c>
      <c r="P37">
        <v>1</v>
      </c>
      <c r="Q37" t="s">
        <v>2570</v>
      </c>
      <c r="R37" s="2">
        <v>244481</v>
      </c>
      <c r="S37" s="2">
        <v>244482</v>
      </c>
      <c r="T37" t="s">
        <v>2571</v>
      </c>
      <c r="U37">
        <v>23039556</v>
      </c>
      <c r="V37" t="s">
        <v>267</v>
      </c>
      <c r="W37">
        <v>2</v>
      </c>
      <c r="X37">
        <v>10</v>
      </c>
      <c r="Y37">
        <v>2</v>
      </c>
      <c r="Z37">
        <v>10</v>
      </c>
      <c r="AA37">
        <v>0</v>
      </c>
      <c r="AB37">
        <v>0</v>
      </c>
      <c r="AC37">
        <v>0</v>
      </c>
      <c r="AD37">
        <v>0</v>
      </c>
      <c r="AE37">
        <v>2</v>
      </c>
      <c r="AF37">
        <v>10</v>
      </c>
      <c r="AI37" t="s">
        <v>2537</v>
      </c>
      <c r="AJ37" t="s">
        <v>989</v>
      </c>
      <c r="AK37" t="s">
        <v>1039</v>
      </c>
      <c r="AL37" t="s">
        <v>1008</v>
      </c>
      <c r="AM37" t="s">
        <v>1009</v>
      </c>
      <c r="AN37" t="s">
        <v>2538</v>
      </c>
      <c r="AO37" t="s">
        <v>2539</v>
      </c>
      <c r="AP37">
        <v>10</v>
      </c>
      <c r="AQ37">
        <v>1</v>
      </c>
      <c r="AT37" t="s">
        <v>2540</v>
      </c>
      <c r="AU37" t="s">
        <v>2562</v>
      </c>
      <c r="AV37" t="s">
        <v>1010</v>
      </c>
      <c r="AW37" t="s">
        <v>765</v>
      </c>
      <c r="AX37" t="s">
        <v>990</v>
      </c>
      <c r="AY37">
        <v>0</v>
      </c>
      <c r="AZ37" t="s">
        <v>994</v>
      </c>
      <c r="BA37">
        <v>1179740890350</v>
      </c>
      <c r="BD37">
        <v>1</v>
      </c>
      <c r="BF37" t="s">
        <v>2563</v>
      </c>
      <c r="BG37">
        <v>1333314600</v>
      </c>
      <c r="BH37" t="s">
        <v>995</v>
      </c>
      <c r="BI37">
        <v>2</v>
      </c>
      <c r="BJ37">
        <v>10</v>
      </c>
      <c r="BK37">
        <v>1300</v>
      </c>
      <c r="BL37" t="s">
        <v>2543</v>
      </c>
    </row>
    <row r="38" spans="3:64">
      <c r="C38" s="2">
        <v>244482</v>
      </c>
      <c r="D38" s="2">
        <v>244482</v>
      </c>
      <c r="F38">
        <v>489</v>
      </c>
      <c r="G38" t="s">
        <v>2531</v>
      </c>
      <c r="H38">
        <v>23</v>
      </c>
      <c r="I38" t="s">
        <v>2532</v>
      </c>
      <c r="J38" t="s">
        <v>985</v>
      </c>
      <c r="K38" t="s">
        <v>986</v>
      </c>
      <c r="L38">
        <v>923</v>
      </c>
      <c r="N38" t="s">
        <v>2568</v>
      </c>
      <c r="O38" t="s">
        <v>2569</v>
      </c>
      <c r="P38">
        <v>1</v>
      </c>
      <c r="Q38" t="s">
        <v>2570</v>
      </c>
      <c r="R38" s="2">
        <v>244481</v>
      </c>
      <c r="S38" s="2">
        <v>244482</v>
      </c>
      <c r="T38" t="s">
        <v>2571</v>
      </c>
      <c r="U38">
        <v>23086968</v>
      </c>
      <c r="V38" t="s">
        <v>247</v>
      </c>
      <c r="W38">
        <v>3</v>
      </c>
      <c r="X38">
        <v>3</v>
      </c>
      <c r="Y38">
        <v>3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3</v>
      </c>
      <c r="AI38" t="s">
        <v>2537</v>
      </c>
      <c r="AJ38" t="s">
        <v>989</v>
      </c>
      <c r="AK38" t="s">
        <v>1039</v>
      </c>
      <c r="AL38" t="s">
        <v>1008</v>
      </c>
      <c r="AM38" t="s">
        <v>1009</v>
      </c>
      <c r="AN38" t="s">
        <v>2538</v>
      </c>
      <c r="AO38" t="s">
        <v>2539</v>
      </c>
      <c r="AP38">
        <v>10</v>
      </c>
      <c r="AQ38">
        <v>1</v>
      </c>
      <c r="AT38" t="s">
        <v>2540</v>
      </c>
      <c r="AU38" t="s">
        <v>2562</v>
      </c>
      <c r="AV38" t="s">
        <v>765</v>
      </c>
      <c r="AW38" t="s">
        <v>765</v>
      </c>
      <c r="AX38" t="s">
        <v>990</v>
      </c>
      <c r="AY38">
        <v>0</v>
      </c>
      <c r="AZ38" t="s">
        <v>994</v>
      </c>
      <c r="BA38">
        <v>1179740890350</v>
      </c>
      <c r="BD38">
        <v>1</v>
      </c>
      <c r="BF38" t="s">
        <v>2563</v>
      </c>
      <c r="BG38">
        <v>1333314600</v>
      </c>
      <c r="BH38" t="s">
        <v>995</v>
      </c>
      <c r="BI38">
        <v>3</v>
      </c>
      <c r="BJ38">
        <v>3</v>
      </c>
      <c r="BK38">
        <v>1300</v>
      </c>
      <c r="BL38" t="s">
        <v>2543</v>
      </c>
    </row>
    <row r="39" spans="3:64">
      <c r="C39" s="2">
        <v>244482</v>
      </c>
      <c r="D39" s="2">
        <v>244482</v>
      </c>
      <c r="F39">
        <v>489</v>
      </c>
      <c r="G39" t="s">
        <v>2531</v>
      </c>
      <c r="H39">
        <v>23</v>
      </c>
      <c r="I39" t="s">
        <v>2532</v>
      </c>
      <c r="J39" t="s">
        <v>985</v>
      </c>
      <c r="K39" t="s">
        <v>986</v>
      </c>
      <c r="L39">
        <v>923</v>
      </c>
      <c r="N39" t="s">
        <v>2568</v>
      </c>
      <c r="O39" t="s">
        <v>2569</v>
      </c>
      <c r="P39">
        <v>1</v>
      </c>
      <c r="Q39" t="s">
        <v>2570</v>
      </c>
      <c r="R39" s="2">
        <v>244481</v>
      </c>
      <c r="S39" s="2">
        <v>244482</v>
      </c>
      <c r="T39" t="s">
        <v>2571</v>
      </c>
      <c r="U39">
        <v>23086964</v>
      </c>
      <c r="V39" t="s">
        <v>156</v>
      </c>
      <c r="W39">
        <v>3</v>
      </c>
      <c r="X39">
        <v>3</v>
      </c>
      <c r="Y39">
        <v>3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3</v>
      </c>
      <c r="AI39" t="s">
        <v>2537</v>
      </c>
      <c r="AJ39" t="s">
        <v>989</v>
      </c>
      <c r="AK39" t="s">
        <v>1039</v>
      </c>
      <c r="AL39" t="s">
        <v>1008</v>
      </c>
      <c r="AM39" t="s">
        <v>1009</v>
      </c>
      <c r="AN39" t="s">
        <v>2538</v>
      </c>
      <c r="AO39" t="s">
        <v>2539</v>
      </c>
      <c r="AP39">
        <v>10</v>
      </c>
      <c r="AQ39">
        <v>1</v>
      </c>
      <c r="AT39" t="s">
        <v>2540</v>
      </c>
      <c r="AU39" t="s">
        <v>2562</v>
      </c>
      <c r="AV39" t="s">
        <v>765</v>
      </c>
      <c r="AW39" t="s">
        <v>765</v>
      </c>
      <c r="AX39" t="s">
        <v>990</v>
      </c>
      <c r="AY39">
        <v>0</v>
      </c>
      <c r="AZ39" t="s">
        <v>994</v>
      </c>
      <c r="BA39">
        <v>1179740890350</v>
      </c>
      <c r="BD39">
        <v>1</v>
      </c>
      <c r="BF39" t="s">
        <v>2563</v>
      </c>
      <c r="BG39">
        <v>1333314600</v>
      </c>
      <c r="BH39" t="s">
        <v>995</v>
      </c>
      <c r="BI39">
        <v>3</v>
      </c>
      <c r="BJ39">
        <v>3</v>
      </c>
      <c r="BK39">
        <v>1300</v>
      </c>
      <c r="BL39" t="s">
        <v>2543</v>
      </c>
    </row>
    <row r="40" spans="3:64">
      <c r="C40" s="2">
        <v>244482</v>
      </c>
      <c r="D40" s="2">
        <v>244482</v>
      </c>
      <c r="F40">
        <v>489</v>
      </c>
      <c r="G40" t="s">
        <v>2531</v>
      </c>
      <c r="H40">
        <v>23</v>
      </c>
      <c r="I40" t="s">
        <v>2532</v>
      </c>
      <c r="J40" t="s">
        <v>985</v>
      </c>
      <c r="K40" t="s">
        <v>986</v>
      </c>
      <c r="L40">
        <v>923</v>
      </c>
      <c r="N40" t="s">
        <v>2568</v>
      </c>
      <c r="O40" t="s">
        <v>2569</v>
      </c>
      <c r="P40">
        <v>1</v>
      </c>
      <c r="Q40" t="s">
        <v>2570</v>
      </c>
      <c r="R40" s="2">
        <v>244481</v>
      </c>
      <c r="S40" s="2">
        <v>244482</v>
      </c>
      <c r="T40" t="s">
        <v>2571</v>
      </c>
      <c r="U40">
        <v>23086963</v>
      </c>
      <c r="V40" t="s">
        <v>142</v>
      </c>
      <c r="W40">
        <v>3</v>
      </c>
      <c r="X40">
        <v>3</v>
      </c>
      <c r="Y40">
        <v>3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3</v>
      </c>
      <c r="AF40">
        <v>3</v>
      </c>
      <c r="AI40" t="s">
        <v>2537</v>
      </c>
      <c r="AJ40" t="s">
        <v>989</v>
      </c>
      <c r="AK40" t="s">
        <v>1039</v>
      </c>
      <c r="AL40" t="s">
        <v>1008</v>
      </c>
      <c r="AM40" t="s">
        <v>1009</v>
      </c>
      <c r="AN40" t="s">
        <v>2538</v>
      </c>
      <c r="AO40" t="s">
        <v>2539</v>
      </c>
      <c r="AP40">
        <v>10</v>
      </c>
      <c r="AQ40">
        <v>1</v>
      </c>
      <c r="AT40" t="s">
        <v>2540</v>
      </c>
      <c r="AU40" t="s">
        <v>2562</v>
      </c>
      <c r="AV40" t="s">
        <v>765</v>
      </c>
      <c r="AW40" t="s">
        <v>765</v>
      </c>
      <c r="AX40" t="s">
        <v>990</v>
      </c>
      <c r="AY40">
        <v>0</v>
      </c>
      <c r="AZ40" t="s">
        <v>994</v>
      </c>
      <c r="BA40">
        <v>1179740890350</v>
      </c>
      <c r="BD40">
        <v>1</v>
      </c>
      <c r="BF40" t="s">
        <v>2563</v>
      </c>
      <c r="BG40">
        <v>1333314600</v>
      </c>
      <c r="BH40" t="s">
        <v>995</v>
      </c>
      <c r="BI40">
        <v>3</v>
      </c>
      <c r="BJ40">
        <v>3</v>
      </c>
      <c r="BK40">
        <v>1300</v>
      </c>
      <c r="BL40" t="s">
        <v>2543</v>
      </c>
    </row>
    <row r="41" spans="3:64">
      <c r="C41" s="2">
        <v>244482</v>
      </c>
      <c r="D41" s="2">
        <v>244482</v>
      </c>
      <c r="F41">
        <v>489</v>
      </c>
      <c r="G41" t="s">
        <v>2531</v>
      </c>
      <c r="H41">
        <v>23</v>
      </c>
      <c r="I41" t="s">
        <v>2532</v>
      </c>
      <c r="J41" t="s">
        <v>985</v>
      </c>
      <c r="K41" t="s">
        <v>986</v>
      </c>
      <c r="L41">
        <v>923</v>
      </c>
      <c r="N41" t="s">
        <v>2568</v>
      </c>
      <c r="O41" t="s">
        <v>2569</v>
      </c>
      <c r="P41">
        <v>1</v>
      </c>
      <c r="Q41" t="s">
        <v>2570</v>
      </c>
      <c r="R41" s="2">
        <v>244481</v>
      </c>
      <c r="S41" s="2">
        <v>244482</v>
      </c>
      <c r="T41" t="s">
        <v>2571</v>
      </c>
      <c r="U41">
        <v>23095547</v>
      </c>
      <c r="V41" t="s">
        <v>144</v>
      </c>
      <c r="W41">
        <v>3</v>
      </c>
      <c r="X41">
        <v>3</v>
      </c>
      <c r="Y41">
        <v>3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3</v>
      </c>
      <c r="AF41">
        <v>3</v>
      </c>
      <c r="AI41" t="s">
        <v>2537</v>
      </c>
      <c r="AJ41" t="s">
        <v>989</v>
      </c>
      <c r="AK41" t="s">
        <v>1039</v>
      </c>
      <c r="AL41" t="s">
        <v>1008</v>
      </c>
      <c r="AM41" t="s">
        <v>1009</v>
      </c>
      <c r="AN41" t="s">
        <v>2538</v>
      </c>
      <c r="AO41" t="s">
        <v>2539</v>
      </c>
      <c r="AP41">
        <v>10</v>
      </c>
      <c r="AQ41">
        <v>1</v>
      </c>
      <c r="AT41" t="s">
        <v>2540</v>
      </c>
      <c r="AU41" t="s">
        <v>2562</v>
      </c>
      <c r="AV41" t="s">
        <v>765</v>
      </c>
      <c r="AW41" t="s">
        <v>765</v>
      </c>
      <c r="AX41" t="s">
        <v>990</v>
      </c>
      <c r="AY41">
        <v>0</v>
      </c>
      <c r="AZ41" t="s">
        <v>994</v>
      </c>
      <c r="BA41">
        <v>1179740890350</v>
      </c>
      <c r="BD41">
        <v>1</v>
      </c>
      <c r="BF41" t="s">
        <v>2563</v>
      </c>
      <c r="BG41">
        <v>1333314600</v>
      </c>
      <c r="BH41" t="s">
        <v>995</v>
      </c>
      <c r="BI41">
        <v>3</v>
      </c>
      <c r="BJ41">
        <v>3</v>
      </c>
      <c r="BK41">
        <v>1300</v>
      </c>
      <c r="BL41" t="s">
        <v>2543</v>
      </c>
    </row>
    <row r="42" spans="3:64">
      <c r="C42" s="2">
        <v>244482</v>
      </c>
      <c r="D42" s="2">
        <v>244482</v>
      </c>
      <c r="F42">
        <v>489</v>
      </c>
      <c r="G42" t="s">
        <v>2531</v>
      </c>
      <c r="H42">
        <v>23</v>
      </c>
      <c r="I42" t="s">
        <v>2532</v>
      </c>
      <c r="J42" t="s">
        <v>985</v>
      </c>
      <c r="K42" t="s">
        <v>986</v>
      </c>
      <c r="L42">
        <v>923</v>
      </c>
      <c r="N42" t="s">
        <v>2568</v>
      </c>
      <c r="O42" t="s">
        <v>2569</v>
      </c>
      <c r="P42">
        <v>1</v>
      </c>
      <c r="Q42" t="s">
        <v>2570</v>
      </c>
      <c r="R42" s="2">
        <v>244481</v>
      </c>
      <c r="S42" s="2">
        <v>244482</v>
      </c>
      <c r="T42" t="s">
        <v>2571</v>
      </c>
      <c r="U42">
        <v>23090975</v>
      </c>
      <c r="V42" t="s">
        <v>249</v>
      </c>
      <c r="W42">
        <v>3</v>
      </c>
      <c r="X42">
        <v>3</v>
      </c>
      <c r="Y42">
        <v>3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3</v>
      </c>
      <c r="AF42">
        <v>3</v>
      </c>
      <c r="AI42" t="s">
        <v>2537</v>
      </c>
      <c r="AJ42" t="s">
        <v>989</v>
      </c>
      <c r="AK42" t="s">
        <v>1039</v>
      </c>
      <c r="AL42" t="s">
        <v>1008</v>
      </c>
      <c r="AM42" t="s">
        <v>1009</v>
      </c>
      <c r="AN42" t="s">
        <v>2538</v>
      </c>
      <c r="AO42" t="s">
        <v>2539</v>
      </c>
      <c r="AP42">
        <v>10</v>
      </c>
      <c r="AQ42">
        <v>1</v>
      </c>
      <c r="AT42" t="s">
        <v>2540</v>
      </c>
      <c r="AU42" t="s">
        <v>2562</v>
      </c>
      <c r="AV42" t="s">
        <v>765</v>
      </c>
      <c r="AW42" t="s">
        <v>765</v>
      </c>
      <c r="AX42" t="s">
        <v>990</v>
      </c>
      <c r="AY42">
        <v>0</v>
      </c>
      <c r="AZ42" t="s">
        <v>994</v>
      </c>
      <c r="BA42">
        <v>1179740890350</v>
      </c>
      <c r="BD42">
        <v>1</v>
      </c>
      <c r="BF42" t="s">
        <v>2563</v>
      </c>
      <c r="BG42">
        <v>1333314600</v>
      </c>
      <c r="BH42" t="s">
        <v>995</v>
      </c>
      <c r="BI42">
        <v>3</v>
      </c>
      <c r="BJ42">
        <v>3</v>
      </c>
      <c r="BK42">
        <v>1300</v>
      </c>
      <c r="BL42" t="s">
        <v>2543</v>
      </c>
    </row>
    <row r="43" spans="3:64">
      <c r="C43" s="2">
        <v>244482</v>
      </c>
      <c r="D43" s="2">
        <v>244482</v>
      </c>
      <c r="F43">
        <v>489</v>
      </c>
      <c r="G43" t="s">
        <v>2531</v>
      </c>
      <c r="H43">
        <v>23</v>
      </c>
      <c r="I43" t="s">
        <v>2532</v>
      </c>
      <c r="J43" t="s">
        <v>985</v>
      </c>
      <c r="K43" t="s">
        <v>986</v>
      </c>
      <c r="L43">
        <v>923</v>
      </c>
      <c r="N43" t="s">
        <v>2572</v>
      </c>
      <c r="O43" t="s">
        <v>2573</v>
      </c>
      <c r="P43">
        <v>1</v>
      </c>
      <c r="Q43" t="s">
        <v>2574</v>
      </c>
      <c r="R43" s="2">
        <v>244481</v>
      </c>
      <c r="S43" s="2">
        <v>244482</v>
      </c>
      <c r="T43" t="s">
        <v>2575</v>
      </c>
      <c r="U43">
        <v>23039556</v>
      </c>
      <c r="V43" t="s">
        <v>267</v>
      </c>
      <c r="W43">
        <v>1</v>
      </c>
      <c r="X43">
        <v>5</v>
      </c>
      <c r="Y43">
        <v>1</v>
      </c>
      <c r="Z43">
        <v>5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5</v>
      </c>
      <c r="AI43" t="s">
        <v>2537</v>
      </c>
      <c r="AJ43" t="s">
        <v>989</v>
      </c>
      <c r="AK43" t="s">
        <v>1039</v>
      </c>
      <c r="AL43" t="s">
        <v>1008</v>
      </c>
      <c r="AM43" t="s">
        <v>1009</v>
      </c>
      <c r="AN43" t="s">
        <v>2538</v>
      </c>
      <c r="AO43" t="s">
        <v>2539</v>
      </c>
      <c r="AP43">
        <v>10</v>
      </c>
      <c r="AQ43">
        <v>1</v>
      </c>
      <c r="AT43" t="s">
        <v>2540</v>
      </c>
      <c r="AU43" t="s">
        <v>2562</v>
      </c>
      <c r="AV43" t="s">
        <v>1010</v>
      </c>
      <c r="AW43" t="s">
        <v>765</v>
      </c>
      <c r="AX43" t="s">
        <v>990</v>
      </c>
      <c r="AY43">
        <v>0</v>
      </c>
      <c r="AZ43" t="s">
        <v>994</v>
      </c>
      <c r="BA43">
        <v>1179740890381</v>
      </c>
      <c r="BD43">
        <v>1</v>
      </c>
      <c r="BF43" t="s">
        <v>2563</v>
      </c>
      <c r="BG43">
        <v>1333314600</v>
      </c>
      <c r="BH43" t="s">
        <v>995</v>
      </c>
      <c r="BI43">
        <v>1</v>
      </c>
      <c r="BJ43">
        <v>5</v>
      </c>
      <c r="BL43" t="s">
        <v>2543</v>
      </c>
    </row>
    <row r="44" spans="3:64">
      <c r="C44" s="2">
        <v>244482</v>
      </c>
      <c r="D44" s="2">
        <v>244482</v>
      </c>
      <c r="F44">
        <v>489</v>
      </c>
      <c r="G44" t="s">
        <v>2531</v>
      </c>
      <c r="H44">
        <v>23</v>
      </c>
      <c r="I44" t="s">
        <v>2532</v>
      </c>
      <c r="J44" t="s">
        <v>985</v>
      </c>
      <c r="K44" t="s">
        <v>986</v>
      </c>
      <c r="L44">
        <v>923</v>
      </c>
      <c r="N44" t="s">
        <v>2572</v>
      </c>
      <c r="O44" t="s">
        <v>2573</v>
      </c>
      <c r="P44">
        <v>1</v>
      </c>
      <c r="Q44" t="s">
        <v>2574</v>
      </c>
      <c r="R44" s="2">
        <v>244481</v>
      </c>
      <c r="S44" s="2">
        <v>244482</v>
      </c>
      <c r="T44" t="s">
        <v>2575</v>
      </c>
      <c r="U44">
        <v>23090967</v>
      </c>
      <c r="V44" t="s">
        <v>63</v>
      </c>
      <c r="W44">
        <v>3</v>
      </c>
      <c r="X44">
        <v>3</v>
      </c>
      <c r="Y44">
        <v>3</v>
      </c>
      <c r="Z44">
        <v>3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3</v>
      </c>
      <c r="AI44" t="s">
        <v>2537</v>
      </c>
      <c r="AJ44" t="s">
        <v>989</v>
      </c>
      <c r="AK44" t="s">
        <v>1007</v>
      </c>
      <c r="AL44" t="s">
        <v>1008</v>
      </c>
      <c r="AM44" t="s">
        <v>1009</v>
      </c>
      <c r="AN44" t="s">
        <v>2538</v>
      </c>
      <c r="AO44" t="s">
        <v>2539</v>
      </c>
      <c r="AP44">
        <v>10</v>
      </c>
      <c r="AQ44">
        <v>1</v>
      </c>
      <c r="AT44" t="s">
        <v>2540</v>
      </c>
      <c r="AU44" t="s">
        <v>2562</v>
      </c>
      <c r="AV44" t="s">
        <v>765</v>
      </c>
      <c r="AW44" t="s">
        <v>765</v>
      </c>
      <c r="AX44" t="s">
        <v>990</v>
      </c>
      <c r="AY44">
        <v>0</v>
      </c>
      <c r="AZ44" t="s">
        <v>994</v>
      </c>
      <c r="BA44">
        <v>1179740890381</v>
      </c>
      <c r="BD44">
        <v>1</v>
      </c>
      <c r="BF44" t="s">
        <v>2563</v>
      </c>
      <c r="BG44">
        <v>1333314600</v>
      </c>
      <c r="BH44" t="s">
        <v>995</v>
      </c>
      <c r="BI44">
        <v>3</v>
      </c>
      <c r="BJ44">
        <v>3</v>
      </c>
      <c r="BL44" t="s">
        <v>2543</v>
      </c>
    </row>
    <row r="45" spans="3:64">
      <c r="C45" s="2">
        <v>244482</v>
      </c>
      <c r="D45" s="2">
        <v>244482</v>
      </c>
      <c r="F45">
        <v>489</v>
      </c>
      <c r="G45" t="s">
        <v>2531</v>
      </c>
      <c r="H45">
        <v>23</v>
      </c>
      <c r="I45" t="s">
        <v>2532</v>
      </c>
      <c r="J45" t="s">
        <v>985</v>
      </c>
      <c r="K45" t="s">
        <v>986</v>
      </c>
      <c r="L45">
        <v>923</v>
      </c>
      <c r="N45" t="s">
        <v>2572</v>
      </c>
      <c r="O45" t="s">
        <v>2573</v>
      </c>
      <c r="P45">
        <v>1</v>
      </c>
      <c r="Q45" t="s">
        <v>2574</v>
      </c>
      <c r="R45" s="2">
        <v>244481</v>
      </c>
      <c r="S45" s="2">
        <v>244482</v>
      </c>
      <c r="T45" t="s">
        <v>2575</v>
      </c>
      <c r="U45">
        <v>23086968</v>
      </c>
      <c r="V45" t="s">
        <v>247</v>
      </c>
      <c r="W45">
        <v>3</v>
      </c>
      <c r="X45">
        <v>3</v>
      </c>
      <c r="Y45">
        <v>3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3</v>
      </c>
      <c r="AF45">
        <v>3</v>
      </c>
      <c r="AI45" t="s">
        <v>2537</v>
      </c>
      <c r="AJ45" t="s">
        <v>989</v>
      </c>
      <c r="AK45" t="s">
        <v>1039</v>
      </c>
      <c r="AL45" t="s">
        <v>1008</v>
      </c>
      <c r="AM45" t="s">
        <v>1009</v>
      </c>
      <c r="AN45" t="s">
        <v>2538</v>
      </c>
      <c r="AO45" t="s">
        <v>2539</v>
      </c>
      <c r="AP45">
        <v>10</v>
      </c>
      <c r="AQ45">
        <v>1</v>
      </c>
      <c r="AT45" t="s">
        <v>2540</v>
      </c>
      <c r="AU45" t="s">
        <v>2562</v>
      </c>
      <c r="AV45" t="s">
        <v>765</v>
      </c>
      <c r="AW45" t="s">
        <v>765</v>
      </c>
      <c r="AX45" t="s">
        <v>990</v>
      </c>
      <c r="AY45">
        <v>0</v>
      </c>
      <c r="AZ45" t="s">
        <v>994</v>
      </c>
      <c r="BA45">
        <v>1179740890381</v>
      </c>
      <c r="BD45">
        <v>1</v>
      </c>
      <c r="BF45" t="s">
        <v>2563</v>
      </c>
      <c r="BG45">
        <v>1333314600</v>
      </c>
      <c r="BH45" t="s">
        <v>995</v>
      </c>
      <c r="BI45">
        <v>3</v>
      </c>
      <c r="BJ45">
        <v>3</v>
      </c>
      <c r="BL45" t="s">
        <v>2543</v>
      </c>
    </row>
    <row r="46" spans="3:64">
      <c r="C46" s="2">
        <v>244482</v>
      </c>
      <c r="D46" s="2">
        <v>244482</v>
      </c>
      <c r="F46">
        <v>489</v>
      </c>
      <c r="G46" t="s">
        <v>2531</v>
      </c>
      <c r="H46">
        <v>23</v>
      </c>
      <c r="I46" t="s">
        <v>2532</v>
      </c>
      <c r="J46" t="s">
        <v>985</v>
      </c>
      <c r="K46" t="s">
        <v>986</v>
      </c>
      <c r="L46">
        <v>923</v>
      </c>
      <c r="N46" t="s">
        <v>2572</v>
      </c>
      <c r="O46" t="s">
        <v>2573</v>
      </c>
      <c r="P46">
        <v>1</v>
      </c>
      <c r="Q46" t="s">
        <v>2574</v>
      </c>
      <c r="R46" s="2">
        <v>244481</v>
      </c>
      <c r="S46" s="2">
        <v>244482</v>
      </c>
      <c r="T46" t="s">
        <v>2575</v>
      </c>
      <c r="U46">
        <v>23095547</v>
      </c>
      <c r="V46" t="s">
        <v>144</v>
      </c>
      <c r="W46">
        <v>3</v>
      </c>
      <c r="X46">
        <v>3</v>
      </c>
      <c r="Y46">
        <v>3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3</v>
      </c>
      <c r="AI46" t="s">
        <v>2537</v>
      </c>
      <c r="AJ46" t="s">
        <v>989</v>
      </c>
      <c r="AK46" t="s">
        <v>1039</v>
      </c>
      <c r="AL46" t="s">
        <v>1008</v>
      </c>
      <c r="AM46" t="s">
        <v>1009</v>
      </c>
      <c r="AN46" t="s">
        <v>2538</v>
      </c>
      <c r="AO46" t="s">
        <v>2539</v>
      </c>
      <c r="AP46">
        <v>10</v>
      </c>
      <c r="AQ46">
        <v>1</v>
      </c>
      <c r="AT46" t="s">
        <v>2540</v>
      </c>
      <c r="AU46" t="s">
        <v>2562</v>
      </c>
      <c r="AV46" t="s">
        <v>765</v>
      </c>
      <c r="AW46" t="s">
        <v>765</v>
      </c>
      <c r="AX46" t="s">
        <v>990</v>
      </c>
      <c r="AY46">
        <v>0</v>
      </c>
      <c r="AZ46" t="s">
        <v>994</v>
      </c>
      <c r="BA46">
        <v>1179740890381</v>
      </c>
      <c r="BD46">
        <v>1</v>
      </c>
      <c r="BF46" t="s">
        <v>2563</v>
      </c>
      <c r="BG46">
        <v>1333314600</v>
      </c>
      <c r="BH46" t="s">
        <v>995</v>
      </c>
      <c r="BI46">
        <v>3</v>
      </c>
      <c r="BJ46">
        <v>3</v>
      </c>
      <c r="BL46" t="s">
        <v>2543</v>
      </c>
    </row>
    <row r="47" spans="3:64">
      <c r="C47" s="2">
        <v>244482</v>
      </c>
      <c r="D47" s="2">
        <v>244482</v>
      </c>
      <c r="F47">
        <v>489</v>
      </c>
      <c r="G47" t="s">
        <v>2531</v>
      </c>
      <c r="H47">
        <v>23</v>
      </c>
      <c r="I47" t="s">
        <v>2532</v>
      </c>
      <c r="J47" t="s">
        <v>985</v>
      </c>
      <c r="K47" t="s">
        <v>986</v>
      </c>
      <c r="L47">
        <v>923</v>
      </c>
      <c r="N47" t="s">
        <v>2572</v>
      </c>
      <c r="O47" t="s">
        <v>2573</v>
      </c>
      <c r="P47">
        <v>1</v>
      </c>
      <c r="Q47" t="s">
        <v>2574</v>
      </c>
      <c r="R47" s="2">
        <v>244481</v>
      </c>
      <c r="S47" s="2">
        <v>244482</v>
      </c>
      <c r="T47" t="s">
        <v>2575</v>
      </c>
      <c r="U47">
        <v>23086969</v>
      </c>
      <c r="V47" t="s">
        <v>189</v>
      </c>
      <c r="W47">
        <v>3</v>
      </c>
      <c r="X47">
        <v>3</v>
      </c>
      <c r="Y47">
        <v>3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3</v>
      </c>
      <c r="AI47" t="s">
        <v>2537</v>
      </c>
      <c r="AJ47" t="s">
        <v>989</v>
      </c>
      <c r="AK47" t="s">
        <v>1039</v>
      </c>
      <c r="AL47" t="s">
        <v>1008</v>
      </c>
      <c r="AM47" t="s">
        <v>1009</v>
      </c>
      <c r="AN47" t="s">
        <v>2538</v>
      </c>
      <c r="AO47" t="s">
        <v>2539</v>
      </c>
      <c r="AP47">
        <v>10</v>
      </c>
      <c r="AQ47">
        <v>1</v>
      </c>
      <c r="AT47" t="s">
        <v>2540</v>
      </c>
      <c r="AU47" t="s">
        <v>2562</v>
      </c>
      <c r="AV47" t="s">
        <v>765</v>
      </c>
      <c r="AW47" t="s">
        <v>765</v>
      </c>
      <c r="AX47" t="s">
        <v>990</v>
      </c>
      <c r="AY47">
        <v>0</v>
      </c>
      <c r="AZ47" t="s">
        <v>994</v>
      </c>
      <c r="BA47">
        <v>1179740890381</v>
      </c>
      <c r="BD47">
        <v>1</v>
      </c>
      <c r="BF47" t="s">
        <v>2563</v>
      </c>
      <c r="BG47">
        <v>1333314600</v>
      </c>
      <c r="BH47" t="s">
        <v>995</v>
      </c>
      <c r="BI47">
        <v>3</v>
      </c>
      <c r="BJ47">
        <v>3</v>
      </c>
      <c r="BL47" t="s">
        <v>2543</v>
      </c>
    </row>
    <row r="48" spans="3:64">
      <c r="C48" s="2">
        <v>244482</v>
      </c>
      <c r="D48" s="2">
        <v>244482</v>
      </c>
      <c r="F48">
        <v>489</v>
      </c>
      <c r="G48" t="s">
        <v>2531</v>
      </c>
      <c r="H48">
        <v>23</v>
      </c>
      <c r="I48" t="s">
        <v>2532</v>
      </c>
      <c r="J48" t="s">
        <v>985</v>
      </c>
      <c r="K48" t="s">
        <v>986</v>
      </c>
      <c r="L48">
        <v>923</v>
      </c>
      <c r="N48" t="s">
        <v>2572</v>
      </c>
      <c r="O48" t="s">
        <v>2573</v>
      </c>
      <c r="P48">
        <v>1</v>
      </c>
      <c r="Q48" t="s">
        <v>2574</v>
      </c>
      <c r="R48" s="2">
        <v>244481</v>
      </c>
      <c r="S48" s="2">
        <v>244482</v>
      </c>
      <c r="T48" t="s">
        <v>2575</v>
      </c>
      <c r="U48">
        <v>23086963</v>
      </c>
      <c r="V48" t="s">
        <v>142</v>
      </c>
      <c r="W48">
        <v>3</v>
      </c>
      <c r="X48">
        <v>3</v>
      </c>
      <c r="Y48">
        <v>3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3</v>
      </c>
      <c r="AF48">
        <v>3</v>
      </c>
      <c r="AI48" t="s">
        <v>2537</v>
      </c>
      <c r="AJ48" t="s">
        <v>989</v>
      </c>
      <c r="AK48" t="s">
        <v>1039</v>
      </c>
      <c r="AL48" t="s">
        <v>1008</v>
      </c>
      <c r="AM48" t="s">
        <v>1009</v>
      </c>
      <c r="AN48" t="s">
        <v>2538</v>
      </c>
      <c r="AO48" t="s">
        <v>2539</v>
      </c>
      <c r="AP48">
        <v>10</v>
      </c>
      <c r="AQ48">
        <v>1</v>
      </c>
      <c r="AT48" t="s">
        <v>2540</v>
      </c>
      <c r="AU48" t="s">
        <v>2562</v>
      </c>
      <c r="AV48" t="s">
        <v>765</v>
      </c>
      <c r="AW48" t="s">
        <v>765</v>
      </c>
      <c r="AX48" t="s">
        <v>990</v>
      </c>
      <c r="AY48">
        <v>0</v>
      </c>
      <c r="AZ48" t="s">
        <v>994</v>
      </c>
      <c r="BA48">
        <v>1179740890381</v>
      </c>
      <c r="BD48">
        <v>1</v>
      </c>
      <c r="BF48" t="s">
        <v>2563</v>
      </c>
      <c r="BG48">
        <v>1333314600</v>
      </c>
      <c r="BH48" t="s">
        <v>995</v>
      </c>
      <c r="BI48">
        <v>3</v>
      </c>
      <c r="BJ48">
        <v>3</v>
      </c>
      <c r="BL48" t="s">
        <v>2543</v>
      </c>
    </row>
    <row r="49" spans="3:64">
      <c r="C49" s="2">
        <v>244482</v>
      </c>
      <c r="D49" s="2">
        <v>244482</v>
      </c>
      <c r="F49">
        <v>489</v>
      </c>
      <c r="G49" t="s">
        <v>2531</v>
      </c>
      <c r="H49">
        <v>23</v>
      </c>
      <c r="I49" t="s">
        <v>2532</v>
      </c>
      <c r="J49" t="s">
        <v>985</v>
      </c>
      <c r="K49" t="s">
        <v>986</v>
      </c>
      <c r="L49">
        <v>923</v>
      </c>
      <c r="N49" t="s">
        <v>2572</v>
      </c>
      <c r="O49" t="s">
        <v>2573</v>
      </c>
      <c r="P49">
        <v>1</v>
      </c>
      <c r="Q49" t="s">
        <v>2574</v>
      </c>
      <c r="R49" s="2">
        <v>244481</v>
      </c>
      <c r="S49" s="2">
        <v>244482</v>
      </c>
      <c r="T49" t="s">
        <v>2575</v>
      </c>
      <c r="U49">
        <v>23090975</v>
      </c>
      <c r="V49" t="s">
        <v>249</v>
      </c>
      <c r="W49">
        <v>3</v>
      </c>
      <c r="X49">
        <v>3</v>
      </c>
      <c r="Y49">
        <v>3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3</v>
      </c>
      <c r="AF49">
        <v>3</v>
      </c>
      <c r="AI49" t="s">
        <v>2537</v>
      </c>
      <c r="AJ49" t="s">
        <v>989</v>
      </c>
      <c r="AK49" t="s">
        <v>1039</v>
      </c>
      <c r="AL49" t="s">
        <v>1008</v>
      </c>
      <c r="AM49" t="s">
        <v>1009</v>
      </c>
      <c r="AN49" t="s">
        <v>2538</v>
      </c>
      <c r="AO49" t="s">
        <v>2539</v>
      </c>
      <c r="AP49">
        <v>10</v>
      </c>
      <c r="AQ49">
        <v>1</v>
      </c>
      <c r="AT49" t="s">
        <v>2540</v>
      </c>
      <c r="AU49" t="s">
        <v>2562</v>
      </c>
      <c r="AV49" t="s">
        <v>765</v>
      </c>
      <c r="AW49" t="s">
        <v>765</v>
      </c>
      <c r="AX49" t="s">
        <v>990</v>
      </c>
      <c r="AY49">
        <v>0</v>
      </c>
      <c r="AZ49" t="s">
        <v>994</v>
      </c>
      <c r="BA49">
        <v>1179740890381</v>
      </c>
      <c r="BD49">
        <v>1</v>
      </c>
      <c r="BF49" t="s">
        <v>2563</v>
      </c>
      <c r="BG49">
        <v>1333314600</v>
      </c>
      <c r="BH49" t="s">
        <v>995</v>
      </c>
      <c r="BI49">
        <v>3</v>
      </c>
      <c r="BJ49">
        <v>3</v>
      </c>
      <c r="BL49" t="s">
        <v>2543</v>
      </c>
    </row>
    <row r="50" spans="3:64">
      <c r="C50" s="2">
        <v>244482</v>
      </c>
      <c r="D50" s="2">
        <v>244482</v>
      </c>
      <c r="F50">
        <v>489</v>
      </c>
      <c r="G50" t="s">
        <v>2531</v>
      </c>
      <c r="H50">
        <v>23</v>
      </c>
      <c r="I50" t="s">
        <v>2532</v>
      </c>
      <c r="J50" t="s">
        <v>985</v>
      </c>
      <c r="K50" t="s">
        <v>986</v>
      </c>
      <c r="L50">
        <v>923</v>
      </c>
      <c r="N50" t="s">
        <v>2576</v>
      </c>
      <c r="O50" t="s">
        <v>2577</v>
      </c>
      <c r="P50">
        <v>1</v>
      </c>
      <c r="Q50" t="s">
        <v>2578</v>
      </c>
      <c r="R50" s="2">
        <v>244481</v>
      </c>
      <c r="S50" s="2">
        <v>244482</v>
      </c>
      <c r="T50" t="s">
        <v>2579</v>
      </c>
      <c r="U50">
        <v>23095553</v>
      </c>
      <c r="V50" t="s">
        <v>67</v>
      </c>
      <c r="W50">
        <v>3</v>
      </c>
      <c r="X50">
        <v>3</v>
      </c>
      <c r="Y50">
        <v>3</v>
      </c>
      <c r="Z50">
        <v>3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3</v>
      </c>
      <c r="AI50" t="s">
        <v>2537</v>
      </c>
      <c r="AJ50" t="s">
        <v>989</v>
      </c>
      <c r="AK50" t="s">
        <v>1007</v>
      </c>
      <c r="AL50" t="s">
        <v>1008</v>
      </c>
      <c r="AM50" t="s">
        <v>1009</v>
      </c>
      <c r="AN50" t="s">
        <v>2538</v>
      </c>
      <c r="AO50" t="s">
        <v>2539</v>
      </c>
      <c r="AP50">
        <v>10</v>
      </c>
      <c r="AQ50">
        <v>1</v>
      </c>
      <c r="AT50" t="s">
        <v>2540</v>
      </c>
      <c r="AU50" t="s">
        <v>2562</v>
      </c>
      <c r="AV50" t="s">
        <v>765</v>
      </c>
      <c r="AW50" t="s">
        <v>765</v>
      </c>
      <c r="AX50" t="s">
        <v>990</v>
      </c>
      <c r="AY50">
        <v>0</v>
      </c>
      <c r="AZ50" t="s">
        <v>994</v>
      </c>
      <c r="BA50">
        <v>1179740890384</v>
      </c>
      <c r="BD50">
        <v>1</v>
      </c>
      <c r="BF50" t="s">
        <v>2563</v>
      </c>
      <c r="BG50">
        <v>1333314600</v>
      </c>
      <c r="BH50" t="s">
        <v>995</v>
      </c>
      <c r="BI50">
        <v>3</v>
      </c>
      <c r="BJ50">
        <v>3</v>
      </c>
      <c r="BK50">
        <v>1300</v>
      </c>
      <c r="BL50" t="s">
        <v>2543</v>
      </c>
    </row>
    <row r="51" spans="3:64">
      <c r="C51" s="2">
        <v>244482</v>
      </c>
      <c r="D51" s="2">
        <v>244482</v>
      </c>
      <c r="F51">
        <v>489</v>
      </c>
      <c r="G51" t="s">
        <v>2531</v>
      </c>
      <c r="H51">
        <v>23</v>
      </c>
      <c r="I51" t="s">
        <v>2532</v>
      </c>
      <c r="J51" t="s">
        <v>985</v>
      </c>
      <c r="K51" t="s">
        <v>986</v>
      </c>
      <c r="L51">
        <v>923</v>
      </c>
      <c r="N51" t="s">
        <v>2576</v>
      </c>
      <c r="O51" t="s">
        <v>2577</v>
      </c>
      <c r="P51">
        <v>1</v>
      </c>
      <c r="Q51" t="s">
        <v>2578</v>
      </c>
      <c r="R51" s="2">
        <v>244481</v>
      </c>
      <c r="S51" s="2">
        <v>244482</v>
      </c>
      <c r="T51" t="s">
        <v>2579</v>
      </c>
      <c r="U51">
        <v>23086963</v>
      </c>
      <c r="V51" t="s">
        <v>142</v>
      </c>
      <c r="W51">
        <v>3</v>
      </c>
      <c r="X51">
        <v>3</v>
      </c>
      <c r="Y51">
        <v>3</v>
      </c>
      <c r="Z51">
        <v>3</v>
      </c>
      <c r="AA51">
        <v>0</v>
      </c>
      <c r="AB51">
        <v>0</v>
      </c>
      <c r="AC51">
        <v>0</v>
      </c>
      <c r="AD51">
        <v>0</v>
      </c>
      <c r="AE51">
        <v>3</v>
      </c>
      <c r="AF51">
        <v>3</v>
      </c>
      <c r="AI51" t="s">
        <v>2537</v>
      </c>
      <c r="AJ51" t="s">
        <v>989</v>
      </c>
      <c r="AK51" t="s">
        <v>1039</v>
      </c>
      <c r="AL51" t="s">
        <v>1008</v>
      </c>
      <c r="AM51" t="s">
        <v>1009</v>
      </c>
      <c r="AN51" t="s">
        <v>2538</v>
      </c>
      <c r="AO51" t="s">
        <v>2539</v>
      </c>
      <c r="AP51">
        <v>10</v>
      </c>
      <c r="AQ51">
        <v>1</v>
      </c>
      <c r="AT51" t="s">
        <v>2540</v>
      </c>
      <c r="AU51" t="s">
        <v>2562</v>
      </c>
      <c r="AV51" t="s">
        <v>765</v>
      </c>
      <c r="AW51" t="s">
        <v>765</v>
      </c>
      <c r="AX51" t="s">
        <v>990</v>
      </c>
      <c r="AY51">
        <v>0</v>
      </c>
      <c r="AZ51" t="s">
        <v>994</v>
      </c>
      <c r="BA51">
        <v>1179740890384</v>
      </c>
      <c r="BD51">
        <v>1</v>
      </c>
      <c r="BF51" t="s">
        <v>2563</v>
      </c>
      <c r="BG51">
        <v>1333314600</v>
      </c>
      <c r="BH51" t="s">
        <v>995</v>
      </c>
      <c r="BI51">
        <v>3</v>
      </c>
      <c r="BJ51">
        <v>3</v>
      </c>
      <c r="BK51">
        <v>1300</v>
      </c>
      <c r="BL51" t="s">
        <v>2543</v>
      </c>
    </row>
    <row r="52" spans="3:64">
      <c r="C52" s="2">
        <v>244482</v>
      </c>
      <c r="D52" s="2">
        <v>244482</v>
      </c>
      <c r="F52">
        <v>489</v>
      </c>
      <c r="G52" t="s">
        <v>2531</v>
      </c>
      <c r="H52">
        <v>23</v>
      </c>
      <c r="I52" t="s">
        <v>2532</v>
      </c>
      <c r="J52" t="s">
        <v>985</v>
      </c>
      <c r="K52" t="s">
        <v>986</v>
      </c>
      <c r="L52">
        <v>923</v>
      </c>
      <c r="N52" t="s">
        <v>2576</v>
      </c>
      <c r="O52" t="s">
        <v>2577</v>
      </c>
      <c r="P52">
        <v>1</v>
      </c>
      <c r="Q52" t="s">
        <v>2578</v>
      </c>
      <c r="R52" s="2">
        <v>244481</v>
      </c>
      <c r="S52" s="2">
        <v>244482</v>
      </c>
      <c r="T52" t="s">
        <v>2579</v>
      </c>
      <c r="U52">
        <v>23090967</v>
      </c>
      <c r="V52" t="s">
        <v>63</v>
      </c>
      <c r="W52">
        <v>3</v>
      </c>
      <c r="X52">
        <v>3</v>
      </c>
      <c r="Y52">
        <v>3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3</v>
      </c>
      <c r="AI52" t="s">
        <v>2537</v>
      </c>
      <c r="AJ52" t="s">
        <v>989</v>
      </c>
      <c r="AK52" t="s">
        <v>1007</v>
      </c>
      <c r="AL52" t="s">
        <v>1008</v>
      </c>
      <c r="AM52" t="s">
        <v>1009</v>
      </c>
      <c r="AN52" t="s">
        <v>2538</v>
      </c>
      <c r="AO52" t="s">
        <v>2539</v>
      </c>
      <c r="AP52">
        <v>10</v>
      </c>
      <c r="AQ52">
        <v>1</v>
      </c>
      <c r="AT52" t="s">
        <v>2540</v>
      </c>
      <c r="AU52" t="s">
        <v>2562</v>
      </c>
      <c r="AV52" t="s">
        <v>765</v>
      </c>
      <c r="AW52" t="s">
        <v>765</v>
      </c>
      <c r="AX52" t="s">
        <v>990</v>
      </c>
      <c r="AY52">
        <v>0</v>
      </c>
      <c r="AZ52" t="s">
        <v>994</v>
      </c>
      <c r="BA52">
        <v>1179740890384</v>
      </c>
      <c r="BD52">
        <v>1</v>
      </c>
      <c r="BF52" t="s">
        <v>2563</v>
      </c>
      <c r="BG52">
        <v>1333314600</v>
      </c>
      <c r="BH52" t="s">
        <v>995</v>
      </c>
      <c r="BI52">
        <v>3</v>
      </c>
      <c r="BJ52">
        <v>3</v>
      </c>
      <c r="BK52">
        <v>1300</v>
      </c>
      <c r="BL52" t="s">
        <v>2543</v>
      </c>
    </row>
    <row r="53" spans="3:64">
      <c r="C53" s="2">
        <v>244482</v>
      </c>
      <c r="D53" s="2">
        <v>244482</v>
      </c>
      <c r="F53">
        <v>489</v>
      </c>
      <c r="G53" t="s">
        <v>2531</v>
      </c>
      <c r="H53">
        <v>23</v>
      </c>
      <c r="I53" t="s">
        <v>2532</v>
      </c>
      <c r="J53" t="s">
        <v>985</v>
      </c>
      <c r="K53" t="s">
        <v>986</v>
      </c>
      <c r="L53">
        <v>923</v>
      </c>
      <c r="N53" t="s">
        <v>2576</v>
      </c>
      <c r="O53" t="s">
        <v>2577</v>
      </c>
      <c r="P53">
        <v>1</v>
      </c>
      <c r="Q53" t="s">
        <v>2578</v>
      </c>
      <c r="R53" s="2">
        <v>244481</v>
      </c>
      <c r="S53" s="2">
        <v>244482</v>
      </c>
      <c r="T53" t="s">
        <v>2579</v>
      </c>
      <c r="U53">
        <v>23088348</v>
      </c>
      <c r="V53" t="s">
        <v>78</v>
      </c>
      <c r="W53">
        <v>5</v>
      </c>
      <c r="X53">
        <v>5</v>
      </c>
      <c r="Y53">
        <v>5</v>
      </c>
      <c r="Z53">
        <v>5</v>
      </c>
      <c r="AA53">
        <v>0</v>
      </c>
      <c r="AB53">
        <v>0</v>
      </c>
      <c r="AC53">
        <v>0</v>
      </c>
      <c r="AD53">
        <v>0</v>
      </c>
      <c r="AE53">
        <v>5</v>
      </c>
      <c r="AF53">
        <v>5</v>
      </c>
      <c r="AI53" t="s">
        <v>2537</v>
      </c>
      <c r="AJ53" t="s">
        <v>989</v>
      </c>
      <c r="AK53" t="s">
        <v>1007</v>
      </c>
      <c r="AL53" t="s">
        <v>1008</v>
      </c>
      <c r="AM53" t="s">
        <v>1009</v>
      </c>
      <c r="AN53" t="s">
        <v>2538</v>
      </c>
      <c r="AO53" t="s">
        <v>2539</v>
      </c>
      <c r="AP53">
        <v>10</v>
      </c>
      <c r="AQ53">
        <v>1</v>
      </c>
      <c r="AT53" t="s">
        <v>2540</v>
      </c>
      <c r="AU53" t="s">
        <v>2562</v>
      </c>
      <c r="AV53" t="s">
        <v>765</v>
      </c>
      <c r="AW53" t="s">
        <v>765</v>
      </c>
      <c r="AX53" t="s">
        <v>990</v>
      </c>
      <c r="AY53">
        <v>0</v>
      </c>
      <c r="AZ53" t="s">
        <v>994</v>
      </c>
      <c r="BA53">
        <v>1179740890384</v>
      </c>
      <c r="BD53">
        <v>1</v>
      </c>
      <c r="BF53" t="s">
        <v>2563</v>
      </c>
      <c r="BG53">
        <v>1333314600</v>
      </c>
      <c r="BH53" t="s">
        <v>995</v>
      </c>
      <c r="BI53">
        <v>5</v>
      </c>
      <c r="BJ53">
        <v>5</v>
      </c>
      <c r="BK53">
        <v>1300</v>
      </c>
      <c r="BL53" t="s">
        <v>2543</v>
      </c>
    </row>
    <row r="54" spans="3:64">
      <c r="C54" s="2">
        <v>244482</v>
      </c>
      <c r="D54" s="2">
        <v>244482</v>
      </c>
      <c r="F54">
        <v>489</v>
      </c>
      <c r="G54" t="s">
        <v>2531</v>
      </c>
      <c r="H54">
        <v>23</v>
      </c>
      <c r="I54" t="s">
        <v>2532</v>
      </c>
      <c r="J54" t="s">
        <v>985</v>
      </c>
      <c r="K54" t="s">
        <v>986</v>
      </c>
      <c r="L54">
        <v>923</v>
      </c>
      <c r="N54" t="s">
        <v>2576</v>
      </c>
      <c r="O54" t="s">
        <v>2577</v>
      </c>
      <c r="P54">
        <v>1</v>
      </c>
      <c r="Q54" t="s">
        <v>2578</v>
      </c>
      <c r="R54" s="2">
        <v>244481</v>
      </c>
      <c r="S54" s="2">
        <v>244482</v>
      </c>
      <c r="T54" t="s">
        <v>2579</v>
      </c>
      <c r="U54">
        <v>23086964</v>
      </c>
      <c r="V54" t="s">
        <v>156</v>
      </c>
      <c r="W54">
        <v>3</v>
      </c>
      <c r="X54">
        <v>3</v>
      </c>
      <c r="Y54">
        <v>3</v>
      </c>
      <c r="Z54">
        <v>3</v>
      </c>
      <c r="AA54">
        <v>0</v>
      </c>
      <c r="AB54">
        <v>0</v>
      </c>
      <c r="AC54">
        <v>0</v>
      </c>
      <c r="AD54">
        <v>0</v>
      </c>
      <c r="AE54">
        <v>3</v>
      </c>
      <c r="AF54">
        <v>3</v>
      </c>
      <c r="AI54" t="s">
        <v>2537</v>
      </c>
      <c r="AJ54" t="s">
        <v>989</v>
      </c>
      <c r="AK54" t="s">
        <v>1039</v>
      </c>
      <c r="AL54" t="s">
        <v>1008</v>
      </c>
      <c r="AM54" t="s">
        <v>1009</v>
      </c>
      <c r="AN54" t="s">
        <v>2538</v>
      </c>
      <c r="AO54" t="s">
        <v>2539</v>
      </c>
      <c r="AP54">
        <v>10</v>
      </c>
      <c r="AQ54">
        <v>1</v>
      </c>
      <c r="AT54" t="s">
        <v>2540</v>
      </c>
      <c r="AU54" t="s">
        <v>2562</v>
      </c>
      <c r="AV54" t="s">
        <v>765</v>
      </c>
      <c r="AW54" t="s">
        <v>765</v>
      </c>
      <c r="AX54" t="s">
        <v>990</v>
      </c>
      <c r="AY54">
        <v>0</v>
      </c>
      <c r="AZ54" t="s">
        <v>994</v>
      </c>
      <c r="BA54">
        <v>1179740890384</v>
      </c>
      <c r="BD54">
        <v>1</v>
      </c>
      <c r="BF54" t="s">
        <v>2563</v>
      </c>
      <c r="BG54">
        <v>1333314600</v>
      </c>
      <c r="BH54" t="s">
        <v>995</v>
      </c>
      <c r="BI54">
        <v>3</v>
      </c>
      <c r="BJ54">
        <v>3</v>
      </c>
      <c r="BK54">
        <v>1300</v>
      </c>
      <c r="BL54" t="s">
        <v>2543</v>
      </c>
    </row>
    <row r="55" spans="3:64">
      <c r="C55" s="2">
        <v>244482</v>
      </c>
      <c r="D55" s="2">
        <v>244482</v>
      </c>
      <c r="F55">
        <v>489</v>
      </c>
      <c r="G55" t="s">
        <v>2531</v>
      </c>
      <c r="H55">
        <v>23</v>
      </c>
      <c r="I55" t="s">
        <v>2532</v>
      </c>
      <c r="J55" t="s">
        <v>985</v>
      </c>
      <c r="K55" t="s">
        <v>986</v>
      </c>
      <c r="L55">
        <v>923</v>
      </c>
      <c r="N55" t="s">
        <v>2576</v>
      </c>
      <c r="O55" t="s">
        <v>2577</v>
      </c>
      <c r="P55">
        <v>1</v>
      </c>
      <c r="Q55" t="s">
        <v>2578</v>
      </c>
      <c r="R55" s="2">
        <v>244481</v>
      </c>
      <c r="S55" s="2">
        <v>244482</v>
      </c>
      <c r="T55" t="s">
        <v>2579</v>
      </c>
      <c r="U55">
        <v>23090975</v>
      </c>
      <c r="V55" t="s">
        <v>249</v>
      </c>
      <c r="W55">
        <v>3</v>
      </c>
      <c r="X55">
        <v>3</v>
      </c>
      <c r="Y55">
        <v>3</v>
      </c>
      <c r="Z55">
        <v>3</v>
      </c>
      <c r="AA55">
        <v>0</v>
      </c>
      <c r="AB55">
        <v>0</v>
      </c>
      <c r="AC55">
        <v>0</v>
      </c>
      <c r="AD55">
        <v>0</v>
      </c>
      <c r="AE55">
        <v>3</v>
      </c>
      <c r="AF55">
        <v>3</v>
      </c>
      <c r="AI55" t="s">
        <v>2537</v>
      </c>
      <c r="AJ55" t="s">
        <v>989</v>
      </c>
      <c r="AK55" t="s">
        <v>1039</v>
      </c>
      <c r="AL55" t="s">
        <v>1008</v>
      </c>
      <c r="AM55" t="s">
        <v>1009</v>
      </c>
      <c r="AN55" t="s">
        <v>2538</v>
      </c>
      <c r="AO55" t="s">
        <v>2539</v>
      </c>
      <c r="AP55">
        <v>10</v>
      </c>
      <c r="AQ55">
        <v>1</v>
      </c>
      <c r="AT55" t="s">
        <v>2540</v>
      </c>
      <c r="AU55" t="s">
        <v>2562</v>
      </c>
      <c r="AV55" t="s">
        <v>765</v>
      </c>
      <c r="AW55" t="s">
        <v>765</v>
      </c>
      <c r="AX55" t="s">
        <v>990</v>
      </c>
      <c r="AY55">
        <v>0</v>
      </c>
      <c r="AZ55" t="s">
        <v>994</v>
      </c>
      <c r="BA55">
        <v>1179740890384</v>
      </c>
      <c r="BD55">
        <v>1</v>
      </c>
      <c r="BF55" t="s">
        <v>2563</v>
      </c>
      <c r="BG55">
        <v>1333314600</v>
      </c>
      <c r="BH55" t="s">
        <v>995</v>
      </c>
      <c r="BI55">
        <v>3</v>
      </c>
      <c r="BJ55">
        <v>3</v>
      </c>
      <c r="BK55">
        <v>1300</v>
      </c>
      <c r="BL55" t="s">
        <v>2543</v>
      </c>
    </row>
    <row r="56" spans="3:64">
      <c r="C56" s="2">
        <v>244482</v>
      </c>
      <c r="D56" s="2">
        <v>244482</v>
      </c>
      <c r="F56">
        <v>489</v>
      </c>
      <c r="G56" t="s">
        <v>2531</v>
      </c>
      <c r="H56">
        <v>23</v>
      </c>
      <c r="I56" t="s">
        <v>2532</v>
      </c>
      <c r="J56" t="s">
        <v>985</v>
      </c>
      <c r="K56" t="s">
        <v>986</v>
      </c>
      <c r="L56">
        <v>923</v>
      </c>
      <c r="N56" t="s">
        <v>2576</v>
      </c>
      <c r="O56" t="s">
        <v>2577</v>
      </c>
      <c r="P56">
        <v>1</v>
      </c>
      <c r="Q56" t="s">
        <v>2578</v>
      </c>
      <c r="R56" s="2">
        <v>244481</v>
      </c>
      <c r="S56" s="2">
        <v>244482</v>
      </c>
      <c r="T56" t="s">
        <v>2579</v>
      </c>
      <c r="U56">
        <v>23039556</v>
      </c>
      <c r="V56" t="s">
        <v>267</v>
      </c>
      <c r="W56">
        <v>3</v>
      </c>
      <c r="X56">
        <v>15</v>
      </c>
      <c r="Y56">
        <v>3</v>
      </c>
      <c r="Z56">
        <v>15</v>
      </c>
      <c r="AA56">
        <v>0</v>
      </c>
      <c r="AB56">
        <v>0</v>
      </c>
      <c r="AC56">
        <v>0</v>
      </c>
      <c r="AD56">
        <v>0</v>
      </c>
      <c r="AE56">
        <v>3</v>
      </c>
      <c r="AF56">
        <v>15</v>
      </c>
      <c r="AI56" t="s">
        <v>2537</v>
      </c>
      <c r="AJ56" t="s">
        <v>989</v>
      </c>
      <c r="AK56" t="s">
        <v>1039</v>
      </c>
      <c r="AL56" t="s">
        <v>1008</v>
      </c>
      <c r="AM56" t="s">
        <v>1009</v>
      </c>
      <c r="AN56" t="s">
        <v>2538</v>
      </c>
      <c r="AO56" t="s">
        <v>2539</v>
      </c>
      <c r="AP56">
        <v>10</v>
      </c>
      <c r="AQ56">
        <v>1</v>
      </c>
      <c r="AT56" t="s">
        <v>2540</v>
      </c>
      <c r="AU56" t="s">
        <v>2562</v>
      </c>
      <c r="AV56" t="s">
        <v>1010</v>
      </c>
      <c r="AW56" t="s">
        <v>765</v>
      </c>
      <c r="AX56" t="s">
        <v>990</v>
      </c>
      <c r="AY56">
        <v>0</v>
      </c>
      <c r="AZ56" t="s">
        <v>994</v>
      </c>
      <c r="BA56">
        <v>1179740890384</v>
      </c>
      <c r="BD56">
        <v>1</v>
      </c>
      <c r="BF56" t="s">
        <v>2563</v>
      </c>
      <c r="BG56">
        <v>1333314600</v>
      </c>
      <c r="BH56" t="s">
        <v>995</v>
      </c>
      <c r="BI56">
        <v>3</v>
      </c>
      <c r="BJ56">
        <v>15</v>
      </c>
      <c r="BK56">
        <v>1300</v>
      </c>
      <c r="BL56" t="s">
        <v>2543</v>
      </c>
    </row>
    <row r="57" spans="3:64">
      <c r="C57" s="2">
        <v>244482</v>
      </c>
      <c r="D57" s="2">
        <v>244482</v>
      </c>
      <c r="F57">
        <v>489</v>
      </c>
      <c r="G57" t="s">
        <v>2531</v>
      </c>
      <c r="H57">
        <v>23</v>
      </c>
      <c r="I57" t="s">
        <v>2532</v>
      </c>
      <c r="J57" t="s">
        <v>985</v>
      </c>
      <c r="K57" t="s">
        <v>986</v>
      </c>
      <c r="L57">
        <v>923</v>
      </c>
      <c r="N57" t="s">
        <v>2580</v>
      </c>
      <c r="O57" t="s">
        <v>2581</v>
      </c>
      <c r="P57">
        <v>1</v>
      </c>
      <c r="Q57" t="s">
        <v>2582</v>
      </c>
      <c r="R57" s="2">
        <v>244481</v>
      </c>
      <c r="S57" s="2">
        <v>244482</v>
      </c>
      <c r="T57" t="s">
        <v>2583</v>
      </c>
      <c r="U57">
        <v>23086965</v>
      </c>
      <c r="V57" t="s">
        <v>225</v>
      </c>
      <c r="W57">
        <v>3</v>
      </c>
      <c r="X57">
        <v>3</v>
      </c>
      <c r="Y57">
        <v>3</v>
      </c>
      <c r="Z57">
        <v>3</v>
      </c>
      <c r="AA57">
        <v>0</v>
      </c>
      <c r="AB57">
        <v>0</v>
      </c>
      <c r="AC57">
        <v>0</v>
      </c>
      <c r="AD57">
        <v>0</v>
      </c>
      <c r="AE57">
        <v>3</v>
      </c>
      <c r="AF57">
        <v>3</v>
      </c>
      <c r="AI57" t="s">
        <v>2537</v>
      </c>
      <c r="AJ57" t="s">
        <v>989</v>
      </c>
      <c r="AK57" t="s">
        <v>1039</v>
      </c>
      <c r="AL57" t="s">
        <v>1008</v>
      </c>
      <c r="AM57" t="s">
        <v>1009</v>
      </c>
      <c r="AN57" t="s">
        <v>2538</v>
      </c>
      <c r="AO57" t="s">
        <v>2539</v>
      </c>
      <c r="AP57">
        <v>10</v>
      </c>
      <c r="AQ57">
        <v>1</v>
      </c>
      <c r="AT57" t="s">
        <v>2540</v>
      </c>
      <c r="AU57" t="s">
        <v>2562</v>
      </c>
      <c r="AV57" t="s">
        <v>765</v>
      </c>
      <c r="AW57" t="s">
        <v>765</v>
      </c>
      <c r="AX57" t="s">
        <v>990</v>
      </c>
      <c r="AY57">
        <v>0</v>
      </c>
      <c r="AZ57" t="s">
        <v>994</v>
      </c>
      <c r="BA57">
        <v>1179740890419</v>
      </c>
      <c r="BD57">
        <v>1</v>
      </c>
      <c r="BF57" t="s">
        <v>2563</v>
      </c>
      <c r="BG57">
        <v>1333314600</v>
      </c>
      <c r="BH57" t="s">
        <v>995</v>
      </c>
      <c r="BI57">
        <v>3</v>
      </c>
      <c r="BJ57">
        <v>3</v>
      </c>
      <c r="BK57">
        <v>1300</v>
      </c>
      <c r="BL57" t="s">
        <v>2543</v>
      </c>
    </row>
    <row r="58" spans="3:64">
      <c r="C58" s="2">
        <v>244482</v>
      </c>
      <c r="D58" s="2">
        <v>244482</v>
      </c>
      <c r="F58">
        <v>489</v>
      </c>
      <c r="G58" t="s">
        <v>2531</v>
      </c>
      <c r="H58">
        <v>23</v>
      </c>
      <c r="I58" t="s">
        <v>2532</v>
      </c>
      <c r="J58" t="s">
        <v>985</v>
      </c>
      <c r="K58" t="s">
        <v>986</v>
      </c>
      <c r="L58">
        <v>923</v>
      </c>
      <c r="N58" t="s">
        <v>2580</v>
      </c>
      <c r="O58" t="s">
        <v>2581</v>
      </c>
      <c r="P58">
        <v>1</v>
      </c>
      <c r="Q58" t="s">
        <v>2582</v>
      </c>
      <c r="R58" s="2">
        <v>244481</v>
      </c>
      <c r="S58" s="2">
        <v>244482</v>
      </c>
      <c r="T58" t="s">
        <v>2583</v>
      </c>
      <c r="U58">
        <v>23039556</v>
      </c>
      <c r="V58" t="s">
        <v>267</v>
      </c>
      <c r="W58">
        <v>1</v>
      </c>
      <c r="X58">
        <v>5</v>
      </c>
      <c r="Y58">
        <v>1</v>
      </c>
      <c r="Z58">
        <v>5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5</v>
      </c>
      <c r="AI58" t="s">
        <v>2537</v>
      </c>
      <c r="AJ58" t="s">
        <v>989</v>
      </c>
      <c r="AK58" t="s">
        <v>1039</v>
      </c>
      <c r="AL58" t="s">
        <v>1008</v>
      </c>
      <c r="AM58" t="s">
        <v>1009</v>
      </c>
      <c r="AN58" t="s">
        <v>2538</v>
      </c>
      <c r="AO58" t="s">
        <v>2539</v>
      </c>
      <c r="AP58">
        <v>10</v>
      </c>
      <c r="AQ58">
        <v>1</v>
      </c>
      <c r="AT58" t="s">
        <v>2540</v>
      </c>
      <c r="AU58" t="s">
        <v>2562</v>
      </c>
      <c r="AV58" t="s">
        <v>1010</v>
      </c>
      <c r="AW58" t="s">
        <v>765</v>
      </c>
      <c r="AX58" t="s">
        <v>990</v>
      </c>
      <c r="AY58">
        <v>0</v>
      </c>
      <c r="AZ58" t="s">
        <v>994</v>
      </c>
      <c r="BA58">
        <v>1179740890419</v>
      </c>
      <c r="BD58">
        <v>1</v>
      </c>
      <c r="BF58" t="s">
        <v>2563</v>
      </c>
      <c r="BG58">
        <v>1333314600</v>
      </c>
      <c r="BH58" t="s">
        <v>995</v>
      </c>
      <c r="BI58">
        <v>1</v>
      </c>
      <c r="BJ58">
        <v>5</v>
      </c>
      <c r="BK58">
        <v>1300</v>
      </c>
      <c r="BL58" t="s">
        <v>2543</v>
      </c>
    </row>
    <row r="59" spans="3:64">
      <c r="C59" s="2">
        <v>244482</v>
      </c>
      <c r="D59" s="2">
        <v>244482</v>
      </c>
      <c r="F59">
        <v>489</v>
      </c>
      <c r="G59" t="s">
        <v>2531</v>
      </c>
      <c r="H59">
        <v>23</v>
      </c>
      <c r="I59" t="s">
        <v>2532</v>
      </c>
      <c r="J59" t="s">
        <v>985</v>
      </c>
      <c r="K59" t="s">
        <v>986</v>
      </c>
      <c r="L59">
        <v>923</v>
      </c>
      <c r="N59" t="s">
        <v>2580</v>
      </c>
      <c r="O59" t="s">
        <v>2581</v>
      </c>
      <c r="P59">
        <v>1</v>
      </c>
      <c r="Q59" t="s">
        <v>2582</v>
      </c>
      <c r="R59" s="2">
        <v>244481</v>
      </c>
      <c r="S59" s="2">
        <v>244482</v>
      </c>
      <c r="T59" t="s">
        <v>2583</v>
      </c>
      <c r="U59">
        <v>23086969</v>
      </c>
      <c r="V59" t="s">
        <v>189</v>
      </c>
      <c r="W59">
        <v>3</v>
      </c>
      <c r="X59">
        <v>3</v>
      </c>
      <c r="Y59">
        <v>3</v>
      </c>
      <c r="Z59">
        <v>3</v>
      </c>
      <c r="AA59">
        <v>0</v>
      </c>
      <c r="AB59">
        <v>0</v>
      </c>
      <c r="AC59">
        <v>0</v>
      </c>
      <c r="AD59">
        <v>0</v>
      </c>
      <c r="AE59">
        <v>3</v>
      </c>
      <c r="AF59">
        <v>3</v>
      </c>
      <c r="AI59" t="s">
        <v>2537</v>
      </c>
      <c r="AJ59" t="s">
        <v>989</v>
      </c>
      <c r="AK59" t="s">
        <v>1039</v>
      </c>
      <c r="AL59" t="s">
        <v>1008</v>
      </c>
      <c r="AM59" t="s">
        <v>1009</v>
      </c>
      <c r="AN59" t="s">
        <v>2538</v>
      </c>
      <c r="AO59" t="s">
        <v>2539</v>
      </c>
      <c r="AP59">
        <v>10</v>
      </c>
      <c r="AQ59">
        <v>1</v>
      </c>
      <c r="AT59" t="s">
        <v>2540</v>
      </c>
      <c r="AU59" t="s">
        <v>2562</v>
      </c>
      <c r="AV59" t="s">
        <v>765</v>
      </c>
      <c r="AW59" t="s">
        <v>765</v>
      </c>
      <c r="AX59" t="s">
        <v>990</v>
      </c>
      <c r="AY59">
        <v>0</v>
      </c>
      <c r="AZ59" t="s">
        <v>994</v>
      </c>
      <c r="BA59">
        <v>1179740890419</v>
      </c>
      <c r="BD59">
        <v>1</v>
      </c>
      <c r="BF59" t="s">
        <v>2563</v>
      </c>
      <c r="BG59">
        <v>1333314600</v>
      </c>
      <c r="BH59" t="s">
        <v>995</v>
      </c>
      <c r="BI59">
        <v>3</v>
      </c>
      <c r="BJ59">
        <v>3</v>
      </c>
      <c r="BK59">
        <v>1300</v>
      </c>
      <c r="BL59" t="s">
        <v>2543</v>
      </c>
    </row>
    <row r="60" spans="3:64">
      <c r="C60" s="2">
        <v>244482</v>
      </c>
      <c r="D60" s="2">
        <v>244482</v>
      </c>
      <c r="F60">
        <v>489</v>
      </c>
      <c r="G60" t="s">
        <v>2531</v>
      </c>
      <c r="H60">
        <v>23</v>
      </c>
      <c r="I60" t="s">
        <v>2532</v>
      </c>
      <c r="J60" t="s">
        <v>985</v>
      </c>
      <c r="K60" t="s">
        <v>986</v>
      </c>
      <c r="L60">
        <v>923</v>
      </c>
      <c r="N60" t="s">
        <v>2580</v>
      </c>
      <c r="O60" t="s">
        <v>2581</v>
      </c>
      <c r="P60">
        <v>1</v>
      </c>
      <c r="Q60" t="s">
        <v>2582</v>
      </c>
      <c r="R60" s="2">
        <v>244481</v>
      </c>
      <c r="S60" s="2">
        <v>244482</v>
      </c>
      <c r="T60" t="s">
        <v>2583</v>
      </c>
      <c r="U60">
        <v>23090967</v>
      </c>
      <c r="V60" t="s">
        <v>63</v>
      </c>
      <c r="W60">
        <v>3</v>
      </c>
      <c r="X60">
        <v>3</v>
      </c>
      <c r="Y60">
        <v>3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3</v>
      </c>
      <c r="AF60">
        <v>3</v>
      </c>
      <c r="AI60" t="s">
        <v>2537</v>
      </c>
      <c r="AJ60" t="s">
        <v>989</v>
      </c>
      <c r="AK60" t="s">
        <v>1007</v>
      </c>
      <c r="AL60" t="s">
        <v>1008</v>
      </c>
      <c r="AM60" t="s">
        <v>1009</v>
      </c>
      <c r="AN60" t="s">
        <v>2538</v>
      </c>
      <c r="AO60" t="s">
        <v>2539</v>
      </c>
      <c r="AP60">
        <v>10</v>
      </c>
      <c r="AQ60">
        <v>1</v>
      </c>
      <c r="AT60" t="s">
        <v>2540</v>
      </c>
      <c r="AU60" t="s">
        <v>2562</v>
      </c>
      <c r="AV60" t="s">
        <v>765</v>
      </c>
      <c r="AW60" t="s">
        <v>765</v>
      </c>
      <c r="AX60" t="s">
        <v>990</v>
      </c>
      <c r="AY60">
        <v>0</v>
      </c>
      <c r="AZ60" t="s">
        <v>994</v>
      </c>
      <c r="BA60">
        <v>1179740890419</v>
      </c>
      <c r="BD60">
        <v>1</v>
      </c>
      <c r="BF60" t="s">
        <v>2563</v>
      </c>
      <c r="BG60">
        <v>1333314600</v>
      </c>
      <c r="BH60" t="s">
        <v>995</v>
      </c>
      <c r="BI60">
        <v>3</v>
      </c>
      <c r="BJ60">
        <v>3</v>
      </c>
      <c r="BK60">
        <v>1300</v>
      </c>
      <c r="BL60" t="s">
        <v>2543</v>
      </c>
    </row>
    <row r="61" spans="3:64">
      <c r="C61" s="2">
        <v>244482</v>
      </c>
      <c r="D61" s="2">
        <v>244482</v>
      </c>
      <c r="F61">
        <v>489</v>
      </c>
      <c r="G61" t="s">
        <v>2531</v>
      </c>
      <c r="H61">
        <v>23</v>
      </c>
      <c r="I61" t="s">
        <v>2532</v>
      </c>
      <c r="J61" t="s">
        <v>985</v>
      </c>
      <c r="K61" t="s">
        <v>986</v>
      </c>
      <c r="L61">
        <v>923</v>
      </c>
      <c r="N61" t="s">
        <v>2580</v>
      </c>
      <c r="O61" t="s">
        <v>2581</v>
      </c>
      <c r="P61">
        <v>1</v>
      </c>
      <c r="Q61" t="s">
        <v>2582</v>
      </c>
      <c r="R61" s="2">
        <v>244481</v>
      </c>
      <c r="S61" s="2">
        <v>244482</v>
      </c>
      <c r="T61" t="s">
        <v>2583</v>
      </c>
      <c r="U61">
        <v>23086964</v>
      </c>
      <c r="V61" t="s">
        <v>156</v>
      </c>
      <c r="W61">
        <v>3</v>
      </c>
      <c r="X61">
        <v>3</v>
      </c>
      <c r="Y61">
        <v>3</v>
      </c>
      <c r="Z61">
        <v>3</v>
      </c>
      <c r="AA61">
        <v>0</v>
      </c>
      <c r="AB61">
        <v>0</v>
      </c>
      <c r="AC61">
        <v>0</v>
      </c>
      <c r="AD61">
        <v>0</v>
      </c>
      <c r="AE61">
        <v>3</v>
      </c>
      <c r="AF61">
        <v>3</v>
      </c>
      <c r="AI61" t="s">
        <v>2537</v>
      </c>
      <c r="AJ61" t="s">
        <v>989</v>
      </c>
      <c r="AK61" t="s">
        <v>1039</v>
      </c>
      <c r="AL61" t="s">
        <v>1008</v>
      </c>
      <c r="AM61" t="s">
        <v>1009</v>
      </c>
      <c r="AN61" t="s">
        <v>2538</v>
      </c>
      <c r="AO61" t="s">
        <v>2539</v>
      </c>
      <c r="AP61">
        <v>10</v>
      </c>
      <c r="AQ61">
        <v>1</v>
      </c>
      <c r="AT61" t="s">
        <v>2540</v>
      </c>
      <c r="AU61" t="s">
        <v>2562</v>
      </c>
      <c r="AV61" t="s">
        <v>765</v>
      </c>
      <c r="AW61" t="s">
        <v>765</v>
      </c>
      <c r="AX61" t="s">
        <v>990</v>
      </c>
      <c r="AY61">
        <v>0</v>
      </c>
      <c r="AZ61" t="s">
        <v>994</v>
      </c>
      <c r="BA61">
        <v>1179740890419</v>
      </c>
      <c r="BD61">
        <v>1</v>
      </c>
      <c r="BF61" t="s">
        <v>2563</v>
      </c>
      <c r="BG61">
        <v>1333314600</v>
      </c>
      <c r="BH61" t="s">
        <v>995</v>
      </c>
      <c r="BI61">
        <v>3</v>
      </c>
      <c r="BJ61">
        <v>3</v>
      </c>
      <c r="BK61">
        <v>1300</v>
      </c>
      <c r="BL61" t="s">
        <v>2543</v>
      </c>
    </row>
    <row r="62" spans="3:64">
      <c r="C62" s="2">
        <v>244482</v>
      </c>
      <c r="D62" s="2">
        <v>244482</v>
      </c>
      <c r="F62">
        <v>489</v>
      </c>
      <c r="G62" t="s">
        <v>2531</v>
      </c>
      <c r="H62">
        <v>23</v>
      </c>
      <c r="I62" t="s">
        <v>2532</v>
      </c>
      <c r="J62" t="s">
        <v>985</v>
      </c>
      <c r="K62" t="s">
        <v>986</v>
      </c>
      <c r="L62">
        <v>923</v>
      </c>
      <c r="N62" t="s">
        <v>2580</v>
      </c>
      <c r="O62" t="s">
        <v>2581</v>
      </c>
      <c r="P62">
        <v>1</v>
      </c>
      <c r="Q62" t="s">
        <v>2582</v>
      </c>
      <c r="R62" s="2">
        <v>244481</v>
      </c>
      <c r="S62" s="2">
        <v>244482</v>
      </c>
      <c r="T62" t="s">
        <v>2583</v>
      </c>
      <c r="U62">
        <v>23090975</v>
      </c>
      <c r="V62" t="s">
        <v>249</v>
      </c>
      <c r="W62">
        <v>3</v>
      </c>
      <c r="X62">
        <v>3</v>
      </c>
      <c r="Y62">
        <v>3</v>
      </c>
      <c r="Z62">
        <v>3</v>
      </c>
      <c r="AA62">
        <v>0</v>
      </c>
      <c r="AB62">
        <v>0</v>
      </c>
      <c r="AC62">
        <v>0</v>
      </c>
      <c r="AD62">
        <v>0</v>
      </c>
      <c r="AE62">
        <v>3</v>
      </c>
      <c r="AF62">
        <v>3</v>
      </c>
      <c r="AI62" t="s">
        <v>2537</v>
      </c>
      <c r="AJ62" t="s">
        <v>989</v>
      </c>
      <c r="AK62" t="s">
        <v>1039</v>
      </c>
      <c r="AL62" t="s">
        <v>1008</v>
      </c>
      <c r="AM62" t="s">
        <v>1009</v>
      </c>
      <c r="AN62" t="s">
        <v>2538</v>
      </c>
      <c r="AO62" t="s">
        <v>2539</v>
      </c>
      <c r="AP62">
        <v>10</v>
      </c>
      <c r="AQ62">
        <v>1</v>
      </c>
      <c r="AT62" t="s">
        <v>2540</v>
      </c>
      <c r="AU62" t="s">
        <v>2562</v>
      </c>
      <c r="AV62" t="s">
        <v>765</v>
      </c>
      <c r="AW62" t="s">
        <v>765</v>
      </c>
      <c r="AX62" t="s">
        <v>990</v>
      </c>
      <c r="AY62">
        <v>0</v>
      </c>
      <c r="AZ62" t="s">
        <v>994</v>
      </c>
      <c r="BA62">
        <v>1179740890419</v>
      </c>
      <c r="BD62">
        <v>1</v>
      </c>
      <c r="BF62" t="s">
        <v>2563</v>
      </c>
      <c r="BG62">
        <v>1333314600</v>
      </c>
      <c r="BH62" t="s">
        <v>995</v>
      </c>
      <c r="BI62">
        <v>3</v>
      </c>
      <c r="BJ62">
        <v>3</v>
      </c>
      <c r="BK62">
        <v>1300</v>
      </c>
      <c r="BL62" t="s">
        <v>2543</v>
      </c>
    </row>
    <row r="63" spans="3:64">
      <c r="C63" s="2">
        <v>244482</v>
      </c>
      <c r="D63" s="2">
        <v>244482</v>
      </c>
      <c r="F63">
        <v>489</v>
      </c>
      <c r="G63" t="s">
        <v>2531</v>
      </c>
      <c r="H63">
        <v>23</v>
      </c>
      <c r="I63" t="s">
        <v>2532</v>
      </c>
      <c r="J63" t="s">
        <v>985</v>
      </c>
      <c r="K63" t="s">
        <v>986</v>
      </c>
      <c r="L63">
        <v>923</v>
      </c>
      <c r="N63" t="s">
        <v>2580</v>
      </c>
      <c r="O63" t="s">
        <v>2581</v>
      </c>
      <c r="P63">
        <v>1</v>
      </c>
      <c r="Q63" t="s">
        <v>2582</v>
      </c>
      <c r="R63" s="2">
        <v>244481</v>
      </c>
      <c r="S63" s="2">
        <v>244482</v>
      </c>
      <c r="T63" t="s">
        <v>2583</v>
      </c>
      <c r="U63">
        <v>23090974</v>
      </c>
      <c r="V63" t="s">
        <v>211</v>
      </c>
      <c r="W63">
        <v>3</v>
      </c>
      <c r="X63">
        <v>3</v>
      </c>
      <c r="Y63">
        <v>3</v>
      </c>
      <c r="Z63">
        <v>3</v>
      </c>
      <c r="AA63">
        <v>0</v>
      </c>
      <c r="AB63">
        <v>0</v>
      </c>
      <c r="AC63">
        <v>0</v>
      </c>
      <c r="AD63">
        <v>0</v>
      </c>
      <c r="AE63">
        <v>3</v>
      </c>
      <c r="AF63">
        <v>3</v>
      </c>
      <c r="AI63" t="s">
        <v>2537</v>
      </c>
      <c r="AJ63" t="s">
        <v>989</v>
      </c>
      <c r="AK63" t="s">
        <v>1039</v>
      </c>
      <c r="AL63" t="s">
        <v>1008</v>
      </c>
      <c r="AM63" t="s">
        <v>1009</v>
      </c>
      <c r="AN63" t="s">
        <v>2538</v>
      </c>
      <c r="AO63" t="s">
        <v>2539</v>
      </c>
      <c r="AP63">
        <v>10</v>
      </c>
      <c r="AQ63">
        <v>1</v>
      </c>
      <c r="AT63" t="s">
        <v>2540</v>
      </c>
      <c r="AU63" t="s">
        <v>2562</v>
      </c>
      <c r="AV63" t="s">
        <v>765</v>
      </c>
      <c r="AW63" t="s">
        <v>765</v>
      </c>
      <c r="AX63" t="s">
        <v>990</v>
      </c>
      <c r="AY63">
        <v>0</v>
      </c>
      <c r="AZ63" t="s">
        <v>994</v>
      </c>
      <c r="BA63">
        <v>1179740890419</v>
      </c>
      <c r="BD63">
        <v>1</v>
      </c>
      <c r="BF63" t="s">
        <v>2563</v>
      </c>
      <c r="BG63">
        <v>1333314600</v>
      </c>
      <c r="BH63" t="s">
        <v>995</v>
      </c>
      <c r="BI63">
        <v>3</v>
      </c>
      <c r="BJ63">
        <v>3</v>
      </c>
      <c r="BK63">
        <v>1300</v>
      </c>
      <c r="BL63" t="s">
        <v>2543</v>
      </c>
    </row>
    <row r="64" spans="3:64">
      <c r="C64" s="2">
        <v>244482</v>
      </c>
      <c r="D64" s="2">
        <v>244482</v>
      </c>
      <c r="F64">
        <v>489</v>
      </c>
      <c r="G64" t="s">
        <v>2531</v>
      </c>
      <c r="H64">
        <v>23</v>
      </c>
      <c r="I64" t="s">
        <v>2532</v>
      </c>
      <c r="J64" t="s">
        <v>985</v>
      </c>
      <c r="K64" t="s">
        <v>986</v>
      </c>
      <c r="L64">
        <v>923</v>
      </c>
      <c r="N64" t="s">
        <v>2580</v>
      </c>
      <c r="O64" t="s">
        <v>2581</v>
      </c>
      <c r="P64">
        <v>1</v>
      </c>
      <c r="Q64" t="s">
        <v>2582</v>
      </c>
      <c r="R64" s="2">
        <v>244481</v>
      </c>
      <c r="S64" s="2">
        <v>244482</v>
      </c>
      <c r="T64" t="s">
        <v>2583</v>
      </c>
      <c r="U64">
        <v>23095547</v>
      </c>
      <c r="V64" t="s">
        <v>144</v>
      </c>
      <c r="W64">
        <v>3</v>
      </c>
      <c r="X64">
        <v>3</v>
      </c>
      <c r="Y64">
        <v>3</v>
      </c>
      <c r="Z64">
        <v>3</v>
      </c>
      <c r="AA64">
        <v>0</v>
      </c>
      <c r="AB64">
        <v>0</v>
      </c>
      <c r="AC64">
        <v>0</v>
      </c>
      <c r="AD64">
        <v>0</v>
      </c>
      <c r="AE64">
        <v>3</v>
      </c>
      <c r="AF64">
        <v>3</v>
      </c>
      <c r="AI64" t="s">
        <v>2537</v>
      </c>
      <c r="AJ64" t="s">
        <v>989</v>
      </c>
      <c r="AK64" t="s">
        <v>1039</v>
      </c>
      <c r="AL64" t="s">
        <v>1008</v>
      </c>
      <c r="AM64" t="s">
        <v>1009</v>
      </c>
      <c r="AN64" t="s">
        <v>2538</v>
      </c>
      <c r="AO64" t="s">
        <v>2539</v>
      </c>
      <c r="AP64">
        <v>10</v>
      </c>
      <c r="AQ64">
        <v>1</v>
      </c>
      <c r="AT64" t="s">
        <v>2540</v>
      </c>
      <c r="AU64" t="s">
        <v>2562</v>
      </c>
      <c r="AV64" t="s">
        <v>765</v>
      </c>
      <c r="AW64" t="s">
        <v>765</v>
      </c>
      <c r="AX64" t="s">
        <v>990</v>
      </c>
      <c r="AY64">
        <v>0</v>
      </c>
      <c r="AZ64" t="s">
        <v>994</v>
      </c>
      <c r="BA64">
        <v>1179740890419</v>
      </c>
      <c r="BD64">
        <v>1</v>
      </c>
      <c r="BF64" t="s">
        <v>2563</v>
      </c>
      <c r="BG64">
        <v>1333314600</v>
      </c>
      <c r="BH64" t="s">
        <v>995</v>
      </c>
      <c r="BI64">
        <v>3</v>
      </c>
      <c r="BJ64">
        <v>3</v>
      </c>
      <c r="BK64">
        <v>1300</v>
      </c>
      <c r="BL64" t="s">
        <v>2543</v>
      </c>
    </row>
    <row r="65" spans="3:64">
      <c r="C65" s="2">
        <v>244482</v>
      </c>
      <c r="D65" s="2">
        <v>244482</v>
      </c>
      <c r="F65">
        <v>489</v>
      </c>
      <c r="G65" t="s">
        <v>2531</v>
      </c>
      <c r="H65">
        <v>23</v>
      </c>
      <c r="I65" t="s">
        <v>2532</v>
      </c>
      <c r="J65" t="s">
        <v>985</v>
      </c>
      <c r="K65" t="s">
        <v>986</v>
      </c>
      <c r="L65">
        <v>923</v>
      </c>
      <c r="N65" t="s">
        <v>2580</v>
      </c>
      <c r="O65" t="s">
        <v>2581</v>
      </c>
      <c r="P65">
        <v>1</v>
      </c>
      <c r="Q65" t="s">
        <v>2582</v>
      </c>
      <c r="R65" s="2">
        <v>244481</v>
      </c>
      <c r="S65" s="2">
        <v>244482</v>
      </c>
      <c r="T65" t="s">
        <v>2583</v>
      </c>
      <c r="U65">
        <v>23090984</v>
      </c>
      <c r="V65" t="s">
        <v>227</v>
      </c>
      <c r="W65">
        <v>3</v>
      </c>
      <c r="X65">
        <v>3</v>
      </c>
      <c r="Y65">
        <v>3</v>
      </c>
      <c r="Z65">
        <v>3</v>
      </c>
      <c r="AA65">
        <v>0</v>
      </c>
      <c r="AB65">
        <v>0</v>
      </c>
      <c r="AC65">
        <v>0</v>
      </c>
      <c r="AD65">
        <v>0</v>
      </c>
      <c r="AE65">
        <v>3</v>
      </c>
      <c r="AF65">
        <v>3</v>
      </c>
      <c r="AI65" t="s">
        <v>2537</v>
      </c>
      <c r="AJ65" t="s">
        <v>989</v>
      </c>
      <c r="AK65" t="s">
        <v>1039</v>
      </c>
      <c r="AL65" t="s">
        <v>1008</v>
      </c>
      <c r="AM65" t="s">
        <v>1009</v>
      </c>
      <c r="AN65" t="s">
        <v>2538</v>
      </c>
      <c r="AO65" t="s">
        <v>2539</v>
      </c>
      <c r="AP65">
        <v>10</v>
      </c>
      <c r="AQ65">
        <v>1</v>
      </c>
      <c r="AT65" t="s">
        <v>2540</v>
      </c>
      <c r="AU65" t="s">
        <v>2562</v>
      </c>
      <c r="AV65" t="s">
        <v>765</v>
      </c>
      <c r="AW65" t="s">
        <v>765</v>
      </c>
      <c r="AX65" t="s">
        <v>990</v>
      </c>
      <c r="AY65">
        <v>0</v>
      </c>
      <c r="AZ65" t="s">
        <v>994</v>
      </c>
      <c r="BA65">
        <v>1179740890419</v>
      </c>
      <c r="BD65">
        <v>1</v>
      </c>
      <c r="BF65" t="s">
        <v>2563</v>
      </c>
      <c r="BG65">
        <v>1333314600</v>
      </c>
      <c r="BH65" t="s">
        <v>995</v>
      </c>
      <c r="BI65">
        <v>3</v>
      </c>
      <c r="BJ65">
        <v>3</v>
      </c>
      <c r="BK65">
        <v>1300</v>
      </c>
      <c r="BL65" t="s">
        <v>2543</v>
      </c>
    </row>
    <row r="66" spans="3:64">
      <c r="C66" s="2">
        <v>244482</v>
      </c>
      <c r="D66" s="2">
        <v>244482</v>
      </c>
      <c r="F66">
        <v>489</v>
      </c>
      <c r="G66" t="s">
        <v>2531</v>
      </c>
      <c r="H66">
        <v>23</v>
      </c>
      <c r="I66" t="s">
        <v>2532</v>
      </c>
      <c r="J66" t="s">
        <v>985</v>
      </c>
      <c r="K66" t="s">
        <v>986</v>
      </c>
      <c r="L66">
        <v>923</v>
      </c>
      <c r="N66" t="s">
        <v>2580</v>
      </c>
      <c r="O66" t="s">
        <v>2581</v>
      </c>
      <c r="P66">
        <v>1</v>
      </c>
      <c r="Q66" t="s">
        <v>2582</v>
      </c>
      <c r="R66" s="2">
        <v>244481</v>
      </c>
      <c r="S66" s="2">
        <v>244482</v>
      </c>
      <c r="T66" t="s">
        <v>2583</v>
      </c>
      <c r="U66">
        <v>23086968</v>
      </c>
      <c r="V66" t="s">
        <v>247</v>
      </c>
      <c r="W66">
        <v>3</v>
      </c>
      <c r="X66">
        <v>3</v>
      </c>
      <c r="Y66">
        <v>3</v>
      </c>
      <c r="Z66">
        <v>3</v>
      </c>
      <c r="AA66">
        <v>0</v>
      </c>
      <c r="AB66">
        <v>0</v>
      </c>
      <c r="AC66">
        <v>0</v>
      </c>
      <c r="AD66">
        <v>0</v>
      </c>
      <c r="AE66">
        <v>3</v>
      </c>
      <c r="AF66">
        <v>3</v>
      </c>
      <c r="AI66" t="s">
        <v>2537</v>
      </c>
      <c r="AJ66" t="s">
        <v>989</v>
      </c>
      <c r="AK66" t="s">
        <v>1039</v>
      </c>
      <c r="AL66" t="s">
        <v>1008</v>
      </c>
      <c r="AM66" t="s">
        <v>1009</v>
      </c>
      <c r="AN66" t="s">
        <v>2538</v>
      </c>
      <c r="AO66" t="s">
        <v>2539</v>
      </c>
      <c r="AP66">
        <v>10</v>
      </c>
      <c r="AQ66">
        <v>1</v>
      </c>
      <c r="AT66" t="s">
        <v>2540</v>
      </c>
      <c r="AU66" t="s">
        <v>2562</v>
      </c>
      <c r="AV66" t="s">
        <v>765</v>
      </c>
      <c r="AW66" t="s">
        <v>765</v>
      </c>
      <c r="AX66" t="s">
        <v>990</v>
      </c>
      <c r="AY66">
        <v>0</v>
      </c>
      <c r="AZ66" t="s">
        <v>994</v>
      </c>
      <c r="BA66">
        <v>1179740890419</v>
      </c>
      <c r="BD66">
        <v>1</v>
      </c>
      <c r="BF66" t="s">
        <v>2563</v>
      </c>
      <c r="BG66">
        <v>1333314600</v>
      </c>
      <c r="BH66" t="s">
        <v>995</v>
      </c>
      <c r="BI66">
        <v>3</v>
      </c>
      <c r="BJ66">
        <v>3</v>
      </c>
      <c r="BK66">
        <v>1300</v>
      </c>
      <c r="BL66" t="s">
        <v>2543</v>
      </c>
    </row>
    <row r="67" spans="3:64">
      <c r="C67" s="2">
        <v>244482</v>
      </c>
      <c r="D67" s="2">
        <v>244482</v>
      </c>
      <c r="F67">
        <v>489</v>
      </c>
      <c r="G67" t="s">
        <v>2531</v>
      </c>
      <c r="H67">
        <v>23</v>
      </c>
      <c r="I67" t="s">
        <v>2532</v>
      </c>
      <c r="J67" t="s">
        <v>985</v>
      </c>
      <c r="K67" t="s">
        <v>986</v>
      </c>
      <c r="L67">
        <v>923</v>
      </c>
      <c r="N67" t="s">
        <v>2580</v>
      </c>
      <c r="O67" t="s">
        <v>2581</v>
      </c>
      <c r="P67">
        <v>1</v>
      </c>
      <c r="Q67" t="s">
        <v>2582</v>
      </c>
      <c r="R67" s="2">
        <v>244481</v>
      </c>
      <c r="S67" s="2">
        <v>244482</v>
      </c>
      <c r="T67" t="s">
        <v>2583</v>
      </c>
      <c r="U67">
        <v>23086963</v>
      </c>
      <c r="V67" t="s">
        <v>142</v>
      </c>
      <c r="W67">
        <v>6</v>
      </c>
      <c r="X67">
        <v>6</v>
      </c>
      <c r="Y67">
        <v>6</v>
      </c>
      <c r="Z67">
        <v>6</v>
      </c>
      <c r="AA67">
        <v>0</v>
      </c>
      <c r="AB67">
        <v>0</v>
      </c>
      <c r="AC67">
        <v>0</v>
      </c>
      <c r="AD67">
        <v>0</v>
      </c>
      <c r="AE67">
        <v>6</v>
      </c>
      <c r="AF67">
        <v>6</v>
      </c>
      <c r="AI67" t="s">
        <v>2537</v>
      </c>
      <c r="AJ67" t="s">
        <v>989</v>
      </c>
      <c r="AK67" t="s">
        <v>1039</v>
      </c>
      <c r="AL67" t="s">
        <v>1008</v>
      </c>
      <c r="AM67" t="s">
        <v>1009</v>
      </c>
      <c r="AN67" t="s">
        <v>2538</v>
      </c>
      <c r="AO67" t="s">
        <v>2539</v>
      </c>
      <c r="AP67">
        <v>10</v>
      </c>
      <c r="AQ67">
        <v>1</v>
      </c>
      <c r="AT67" t="s">
        <v>2540</v>
      </c>
      <c r="AU67" t="s">
        <v>2562</v>
      </c>
      <c r="AV67" t="s">
        <v>765</v>
      </c>
      <c r="AW67" t="s">
        <v>765</v>
      </c>
      <c r="AX67" t="s">
        <v>990</v>
      </c>
      <c r="AY67">
        <v>0</v>
      </c>
      <c r="AZ67" t="s">
        <v>994</v>
      </c>
      <c r="BA67">
        <v>1179740890419</v>
      </c>
      <c r="BD67">
        <v>1</v>
      </c>
      <c r="BF67" t="s">
        <v>2563</v>
      </c>
      <c r="BG67">
        <v>1333314600</v>
      </c>
      <c r="BH67" t="s">
        <v>995</v>
      </c>
      <c r="BI67">
        <v>6</v>
      </c>
      <c r="BJ67">
        <v>6</v>
      </c>
      <c r="BK67">
        <v>1300</v>
      </c>
      <c r="BL67" t="s">
        <v>2543</v>
      </c>
    </row>
    <row r="68" spans="3:64">
      <c r="C68" s="2">
        <v>244482</v>
      </c>
      <c r="D68" s="2">
        <v>244482</v>
      </c>
      <c r="F68">
        <v>489</v>
      </c>
      <c r="G68" t="s">
        <v>2531</v>
      </c>
      <c r="H68">
        <v>23</v>
      </c>
      <c r="I68" t="s">
        <v>2532</v>
      </c>
      <c r="J68" t="s">
        <v>985</v>
      </c>
      <c r="K68" t="s">
        <v>986</v>
      </c>
      <c r="L68">
        <v>923</v>
      </c>
      <c r="N68" t="s">
        <v>2584</v>
      </c>
      <c r="O68" t="s">
        <v>2585</v>
      </c>
      <c r="P68">
        <v>1</v>
      </c>
      <c r="Q68" t="s">
        <v>2586</v>
      </c>
      <c r="R68" s="2">
        <v>244481</v>
      </c>
      <c r="S68" s="2">
        <v>244482</v>
      </c>
      <c r="T68" t="s">
        <v>2587</v>
      </c>
      <c r="U68">
        <v>23086964</v>
      </c>
      <c r="V68" t="s">
        <v>156</v>
      </c>
      <c r="W68">
        <v>3</v>
      </c>
      <c r="X68">
        <v>3</v>
      </c>
      <c r="Y68">
        <v>3</v>
      </c>
      <c r="Z68">
        <v>3</v>
      </c>
      <c r="AA68">
        <v>0</v>
      </c>
      <c r="AB68">
        <v>0</v>
      </c>
      <c r="AC68">
        <v>0</v>
      </c>
      <c r="AD68">
        <v>0</v>
      </c>
      <c r="AE68">
        <v>3</v>
      </c>
      <c r="AF68">
        <v>3</v>
      </c>
      <c r="AI68" t="s">
        <v>2537</v>
      </c>
      <c r="AJ68" t="s">
        <v>989</v>
      </c>
      <c r="AK68" t="s">
        <v>1039</v>
      </c>
      <c r="AL68" t="s">
        <v>1008</v>
      </c>
      <c r="AM68" t="s">
        <v>1009</v>
      </c>
      <c r="AN68" t="s">
        <v>2538</v>
      </c>
      <c r="AO68" t="s">
        <v>2539</v>
      </c>
      <c r="AP68">
        <v>10</v>
      </c>
      <c r="AQ68">
        <v>1</v>
      </c>
      <c r="AT68" t="s">
        <v>2540</v>
      </c>
      <c r="AU68" t="s">
        <v>2562</v>
      </c>
      <c r="AV68" t="s">
        <v>765</v>
      </c>
      <c r="AW68" t="s">
        <v>765</v>
      </c>
      <c r="AX68" t="s">
        <v>990</v>
      </c>
      <c r="AY68">
        <v>0</v>
      </c>
      <c r="AZ68" t="s">
        <v>994</v>
      </c>
      <c r="BA68">
        <v>1179740890422</v>
      </c>
      <c r="BD68">
        <v>1</v>
      </c>
      <c r="BF68" t="s">
        <v>2563</v>
      </c>
      <c r="BG68">
        <v>1333314600</v>
      </c>
      <c r="BH68" t="s">
        <v>995</v>
      </c>
      <c r="BI68">
        <v>3</v>
      </c>
      <c r="BJ68">
        <v>3</v>
      </c>
      <c r="BK68">
        <v>1300</v>
      </c>
      <c r="BL68" t="s">
        <v>2543</v>
      </c>
    </row>
    <row r="69" spans="3:64">
      <c r="C69" s="2">
        <v>244482</v>
      </c>
      <c r="D69" s="2">
        <v>244482</v>
      </c>
      <c r="F69">
        <v>489</v>
      </c>
      <c r="G69" t="s">
        <v>2531</v>
      </c>
      <c r="H69">
        <v>23</v>
      </c>
      <c r="I69" t="s">
        <v>2532</v>
      </c>
      <c r="J69" t="s">
        <v>985</v>
      </c>
      <c r="K69" t="s">
        <v>986</v>
      </c>
      <c r="L69">
        <v>923</v>
      </c>
      <c r="N69" t="s">
        <v>2584</v>
      </c>
      <c r="O69" t="s">
        <v>2585</v>
      </c>
      <c r="P69">
        <v>1</v>
      </c>
      <c r="Q69" t="s">
        <v>2586</v>
      </c>
      <c r="R69" s="2">
        <v>244481</v>
      </c>
      <c r="S69" s="2">
        <v>244482</v>
      </c>
      <c r="T69" t="s">
        <v>2587</v>
      </c>
      <c r="U69">
        <v>23086969</v>
      </c>
      <c r="V69" t="s">
        <v>189</v>
      </c>
      <c r="W69">
        <v>3</v>
      </c>
      <c r="X69">
        <v>3</v>
      </c>
      <c r="Y69">
        <v>3</v>
      </c>
      <c r="Z69">
        <v>3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3</v>
      </c>
      <c r="AI69" t="s">
        <v>2537</v>
      </c>
      <c r="AJ69" t="s">
        <v>989</v>
      </c>
      <c r="AK69" t="s">
        <v>1039</v>
      </c>
      <c r="AL69" t="s">
        <v>1008</v>
      </c>
      <c r="AM69" t="s">
        <v>1009</v>
      </c>
      <c r="AN69" t="s">
        <v>2538</v>
      </c>
      <c r="AO69" t="s">
        <v>2539</v>
      </c>
      <c r="AP69">
        <v>10</v>
      </c>
      <c r="AQ69">
        <v>1</v>
      </c>
      <c r="AT69" t="s">
        <v>2540</v>
      </c>
      <c r="AU69" t="s">
        <v>2562</v>
      </c>
      <c r="AV69" t="s">
        <v>765</v>
      </c>
      <c r="AW69" t="s">
        <v>765</v>
      </c>
      <c r="AX69" t="s">
        <v>990</v>
      </c>
      <c r="AY69">
        <v>0</v>
      </c>
      <c r="AZ69" t="s">
        <v>994</v>
      </c>
      <c r="BA69">
        <v>1179740890422</v>
      </c>
      <c r="BD69">
        <v>1</v>
      </c>
      <c r="BF69" t="s">
        <v>2563</v>
      </c>
      <c r="BG69">
        <v>1333314600</v>
      </c>
      <c r="BH69" t="s">
        <v>995</v>
      </c>
      <c r="BI69">
        <v>3</v>
      </c>
      <c r="BJ69">
        <v>3</v>
      </c>
      <c r="BK69">
        <v>1300</v>
      </c>
      <c r="BL69" t="s">
        <v>2543</v>
      </c>
    </row>
    <row r="70" spans="3:64">
      <c r="C70" s="2">
        <v>244482</v>
      </c>
      <c r="D70" s="2">
        <v>244482</v>
      </c>
      <c r="F70">
        <v>489</v>
      </c>
      <c r="G70" t="s">
        <v>2531</v>
      </c>
      <c r="H70">
        <v>23</v>
      </c>
      <c r="I70" t="s">
        <v>2532</v>
      </c>
      <c r="J70" t="s">
        <v>985</v>
      </c>
      <c r="K70" t="s">
        <v>986</v>
      </c>
      <c r="L70">
        <v>923</v>
      </c>
      <c r="N70" t="s">
        <v>2584</v>
      </c>
      <c r="O70" t="s">
        <v>2585</v>
      </c>
      <c r="P70">
        <v>1</v>
      </c>
      <c r="Q70" t="s">
        <v>2586</v>
      </c>
      <c r="R70" s="2">
        <v>244481</v>
      </c>
      <c r="S70" s="2">
        <v>244482</v>
      </c>
      <c r="T70" t="s">
        <v>2587</v>
      </c>
      <c r="U70">
        <v>23086963</v>
      </c>
      <c r="V70" t="s">
        <v>142</v>
      </c>
      <c r="W70">
        <v>3</v>
      </c>
      <c r="X70">
        <v>3</v>
      </c>
      <c r="Y70">
        <v>3</v>
      </c>
      <c r="Z70">
        <v>3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3</v>
      </c>
      <c r="AI70" t="s">
        <v>2537</v>
      </c>
      <c r="AJ70" t="s">
        <v>989</v>
      </c>
      <c r="AK70" t="s">
        <v>1039</v>
      </c>
      <c r="AL70" t="s">
        <v>1008</v>
      </c>
      <c r="AM70" t="s">
        <v>1009</v>
      </c>
      <c r="AN70" t="s">
        <v>2538</v>
      </c>
      <c r="AO70" t="s">
        <v>2539</v>
      </c>
      <c r="AP70">
        <v>10</v>
      </c>
      <c r="AQ70">
        <v>1</v>
      </c>
      <c r="AT70" t="s">
        <v>2540</v>
      </c>
      <c r="AU70" t="s">
        <v>2562</v>
      </c>
      <c r="AV70" t="s">
        <v>765</v>
      </c>
      <c r="AW70" t="s">
        <v>765</v>
      </c>
      <c r="AX70" t="s">
        <v>990</v>
      </c>
      <c r="AY70">
        <v>0</v>
      </c>
      <c r="AZ70" t="s">
        <v>994</v>
      </c>
      <c r="BA70">
        <v>1179740890422</v>
      </c>
      <c r="BD70">
        <v>1</v>
      </c>
      <c r="BF70" t="s">
        <v>2563</v>
      </c>
      <c r="BG70">
        <v>1333314600</v>
      </c>
      <c r="BH70" t="s">
        <v>995</v>
      </c>
      <c r="BI70">
        <v>3</v>
      </c>
      <c r="BJ70">
        <v>3</v>
      </c>
      <c r="BK70">
        <v>1300</v>
      </c>
      <c r="BL70" t="s">
        <v>2543</v>
      </c>
    </row>
    <row r="71" spans="3:64">
      <c r="C71" s="2">
        <v>244482</v>
      </c>
      <c r="D71" s="2">
        <v>244482</v>
      </c>
      <c r="F71">
        <v>489</v>
      </c>
      <c r="G71" t="s">
        <v>2531</v>
      </c>
      <c r="H71">
        <v>23</v>
      </c>
      <c r="I71" t="s">
        <v>2532</v>
      </c>
      <c r="J71" t="s">
        <v>985</v>
      </c>
      <c r="K71" t="s">
        <v>986</v>
      </c>
      <c r="L71">
        <v>923</v>
      </c>
      <c r="N71" t="s">
        <v>2584</v>
      </c>
      <c r="O71" t="s">
        <v>2585</v>
      </c>
      <c r="P71">
        <v>1</v>
      </c>
      <c r="Q71" t="s">
        <v>2586</v>
      </c>
      <c r="R71" s="2">
        <v>244481</v>
      </c>
      <c r="S71" s="2">
        <v>244482</v>
      </c>
      <c r="T71" t="s">
        <v>2587</v>
      </c>
      <c r="U71">
        <v>23039556</v>
      </c>
      <c r="V71" t="s">
        <v>267</v>
      </c>
      <c r="W71">
        <v>2</v>
      </c>
      <c r="X71">
        <v>10</v>
      </c>
      <c r="Y71">
        <v>2</v>
      </c>
      <c r="Z71">
        <v>10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10</v>
      </c>
      <c r="AI71" t="s">
        <v>2537</v>
      </c>
      <c r="AJ71" t="s">
        <v>989</v>
      </c>
      <c r="AK71" t="s">
        <v>1039</v>
      </c>
      <c r="AL71" t="s">
        <v>1008</v>
      </c>
      <c r="AM71" t="s">
        <v>1009</v>
      </c>
      <c r="AN71" t="s">
        <v>2538</v>
      </c>
      <c r="AO71" t="s">
        <v>2539</v>
      </c>
      <c r="AP71">
        <v>10</v>
      </c>
      <c r="AQ71">
        <v>1</v>
      </c>
      <c r="AT71" t="s">
        <v>2540</v>
      </c>
      <c r="AU71" t="s">
        <v>2562</v>
      </c>
      <c r="AV71" t="s">
        <v>1010</v>
      </c>
      <c r="AW71" t="s">
        <v>765</v>
      </c>
      <c r="AX71" t="s">
        <v>990</v>
      </c>
      <c r="AY71">
        <v>0</v>
      </c>
      <c r="AZ71" t="s">
        <v>994</v>
      </c>
      <c r="BA71">
        <v>1179740890422</v>
      </c>
      <c r="BD71">
        <v>1</v>
      </c>
      <c r="BF71" t="s">
        <v>2563</v>
      </c>
      <c r="BG71">
        <v>1333314600</v>
      </c>
      <c r="BH71" t="s">
        <v>995</v>
      </c>
      <c r="BI71">
        <v>2</v>
      </c>
      <c r="BJ71">
        <v>10</v>
      </c>
      <c r="BK71">
        <v>1300</v>
      </c>
      <c r="BL71" t="s">
        <v>2543</v>
      </c>
    </row>
    <row r="72" spans="3:64">
      <c r="C72" s="2">
        <v>244482</v>
      </c>
      <c r="D72" s="2">
        <v>244482</v>
      </c>
      <c r="F72">
        <v>489</v>
      </c>
      <c r="G72" t="s">
        <v>2531</v>
      </c>
      <c r="H72">
        <v>23</v>
      </c>
      <c r="I72" t="s">
        <v>2532</v>
      </c>
      <c r="J72" t="s">
        <v>985</v>
      </c>
      <c r="K72" t="s">
        <v>986</v>
      </c>
      <c r="L72">
        <v>923</v>
      </c>
      <c r="N72" t="s">
        <v>2584</v>
      </c>
      <c r="O72" t="s">
        <v>2585</v>
      </c>
      <c r="P72">
        <v>1</v>
      </c>
      <c r="Q72" t="s">
        <v>2586</v>
      </c>
      <c r="R72" s="2">
        <v>244481</v>
      </c>
      <c r="S72" s="2">
        <v>244482</v>
      </c>
      <c r="T72" t="s">
        <v>2587</v>
      </c>
      <c r="U72">
        <v>23090975</v>
      </c>
      <c r="V72" t="s">
        <v>249</v>
      </c>
      <c r="W72">
        <v>6</v>
      </c>
      <c r="X72">
        <v>6</v>
      </c>
      <c r="Y72">
        <v>6</v>
      </c>
      <c r="Z72">
        <v>6</v>
      </c>
      <c r="AA72">
        <v>0</v>
      </c>
      <c r="AB72">
        <v>0</v>
      </c>
      <c r="AC72">
        <v>0</v>
      </c>
      <c r="AD72">
        <v>0</v>
      </c>
      <c r="AE72">
        <v>6</v>
      </c>
      <c r="AF72">
        <v>6</v>
      </c>
      <c r="AI72" t="s">
        <v>2537</v>
      </c>
      <c r="AJ72" t="s">
        <v>989</v>
      </c>
      <c r="AK72" t="s">
        <v>1039</v>
      </c>
      <c r="AL72" t="s">
        <v>1008</v>
      </c>
      <c r="AM72" t="s">
        <v>1009</v>
      </c>
      <c r="AN72" t="s">
        <v>2538</v>
      </c>
      <c r="AO72" t="s">
        <v>2539</v>
      </c>
      <c r="AP72">
        <v>10</v>
      </c>
      <c r="AQ72">
        <v>1</v>
      </c>
      <c r="AT72" t="s">
        <v>2540</v>
      </c>
      <c r="AU72" t="s">
        <v>2562</v>
      </c>
      <c r="AV72" t="s">
        <v>765</v>
      </c>
      <c r="AW72" t="s">
        <v>765</v>
      </c>
      <c r="AX72" t="s">
        <v>990</v>
      </c>
      <c r="AY72">
        <v>0</v>
      </c>
      <c r="AZ72" t="s">
        <v>994</v>
      </c>
      <c r="BA72">
        <v>1179740890422</v>
      </c>
      <c r="BD72">
        <v>1</v>
      </c>
      <c r="BF72" t="s">
        <v>2563</v>
      </c>
      <c r="BG72">
        <v>1333314600</v>
      </c>
      <c r="BH72" t="s">
        <v>995</v>
      </c>
      <c r="BI72">
        <v>6</v>
      </c>
      <c r="BJ72">
        <v>6</v>
      </c>
      <c r="BK72">
        <v>1300</v>
      </c>
      <c r="BL72" t="s">
        <v>2543</v>
      </c>
    </row>
    <row r="73" spans="3:64">
      <c r="C73" s="2">
        <v>244482</v>
      </c>
      <c r="D73" s="2">
        <v>244482</v>
      </c>
      <c r="F73">
        <v>489</v>
      </c>
      <c r="G73" t="s">
        <v>2531</v>
      </c>
      <c r="H73">
        <v>23</v>
      </c>
      <c r="I73" t="s">
        <v>2532</v>
      </c>
      <c r="J73" t="s">
        <v>985</v>
      </c>
      <c r="K73" t="s">
        <v>986</v>
      </c>
      <c r="L73">
        <v>923</v>
      </c>
      <c r="N73" t="s">
        <v>2588</v>
      </c>
      <c r="O73" t="s">
        <v>2589</v>
      </c>
      <c r="P73">
        <v>1</v>
      </c>
      <c r="Q73" t="s">
        <v>2590</v>
      </c>
      <c r="R73" s="2">
        <v>244481</v>
      </c>
      <c r="S73" s="2">
        <v>244482</v>
      </c>
      <c r="T73" t="s">
        <v>2591</v>
      </c>
      <c r="U73">
        <v>23095553</v>
      </c>
      <c r="V73" t="s">
        <v>67</v>
      </c>
      <c r="W73">
        <v>3</v>
      </c>
      <c r="X73">
        <v>3</v>
      </c>
      <c r="Y73">
        <v>3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3</v>
      </c>
      <c r="AF73">
        <v>3</v>
      </c>
      <c r="AI73" t="s">
        <v>2537</v>
      </c>
      <c r="AJ73" t="s">
        <v>989</v>
      </c>
      <c r="AK73" t="s">
        <v>1007</v>
      </c>
      <c r="AL73" t="s">
        <v>1008</v>
      </c>
      <c r="AM73" t="s">
        <v>1009</v>
      </c>
      <c r="AN73" t="s">
        <v>2538</v>
      </c>
      <c r="AO73" t="s">
        <v>2539</v>
      </c>
      <c r="AP73">
        <v>10</v>
      </c>
      <c r="AQ73">
        <v>1</v>
      </c>
      <c r="AT73" t="s">
        <v>2540</v>
      </c>
      <c r="AU73" t="s">
        <v>2562</v>
      </c>
      <c r="AV73" t="s">
        <v>765</v>
      </c>
      <c r="AW73" t="s">
        <v>765</v>
      </c>
      <c r="AX73" t="s">
        <v>990</v>
      </c>
      <c r="AY73">
        <v>0</v>
      </c>
      <c r="AZ73" t="s">
        <v>994</v>
      </c>
      <c r="BA73">
        <v>1179740890425</v>
      </c>
      <c r="BD73">
        <v>1</v>
      </c>
      <c r="BF73" t="s">
        <v>2563</v>
      </c>
      <c r="BG73">
        <v>1333314600</v>
      </c>
      <c r="BH73" t="s">
        <v>995</v>
      </c>
      <c r="BI73">
        <v>3</v>
      </c>
      <c r="BJ73">
        <v>3</v>
      </c>
      <c r="BK73">
        <v>1300</v>
      </c>
      <c r="BL73" t="s">
        <v>2543</v>
      </c>
    </row>
    <row r="74" spans="3:64">
      <c r="C74" s="2">
        <v>244482</v>
      </c>
      <c r="D74" s="2">
        <v>244482</v>
      </c>
      <c r="F74">
        <v>489</v>
      </c>
      <c r="G74" t="s">
        <v>2531</v>
      </c>
      <c r="H74">
        <v>23</v>
      </c>
      <c r="I74" t="s">
        <v>2532</v>
      </c>
      <c r="J74" t="s">
        <v>985</v>
      </c>
      <c r="K74" t="s">
        <v>986</v>
      </c>
      <c r="L74">
        <v>923</v>
      </c>
      <c r="N74" t="s">
        <v>2588</v>
      </c>
      <c r="O74" t="s">
        <v>2589</v>
      </c>
      <c r="P74">
        <v>1</v>
      </c>
      <c r="Q74" t="s">
        <v>2590</v>
      </c>
      <c r="R74" s="2">
        <v>244481</v>
      </c>
      <c r="S74" s="2">
        <v>244482</v>
      </c>
      <c r="T74" t="s">
        <v>2591</v>
      </c>
      <c r="U74">
        <v>23086968</v>
      </c>
      <c r="V74" t="s">
        <v>247</v>
      </c>
      <c r="W74">
        <v>6</v>
      </c>
      <c r="X74">
        <v>6</v>
      </c>
      <c r="Y74">
        <v>6</v>
      </c>
      <c r="Z74">
        <v>6</v>
      </c>
      <c r="AA74">
        <v>0</v>
      </c>
      <c r="AB74">
        <v>0</v>
      </c>
      <c r="AC74">
        <v>0</v>
      </c>
      <c r="AD74">
        <v>0</v>
      </c>
      <c r="AE74">
        <v>6</v>
      </c>
      <c r="AF74">
        <v>6</v>
      </c>
      <c r="AI74" t="s">
        <v>2537</v>
      </c>
      <c r="AJ74" t="s">
        <v>989</v>
      </c>
      <c r="AK74" t="s">
        <v>1039</v>
      </c>
      <c r="AL74" t="s">
        <v>1008</v>
      </c>
      <c r="AM74" t="s">
        <v>1009</v>
      </c>
      <c r="AN74" t="s">
        <v>2538</v>
      </c>
      <c r="AO74" t="s">
        <v>2539</v>
      </c>
      <c r="AP74">
        <v>10</v>
      </c>
      <c r="AQ74">
        <v>1</v>
      </c>
      <c r="AT74" t="s">
        <v>2540</v>
      </c>
      <c r="AU74" t="s">
        <v>2562</v>
      </c>
      <c r="AV74" t="s">
        <v>765</v>
      </c>
      <c r="AW74" t="s">
        <v>765</v>
      </c>
      <c r="AX74" t="s">
        <v>990</v>
      </c>
      <c r="AY74">
        <v>0</v>
      </c>
      <c r="AZ74" t="s">
        <v>994</v>
      </c>
      <c r="BA74">
        <v>1179740890425</v>
      </c>
      <c r="BD74">
        <v>1</v>
      </c>
      <c r="BF74" t="s">
        <v>2563</v>
      </c>
      <c r="BG74">
        <v>1333314600</v>
      </c>
      <c r="BH74" t="s">
        <v>995</v>
      </c>
      <c r="BI74">
        <v>6</v>
      </c>
      <c r="BJ74">
        <v>6</v>
      </c>
      <c r="BK74">
        <v>1300</v>
      </c>
      <c r="BL74" t="s">
        <v>2543</v>
      </c>
    </row>
    <row r="75" spans="3:64">
      <c r="C75" s="2">
        <v>244482</v>
      </c>
      <c r="D75" s="2">
        <v>244482</v>
      </c>
      <c r="F75">
        <v>489</v>
      </c>
      <c r="G75" t="s">
        <v>2531</v>
      </c>
      <c r="H75">
        <v>23</v>
      </c>
      <c r="I75" t="s">
        <v>2532</v>
      </c>
      <c r="J75" t="s">
        <v>985</v>
      </c>
      <c r="K75" t="s">
        <v>986</v>
      </c>
      <c r="L75">
        <v>923</v>
      </c>
      <c r="N75" t="s">
        <v>2588</v>
      </c>
      <c r="O75" t="s">
        <v>2589</v>
      </c>
      <c r="P75">
        <v>1</v>
      </c>
      <c r="Q75" t="s">
        <v>2590</v>
      </c>
      <c r="R75" s="2">
        <v>244481</v>
      </c>
      <c r="S75" s="2">
        <v>244482</v>
      </c>
      <c r="T75" t="s">
        <v>2591</v>
      </c>
      <c r="U75">
        <v>23095547</v>
      </c>
      <c r="V75" t="s">
        <v>144</v>
      </c>
      <c r="W75">
        <v>3</v>
      </c>
      <c r="X75">
        <v>3</v>
      </c>
      <c r="Y75">
        <v>3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3</v>
      </c>
      <c r="AF75">
        <v>3</v>
      </c>
      <c r="AI75" t="s">
        <v>2537</v>
      </c>
      <c r="AJ75" t="s">
        <v>989</v>
      </c>
      <c r="AK75" t="s">
        <v>1039</v>
      </c>
      <c r="AL75" t="s">
        <v>1008</v>
      </c>
      <c r="AM75" t="s">
        <v>1009</v>
      </c>
      <c r="AN75" t="s">
        <v>2538</v>
      </c>
      <c r="AO75" t="s">
        <v>2539</v>
      </c>
      <c r="AP75">
        <v>10</v>
      </c>
      <c r="AQ75">
        <v>1</v>
      </c>
      <c r="AT75" t="s">
        <v>2540</v>
      </c>
      <c r="AU75" t="s">
        <v>2562</v>
      </c>
      <c r="AV75" t="s">
        <v>765</v>
      </c>
      <c r="AW75" t="s">
        <v>765</v>
      </c>
      <c r="AX75" t="s">
        <v>990</v>
      </c>
      <c r="AY75">
        <v>0</v>
      </c>
      <c r="AZ75" t="s">
        <v>994</v>
      </c>
      <c r="BA75">
        <v>1179740890425</v>
      </c>
      <c r="BD75">
        <v>1</v>
      </c>
      <c r="BF75" t="s">
        <v>2563</v>
      </c>
      <c r="BG75">
        <v>1333314600</v>
      </c>
      <c r="BH75" t="s">
        <v>995</v>
      </c>
      <c r="BI75">
        <v>3</v>
      </c>
      <c r="BJ75">
        <v>3</v>
      </c>
      <c r="BK75">
        <v>1300</v>
      </c>
      <c r="BL75" t="s">
        <v>2543</v>
      </c>
    </row>
    <row r="76" spans="3:64">
      <c r="C76" s="2">
        <v>244482</v>
      </c>
      <c r="D76" s="2">
        <v>244482</v>
      </c>
      <c r="F76">
        <v>489</v>
      </c>
      <c r="G76" t="s">
        <v>2531</v>
      </c>
      <c r="H76">
        <v>23</v>
      </c>
      <c r="I76" t="s">
        <v>2532</v>
      </c>
      <c r="J76" t="s">
        <v>985</v>
      </c>
      <c r="K76" t="s">
        <v>986</v>
      </c>
      <c r="L76">
        <v>923</v>
      </c>
      <c r="N76" t="s">
        <v>2588</v>
      </c>
      <c r="O76" t="s">
        <v>2589</v>
      </c>
      <c r="P76">
        <v>1</v>
      </c>
      <c r="Q76" t="s">
        <v>2590</v>
      </c>
      <c r="R76" s="2">
        <v>244481</v>
      </c>
      <c r="S76" s="2">
        <v>244482</v>
      </c>
      <c r="T76" t="s">
        <v>2591</v>
      </c>
      <c r="U76">
        <v>23086965</v>
      </c>
      <c r="V76" t="s">
        <v>225</v>
      </c>
      <c r="W76">
        <v>6</v>
      </c>
      <c r="X76">
        <v>6</v>
      </c>
      <c r="Y76">
        <v>6</v>
      </c>
      <c r="Z76">
        <v>6</v>
      </c>
      <c r="AA76">
        <v>0</v>
      </c>
      <c r="AB76">
        <v>0</v>
      </c>
      <c r="AC76">
        <v>0</v>
      </c>
      <c r="AD76">
        <v>0</v>
      </c>
      <c r="AE76">
        <v>6</v>
      </c>
      <c r="AF76">
        <v>6</v>
      </c>
      <c r="AI76" t="s">
        <v>2537</v>
      </c>
      <c r="AJ76" t="s">
        <v>989</v>
      </c>
      <c r="AK76" t="s">
        <v>1039</v>
      </c>
      <c r="AL76" t="s">
        <v>1008</v>
      </c>
      <c r="AM76" t="s">
        <v>1009</v>
      </c>
      <c r="AN76" t="s">
        <v>2538</v>
      </c>
      <c r="AO76" t="s">
        <v>2539</v>
      </c>
      <c r="AP76">
        <v>10</v>
      </c>
      <c r="AQ76">
        <v>1</v>
      </c>
      <c r="AT76" t="s">
        <v>2540</v>
      </c>
      <c r="AU76" t="s">
        <v>2562</v>
      </c>
      <c r="AV76" t="s">
        <v>765</v>
      </c>
      <c r="AW76" t="s">
        <v>765</v>
      </c>
      <c r="AX76" t="s">
        <v>990</v>
      </c>
      <c r="AY76">
        <v>0</v>
      </c>
      <c r="AZ76" t="s">
        <v>994</v>
      </c>
      <c r="BA76">
        <v>1179740890425</v>
      </c>
      <c r="BD76">
        <v>1</v>
      </c>
      <c r="BF76" t="s">
        <v>2563</v>
      </c>
      <c r="BG76">
        <v>1333314600</v>
      </c>
      <c r="BH76" t="s">
        <v>995</v>
      </c>
      <c r="BI76">
        <v>6</v>
      </c>
      <c r="BJ76">
        <v>6</v>
      </c>
      <c r="BK76">
        <v>1300</v>
      </c>
      <c r="BL76" t="s">
        <v>2543</v>
      </c>
    </row>
    <row r="77" spans="3:64">
      <c r="C77" s="2">
        <v>244482</v>
      </c>
      <c r="D77" s="2">
        <v>244482</v>
      </c>
      <c r="F77">
        <v>489</v>
      </c>
      <c r="G77" t="s">
        <v>2531</v>
      </c>
      <c r="H77">
        <v>23</v>
      </c>
      <c r="I77" t="s">
        <v>2532</v>
      </c>
      <c r="J77" t="s">
        <v>985</v>
      </c>
      <c r="K77" t="s">
        <v>986</v>
      </c>
      <c r="L77">
        <v>923</v>
      </c>
      <c r="N77" t="s">
        <v>2588</v>
      </c>
      <c r="O77" t="s">
        <v>2589</v>
      </c>
      <c r="P77">
        <v>1</v>
      </c>
      <c r="Q77" t="s">
        <v>2590</v>
      </c>
      <c r="R77" s="2">
        <v>244481</v>
      </c>
      <c r="S77" s="2">
        <v>244482</v>
      </c>
      <c r="T77" t="s">
        <v>2591</v>
      </c>
      <c r="U77">
        <v>23086969</v>
      </c>
      <c r="V77" t="s">
        <v>189</v>
      </c>
      <c r="W77">
        <v>6</v>
      </c>
      <c r="X77">
        <v>6</v>
      </c>
      <c r="Y77">
        <v>6</v>
      </c>
      <c r="Z77">
        <v>6</v>
      </c>
      <c r="AA77">
        <v>0</v>
      </c>
      <c r="AB77">
        <v>0</v>
      </c>
      <c r="AC77">
        <v>0</v>
      </c>
      <c r="AD77">
        <v>0</v>
      </c>
      <c r="AE77">
        <v>6</v>
      </c>
      <c r="AF77">
        <v>6</v>
      </c>
      <c r="AI77" t="s">
        <v>2537</v>
      </c>
      <c r="AJ77" t="s">
        <v>989</v>
      </c>
      <c r="AK77" t="s">
        <v>1039</v>
      </c>
      <c r="AL77" t="s">
        <v>1008</v>
      </c>
      <c r="AM77" t="s">
        <v>1009</v>
      </c>
      <c r="AN77" t="s">
        <v>2538</v>
      </c>
      <c r="AO77" t="s">
        <v>2539</v>
      </c>
      <c r="AP77">
        <v>10</v>
      </c>
      <c r="AQ77">
        <v>1</v>
      </c>
      <c r="AT77" t="s">
        <v>2540</v>
      </c>
      <c r="AU77" t="s">
        <v>2562</v>
      </c>
      <c r="AV77" t="s">
        <v>765</v>
      </c>
      <c r="AW77" t="s">
        <v>765</v>
      </c>
      <c r="AX77" t="s">
        <v>990</v>
      </c>
      <c r="AY77">
        <v>0</v>
      </c>
      <c r="AZ77" t="s">
        <v>994</v>
      </c>
      <c r="BA77">
        <v>1179740890425</v>
      </c>
      <c r="BD77">
        <v>1</v>
      </c>
      <c r="BF77" t="s">
        <v>2563</v>
      </c>
      <c r="BG77">
        <v>1333314600</v>
      </c>
      <c r="BH77" t="s">
        <v>995</v>
      </c>
      <c r="BI77">
        <v>6</v>
      </c>
      <c r="BJ77">
        <v>6</v>
      </c>
      <c r="BK77">
        <v>1300</v>
      </c>
      <c r="BL77" t="s">
        <v>2543</v>
      </c>
    </row>
    <row r="78" spans="3:64">
      <c r="C78" s="2">
        <v>244482</v>
      </c>
      <c r="D78" s="2">
        <v>244482</v>
      </c>
      <c r="F78">
        <v>489</v>
      </c>
      <c r="G78" t="s">
        <v>2531</v>
      </c>
      <c r="H78">
        <v>23</v>
      </c>
      <c r="I78" t="s">
        <v>2532</v>
      </c>
      <c r="J78" t="s">
        <v>985</v>
      </c>
      <c r="K78" t="s">
        <v>986</v>
      </c>
      <c r="L78">
        <v>923</v>
      </c>
      <c r="N78" t="s">
        <v>2588</v>
      </c>
      <c r="O78" t="s">
        <v>2589</v>
      </c>
      <c r="P78">
        <v>1</v>
      </c>
      <c r="Q78" t="s">
        <v>2590</v>
      </c>
      <c r="R78" s="2">
        <v>244481</v>
      </c>
      <c r="S78" s="2">
        <v>244482</v>
      </c>
      <c r="T78" t="s">
        <v>2591</v>
      </c>
      <c r="U78">
        <v>23090984</v>
      </c>
      <c r="V78" t="s">
        <v>227</v>
      </c>
      <c r="W78">
        <v>6</v>
      </c>
      <c r="X78">
        <v>6</v>
      </c>
      <c r="Y78">
        <v>6</v>
      </c>
      <c r="Z78">
        <v>6</v>
      </c>
      <c r="AA78">
        <v>0</v>
      </c>
      <c r="AB78">
        <v>0</v>
      </c>
      <c r="AC78">
        <v>0</v>
      </c>
      <c r="AD78">
        <v>0</v>
      </c>
      <c r="AE78">
        <v>6</v>
      </c>
      <c r="AF78">
        <v>6</v>
      </c>
      <c r="AI78" t="s">
        <v>2537</v>
      </c>
      <c r="AJ78" t="s">
        <v>989</v>
      </c>
      <c r="AK78" t="s">
        <v>1039</v>
      </c>
      <c r="AL78" t="s">
        <v>1008</v>
      </c>
      <c r="AM78" t="s">
        <v>1009</v>
      </c>
      <c r="AN78" t="s">
        <v>2538</v>
      </c>
      <c r="AO78" t="s">
        <v>2539</v>
      </c>
      <c r="AP78">
        <v>10</v>
      </c>
      <c r="AQ78">
        <v>1</v>
      </c>
      <c r="AT78" t="s">
        <v>2540</v>
      </c>
      <c r="AU78" t="s">
        <v>2562</v>
      </c>
      <c r="AV78" t="s">
        <v>765</v>
      </c>
      <c r="AW78" t="s">
        <v>765</v>
      </c>
      <c r="AX78" t="s">
        <v>990</v>
      </c>
      <c r="AY78">
        <v>0</v>
      </c>
      <c r="AZ78" t="s">
        <v>994</v>
      </c>
      <c r="BA78">
        <v>1179740890425</v>
      </c>
      <c r="BD78">
        <v>1</v>
      </c>
      <c r="BF78" t="s">
        <v>2563</v>
      </c>
      <c r="BG78">
        <v>1333314600</v>
      </c>
      <c r="BH78" t="s">
        <v>995</v>
      </c>
      <c r="BI78">
        <v>6</v>
      </c>
      <c r="BJ78">
        <v>6</v>
      </c>
      <c r="BK78">
        <v>1300</v>
      </c>
      <c r="BL78" t="s">
        <v>2543</v>
      </c>
    </row>
    <row r="79" spans="3:64">
      <c r="C79" s="2">
        <v>244482</v>
      </c>
      <c r="D79" s="2">
        <v>244482</v>
      </c>
      <c r="F79">
        <v>489</v>
      </c>
      <c r="G79" t="s">
        <v>2531</v>
      </c>
      <c r="H79">
        <v>23</v>
      </c>
      <c r="I79" t="s">
        <v>2532</v>
      </c>
      <c r="J79" t="s">
        <v>985</v>
      </c>
      <c r="K79" t="s">
        <v>986</v>
      </c>
      <c r="L79">
        <v>923</v>
      </c>
      <c r="N79" t="s">
        <v>2588</v>
      </c>
      <c r="O79" t="s">
        <v>2589</v>
      </c>
      <c r="P79">
        <v>1</v>
      </c>
      <c r="Q79" t="s">
        <v>2590</v>
      </c>
      <c r="R79" s="2">
        <v>244481</v>
      </c>
      <c r="S79" s="2">
        <v>244482</v>
      </c>
      <c r="T79" t="s">
        <v>2591</v>
      </c>
      <c r="U79">
        <v>23086967</v>
      </c>
      <c r="V79" t="s">
        <v>209</v>
      </c>
      <c r="W79">
        <v>3</v>
      </c>
      <c r="X79">
        <v>3</v>
      </c>
      <c r="Y79">
        <v>3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3</v>
      </c>
      <c r="AF79">
        <v>3</v>
      </c>
      <c r="AI79" t="s">
        <v>2537</v>
      </c>
      <c r="AJ79" t="s">
        <v>989</v>
      </c>
      <c r="AK79" t="s">
        <v>1039</v>
      </c>
      <c r="AL79" t="s">
        <v>1008</v>
      </c>
      <c r="AM79" t="s">
        <v>1009</v>
      </c>
      <c r="AN79" t="s">
        <v>2538</v>
      </c>
      <c r="AO79" t="s">
        <v>2539</v>
      </c>
      <c r="AP79">
        <v>10</v>
      </c>
      <c r="AQ79">
        <v>1</v>
      </c>
      <c r="AT79" t="s">
        <v>2540</v>
      </c>
      <c r="AU79" t="s">
        <v>2562</v>
      </c>
      <c r="AV79" t="s">
        <v>765</v>
      </c>
      <c r="AW79" t="s">
        <v>765</v>
      </c>
      <c r="AX79" t="s">
        <v>990</v>
      </c>
      <c r="AY79">
        <v>0</v>
      </c>
      <c r="AZ79" t="s">
        <v>994</v>
      </c>
      <c r="BA79">
        <v>1179740890425</v>
      </c>
      <c r="BD79">
        <v>1</v>
      </c>
      <c r="BF79" t="s">
        <v>2563</v>
      </c>
      <c r="BG79">
        <v>1333314600</v>
      </c>
      <c r="BH79" t="s">
        <v>995</v>
      </c>
      <c r="BI79">
        <v>3</v>
      </c>
      <c r="BJ79">
        <v>3</v>
      </c>
      <c r="BK79">
        <v>1300</v>
      </c>
      <c r="BL79" t="s">
        <v>2543</v>
      </c>
    </row>
    <row r="80" spans="3:64">
      <c r="C80" s="2">
        <v>244482</v>
      </c>
      <c r="D80" s="2">
        <v>244482</v>
      </c>
      <c r="F80">
        <v>489</v>
      </c>
      <c r="G80" t="s">
        <v>2531</v>
      </c>
      <c r="H80">
        <v>23</v>
      </c>
      <c r="I80" t="s">
        <v>2532</v>
      </c>
      <c r="J80" t="s">
        <v>985</v>
      </c>
      <c r="K80" t="s">
        <v>986</v>
      </c>
      <c r="L80">
        <v>923</v>
      </c>
      <c r="N80" t="s">
        <v>2588</v>
      </c>
      <c r="O80" t="s">
        <v>2589</v>
      </c>
      <c r="P80">
        <v>1</v>
      </c>
      <c r="Q80" t="s">
        <v>2590</v>
      </c>
      <c r="R80" s="2">
        <v>244481</v>
      </c>
      <c r="S80" s="2">
        <v>244482</v>
      </c>
      <c r="T80" t="s">
        <v>2591</v>
      </c>
      <c r="U80">
        <v>23086963</v>
      </c>
      <c r="V80" t="s">
        <v>142</v>
      </c>
      <c r="W80">
        <v>12</v>
      </c>
      <c r="X80">
        <v>12</v>
      </c>
      <c r="Y80">
        <v>12</v>
      </c>
      <c r="Z80">
        <v>12</v>
      </c>
      <c r="AA80">
        <v>0</v>
      </c>
      <c r="AB80">
        <v>0</v>
      </c>
      <c r="AC80">
        <v>0</v>
      </c>
      <c r="AD80">
        <v>0</v>
      </c>
      <c r="AE80">
        <v>12</v>
      </c>
      <c r="AF80">
        <v>12</v>
      </c>
      <c r="AI80" t="s">
        <v>2537</v>
      </c>
      <c r="AJ80" t="s">
        <v>989</v>
      </c>
      <c r="AK80" t="s">
        <v>1039</v>
      </c>
      <c r="AL80" t="s">
        <v>1008</v>
      </c>
      <c r="AM80" t="s">
        <v>1009</v>
      </c>
      <c r="AN80" t="s">
        <v>2538</v>
      </c>
      <c r="AO80" t="s">
        <v>2539</v>
      </c>
      <c r="AP80">
        <v>10</v>
      </c>
      <c r="AQ80">
        <v>1</v>
      </c>
      <c r="AT80" t="s">
        <v>2540</v>
      </c>
      <c r="AU80" t="s">
        <v>2562</v>
      </c>
      <c r="AV80" t="s">
        <v>765</v>
      </c>
      <c r="AW80" t="s">
        <v>765</v>
      </c>
      <c r="AX80" t="s">
        <v>990</v>
      </c>
      <c r="AY80">
        <v>0</v>
      </c>
      <c r="AZ80" t="s">
        <v>994</v>
      </c>
      <c r="BA80">
        <v>1179740890425</v>
      </c>
      <c r="BD80">
        <v>1</v>
      </c>
      <c r="BF80" t="s">
        <v>2563</v>
      </c>
      <c r="BG80">
        <v>1333314600</v>
      </c>
      <c r="BH80" t="s">
        <v>995</v>
      </c>
      <c r="BI80">
        <v>12</v>
      </c>
      <c r="BJ80">
        <v>12</v>
      </c>
      <c r="BK80">
        <v>1300</v>
      </c>
      <c r="BL80" t="s">
        <v>2543</v>
      </c>
    </row>
    <row r="81" spans="3:64">
      <c r="C81" s="2">
        <v>244482</v>
      </c>
      <c r="D81" s="2">
        <v>244482</v>
      </c>
      <c r="F81">
        <v>489</v>
      </c>
      <c r="G81" t="s">
        <v>2531</v>
      </c>
      <c r="H81">
        <v>23</v>
      </c>
      <c r="I81" t="s">
        <v>2532</v>
      </c>
      <c r="J81" t="s">
        <v>985</v>
      </c>
      <c r="K81" t="s">
        <v>986</v>
      </c>
      <c r="L81">
        <v>923</v>
      </c>
      <c r="N81" t="s">
        <v>2588</v>
      </c>
      <c r="O81" t="s">
        <v>2589</v>
      </c>
      <c r="P81">
        <v>1</v>
      </c>
      <c r="Q81" t="s">
        <v>2590</v>
      </c>
      <c r="R81" s="2">
        <v>244481</v>
      </c>
      <c r="S81" s="2">
        <v>244482</v>
      </c>
      <c r="T81" t="s">
        <v>2591</v>
      </c>
      <c r="U81">
        <v>23039556</v>
      </c>
      <c r="V81" t="s">
        <v>267</v>
      </c>
      <c r="W81">
        <v>6</v>
      </c>
      <c r="X81">
        <v>30</v>
      </c>
      <c r="Y81">
        <v>6</v>
      </c>
      <c r="Z81">
        <v>30</v>
      </c>
      <c r="AA81">
        <v>0</v>
      </c>
      <c r="AB81">
        <v>0</v>
      </c>
      <c r="AC81">
        <v>0</v>
      </c>
      <c r="AD81">
        <v>0</v>
      </c>
      <c r="AE81">
        <v>6</v>
      </c>
      <c r="AF81">
        <v>30</v>
      </c>
      <c r="AI81" t="s">
        <v>2537</v>
      </c>
      <c r="AJ81" t="s">
        <v>989</v>
      </c>
      <c r="AK81" t="s">
        <v>1039</v>
      </c>
      <c r="AL81" t="s">
        <v>1008</v>
      </c>
      <c r="AM81" t="s">
        <v>1009</v>
      </c>
      <c r="AN81" t="s">
        <v>2538</v>
      </c>
      <c r="AO81" t="s">
        <v>2539</v>
      </c>
      <c r="AP81">
        <v>10</v>
      </c>
      <c r="AQ81">
        <v>1</v>
      </c>
      <c r="AT81" t="s">
        <v>2540</v>
      </c>
      <c r="AU81" t="s">
        <v>2562</v>
      </c>
      <c r="AV81" t="s">
        <v>1010</v>
      </c>
      <c r="AW81" t="s">
        <v>765</v>
      </c>
      <c r="AX81" t="s">
        <v>990</v>
      </c>
      <c r="AY81">
        <v>0</v>
      </c>
      <c r="AZ81" t="s">
        <v>994</v>
      </c>
      <c r="BA81">
        <v>1179740890425</v>
      </c>
      <c r="BD81">
        <v>1</v>
      </c>
      <c r="BF81" t="s">
        <v>2563</v>
      </c>
      <c r="BG81">
        <v>1333314600</v>
      </c>
      <c r="BH81" t="s">
        <v>995</v>
      </c>
      <c r="BI81">
        <v>6</v>
      </c>
      <c r="BJ81">
        <v>30</v>
      </c>
      <c r="BK81">
        <v>1300</v>
      </c>
      <c r="BL81" t="s">
        <v>2543</v>
      </c>
    </row>
    <row r="82" spans="3:64">
      <c r="C82" s="2">
        <v>244482</v>
      </c>
      <c r="D82" s="2">
        <v>244482</v>
      </c>
      <c r="F82">
        <v>489</v>
      </c>
      <c r="G82" t="s">
        <v>2531</v>
      </c>
      <c r="H82">
        <v>23</v>
      </c>
      <c r="I82" t="s">
        <v>2532</v>
      </c>
      <c r="J82" t="s">
        <v>985</v>
      </c>
      <c r="K82" t="s">
        <v>986</v>
      </c>
      <c r="L82">
        <v>923</v>
      </c>
      <c r="N82" t="s">
        <v>2588</v>
      </c>
      <c r="O82" t="s">
        <v>2589</v>
      </c>
      <c r="P82">
        <v>1</v>
      </c>
      <c r="Q82" t="s">
        <v>2590</v>
      </c>
      <c r="R82" s="2">
        <v>244481</v>
      </c>
      <c r="S82" s="2">
        <v>244482</v>
      </c>
      <c r="T82" t="s">
        <v>2591</v>
      </c>
      <c r="U82">
        <v>23086964</v>
      </c>
      <c r="V82" t="s">
        <v>156</v>
      </c>
      <c r="W82">
        <v>12</v>
      </c>
      <c r="X82">
        <v>12</v>
      </c>
      <c r="Y82">
        <v>12</v>
      </c>
      <c r="Z82">
        <v>12</v>
      </c>
      <c r="AA82">
        <v>0</v>
      </c>
      <c r="AB82">
        <v>0</v>
      </c>
      <c r="AC82">
        <v>0</v>
      </c>
      <c r="AD82">
        <v>0</v>
      </c>
      <c r="AE82">
        <v>12</v>
      </c>
      <c r="AF82">
        <v>12</v>
      </c>
      <c r="AI82" t="s">
        <v>2537</v>
      </c>
      <c r="AJ82" t="s">
        <v>989</v>
      </c>
      <c r="AK82" t="s">
        <v>1039</v>
      </c>
      <c r="AL82" t="s">
        <v>1008</v>
      </c>
      <c r="AM82" t="s">
        <v>1009</v>
      </c>
      <c r="AN82" t="s">
        <v>2538</v>
      </c>
      <c r="AO82" t="s">
        <v>2539</v>
      </c>
      <c r="AP82">
        <v>10</v>
      </c>
      <c r="AQ82">
        <v>1</v>
      </c>
      <c r="AT82" t="s">
        <v>2540</v>
      </c>
      <c r="AU82" t="s">
        <v>2562</v>
      </c>
      <c r="AV82" t="s">
        <v>765</v>
      </c>
      <c r="AW82" t="s">
        <v>765</v>
      </c>
      <c r="AX82" t="s">
        <v>990</v>
      </c>
      <c r="AY82">
        <v>0</v>
      </c>
      <c r="AZ82" t="s">
        <v>994</v>
      </c>
      <c r="BA82">
        <v>1179740890425</v>
      </c>
      <c r="BD82">
        <v>1</v>
      </c>
      <c r="BF82" t="s">
        <v>2563</v>
      </c>
      <c r="BG82">
        <v>1333314600</v>
      </c>
      <c r="BH82" t="s">
        <v>995</v>
      </c>
      <c r="BI82">
        <v>12</v>
      </c>
      <c r="BJ82">
        <v>12</v>
      </c>
      <c r="BK82">
        <v>1300</v>
      </c>
      <c r="BL82" t="s">
        <v>2543</v>
      </c>
    </row>
    <row r="83" spans="3:64">
      <c r="C83" s="2">
        <v>244482</v>
      </c>
      <c r="D83" s="2">
        <v>244482</v>
      </c>
      <c r="F83">
        <v>489</v>
      </c>
      <c r="G83" t="s">
        <v>2531</v>
      </c>
      <c r="H83">
        <v>23</v>
      </c>
      <c r="I83" t="s">
        <v>2532</v>
      </c>
      <c r="J83" t="s">
        <v>985</v>
      </c>
      <c r="K83" t="s">
        <v>986</v>
      </c>
      <c r="L83">
        <v>923</v>
      </c>
      <c r="N83" t="s">
        <v>2588</v>
      </c>
      <c r="O83" t="s">
        <v>2589</v>
      </c>
      <c r="P83">
        <v>1</v>
      </c>
      <c r="Q83" t="s">
        <v>2590</v>
      </c>
      <c r="R83" s="2">
        <v>244481</v>
      </c>
      <c r="S83" s="2">
        <v>244482</v>
      </c>
      <c r="T83" t="s">
        <v>2591</v>
      </c>
      <c r="U83">
        <v>23088348</v>
      </c>
      <c r="V83" t="s">
        <v>78</v>
      </c>
      <c r="W83">
        <v>5</v>
      </c>
      <c r="X83">
        <v>5</v>
      </c>
      <c r="Y83">
        <v>5</v>
      </c>
      <c r="Z83">
        <v>5</v>
      </c>
      <c r="AA83">
        <v>0</v>
      </c>
      <c r="AB83">
        <v>0</v>
      </c>
      <c r="AC83">
        <v>0</v>
      </c>
      <c r="AD83">
        <v>0</v>
      </c>
      <c r="AE83">
        <v>5</v>
      </c>
      <c r="AF83">
        <v>5</v>
      </c>
      <c r="AI83" t="s">
        <v>2537</v>
      </c>
      <c r="AJ83" t="s">
        <v>989</v>
      </c>
      <c r="AK83" t="s">
        <v>1007</v>
      </c>
      <c r="AL83" t="s">
        <v>1008</v>
      </c>
      <c r="AM83" t="s">
        <v>1009</v>
      </c>
      <c r="AN83" t="s">
        <v>2538</v>
      </c>
      <c r="AO83" t="s">
        <v>2539</v>
      </c>
      <c r="AP83">
        <v>10</v>
      </c>
      <c r="AQ83">
        <v>1</v>
      </c>
      <c r="AT83" t="s">
        <v>2540</v>
      </c>
      <c r="AU83" t="s">
        <v>2562</v>
      </c>
      <c r="AV83" t="s">
        <v>765</v>
      </c>
      <c r="AW83" t="s">
        <v>765</v>
      </c>
      <c r="AX83" t="s">
        <v>990</v>
      </c>
      <c r="AY83">
        <v>0</v>
      </c>
      <c r="AZ83" t="s">
        <v>994</v>
      </c>
      <c r="BA83">
        <v>1179740890425</v>
      </c>
      <c r="BD83">
        <v>1</v>
      </c>
      <c r="BF83" t="s">
        <v>2563</v>
      </c>
      <c r="BG83">
        <v>1333314600</v>
      </c>
      <c r="BH83" t="s">
        <v>995</v>
      </c>
      <c r="BI83">
        <v>5</v>
      </c>
      <c r="BJ83">
        <v>5</v>
      </c>
      <c r="BK83">
        <v>1300</v>
      </c>
      <c r="BL83" t="s">
        <v>2543</v>
      </c>
    </row>
    <row r="84" spans="3:64">
      <c r="C84" s="2">
        <v>244482</v>
      </c>
      <c r="D84" s="2">
        <v>244482</v>
      </c>
      <c r="F84">
        <v>489</v>
      </c>
      <c r="G84" t="s">
        <v>2531</v>
      </c>
      <c r="H84">
        <v>23</v>
      </c>
      <c r="I84" t="s">
        <v>2532</v>
      </c>
      <c r="J84" t="s">
        <v>985</v>
      </c>
      <c r="K84" t="s">
        <v>986</v>
      </c>
      <c r="L84">
        <v>923</v>
      </c>
      <c r="N84" t="s">
        <v>2588</v>
      </c>
      <c r="O84" t="s">
        <v>2589</v>
      </c>
      <c r="P84">
        <v>1</v>
      </c>
      <c r="Q84" t="s">
        <v>2590</v>
      </c>
      <c r="R84" s="2">
        <v>244481</v>
      </c>
      <c r="S84" s="2">
        <v>244482</v>
      </c>
      <c r="T84" t="s">
        <v>2591</v>
      </c>
      <c r="U84">
        <v>23090975</v>
      </c>
      <c r="V84" t="s">
        <v>249</v>
      </c>
      <c r="W84">
        <v>3</v>
      </c>
      <c r="X84">
        <v>3</v>
      </c>
      <c r="Y84">
        <v>3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3</v>
      </c>
      <c r="AF84">
        <v>3</v>
      </c>
      <c r="AI84" t="s">
        <v>2537</v>
      </c>
      <c r="AJ84" t="s">
        <v>989</v>
      </c>
      <c r="AK84" t="s">
        <v>1039</v>
      </c>
      <c r="AL84" t="s">
        <v>1008</v>
      </c>
      <c r="AM84" t="s">
        <v>1009</v>
      </c>
      <c r="AN84" t="s">
        <v>2538</v>
      </c>
      <c r="AO84" t="s">
        <v>2539</v>
      </c>
      <c r="AP84">
        <v>10</v>
      </c>
      <c r="AQ84">
        <v>1</v>
      </c>
      <c r="AT84" t="s">
        <v>2540</v>
      </c>
      <c r="AU84" t="s">
        <v>2562</v>
      </c>
      <c r="AV84" t="s">
        <v>765</v>
      </c>
      <c r="AW84" t="s">
        <v>765</v>
      </c>
      <c r="AX84" t="s">
        <v>990</v>
      </c>
      <c r="AY84">
        <v>0</v>
      </c>
      <c r="AZ84" t="s">
        <v>994</v>
      </c>
      <c r="BA84">
        <v>1179740890425</v>
      </c>
      <c r="BD84">
        <v>1</v>
      </c>
      <c r="BF84" t="s">
        <v>2563</v>
      </c>
      <c r="BG84">
        <v>1333314600</v>
      </c>
      <c r="BH84" t="s">
        <v>995</v>
      </c>
      <c r="BI84">
        <v>3</v>
      </c>
      <c r="BJ84">
        <v>3</v>
      </c>
      <c r="BK84">
        <v>1300</v>
      </c>
      <c r="BL84" t="s">
        <v>2543</v>
      </c>
    </row>
    <row r="85" spans="3:64">
      <c r="C85" s="2">
        <v>244482</v>
      </c>
      <c r="D85" s="2">
        <v>244482</v>
      </c>
      <c r="F85">
        <v>489</v>
      </c>
      <c r="G85" t="s">
        <v>2531</v>
      </c>
      <c r="H85">
        <v>23</v>
      </c>
      <c r="I85" t="s">
        <v>2532</v>
      </c>
      <c r="J85" t="s">
        <v>985</v>
      </c>
      <c r="K85" t="s">
        <v>986</v>
      </c>
      <c r="L85">
        <v>923</v>
      </c>
      <c r="N85" t="s">
        <v>2588</v>
      </c>
      <c r="O85" t="s">
        <v>2589</v>
      </c>
      <c r="P85">
        <v>1</v>
      </c>
      <c r="Q85" t="s">
        <v>2590</v>
      </c>
      <c r="R85" s="2">
        <v>244481</v>
      </c>
      <c r="S85" s="2">
        <v>244482</v>
      </c>
      <c r="T85" t="s">
        <v>2591</v>
      </c>
      <c r="U85">
        <v>23090974</v>
      </c>
      <c r="V85" t="s">
        <v>211</v>
      </c>
      <c r="W85">
        <v>3</v>
      </c>
      <c r="X85">
        <v>3</v>
      </c>
      <c r="Y85">
        <v>3</v>
      </c>
      <c r="Z85">
        <v>3</v>
      </c>
      <c r="AA85">
        <v>0</v>
      </c>
      <c r="AB85">
        <v>0</v>
      </c>
      <c r="AC85">
        <v>0</v>
      </c>
      <c r="AD85">
        <v>0</v>
      </c>
      <c r="AE85">
        <v>3</v>
      </c>
      <c r="AF85">
        <v>3</v>
      </c>
      <c r="AI85" t="s">
        <v>2537</v>
      </c>
      <c r="AJ85" t="s">
        <v>989</v>
      </c>
      <c r="AK85" t="s">
        <v>1039</v>
      </c>
      <c r="AL85" t="s">
        <v>1008</v>
      </c>
      <c r="AM85" t="s">
        <v>1009</v>
      </c>
      <c r="AN85" t="s">
        <v>2538</v>
      </c>
      <c r="AO85" t="s">
        <v>2539</v>
      </c>
      <c r="AP85">
        <v>10</v>
      </c>
      <c r="AQ85">
        <v>1</v>
      </c>
      <c r="AT85" t="s">
        <v>2540</v>
      </c>
      <c r="AU85" t="s">
        <v>2562</v>
      </c>
      <c r="AV85" t="s">
        <v>765</v>
      </c>
      <c r="AW85" t="s">
        <v>765</v>
      </c>
      <c r="AX85" t="s">
        <v>990</v>
      </c>
      <c r="AY85">
        <v>0</v>
      </c>
      <c r="AZ85" t="s">
        <v>994</v>
      </c>
      <c r="BA85">
        <v>1179740890425</v>
      </c>
      <c r="BD85">
        <v>1</v>
      </c>
      <c r="BF85" t="s">
        <v>2563</v>
      </c>
      <c r="BG85">
        <v>1333314600</v>
      </c>
      <c r="BH85" t="s">
        <v>995</v>
      </c>
      <c r="BI85">
        <v>3</v>
      </c>
      <c r="BJ85">
        <v>3</v>
      </c>
      <c r="BK85">
        <v>1300</v>
      </c>
      <c r="BL85" t="s">
        <v>2543</v>
      </c>
    </row>
    <row r="86" spans="3:64">
      <c r="C86" s="2">
        <v>244482</v>
      </c>
      <c r="D86" s="2">
        <v>244482</v>
      </c>
      <c r="F86">
        <v>489</v>
      </c>
      <c r="G86" t="s">
        <v>2531</v>
      </c>
      <c r="H86">
        <v>23</v>
      </c>
      <c r="I86" t="s">
        <v>2532</v>
      </c>
      <c r="J86" t="s">
        <v>985</v>
      </c>
      <c r="K86" t="s">
        <v>986</v>
      </c>
      <c r="L86">
        <v>923</v>
      </c>
      <c r="N86" t="s">
        <v>2588</v>
      </c>
      <c r="O86" t="s">
        <v>2589</v>
      </c>
      <c r="P86">
        <v>1</v>
      </c>
      <c r="Q86" t="s">
        <v>2590</v>
      </c>
      <c r="R86" s="2">
        <v>244481</v>
      </c>
      <c r="S86" s="2">
        <v>244482</v>
      </c>
      <c r="T86" t="s">
        <v>2591</v>
      </c>
      <c r="U86">
        <v>23090977</v>
      </c>
      <c r="V86" t="s">
        <v>98</v>
      </c>
      <c r="W86">
        <v>3</v>
      </c>
      <c r="X86">
        <v>3</v>
      </c>
      <c r="Y86">
        <v>3</v>
      </c>
      <c r="Z86">
        <v>3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3</v>
      </c>
      <c r="AI86" t="s">
        <v>2537</v>
      </c>
      <c r="AJ86" t="s">
        <v>989</v>
      </c>
      <c r="AK86" t="s">
        <v>1007</v>
      </c>
      <c r="AL86" t="s">
        <v>1008</v>
      </c>
      <c r="AM86" t="s">
        <v>1009</v>
      </c>
      <c r="AN86" t="s">
        <v>2538</v>
      </c>
      <c r="AO86" t="s">
        <v>2539</v>
      </c>
      <c r="AP86">
        <v>10</v>
      </c>
      <c r="AQ86">
        <v>1</v>
      </c>
      <c r="AT86" t="s">
        <v>2540</v>
      </c>
      <c r="AU86" t="s">
        <v>2562</v>
      </c>
      <c r="AV86" t="s">
        <v>765</v>
      </c>
      <c r="AW86" t="s">
        <v>765</v>
      </c>
      <c r="AX86" t="s">
        <v>990</v>
      </c>
      <c r="AY86">
        <v>0</v>
      </c>
      <c r="AZ86" t="s">
        <v>994</v>
      </c>
      <c r="BA86">
        <v>1179740890425</v>
      </c>
      <c r="BD86">
        <v>1</v>
      </c>
      <c r="BF86" t="s">
        <v>2563</v>
      </c>
      <c r="BG86">
        <v>1333314600</v>
      </c>
      <c r="BH86" t="s">
        <v>995</v>
      </c>
      <c r="BI86">
        <v>3</v>
      </c>
      <c r="BJ86">
        <v>3</v>
      </c>
      <c r="BK86">
        <v>1300</v>
      </c>
      <c r="BL86" t="s">
        <v>2543</v>
      </c>
    </row>
    <row r="87" spans="3:64">
      <c r="C87" s="2">
        <v>244482</v>
      </c>
      <c r="D87" s="2">
        <v>244482</v>
      </c>
      <c r="F87">
        <v>489</v>
      </c>
      <c r="G87" t="s">
        <v>2531</v>
      </c>
      <c r="H87">
        <v>23</v>
      </c>
      <c r="I87" t="s">
        <v>2532</v>
      </c>
      <c r="J87" t="s">
        <v>985</v>
      </c>
      <c r="K87" t="s">
        <v>986</v>
      </c>
      <c r="L87">
        <v>923</v>
      </c>
      <c r="N87" t="s">
        <v>2588</v>
      </c>
      <c r="O87" t="s">
        <v>2589</v>
      </c>
      <c r="P87">
        <v>1</v>
      </c>
      <c r="Q87" t="s">
        <v>2590</v>
      </c>
      <c r="R87" s="2">
        <v>244481</v>
      </c>
      <c r="S87" s="2">
        <v>244482</v>
      </c>
      <c r="T87" t="s">
        <v>2591</v>
      </c>
      <c r="U87">
        <v>23084674</v>
      </c>
      <c r="V87" t="s">
        <v>19</v>
      </c>
      <c r="W87">
        <v>1</v>
      </c>
      <c r="X87">
        <v>0.4</v>
      </c>
      <c r="Y87">
        <v>1</v>
      </c>
      <c r="Z87">
        <v>0.4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0.4</v>
      </c>
      <c r="AI87" t="s">
        <v>2537</v>
      </c>
      <c r="AJ87" t="s">
        <v>989</v>
      </c>
      <c r="AK87" t="s">
        <v>1007</v>
      </c>
      <c r="AL87" t="s">
        <v>1484</v>
      </c>
      <c r="AM87" t="s">
        <v>1009</v>
      </c>
      <c r="AN87" t="s">
        <v>2538</v>
      </c>
      <c r="AO87" t="s">
        <v>2539</v>
      </c>
      <c r="AP87">
        <v>10</v>
      </c>
      <c r="AQ87">
        <v>1</v>
      </c>
      <c r="AT87" t="s">
        <v>2540</v>
      </c>
      <c r="AU87" t="s">
        <v>2562</v>
      </c>
      <c r="AV87" t="s">
        <v>914</v>
      </c>
      <c r="AW87" t="s">
        <v>765</v>
      </c>
      <c r="AX87" t="s">
        <v>990</v>
      </c>
      <c r="AY87">
        <v>0</v>
      </c>
      <c r="AZ87" t="s">
        <v>994</v>
      </c>
      <c r="BA87">
        <v>1179740890425</v>
      </c>
      <c r="BD87">
        <v>1</v>
      </c>
      <c r="BF87" t="s">
        <v>2563</v>
      </c>
      <c r="BG87">
        <v>1333314600</v>
      </c>
      <c r="BH87" t="s">
        <v>995</v>
      </c>
      <c r="BI87">
        <v>1</v>
      </c>
      <c r="BJ87">
        <v>0.4</v>
      </c>
      <c r="BK87">
        <v>1300</v>
      </c>
      <c r="BL87" t="s">
        <v>2543</v>
      </c>
    </row>
    <row r="88" spans="3:64">
      <c r="C88" s="2">
        <v>244482</v>
      </c>
      <c r="D88" s="2">
        <v>244482</v>
      </c>
      <c r="F88">
        <v>489</v>
      </c>
      <c r="G88" t="s">
        <v>2531</v>
      </c>
      <c r="H88">
        <v>23</v>
      </c>
      <c r="I88" t="s">
        <v>2532</v>
      </c>
      <c r="J88" t="s">
        <v>985</v>
      </c>
      <c r="K88" t="s">
        <v>986</v>
      </c>
      <c r="L88">
        <v>923</v>
      </c>
      <c r="N88" t="s">
        <v>2592</v>
      </c>
      <c r="O88" t="s">
        <v>2593</v>
      </c>
      <c r="P88">
        <v>1</v>
      </c>
      <c r="Q88" t="s">
        <v>2594</v>
      </c>
      <c r="R88" s="2">
        <v>244481</v>
      </c>
      <c r="S88" s="2">
        <v>244482</v>
      </c>
      <c r="T88" t="s">
        <v>2595</v>
      </c>
      <c r="U88">
        <v>23090974</v>
      </c>
      <c r="V88" t="s">
        <v>211</v>
      </c>
      <c r="W88">
        <v>6</v>
      </c>
      <c r="X88">
        <v>6</v>
      </c>
      <c r="Y88">
        <v>6</v>
      </c>
      <c r="Z88">
        <v>6</v>
      </c>
      <c r="AA88">
        <v>0</v>
      </c>
      <c r="AB88">
        <v>0</v>
      </c>
      <c r="AC88">
        <v>0</v>
      </c>
      <c r="AD88">
        <v>0</v>
      </c>
      <c r="AE88">
        <v>6</v>
      </c>
      <c r="AF88">
        <v>6</v>
      </c>
      <c r="AI88" t="s">
        <v>2537</v>
      </c>
      <c r="AJ88" t="s">
        <v>989</v>
      </c>
      <c r="AK88" t="s">
        <v>1039</v>
      </c>
      <c r="AL88" t="s">
        <v>1008</v>
      </c>
      <c r="AM88" t="s">
        <v>1009</v>
      </c>
      <c r="AN88" t="s">
        <v>2538</v>
      </c>
      <c r="AO88" t="s">
        <v>2539</v>
      </c>
      <c r="AP88">
        <v>10</v>
      </c>
      <c r="AQ88">
        <v>1</v>
      </c>
      <c r="AT88" t="s">
        <v>2540</v>
      </c>
      <c r="AU88" t="s">
        <v>2562</v>
      </c>
      <c r="AV88" t="s">
        <v>765</v>
      </c>
      <c r="AW88" t="s">
        <v>765</v>
      </c>
      <c r="AX88" t="s">
        <v>990</v>
      </c>
      <c r="AY88">
        <v>0</v>
      </c>
      <c r="AZ88" t="s">
        <v>994</v>
      </c>
      <c r="BA88">
        <v>1179740890441</v>
      </c>
      <c r="BD88">
        <v>1</v>
      </c>
      <c r="BF88" t="s">
        <v>2563</v>
      </c>
      <c r="BG88">
        <v>1333314600</v>
      </c>
      <c r="BH88" t="s">
        <v>995</v>
      </c>
      <c r="BI88">
        <v>6</v>
      </c>
      <c r="BJ88">
        <v>6</v>
      </c>
      <c r="BK88">
        <v>1300</v>
      </c>
      <c r="BL88" t="s">
        <v>2543</v>
      </c>
    </row>
    <row r="89" spans="3:64">
      <c r="C89" s="2">
        <v>244482</v>
      </c>
      <c r="D89" s="2">
        <v>244482</v>
      </c>
      <c r="F89">
        <v>489</v>
      </c>
      <c r="G89" t="s">
        <v>2531</v>
      </c>
      <c r="H89">
        <v>23</v>
      </c>
      <c r="I89" t="s">
        <v>2532</v>
      </c>
      <c r="J89" t="s">
        <v>985</v>
      </c>
      <c r="K89" t="s">
        <v>986</v>
      </c>
      <c r="L89">
        <v>923</v>
      </c>
      <c r="N89" t="s">
        <v>2592</v>
      </c>
      <c r="O89" t="s">
        <v>2593</v>
      </c>
      <c r="P89">
        <v>1</v>
      </c>
      <c r="Q89" t="s">
        <v>2594</v>
      </c>
      <c r="R89" s="2">
        <v>244481</v>
      </c>
      <c r="S89" s="2">
        <v>244482</v>
      </c>
      <c r="T89" t="s">
        <v>2595</v>
      </c>
      <c r="U89">
        <v>23015265</v>
      </c>
      <c r="V89" t="s">
        <v>181</v>
      </c>
      <c r="W89">
        <v>5</v>
      </c>
      <c r="X89">
        <v>5</v>
      </c>
      <c r="Y89">
        <v>5</v>
      </c>
      <c r="Z89">
        <v>5</v>
      </c>
      <c r="AA89">
        <v>0</v>
      </c>
      <c r="AB89">
        <v>0</v>
      </c>
      <c r="AC89">
        <v>0</v>
      </c>
      <c r="AD89">
        <v>0</v>
      </c>
      <c r="AE89">
        <v>5</v>
      </c>
      <c r="AF89">
        <v>5</v>
      </c>
      <c r="AI89" t="s">
        <v>2537</v>
      </c>
      <c r="AJ89" t="s">
        <v>989</v>
      </c>
      <c r="AK89" t="s">
        <v>1039</v>
      </c>
      <c r="AL89" t="s">
        <v>1008</v>
      </c>
      <c r="AM89" t="s">
        <v>1009</v>
      </c>
      <c r="AN89" t="s">
        <v>2538</v>
      </c>
      <c r="AO89" t="s">
        <v>2539</v>
      </c>
      <c r="AP89">
        <v>10</v>
      </c>
      <c r="AQ89">
        <v>1</v>
      </c>
      <c r="AT89" t="s">
        <v>2540</v>
      </c>
      <c r="AU89" t="s">
        <v>2562</v>
      </c>
      <c r="AV89" t="s">
        <v>765</v>
      </c>
      <c r="AW89" t="s">
        <v>765</v>
      </c>
      <c r="AX89" t="s">
        <v>990</v>
      </c>
      <c r="AY89">
        <v>0</v>
      </c>
      <c r="AZ89" t="s">
        <v>994</v>
      </c>
      <c r="BA89">
        <v>1179740890441</v>
      </c>
      <c r="BD89">
        <v>1</v>
      </c>
      <c r="BF89" t="s">
        <v>2563</v>
      </c>
      <c r="BG89">
        <v>1333314600</v>
      </c>
      <c r="BH89" t="s">
        <v>995</v>
      </c>
      <c r="BI89">
        <v>5</v>
      </c>
      <c r="BJ89">
        <v>5</v>
      </c>
      <c r="BK89">
        <v>1300</v>
      </c>
      <c r="BL89" t="s">
        <v>2543</v>
      </c>
    </row>
    <row r="90" spans="3:64">
      <c r="C90" s="2">
        <v>244482</v>
      </c>
      <c r="D90" s="2">
        <v>244482</v>
      </c>
      <c r="F90">
        <v>489</v>
      </c>
      <c r="G90" t="s">
        <v>2531</v>
      </c>
      <c r="H90">
        <v>23</v>
      </c>
      <c r="I90" t="s">
        <v>2532</v>
      </c>
      <c r="J90" t="s">
        <v>985</v>
      </c>
      <c r="K90" t="s">
        <v>986</v>
      </c>
      <c r="L90">
        <v>923</v>
      </c>
      <c r="N90" t="s">
        <v>2592</v>
      </c>
      <c r="O90" t="s">
        <v>2593</v>
      </c>
      <c r="P90">
        <v>1</v>
      </c>
      <c r="Q90" t="s">
        <v>2594</v>
      </c>
      <c r="R90" s="2">
        <v>244481</v>
      </c>
      <c r="S90" s="2">
        <v>244482</v>
      </c>
      <c r="T90" t="s">
        <v>2595</v>
      </c>
      <c r="U90">
        <v>23057698</v>
      </c>
      <c r="V90" t="s">
        <v>271</v>
      </c>
      <c r="W90">
        <v>10</v>
      </c>
      <c r="X90">
        <v>10</v>
      </c>
      <c r="Y90">
        <v>10</v>
      </c>
      <c r="Z90">
        <v>10</v>
      </c>
      <c r="AA90">
        <v>0</v>
      </c>
      <c r="AB90">
        <v>0</v>
      </c>
      <c r="AC90">
        <v>0</v>
      </c>
      <c r="AD90">
        <v>0</v>
      </c>
      <c r="AE90">
        <v>10</v>
      </c>
      <c r="AF90">
        <v>10</v>
      </c>
      <c r="AI90" t="s">
        <v>2537</v>
      </c>
      <c r="AJ90" t="s">
        <v>989</v>
      </c>
      <c r="AK90" t="s">
        <v>1039</v>
      </c>
      <c r="AL90" t="s">
        <v>1008</v>
      </c>
      <c r="AM90" t="s">
        <v>1009</v>
      </c>
      <c r="AN90" t="s">
        <v>2538</v>
      </c>
      <c r="AO90" t="s">
        <v>2539</v>
      </c>
      <c r="AP90">
        <v>10</v>
      </c>
      <c r="AQ90">
        <v>1</v>
      </c>
      <c r="AT90" t="s">
        <v>2540</v>
      </c>
      <c r="AU90" t="s">
        <v>2562</v>
      </c>
      <c r="AV90" t="s">
        <v>765</v>
      </c>
      <c r="AW90" t="s">
        <v>765</v>
      </c>
      <c r="AX90" t="s">
        <v>990</v>
      </c>
      <c r="AY90">
        <v>0</v>
      </c>
      <c r="AZ90" t="s">
        <v>994</v>
      </c>
      <c r="BA90">
        <v>1179740890441</v>
      </c>
      <c r="BD90">
        <v>1</v>
      </c>
      <c r="BF90" t="s">
        <v>2563</v>
      </c>
      <c r="BG90">
        <v>1333314600</v>
      </c>
      <c r="BH90" t="s">
        <v>995</v>
      </c>
      <c r="BI90">
        <v>10</v>
      </c>
      <c r="BJ90">
        <v>10</v>
      </c>
      <c r="BK90">
        <v>1300</v>
      </c>
      <c r="BL90" t="s">
        <v>2543</v>
      </c>
    </row>
    <row r="91" spans="3:64">
      <c r="C91" s="2">
        <v>244482</v>
      </c>
      <c r="D91" s="2">
        <v>244482</v>
      </c>
      <c r="F91">
        <v>489</v>
      </c>
      <c r="G91" t="s">
        <v>2531</v>
      </c>
      <c r="H91">
        <v>23</v>
      </c>
      <c r="I91" t="s">
        <v>2532</v>
      </c>
      <c r="J91" t="s">
        <v>985</v>
      </c>
      <c r="K91" t="s">
        <v>986</v>
      </c>
      <c r="L91">
        <v>923</v>
      </c>
      <c r="N91" t="s">
        <v>2592</v>
      </c>
      <c r="O91" t="s">
        <v>2593</v>
      </c>
      <c r="P91">
        <v>1</v>
      </c>
      <c r="Q91" t="s">
        <v>2594</v>
      </c>
      <c r="R91" s="2">
        <v>244481</v>
      </c>
      <c r="S91" s="2">
        <v>244482</v>
      </c>
      <c r="T91" t="s">
        <v>2595</v>
      </c>
      <c r="U91">
        <v>23088348</v>
      </c>
      <c r="V91" t="s">
        <v>78</v>
      </c>
      <c r="W91">
        <v>5</v>
      </c>
      <c r="X91">
        <v>5</v>
      </c>
      <c r="Y91">
        <v>5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5</v>
      </c>
      <c r="AF91">
        <v>5</v>
      </c>
      <c r="AI91" t="s">
        <v>2537</v>
      </c>
      <c r="AJ91" t="s">
        <v>989</v>
      </c>
      <c r="AK91" t="s">
        <v>1007</v>
      </c>
      <c r="AL91" t="s">
        <v>1008</v>
      </c>
      <c r="AM91" t="s">
        <v>1009</v>
      </c>
      <c r="AN91" t="s">
        <v>2538</v>
      </c>
      <c r="AO91" t="s">
        <v>2539</v>
      </c>
      <c r="AP91">
        <v>10</v>
      </c>
      <c r="AQ91">
        <v>1</v>
      </c>
      <c r="AT91" t="s">
        <v>2540</v>
      </c>
      <c r="AU91" t="s">
        <v>2562</v>
      </c>
      <c r="AV91" t="s">
        <v>765</v>
      </c>
      <c r="AW91" t="s">
        <v>765</v>
      </c>
      <c r="AX91" t="s">
        <v>990</v>
      </c>
      <c r="AY91">
        <v>0</v>
      </c>
      <c r="AZ91" t="s">
        <v>994</v>
      </c>
      <c r="BA91">
        <v>1179740890441</v>
      </c>
      <c r="BD91">
        <v>1</v>
      </c>
      <c r="BF91" t="s">
        <v>2563</v>
      </c>
      <c r="BG91">
        <v>1333314600</v>
      </c>
      <c r="BH91" t="s">
        <v>995</v>
      </c>
      <c r="BI91">
        <v>5</v>
      </c>
      <c r="BJ91">
        <v>5</v>
      </c>
      <c r="BK91">
        <v>1300</v>
      </c>
      <c r="BL91" t="s">
        <v>2543</v>
      </c>
    </row>
    <row r="92" spans="3:64">
      <c r="C92" s="2">
        <v>244482</v>
      </c>
      <c r="D92" s="2">
        <v>244482</v>
      </c>
      <c r="F92">
        <v>489</v>
      </c>
      <c r="G92" t="s">
        <v>2531</v>
      </c>
      <c r="H92">
        <v>23</v>
      </c>
      <c r="I92" t="s">
        <v>2532</v>
      </c>
      <c r="J92" t="s">
        <v>985</v>
      </c>
      <c r="K92" t="s">
        <v>986</v>
      </c>
      <c r="L92">
        <v>923</v>
      </c>
      <c r="N92" t="s">
        <v>2592</v>
      </c>
      <c r="O92" t="s">
        <v>2593</v>
      </c>
      <c r="P92">
        <v>1</v>
      </c>
      <c r="Q92" t="s">
        <v>2594</v>
      </c>
      <c r="R92" s="2">
        <v>244481</v>
      </c>
      <c r="S92" s="2">
        <v>244482</v>
      </c>
      <c r="T92" t="s">
        <v>2595</v>
      </c>
      <c r="U92">
        <v>23084674</v>
      </c>
      <c r="V92" t="s">
        <v>19</v>
      </c>
      <c r="W92">
        <v>2</v>
      </c>
      <c r="X92">
        <v>0.8</v>
      </c>
      <c r="Y92">
        <v>2</v>
      </c>
      <c r="Z92">
        <v>0.8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0.8</v>
      </c>
      <c r="AI92" t="s">
        <v>2537</v>
      </c>
      <c r="AJ92" t="s">
        <v>989</v>
      </c>
      <c r="AK92" t="s">
        <v>1007</v>
      </c>
      <c r="AL92" t="s">
        <v>1484</v>
      </c>
      <c r="AM92" t="s">
        <v>1009</v>
      </c>
      <c r="AN92" t="s">
        <v>2538</v>
      </c>
      <c r="AO92" t="s">
        <v>2539</v>
      </c>
      <c r="AP92">
        <v>10</v>
      </c>
      <c r="AQ92">
        <v>1</v>
      </c>
      <c r="AT92" t="s">
        <v>2540</v>
      </c>
      <c r="AU92" t="s">
        <v>2562</v>
      </c>
      <c r="AV92" t="s">
        <v>914</v>
      </c>
      <c r="AW92" t="s">
        <v>765</v>
      </c>
      <c r="AX92" t="s">
        <v>990</v>
      </c>
      <c r="AY92">
        <v>0</v>
      </c>
      <c r="AZ92" t="s">
        <v>994</v>
      </c>
      <c r="BA92">
        <v>1179740890441</v>
      </c>
      <c r="BD92">
        <v>1</v>
      </c>
      <c r="BF92" t="s">
        <v>2563</v>
      </c>
      <c r="BG92">
        <v>1333314600</v>
      </c>
      <c r="BH92" t="s">
        <v>995</v>
      </c>
      <c r="BI92">
        <v>2</v>
      </c>
      <c r="BJ92">
        <v>0.8</v>
      </c>
      <c r="BK92">
        <v>1300</v>
      </c>
      <c r="BL92" t="s">
        <v>2543</v>
      </c>
    </row>
    <row r="93" spans="3:64">
      <c r="C93" s="2">
        <v>244482</v>
      </c>
      <c r="D93" s="2">
        <v>244482</v>
      </c>
      <c r="F93">
        <v>489</v>
      </c>
      <c r="G93" t="s">
        <v>2531</v>
      </c>
      <c r="H93">
        <v>23</v>
      </c>
      <c r="I93" t="s">
        <v>2532</v>
      </c>
      <c r="J93" t="s">
        <v>985</v>
      </c>
      <c r="K93" t="s">
        <v>986</v>
      </c>
      <c r="L93">
        <v>923</v>
      </c>
      <c r="N93" t="s">
        <v>2592</v>
      </c>
      <c r="O93" t="s">
        <v>2593</v>
      </c>
      <c r="P93">
        <v>1</v>
      </c>
      <c r="Q93" t="s">
        <v>2594</v>
      </c>
      <c r="R93" s="2">
        <v>244481</v>
      </c>
      <c r="S93" s="2">
        <v>244482</v>
      </c>
      <c r="T93" t="s">
        <v>2595</v>
      </c>
      <c r="U93">
        <v>23095547</v>
      </c>
      <c r="V93" t="s">
        <v>144</v>
      </c>
      <c r="W93">
        <v>6</v>
      </c>
      <c r="X93">
        <v>6</v>
      </c>
      <c r="Y93">
        <v>6</v>
      </c>
      <c r="Z93">
        <v>6</v>
      </c>
      <c r="AA93">
        <v>0</v>
      </c>
      <c r="AB93">
        <v>0</v>
      </c>
      <c r="AC93">
        <v>0</v>
      </c>
      <c r="AD93">
        <v>0</v>
      </c>
      <c r="AE93">
        <v>6</v>
      </c>
      <c r="AF93">
        <v>6</v>
      </c>
      <c r="AI93" t="s">
        <v>2537</v>
      </c>
      <c r="AJ93" t="s">
        <v>989</v>
      </c>
      <c r="AK93" t="s">
        <v>1039</v>
      </c>
      <c r="AL93" t="s">
        <v>1008</v>
      </c>
      <c r="AM93" t="s">
        <v>1009</v>
      </c>
      <c r="AN93" t="s">
        <v>2538</v>
      </c>
      <c r="AO93" t="s">
        <v>2539</v>
      </c>
      <c r="AP93">
        <v>10</v>
      </c>
      <c r="AQ93">
        <v>1</v>
      </c>
      <c r="AT93" t="s">
        <v>2540</v>
      </c>
      <c r="AU93" t="s">
        <v>2562</v>
      </c>
      <c r="AV93" t="s">
        <v>765</v>
      </c>
      <c r="AW93" t="s">
        <v>765</v>
      </c>
      <c r="AX93" t="s">
        <v>990</v>
      </c>
      <c r="AY93">
        <v>0</v>
      </c>
      <c r="AZ93" t="s">
        <v>994</v>
      </c>
      <c r="BA93">
        <v>1179740890441</v>
      </c>
      <c r="BD93">
        <v>1</v>
      </c>
      <c r="BF93" t="s">
        <v>2563</v>
      </c>
      <c r="BG93">
        <v>1333314600</v>
      </c>
      <c r="BH93" t="s">
        <v>995</v>
      </c>
      <c r="BI93">
        <v>6</v>
      </c>
      <c r="BJ93">
        <v>6</v>
      </c>
      <c r="BK93">
        <v>1300</v>
      </c>
      <c r="BL93" t="s">
        <v>2543</v>
      </c>
    </row>
    <row r="94" spans="3:64">
      <c r="C94" s="2">
        <v>244482</v>
      </c>
      <c r="D94" s="2">
        <v>244482</v>
      </c>
      <c r="F94">
        <v>489</v>
      </c>
      <c r="G94" t="s">
        <v>2531</v>
      </c>
      <c r="H94">
        <v>23</v>
      </c>
      <c r="I94" t="s">
        <v>2532</v>
      </c>
      <c r="J94" t="s">
        <v>985</v>
      </c>
      <c r="K94" t="s">
        <v>986</v>
      </c>
      <c r="L94">
        <v>923</v>
      </c>
      <c r="N94" t="s">
        <v>2592</v>
      </c>
      <c r="O94" t="s">
        <v>2593</v>
      </c>
      <c r="P94">
        <v>1</v>
      </c>
      <c r="Q94" t="s">
        <v>2594</v>
      </c>
      <c r="R94" s="2">
        <v>244481</v>
      </c>
      <c r="S94" s="2">
        <v>244482</v>
      </c>
      <c r="T94" t="s">
        <v>2595</v>
      </c>
      <c r="U94">
        <v>23086969</v>
      </c>
      <c r="V94" t="s">
        <v>189</v>
      </c>
      <c r="W94">
        <v>6</v>
      </c>
      <c r="X94">
        <v>6</v>
      </c>
      <c r="Y94">
        <v>6</v>
      </c>
      <c r="Z94">
        <v>6</v>
      </c>
      <c r="AA94">
        <v>0</v>
      </c>
      <c r="AB94">
        <v>0</v>
      </c>
      <c r="AC94">
        <v>0</v>
      </c>
      <c r="AD94">
        <v>0</v>
      </c>
      <c r="AE94">
        <v>6</v>
      </c>
      <c r="AF94">
        <v>6</v>
      </c>
      <c r="AI94" t="s">
        <v>2537</v>
      </c>
      <c r="AJ94" t="s">
        <v>989</v>
      </c>
      <c r="AK94" t="s">
        <v>1039</v>
      </c>
      <c r="AL94" t="s">
        <v>1008</v>
      </c>
      <c r="AM94" t="s">
        <v>1009</v>
      </c>
      <c r="AN94" t="s">
        <v>2538</v>
      </c>
      <c r="AO94" t="s">
        <v>2539</v>
      </c>
      <c r="AP94">
        <v>10</v>
      </c>
      <c r="AQ94">
        <v>1</v>
      </c>
      <c r="AT94" t="s">
        <v>2540</v>
      </c>
      <c r="AU94" t="s">
        <v>2562</v>
      </c>
      <c r="AV94" t="s">
        <v>765</v>
      </c>
      <c r="AW94" t="s">
        <v>765</v>
      </c>
      <c r="AX94" t="s">
        <v>990</v>
      </c>
      <c r="AY94">
        <v>0</v>
      </c>
      <c r="AZ94" t="s">
        <v>994</v>
      </c>
      <c r="BA94">
        <v>1179740890441</v>
      </c>
      <c r="BD94">
        <v>1</v>
      </c>
      <c r="BF94" t="s">
        <v>2563</v>
      </c>
      <c r="BG94">
        <v>1333314600</v>
      </c>
      <c r="BH94" t="s">
        <v>995</v>
      </c>
      <c r="BI94">
        <v>6</v>
      </c>
      <c r="BJ94">
        <v>6</v>
      </c>
      <c r="BK94">
        <v>1300</v>
      </c>
      <c r="BL94" t="s">
        <v>2543</v>
      </c>
    </row>
    <row r="95" spans="3:64">
      <c r="C95" s="2">
        <v>244482</v>
      </c>
      <c r="D95" s="2">
        <v>244482</v>
      </c>
      <c r="F95">
        <v>489</v>
      </c>
      <c r="G95" t="s">
        <v>2531</v>
      </c>
      <c r="H95">
        <v>23</v>
      </c>
      <c r="I95" t="s">
        <v>2532</v>
      </c>
      <c r="J95" t="s">
        <v>985</v>
      </c>
      <c r="K95" t="s">
        <v>986</v>
      </c>
      <c r="L95">
        <v>923</v>
      </c>
      <c r="N95" t="s">
        <v>2596</v>
      </c>
      <c r="O95" t="s">
        <v>2597</v>
      </c>
      <c r="P95">
        <v>1</v>
      </c>
      <c r="Q95" t="s">
        <v>2598</v>
      </c>
      <c r="R95" s="2">
        <v>244481</v>
      </c>
      <c r="S95" s="2">
        <v>244482</v>
      </c>
      <c r="T95" t="s">
        <v>2599</v>
      </c>
      <c r="U95">
        <v>23086964</v>
      </c>
      <c r="V95" t="s">
        <v>156</v>
      </c>
      <c r="W95">
        <v>3</v>
      </c>
      <c r="X95">
        <v>3</v>
      </c>
      <c r="Y95">
        <v>3</v>
      </c>
      <c r="Z95">
        <v>3</v>
      </c>
      <c r="AA95">
        <v>0</v>
      </c>
      <c r="AB95">
        <v>0</v>
      </c>
      <c r="AC95">
        <v>0</v>
      </c>
      <c r="AD95">
        <v>0</v>
      </c>
      <c r="AE95">
        <v>3</v>
      </c>
      <c r="AF95">
        <v>3</v>
      </c>
      <c r="AI95" t="s">
        <v>2537</v>
      </c>
      <c r="AJ95" t="s">
        <v>989</v>
      </c>
      <c r="AK95" t="s">
        <v>1039</v>
      </c>
      <c r="AL95" t="s">
        <v>1008</v>
      </c>
      <c r="AM95" t="s">
        <v>1009</v>
      </c>
      <c r="AN95" t="s">
        <v>2538</v>
      </c>
      <c r="AO95" t="s">
        <v>2539</v>
      </c>
      <c r="AP95">
        <v>10</v>
      </c>
      <c r="AQ95">
        <v>1</v>
      </c>
      <c r="AT95" t="s">
        <v>2540</v>
      </c>
      <c r="AU95" t="s">
        <v>2562</v>
      </c>
      <c r="AV95" t="s">
        <v>765</v>
      </c>
      <c r="AW95" t="s">
        <v>765</v>
      </c>
      <c r="AX95" t="s">
        <v>990</v>
      </c>
      <c r="AY95">
        <v>0</v>
      </c>
      <c r="AZ95" t="s">
        <v>994</v>
      </c>
      <c r="BA95">
        <v>1179740890448</v>
      </c>
      <c r="BD95">
        <v>1</v>
      </c>
      <c r="BF95" t="s">
        <v>2563</v>
      </c>
      <c r="BG95">
        <v>1333314600</v>
      </c>
      <c r="BH95" t="s">
        <v>995</v>
      </c>
      <c r="BI95">
        <v>3</v>
      </c>
      <c r="BJ95">
        <v>3</v>
      </c>
      <c r="BK95">
        <v>1300</v>
      </c>
      <c r="BL95" t="s">
        <v>2543</v>
      </c>
    </row>
    <row r="96" spans="3:64">
      <c r="C96" s="2">
        <v>244482</v>
      </c>
      <c r="D96" s="2">
        <v>244482</v>
      </c>
      <c r="F96">
        <v>489</v>
      </c>
      <c r="G96" t="s">
        <v>2531</v>
      </c>
      <c r="H96">
        <v>23</v>
      </c>
      <c r="I96" t="s">
        <v>2532</v>
      </c>
      <c r="J96" t="s">
        <v>985</v>
      </c>
      <c r="K96" t="s">
        <v>986</v>
      </c>
      <c r="L96">
        <v>923</v>
      </c>
      <c r="N96" t="s">
        <v>2596</v>
      </c>
      <c r="O96" t="s">
        <v>2597</v>
      </c>
      <c r="P96">
        <v>1</v>
      </c>
      <c r="Q96" t="s">
        <v>2598</v>
      </c>
      <c r="R96" s="2">
        <v>244481</v>
      </c>
      <c r="S96" s="2">
        <v>244482</v>
      </c>
      <c r="T96" t="s">
        <v>2599</v>
      </c>
      <c r="U96">
        <v>23086963</v>
      </c>
      <c r="V96" t="s">
        <v>142</v>
      </c>
      <c r="W96">
        <v>3</v>
      </c>
      <c r="X96">
        <v>3</v>
      </c>
      <c r="Y96">
        <v>3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3</v>
      </c>
      <c r="AF96">
        <v>3</v>
      </c>
      <c r="AI96" t="s">
        <v>2537</v>
      </c>
      <c r="AJ96" t="s">
        <v>989</v>
      </c>
      <c r="AK96" t="s">
        <v>1039</v>
      </c>
      <c r="AL96" t="s">
        <v>1008</v>
      </c>
      <c r="AM96" t="s">
        <v>1009</v>
      </c>
      <c r="AN96" t="s">
        <v>2538</v>
      </c>
      <c r="AO96" t="s">
        <v>2539</v>
      </c>
      <c r="AP96">
        <v>10</v>
      </c>
      <c r="AQ96">
        <v>1</v>
      </c>
      <c r="AT96" t="s">
        <v>2540</v>
      </c>
      <c r="AU96" t="s">
        <v>2562</v>
      </c>
      <c r="AV96" t="s">
        <v>765</v>
      </c>
      <c r="AW96" t="s">
        <v>765</v>
      </c>
      <c r="AX96" t="s">
        <v>990</v>
      </c>
      <c r="AY96">
        <v>0</v>
      </c>
      <c r="AZ96" t="s">
        <v>994</v>
      </c>
      <c r="BA96">
        <v>1179740890448</v>
      </c>
      <c r="BD96">
        <v>1</v>
      </c>
      <c r="BF96" t="s">
        <v>2563</v>
      </c>
      <c r="BG96">
        <v>1333314600</v>
      </c>
      <c r="BH96" t="s">
        <v>995</v>
      </c>
      <c r="BI96">
        <v>3</v>
      </c>
      <c r="BJ96">
        <v>3</v>
      </c>
      <c r="BK96">
        <v>1300</v>
      </c>
      <c r="BL96" t="s">
        <v>2543</v>
      </c>
    </row>
    <row r="97" spans="3:64">
      <c r="C97" s="2">
        <v>244482</v>
      </c>
      <c r="D97" s="2">
        <v>244482</v>
      </c>
      <c r="F97">
        <v>489</v>
      </c>
      <c r="G97" t="s">
        <v>2531</v>
      </c>
      <c r="H97">
        <v>23</v>
      </c>
      <c r="I97" t="s">
        <v>2532</v>
      </c>
      <c r="J97" t="s">
        <v>985</v>
      </c>
      <c r="K97" t="s">
        <v>986</v>
      </c>
      <c r="L97">
        <v>923</v>
      </c>
      <c r="N97" t="s">
        <v>2596</v>
      </c>
      <c r="O97" t="s">
        <v>2597</v>
      </c>
      <c r="P97">
        <v>1</v>
      </c>
      <c r="Q97" t="s">
        <v>2598</v>
      </c>
      <c r="R97" s="2">
        <v>244481</v>
      </c>
      <c r="S97" s="2">
        <v>244482</v>
      </c>
      <c r="T97" t="s">
        <v>2599</v>
      </c>
      <c r="U97">
        <v>23090975</v>
      </c>
      <c r="V97" t="s">
        <v>249</v>
      </c>
      <c r="W97">
        <v>3</v>
      </c>
      <c r="X97">
        <v>3</v>
      </c>
      <c r="Y97">
        <v>3</v>
      </c>
      <c r="Z97">
        <v>3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3</v>
      </c>
      <c r="AI97" t="s">
        <v>2537</v>
      </c>
      <c r="AJ97" t="s">
        <v>989</v>
      </c>
      <c r="AK97" t="s">
        <v>1039</v>
      </c>
      <c r="AL97" t="s">
        <v>1008</v>
      </c>
      <c r="AM97" t="s">
        <v>1009</v>
      </c>
      <c r="AN97" t="s">
        <v>2538</v>
      </c>
      <c r="AO97" t="s">
        <v>2539</v>
      </c>
      <c r="AP97">
        <v>10</v>
      </c>
      <c r="AQ97">
        <v>1</v>
      </c>
      <c r="AT97" t="s">
        <v>2540</v>
      </c>
      <c r="AU97" t="s">
        <v>2562</v>
      </c>
      <c r="AV97" t="s">
        <v>765</v>
      </c>
      <c r="AW97" t="s">
        <v>765</v>
      </c>
      <c r="AX97" t="s">
        <v>990</v>
      </c>
      <c r="AY97">
        <v>0</v>
      </c>
      <c r="AZ97" t="s">
        <v>994</v>
      </c>
      <c r="BA97">
        <v>1179740890448</v>
      </c>
      <c r="BD97">
        <v>1</v>
      </c>
      <c r="BF97" t="s">
        <v>2563</v>
      </c>
      <c r="BG97">
        <v>1333314600</v>
      </c>
      <c r="BH97" t="s">
        <v>995</v>
      </c>
      <c r="BI97">
        <v>3</v>
      </c>
      <c r="BJ97">
        <v>3</v>
      </c>
      <c r="BK97">
        <v>1300</v>
      </c>
      <c r="BL97" t="s">
        <v>2543</v>
      </c>
    </row>
    <row r="98" spans="3:64">
      <c r="C98" s="2">
        <v>244482</v>
      </c>
      <c r="D98" s="2">
        <v>244482</v>
      </c>
      <c r="F98">
        <v>489</v>
      </c>
      <c r="G98" t="s">
        <v>2531</v>
      </c>
      <c r="H98">
        <v>23</v>
      </c>
      <c r="I98" t="s">
        <v>2532</v>
      </c>
      <c r="J98" t="s">
        <v>985</v>
      </c>
      <c r="K98" t="s">
        <v>986</v>
      </c>
      <c r="L98">
        <v>923</v>
      </c>
      <c r="N98" t="s">
        <v>2600</v>
      </c>
      <c r="O98" t="s">
        <v>2601</v>
      </c>
      <c r="P98">
        <v>1</v>
      </c>
      <c r="Q98" t="s">
        <v>2602</v>
      </c>
      <c r="R98" s="2">
        <v>244481</v>
      </c>
      <c r="S98" s="2">
        <v>244482</v>
      </c>
      <c r="T98" t="s">
        <v>2603</v>
      </c>
      <c r="U98">
        <v>23086963</v>
      </c>
      <c r="V98" t="s">
        <v>142</v>
      </c>
      <c r="W98">
        <v>3</v>
      </c>
      <c r="X98">
        <v>3</v>
      </c>
      <c r="Y98">
        <v>3</v>
      </c>
      <c r="Z98">
        <v>3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3</v>
      </c>
      <c r="AI98" t="s">
        <v>2537</v>
      </c>
      <c r="AJ98" t="s">
        <v>989</v>
      </c>
      <c r="AK98" t="s">
        <v>1039</v>
      </c>
      <c r="AL98" t="s">
        <v>1008</v>
      </c>
      <c r="AM98" t="s">
        <v>1009</v>
      </c>
      <c r="AN98" t="s">
        <v>2538</v>
      </c>
      <c r="AO98" t="s">
        <v>2539</v>
      </c>
      <c r="AP98">
        <v>10</v>
      </c>
      <c r="AQ98">
        <v>1</v>
      </c>
      <c r="AT98" t="s">
        <v>2540</v>
      </c>
      <c r="AU98" t="s">
        <v>2562</v>
      </c>
      <c r="AV98" t="s">
        <v>765</v>
      </c>
      <c r="AW98" t="s">
        <v>765</v>
      </c>
      <c r="AX98" t="s">
        <v>990</v>
      </c>
      <c r="AY98">
        <v>0</v>
      </c>
      <c r="AZ98" t="s">
        <v>994</v>
      </c>
      <c r="BA98">
        <v>1179740890463</v>
      </c>
      <c r="BD98">
        <v>1</v>
      </c>
      <c r="BF98" t="s">
        <v>2563</v>
      </c>
      <c r="BG98">
        <v>1333314600</v>
      </c>
      <c r="BH98" t="s">
        <v>995</v>
      </c>
      <c r="BI98">
        <v>3</v>
      </c>
      <c r="BJ98">
        <v>3</v>
      </c>
      <c r="BL98" t="s">
        <v>2543</v>
      </c>
    </row>
    <row r="99" spans="3:64">
      <c r="C99" s="2">
        <v>244482</v>
      </c>
      <c r="D99" s="2">
        <v>244482</v>
      </c>
      <c r="F99">
        <v>489</v>
      </c>
      <c r="G99" t="s">
        <v>2531</v>
      </c>
      <c r="H99">
        <v>23</v>
      </c>
      <c r="I99" t="s">
        <v>2532</v>
      </c>
      <c r="J99" t="s">
        <v>985</v>
      </c>
      <c r="K99" t="s">
        <v>986</v>
      </c>
      <c r="L99">
        <v>923</v>
      </c>
      <c r="N99" t="s">
        <v>2600</v>
      </c>
      <c r="O99" t="s">
        <v>2601</v>
      </c>
      <c r="P99">
        <v>1</v>
      </c>
      <c r="Q99" t="s">
        <v>2602</v>
      </c>
      <c r="R99" s="2">
        <v>244481</v>
      </c>
      <c r="S99" s="2">
        <v>244482</v>
      </c>
      <c r="T99" t="s">
        <v>2603</v>
      </c>
      <c r="U99">
        <v>23086964</v>
      </c>
      <c r="V99" t="s">
        <v>156</v>
      </c>
      <c r="W99">
        <v>3</v>
      </c>
      <c r="X99">
        <v>3</v>
      </c>
      <c r="Y99">
        <v>3</v>
      </c>
      <c r="Z99">
        <v>3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3</v>
      </c>
      <c r="AI99" t="s">
        <v>2537</v>
      </c>
      <c r="AJ99" t="s">
        <v>989</v>
      </c>
      <c r="AK99" t="s">
        <v>1039</v>
      </c>
      <c r="AL99" t="s">
        <v>1008</v>
      </c>
      <c r="AM99" t="s">
        <v>1009</v>
      </c>
      <c r="AN99" t="s">
        <v>2538</v>
      </c>
      <c r="AO99" t="s">
        <v>2539</v>
      </c>
      <c r="AP99">
        <v>10</v>
      </c>
      <c r="AQ99">
        <v>1</v>
      </c>
      <c r="AT99" t="s">
        <v>2540</v>
      </c>
      <c r="AU99" t="s">
        <v>2562</v>
      </c>
      <c r="AV99" t="s">
        <v>765</v>
      </c>
      <c r="AW99" t="s">
        <v>765</v>
      </c>
      <c r="AX99" t="s">
        <v>990</v>
      </c>
      <c r="AY99">
        <v>0</v>
      </c>
      <c r="AZ99" t="s">
        <v>994</v>
      </c>
      <c r="BA99">
        <v>1179740890463</v>
      </c>
      <c r="BD99">
        <v>1</v>
      </c>
      <c r="BF99" t="s">
        <v>2563</v>
      </c>
      <c r="BG99">
        <v>1333314600</v>
      </c>
      <c r="BH99" t="s">
        <v>995</v>
      </c>
      <c r="BI99">
        <v>3</v>
      </c>
      <c r="BJ99">
        <v>3</v>
      </c>
      <c r="BL99" t="s">
        <v>2543</v>
      </c>
    </row>
    <row r="100" spans="3:64">
      <c r="C100" s="2">
        <v>244482</v>
      </c>
      <c r="D100" s="2">
        <v>244482</v>
      </c>
      <c r="F100">
        <v>489</v>
      </c>
      <c r="G100" t="s">
        <v>2531</v>
      </c>
      <c r="H100">
        <v>23</v>
      </c>
      <c r="I100" t="s">
        <v>2532</v>
      </c>
      <c r="J100" t="s">
        <v>985</v>
      </c>
      <c r="K100" t="s">
        <v>986</v>
      </c>
      <c r="L100">
        <v>923</v>
      </c>
      <c r="N100" t="s">
        <v>2604</v>
      </c>
      <c r="O100" t="s">
        <v>2605</v>
      </c>
      <c r="P100">
        <v>1</v>
      </c>
      <c r="Q100" t="s">
        <v>2606</v>
      </c>
      <c r="R100" s="2">
        <v>244481</v>
      </c>
      <c r="S100" s="2">
        <v>244482</v>
      </c>
      <c r="T100" t="s">
        <v>2607</v>
      </c>
      <c r="U100">
        <v>23090975</v>
      </c>
      <c r="V100" t="s">
        <v>249</v>
      </c>
      <c r="W100">
        <v>6</v>
      </c>
      <c r="X100">
        <v>6</v>
      </c>
      <c r="Y100">
        <v>6</v>
      </c>
      <c r="Z100">
        <v>6</v>
      </c>
      <c r="AA100">
        <v>0</v>
      </c>
      <c r="AB100">
        <v>0</v>
      </c>
      <c r="AC100">
        <v>0</v>
      </c>
      <c r="AD100">
        <v>0</v>
      </c>
      <c r="AE100">
        <v>6</v>
      </c>
      <c r="AF100">
        <v>6</v>
      </c>
      <c r="AI100" t="s">
        <v>2537</v>
      </c>
      <c r="AJ100" t="s">
        <v>989</v>
      </c>
      <c r="AK100" t="s">
        <v>1039</v>
      </c>
      <c r="AL100" t="s">
        <v>1008</v>
      </c>
      <c r="AM100" t="s">
        <v>1009</v>
      </c>
      <c r="AN100" t="s">
        <v>2538</v>
      </c>
      <c r="AO100" t="s">
        <v>2539</v>
      </c>
      <c r="AP100">
        <v>10</v>
      </c>
      <c r="AQ100">
        <v>1</v>
      </c>
      <c r="AT100" t="s">
        <v>2540</v>
      </c>
      <c r="AU100" t="s">
        <v>2562</v>
      </c>
      <c r="AV100" t="s">
        <v>765</v>
      </c>
      <c r="AW100" t="s">
        <v>765</v>
      </c>
      <c r="AX100" t="s">
        <v>990</v>
      </c>
      <c r="AY100">
        <v>0</v>
      </c>
      <c r="AZ100" t="s">
        <v>994</v>
      </c>
      <c r="BA100">
        <v>1179740890466</v>
      </c>
      <c r="BD100">
        <v>1</v>
      </c>
      <c r="BF100" t="s">
        <v>2563</v>
      </c>
      <c r="BG100">
        <v>1333314600</v>
      </c>
      <c r="BH100" t="s">
        <v>995</v>
      </c>
      <c r="BI100">
        <v>6</v>
      </c>
      <c r="BJ100">
        <v>6</v>
      </c>
      <c r="BK100">
        <v>1300</v>
      </c>
      <c r="BL100" t="s">
        <v>2543</v>
      </c>
    </row>
    <row r="101" spans="3:64">
      <c r="C101" s="2">
        <v>244482</v>
      </c>
      <c r="D101" s="2">
        <v>244482</v>
      </c>
      <c r="F101">
        <v>489</v>
      </c>
      <c r="G101" t="s">
        <v>2531</v>
      </c>
      <c r="H101">
        <v>23</v>
      </c>
      <c r="I101" t="s">
        <v>2532</v>
      </c>
      <c r="J101" t="s">
        <v>985</v>
      </c>
      <c r="K101" t="s">
        <v>986</v>
      </c>
      <c r="L101">
        <v>923</v>
      </c>
      <c r="N101" t="s">
        <v>2604</v>
      </c>
      <c r="O101" t="s">
        <v>2605</v>
      </c>
      <c r="P101">
        <v>1</v>
      </c>
      <c r="Q101" t="s">
        <v>2606</v>
      </c>
      <c r="R101" s="2">
        <v>244481</v>
      </c>
      <c r="S101" s="2">
        <v>244482</v>
      </c>
      <c r="T101" t="s">
        <v>2607</v>
      </c>
      <c r="U101">
        <v>23090984</v>
      </c>
      <c r="V101" t="s">
        <v>227</v>
      </c>
      <c r="W101">
        <v>3</v>
      </c>
      <c r="X101">
        <v>3</v>
      </c>
      <c r="Y101">
        <v>3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3</v>
      </c>
      <c r="AI101" t="s">
        <v>2537</v>
      </c>
      <c r="AJ101" t="s">
        <v>989</v>
      </c>
      <c r="AK101" t="s">
        <v>1039</v>
      </c>
      <c r="AL101" t="s">
        <v>1008</v>
      </c>
      <c r="AM101" t="s">
        <v>1009</v>
      </c>
      <c r="AN101" t="s">
        <v>2538</v>
      </c>
      <c r="AO101" t="s">
        <v>2539</v>
      </c>
      <c r="AP101">
        <v>10</v>
      </c>
      <c r="AQ101">
        <v>1</v>
      </c>
      <c r="AT101" t="s">
        <v>2540</v>
      </c>
      <c r="AU101" t="s">
        <v>2562</v>
      </c>
      <c r="AV101" t="s">
        <v>765</v>
      </c>
      <c r="AW101" t="s">
        <v>765</v>
      </c>
      <c r="AX101" t="s">
        <v>990</v>
      </c>
      <c r="AY101">
        <v>0</v>
      </c>
      <c r="AZ101" t="s">
        <v>994</v>
      </c>
      <c r="BA101">
        <v>1179740890466</v>
      </c>
      <c r="BD101">
        <v>1</v>
      </c>
      <c r="BF101" t="s">
        <v>2563</v>
      </c>
      <c r="BG101">
        <v>1333314600</v>
      </c>
      <c r="BH101" t="s">
        <v>995</v>
      </c>
      <c r="BI101">
        <v>3</v>
      </c>
      <c r="BJ101">
        <v>3</v>
      </c>
      <c r="BK101">
        <v>1300</v>
      </c>
      <c r="BL101" t="s">
        <v>2543</v>
      </c>
    </row>
    <row r="102" spans="3:64">
      <c r="C102" s="2">
        <v>244482</v>
      </c>
      <c r="D102" s="2">
        <v>244482</v>
      </c>
      <c r="F102">
        <v>489</v>
      </c>
      <c r="G102" t="s">
        <v>2531</v>
      </c>
      <c r="H102">
        <v>23</v>
      </c>
      <c r="I102" t="s">
        <v>2532</v>
      </c>
      <c r="J102" t="s">
        <v>985</v>
      </c>
      <c r="K102" t="s">
        <v>986</v>
      </c>
      <c r="L102">
        <v>923</v>
      </c>
      <c r="N102" t="s">
        <v>2604</v>
      </c>
      <c r="O102" t="s">
        <v>2605</v>
      </c>
      <c r="P102">
        <v>1</v>
      </c>
      <c r="Q102" t="s">
        <v>2606</v>
      </c>
      <c r="R102" s="2">
        <v>244481</v>
      </c>
      <c r="S102" s="2">
        <v>244482</v>
      </c>
      <c r="T102" t="s">
        <v>2607</v>
      </c>
      <c r="U102">
        <v>23090974</v>
      </c>
      <c r="V102" t="s">
        <v>211</v>
      </c>
      <c r="W102">
        <v>3</v>
      </c>
      <c r="X102">
        <v>3</v>
      </c>
      <c r="Y102">
        <v>3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3</v>
      </c>
      <c r="AI102" t="s">
        <v>2537</v>
      </c>
      <c r="AJ102" t="s">
        <v>989</v>
      </c>
      <c r="AK102" t="s">
        <v>1039</v>
      </c>
      <c r="AL102" t="s">
        <v>1008</v>
      </c>
      <c r="AM102" t="s">
        <v>1009</v>
      </c>
      <c r="AN102" t="s">
        <v>2538</v>
      </c>
      <c r="AO102" t="s">
        <v>2539</v>
      </c>
      <c r="AP102">
        <v>10</v>
      </c>
      <c r="AQ102">
        <v>1</v>
      </c>
      <c r="AT102" t="s">
        <v>2540</v>
      </c>
      <c r="AU102" t="s">
        <v>2562</v>
      </c>
      <c r="AV102" t="s">
        <v>765</v>
      </c>
      <c r="AW102" t="s">
        <v>765</v>
      </c>
      <c r="AX102" t="s">
        <v>990</v>
      </c>
      <c r="AY102">
        <v>0</v>
      </c>
      <c r="AZ102" t="s">
        <v>994</v>
      </c>
      <c r="BA102">
        <v>1179740890466</v>
      </c>
      <c r="BD102">
        <v>1</v>
      </c>
      <c r="BF102" t="s">
        <v>2563</v>
      </c>
      <c r="BG102">
        <v>1333314600</v>
      </c>
      <c r="BH102" t="s">
        <v>995</v>
      </c>
      <c r="BI102">
        <v>3</v>
      </c>
      <c r="BJ102">
        <v>3</v>
      </c>
      <c r="BK102">
        <v>1300</v>
      </c>
      <c r="BL102" t="s">
        <v>2543</v>
      </c>
    </row>
    <row r="103" spans="3:64">
      <c r="C103" s="2">
        <v>244482</v>
      </c>
      <c r="D103" s="2">
        <v>244482</v>
      </c>
      <c r="F103">
        <v>489</v>
      </c>
      <c r="G103" t="s">
        <v>2531</v>
      </c>
      <c r="H103">
        <v>23</v>
      </c>
      <c r="I103" t="s">
        <v>2532</v>
      </c>
      <c r="J103" t="s">
        <v>985</v>
      </c>
      <c r="K103" t="s">
        <v>986</v>
      </c>
      <c r="L103">
        <v>923</v>
      </c>
      <c r="N103" t="s">
        <v>2604</v>
      </c>
      <c r="O103" t="s">
        <v>2605</v>
      </c>
      <c r="P103">
        <v>1</v>
      </c>
      <c r="Q103" t="s">
        <v>2606</v>
      </c>
      <c r="R103" s="2">
        <v>244481</v>
      </c>
      <c r="S103" s="2">
        <v>244482</v>
      </c>
      <c r="T103" t="s">
        <v>2607</v>
      </c>
      <c r="U103">
        <v>23086967</v>
      </c>
      <c r="V103" t="s">
        <v>209</v>
      </c>
      <c r="W103">
        <v>3</v>
      </c>
      <c r="X103">
        <v>3</v>
      </c>
      <c r="Y103">
        <v>3</v>
      </c>
      <c r="Z103">
        <v>3</v>
      </c>
      <c r="AA103">
        <v>0</v>
      </c>
      <c r="AB103">
        <v>0</v>
      </c>
      <c r="AC103">
        <v>0</v>
      </c>
      <c r="AD103">
        <v>0</v>
      </c>
      <c r="AE103">
        <v>3</v>
      </c>
      <c r="AF103">
        <v>3</v>
      </c>
      <c r="AI103" t="s">
        <v>2537</v>
      </c>
      <c r="AJ103" t="s">
        <v>989</v>
      </c>
      <c r="AK103" t="s">
        <v>1039</v>
      </c>
      <c r="AL103" t="s">
        <v>1008</v>
      </c>
      <c r="AM103" t="s">
        <v>1009</v>
      </c>
      <c r="AN103" t="s">
        <v>2538</v>
      </c>
      <c r="AO103" t="s">
        <v>2539</v>
      </c>
      <c r="AP103">
        <v>10</v>
      </c>
      <c r="AQ103">
        <v>1</v>
      </c>
      <c r="AT103" t="s">
        <v>2540</v>
      </c>
      <c r="AU103" t="s">
        <v>2562</v>
      </c>
      <c r="AV103" t="s">
        <v>765</v>
      </c>
      <c r="AW103" t="s">
        <v>765</v>
      </c>
      <c r="AX103" t="s">
        <v>990</v>
      </c>
      <c r="AY103">
        <v>0</v>
      </c>
      <c r="AZ103" t="s">
        <v>994</v>
      </c>
      <c r="BA103">
        <v>1179740890466</v>
      </c>
      <c r="BD103">
        <v>1</v>
      </c>
      <c r="BF103" t="s">
        <v>2563</v>
      </c>
      <c r="BG103">
        <v>1333314600</v>
      </c>
      <c r="BH103" t="s">
        <v>995</v>
      </c>
      <c r="BI103">
        <v>3</v>
      </c>
      <c r="BJ103">
        <v>3</v>
      </c>
      <c r="BK103">
        <v>1300</v>
      </c>
      <c r="BL103" t="s">
        <v>2543</v>
      </c>
    </row>
    <row r="104" spans="3:64">
      <c r="C104" s="2">
        <v>244482</v>
      </c>
      <c r="D104" s="2">
        <v>244482</v>
      </c>
      <c r="F104">
        <v>489</v>
      </c>
      <c r="G104" t="s">
        <v>2531</v>
      </c>
      <c r="H104">
        <v>23</v>
      </c>
      <c r="I104" t="s">
        <v>2532</v>
      </c>
      <c r="J104" t="s">
        <v>985</v>
      </c>
      <c r="K104" t="s">
        <v>986</v>
      </c>
      <c r="L104">
        <v>923</v>
      </c>
      <c r="N104" t="s">
        <v>2604</v>
      </c>
      <c r="O104" t="s">
        <v>2605</v>
      </c>
      <c r="P104">
        <v>1</v>
      </c>
      <c r="Q104" t="s">
        <v>2606</v>
      </c>
      <c r="R104" s="2">
        <v>244481</v>
      </c>
      <c r="S104" s="2">
        <v>244482</v>
      </c>
      <c r="T104" t="s">
        <v>2607</v>
      </c>
      <c r="U104">
        <v>23086965</v>
      </c>
      <c r="V104" t="s">
        <v>225</v>
      </c>
      <c r="W104">
        <v>3</v>
      </c>
      <c r="X104">
        <v>3</v>
      </c>
      <c r="Y104">
        <v>3</v>
      </c>
      <c r="Z104">
        <v>3</v>
      </c>
      <c r="AA104">
        <v>0</v>
      </c>
      <c r="AB104">
        <v>0</v>
      </c>
      <c r="AC104">
        <v>0</v>
      </c>
      <c r="AD104">
        <v>0</v>
      </c>
      <c r="AE104">
        <v>3</v>
      </c>
      <c r="AF104">
        <v>3</v>
      </c>
      <c r="AI104" t="s">
        <v>2537</v>
      </c>
      <c r="AJ104" t="s">
        <v>989</v>
      </c>
      <c r="AK104" t="s">
        <v>1039</v>
      </c>
      <c r="AL104" t="s">
        <v>1008</v>
      </c>
      <c r="AM104" t="s">
        <v>1009</v>
      </c>
      <c r="AN104" t="s">
        <v>2538</v>
      </c>
      <c r="AO104" t="s">
        <v>2539</v>
      </c>
      <c r="AP104">
        <v>10</v>
      </c>
      <c r="AQ104">
        <v>1</v>
      </c>
      <c r="AT104" t="s">
        <v>2540</v>
      </c>
      <c r="AU104" t="s">
        <v>2562</v>
      </c>
      <c r="AV104" t="s">
        <v>765</v>
      </c>
      <c r="AW104" t="s">
        <v>765</v>
      </c>
      <c r="AX104" t="s">
        <v>990</v>
      </c>
      <c r="AY104">
        <v>0</v>
      </c>
      <c r="AZ104" t="s">
        <v>994</v>
      </c>
      <c r="BA104">
        <v>1179740890466</v>
      </c>
      <c r="BD104">
        <v>1</v>
      </c>
      <c r="BF104" t="s">
        <v>2563</v>
      </c>
      <c r="BG104">
        <v>1333314600</v>
      </c>
      <c r="BH104" t="s">
        <v>995</v>
      </c>
      <c r="BI104">
        <v>3</v>
      </c>
      <c r="BJ104">
        <v>3</v>
      </c>
      <c r="BK104">
        <v>1300</v>
      </c>
      <c r="BL104" t="s">
        <v>2543</v>
      </c>
    </row>
    <row r="105" spans="3:64">
      <c r="C105" s="2">
        <v>244482</v>
      </c>
      <c r="D105" s="2">
        <v>244482</v>
      </c>
      <c r="F105">
        <v>489</v>
      </c>
      <c r="G105" t="s">
        <v>2531</v>
      </c>
      <c r="H105">
        <v>23</v>
      </c>
      <c r="I105" t="s">
        <v>2532</v>
      </c>
      <c r="J105" t="s">
        <v>985</v>
      </c>
      <c r="K105" t="s">
        <v>986</v>
      </c>
      <c r="L105">
        <v>923</v>
      </c>
      <c r="N105" t="s">
        <v>2604</v>
      </c>
      <c r="O105" t="s">
        <v>2605</v>
      </c>
      <c r="P105">
        <v>1</v>
      </c>
      <c r="Q105" t="s">
        <v>2606</v>
      </c>
      <c r="R105" s="2">
        <v>244481</v>
      </c>
      <c r="S105" s="2">
        <v>244482</v>
      </c>
      <c r="T105" t="s">
        <v>2607</v>
      </c>
      <c r="U105">
        <v>23039556</v>
      </c>
      <c r="V105" t="s">
        <v>267</v>
      </c>
      <c r="W105">
        <v>2</v>
      </c>
      <c r="X105">
        <v>10</v>
      </c>
      <c r="Y105">
        <v>2</v>
      </c>
      <c r="Z105">
        <v>10</v>
      </c>
      <c r="AA105">
        <v>0</v>
      </c>
      <c r="AB105">
        <v>0</v>
      </c>
      <c r="AC105">
        <v>0</v>
      </c>
      <c r="AD105">
        <v>0</v>
      </c>
      <c r="AE105">
        <v>2</v>
      </c>
      <c r="AF105">
        <v>10</v>
      </c>
      <c r="AI105" t="s">
        <v>2537</v>
      </c>
      <c r="AJ105" t="s">
        <v>989</v>
      </c>
      <c r="AK105" t="s">
        <v>1039</v>
      </c>
      <c r="AL105" t="s">
        <v>1008</v>
      </c>
      <c r="AM105" t="s">
        <v>1009</v>
      </c>
      <c r="AN105" t="s">
        <v>2538</v>
      </c>
      <c r="AO105" t="s">
        <v>2539</v>
      </c>
      <c r="AP105">
        <v>10</v>
      </c>
      <c r="AQ105">
        <v>1</v>
      </c>
      <c r="AT105" t="s">
        <v>2540</v>
      </c>
      <c r="AU105" t="s">
        <v>2562</v>
      </c>
      <c r="AV105" t="s">
        <v>1010</v>
      </c>
      <c r="AW105" t="s">
        <v>765</v>
      </c>
      <c r="AX105" t="s">
        <v>990</v>
      </c>
      <c r="AY105">
        <v>0</v>
      </c>
      <c r="AZ105" t="s">
        <v>994</v>
      </c>
      <c r="BA105">
        <v>1179740890466</v>
      </c>
      <c r="BD105">
        <v>1</v>
      </c>
      <c r="BF105" t="s">
        <v>2563</v>
      </c>
      <c r="BG105">
        <v>1333314600</v>
      </c>
      <c r="BH105" t="s">
        <v>995</v>
      </c>
      <c r="BI105">
        <v>2</v>
      </c>
      <c r="BJ105">
        <v>10</v>
      </c>
      <c r="BK105">
        <v>1300</v>
      </c>
      <c r="BL105" t="s">
        <v>2543</v>
      </c>
    </row>
    <row r="106" spans="3:64">
      <c r="C106" s="2">
        <v>244482</v>
      </c>
      <c r="D106" s="2">
        <v>244482</v>
      </c>
      <c r="F106">
        <v>489</v>
      </c>
      <c r="G106" t="s">
        <v>2531</v>
      </c>
      <c r="H106">
        <v>23</v>
      </c>
      <c r="I106" t="s">
        <v>2532</v>
      </c>
      <c r="J106" t="s">
        <v>985</v>
      </c>
      <c r="K106" t="s">
        <v>986</v>
      </c>
      <c r="L106">
        <v>923</v>
      </c>
      <c r="N106" t="s">
        <v>2604</v>
      </c>
      <c r="O106" t="s">
        <v>2605</v>
      </c>
      <c r="P106">
        <v>1</v>
      </c>
      <c r="Q106" t="s">
        <v>2606</v>
      </c>
      <c r="R106" s="2">
        <v>244481</v>
      </c>
      <c r="S106" s="2">
        <v>244482</v>
      </c>
      <c r="T106" t="s">
        <v>2607</v>
      </c>
      <c r="U106">
        <v>23086969</v>
      </c>
      <c r="V106" t="s">
        <v>189</v>
      </c>
      <c r="W106">
        <v>3</v>
      </c>
      <c r="X106">
        <v>3</v>
      </c>
      <c r="Y106">
        <v>3</v>
      </c>
      <c r="Z106">
        <v>3</v>
      </c>
      <c r="AA106">
        <v>0</v>
      </c>
      <c r="AB106">
        <v>0</v>
      </c>
      <c r="AC106">
        <v>0</v>
      </c>
      <c r="AD106">
        <v>0</v>
      </c>
      <c r="AE106">
        <v>3</v>
      </c>
      <c r="AF106">
        <v>3</v>
      </c>
      <c r="AI106" t="s">
        <v>2537</v>
      </c>
      <c r="AJ106" t="s">
        <v>989</v>
      </c>
      <c r="AK106" t="s">
        <v>1039</v>
      </c>
      <c r="AL106" t="s">
        <v>1008</v>
      </c>
      <c r="AM106" t="s">
        <v>1009</v>
      </c>
      <c r="AN106" t="s">
        <v>2538</v>
      </c>
      <c r="AO106" t="s">
        <v>2539</v>
      </c>
      <c r="AP106">
        <v>10</v>
      </c>
      <c r="AQ106">
        <v>1</v>
      </c>
      <c r="AT106" t="s">
        <v>2540</v>
      </c>
      <c r="AU106" t="s">
        <v>2562</v>
      </c>
      <c r="AV106" t="s">
        <v>765</v>
      </c>
      <c r="AW106" t="s">
        <v>765</v>
      </c>
      <c r="AX106" t="s">
        <v>990</v>
      </c>
      <c r="AY106">
        <v>0</v>
      </c>
      <c r="AZ106" t="s">
        <v>994</v>
      </c>
      <c r="BA106">
        <v>1179740890466</v>
      </c>
      <c r="BD106">
        <v>1</v>
      </c>
      <c r="BF106" t="s">
        <v>2563</v>
      </c>
      <c r="BG106">
        <v>1333314600</v>
      </c>
      <c r="BH106" t="s">
        <v>995</v>
      </c>
      <c r="BI106">
        <v>3</v>
      </c>
      <c r="BJ106">
        <v>3</v>
      </c>
      <c r="BK106">
        <v>1300</v>
      </c>
      <c r="BL106" t="s">
        <v>2543</v>
      </c>
    </row>
    <row r="107" spans="3:64">
      <c r="C107" s="2">
        <v>244482</v>
      </c>
      <c r="D107" s="2">
        <v>244482</v>
      </c>
      <c r="F107">
        <v>489</v>
      </c>
      <c r="G107" t="s">
        <v>2531</v>
      </c>
      <c r="H107">
        <v>23</v>
      </c>
      <c r="I107" t="s">
        <v>2532</v>
      </c>
      <c r="J107" t="s">
        <v>985</v>
      </c>
      <c r="K107" t="s">
        <v>986</v>
      </c>
      <c r="L107">
        <v>923</v>
      </c>
      <c r="N107" t="s">
        <v>2604</v>
      </c>
      <c r="O107" t="s">
        <v>2605</v>
      </c>
      <c r="P107">
        <v>1</v>
      </c>
      <c r="Q107" t="s">
        <v>2606</v>
      </c>
      <c r="R107" s="2">
        <v>244481</v>
      </c>
      <c r="S107" s="2">
        <v>244482</v>
      </c>
      <c r="T107" t="s">
        <v>2607</v>
      </c>
      <c r="U107">
        <v>23086966</v>
      </c>
      <c r="V107" t="s">
        <v>199</v>
      </c>
      <c r="W107">
        <v>3</v>
      </c>
      <c r="X107">
        <v>3</v>
      </c>
      <c r="Y107">
        <v>3</v>
      </c>
      <c r="Z107">
        <v>3</v>
      </c>
      <c r="AA107">
        <v>0</v>
      </c>
      <c r="AB107">
        <v>0</v>
      </c>
      <c r="AC107">
        <v>0</v>
      </c>
      <c r="AD107">
        <v>0</v>
      </c>
      <c r="AE107">
        <v>3</v>
      </c>
      <c r="AF107">
        <v>3</v>
      </c>
      <c r="AI107" t="s">
        <v>2537</v>
      </c>
      <c r="AJ107" t="s">
        <v>989</v>
      </c>
      <c r="AK107" t="s">
        <v>1039</v>
      </c>
      <c r="AL107" t="s">
        <v>1008</v>
      </c>
      <c r="AM107" t="s">
        <v>1009</v>
      </c>
      <c r="AN107" t="s">
        <v>2538</v>
      </c>
      <c r="AO107" t="s">
        <v>2539</v>
      </c>
      <c r="AP107">
        <v>10</v>
      </c>
      <c r="AQ107">
        <v>1</v>
      </c>
      <c r="AT107" t="s">
        <v>2540</v>
      </c>
      <c r="AU107" t="s">
        <v>2562</v>
      </c>
      <c r="AV107" t="s">
        <v>765</v>
      </c>
      <c r="AW107" t="s">
        <v>765</v>
      </c>
      <c r="AX107" t="s">
        <v>990</v>
      </c>
      <c r="AY107">
        <v>0</v>
      </c>
      <c r="AZ107" t="s">
        <v>994</v>
      </c>
      <c r="BA107">
        <v>1179740890466</v>
      </c>
      <c r="BD107">
        <v>1</v>
      </c>
      <c r="BF107" t="s">
        <v>2563</v>
      </c>
      <c r="BG107">
        <v>1333314600</v>
      </c>
      <c r="BH107" t="s">
        <v>995</v>
      </c>
      <c r="BI107">
        <v>3</v>
      </c>
      <c r="BJ107">
        <v>3</v>
      </c>
      <c r="BK107">
        <v>1300</v>
      </c>
      <c r="BL107" t="s">
        <v>2543</v>
      </c>
    </row>
    <row r="108" spans="3:64">
      <c r="C108" s="2">
        <v>244482</v>
      </c>
      <c r="D108" s="2">
        <v>244482</v>
      </c>
      <c r="F108">
        <v>489</v>
      </c>
      <c r="G108" t="s">
        <v>2531</v>
      </c>
      <c r="H108">
        <v>23</v>
      </c>
      <c r="I108" t="s">
        <v>2532</v>
      </c>
      <c r="J108" t="s">
        <v>985</v>
      </c>
      <c r="K108" t="s">
        <v>986</v>
      </c>
      <c r="L108">
        <v>923</v>
      </c>
      <c r="N108" t="s">
        <v>2604</v>
      </c>
      <c r="O108" t="s">
        <v>2605</v>
      </c>
      <c r="P108">
        <v>1</v>
      </c>
      <c r="Q108" t="s">
        <v>2606</v>
      </c>
      <c r="R108" s="2">
        <v>244481</v>
      </c>
      <c r="S108" s="2">
        <v>244482</v>
      </c>
      <c r="T108" t="s">
        <v>2607</v>
      </c>
      <c r="U108">
        <v>23086968</v>
      </c>
      <c r="V108" t="s">
        <v>247</v>
      </c>
      <c r="W108">
        <v>6</v>
      </c>
      <c r="X108">
        <v>6</v>
      </c>
      <c r="Y108">
        <v>6</v>
      </c>
      <c r="Z108">
        <v>6</v>
      </c>
      <c r="AA108">
        <v>0</v>
      </c>
      <c r="AB108">
        <v>0</v>
      </c>
      <c r="AC108">
        <v>0</v>
      </c>
      <c r="AD108">
        <v>0</v>
      </c>
      <c r="AE108">
        <v>6</v>
      </c>
      <c r="AF108">
        <v>6</v>
      </c>
      <c r="AI108" t="s">
        <v>2537</v>
      </c>
      <c r="AJ108" t="s">
        <v>989</v>
      </c>
      <c r="AK108" t="s">
        <v>1039</v>
      </c>
      <c r="AL108" t="s">
        <v>1008</v>
      </c>
      <c r="AM108" t="s">
        <v>1009</v>
      </c>
      <c r="AN108" t="s">
        <v>2538</v>
      </c>
      <c r="AO108" t="s">
        <v>2539</v>
      </c>
      <c r="AP108">
        <v>10</v>
      </c>
      <c r="AQ108">
        <v>1</v>
      </c>
      <c r="AT108" t="s">
        <v>2540</v>
      </c>
      <c r="AU108" t="s">
        <v>2562</v>
      </c>
      <c r="AV108" t="s">
        <v>765</v>
      </c>
      <c r="AW108" t="s">
        <v>765</v>
      </c>
      <c r="AX108" t="s">
        <v>990</v>
      </c>
      <c r="AY108">
        <v>0</v>
      </c>
      <c r="AZ108" t="s">
        <v>994</v>
      </c>
      <c r="BA108">
        <v>1179740890466</v>
      </c>
      <c r="BD108">
        <v>1</v>
      </c>
      <c r="BF108" t="s">
        <v>2563</v>
      </c>
      <c r="BG108">
        <v>1333314600</v>
      </c>
      <c r="BH108" t="s">
        <v>995</v>
      </c>
      <c r="BI108">
        <v>6</v>
      </c>
      <c r="BJ108">
        <v>6</v>
      </c>
      <c r="BK108">
        <v>1300</v>
      </c>
      <c r="BL108" t="s">
        <v>2543</v>
      </c>
    </row>
    <row r="109" spans="3:64">
      <c r="C109" s="2">
        <v>244482</v>
      </c>
      <c r="D109" s="2">
        <v>244482</v>
      </c>
      <c r="F109">
        <v>489</v>
      </c>
      <c r="G109" t="s">
        <v>2531</v>
      </c>
      <c r="H109">
        <v>23</v>
      </c>
      <c r="I109" t="s">
        <v>2532</v>
      </c>
      <c r="J109" t="s">
        <v>985</v>
      </c>
      <c r="K109" t="s">
        <v>986</v>
      </c>
      <c r="L109">
        <v>923</v>
      </c>
      <c r="N109" t="s">
        <v>2604</v>
      </c>
      <c r="O109" t="s">
        <v>2605</v>
      </c>
      <c r="P109">
        <v>1</v>
      </c>
      <c r="Q109" t="s">
        <v>2606</v>
      </c>
      <c r="R109" s="2">
        <v>244481</v>
      </c>
      <c r="S109" s="2">
        <v>244482</v>
      </c>
      <c r="T109" t="s">
        <v>2607</v>
      </c>
      <c r="U109">
        <v>23090967</v>
      </c>
      <c r="V109" t="s">
        <v>63</v>
      </c>
      <c r="W109">
        <v>3</v>
      </c>
      <c r="X109">
        <v>3</v>
      </c>
      <c r="Y109">
        <v>3</v>
      </c>
      <c r="Z109">
        <v>3</v>
      </c>
      <c r="AA109">
        <v>0</v>
      </c>
      <c r="AB109">
        <v>0</v>
      </c>
      <c r="AC109">
        <v>0</v>
      </c>
      <c r="AD109">
        <v>0</v>
      </c>
      <c r="AE109">
        <v>3</v>
      </c>
      <c r="AF109">
        <v>3</v>
      </c>
      <c r="AI109" t="s">
        <v>2537</v>
      </c>
      <c r="AJ109" t="s">
        <v>989</v>
      </c>
      <c r="AK109" t="s">
        <v>1007</v>
      </c>
      <c r="AL109" t="s">
        <v>1008</v>
      </c>
      <c r="AM109" t="s">
        <v>1009</v>
      </c>
      <c r="AN109" t="s">
        <v>2538</v>
      </c>
      <c r="AO109" t="s">
        <v>2539</v>
      </c>
      <c r="AP109">
        <v>10</v>
      </c>
      <c r="AQ109">
        <v>1</v>
      </c>
      <c r="AT109" t="s">
        <v>2540</v>
      </c>
      <c r="AU109" t="s">
        <v>2562</v>
      </c>
      <c r="AV109" t="s">
        <v>765</v>
      </c>
      <c r="AW109" t="s">
        <v>765</v>
      </c>
      <c r="AX109" t="s">
        <v>990</v>
      </c>
      <c r="AY109">
        <v>0</v>
      </c>
      <c r="AZ109" t="s">
        <v>994</v>
      </c>
      <c r="BA109">
        <v>1179740890466</v>
      </c>
      <c r="BD109">
        <v>1</v>
      </c>
      <c r="BF109" t="s">
        <v>2563</v>
      </c>
      <c r="BG109">
        <v>1333314600</v>
      </c>
      <c r="BH109" t="s">
        <v>995</v>
      </c>
      <c r="BI109">
        <v>3</v>
      </c>
      <c r="BJ109">
        <v>3</v>
      </c>
      <c r="BK109">
        <v>1300</v>
      </c>
      <c r="BL109" t="s">
        <v>2543</v>
      </c>
    </row>
    <row r="110" spans="3:64">
      <c r="C110" s="2">
        <v>244482</v>
      </c>
      <c r="D110" s="2">
        <v>244482</v>
      </c>
      <c r="F110">
        <v>489</v>
      </c>
      <c r="G110" t="s">
        <v>2531</v>
      </c>
      <c r="H110">
        <v>23</v>
      </c>
      <c r="I110" t="s">
        <v>2532</v>
      </c>
      <c r="J110" t="s">
        <v>985</v>
      </c>
      <c r="K110" t="s">
        <v>986</v>
      </c>
      <c r="L110">
        <v>923</v>
      </c>
      <c r="N110" t="s">
        <v>2604</v>
      </c>
      <c r="O110" t="s">
        <v>2605</v>
      </c>
      <c r="P110">
        <v>1</v>
      </c>
      <c r="Q110" t="s">
        <v>2606</v>
      </c>
      <c r="R110" s="2">
        <v>244481</v>
      </c>
      <c r="S110" s="2">
        <v>244482</v>
      </c>
      <c r="T110" t="s">
        <v>2607</v>
      </c>
      <c r="U110">
        <v>23086964</v>
      </c>
      <c r="V110" t="s">
        <v>156</v>
      </c>
      <c r="W110">
        <v>6</v>
      </c>
      <c r="X110">
        <v>6</v>
      </c>
      <c r="Y110">
        <v>6</v>
      </c>
      <c r="Z110">
        <v>6</v>
      </c>
      <c r="AA110">
        <v>0</v>
      </c>
      <c r="AB110">
        <v>0</v>
      </c>
      <c r="AC110">
        <v>0</v>
      </c>
      <c r="AD110">
        <v>0</v>
      </c>
      <c r="AE110">
        <v>6</v>
      </c>
      <c r="AF110">
        <v>6</v>
      </c>
      <c r="AI110" t="s">
        <v>2537</v>
      </c>
      <c r="AJ110" t="s">
        <v>989</v>
      </c>
      <c r="AK110" t="s">
        <v>1039</v>
      </c>
      <c r="AL110" t="s">
        <v>1008</v>
      </c>
      <c r="AM110" t="s">
        <v>1009</v>
      </c>
      <c r="AN110" t="s">
        <v>2538</v>
      </c>
      <c r="AO110" t="s">
        <v>2539</v>
      </c>
      <c r="AP110">
        <v>10</v>
      </c>
      <c r="AQ110">
        <v>1</v>
      </c>
      <c r="AT110" t="s">
        <v>2540</v>
      </c>
      <c r="AU110" t="s">
        <v>2562</v>
      </c>
      <c r="AV110" t="s">
        <v>765</v>
      </c>
      <c r="AW110" t="s">
        <v>765</v>
      </c>
      <c r="AX110" t="s">
        <v>990</v>
      </c>
      <c r="AY110">
        <v>0</v>
      </c>
      <c r="AZ110" t="s">
        <v>994</v>
      </c>
      <c r="BA110">
        <v>1179740890466</v>
      </c>
      <c r="BD110">
        <v>1</v>
      </c>
      <c r="BF110" t="s">
        <v>2563</v>
      </c>
      <c r="BG110">
        <v>1333314600</v>
      </c>
      <c r="BH110" t="s">
        <v>995</v>
      </c>
      <c r="BI110">
        <v>6</v>
      </c>
      <c r="BJ110">
        <v>6</v>
      </c>
      <c r="BK110">
        <v>1300</v>
      </c>
      <c r="BL110" t="s">
        <v>2543</v>
      </c>
    </row>
    <row r="111" spans="3:64">
      <c r="C111" s="2">
        <v>244482</v>
      </c>
      <c r="D111" s="2">
        <v>244482</v>
      </c>
      <c r="F111">
        <v>489</v>
      </c>
      <c r="G111" t="s">
        <v>2531</v>
      </c>
      <c r="H111">
        <v>23</v>
      </c>
      <c r="I111" t="s">
        <v>2532</v>
      </c>
      <c r="J111" t="s">
        <v>985</v>
      </c>
      <c r="K111" t="s">
        <v>986</v>
      </c>
      <c r="L111">
        <v>923</v>
      </c>
      <c r="N111" t="s">
        <v>2604</v>
      </c>
      <c r="O111" t="s">
        <v>2605</v>
      </c>
      <c r="P111">
        <v>1</v>
      </c>
      <c r="Q111" t="s">
        <v>2606</v>
      </c>
      <c r="R111" s="2">
        <v>244481</v>
      </c>
      <c r="S111" s="2">
        <v>244482</v>
      </c>
      <c r="T111" t="s">
        <v>2607</v>
      </c>
      <c r="U111">
        <v>23086963</v>
      </c>
      <c r="V111" t="s">
        <v>142</v>
      </c>
      <c r="W111">
        <v>3</v>
      </c>
      <c r="X111">
        <v>3</v>
      </c>
      <c r="Y111">
        <v>3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3</v>
      </c>
      <c r="AF111">
        <v>3</v>
      </c>
      <c r="AI111" t="s">
        <v>2537</v>
      </c>
      <c r="AJ111" t="s">
        <v>989</v>
      </c>
      <c r="AK111" t="s">
        <v>1039</v>
      </c>
      <c r="AL111" t="s">
        <v>1008</v>
      </c>
      <c r="AM111" t="s">
        <v>1009</v>
      </c>
      <c r="AN111" t="s">
        <v>2538</v>
      </c>
      <c r="AO111" t="s">
        <v>2539</v>
      </c>
      <c r="AP111">
        <v>10</v>
      </c>
      <c r="AQ111">
        <v>1</v>
      </c>
      <c r="AT111" t="s">
        <v>2540</v>
      </c>
      <c r="AU111" t="s">
        <v>2562</v>
      </c>
      <c r="AV111" t="s">
        <v>765</v>
      </c>
      <c r="AW111" t="s">
        <v>765</v>
      </c>
      <c r="AX111" t="s">
        <v>990</v>
      </c>
      <c r="AY111">
        <v>0</v>
      </c>
      <c r="AZ111" t="s">
        <v>994</v>
      </c>
      <c r="BA111">
        <v>1179740890466</v>
      </c>
      <c r="BD111">
        <v>1</v>
      </c>
      <c r="BF111" t="s">
        <v>2563</v>
      </c>
      <c r="BG111">
        <v>1333314600</v>
      </c>
      <c r="BH111" t="s">
        <v>995</v>
      </c>
      <c r="BI111">
        <v>3</v>
      </c>
      <c r="BJ111">
        <v>3</v>
      </c>
      <c r="BK111">
        <v>1300</v>
      </c>
      <c r="BL111" t="s">
        <v>2543</v>
      </c>
    </row>
    <row r="112" spans="3:64">
      <c r="C112" s="2">
        <v>244482</v>
      </c>
      <c r="D112" s="2">
        <v>244482</v>
      </c>
      <c r="F112">
        <v>489</v>
      </c>
      <c r="G112" t="s">
        <v>2531</v>
      </c>
      <c r="H112">
        <v>23</v>
      </c>
      <c r="I112" t="s">
        <v>2532</v>
      </c>
      <c r="J112" t="s">
        <v>985</v>
      </c>
      <c r="K112" t="s">
        <v>986</v>
      </c>
      <c r="L112">
        <v>923</v>
      </c>
      <c r="N112" t="s">
        <v>2608</v>
      </c>
      <c r="O112" t="s">
        <v>2609</v>
      </c>
      <c r="P112">
        <v>1</v>
      </c>
      <c r="Q112" t="s">
        <v>2610</v>
      </c>
      <c r="R112" s="2">
        <v>244481</v>
      </c>
      <c r="S112" s="2">
        <v>244482</v>
      </c>
      <c r="T112" t="s">
        <v>2611</v>
      </c>
      <c r="U112">
        <v>23090975</v>
      </c>
      <c r="V112" t="s">
        <v>249</v>
      </c>
      <c r="W112">
        <v>3</v>
      </c>
      <c r="X112">
        <v>3</v>
      </c>
      <c r="Y112">
        <v>3</v>
      </c>
      <c r="Z112">
        <v>3</v>
      </c>
      <c r="AA112">
        <v>0</v>
      </c>
      <c r="AB112">
        <v>0</v>
      </c>
      <c r="AC112">
        <v>0</v>
      </c>
      <c r="AD112">
        <v>0</v>
      </c>
      <c r="AE112">
        <v>3</v>
      </c>
      <c r="AF112">
        <v>3</v>
      </c>
      <c r="AI112" t="s">
        <v>2537</v>
      </c>
      <c r="AJ112" t="s">
        <v>989</v>
      </c>
      <c r="AK112" t="s">
        <v>1039</v>
      </c>
      <c r="AL112" t="s">
        <v>1008</v>
      </c>
      <c r="AM112" t="s">
        <v>1009</v>
      </c>
      <c r="AN112" t="s">
        <v>2538</v>
      </c>
      <c r="AO112" t="s">
        <v>2539</v>
      </c>
      <c r="AP112">
        <v>10</v>
      </c>
      <c r="AQ112">
        <v>1</v>
      </c>
      <c r="AT112" t="s">
        <v>2540</v>
      </c>
      <c r="AU112" t="s">
        <v>2562</v>
      </c>
      <c r="AV112" t="s">
        <v>765</v>
      </c>
      <c r="AW112" t="s">
        <v>765</v>
      </c>
      <c r="AX112" t="s">
        <v>990</v>
      </c>
      <c r="AY112">
        <v>0</v>
      </c>
      <c r="AZ112" t="s">
        <v>994</v>
      </c>
      <c r="BA112">
        <v>1179740890494</v>
      </c>
      <c r="BD112">
        <v>1</v>
      </c>
      <c r="BF112" t="s">
        <v>2563</v>
      </c>
      <c r="BG112">
        <v>1333314600</v>
      </c>
      <c r="BH112" t="s">
        <v>995</v>
      </c>
      <c r="BI112">
        <v>3</v>
      </c>
      <c r="BJ112">
        <v>3</v>
      </c>
      <c r="BK112">
        <v>1300</v>
      </c>
      <c r="BL112" t="s">
        <v>2543</v>
      </c>
    </row>
    <row r="113" spans="3:64">
      <c r="C113" s="2">
        <v>244482</v>
      </c>
      <c r="D113" s="2">
        <v>244482</v>
      </c>
      <c r="F113">
        <v>489</v>
      </c>
      <c r="G113" t="s">
        <v>2531</v>
      </c>
      <c r="H113">
        <v>23</v>
      </c>
      <c r="I113" t="s">
        <v>2532</v>
      </c>
      <c r="J113" t="s">
        <v>985</v>
      </c>
      <c r="K113" t="s">
        <v>986</v>
      </c>
      <c r="L113">
        <v>923</v>
      </c>
      <c r="N113" t="s">
        <v>2608</v>
      </c>
      <c r="O113" t="s">
        <v>2609</v>
      </c>
      <c r="P113">
        <v>1</v>
      </c>
      <c r="Q113" t="s">
        <v>2610</v>
      </c>
      <c r="R113" s="2">
        <v>244481</v>
      </c>
      <c r="S113" s="2">
        <v>244482</v>
      </c>
      <c r="T113" t="s">
        <v>2611</v>
      </c>
      <c r="U113">
        <v>23086964</v>
      </c>
      <c r="V113" t="s">
        <v>156</v>
      </c>
      <c r="W113">
        <v>3</v>
      </c>
      <c r="X113">
        <v>3</v>
      </c>
      <c r="Y113">
        <v>3</v>
      </c>
      <c r="Z113">
        <v>3</v>
      </c>
      <c r="AA113">
        <v>0</v>
      </c>
      <c r="AB113">
        <v>0</v>
      </c>
      <c r="AC113">
        <v>0</v>
      </c>
      <c r="AD113">
        <v>0</v>
      </c>
      <c r="AE113">
        <v>3</v>
      </c>
      <c r="AF113">
        <v>3</v>
      </c>
      <c r="AI113" t="s">
        <v>2537</v>
      </c>
      <c r="AJ113" t="s">
        <v>989</v>
      </c>
      <c r="AK113" t="s">
        <v>1039</v>
      </c>
      <c r="AL113" t="s">
        <v>1008</v>
      </c>
      <c r="AM113" t="s">
        <v>1009</v>
      </c>
      <c r="AN113" t="s">
        <v>2538</v>
      </c>
      <c r="AO113" t="s">
        <v>2539</v>
      </c>
      <c r="AP113">
        <v>10</v>
      </c>
      <c r="AQ113">
        <v>1</v>
      </c>
      <c r="AT113" t="s">
        <v>2540</v>
      </c>
      <c r="AU113" t="s">
        <v>2562</v>
      </c>
      <c r="AV113" t="s">
        <v>765</v>
      </c>
      <c r="AW113" t="s">
        <v>765</v>
      </c>
      <c r="AX113" t="s">
        <v>990</v>
      </c>
      <c r="AY113">
        <v>0</v>
      </c>
      <c r="AZ113" t="s">
        <v>994</v>
      </c>
      <c r="BA113">
        <v>1179740890494</v>
      </c>
      <c r="BD113">
        <v>1</v>
      </c>
      <c r="BF113" t="s">
        <v>2563</v>
      </c>
      <c r="BG113">
        <v>1333314600</v>
      </c>
      <c r="BH113" t="s">
        <v>995</v>
      </c>
      <c r="BI113">
        <v>3</v>
      </c>
      <c r="BJ113">
        <v>3</v>
      </c>
      <c r="BK113">
        <v>1300</v>
      </c>
      <c r="BL113" t="s">
        <v>2543</v>
      </c>
    </row>
    <row r="114" spans="3:64">
      <c r="C114" s="2">
        <v>244482</v>
      </c>
      <c r="D114" s="2">
        <v>244482</v>
      </c>
      <c r="F114">
        <v>489</v>
      </c>
      <c r="G114" t="s">
        <v>2531</v>
      </c>
      <c r="H114">
        <v>23</v>
      </c>
      <c r="I114" t="s">
        <v>2532</v>
      </c>
      <c r="J114" t="s">
        <v>985</v>
      </c>
      <c r="K114" t="s">
        <v>986</v>
      </c>
      <c r="L114">
        <v>923</v>
      </c>
      <c r="N114" t="s">
        <v>2608</v>
      </c>
      <c r="O114" t="s">
        <v>2609</v>
      </c>
      <c r="P114">
        <v>1</v>
      </c>
      <c r="Q114" t="s">
        <v>2610</v>
      </c>
      <c r="R114" s="2">
        <v>244481</v>
      </c>
      <c r="S114" s="2">
        <v>244482</v>
      </c>
      <c r="T114" t="s">
        <v>2611</v>
      </c>
      <c r="U114">
        <v>23086963</v>
      </c>
      <c r="V114" t="s">
        <v>142</v>
      </c>
      <c r="W114">
        <v>3</v>
      </c>
      <c r="X114">
        <v>3</v>
      </c>
      <c r="Y114">
        <v>3</v>
      </c>
      <c r="Z114">
        <v>3</v>
      </c>
      <c r="AA114">
        <v>0</v>
      </c>
      <c r="AB114">
        <v>0</v>
      </c>
      <c r="AC114">
        <v>0</v>
      </c>
      <c r="AD114">
        <v>0</v>
      </c>
      <c r="AE114">
        <v>3</v>
      </c>
      <c r="AF114">
        <v>3</v>
      </c>
      <c r="AI114" t="s">
        <v>2537</v>
      </c>
      <c r="AJ114" t="s">
        <v>989</v>
      </c>
      <c r="AK114" t="s">
        <v>1039</v>
      </c>
      <c r="AL114" t="s">
        <v>1008</v>
      </c>
      <c r="AM114" t="s">
        <v>1009</v>
      </c>
      <c r="AN114" t="s">
        <v>2538</v>
      </c>
      <c r="AO114" t="s">
        <v>2539</v>
      </c>
      <c r="AP114">
        <v>10</v>
      </c>
      <c r="AQ114">
        <v>1</v>
      </c>
      <c r="AT114" t="s">
        <v>2540</v>
      </c>
      <c r="AU114" t="s">
        <v>2562</v>
      </c>
      <c r="AV114" t="s">
        <v>765</v>
      </c>
      <c r="AW114" t="s">
        <v>765</v>
      </c>
      <c r="AX114" t="s">
        <v>990</v>
      </c>
      <c r="AY114">
        <v>0</v>
      </c>
      <c r="AZ114" t="s">
        <v>994</v>
      </c>
      <c r="BA114">
        <v>1179740890494</v>
      </c>
      <c r="BD114">
        <v>1</v>
      </c>
      <c r="BF114" t="s">
        <v>2563</v>
      </c>
      <c r="BG114">
        <v>1333314600</v>
      </c>
      <c r="BH114" t="s">
        <v>995</v>
      </c>
      <c r="BI114">
        <v>3</v>
      </c>
      <c r="BJ114">
        <v>3</v>
      </c>
      <c r="BK114">
        <v>1300</v>
      </c>
      <c r="BL114" t="s">
        <v>2543</v>
      </c>
    </row>
    <row r="115" spans="3:64">
      <c r="C115" s="2">
        <v>244482</v>
      </c>
      <c r="D115" s="2">
        <v>244482</v>
      </c>
      <c r="F115">
        <v>489</v>
      </c>
      <c r="G115" t="s">
        <v>2531</v>
      </c>
      <c r="H115">
        <v>23</v>
      </c>
      <c r="I115" t="s">
        <v>2532</v>
      </c>
      <c r="J115" t="s">
        <v>985</v>
      </c>
      <c r="K115" t="s">
        <v>986</v>
      </c>
      <c r="L115">
        <v>923</v>
      </c>
      <c r="N115" t="s">
        <v>2612</v>
      </c>
      <c r="O115" t="s">
        <v>2613</v>
      </c>
      <c r="P115">
        <v>1</v>
      </c>
      <c r="Q115" t="s">
        <v>2614</v>
      </c>
      <c r="R115" s="2">
        <v>244481</v>
      </c>
      <c r="S115" s="2">
        <v>244482</v>
      </c>
      <c r="T115" t="s">
        <v>2615</v>
      </c>
      <c r="U115">
        <v>23090974</v>
      </c>
      <c r="V115" t="s">
        <v>211</v>
      </c>
      <c r="W115">
        <v>3</v>
      </c>
      <c r="X115">
        <v>3</v>
      </c>
      <c r="Y115">
        <v>3</v>
      </c>
      <c r="Z115">
        <v>3</v>
      </c>
      <c r="AA115">
        <v>0</v>
      </c>
      <c r="AB115">
        <v>0</v>
      </c>
      <c r="AC115">
        <v>0</v>
      </c>
      <c r="AD115">
        <v>0</v>
      </c>
      <c r="AE115">
        <v>3</v>
      </c>
      <c r="AF115">
        <v>3</v>
      </c>
      <c r="AI115" t="s">
        <v>2537</v>
      </c>
      <c r="AJ115" t="s">
        <v>989</v>
      </c>
      <c r="AK115" t="s">
        <v>1039</v>
      </c>
      <c r="AL115" t="s">
        <v>1008</v>
      </c>
      <c r="AM115" t="s">
        <v>1009</v>
      </c>
      <c r="AN115" t="s">
        <v>2538</v>
      </c>
      <c r="AO115" t="s">
        <v>2539</v>
      </c>
      <c r="AP115">
        <v>10</v>
      </c>
      <c r="AQ115">
        <v>1</v>
      </c>
      <c r="AT115" t="s">
        <v>2540</v>
      </c>
      <c r="AU115" t="s">
        <v>2562</v>
      </c>
      <c r="AV115" t="s">
        <v>765</v>
      </c>
      <c r="AW115" t="s">
        <v>765</v>
      </c>
      <c r="AX115" t="s">
        <v>990</v>
      </c>
      <c r="AY115">
        <v>0</v>
      </c>
      <c r="AZ115" t="s">
        <v>994</v>
      </c>
      <c r="BA115">
        <v>1179740890499</v>
      </c>
      <c r="BD115">
        <v>1</v>
      </c>
      <c r="BF115" t="s">
        <v>2563</v>
      </c>
      <c r="BG115">
        <v>1333314600</v>
      </c>
      <c r="BH115" t="s">
        <v>995</v>
      </c>
      <c r="BI115">
        <v>3</v>
      </c>
      <c r="BJ115">
        <v>3</v>
      </c>
      <c r="BK115">
        <v>1300</v>
      </c>
      <c r="BL115" t="s">
        <v>2543</v>
      </c>
    </row>
    <row r="116" spans="3:64">
      <c r="C116" s="2">
        <v>244482</v>
      </c>
      <c r="D116" s="2">
        <v>244482</v>
      </c>
      <c r="F116">
        <v>489</v>
      </c>
      <c r="G116" t="s">
        <v>2531</v>
      </c>
      <c r="H116">
        <v>23</v>
      </c>
      <c r="I116" t="s">
        <v>2532</v>
      </c>
      <c r="J116" t="s">
        <v>985</v>
      </c>
      <c r="K116" t="s">
        <v>986</v>
      </c>
      <c r="L116">
        <v>923</v>
      </c>
      <c r="N116" t="s">
        <v>2612</v>
      </c>
      <c r="O116" t="s">
        <v>2613</v>
      </c>
      <c r="P116">
        <v>1</v>
      </c>
      <c r="Q116" t="s">
        <v>2614</v>
      </c>
      <c r="R116" s="2">
        <v>244481</v>
      </c>
      <c r="S116" s="2">
        <v>244482</v>
      </c>
      <c r="T116" t="s">
        <v>2615</v>
      </c>
      <c r="U116">
        <v>23039556</v>
      </c>
      <c r="V116" t="s">
        <v>267</v>
      </c>
      <c r="W116">
        <v>2</v>
      </c>
      <c r="X116">
        <v>10</v>
      </c>
      <c r="Y116">
        <v>2</v>
      </c>
      <c r="Z116">
        <v>10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10</v>
      </c>
      <c r="AI116" t="s">
        <v>2537</v>
      </c>
      <c r="AJ116" t="s">
        <v>989</v>
      </c>
      <c r="AK116" t="s">
        <v>1039</v>
      </c>
      <c r="AL116" t="s">
        <v>1008</v>
      </c>
      <c r="AM116" t="s">
        <v>1009</v>
      </c>
      <c r="AN116" t="s">
        <v>2538</v>
      </c>
      <c r="AO116" t="s">
        <v>2539</v>
      </c>
      <c r="AP116">
        <v>10</v>
      </c>
      <c r="AQ116">
        <v>1</v>
      </c>
      <c r="AT116" t="s">
        <v>2540</v>
      </c>
      <c r="AU116" t="s">
        <v>2562</v>
      </c>
      <c r="AV116" t="s">
        <v>1010</v>
      </c>
      <c r="AW116" t="s">
        <v>765</v>
      </c>
      <c r="AX116" t="s">
        <v>990</v>
      </c>
      <c r="AY116">
        <v>0</v>
      </c>
      <c r="AZ116" t="s">
        <v>994</v>
      </c>
      <c r="BA116">
        <v>1179740890499</v>
      </c>
      <c r="BD116">
        <v>1</v>
      </c>
      <c r="BF116" t="s">
        <v>2563</v>
      </c>
      <c r="BG116">
        <v>1333314600</v>
      </c>
      <c r="BH116" t="s">
        <v>995</v>
      </c>
      <c r="BI116">
        <v>2</v>
      </c>
      <c r="BJ116">
        <v>10</v>
      </c>
      <c r="BK116">
        <v>1300</v>
      </c>
      <c r="BL116" t="s">
        <v>2543</v>
      </c>
    </row>
    <row r="117" spans="3:64">
      <c r="C117" s="2">
        <v>244482</v>
      </c>
      <c r="D117" s="2">
        <v>244482</v>
      </c>
      <c r="F117">
        <v>489</v>
      </c>
      <c r="G117" t="s">
        <v>2531</v>
      </c>
      <c r="H117">
        <v>23</v>
      </c>
      <c r="I117" t="s">
        <v>2532</v>
      </c>
      <c r="J117" t="s">
        <v>985</v>
      </c>
      <c r="K117" t="s">
        <v>986</v>
      </c>
      <c r="L117">
        <v>923</v>
      </c>
      <c r="N117" t="s">
        <v>2612</v>
      </c>
      <c r="O117" t="s">
        <v>2613</v>
      </c>
      <c r="P117">
        <v>1</v>
      </c>
      <c r="Q117" t="s">
        <v>2614</v>
      </c>
      <c r="R117" s="2">
        <v>244481</v>
      </c>
      <c r="S117" s="2">
        <v>244482</v>
      </c>
      <c r="T117" t="s">
        <v>2615</v>
      </c>
      <c r="U117">
        <v>23086963</v>
      </c>
      <c r="V117" t="s">
        <v>142</v>
      </c>
      <c r="W117">
        <v>6</v>
      </c>
      <c r="X117">
        <v>6</v>
      </c>
      <c r="Y117">
        <v>6</v>
      </c>
      <c r="Z117">
        <v>6</v>
      </c>
      <c r="AA117">
        <v>0</v>
      </c>
      <c r="AB117">
        <v>0</v>
      </c>
      <c r="AC117">
        <v>0</v>
      </c>
      <c r="AD117">
        <v>0</v>
      </c>
      <c r="AE117">
        <v>6</v>
      </c>
      <c r="AF117">
        <v>6</v>
      </c>
      <c r="AI117" t="s">
        <v>2537</v>
      </c>
      <c r="AJ117" t="s">
        <v>989</v>
      </c>
      <c r="AK117" t="s">
        <v>1039</v>
      </c>
      <c r="AL117" t="s">
        <v>1008</v>
      </c>
      <c r="AM117" t="s">
        <v>1009</v>
      </c>
      <c r="AN117" t="s">
        <v>2538</v>
      </c>
      <c r="AO117" t="s">
        <v>2539</v>
      </c>
      <c r="AP117">
        <v>10</v>
      </c>
      <c r="AQ117">
        <v>1</v>
      </c>
      <c r="AT117" t="s">
        <v>2540</v>
      </c>
      <c r="AU117" t="s">
        <v>2562</v>
      </c>
      <c r="AV117" t="s">
        <v>765</v>
      </c>
      <c r="AW117" t="s">
        <v>765</v>
      </c>
      <c r="AX117" t="s">
        <v>990</v>
      </c>
      <c r="AY117">
        <v>0</v>
      </c>
      <c r="AZ117" t="s">
        <v>994</v>
      </c>
      <c r="BA117">
        <v>1179740890499</v>
      </c>
      <c r="BD117">
        <v>1</v>
      </c>
      <c r="BF117" t="s">
        <v>2563</v>
      </c>
      <c r="BG117">
        <v>1333314600</v>
      </c>
      <c r="BH117" t="s">
        <v>995</v>
      </c>
      <c r="BI117">
        <v>6</v>
      </c>
      <c r="BJ117">
        <v>6</v>
      </c>
      <c r="BK117">
        <v>1300</v>
      </c>
      <c r="BL117" t="s">
        <v>2543</v>
      </c>
    </row>
    <row r="118" spans="3:64">
      <c r="C118" s="2">
        <v>244482</v>
      </c>
      <c r="D118" s="2">
        <v>244482</v>
      </c>
      <c r="F118">
        <v>489</v>
      </c>
      <c r="G118" t="s">
        <v>2531</v>
      </c>
      <c r="H118">
        <v>23</v>
      </c>
      <c r="I118" t="s">
        <v>2532</v>
      </c>
      <c r="J118" t="s">
        <v>985</v>
      </c>
      <c r="K118" t="s">
        <v>986</v>
      </c>
      <c r="L118">
        <v>923</v>
      </c>
      <c r="N118" t="s">
        <v>2612</v>
      </c>
      <c r="O118" t="s">
        <v>2613</v>
      </c>
      <c r="P118">
        <v>1</v>
      </c>
      <c r="Q118" t="s">
        <v>2614</v>
      </c>
      <c r="R118" s="2">
        <v>244481</v>
      </c>
      <c r="S118" s="2">
        <v>244482</v>
      </c>
      <c r="T118" t="s">
        <v>2615</v>
      </c>
      <c r="U118">
        <v>23086968</v>
      </c>
      <c r="V118" t="s">
        <v>247</v>
      </c>
      <c r="W118">
        <v>6</v>
      </c>
      <c r="X118">
        <v>6</v>
      </c>
      <c r="Y118">
        <v>6</v>
      </c>
      <c r="Z118">
        <v>6</v>
      </c>
      <c r="AA118">
        <v>0</v>
      </c>
      <c r="AB118">
        <v>0</v>
      </c>
      <c r="AC118">
        <v>0</v>
      </c>
      <c r="AD118">
        <v>0</v>
      </c>
      <c r="AE118">
        <v>6</v>
      </c>
      <c r="AF118">
        <v>6</v>
      </c>
      <c r="AI118" t="s">
        <v>2537</v>
      </c>
      <c r="AJ118" t="s">
        <v>989</v>
      </c>
      <c r="AK118" t="s">
        <v>1039</v>
      </c>
      <c r="AL118" t="s">
        <v>1008</v>
      </c>
      <c r="AM118" t="s">
        <v>1009</v>
      </c>
      <c r="AN118" t="s">
        <v>2538</v>
      </c>
      <c r="AO118" t="s">
        <v>2539</v>
      </c>
      <c r="AP118">
        <v>10</v>
      </c>
      <c r="AQ118">
        <v>1</v>
      </c>
      <c r="AT118" t="s">
        <v>2540</v>
      </c>
      <c r="AU118" t="s">
        <v>2562</v>
      </c>
      <c r="AV118" t="s">
        <v>765</v>
      </c>
      <c r="AW118" t="s">
        <v>765</v>
      </c>
      <c r="AX118" t="s">
        <v>990</v>
      </c>
      <c r="AY118">
        <v>0</v>
      </c>
      <c r="AZ118" t="s">
        <v>994</v>
      </c>
      <c r="BA118">
        <v>1179740890499</v>
      </c>
      <c r="BD118">
        <v>1</v>
      </c>
      <c r="BF118" t="s">
        <v>2563</v>
      </c>
      <c r="BG118">
        <v>1333314600</v>
      </c>
      <c r="BH118" t="s">
        <v>995</v>
      </c>
      <c r="BI118">
        <v>6</v>
      </c>
      <c r="BJ118">
        <v>6</v>
      </c>
      <c r="BK118">
        <v>1300</v>
      </c>
      <c r="BL118" t="s">
        <v>2543</v>
      </c>
    </row>
    <row r="119" spans="3:64">
      <c r="C119" s="2">
        <v>244482</v>
      </c>
      <c r="D119" s="2">
        <v>244482</v>
      </c>
      <c r="F119">
        <v>489</v>
      </c>
      <c r="G119" t="s">
        <v>2531</v>
      </c>
      <c r="H119">
        <v>23</v>
      </c>
      <c r="I119" t="s">
        <v>2532</v>
      </c>
      <c r="J119" t="s">
        <v>985</v>
      </c>
      <c r="K119" t="s">
        <v>986</v>
      </c>
      <c r="L119">
        <v>923</v>
      </c>
      <c r="N119" t="s">
        <v>2612</v>
      </c>
      <c r="O119" t="s">
        <v>2613</v>
      </c>
      <c r="P119">
        <v>1</v>
      </c>
      <c r="Q119" t="s">
        <v>2614</v>
      </c>
      <c r="R119" s="2">
        <v>244481</v>
      </c>
      <c r="S119" s="2">
        <v>244482</v>
      </c>
      <c r="T119" t="s">
        <v>2615</v>
      </c>
      <c r="U119">
        <v>23090975</v>
      </c>
      <c r="V119" t="s">
        <v>249</v>
      </c>
      <c r="W119">
        <v>3</v>
      </c>
      <c r="X119">
        <v>3</v>
      </c>
      <c r="Y119">
        <v>3</v>
      </c>
      <c r="Z119">
        <v>3</v>
      </c>
      <c r="AA119">
        <v>0</v>
      </c>
      <c r="AB119">
        <v>0</v>
      </c>
      <c r="AC119">
        <v>0</v>
      </c>
      <c r="AD119">
        <v>0</v>
      </c>
      <c r="AE119">
        <v>3</v>
      </c>
      <c r="AF119">
        <v>3</v>
      </c>
      <c r="AI119" t="s">
        <v>2537</v>
      </c>
      <c r="AJ119" t="s">
        <v>989</v>
      </c>
      <c r="AK119" t="s">
        <v>1039</v>
      </c>
      <c r="AL119" t="s">
        <v>1008</v>
      </c>
      <c r="AM119" t="s">
        <v>1009</v>
      </c>
      <c r="AN119" t="s">
        <v>2538</v>
      </c>
      <c r="AO119" t="s">
        <v>2539</v>
      </c>
      <c r="AP119">
        <v>10</v>
      </c>
      <c r="AQ119">
        <v>1</v>
      </c>
      <c r="AT119" t="s">
        <v>2540</v>
      </c>
      <c r="AU119" t="s">
        <v>2562</v>
      </c>
      <c r="AV119" t="s">
        <v>765</v>
      </c>
      <c r="AW119" t="s">
        <v>765</v>
      </c>
      <c r="AX119" t="s">
        <v>990</v>
      </c>
      <c r="AY119">
        <v>0</v>
      </c>
      <c r="AZ119" t="s">
        <v>994</v>
      </c>
      <c r="BA119">
        <v>1179740890499</v>
      </c>
      <c r="BD119">
        <v>1</v>
      </c>
      <c r="BF119" t="s">
        <v>2563</v>
      </c>
      <c r="BG119">
        <v>1333314600</v>
      </c>
      <c r="BH119" t="s">
        <v>995</v>
      </c>
      <c r="BI119">
        <v>3</v>
      </c>
      <c r="BJ119">
        <v>3</v>
      </c>
      <c r="BK119">
        <v>1300</v>
      </c>
      <c r="BL119" t="s">
        <v>2543</v>
      </c>
    </row>
    <row r="120" spans="3:64">
      <c r="C120" s="2">
        <v>244482</v>
      </c>
      <c r="D120" s="2">
        <v>244482</v>
      </c>
      <c r="F120">
        <v>489</v>
      </c>
      <c r="G120" t="s">
        <v>2531</v>
      </c>
      <c r="H120">
        <v>23</v>
      </c>
      <c r="I120" t="s">
        <v>2532</v>
      </c>
      <c r="J120" t="s">
        <v>985</v>
      </c>
      <c r="K120" t="s">
        <v>986</v>
      </c>
      <c r="L120">
        <v>923</v>
      </c>
      <c r="N120" t="s">
        <v>2612</v>
      </c>
      <c r="O120" t="s">
        <v>2613</v>
      </c>
      <c r="P120">
        <v>1</v>
      </c>
      <c r="Q120" t="s">
        <v>2614</v>
      </c>
      <c r="R120" s="2">
        <v>244481</v>
      </c>
      <c r="S120" s="2">
        <v>244482</v>
      </c>
      <c r="T120" t="s">
        <v>2615</v>
      </c>
      <c r="U120">
        <v>23086969</v>
      </c>
      <c r="V120" t="s">
        <v>189</v>
      </c>
      <c r="W120">
        <v>6</v>
      </c>
      <c r="X120">
        <v>6</v>
      </c>
      <c r="Y120">
        <v>6</v>
      </c>
      <c r="Z120">
        <v>6</v>
      </c>
      <c r="AA120">
        <v>0</v>
      </c>
      <c r="AB120">
        <v>0</v>
      </c>
      <c r="AC120">
        <v>0</v>
      </c>
      <c r="AD120">
        <v>0</v>
      </c>
      <c r="AE120">
        <v>6</v>
      </c>
      <c r="AF120">
        <v>6</v>
      </c>
      <c r="AI120" t="s">
        <v>2537</v>
      </c>
      <c r="AJ120" t="s">
        <v>989</v>
      </c>
      <c r="AK120" t="s">
        <v>1039</v>
      </c>
      <c r="AL120" t="s">
        <v>1008</v>
      </c>
      <c r="AM120" t="s">
        <v>1009</v>
      </c>
      <c r="AN120" t="s">
        <v>2538</v>
      </c>
      <c r="AO120" t="s">
        <v>2539</v>
      </c>
      <c r="AP120">
        <v>10</v>
      </c>
      <c r="AQ120">
        <v>1</v>
      </c>
      <c r="AT120" t="s">
        <v>2540</v>
      </c>
      <c r="AU120" t="s">
        <v>2562</v>
      </c>
      <c r="AV120" t="s">
        <v>765</v>
      </c>
      <c r="AW120" t="s">
        <v>765</v>
      </c>
      <c r="AX120" t="s">
        <v>990</v>
      </c>
      <c r="AY120">
        <v>0</v>
      </c>
      <c r="AZ120" t="s">
        <v>994</v>
      </c>
      <c r="BA120">
        <v>1179740890499</v>
      </c>
      <c r="BD120">
        <v>1</v>
      </c>
      <c r="BF120" t="s">
        <v>2563</v>
      </c>
      <c r="BG120">
        <v>1333314600</v>
      </c>
      <c r="BH120" t="s">
        <v>995</v>
      </c>
      <c r="BI120">
        <v>6</v>
      </c>
      <c r="BJ120">
        <v>6</v>
      </c>
      <c r="BK120">
        <v>1300</v>
      </c>
      <c r="BL120" t="s">
        <v>2543</v>
      </c>
    </row>
    <row r="121" spans="3:64">
      <c r="C121" s="2">
        <v>244482</v>
      </c>
      <c r="D121" s="2">
        <v>244482</v>
      </c>
      <c r="F121">
        <v>489</v>
      </c>
      <c r="G121" t="s">
        <v>2531</v>
      </c>
      <c r="H121">
        <v>23</v>
      </c>
      <c r="I121" t="s">
        <v>2532</v>
      </c>
      <c r="J121" t="s">
        <v>985</v>
      </c>
      <c r="K121" t="s">
        <v>986</v>
      </c>
      <c r="L121">
        <v>923</v>
      </c>
      <c r="N121" t="s">
        <v>2612</v>
      </c>
      <c r="O121" t="s">
        <v>2613</v>
      </c>
      <c r="P121">
        <v>1</v>
      </c>
      <c r="Q121" t="s">
        <v>2614</v>
      </c>
      <c r="R121" s="2">
        <v>244481</v>
      </c>
      <c r="S121" s="2">
        <v>244482</v>
      </c>
      <c r="T121" t="s">
        <v>2615</v>
      </c>
      <c r="U121">
        <v>23090967</v>
      </c>
      <c r="V121" t="s">
        <v>63</v>
      </c>
      <c r="W121">
        <v>3</v>
      </c>
      <c r="X121">
        <v>3</v>
      </c>
      <c r="Y121">
        <v>3</v>
      </c>
      <c r="Z121">
        <v>3</v>
      </c>
      <c r="AA121">
        <v>0</v>
      </c>
      <c r="AB121">
        <v>0</v>
      </c>
      <c r="AC121">
        <v>0</v>
      </c>
      <c r="AD121">
        <v>0</v>
      </c>
      <c r="AE121">
        <v>3</v>
      </c>
      <c r="AF121">
        <v>3</v>
      </c>
      <c r="AI121" t="s">
        <v>2537</v>
      </c>
      <c r="AJ121" t="s">
        <v>989</v>
      </c>
      <c r="AK121" t="s">
        <v>1007</v>
      </c>
      <c r="AL121" t="s">
        <v>1008</v>
      </c>
      <c r="AM121" t="s">
        <v>1009</v>
      </c>
      <c r="AN121" t="s">
        <v>2538</v>
      </c>
      <c r="AO121" t="s">
        <v>2539</v>
      </c>
      <c r="AP121">
        <v>10</v>
      </c>
      <c r="AQ121">
        <v>1</v>
      </c>
      <c r="AT121" t="s">
        <v>2540</v>
      </c>
      <c r="AU121" t="s">
        <v>2562</v>
      </c>
      <c r="AV121" t="s">
        <v>765</v>
      </c>
      <c r="AW121" t="s">
        <v>765</v>
      </c>
      <c r="AX121" t="s">
        <v>990</v>
      </c>
      <c r="AY121">
        <v>0</v>
      </c>
      <c r="AZ121" t="s">
        <v>994</v>
      </c>
      <c r="BA121">
        <v>1179740890499</v>
      </c>
      <c r="BD121">
        <v>1</v>
      </c>
      <c r="BF121" t="s">
        <v>2563</v>
      </c>
      <c r="BG121">
        <v>1333314600</v>
      </c>
      <c r="BH121" t="s">
        <v>995</v>
      </c>
      <c r="BI121">
        <v>3</v>
      </c>
      <c r="BJ121">
        <v>3</v>
      </c>
      <c r="BK121">
        <v>1300</v>
      </c>
      <c r="BL121" t="s">
        <v>2543</v>
      </c>
    </row>
    <row r="122" spans="3:64">
      <c r="C122" s="2">
        <v>244482</v>
      </c>
      <c r="D122" s="2">
        <v>244482</v>
      </c>
      <c r="F122">
        <v>489</v>
      </c>
      <c r="G122" t="s">
        <v>2531</v>
      </c>
      <c r="H122">
        <v>23</v>
      </c>
      <c r="I122" t="s">
        <v>2532</v>
      </c>
      <c r="J122" t="s">
        <v>985</v>
      </c>
      <c r="K122" t="s">
        <v>986</v>
      </c>
      <c r="L122">
        <v>923</v>
      </c>
      <c r="N122" t="s">
        <v>2612</v>
      </c>
      <c r="O122" t="s">
        <v>2613</v>
      </c>
      <c r="P122">
        <v>1</v>
      </c>
      <c r="Q122" t="s">
        <v>2614</v>
      </c>
      <c r="R122" s="2">
        <v>244481</v>
      </c>
      <c r="S122" s="2">
        <v>244482</v>
      </c>
      <c r="T122" t="s">
        <v>2615</v>
      </c>
      <c r="U122">
        <v>23086967</v>
      </c>
      <c r="V122" t="s">
        <v>209</v>
      </c>
      <c r="W122">
        <v>3</v>
      </c>
      <c r="X122">
        <v>3</v>
      </c>
      <c r="Y122">
        <v>3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3</v>
      </c>
      <c r="AF122">
        <v>3</v>
      </c>
      <c r="AI122" t="s">
        <v>2537</v>
      </c>
      <c r="AJ122" t="s">
        <v>989</v>
      </c>
      <c r="AK122" t="s">
        <v>1039</v>
      </c>
      <c r="AL122" t="s">
        <v>1008</v>
      </c>
      <c r="AM122" t="s">
        <v>1009</v>
      </c>
      <c r="AN122" t="s">
        <v>2538</v>
      </c>
      <c r="AO122" t="s">
        <v>2539</v>
      </c>
      <c r="AP122">
        <v>10</v>
      </c>
      <c r="AQ122">
        <v>1</v>
      </c>
      <c r="AT122" t="s">
        <v>2540</v>
      </c>
      <c r="AU122" t="s">
        <v>2562</v>
      </c>
      <c r="AV122" t="s">
        <v>765</v>
      </c>
      <c r="AW122" t="s">
        <v>765</v>
      </c>
      <c r="AX122" t="s">
        <v>990</v>
      </c>
      <c r="AY122">
        <v>0</v>
      </c>
      <c r="AZ122" t="s">
        <v>994</v>
      </c>
      <c r="BA122">
        <v>1179740890499</v>
      </c>
      <c r="BD122">
        <v>1</v>
      </c>
      <c r="BF122" t="s">
        <v>2563</v>
      </c>
      <c r="BG122">
        <v>1333314600</v>
      </c>
      <c r="BH122" t="s">
        <v>995</v>
      </c>
      <c r="BI122">
        <v>3</v>
      </c>
      <c r="BJ122">
        <v>3</v>
      </c>
      <c r="BK122">
        <v>1300</v>
      </c>
      <c r="BL122" t="s">
        <v>2543</v>
      </c>
    </row>
    <row r="123" spans="3:64">
      <c r="C123" s="2">
        <v>244482</v>
      </c>
      <c r="D123" s="2">
        <v>244482</v>
      </c>
      <c r="F123">
        <v>489</v>
      </c>
      <c r="G123" t="s">
        <v>2531</v>
      </c>
      <c r="H123">
        <v>23</v>
      </c>
      <c r="I123" t="s">
        <v>2532</v>
      </c>
      <c r="J123" t="s">
        <v>985</v>
      </c>
      <c r="K123" t="s">
        <v>986</v>
      </c>
      <c r="L123">
        <v>923</v>
      </c>
      <c r="N123" t="s">
        <v>2612</v>
      </c>
      <c r="O123" t="s">
        <v>2613</v>
      </c>
      <c r="P123">
        <v>1</v>
      </c>
      <c r="Q123" t="s">
        <v>2614</v>
      </c>
      <c r="R123" s="2">
        <v>244481</v>
      </c>
      <c r="S123" s="2">
        <v>244482</v>
      </c>
      <c r="T123" t="s">
        <v>2615</v>
      </c>
      <c r="U123">
        <v>23086966</v>
      </c>
      <c r="V123" t="s">
        <v>199</v>
      </c>
      <c r="W123">
        <v>3</v>
      </c>
      <c r="X123">
        <v>3</v>
      </c>
      <c r="Y123">
        <v>3</v>
      </c>
      <c r="Z123">
        <v>3</v>
      </c>
      <c r="AA123">
        <v>0</v>
      </c>
      <c r="AB123">
        <v>0</v>
      </c>
      <c r="AC123">
        <v>0</v>
      </c>
      <c r="AD123">
        <v>0</v>
      </c>
      <c r="AE123">
        <v>3</v>
      </c>
      <c r="AF123">
        <v>3</v>
      </c>
      <c r="AI123" t="s">
        <v>2537</v>
      </c>
      <c r="AJ123" t="s">
        <v>989</v>
      </c>
      <c r="AK123" t="s">
        <v>1039</v>
      </c>
      <c r="AL123" t="s">
        <v>1008</v>
      </c>
      <c r="AM123" t="s">
        <v>1009</v>
      </c>
      <c r="AN123" t="s">
        <v>2538</v>
      </c>
      <c r="AO123" t="s">
        <v>2539</v>
      </c>
      <c r="AP123">
        <v>10</v>
      </c>
      <c r="AQ123">
        <v>1</v>
      </c>
      <c r="AT123" t="s">
        <v>2540</v>
      </c>
      <c r="AU123" t="s">
        <v>2562</v>
      </c>
      <c r="AV123" t="s">
        <v>765</v>
      </c>
      <c r="AW123" t="s">
        <v>765</v>
      </c>
      <c r="AX123" t="s">
        <v>990</v>
      </c>
      <c r="AY123">
        <v>0</v>
      </c>
      <c r="AZ123" t="s">
        <v>994</v>
      </c>
      <c r="BA123">
        <v>1179740890499</v>
      </c>
      <c r="BD123">
        <v>1</v>
      </c>
      <c r="BF123" t="s">
        <v>2563</v>
      </c>
      <c r="BG123">
        <v>1333314600</v>
      </c>
      <c r="BH123" t="s">
        <v>995</v>
      </c>
      <c r="BI123">
        <v>3</v>
      </c>
      <c r="BJ123">
        <v>3</v>
      </c>
      <c r="BK123">
        <v>1300</v>
      </c>
      <c r="BL123" t="s">
        <v>2543</v>
      </c>
    </row>
    <row r="124" spans="3:64">
      <c r="C124" s="2">
        <v>244482</v>
      </c>
      <c r="D124" s="2">
        <v>244482</v>
      </c>
      <c r="F124">
        <v>489</v>
      </c>
      <c r="G124" t="s">
        <v>2531</v>
      </c>
      <c r="H124">
        <v>23</v>
      </c>
      <c r="I124" t="s">
        <v>2532</v>
      </c>
      <c r="J124" t="s">
        <v>985</v>
      </c>
      <c r="K124" t="s">
        <v>986</v>
      </c>
      <c r="L124">
        <v>923</v>
      </c>
      <c r="N124" t="s">
        <v>2612</v>
      </c>
      <c r="O124" t="s">
        <v>2613</v>
      </c>
      <c r="P124">
        <v>1</v>
      </c>
      <c r="Q124" t="s">
        <v>2614</v>
      </c>
      <c r="R124" s="2">
        <v>244481</v>
      </c>
      <c r="S124" s="2">
        <v>244482</v>
      </c>
      <c r="T124" t="s">
        <v>2615</v>
      </c>
      <c r="U124">
        <v>23095547</v>
      </c>
      <c r="V124" t="s">
        <v>144</v>
      </c>
      <c r="W124">
        <v>3</v>
      </c>
      <c r="X124">
        <v>3</v>
      </c>
      <c r="Y124">
        <v>3</v>
      </c>
      <c r="Z124">
        <v>3</v>
      </c>
      <c r="AA124">
        <v>0</v>
      </c>
      <c r="AB124">
        <v>0</v>
      </c>
      <c r="AC124">
        <v>0</v>
      </c>
      <c r="AD124">
        <v>0</v>
      </c>
      <c r="AE124">
        <v>3</v>
      </c>
      <c r="AF124">
        <v>3</v>
      </c>
      <c r="AI124" t="s">
        <v>2537</v>
      </c>
      <c r="AJ124" t="s">
        <v>989</v>
      </c>
      <c r="AK124" t="s">
        <v>1039</v>
      </c>
      <c r="AL124" t="s">
        <v>1008</v>
      </c>
      <c r="AM124" t="s">
        <v>1009</v>
      </c>
      <c r="AN124" t="s">
        <v>2538</v>
      </c>
      <c r="AO124" t="s">
        <v>2539</v>
      </c>
      <c r="AP124">
        <v>10</v>
      </c>
      <c r="AQ124">
        <v>1</v>
      </c>
      <c r="AT124" t="s">
        <v>2540</v>
      </c>
      <c r="AU124" t="s">
        <v>2562</v>
      </c>
      <c r="AV124" t="s">
        <v>765</v>
      </c>
      <c r="AW124" t="s">
        <v>765</v>
      </c>
      <c r="AX124" t="s">
        <v>990</v>
      </c>
      <c r="AY124">
        <v>0</v>
      </c>
      <c r="AZ124" t="s">
        <v>994</v>
      </c>
      <c r="BA124">
        <v>1179740890499</v>
      </c>
      <c r="BD124">
        <v>1</v>
      </c>
      <c r="BF124" t="s">
        <v>2563</v>
      </c>
      <c r="BG124">
        <v>1333314600</v>
      </c>
      <c r="BH124" t="s">
        <v>995</v>
      </c>
      <c r="BI124">
        <v>3</v>
      </c>
      <c r="BJ124">
        <v>3</v>
      </c>
      <c r="BK124">
        <v>1300</v>
      </c>
      <c r="BL124" t="s">
        <v>2543</v>
      </c>
    </row>
    <row r="125" spans="3:64">
      <c r="C125" s="2">
        <v>244482</v>
      </c>
      <c r="D125" s="2">
        <v>244482</v>
      </c>
      <c r="F125">
        <v>489</v>
      </c>
      <c r="G125" t="s">
        <v>2531</v>
      </c>
      <c r="H125">
        <v>23</v>
      </c>
      <c r="I125" t="s">
        <v>2532</v>
      </c>
      <c r="J125" t="s">
        <v>985</v>
      </c>
      <c r="K125" t="s">
        <v>986</v>
      </c>
      <c r="L125">
        <v>923</v>
      </c>
      <c r="N125" t="s">
        <v>2612</v>
      </c>
      <c r="O125" t="s">
        <v>2613</v>
      </c>
      <c r="P125">
        <v>1</v>
      </c>
      <c r="Q125" t="s">
        <v>2614</v>
      </c>
      <c r="R125" s="2">
        <v>244481</v>
      </c>
      <c r="S125" s="2">
        <v>244482</v>
      </c>
      <c r="T125" t="s">
        <v>2615</v>
      </c>
      <c r="U125">
        <v>23086964</v>
      </c>
      <c r="V125" t="s">
        <v>156</v>
      </c>
      <c r="W125">
        <v>3</v>
      </c>
      <c r="X125">
        <v>3</v>
      </c>
      <c r="Y125">
        <v>3</v>
      </c>
      <c r="Z125">
        <v>3</v>
      </c>
      <c r="AA125">
        <v>0</v>
      </c>
      <c r="AB125">
        <v>0</v>
      </c>
      <c r="AC125">
        <v>0</v>
      </c>
      <c r="AD125">
        <v>0</v>
      </c>
      <c r="AE125">
        <v>3</v>
      </c>
      <c r="AF125">
        <v>3</v>
      </c>
      <c r="AI125" t="s">
        <v>2537</v>
      </c>
      <c r="AJ125" t="s">
        <v>989</v>
      </c>
      <c r="AK125" t="s">
        <v>1039</v>
      </c>
      <c r="AL125" t="s">
        <v>1008</v>
      </c>
      <c r="AM125" t="s">
        <v>1009</v>
      </c>
      <c r="AN125" t="s">
        <v>2538</v>
      </c>
      <c r="AO125" t="s">
        <v>2539</v>
      </c>
      <c r="AP125">
        <v>10</v>
      </c>
      <c r="AQ125">
        <v>1</v>
      </c>
      <c r="AT125" t="s">
        <v>2540</v>
      </c>
      <c r="AU125" t="s">
        <v>2562</v>
      </c>
      <c r="AV125" t="s">
        <v>765</v>
      </c>
      <c r="AW125" t="s">
        <v>765</v>
      </c>
      <c r="AX125" t="s">
        <v>990</v>
      </c>
      <c r="AY125">
        <v>0</v>
      </c>
      <c r="AZ125" t="s">
        <v>994</v>
      </c>
      <c r="BA125">
        <v>1179740890499</v>
      </c>
      <c r="BD125">
        <v>1</v>
      </c>
      <c r="BF125" t="s">
        <v>2563</v>
      </c>
      <c r="BG125">
        <v>1333314600</v>
      </c>
      <c r="BH125" t="s">
        <v>995</v>
      </c>
      <c r="BI125">
        <v>3</v>
      </c>
      <c r="BJ125">
        <v>3</v>
      </c>
      <c r="BK125">
        <v>1300</v>
      </c>
      <c r="BL125" t="s">
        <v>2543</v>
      </c>
    </row>
    <row r="126" spans="3:64">
      <c r="C126" s="2">
        <v>244482</v>
      </c>
      <c r="D126" s="2">
        <v>244482</v>
      </c>
      <c r="F126">
        <v>489</v>
      </c>
      <c r="G126" t="s">
        <v>2531</v>
      </c>
      <c r="H126">
        <v>23</v>
      </c>
      <c r="I126" t="s">
        <v>2532</v>
      </c>
      <c r="J126" t="s">
        <v>985</v>
      </c>
      <c r="K126" t="s">
        <v>986</v>
      </c>
      <c r="L126">
        <v>923</v>
      </c>
      <c r="N126" t="s">
        <v>2612</v>
      </c>
      <c r="O126" t="s">
        <v>2613</v>
      </c>
      <c r="P126">
        <v>1</v>
      </c>
      <c r="Q126" t="s">
        <v>2614</v>
      </c>
      <c r="R126" s="2">
        <v>244481</v>
      </c>
      <c r="S126" s="2">
        <v>244482</v>
      </c>
      <c r="T126" t="s">
        <v>2615</v>
      </c>
      <c r="U126">
        <v>23086965</v>
      </c>
      <c r="V126" t="s">
        <v>225</v>
      </c>
      <c r="W126">
        <v>3</v>
      </c>
      <c r="X126">
        <v>3</v>
      </c>
      <c r="Y126">
        <v>3</v>
      </c>
      <c r="Z126">
        <v>3</v>
      </c>
      <c r="AA126">
        <v>0</v>
      </c>
      <c r="AB126">
        <v>0</v>
      </c>
      <c r="AC126">
        <v>0</v>
      </c>
      <c r="AD126">
        <v>0</v>
      </c>
      <c r="AE126">
        <v>3</v>
      </c>
      <c r="AF126">
        <v>3</v>
      </c>
      <c r="AI126" t="s">
        <v>2537</v>
      </c>
      <c r="AJ126" t="s">
        <v>989</v>
      </c>
      <c r="AK126" t="s">
        <v>1039</v>
      </c>
      <c r="AL126" t="s">
        <v>1008</v>
      </c>
      <c r="AM126" t="s">
        <v>1009</v>
      </c>
      <c r="AN126" t="s">
        <v>2538</v>
      </c>
      <c r="AO126" t="s">
        <v>2539</v>
      </c>
      <c r="AP126">
        <v>10</v>
      </c>
      <c r="AQ126">
        <v>1</v>
      </c>
      <c r="AT126" t="s">
        <v>2540</v>
      </c>
      <c r="AU126" t="s">
        <v>2562</v>
      </c>
      <c r="AV126" t="s">
        <v>765</v>
      </c>
      <c r="AW126" t="s">
        <v>765</v>
      </c>
      <c r="AX126" t="s">
        <v>990</v>
      </c>
      <c r="AY126">
        <v>0</v>
      </c>
      <c r="AZ126" t="s">
        <v>994</v>
      </c>
      <c r="BA126">
        <v>1179740890499</v>
      </c>
      <c r="BD126">
        <v>1</v>
      </c>
      <c r="BF126" t="s">
        <v>2563</v>
      </c>
      <c r="BG126">
        <v>1333314600</v>
      </c>
      <c r="BH126" t="s">
        <v>995</v>
      </c>
      <c r="BI126">
        <v>3</v>
      </c>
      <c r="BJ126">
        <v>3</v>
      </c>
      <c r="BK126">
        <v>1300</v>
      </c>
      <c r="BL126" t="s">
        <v>2543</v>
      </c>
    </row>
    <row r="127" spans="3:64">
      <c r="C127" s="2">
        <v>244482</v>
      </c>
      <c r="D127" s="2">
        <v>244482</v>
      </c>
      <c r="F127">
        <v>489</v>
      </c>
      <c r="G127" t="s">
        <v>2531</v>
      </c>
      <c r="H127">
        <v>23</v>
      </c>
      <c r="I127" t="s">
        <v>2532</v>
      </c>
      <c r="J127" t="s">
        <v>985</v>
      </c>
      <c r="K127" t="s">
        <v>986</v>
      </c>
      <c r="L127">
        <v>923</v>
      </c>
      <c r="N127" t="s">
        <v>2612</v>
      </c>
      <c r="O127" t="s">
        <v>2613</v>
      </c>
      <c r="P127">
        <v>1</v>
      </c>
      <c r="Q127" t="s">
        <v>2614</v>
      </c>
      <c r="R127" s="2">
        <v>244481</v>
      </c>
      <c r="S127" s="2">
        <v>244482</v>
      </c>
      <c r="T127" t="s">
        <v>2615</v>
      </c>
      <c r="U127">
        <v>23090984</v>
      </c>
      <c r="V127" t="s">
        <v>227</v>
      </c>
      <c r="W127">
        <v>3</v>
      </c>
      <c r="X127">
        <v>3</v>
      </c>
      <c r="Y127">
        <v>3</v>
      </c>
      <c r="Z127">
        <v>3</v>
      </c>
      <c r="AA127">
        <v>0</v>
      </c>
      <c r="AB127">
        <v>0</v>
      </c>
      <c r="AC127">
        <v>0</v>
      </c>
      <c r="AD127">
        <v>0</v>
      </c>
      <c r="AE127">
        <v>3</v>
      </c>
      <c r="AF127">
        <v>3</v>
      </c>
      <c r="AI127" t="s">
        <v>2537</v>
      </c>
      <c r="AJ127" t="s">
        <v>989</v>
      </c>
      <c r="AK127" t="s">
        <v>1039</v>
      </c>
      <c r="AL127" t="s">
        <v>1008</v>
      </c>
      <c r="AM127" t="s">
        <v>1009</v>
      </c>
      <c r="AN127" t="s">
        <v>2538</v>
      </c>
      <c r="AO127" t="s">
        <v>2539</v>
      </c>
      <c r="AP127">
        <v>10</v>
      </c>
      <c r="AQ127">
        <v>1</v>
      </c>
      <c r="AT127" t="s">
        <v>2540</v>
      </c>
      <c r="AU127" t="s">
        <v>2562</v>
      </c>
      <c r="AV127" t="s">
        <v>765</v>
      </c>
      <c r="AW127" t="s">
        <v>765</v>
      </c>
      <c r="AX127" t="s">
        <v>990</v>
      </c>
      <c r="AY127">
        <v>0</v>
      </c>
      <c r="AZ127" t="s">
        <v>994</v>
      </c>
      <c r="BA127">
        <v>1179740890499</v>
      </c>
      <c r="BD127">
        <v>1</v>
      </c>
      <c r="BF127" t="s">
        <v>2563</v>
      </c>
      <c r="BG127">
        <v>1333314600</v>
      </c>
      <c r="BH127" t="s">
        <v>995</v>
      </c>
      <c r="BI127">
        <v>3</v>
      </c>
      <c r="BJ127">
        <v>3</v>
      </c>
      <c r="BK127">
        <v>1300</v>
      </c>
      <c r="BL127" t="s">
        <v>2543</v>
      </c>
    </row>
    <row r="128" spans="3:64">
      <c r="C128" s="2">
        <v>244482</v>
      </c>
      <c r="D128" s="2">
        <v>244482</v>
      </c>
      <c r="F128">
        <v>489</v>
      </c>
      <c r="G128" t="s">
        <v>2531</v>
      </c>
      <c r="H128">
        <v>23</v>
      </c>
      <c r="I128" t="s">
        <v>2532</v>
      </c>
      <c r="J128" t="s">
        <v>985</v>
      </c>
      <c r="K128" t="s">
        <v>986</v>
      </c>
      <c r="L128">
        <v>923</v>
      </c>
      <c r="N128" t="s">
        <v>2616</v>
      </c>
      <c r="O128" t="s">
        <v>2617</v>
      </c>
      <c r="P128">
        <v>1</v>
      </c>
      <c r="Q128" t="s">
        <v>2618</v>
      </c>
      <c r="R128" s="2">
        <v>244481</v>
      </c>
      <c r="S128" s="2">
        <v>244482</v>
      </c>
      <c r="T128" t="s">
        <v>2619</v>
      </c>
      <c r="U128">
        <v>23088348</v>
      </c>
      <c r="V128" t="s">
        <v>78</v>
      </c>
      <c r="W128">
        <v>5</v>
      </c>
      <c r="X128">
        <v>5</v>
      </c>
      <c r="Y128">
        <v>5</v>
      </c>
      <c r="Z128">
        <v>5</v>
      </c>
      <c r="AA128">
        <v>0</v>
      </c>
      <c r="AB128">
        <v>0</v>
      </c>
      <c r="AC128">
        <v>0</v>
      </c>
      <c r="AD128">
        <v>0</v>
      </c>
      <c r="AE128">
        <v>5</v>
      </c>
      <c r="AF128">
        <v>5</v>
      </c>
      <c r="AI128" t="s">
        <v>2537</v>
      </c>
      <c r="AJ128" t="s">
        <v>989</v>
      </c>
      <c r="AK128" t="s">
        <v>1007</v>
      </c>
      <c r="AL128" t="s">
        <v>1008</v>
      </c>
      <c r="AM128" t="s">
        <v>1009</v>
      </c>
      <c r="AN128" t="s">
        <v>2538</v>
      </c>
      <c r="AO128" t="s">
        <v>2539</v>
      </c>
      <c r="AP128">
        <v>10</v>
      </c>
      <c r="AQ128">
        <v>1</v>
      </c>
      <c r="AT128" t="s">
        <v>2540</v>
      </c>
      <c r="AU128" t="s">
        <v>2562</v>
      </c>
      <c r="AV128" t="s">
        <v>765</v>
      </c>
      <c r="AW128" t="s">
        <v>765</v>
      </c>
      <c r="AX128" t="s">
        <v>990</v>
      </c>
      <c r="AY128">
        <v>0</v>
      </c>
      <c r="AZ128" t="s">
        <v>994</v>
      </c>
      <c r="BA128">
        <v>1179740890503</v>
      </c>
      <c r="BD128">
        <v>1</v>
      </c>
      <c r="BF128" t="s">
        <v>2563</v>
      </c>
      <c r="BG128">
        <v>1333314600</v>
      </c>
      <c r="BH128" t="s">
        <v>995</v>
      </c>
      <c r="BI128">
        <v>5</v>
      </c>
      <c r="BJ128">
        <v>5</v>
      </c>
      <c r="BK128">
        <v>1300</v>
      </c>
      <c r="BL128" t="s">
        <v>2543</v>
      </c>
    </row>
    <row r="129" spans="3:64">
      <c r="C129" s="2">
        <v>244482</v>
      </c>
      <c r="D129" s="2">
        <v>244482</v>
      </c>
      <c r="F129">
        <v>489</v>
      </c>
      <c r="G129" t="s">
        <v>2531</v>
      </c>
      <c r="H129">
        <v>23</v>
      </c>
      <c r="I129" t="s">
        <v>2532</v>
      </c>
      <c r="J129" t="s">
        <v>985</v>
      </c>
      <c r="K129" t="s">
        <v>986</v>
      </c>
      <c r="L129">
        <v>923</v>
      </c>
      <c r="N129" t="s">
        <v>2616</v>
      </c>
      <c r="O129" t="s">
        <v>2617</v>
      </c>
      <c r="P129">
        <v>1</v>
      </c>
      <c r="Q129" t="s">
        <v>2618</v>
      </c>
      <c r="R129" s="2">
        <v>244481</v>
      </c>
      <c r="S129" s="2">
        <v>244482</v>
      </c>
      <c r="T129" t="s">
        <v>2619</v>
      </c>
      <c r="U129">
        <v>23095547</v>
      </c>
      <c r="V129" t="s">
        <v>144</v>
      </c>
      <c r="W129">
        <v>3</v>
      </c>
      <c r="X129">
        <v>3</v>
      </c>
      <c r="Y129">
        <v>3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3</v>
      </c>
      <c r="AF129">
        <v>3</v>
      </c>
      <c r="AI129" t="s">
        <v>2537</v>
      </c>
      <c r="AJ129" t="s">
        <v>989</v>
      </c>
      <c r="AK129" t="s">
        <v>1039</v>
      </c>
      <c r="AL129" t="s">
        <v>1008</v>
      </c>
      <c r="AM129" t="s">
        <v>1009</v>
      </c>
      <c r="AN129" t="s">
        <v>2538</v>
      </c>
      <c r="AO129" t="s">
        <v>2539</v>
      </c>
      <c r="AP129">
        <v>10</v>
      </c>
      <c r="AQ129">
        <v>1</v>
      </c>
      <c r="AT129" t="s">
        <v>2540</v>
      </c>
      <c r="AU129" t="s">
        <v>2562</v>
      </c>
      <c r="AV129" t="s">
        <v>765</v>
      </c>
      <c r="AW129" t="s">
        <v>765</v>
      </c>
      <c r="AX129" t="s">
        <v>990</v>
      </c>
      <c r="AY129">
        <v>0</v>
      </c>
      <c r="AZ129" t="s">
        <v>994</v>
      </c>
      <c r="BA129">
        <v>1179740890503</v>
      </c>
      <c r="BD129">
        <v>1</v>
      </c>
      <c r="BF129" t="s">
        <v>2563</v>
      </c>
      <c r="BG129">
        <v>1333314600</v>
      </c>
      <c r="BH129" t="s">
        <v>995</v>
      </c>
      <c r="BI129">
        <v>3</v>
      </c>
      <c r="BJ129">
        <v>3</v>
      </c>
      <c r="BK129">
        <v>1300</v>
      </c>
      <c r="BL129" t="s">
        <v>2543</v>
      </c>
    </row>
    <row r="130" spans="3:64">
      <c r="C130" s="2">
        <v>244482</v>
      </c>
      <c r="D130" s="2">
        <v>244482</v>
      </c>
      <c r="F130">
        <v>489</v>
      </c>
      <c r="G130" t="s">
        <v>2531</v>
      </c>
      <c r="H130">
        <v>23</v>
      </c>
      <c r="I130" t="s">
        <v>2532</v>
      </c>
      <c r="J130" t="s">
        <v>985</v>
      </c>
      <c r="K130" t="s">
        <v>986</v>
      </c>
      <c r="L130">
        <v>923</v>
      </c>
      <c r="N130" t="s">
        <v>2616</v>
      </c>
      <c r="O130" t="s">
        <v>2617</v>
      </c>
      <c r="P130">
        <v>1</v>
      </c>
      <c r="Q130" t="s">
        <v>2618</v>
      </c>
      <c r="R130" s="2">
        <v>244481</v>
      </c>
      <c r="S130" s="2">
        <v>244482</v>
      </c>
      <c r="T130" t="s">
        <v>2619</v>
      </c>
      <c r="U130">
        <v>23086964</v>
      </c>
      <c r="V130" t="s">
        <v>156</v>
      </c>
      <c r="W130">
        <v>3</v>
      </c>
      <c r="X130">
        <v>3</v>
      </c>
      <c r="Y130">
        <v>3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3</v>
      </c>
      <c r="AF130">
        <v>3</v>
      </c>
      <c r="AI130" t="s">
        <v>2537</v>
      </c>
      <c r="AJ130" t="s">
        <v>989</v>
      </c>
      <c r="AK130" t="s">
        <v>1039</v>
      </c>
      <c r="AL130" t="s">
        <v>1008</v>
      </c>
      <c r="AM130" t="s">
        <v>1009</v>
      </c>
      <c r="AN130" t="s">
        <v>2538</v>
      </c>
      <c r="AO130" t="s">
        <v>2539</v>
      </c>
      <c r="AP130">
        <v>10</v>
      </c>
      <c r="AQ130">
        <v>1</v>
      </c>
      <c r="AT130" t="s">
        <v>2540</v>
      </c>
      <c r="AU130" t="s">
        <v>2562</v>
      </c>
      <c r="AV130" t="s">
        <v>765</v>
      </c>
      <c r="AW130" t="s">
        <v>765</v>
      </c>
      <c r="AX130" t="s">
        <v>990</v>
      </c>
      <c r="AY130">
        <v>0</v>
      </c>
      <c r="AZ130" t="s">
        <v>994</v>
      </c>
      <c r="BA130">
        <v>1179740890503</v>
      </c>
      <c r="BD130">
        <v>1</v>
      </c>
      <c r="BF130" t="s">
        <v>2563</v>
      </c>
      <c r="BG130">
        <v>1333314600</v>
      </c>
      <c r="BH130" t="s">
        <v>995</v>
      </c>
      <c r="BI130">
        <v>3</v>
      </c>
      <c r="BJ130">
        <v>3</v>
      </c>
      <c r="BK130">
        <v>1300</v>
      </c>
      <c r="BL130" t="s">
        <v>2543</v>
      </c>
    </row>
    <row r="131" spans="3:64">
      <c r="C131" s="2">
        <v>244482</v>
      </c>
      <c r="D131" s="2">
        <v>244482</v>
      </c>
      <c r="F131">
        <v>489</v>
      </c>
      <c r="G131" t="s">
        <v>2531</v>
      </c>
      <c r="H131">
        <v>23</v>
      </c>
      <c r="I131" t="s">
        <v>2532</v>
      </c>
      <c r="J131" t="s">
        <v>985</v>
      </c>
      <c r="K131" t="s">
        <v>986</v>
      </c>
      <c r="L131">
        <v>923</v>
      </c>
      <c r="N131" t="s">
        <v>2616</v>
      </c>
      <c r="O131" t="s">
        <v>2617</v>
      </c>
      <c r="P131">
        <v>1</v>
      </c>
      <c r="Q131" t="s">
        <v>2618</v>
      </c>
      <c r="R131" s="2">
        <v>244481</v>
      </c>
      <c r="S131" s="2">
        <v>244482</v>
      </c>
      <c r="T131" t="s">
        <v>2619</v>
      </c>
      <c r="U131">
        <v>23039556</v>
      </c>
      <c r="V131" t="s">
        <v>267</v>
      </c>
      <c r="W131">
        <v>2</v>
      </c>
      <c r="X131">
        <v>10</v>
      </c>
      <c r="Y131">
        <v>2</v>
      </c>
      <c r="Z131">
        <v>10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10</v>
      </c>
      <c r="AI131" t="s">
        <v>2537</v>
      </c>
      <c r="AJ131" t="s">
        <v>989</v>
      </c>
      <c r="AK131" t="s">
        <v>1039</v>
      </c>
      <c r="AL131" t="s">
        <v>1008</v>
      </c>
      <c r="AM131" t="s">
        <v>1009</v>
      </c>
      <c r="AN131" t="s">
        <v>2538</v>
      </c>
      <c r="AO131" t="s">
        <v>2539</v>
      </c>
      <c r="AP131">
        <v>10</v>
      </c>
      <c r="AQ131">
        <v>1</v>
      </c>
      <c r="AT131" t="s">
        <v>2540</v>
      </c>
      <c r="AU131" t="s">
        <v>2562</v>
      </c>
      <c r="AV131" t="s">
        <v>1010</v>
      </c>
      <c r="AW131" t="s">
        <v>765</v>
      </c>
      <c r="AX131" t="s">
        <v>990</v>
      </c>
      <c r="AY131">
        <v>0</v>
      </c>
      <c r="AZ131" t="s">
        <v>994</v>
      </c>
      <c r="BA131">
        <v>1179740890503</v>
      </c>
      <c r="BD131">
        <v>1</v>
      </c>
      <c r="BF131" t="s">
        <v>2563</v>
      </c>
      <c r="BG131">
        <v>1333314600</v>
      </c>
      <c r="BH131" t="s">
        <v>995</v>
      </c>
      <c r="BI131">
        <v>2</v>
      </c>
      <c r="BJ131">
        <v>10</v>
      </c>
      <c r="BK131">
        <v>1300</v>
      </c>
      <c r="BL131" t="s">
        <v>2543</v>
      </c>
    </row>
    <row r="132" spans="3:64">
      <c r="C132" s="2">
        <v>244482</v>
      </c>
      <c r="D132" s="2">
        <v>244482</v>
      </c>
      <c r="F132">
        <v>489</v>
      </c>
      <c r="G132" t="s">
        <v>2531</v>
      </c>
      <c r="H132">
        <v>23</v>
      </c>
      <c r="I132" t="s">
        <v>2532</v>
      </c>
      <c r="J132" t="s">
        <v>985</v>
      </c>
      <c r="K132" t="s">
        <v>986</v>
      </c>
      <c r="L132">
        <v>923</v>
      </c>
      <c r="N132" t="s">
        <v>2616</v>
      </c>
      <c r="O132" t="s">
        <v>2617</v>
      </c>
      <c r="P132">
        <v>1</v>
      </c>
      <c r="Q132" t="s">
        <v>2618</v>
      </c>
      <c r="R132" s="2">
        <v>244481</v>
      </c>
      <c r="S132" s="2">
        <v>244482</v>
      </c>
      <c r="T132" t="s">
        <v>2619</v>
      </c>
      <c r="U132">
        <v>23086968</v>
      </c>
      <c r="V132" t="s">
        <v>247</v>
      </c>
      <c r="W132">
        <v>6</v>
      </c>
      <c r="X132">
        <v>6</v>
      </c>
      <c r="Y132">
        <v>6</v>
      </c>
      <c r="Z132">
        <v>6</v>
      </c>
      <c r="AA132">
        <v>0</v>
      </c>
      <c r="AB132">
        <v>0</v>
      </c>
      <c r="AC132">
        <v>0</v>
      </c>
      <c r="AD132">
        <v>0</v>
      </c>
      <c r="AE132">
        <v>6</v>
      </c>
      <c r="AF132">
        <v>6</v>
      </c>
      <c r="AI132" t="s">
        <v>2537</v>
      </c>
      <c r="AJ132" t="s">
        <v>989</v>
      </c>
      <c r="AK132" t="s">
        <v>1039</v>
      </c>
      <c r="AL132" t="s">
        <v>1008</v>
      </c>
      <c r="AM132" t="s">
        <v>1009</v>
      </c>
      <c r="AN132" t="s">
        <v>2538</v>
      </c>
      <c r="AO132" t="s">
        <v>2539</v>
      </c>
      <c r="AP132">
        <v>10</v>
      </c>
      <c r="AQ132">
        <v>1</v>
      </c>
      <c r="AT132" t="s">
        <v>2540</v>
      </c>
      <c r="AU132" t="s">
        <v>2562</v>
      </c>
      <c r="AV132" t="s">
        <v>765</v>
      </c>
      <c r="AW132" t="s">
        <v>765</v>
      </c>
      <c r="AX132" t="s">
        <v>990</v>
      </c>
      <c r="AY132">
        <v>0</v>
      </c>
      <c r="AZ132" t="s">
        <v>994</v>
      </c>
      <c r="BA132">
        <v>1179740890503</v>
      </c>
      <c r="BD132">
        <v>1</v>
      </c>
      <c r="BF132" t="s">
        <v>2563</v>
      </c>
      <c r="BG132">
        <v>1333314600</v>
      </c>
      <c r="BH132" t="s">
        <v>995</v>
      </c>
      <c r="BI132">
        <v>6</v>
      </c>
      <c r="BJ132">
        <v>6</v>
      </c>
      <c r="BK132">
        <v>1300</v>
      </c>
      <c r="BL132" t="s">
        <v>2543</v>
      </c>
    </row>
    <row r="133" spans="3:64">
      <c r="C133" s="2">
        <v>244482</v>
      </c>
      <c r="D133" s="2">
        <v>244482</v>
      </c>
      <c r="F133">
        <v>489</v>
      </c>
      <c r="G133" t="s">
        <v>2531</v>
      </c>
      <c r="H133">
        <v>23</v>
      </c>
      <c r="I133" t="s">
        <v>2532</v>
      </c>
      <c r="J133" t="s">
        <v>985</v>
      </c>
      <c r="K133" t="s">
        <v>986</v>
      </c>
      <c r="L133">
        <v>923</v>
      </c>
      <c r="N133" t="s">
        <v>2616</v>
      </c>
      <c r="O133" t="s">
        <v>2617</v>
      </c>
      <c r="P133">
        <v>1</v>
      </c>
      <c r="Q133" t="s">
        <v>2618</v>
      </c>
      <c r="R133" s="2">
        <v>244481</v>
      </c>
      <c r="S133" s="2">
        <v>244482</v>
      </c>
      <c r="T133" t="s">
        <v>2619</v>
      </c>
      <c r="U133">
        <v>23086963</v>
      </c>
      <c r="V133" t="s">
        <v>142</v>
      </c>
      <c r="W133">
        <v>3</v>
      </c>
      <c r="X133">
        <v>3</v>
      </c>
      <c r="Y133">
        <v>3</v>
      </c>
      <c r="Z133">
        <v>3</v>
      </c>
      <c r="AA133">
        <v>0</v>
      </c>
      <c r="AB133">
        <v>0</v>
      </c>
      <c r="AC133">
        <v>0</v>
      </c>
      <c r="AD133">
        <v>0</v>
      </c>
      <c r="AE133">
        <v>3</v>
      </c>
      <c r="AF133">
        <v>3</v>
      </c>
      <c r="AI133" t="s">
        <v>2537</v>
      </c>
      <c r="AJ133" t="s">
        <v>989</v>
      </c>
      <c r="AK133" t="s">
        <v>1039</v>
      </c>
      <c r="AL133" t="s">
        <v>1008</v>
      </c>
      <c r="AM133" t="s">
        <v>1009</v>
      </c>
      <c r="AN133" t="s">
        <v>2538</v>
      </c>
      <c r="AO133" t="s">
        <v>2539</v>
      </c>
      <c r="AP133">
        <v>10</v>
      </c>
      <c r="AQ133">
        <v>1</v>
      </c>
      <c r="AT133" t="s">
        <v>2540</v>
      </c>
      <c r="AU133" t="s">
        <v>2562</v>
      </c>
      <c r="AV133" t="s">
        <v>765</v>
      </c>
      <c r="AW133" t="s">
        <v>765</v>
      </c>
      <c r="AX133" t="s">
        <v>990</v>
      </c>
      <c r="AY133">
        <v>0</v>
      </c>
      <c r="AZ133" t="s">
        <v>994</v>
      </c>
      <c r="BA133">
        <v>1179740890503</v>
      </c>
      <c r="BD133">
        <v>1</v>
      </c>
      <c r="BF133" t="s">
        <v>2563</v>
      </c>
      <c r="BG133">
        <v>1333314600</v>
      </c>
      <c r="BH133" t="s">
        <v>995</v>
      </c>
      <c r="BI133">
        <v>3</v>
      </c>
      <c r="BJ133">
        <v>3</v>
      </c>
      <c r="BK133">
        <v>1300</v>
      </c>
      <c r="BL133" t="s">
        <v>2543</v>
      </c>
    </row>
    <row r="134" spans="3:64">
      <c r="C134" s="2">
        <v>244482</v>
      </c>
      <c r="D134" s="2">
        <v>244482</v>
      </c>
      <c r="F134">
        <v>489</v>
      </c>
      <c r="G134" t="s">
        <v>2531</v>
      </c>
      <c r="H134">
        <v>23</v>
      </c>
      <c r="I134" t="s">
        <v>2532</v>
      </c>
      <c r="J134" t="s">
        <v>985</v>
      </c>
      <c r="K134" t="s">
        <v>986</v>
      </c>
      <c r="L134">
        <v>923</v>
      </c>
      <c r="N134" t="s">
        <v>2616</v>
      </c>
      <c r="O134" t="s">
        <v>2617</v>
      </c>
      <c r="P134">
        <v>1</v>
      </c>
      <c r="Q134" t="s">
        <v>2618</v>
      </c>
      <c r="R134" s="2">
        <v>244481</v>
      </c>
      <c r="S134" s="2">
        <v>244482</v>
      </c>
      <c r="T134" t="s">
        <v>2619</v>
      </c>
      <c r="U134">
        <v>23086969</v>
      </c>
      <c r="V134" t="s">
        <v>189</v>
      </c>
      <c r="W134">
        <v>6</v>
      </c>
      <c r="X134">
        <v>6</v>
      </c>
      <c r="Y134">
        <v>6</v>
      </c>
      <c r="Z134">
        <v>6</v>
      </c>
      <c r="AA134">
        <v>0</v>
      </c>
      <c r="AB134">
        <v>0</v>
      </c>
      <c r="AC134">
        <v>0</v>
      </c>
      <c r="AD134">
        <v>0</v>
      </c>
      <c r="AE134">
        <v>6</v>
      </c>
      <c r="AF134">
        <v>6</v>
      </c>
      <c r="AI134" t="s">
        <v>2537</v>
      </c>
      <c r="AJ134" t="s">
        <v>989</v>
      </c>
      <c r="AK134" t="s">
        <v>1039</v>
      </c>
      <c r="AL134" t="s">
        <v>1008</v>
      </c>
      <c r="AM134" t="s">
        <v>1009</v>
      </c>
      <c r="AN134" t="s">
        <v>2538</v>
      </c>
      <c r="AO134" t="s">
        <v>2539</v>
      </c>
      <c r="AP134">
        <v>10</v>
      </c>
      <c r="AQ134">
        <v>1</v>
      </c>
      <c r="AT134" t="s">
        <v>2540</v>
      </c>
      <c r="AU134" t="s">
        <v>2562</v>
      </c>
      <c r="AV134" t="s">
        <v>765</v>
      </c>
      <c r="AW134" t="s">
        <v>765</v>
      </c>
      <c r="AX134" t="s">
        <v>990</v>
      </c>
      <c r="AY134">
        <v>0</v>
      </c>
      <c r="AZ134" t="s">
        <v>994</v>
      </c>
      <c r="BA134">
        <v>1179740890503</v>
      </c>
      <c r="BD134">
        <v>1</v>
      </c>
      <c r="BF134" t="s">
        <v>2563</v>
      </c>
      <c r="BG134">
        <v>1333314600</v>
      </c>
      <c r="BH134" t="s">
        <v>995</v>
      </c>
      <c r="BI134">
        <v>6</v>
      </c>
      <c r="BJ134">
        <v>6</v>
      </c>
      <c r="BK134">
        <v>1300</v>
      </c>
      <c r="BL134" t="s">
        <v>2543</v>
      </c>
    </row>
    <row r="135" spans="3:64">
      <c r="C135" s="2">
        <v>244482</v>
      </c>
      <c r="D135" s="2">
        <v>244482</v>
      </c>
      <c r="F135">
        <v>489</v>
      </c>
      <c r="G135" t="s">
        <v>2531</v>
      </c>
      <c r="H135">
        <v>23</v>
      </c>
      <c r="I135" t="s">
        <v>2532</v>
      </c>
      <c r="J135" t="s">
        <v>985</v>
      </c>
      <c r="K135" t="s">
        <v>986</v>
      </c>
      <c r="L135">
        <v>923</v>
      </c>
      <c r="N135" t="s">
        <v>2620</v>
      </c>
      <c r="O135" t="s">
        <v>2621</v>
      </c>
      <c r="P135">
        <v>1</v>
      </c>
      <c r="Q135" t="s">
        <v>2622</v>
      </c>
      <c r="R135" s="2">
        <v>244481</v>
      </c>
      <c r="S135" s="2">
        <v>244482</v>
      </c>
      <c r="T135" t="s">
        <v>2623</v>
      </c>
      <c r="U135">
        <v>23090984</v>
      </c>
      <c r="V135" t="s">
        <v>227</v>
      </c>
      <c r="W135">
        <v>3</v>
      </c>
      <c r="X135">
        <v>3</v>
      </c>
      <c r="Y135">
        <v>3</v>
      </c>
      <c r="Z135">
        <v>3</v>
      </c>
      <c r="AA135">
        <v>0</v>
      </c>
      <c r="AB135">
        <v>0</v>
      </c>
      <c r="AC135">
        <v>0</v>
      </c>
      <c r="AD135">
        <v>0</v>
      </c>
      <c r="AE135">
        <v>3</v>
      </c>
      <c r="AF135">
        <v>3</v>
      </c>
      <c r="AI135" t="s">
        <v>2537</v>
      </c>
      <c r="AJ135" t="s">
        <v>989</v>
      </c>
      <c r="AK135" t="s">
        <v>1039</v>
      </c>
      <c r="AL135" t="s">
        <v>1008</v>
      </c>
      <c r="AM135" t="s">
        <v>1009</v>
      </c>
      <c r="AN135" t="s">
        <v>2538</v>
      </c>
      <c r="AO135" t="s">
        <v>2539</v>
      </c>
      <c r="AP135">
        <v>10</v>
      </c>
      <c r="AQ135">
        <v>1</v>
      </c>
      <c r="AT135" t="s">
        <v>2540</v>
      </c>
      <c r="AU135" t="s">
        <v>2562</v>
      </c>
      <c r="AV135" t="s">
        <v>765</v>
      </c>
      <c r="AW135" t="s">
        <v>765</v>
      </c>
      <c r="AX135" t="s">
        <v>990</v>
      </c>
      <c r="AY135">
        <v>0</v>
      </c>
      <c r="AZ135" t="s">
        <v>994</v>
      </c>
      <c r="BA135">
        <v>1179740890507</v>
      </c>
      <c r="BD135">
        <v>1</v>
      </c>
      <c r="BF135" t="s">
        <v>2563</v>
      </c>
      <c r="BG135">
        <v>1333314600</v>
      </c>
      <c r="BH135" t="s">
        <v>995</v>
      </c>
      <c r="BI135">
        <v>3</v>
      </c>
      <c r="BJ135">
        <v>3</v>
      </c>
      <c r="BK135">
        <v>1300</v>
      </c>
      <c r="BL135" t="s">
        <v>2543</v>
      </c>
    </row>
    <row r="136" spans="3:64">
      <c r="C136" s="2">
        <v>244482</v>
      </c>
      <c r="D136" s="2">
        <v>244482</v>
      </c>
      <c r="F136">
        <v>489</v>
      </c>
      <c r="G136" t="s">
        <v>2531</v>
      </c>
      <c r="H136">
        <v>23</v>
      </c>
      <c r="I136" t="s">
        <v>2532</v>
      </c>
      <c r="J136" t="s">
        <v>985</v>
      </c>
      <c r="K136" t="s">
        <v>986</v>
      </c>
      <c r="L136">
        <v>923</v>
      </c>
      <c r="N136" t="s">
        <v>2620</v>
      </c>
      <c r="O136" t="s">
        <v>2621</v>
      </c>
      <c r="P136">
        <v>1</v>
      </c>
      <c r="Q136" t="s">
        <v>2622</v>
      </c>
      <c r="R136" s="2">
        <v>244481</v>
      </c>
      <c r="S136" s="2">
        <v>244482</v>
      </c>
      <c r="T136" t="s">
        <v>2623</v>
      </c>
      <c r="U136">
        <v>23086968</v>
      </c>
      <c r="V136" t="s">
        <v>247</v>
      </c>
      <c r="W136">
        <v>6</v>
      </c>
      <c r="X136">
        <v>6</v>
      </c>
      <c r="Y136">
        <v>6</v>
      </c>
      <c r="Z136">
        <v>6</v>
      </c>
      <c r="AA136">
        <v>0</v>
      </c>
      <c r="AB136">
        <v>0</v>
      </c>
      <c r="AC136">
        <v>0</v>
      </c>
      <c r="AD136">
        <v>0</v>
      </c>
      <c r="AE136">
        <v>6</v>
      </c>
      <c r="AF136">
        <v>6</v>
      </c>
      <c r="AI136" t="s">
        <v>2537</v>
      </c>
      <c r="AJ136" t="s">
        <v>989</v>
      </c>
      <c r="AK136" t="s">
        <v>1039</v>
      </c>
      <c r="AL136" t="s">
        <v>1008</v>
      </c>
      <c r="AM136" t="s">
        <v>1009</v>
      </c>
      <c r="AN136" t="s">
        <v>2538</v>
      </c>
      <c r="AO136" t="s">
        <v>2539</v>
      </c>
      <c r="AP136">
        <v>10</v>
      </c>
      <c r="AQ136">
        <v>1</v>
      </c>
      <c r="AT136" t="s">
        <v>2540</v>
      </c>
      <c r="AU136" t="s">
        <v>2562</v>
      </c>
      <c r="AV136" t="s">
        <v>765</v>
      </c>
      <c r="AW136" t="s">
        <v>765</v>
      </c>
      <c r="AX136" t="s">
        <v>990</v>
      </c>
      <c r="AY136">
        <v>0</v>
      </c>
      <c r="AZ136" t="s">
        <v>994</v>
      </c>
      <c r="BA136">
        <v>1179740890507</v>
      </c>
      <c r="BD136">
        <v>1</v>
      </c>
      <c r="BF136" t="s">
        <v>2563</v>
      </c>
      <c r="BG136">
        <v>1333314600</v>
      </c>
      <c r="BH136" t="s">
        <v>995</v>
      </c>
      <c r="BI136">
        <v>6</v>
      </c>
      <c r="BJ136">
        <v>6</v>
      </c>
      <c r="BK136">
        <v>1300</v>
      </c>
      <c r="BL136" t="s">
        <v>2543</v>
      </c>
    </row>
    <row r="137" spans="3:64">
      <c r="C137" s="2">
        <v>244482</v>
      </c>
      <c r="D137" s="2">
        <v>244482</v>
      </c>
      <c r="F137">
        <v>489</v>
      </c>
      <c r="G137" t="s">
        <v>2531</v>
      </c>
      <c r="H137">
        <v>23</v>
      </c>
      <c r="I137" t="s">
        <v>2532</v>
      </c>
      <c r="J137" t="s">
        <v>985</v>
      </c>
      <c r="K137" t="s">
        <v>986</v>
      </c>
      <c r="L137">
        <v>923</v>
      </c>
      <c r="N137" t="s">
        <v>2620</v>
      </c>
      <c r="O137" t="s">
        <v>2621</v>
      </c>
      <c r="P137">
        <v>1</v>
      </c>
      <c r="Q137" t="s">
        <v>2622</v>
      </c>
      <c r="R137" s="2">
        <v>244481</v>
      </c>
      <c r="S137" s="2">
        <v>244482</v>
      </c>
      <c r="T137" t="s">
        <v>2623</v>
      </c>
      <c r="U137">
        <v>23086964</v>
      </c>
      <c r="V137" t="s">
        <v>156</v>
      </c>
      <c r="W137">
        <v>3</v>
      </c>
      <c r="X137">
        <v>3</v>
      </c>
      <c r="Y137">
        <v>3</v>
      </c>
      <c r="Z137">
        <v>3</v>
      </c>
      <c r="AA137">
        <v>0</v>
      </c>
      <c r="AB137">
        <v>0</v>
      </c>
      <c r="AC137">
        <v>0</v>
      </c>
      <c r="AD137">
        <v>0</v>
      </c>
      <c r="AE137">
        <v>3</v>
      </c>
      <c r="AF137">
        <v>3</v>
      </c>
      <c r="AI137" t="s">
        <v>2537</v>
      </c>
      <c r="AJ137" t="s">
        <v>989</v>
      </c>
      <c r="AK137" t="s">
        <v>1039</v>
      </c>
      <c r="AL137" t="s">
        <v>1008</v>
      </c>
      <c r="AM137" t="s">
        <v>1009</v>
      </c>
      <c r="AN137" t="s">
        <v>2538</v>
      </c>
      <c r="AO137" t="s">
        <v>2539</v>
      </c>
      <c r="AP137">
        <v>10</v>
      </c>
      <c r="AQ137">
        <v>1</v>
      </c>
      <c r="AT137" t="s">
        <v>2540</v>
      </c>
      <c r="AU137" t="s">
        <v>2562</v>
      </c>
      <c r="AV137" t="s">
        <v>765</v>
      </c>
      <c r="AW137" t="s">
        <v>765</v>
      </c>
      <c r="AX137" t="s">
        <v>990</v>
      </c>
      <c r="AY137">
        <v>0</v>
      </c>
      <c r="AZ137" t="s">
        <v>994</v>
      </c>
      <c r="BA137">
        <v>1179740890507</v>
      </c>
      <c r="BD137">
        <v>1</v>
      </c>
      <c r="BF137" t="s">
        <v>2563</v>
      </c>
      <c r="BG137">
        <v>1333314600</v>
      </c>
      <c r="BH137" t="s">
        <v>995</v>
      </c>
      <c r="BI137">
        <v>3</v>
      </c>
      <c r="BJ137">
        <v>3</v>
      </c>
      <c r="BK137">
        <v>1300</v>
      </c>
      <c r="BL137" t="s">
        <v>2543</v>
      </c>
    </row>
    <row r="138" spans="3:64">
      <c r="C138" s="2">
        <v>244482</v>
      </c>
      <c r="D138" s="2">
        <v>244482</v>
      </c>
      <c r="F138">
        <v>489</v>
      </c>
      <c r="G138" t="s">
        <v>2531</v>
      </c>
      <c r="H138">
        <v>23</v>
      </c>
      <c r="I138" t="s">
        <v>2532</v>
      </c>
      <c r="J138" t="s">
        <v>985</v>
      </c>
      <c r="K138" t="s">
        <v>986</v>
      </c>
      <c r="L138">
        <v>923</v>
      </c>
      <c r="N138" t="s">
        <v>2620</v>
      </c>
      <c r="O138" t="s">
        <v>2621</v>
      </c>
      <c r="P138">
        <v>1</v>
      </c>
      <c r="Q138" t="s">
        <v>2622</v>
      </c>
      <c r="R138" s="2">
        <v>244481</v>
      </c>
      <c r="S138" s="2">
        <v>244482</v>
      </c>
      <c r="T138" t="s">
        <v>2623</v>
      </c>
      <c r="U138">
        <v>23086969</v>
      </c>
      <c r="V138" t="s">
        <v>189</v>
      </c>
      <c r="W138">
        <v>3</v>
      </c>
      <c r="X138">
        <v>3</v>
      </c>
      <c r="Y138">
        <v>3</v>
      </c>
      <c r="Z138">
        <v>3</v>
      </c>
      <c r="AA138">
        <v>0</v>
      </c>
      <c r="AB138">
        <v>0</v>
      </c>
      <c r="AC138">
        <v>0</v>
      </c>
      <c r="AD138">
        <v>0</v>
      </c>
      <c r="AE138">
        <v>3</v>
      </c>
      <c r="AF138">
        <v>3</v>
      </c>
      <c r="AI138" t="s">
        <v>2537</v>
      </c>
      <c r="AJ138" t="s">
        <v>989</v>
      </c>
      <c r="AK138" t="s">
        <v>1039</v>
      </c>
      <c r="AL138" t="s">
        <v>1008</v>
      </c>
      <c r="AM138" t="s">
        <v>1009</v>
      </c>
      <c r="AN138" t="s">
        <v>2538</v>
      </c>
      <c r="AO138" t="s">
        <v>2539</v>
      </c>
      <c r="AP138">
        <v>10</v>
      </c>
      <c r="AQ138">
        <v>1</v>
      </c>
      <c r="AT138" t="s">
        <v>2540</v>
      </c>
      <c r="AU138" t="s">
        <v>2562</v>
      </c>
      <c r="AV138" t="s">
        <v>765</v>
      </c>
      <c r="AW138" t="s">
        <v>765</v>
      </c>
      <c r="AX138" t="s">
        <v>990</v>
      </c>
      <c r="AY138">
        <v>0</v>
      </c>
      <c r="AZ138" t="s">
        <v>994</v>
      </c>
      <c r="BA138">
        <v>1179740890507</v>
      </c>
      <c r="BD138">
        <v>1</v>
      </c>
      <c r="BF138" t="s">
        <v>2563</v>
      </c>
      <c r="BG138">
        <v>1333314600</v>
      </c>
      <c r="BH138" t="s">
        <v>995</v>
      </c>
      <c r="BI138">
        <v>3</v>
      </c>
      <c r="BJ138">
        <v>3</v>
      </c>
      <c r="BK138">
        <v>1300</v>
      </c>
      <c r="BL138" t="s">
        <v>2543</v>
      </c>
    </row>
    <row r="139" spans="3:64">
      <c r="C139" s="2">
        <v>244482</v>
      </c>
      <c r="D139" s="2">
        <v>244482</v>
      </c>
      <c r="F139">
        <v>489</v>
      </c>
      <c r="G139" t="s">
        <v>2531</v>
      </c>
      <c r="H139">
        <v>23</v>
      </c>
      <c r="I139" t="s">
        <v>2532</v>
      </c>
      <c r="J139" t="s">
        <v>985</v>
      </c>
      <c r="K139" t="s">
        <v>986</v>
      </c>
      <c r="L139">
        <v>923</v>
      </c>
      <c r="N139" t="s">
        <v>2620</v>
      </c>
      <c r="O139" t="s">
        <v>2621</v>
      </c>
      <c r="P139">
        <v>1</v>
      </c>
      <c r="Q139" t="s">
        <v>2622</v>
      </c>
      <c r="R139" s="2">
        <v>244481</v>
      </c>
      <c r="S139" s="2">
        <v>244482</v>
      </c>
      <c r="T139" t="s">
        <v>2623</v>
      </c>
      <c r="U139">
        <v>23090967</v>
      </c>
      <c r="V139" t="s">
        <v>63</v>
      </c>
      <c r="W139">
        <v>3</v>
      </c>
      <c r="X139">
        <v>3</v>
      </c>
      <c r="Y139">
        <v>3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3</v>
      </c>
      <c r="AF139">
        <v>3</v>
      </c>
      <c r="AI139" t="s">
        <v>2537</v>
      </c>
      <c r="AJ139" t="s">
        <v>989</v>
      </c>
      <c r="AK139" t="s">
        <v>1007</v>
      </c>
      <c r="AL139" t="s">
        <v>1008</v>
      </c>
      <c r="AM139" t="s">
        <v>1009</v>
      </c>
      <c r="AN139" t="s">
        <v>2538</v>
      </c>
      <c r="AO139" t="s">
        <v>2539</v>
      </c>
      <c r="AP139">
        <v>10</v>
      </c>
      <c r="AQ139">
        <v>1</v>
      </c>
      <c r="AT139" t="s">
        <v>2540</v>
      </c>
      <c r="AU139" t="s">
        <v>2562</v>
      </c>
      <c r="AV139" t="s">
        <v>765</v>
      </c>
      <c r="AW139" t="s">
        <v>765</v>
      </c>
      <c r="AX139" t="s">
        <v>990</v>
      </c>
      <c r="AY139">
        <v>0</v>
      </c>
      <c r="AZ139" t="s">
        <v>994</v>
      </c>
      <c r="BA139">
        <v>1179740890507</v>
      </c>
      <c r="BD139">
        <v>1</v>
      </c>
      <c r="BF139" t="s">
        <v>2563</v>
      </c>
      <c r="BG139">
        <v>1333314600</v>
      </c>
      <c r="BH139" t="s">
        <v>995</v>
      </c>
      <c r="BI139">
        <v>3</v>
      </c>
      <c r="BJ139">
        <v>3</v>
      </c>
      <c r="BK139">
        <v>1300</v>
      </c>
      <c r="BL139" t="s">
        <v>2543</v>
      </c>
    </row>
    <row r="140" spans="3:64">
      <c r="C140" s="2">
        <v>244482</v>
      </c>
      <c r="D140" s="2">
        <v>244482</v>
      </c>
      <c r="F140">
        <v>489</v>
      </c>
      <c r="G140" t="s">
        <v>2531</v>
      </c>
      <c r="H140">
        <v>23</v>
      </c>
      <c r="I140" t="s">
        <v>2532</v>
      </c>
      <c r="J140" t="s">
        <v>985</v>
      </c>
      <c r="K140" t="s">
        <v>986</v>
      </c>
      <c r="L140">
        <v>923</v>
      </c>
      <c r="N140" t="s">
        <v>2620</v>
      </c>
      <c r="O140" t="s">
        <v>2621</v>
      </c>
      <c r="P140">
        <v>1</v>
      </c>
      <c r="Q140" t="s">
        <v>2622</v>
      </c>
      <c r="R140" s="2">
        <v>244481</v>
      </c>
      <c r="S140" s="2">
        <v>244482</v>
      </c>
      <c r="T140" t="s">
        <v>2623</v>
      </c>
      <c r="U140">
        <v>23090974</v>
      </c>
      <c r="V140" t="s">
        <v>211</v>
      </c>
      <c r="W140">
        <v>6</v>
      </c>
      <c r="X140">
        <v>6</v>
      </c>
      <c r="Y140">
        <v>6</v>
      </c>
      <c r="Z140">
        <v>6</v>
      </c>
      <c r="AA140">
        <v>0</v>
      </c>
      <c r="AB140">
        <v>0</v>
      </c>
      <c r="AC140">
        <v>0</v>
      </c>
      <c r="AD140">
        <v>0</v>
      </c>
      <c r="AE140">
        <v>6</v>
      </c>
      <c r="AF140">
        <v>6</v>
      </c>
      <c r="AI140" t="s">
        <v>2537</v>
      </c>
      <c r="AJ140" t="s">
        <v>989</v>
      </c>
      <c r="AK140" t="s">
        <v>1039</v>
      </c>
      <c r="AL140" t="s">
        <v>1008</v>
      </c>
      <c r="AM140" t="s">
        <v>1009</v>
      </c>
      <c r="AN140" t="s">
        <v>2538</v>
      </c>
      <c r="AO140" t="s">
        <v>2539</v>
      </c>
      <c r="AP140">
        <v>10</v>
      </c>
      <c r="AQ140">
        <v>1</v>
      </c>
      <c r="AT140" t="s">
        <v>2540</v>
      </c>
      <c r="AU140" t="s">
        <v>2562</v>
      </c>
      <c r="AV140" t="s">
        <v>765</v>
      </c>
      <c r="AW140" t="s">
        <v>765</v>
      </c>
      <c r="AX140" t="s">
        <v>990</v>
      </c>
      <c r="AY140">
        <v>0</v>
      </c>
      <c r="AZ140" t="s">
        <v>994</v>
      </c>
      <c r="BA140">
        <v>1179740890507</v>
      </c>
      <c r="BD140">
        <v>1</v>
      </c>
      <c r="BF140" t="s">
        <v>2563</v>
      </c>
      <c r="BG140">
        <v>1333314600</v>
      </c>
      <c r="BH140" t="s">
        <v>995</v>
      </c>
      <c r="BI140">
        <v>6</v>
      </c>
      <c r="BJ140">
        <v>6</v>
      </c>
      <c r="BK140">
        <v>1300</v>
      </c>
      <c r="BL140" t="s">
        <v>2543</v>
      </c>
    </row>
    <row r="141" spans="3:64">
      <c r="C141" s="2">
        <v>244482</v>
      </c>
      <c r="D141" s="2">
        <v>244482</v>
      </c>
      <c r="F141">
        <v>489</v>
      </c>
      <c r="G141" t="s">
        <v>2531</v>
      </c>
      <c r="H141">
        <v>23</v>
      </c>
      <c r="I141" t="s">
        <v>2532</v>
      </c>
      <c r="J141" t="s">
        <v>985</v>
      </c>
      <c r="K141" t="s">
        <v>986</v>
      </c>
      <c r="L141">
        <v>923</v>
      </c>
      <c r="N141" t="s">
        <v>2620</v>
      </c>
      <c r="O141" t="s">
        <v>2621</v>
      </c>
      <c r="P141">
        <v>1</v>
      </c>
      <c r="Q141" t="s">
        <v>2622</v>
      </c>
      <c r="R141" s="2">
        <v>244481</v>
      </c>
      <c r="S141" s="2">
        <v>244482</v>
      </c>
      <c r="T141" t="s">
        <v>2623</v>
      </c>
      <c r="U141">
        <v>23086963</v>
      </c>
      <c r="V141" t="s">
        <v>142</v>
      </c>
      <c r="W141">
        <v>3</v>
      </c>
      <c r="X141">
        <v>3</v>
      </c>
      <c r="Y141">
        <v>3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3</v>
      </c>
      <c r="AF141">
        <v>3</v>
      </c>
      <c r="AI141" t="s">
        <v>2537</v>
      </c>
      <c r="AJ141" t="s">
        <v>989</v>
      </c>
      <c r="AK141" t="s">
        <v>1039</v>
      </c>
      <c r="AL141" t="s">
        <v>1008</v>
      </c>
      <c r="AM141" t="s">
        <v>1009</v>
      </c>
      <c r="AN141" t="s">
        <v>2538</v>
      </c>
      <c r="AO141" t="s">
        <v>2539</v>
      </c>
      <c r="AP141">
        <v>10</v>
      </c>
      <c r="AQ141">
        <v>1</v>
      </c>
      <c r="AT141" t="s">
        <v>2540</v>
      </c>
      <c r="AU141" t="s">
        <v>2562</v>
      </c>
      <c r="AV141" t="s">
        <v>765</v>
      </c>
      <c r="AW141" t="s">
        <v>765</v>
      </c>
      <c r="AX141" t="s">
        <v>990</v>
      </c>
      <c r="AY141">
        <v>0</v>
      </c>
      <c r="AZ141" t="s">
        <v>994</v>
      </c>
      <c r="BA141">
        <v>1179740890507</v>
      </c>
      <c r="BD141">
        <v>1</v>
      </c>
      <c r="BF141" t="s">
        <v>2563</v>
      </c>
      <c r="BG141">
        <v>1333314600</v>
      </c>
      <c r="BH141" t="s">
        <v>995</v>
      </c>
      <c r="BI141">
        <v>3</v>
      </c>
      <c r="BJ141">
        <v>3</v>
      </c>
      <c r="BK141">
        <v>1300</v>
      </c>
      <c r="BL141" t="s">
        <v>2543</v>
      </c>
    </row>
    <row r="142" spans="3:64">
      <c r="C142" s="2">
        <v>244482</v>
      </c>
      <c r="D142" s="2">
        <v>244482</v>
      </c>
      <c r="F142">
        <v>489</v>
      </c>
      <c r="G142" t="s">
        <v>2531</v>
      </c>
      <c r="H142">
        <v>23</v>
      </c>
      <c r="I142" t="s">
        <v>2532</v>
      </c>
      <c r="J142" t="s">
        <v>985</v>
      </c>
      <c r="K142" t="s">
        <v>986</v>
      </c>
      <c r="L142">
        <v>923</v>
      </c>
      <c r="N142" t="s">
        <v>2624</v>
      </c>
      <c r="O142" t="s">
        <v>2625</v>
      </c>
      <c r="P142">
        <v>1</v>
      </c>
      <c r="Q142" t="s">
        <v>2626</v>
      </c>
      <c r="R142" s="2">
        <v>244481</v>
      </c>
      <c r="S142" s="2">
        <v>244482</v>
      </c>
      <c r="T142" t="s">
        <v>2627</v>
      </c>
      <c r="U142">
        <v>23086964</v>
      </c>
      <c r="V142" t="s">
        <v>156</v>
      </c>
      <c r="W142">
        <v>3</v>
      </c>
      <c r="X142">
        <v>3</v>
      </c>
      <c r="Y142">
        <v>3</v>
      </c>
      <c r="Z142">
        <v>3</v>
      </c>
      <c r="AA142">
        <v>0</v>
      </c>
      <c r="AB142">
        <v>0</v>
      </c>
      <c r="AC142">
        <v>0</v>
      </c>
      <c r="AD142">
        <v>0</v>
      </c>
      <c r="AE142">
        <v>3</v>
      </c>
      <c r="AF142">
        <v>3</v>
      </c>
      <c r="AI142" t="s">
        <v>2537</v>
      </c>
      <c r="AJ142" t="s">
        <v>989</v>
      </c>
      <c r="AK142" t="s">
        <v>1039</v>
      </c>
      <c r="AL142" t="s">
        <v>1008</v>
      </c>
      <c r="AM142" t="s">
        <v>1009</v>
      </c>
      <c r="AN142" t="s">
        <v>2538</v>
      </c>
      <c r="AO142" t="s">
        <v>2539</v>
      </c>
      <c r="AP142">
        <v>10</v>
      </c>
      <c r="AQ142">
        <v>1</v>
      </c>
      <c r="AT142" t="s">
        <v>2540</v>
      </c>
      <c r="AU142" t="s">
        <v>2562</v>
      </c>
      <c r="AV142" t="s">
        <v>765</v>
      </c>
      <c r="AW142" t="s">
        <v>765</v>
      </c>
      <c r="AX142" t="s">
        <v>990</v>
      </c>
      <c r="AY142">
        <v>0</v>
      </c>
      <c r="AZ142" t="s">
        <v>994</v>
      </c>
      <c r="BA142">
        <v>1179740890510</v>
      </c>
      <c r="BD142">
        <v>1</v>
      </c>
      <c r="BF142" t="s">
        <v>2563</v>
      </c>
      <c r="BG142">
        <v>1333314600</v>
      </c>
      <c r="BH142" t="s">
        <v>995</v>
      </c>
      <c r="BI142">
        <v>3</v>
      </c>
      <c r="BJ142">
        <v>3</v>
      </c>
      <c r="BK142">
        <v>1300</v>
      </c>
      <c r="BL142" t="s">
        <v>2543</v>
      </c>
    </row>
    <row r="143" spans="3:64">
      <c r="C143" s="2">
        <v>244482</v>
      </c>
      <c r="D143" s="2">
        <v>244482</v>
      </c>
      <c r="F143">
        <v>489</v>
      </c>
      <c r="G143" t="s">
        <v>2531</v>
      </c>
      <c r="H143">
        <v>23</v>
      </c>
      <c r="I143" t="s">
        <v>2532</v>
      </c>
      <c r="J143" t="s">
        <v>985</v>
      </c>
      <c r="K143" t="s">
        <v>986</v>
      </c>
      <c r="L143">
        <v>923</v>
      </c>
      <c r="N143" t="s">
        <v>2624</v>
      </c>
      <c r="O143" t="s">
        <v>2625</v>
      </c>
      <c r="P143">
        <v>1</v>
      </c>
      <c r="Q143" t="s">
        <v>2626</v>
      </c>
      <c r="R143" s="2">
        <v>244481</v>
      </c>
      <c r="S143" s="2">
        <v>244482</v>
      </c>
      <c r="T143" t="s">
        <v>2627</v>
      </c>
      <c r="U143">
        <v>23039556</v>
      </c>
      <c r="V143" t="s">
        <v>267</v>
      </c>
      <c r="W143">
        <v>1</v>
      </c>
      <c r="X143">
        <v>5</v>
      </c>
      <c r="Y143">
        <v>1</v>
      </c>
      <c r="Z143">
        <v>5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5</v>
      </c>
      <c r="AI143" t="s">
        <v>2537</v>
      </c>
      <c r="AJ143" t="s">
        <v>989</v>
      </c>
      <c r="AK143" t="s">
        <v>1039</v>
      </c>
      <c r="AL143" t="s">
        <v>1008</v>
      </c>
      <c r="AM143" t="s">
        <v>1009</v>
      </c>
      <c r="AN143" t="s">
        <v>2538</v>
      </c>
      <c r="AO143" t="s">
        <v>2539</v>
      </c>
      <c r="AP143">
        <v>10</v>
      </c>
      <c r="AQ143">
        <v>1</v>
      </c>
      <c r="AT143" t="s">
        <v>2540</v>
      </c>
      <c r="AU143" t="s">
        <v>2562</v>
      </c>
      <c r="AV143" t="s">
        <v>1010</v>
      </c>
      <c r="AW143" t="s">
        <v>765</v>
      </c>
      <c r="AX143" t="s">
        <v>990</v>
      </c>
      <c r="AY143">
        <v>0</v>
      </c>
      <c r="AZ143" t="s">
        <v>994</v>
      </c>
      <c r="BA143">
        <v>1179740890510</v>
      </c>
      <c r="BD143">
        <v>1</v>
      </c>
      <c r="BF143" t="s">
        <v>2563</v>
      </c>
      <c r="BG143">
        <v>1333314600</v>
      </c>
      <c r="BH143" t="s">
        <v>995</v>
      </c>
      <c r="BI143">
        <v>1</v>
      </c>
      <c r="BJ143">
        <v>5</v>
      </c>
      <c r="BK143">
        <v>1300</v>
      </c>
      <c r="BL143" t="s">
        <v>2543</v>
      </c>
    </row>
    <row r="144" spans="3:64">
      <c r="C144" s="2">
        <v>244482</v>
      </c>
      <c r="D144" s="2">
        <v>244482</v>
      </c>
      <c r="F144">
        <v>489</v>
      </c>
      <c r="G144" t="s">
        <v>2531</v>
      </c>
      <c r="H144">
        <v>23</v>
      </c>
      <c r="I144" t="s">
        <v>2532</v>
      </c>
      <c r="J144" t="s">
        <v>985</v>
      </c>
      <c r="K144" t="s">
        <v>986</v>
      </c>
      <c r="L144">
        <v>923</v>
      </c>
      <c r="N144" t="s">
        <v>2624</v>
      </c>
      <c r="O144" t="s">
        <v>2625</v>
      </c>
      <c r="P144">
        <v>1</v>
      </c>
      <c r="Q144" t="s">
        <v>2626</v>
      </c>
      <c r="R144" s="2">
        <v>244481</v>
      </c>
      <c r="S144" s="2">
        <v>244482</v>
      </c>
      <c r="T144" t="s">
        <v>2627</v>
      </c>
      <c r="U144">
        <v>23090975</v>
      </c>
      <c r="V144" t="s">
        <v>249</v>
      </c>
      <c r="W144">
        <v>3</v>
      </c>
      <c r="X144">
        <v>3</v>
      </c>
      <c r="Y144">
        <v>3</v>
      </c>
      <c r="Z144">
        <v>3</v>
      </c>
      <c r="AA144">
        <v>0</v>
      </c>
      <c r="AB144">
        <v>0</v>
      </c>
      <c r="AC144">
        <v>0</v>
      </c>
      <c r="AD144">
        <v>0</v>
      </c>
      <c r="AE144">
        <v>3</v>
      </c>
      <c r="AF144">
        <v>3</v>
      </c>
      <c r="AI144" t="s">
        <v>2537</v>
      </c>
      <c r="AJ144" t="s">
        <v>989</v>
      </c>
      <c r="AK144" t="s">
        <v>1039</v>
      </c>
      <c r="AL144" t="s">
        <v>1008</v>
      </c>
      <c r="AM144" t="s">
        <v>1009</v>
      </c>
      <c r="AN144" t="s">
        <v>2538</v>
      </c>
      <c r="AO144" t="s">
        <v>2539</v>
      </c>
      <c r="AP144">
        <v>10</v>
      </c>
      <c r="AQ144">
        <v>1</v>
      </c>
      <c r="AT144" t="s">
        <v>2540</v>
      </c>
      <c r="AU144" t="s">
        <v>2562</v>
      </c>
      <c r="AV144" t="s">
        <v>765</v>
      </c>
      <c r="AW144" t="s">
        <v>765</v>
      </c>
      <c r="AX144" t="s">
        <v>990</v>
      </c>
      <c r="AY144">
        <v>0</v>
      </c>
      <c r="AZ144" t="s">
        <v>994</v>
      </c>
      <c r="BA144">
        <v>1179740890510</v>
      </c>
      <c r="BD144">
        <v>1</v>
      </c>
      <c r="BF144" t="s">
        <v>2563</v>
      </c>
      <c r="BG144">
        <v>1333314600</v>
      </c>
      <c r="BH144" t="s">
        <v>995</v>
      </c>
      <c r="BI144">
        <v>3</v>
      </c>
      <c r="BJ144">
        <v>3</v>
      </c>
      <c r="BK144">
        <v>1300</v>
      </c>
      <c r="BL144" t="s">
        <v>2543</v>
      </c>
    </row>
    <row r="145" spans="3:64">
      <c r="C145" s="2">
        <v>244482</v>
      </c>
      <c r="D145" s="2">
        <v>244482</v>
      </c>
      <c r="F145">
        <v>489</v>
      </c>
      <c r="G145" t="s">
        <v>2531</v>
      </c>
      <c r="H145">
        <v>23</v>
      </c>
      <c r="I145" t="s">
        <v>2532</v>
      </c>
      <c r="J145" t="s">
        <v>985</v>
      </c>
      <c r="K145" t="s">
        <v>986</v>
      </c>
      <c r="L145">
        <v>923</v>
      </c>
      <c r="N145" t="s">
        <v>2624</v>
      </c>
      <c r="O145" t="s">
        <v>2625</v>
      </c>
      <c r="P145">
        <v>1</v>
      </c>
      <c r="Q145" t="s">
        <v>2626</v>
      </c>
      <c r="R145" s="2">
        <v>244481</v>
      </c>
      <c r="S145" s="2">
        <v>244482</v>
      </c>
      <c r="T145" t="s">
        <v>2627</v>
      </c>
      <c r="U145">
        <v>23086969</v>
      </c>
      <c r="V145" t="s">
        <v>189</v>
      </c>
      <c r="W145">
        <v>3</v>
      </c>
      <c r="X145">
        <v>3</v>
      </c>
      <c r="Y145">
        <v>3</v>
      </c>
      <c r="Z145">
        <v>3</v>
      </c>
      <c r="AA145">
        <v>0</v>
      </c>
      <c r="AB145">
        <v>0</v>
      </c>
      <c r="AC145">
        <v>0</v>
      </c>
      <c r="AD145">
        <v>0</v>
      </c>
      <c r="AE145">
        <v>3</v>
      </c>
      <c r="AF145">
        <v>3</v>
      </c>
      <c r="AI145" t="s">
        <v>2537</v>
      </c>
      <c r="AJ145" t="s">
        <v>989</v>
      </c>
      <c r="AK145" t="s">
        <v>1039</v>
      </c>
      <c r="AL145" t="s">
        <v>1008</v>
      </c>
      <c r="AM145" t="s">
        <v>1009</v>
      </c>
      <c r="AN145" t="s">
        <v>2538</v>
      </c>
      <c r="AO145" t="s">
        <v>2539</v>
      </c>
      <c r="AP145">
        <v>10</v>
      </c>
      <c r="AQ145">
        <v>1</v>
      </c>
      <c r="AT145" t="s">
        <v>2540</v>
      </c>
      <c r="AU145" t="s">
        <v>2562</v>
      </c>
      <c r="AV145" t="s">
        <v>765</v>
      </c>
      <c r="AW145" t="s">
        <v>765</v>
      </c>
      <c r="AX145" t="s">
        <v>990</v>
      </c>
      <c r="AY145">
        <v>0</v>
      </c>
      <c r="AZ145" t="s">
        <v>994</v>
      </c>
      <c r="BA145">
        <v>1179740890510</v>
      </c>
      <c r="BD145">
        <v>1</v>
      </c>
      <c r="BF145" t="s">
        <v>2563</v>
      </c>
      <c r="BG145">
        <v>1333314600</v>
      </c>
      <c r="BH145" t="s">
        <v>995</v>
      </c>
      <c r="BI145">
        <v>3</v>
      </c>
      <c r="BJ145">
        <v>3</v>
      </c>
      <c r="BK145">
        <v>1300</v>
      </c>
      <c r="BL145" t="s">
        <v>2543</v>
      </c>
    </row>
    <row r="146" spans="3:64">
      <c r="C146" s="2">
        <v>244482</v>
      </c>
      <c r="D146" s="2">
        <v>244482</v>
      </c>
      <c r="F146">
        <v>489</v>
      </c>
      <c r="G146" t="s">
        <v>2531</v>
      </c>
      <c r="H146">
        <v>23</v>
      </c>
      <c r="I146" t="s">
        <v>2532</v>
      </c>
      <c r="J146" t="s">
        <v>985</v>
      </c>
      <c r="K146" t="s">
        <v>986</v>
      </c>
      <c r="L146">
        <v>923</v>
      </c>
      <c r="N146" t="s">
        <v>2624</v>
      </c>
      <c r="O146" t="s">
        <v>2625</v>
      </c>
      <c r="P146">
        <v>1</v>
      </c>
      <c r="Q146" t="s">
        <v>2626</v>
      </c>
      <c r="R146" s="2">
        <v>244481</v>
      </c>
      <c r="S146" s="2">
        <v>244482</v>
      </c>
      <c r="T146" t="s">
        <v>2627</v>
      </c>
      <c r="U146">
        <v>23095547</v>
      </c>
      <c r="V146" t="s">
        <v>144</v>
      </c>
      <c r="W146">
        <v>3</v>
      </c>
      <c r="X146">
        <v>3</v>
      </c>
      <c r="Y146">
        <v>3</v>
      </c>
      <c r="Z146">
        <v>3</v>
      </c>
      <c r="AA146">
        <v>0</v>
      </c>
      <c r="AB146">
        <v>0</v>
      </c>
      <c r="AC146">
        <v>0</v>
      </c>
      <c r="AD146">
        <v>0</v>
      </c>
      <c r="AE146">
        <v>3</v>
      </c>
      <c r="AF146">
        <v>3</v>
      </c>
      <c r="AI146" t="s">
        <v>2537</v>
      </c>
      <c r="AJ146" t="s">
        <v>989</v>
      </c>
      <c r="AK146" t="s">
        <v>1039</v>
      </c>
      <c r="AL146" t="s">
        <v>1008</v>
      </c>
      <c r="AM146" t="s">
        <v>1009</v>
      </c>
      <c r="AN146" t="s">
        <v>2538</v>
      </c>
      <c r="AO146" t="s">
        <v>2539</v>
      </c>
      <c r="AP146">
        <v>10</v>
      </c>
      <c r="AQ146">
        <v>1</v>
      </c>
      <c r="AT146" t="s">
        <v>2540</v>
      </c>
      <c r="AU146" t="s">
        <v>2562</v>
      </c>
      <c r="AV146" t="s">
        <v>765</v>
      </c>
      <c r="AW146" t="s">
        <v>765</v>
      </c>
      <c r="AX146" t="s">
        <v>990</v>
      </c>
      <c r="AY146">
        <v>0</v>
      </c>
      <c r="AZ146" t="s">
        <v>994</v>
      </c>
      <c r="BA146">
        <v>1179740890510</v>
      </c>
      <c r="BD146">
        <v>1</v>
      </c>
      <c r="BF146" t="s">
        <v>2563</v>
      </c>
      <c r="BG146">
        <v>1333314600</v>
      </c>
      <c r="BH146" t="s">
        <v>995</v>
      </c>
      <c r="BI146">
        <v>3</v>
      </c>
      <c r="BJ146">
        <v>3</v>
      </c>
      <c r="BK146">
        <v>1300</v>
      </c>
      <c r="BL146" t="s">
        <v>2543</v>
      </c>
    </row>
    <row r="147" spans="3:64">
      <c r="C147" s="2">
        <v>244482</v>
      </c>
      <c r="D147" s="2">
        <v>244482</v>
      </c>
      <c r="F147">
        <v>489</v>
      </c>
      <c r="G147" t="s">
        <v>2531</v>
      </c>
      <c r="H147">
        <v>23</v>
      </c>
      <c r="I147" t="s">
        <v>2532</v>
      </c>
      <c r="J147" t="s">
        <v>985</v>
      </c>
      <c r="K147" t="s">
        <v>986</v>
      </c>
      <c r="L147">
        <v>923</v>
      </c>
      <c r="N147" t="s">
        <v>2624</v>
      </c>
      <c r="O147" t="s">
        <v>2625</v>
      </c>
      <c r="P147">
        <v>1</v>
      </c>
      <c r="Q147" t="s">
        <v>2626</v>
      </c>
      <c r="R147" s="2">
        <v>244481</v>
      </c>
      <c r="S147" s="2">
        <v>244482</v>
      </c>
      <c r="T147" t="s">
        <v>2627</v>
      </c>
      <c r="U147">
        <v>23086968</v>
      </c>
      <c r="V147" t="s">
        <v>247</v>
      </c>
      <c r="W147">
        <v>3</v>
      </c>
      <c r="X147">
        <v>3</v>
      </c>
      <c r="Y147">
        <v>3</v>
      </c>
      <c r="Z147">
        <v>3</v>
      </c>
      <c r="AA147">
        <v>0</v>
      </c>
      <c r="AB147">
        <v>0</v>
      </c>
      <c r="AC147">
        <v>0</v>
      </c>
      <c r="AD147">
        <v>0</v>
      </c>
      <c r="AE147">
        <v>3</v>
      </c>
      <c r="AF147">
        <v>3</v>
      </c>
      <c r="AI147" t="s">
        <v>2537</v>
      </c>
      <c r="AJ147" t="s">
        <v>989</v>
      </c>
      <c r="AK147" t="s">
        <v>1039</v>
      </c>
      <c r="AL147" t="s">
        <v>1008</v>
      </c>
      <c r="AM147" t="s">
        <v>1009</v>
      </c>
      <c r="AN147" t="s">
        <v>2538</v>
      </c>
      <c r="AO147" t="s">
        <v>2539</v>
      </c>
      <c r="AP147">
        <v>10</v>
      </c>
      <c r="AQ147">
        <v>1</v>
      </c>
      <c r="AT147" t="s">
        <v>2540</v>
      </c>
      <c r="AU147" t="s">
        <v>2562</v>
      </c>
      <c r="AV147" t="s">
        <v>765</v>
      </c>
      <c r="AW147" t="s">
        <v>765</v>
      </c>
      <c r="AX147" t="s">
        <v>990</v>
      </c>
      <c r="AY147">
        <v>0</v>
      </c>
      <c r="AZ147" t="s">
        <v>994</v>
      </c>
      <c r="BA147">
        <v>1179740890510</v>
      </c>
      <c r="BD147">
        <v>1</v>
      </c>
      <c r="BF147" t="s">
        <v>2563</v>
      </c>
      <c r="BG147">
        <v>1333314600</v>
      </c>
      <c r="BH147" t="s">
        <v>995</v>
      </c>
      <c r="BI147">
        <v>3</v>
      </c>
      <c r="BJ147">
        <v>3</v>
      </c>
      <c r="BK147">
        <v>1300</v>
      </c>
      <c r="BL147" t="s">
        <v>2543</v>
      </c>
    </row>
    <row r="148" spans="3:64">
      <c r="C148" s="2">
        <v>244482</v>
      </c>
      <c r="D148" s="2">
        <v>244482</v>
      </c>
      <c r="F148">
        <v>489</v>
      </c>
      <c r="G148" t="s">
        <v>2531</v>
      </c>
      <c r="H148">
        <v>23</v>
      </c>
      <c r="I148" t="s">
        <v>2532</v>
      </c>
      <c r="J148" t="s">
        <v>985</v>
      </c>
      <c r="K148" t="s">
        <v>986</v>
      </c>
      <c r="L148">
        <v>923</v>
      </c>
      <c r="N148" t="s">
        <v>2624</v>
      </c>
      <c r="O148" t="s">
        <v>2625</v>
      </c>
      <c r="P148">
        <v>1</v>
      </c>
      <c r="Q148" t="s">
        <v>2626</v>
      </c>
      <c r="R148" s="2">
        <v>244481</v>
      </c>
      <c r="S148" s="2">
        <v>244482</v>
      </c>
      <c r="T148" t="s">
        <v>2627</v>
      </c>
      <c r="U148">
        <v>23095553</v>
      </c>
      <c r="V148" t="s">
        <v>67</v>
      </c>
      <c r="W148">
        <v>3</v>
      </c>
      <c r="X148">
        <v>3</v>
      </c>
      <c r="Y148">
        <v>3</v>
      </c>
      <c r="Z148">
        <v>3</v>
      </c>
      <c r="AA148">
        <v>0</v>
      </c>
      <c r="AB148">
        <v>0</v>
      </c>
      <c r="AC148">
        <v>0</v>
      </c>
      <c r="AD148">
        <v>0</v>
      </c>
      <c r="AE148">
        <v>3</v>
      </c>
      <c r="AF148">
        <v>3</v>
      </c>
      <c r="AI148" t="s">
        <v>2537</v>
      </c>
      <c r="AJ148" t="s">
        <v>989</v>
      </c>
      <c r="AK148" t="s">
        <v>1007</v>
      </c>
      <c r="AL148" t="s">
        <v>1008</v>
      </c>
      <c r="AM148" t="s">
        <v>1009</v>
      </c>
      <c r="AN148" t="s">
        <v>2538</v>
      </c>
      <c r="AO148" t="s">
        <v>2539</v>
      </c>
      <c r="AP148">
        <v>10</v>
      </c>
      <c r="AQ148">
        <v>1</v>
      </c>
      <c r="AT148" t="s">
        <v>2540</v>
      </c>
      <c r="AU148" t="s">
        <v>2562</v>
      </c>
      <c r="AV148" t="s">
        <v>765</v>
      </c>
      <c r="AW148" t="s">
        <v>765</v>
      </c>
      <c r="AX148" t="s">
        <v>990</v>
      </c>
      <c r="AY148">
        <v>0</v>
      </c>
      <c r="AZ148" t="s">
        <v>994</v>
      </c>
      <c r="BA148">
        <v>1179740890510</v>
      </c>
      <c r="BD148">
        <v>1</v>
      </c>
      <c r="BF148" t="s">
        <v>2563</v>
      </c>
      <c r="BG148">
        <v>1333314600</v>
      </c>
      <c r="BH148" t="s">
        <v>995</v>
      </c>
      <c r="BI148">
        <v>3</v>
      </c>
      <c r="BJ148">
        <v>3</v>
      </c>
      <c r="BK148">
        <v>1300</v>
      </c>
      <c r="BL148" t="s">
        <v>2543</v>
      </c>
    </row>
    <row r="149" spans="3:64">
      <c r="C149" s="2">
        <v>244482</v>
      </c>
      <c r="D149" s="2">
        <v>244482</v>
      </c>
      <c r="F149">
        <v>489</v>
      </c>
      <c r="G149" t="s">
        <v>2531</v>
      </c>
      <c r="H149">
        <v>23</v>
      </c>
      <c r="I149" t="s">
        <v>2532</v>
      </c>
      <c r="J149" t="s">
        <v>985</v>
      </c>
      <c r="K149" t="s">
        <v>986</v>
      </c>
      <c r="L149">
        <v>923</v>
      </c>
      <c r="N149" t="s">
        <v>2624</v>
      </c>
      <c r="O149" t="s">
        <v>2625</v>
      </c>
      <c r="P149">
        <v>1</v>
      </c>
      <c r="Q149" t="s">
        <v>2626</v>
      </c>
      <c r="R149" s="2">
        <v>244481</v>
      </c>
      <c r="S149" s="2">
        <v>244482</v>
      </c>
      <c r="T149" t="s">
        <v>2627</v>
      </c>
      <c r="U149">
        <v>23086963</v>
      </c>
      <c r="V149" t="s">
        <v>142</v>
      </c>
      <c r="W149">
        <v>3</v>
      </c>
      <c r="X149">
        <v>3</v>
      </c>
      <c r="Y149">
        <v>3</v>
      </c>
      <c r="Z149">
        <v>3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3</v>
      </c>
      <c r="AI149" t="s">
        <v>2537</v>
      </c>
      <c r="AJ149" t="s">
        <v>989</v>
      </c>
      <c r="AK149" t="s">
        <v>1039</v>
      </c>
      <c r="AL149" t="s">
        <v>1008</v>
      </c>
      <c r="AM149" t="s">
        <v>1009</v>
      </c>
      <c r="AN149" t="s">
        <v>2538</v>
      </c>
      <c r="AO149" t="s">
        <v>2539</v>
      </c>
      <c r="AP149">
        <v>10</v>
      </c>
      <c r="AQ149">
        <v>1</v>
      </c>
      <c r="AT149" t="s">
        <v>2540</v>
      </c>
      <c r="AU149" t="s">
        <v>2562</v>
      </c>
      <c r="AV149" t="s">
        <v>765</v>
      </c>
      <c r="AW149" t="s">
        <v>765</v>
      </c>
      <c r="AX149" t="s">
        <v>990</v>
      </c>
      <c r="AY149">
        <v>0</v>
      </c>
      <c r="AZ149" t="s">
        <v>994</v>
      </c>
      <c r="BA149">
        <v>1179740890510</v>
      </c>
      <c r="BD149">
        <v>1</v>
      </c>
      <c r="BF149" t="s">
        <v>2563</v>
      </c>
      <c r="BG149">
        <v>1333314600</v>
      </c>
      <c r="BH149" t="s">
        <v>995</v>
      </c>
      <c r="BI149">
        <v>3</v>
      </c>
      <c r="BJ149">
        <v>3</v>
      </c>
      <c r="BK149">
        <v>1300</v>
      </c>
      <c r="BL149" t="s">
        <v>2543</v>
      </c>
    </row>
    <row r="150" spans="3:64">
      <c r="C150" s="2">
        <v>244482</v>
      </c>
      <c r="D150" s="2">
        <v>244482</v>
      </c>
      <c r="F150">
        <v>489</v>
      </c>
      <c r="G150" t="s">
        <v>2531</v>
      </c>
      <c r="H150">
        <v>23</v>
      </c>
      <c r="I150" t="s">
        <v>2532</v>
      </c>
      <c r="J150" t="s">
        <v>985</v>
      </c>
      <c r="K150" t="s">
        <v>986</v>
      </c>
      <c r="L150">
        <v>923</v>
      </c>
      <c r="N150" t="s">
        <v>2628</v>
      </c>
      <c r="O150" t="s">
        <v>2629</v>
      </c>
      <c r="P150">
        <v>1</v>
      </c>
      <c r="Q150" t="s">
        <v>2630</v>
      </c>
      <c r="R150" s="2">
        <v>244481</v>
      </c>
      <c r="S150" s="2">
        <v>244482</v>
      </c>
      <c r="T150" t="s">
        <v>2631</v>
      </c>
      <c r="U150">
        <v>23086968</v>
      </c>
      <c r="V150" t="s">
        <v>247</v>
      </c>
      <c r="W150">
        <v>3</v>
      </c>
      <c r="X150">
        <v>3</v>
      </c>
      <c r="Y150">
        <v>3</v>
      </c>
      <c r="Z150">
        <v>3</v>
      </c>
      <c r="AA150">
        <v>0</v>
      </c>
      <c r="AB150">
        <v>0</v>
      </c>
      <c r="AC150">
        <v>0</v>
      </c>
      <c r="AD150">
        <v>0</v>
      </c>
      <c r="AE150">
        <v>3</v>
      </c>
      <c r="AF150">
        <v>3</v>
      </c>
      <c r="AI150" t="s">
        <v>2537</v>
      </c>
      <c r="AJ150" t="s">
        <v>989</v>
      </c>
      <c r="AK150" t="s">
        <v>1039</v>
      </c>
      <c r="AL150" t="s">
        <v>1008</v>
      </c>
      <c r="AM150" t="s">
        <v>1009</v>
      </c>
      <c r="AN150" t="s">
        <v>2538</v>
      </c>
      <c r="AO150" t="s">
        <v>2539</v>
      </c>
      <c r="AP150">
        <v>10</v>
      </c>
      <c r="AQ150">
        <v>1</v>
      </c>
      <c r="AT150" t="s">
        <v>2540</v>
      </c>
      <c r="AU150" t="s">
        <v>2562</v>
      </c>
      <c r="AV150" t="s">
        <v>765</v>
      </c>
      <c r="AW150" t="s">
        <v>765</v>
      </c>
      <c r="AX150" t="s">
        <v>990</v>
      </c>
      <c r="AY150">
        <v>0</v>
      </c>
      <c r="AZ150" t="s">
        <v>994</v>
      </c>
      <c r="BA150">
        <v>1179740890530</v>
      </c>
      <c r="BD150">
        <v>1</v>
      </c>
      <c r="BF150" t="s">
        <v>2563</v>
      </c>
      <c r="BG150">
        <v>1333314600</v>
      </c>
      <c r="BH150" t="s">
        <v>995</v>
      </c>
      <c r="BI150">
        <v>3</v>
      </c>
      <c r="BJ150">
        <v>3</v>
      </c>
      <c r="BK150">
        <v>1300</v>
      </c>
      <c r="BL150" t="s">
        <v>2543</v>
      </c>
    </row>
    <row r="151" spans="3:64">
      <c r="C151" s="2">
        <v>244482</v>
      </c>
      <c r="D151" s="2">
        <v>244482</v>
      </c>
      <c r="F151">
        <v>489</v>
      </c>
      <c r="G151" t="s">
        <v>2531</v>
      </c>
      <c r="H151">
        <v>23</v>
      </c>
      <c r="I151" t="s">
        <v>2532</v>
      </c>
      <c r="J151" t="s">
        <v>985</v>
      </c>
      <c r="K151" t="s">
        <v>986</v>
      </c>
      <c r="L151">
        <v>923</v>
      </c>
      <c r="N151" t="s">
        <v>2628</v>
      </c>
      <c r="O151" t="s">
        <v>2629</v>
      </c>
      <c r="P151">
        <v>1</v>
      </c>
      <c r="Q151" t="s">
        <v>2630</v>
      </c>
      <c r="R151" s="2">
        <v>244481</v>
      </c>
      <c r="S151" s="2">
        <v>244482</v>
      </c>
      <c r="T151" t="s">
        <v>2631</v>
      </c>
      <c r="U151">
        <v>23086963</v>
      </c>
      <c r="V151" t="s">
        <v>142</v>
      </c>
      <c r="W151">
        <v>3</v>
      </c>
      <c r="X151">
        <v>3</v>
      </c>
      <c r="Y151">
        <v>3</v>
      </c>
      <c r="Z151">
        <v>3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3</v>
      </c>
      <c r="AI151" t="s">
        <v>2537</v>
      </c>
      <c r="AJ151" t="s">
        <v>989</v>
      </c>
      <c r="AK151" t="s">
        <v>1039</v>
      </c>
      <c r="AL151" t="s">
        <v>1008</v>
      </c>
      <c r="AM151" t="s">
        <v>1009</v>
      </c>
      <c r="AN151" t="s">
        <v>2538</v>
      </c>
      <c r="AO151" t="s">
        <v>2539</v>
      </c>
      <c r="AP151">
        <v>10</v>
      </c>
      <c r="AQ151">
        <v>1</v>
      </c>
      <c r="AT151" t="s">
        <v>2540</v>
      </c>
      <c r="AU151" t="s">
        <v>2562</v>
      </c>
      <c r="AV151" t="s">
        <v>765</v>
      </c>
      <c r="AW151" t="s">
        <v>765</v>
      </c>
      <c r="AX151" t="s">
        <v>990</v>
      </c>
      <c r="AY151">
        <v>0</v>
      </c>
      <c r="AZ151" t="s">
        <v>994</v>
      </c>
      <c r="BA151">
        <v>1179740890530</v>
      </c>
      <c r="BD151">
        <v>1</v>
      </c>
      <c r="BF151" t="s">
        <v>2563</v>
      </c>
      <c r="BG151">
        <v>1333314600</v>
      </c>
      <c r="BH151" t="s">
        <v>995</v>
      </c>
      <c r="BI151">
        <v>3</v>
      </c>
      <c r="BJ151">
        <v>3</v>
      </c>
      <c r="BK151">
        <v>1300</v>
      </c>
      <c r="BL151" t="s">
        <v>2543</v>
      </c>
    </row>
    <row r="152" spans="3:64">
      <c r="C152" s="2">
        <v>244482</v>
      </c>
      <c r="D152" s="2">
        <v>244482</v>
      </c>
      <c r="F152">
        <v>489</v>
      </c>
      <c r="G152" t="s">
        <v>2531</v>
      </c>
      <c r="H152">
        <v>23</v>
      </c>
      <c r="I152" t="s">
        <v>2532</v>
      </c>
      <c r="J152" t="s">
        <v>985</v>
      </c>
      <c r="K152" t="s">
        <v>986</v>
      </c>
      <c r="L152">
        <v>923</v>
      </c>
      <c r="N152" t="s">
        <v>2628</v>
      </c>
      <c r="O152" t="s">
        <v>2629</v>
      </c>
      <c r="P152">
        <v>1</v>
      </c>
      <c r="Q152" t="s">
        <v>2630</v>
      </c>
      <c r="R152" s="2">
        <v>244481</v>
      </c>
      <c r="S152" s="2">
        <v>244482</v>
      </c>
      <c r="T152" t="s">
        <v>2631</v>
      </c>
      <c r="U152">
        <v>23086964</v>
      </c>
      <c r="V152" t="s">
        <v>156</v>
      </c>
      <c r="W152">
        <v>3</v>
      </c>
      <c r="X152">
        <v>3</v>
      </c>
      <c r="Y152">
        <v>3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3</v>
      </c>
      <c r="AF152">
        <v>3</v>
      </c>
      <c r="AI152" t="s">
        <v>2537</v>
      </c>
      <c r="AJ152" t="s">
        <v>989</v>
      </c>
      <c r="AK152" t="s">
        <v>1039</v>
      </c>
      <c r="AL152" t="s">
        <v>1008</v>
      </c>
      <c r="AM152" t="s">
        <v>1009</v>
      </c>
      <c r="AN152" t="s">
        <v>2538</v>
      </c>
      <c r="AO152" t="s">
        <v>2539</v>
      </c>
      <c r="AP152">
        <v>10</v>
      </c>
      <c r="AQ152">
        <v>1</v>
      </c>
      <c r="AT152" t="s">
        <v>2540</v>
      </c>
      <c r="AU152" t="s">
        <v>2562</v>
      </c>
      <c r="AV152" t="s">
        <v>765</v>
      </c>
      <c r="AW152" t="s">
        <v>765</v>
      </c>
      <c r="AX152" t="s">
        <v>990</v>
      </c>
      <c r="AY152">
        <v>0</v>
      </c>
      <c r="AZ152" t="s">
        <v>994</v>
      </c>
      <c r="BA152">
        <v>1179740890530</v>
      </c>
      <c r="BD152">
        <v>1</v>
      </c>
      <c r="BF152" t="s">
        <v>2563</v>
      </c>
      <c r="BG152">
        <v>1333314600</v>
      </c>
      <c r="BH152" t="s">
        <v>995</v>
      </c>
      <c r="BI152">
        <v>3</v>
      </c>
      <c r="BJ152">
        <v>3</v>
      </c>
      <c r="BK152">
        <v>1300</v>
      </c>
      <c r="BL152" t="s">
        <v>2543</v>
      </c>
    </row>
    <row r="153" spans="3:64">
      <c r="C153" s="2">
        <v>244482</v>
      </c>
      <c r="D153" s="2">
        <v>244482</v>
      </c>
      <c r="F153">
        <v>489</v>
      </c>
      <c r="G153" t="s">
        <v>2531</v>
      </c>
      <c r="H153">
        <v>23</v>
      </c>
      <c r="I153" t="s">
        <v>2532</v>
      </c>
      <c r="J153" t="s">
        <v>985</v>
      </c>
      <c r="K153" t="s">
        <v>986</v>
      </c>
      <c r="L153">
        <v>923</v>
      </c>
      <c r="N153" t="s">
        <v>2628</v>
      </c>
      <c r="O153" t="s">
        <v>2629</v>
      </c>
      <c r="P153">
        <v>1</v>
      </c>
      <c r="Q153" t="s">
        <v>2630</v>
      </c>
      <c r="R153" s="2">
        <v>244481</v>
      </c>
      <c r="S153" s="2">
        <v>244482</v>
      </c>
      <c r="T153" t="s">
        <v>2631</v>
      </c>
      <c r="U153">
        <v>23086965</v>
      </c>
      <c r="V153" t="s">
        <v>225</v>
      </c>
      <c r="W153">
        <v>3</v>
      </c>
      <c r="X153">
        <v>3</v>
      </c>
      <c r="Y153">
        <v>3</v>
      </c>
      <c r="Z153">
        <v>3</v>
      </c>
      <c r="AA153">
        <v>0</v>
      </c>
      <c r="AB153">
        <v>0</v>
      </c>
      <c r="AC153">
        <v>0</v>
      </c>
      <c r="AD153">
        <v>0</v>
      </c>
      <c r="AE153">
        <v>3</v>
      </c>
      <c r="AF153">
        <v>3</v>
      </c>
      <c r="AI153" t="s">
        <v>2537</v>
      </c>
      <c r="AJ153" t="s">
        <v>989</v>
      </c>
      <c r="AK153" t="s">
        <v>1039</v>
      </c>
      <c r="AL153" t="s">
        <v>1008</v>
      </c>
      <c r="AM153" t="s">
        <v>1009</v>
      </c>
      <c r="AN153" t="s">
        <v>2538</v>
      </c>
      <c r="AO153" t="s">
        <v>2539</v>
      </c>
      <c r="AP153">
        <v>10</v>
      </c>
      <c r="AQ153">
        <v>1</v>
      </c>
      <c r="AT153" t="s">
        <v>2540</v>
      </c>
      <c r="AU153" t="s">
        <v>2562</v>
      </c>
      <c r="AV153" t="s">
        <v>765</v>
      </c>
      <c r="AW153" t="s">
        <v>765</v>
      </c>
      <c r="AX153" t="s">
        <v>990</v>
      </c>
      <c r="AY153">
        <v>0</v>
      </c>
      <c r="AZ153" t="s">
        <v>994</v>
      </c>
      <c r="BA153">
        <v>1179740890530</v>
      </c>
      <c r="BD153">
        <v>1</v>
      </c>
      <c r="BF153" t="s">
        <v>2563</v>
      </c>
      <c r="BG153">
        <v>1333314600</v>
      </c>
      <c r="BH153" t="s">
        <v>995</v>
      </c>
      <c r="BI153">
        <v>3</v>
      </c>
      <c r="BJ153">
        <v>3</v>
      </c>
      <c r="BK153">
        <v>1300</v>
      </c>
      <c r="BL153" t="s">
        <v>2543</v>
      </c>
    </row>
    <row r="154" spans="3:64">
      <c r="C154" s="2">
        <v>244482</v>
      </c>
      <c r="D154" s="2">
        <v>244482</v>
      </c>
      <c r="F154">
        <v>489</v>
      </c>
      <c r="G154" t="s">
        <v>2531</v>
      </c>
      <c r="H154">
        <v>23</v>
      </c>
      <c r="I154" t="s">
        <v>2532</v>
      </c>
      <c r="J154" t="s">
        <v>985</v>
      </c>
      <c r="K154" t="s">
        <v>986</v>
      </c>
      <c r="L154">
        <v>923</v>
      </c>
      <c r="N154" t="s">
        <v>2628</v>
      </c>
      <c r="O154" t="s">
        <v>2629</v>
      </c>
      <c r="P154">
        <v>1</v>
      </c>
      <c r="Q154" t="s">
        <v>2630</v>
      </c>
      <c r="R154" s="2">
        <v>244481</v>
      </c>
      <c r="S154" s="2">
        <v>244482</v>
      </c>
      <c r="T154" t="s">
        <v>2631</v>
      </c>
      <c r="U154">
        <v>23090975</v>
      </c>
      <c r="V154" t="s">
        <v>249</v>
      </c>
      <c r="W154">
        <v>3</v>
      </c>
      <c r="X154">
        <v>3</v>
      </c>
      <c r="Y154">
        <v>3</v>
      </c>
      <c r="Z154">
        <v>3</v>
      </c>
      <c r="AA154">
        <v>0</v>
      </c>
      <c r="AB154">
        <v>0</v>
      </c>
      <c r="AC154">
        <v>0</v>
      </c>
      <c r="AD154">
        <v>0</v>
      </c>
      <c r="AE154">
        <v>3</v>
      </c>
      <c r="AF154">
        <v>3</v>
      </c>
      <c r="AI154" t="s">
        <v>2537</v>
      </c>
      <c r="AJ154" t="s">
        <v>989</v>
      </c>
      <c r="AK154" t="s">
        <v>1039</v>
      </c>
      <c r="AL154" t="s">
        <v>1008</v>
      </c>
      <c r="AM154" t="s">
        <v>1009</v>
      </c>
      <c r="AN154" t="s">
        <v>2538</v>
      </c>
      <c r="AO154" t="s">
        <v>2539</v>
      </c>
      <c r="AP154">
        <v>10</v>
      </c>
      <c r="AQ154">
        <v>1</v>
      </c>
      <c r="AT154" t="s">
        <v>2540</v>
      </c>
      <c r="AU154" t="s">
        <v>2562</v>
      </c>
      <c r="AV154" t="s">
        <v>765</v>
      </c>
      <c r="AW154" t="s">
        <v>765</v>
      </c>
      <c r="AX154" t="s">
        <v>990</v>
      </c>
      <c r="AY154">
        <v>0</v>
      </c>
      <c r="AZ154" t="s">
        <v>994</v>
      </c>
      <c r="BA154">
        <v>1179740890530</v>
      </c>
      <c r="BD154">
        <v>1</v>
      </c>
      <c r="BF154" t="s">
        <v>2563</v>
      </c>
      <c r="BG154">
        <v>1333314600</v>
      </c>
      <c r="BH154" t="s">
        <v>995</v>
      </c>
      <c r="BI154">
        <v>3</v>
      </c>
      <c r="BJ154">
        <v>3</v>
      </c>
      <c r="BK154">
        <v>1300</v>
      </c>
      <c r="BL154" t="s">
        <v>2543</v>
      </c>
    </row>
    <row r="155" spans="3:64">
      <c r="C155" s="2">
        <v>244482</v>
      </c>
      <c r="D155" s="2">
        <v>244482</v>
      </c>
      <c r="F155">
        <v>489</v>
      </c>
      <c r="G155" t="s">
        <v>2531</v>
      </c>
      <c r="H155">
        <v>23</v>
      </c>
      <c r="I155" t="s">
        <v>2532</v>
      </c>
      <c r="J155" t="s">
        <v>985</v>
      </c>
      <c r="K155" t="s">
        <v>986</v>
      </c>
      <c r="L155">
        <v>923</v>
      </c>
      <c r="N155" t="s">
        <v>2628</v>
      </c>
      <c r="O155" t="s">
        <v>2629</v>
      </c>
      <c r="P155">
        <v>1</v>
      </c>
      <c r="Q155" t="s">
        <v>2630</v>
      </c>
      <c r="R155" s="2">
        <v>244481</v>
      </c>
      <c r="S155" s="2">
        <v>244482</v>
      </c>
      <c r="T155" t="s">
        <v>2631</v>
      </c>
      <c r="U155">
        <v>23039556</v>
      </c>
      <c r="V155" t="s">
        <v>267</v>
      </c>
      <c r="W155">
        <v>1</v>
      </c>
      <c r="X155">
        <v>5</v>
      </c>
      <c r="Y155">
        <v>1</v>
      </c>
      <c r="Z155">
        <v>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5</v>
      </c>
      <c r="AI155" t="s">
        <v>2537</v>
      </c>
      <c r="AJ155" t="s">
        <v>989</v>
      </c>
      <c r="AK155" t="s">
        <v>1039</v>
      </c>
      <c r="AL155" t="s">
        <v>1008</v>
      </c>
      <c r="AM155" t="s">
        <v>1009</v>
      </c>
      <c r="AN155" t="s">
        <v>2538</v>
      </c>
      <c r="AO155" t="s">
        <v>2539</v>
      </c>
      <c r="AP155">
        <v>10</v>
      </c>
      <c r="AQ155">
        <v>1</v>
      </c>
      <c r="AT155" t="s">
        <v>2540</v>
      </c>
      <c r="AU155" t="s">
        <v>2562</v>
      </c>
      <c r="AV155" t="s">
        <v>1010</v>
      </c>
      <c r="AW155" t="s">
        <v>765</v>
      </c>
      <c r="AX155" t="s">
        <v>990</v>
      </c>
      <c r="AY155">
        <v>0</v>
      </c>
      <c r="AZ155" t="s">
        <v>994</v>
      </c>
      <c r="BA155">
        <v>1179740890530</v>
      </c>
      <c r="BD155">
        <v>1</v>
      </c>
      <c r="BF155" t="s">
        <v>2563</v>
      </c>
      <c r="BG155">
        <v>1333314600</v>
      </c>
      <c r="BH155" t="s">
        <v>995</v>
      </c>
      <c r="BI155">
        <v>1</v>
      </c>
      <c r="BJ155">
        <v>5</v>
      </c>
      <c r="BK155">
        <v>1300</v>
      </c>
      <c r="BL155" t="s">
        <v>2543</v>
      </c>
    </row>
    <row r="156" spans="3:64">
      <c r="C156" s="2">
        <v>244482</v>
      </c>
      <c r="D156" s="2">
        <v>244482</v>
      </c>
      <c r="F156">
        <v>489</v>
      </c>
      <c r="G156" t="s">
        <v>2531</v>
      </c>
      <c r="H156">
        <v>23</v>
      </c>
      <c r="I156" t="s">
        <v>2532</v>
      </c>
      <c r="J156" t="s">
        <v>985</v>
      </c>
      <c r="K156" t="s">
        <v>986</v>
      </c>
      <c r="L156">
        <v>923</v>
      </c>
      <c r="N156" t="s">
        <v>2632</v>
      </c>
      <c r="O156" t="s">
        <v>2633</v>
      </c>
      <c r="P156">
        <v>1</v>
      </c>
      <c r="Q156" t="s">
        <v>2634</v>
      </c>
      <c r="R156" s="2">
        <v>244481</v>
      </c>
      <c r="S156" s="2">
        <v>244482</v>
      </c>
      <c r="T156" t="s">
        <v>2635</v>
      </c>
      <c r="U156">
        <v>23039556</v>
      </c>
      <c r="V156" t="s">
        <v>267</v>
      </c>
      <c r="W156">
        <v>1</v>
      </c>
      <c r="X156">
        <v>5</v>
      </c>
      <c r="Y156">
        <v>1</v>
      </c>
      <c r="Z156">
        <v>5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5</v>
      </c>
      <c r="AI156" t="s">
        <v>2537</v>
      </c>
      <c r="AJ156" t="s">
        <v>989</v>
      </c>
      <c r="AK156" t="s">
        <v>1039</v>
      </c>
      <c r="AL156" t="s">
        <v>1008</v>
      </c>
      <c r="AM156" t="s">
        <v>1009</v>
      </c>
      <c r="AN156" t="s">
        <v>2538</v>
      </c>
      <c r="AO156" t="s">
        <v>2539</v>
      </c>
      <c r="AP156">
        <v>10</v>
      </c>
      <c r="AQ156">
        <v>1</v>
      </c>
      <c r="AT156" t="s">
        <v>2540</v>
      </c>
      <c r="AU156" t="s">
        <v>2562</v>
      </c>
      <c r="AV156" t="s">
        <v>1010</v>
      </c>
      <c r="AW156" t="s">
        <v>765</v>
      </c>
      <c r="AX156" t="s">
        <v>990</v>
      </c>
      <c r="AY156">
        <v>0</v>
      </c>
      <c r="AZ156" t="s">
        <v>994</v>
      </c>
      <c r="BA156">
        <v>1179740890563</v>
      </c>
      <c r="BD156">
        <v>1</v>
      </c>
      <c r="BF156" t="s">
        <v>2563</v>
      </c>
      <c r="BG156">
        <v>1333314600</v>
      </c>
      <c r="BH156" t="s">
        <v>995</v>
      </c>
      <c r="BI156">
        <v>1</v>
      </c>
      <c r="BJ156">
        <v>5</v>
      </c>
      <c r="BK156">
        <v>1300</v>
      </c>
      <c r="BL156" t="s">
        <v>2543</v>
      </c>
    </row>
    <row r="157" spans="3:64">
      <c r="C157" s="2">
        <v>244482</v>
      </c>
      <c r="D157" s="2">
        <v>244482</v>
      </c>
      <c r="F157">
        <v>489</v>
      </c>
      <c r="G157" t="s">
        <v>2531</v>
      </c>
      <c r="H157">
        <v>23</v>
      </c>
      <c r="I157" t="s">
        <v>2532</v>
      </c>
      <c r="J157" t="s">
        <v>985</v>
      </c>
      <c r="K157" t="s">
        <v>986</v>
      </c>
      <c r="L157">
        <v>923</v>
      </c>
      <c r="N157" t="s">
        <v>2632</v>
      </c>
      <c r="O157" t="s">
        <v>2633</v>
      </c>
      <c r="P157">
        <v>1</v>
      </c>
      <c r="Q157" t="s">
        <v>2634</v>
      </c>
      <c r="R157" s="2">
        <v>244481</v>
      </c>
      <c r="S157" s="2">
        <v>244482</v>
      </c>
      <c r="T157" t="s">
        <v>2635</v>
      </c>
      <c r="U157">
        <v>23086963</v>
      </c>
      <c r="V157" t="s">
        <v>142</v>
      </c>
      <c r="W157">
        <v>3</v>
      </c>
      <c r="X157">
        <v>3</v>
      </c>
      <c r="Y157">
        <v>3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3</v>
      </c>
      <c r="AF157">
        <v>3</v>
      </c>
      <c r="AI157" t="s">
        <v>2537</v>
      </c>
      <c r="AJ157" t="s">
        <v>989</v>
      </c>
      <c r="AK157" t="s">
        <v>1039</v>
      </c>
      <c r="AL157" t="s">
        <v>1008</v>
      </c>
      <c r="AM157" t="s">
        <v>1009</v>
      </c>
      <c r="AN157" t="s">
        <v>2538</v>
      </c>
      <c r="AO157" t="s">
        <v>2539</v>
      </c>
      <c r="AP157">
        <v>10</v>
      </c>
      <c r="AQ157">
        <v>1</v>
      </c>
      <c r="AT157" t="s">
        <v>2540</v>
      </c>
      <c r="AU157" t="s">
        <v>2562</v>
      </c>
      <c r="AV157" t="s">
        <v>765</v>
      </c>
      <c r="AW157" t="s">
        <v>765</v>
      </c>
      <c r="AX157" t="s">
        <v>990</v>
      </c>
      <c r="AY157">
        <v>0</v>
      </c>
      <c r="AZ157" t="s">
        <v>994</v>
      </c>
      <c r="BA157">
        <v>1179740890563</v>
      </c>
      <c r="BD157">
        <v>1</v>
      </c>
      <c r="BF157" t="s">
        <v>2563</v>
      </c>
      <c r="BG157">
        <v>1333314600</v>
      </c>
      <c r="BH157" t="s">
        <v>995</v>
      </c>
      <c r="BI157">
        <v>3</v>
      </c>
      <c r="BJ157">
        <v>3</v>
      </c>
      <c r="BK157">
        <v>1300</v>
      </c>
      <c r="BL157" t="s">
        <v>2543</v>
      </c>
    </row>
    <row r="158" spans="3:64">
      <c r="C158" s="2">
        <v>244482</v>
      </c>
      <c r="D158" s="2">
        <v>244482</v>
      </c>
      <c r="F158">
        <v>489</v>
      </c>
      <c r="G158" t="s">
        <v>2531</v>
      </c>
      <c r="H158">
        <v>23</v>
      </c>
      <c r="I158" t="s">
        <v>2532</v>
      </c>
      <c r="J158" t="s">
        <v>985</v>
      </c>
      <c r="K158" t="s">
        <v>986</v>
      </c>
      <c r="L158">
        <v>923</v>
      </c>
      <c r="N158" t="s">
        <v>2632</v>
      </c>
      <c r="O158" t="s">
        <v>2633</v>
      </c>
      <c r="P158">
        <v>1</v>
      </c>
      <c r="Q158" t="s">
        <v>2634</v>
      </c>
      <c r="R158" s="2">
        <v>244481</v>
      </c>
      <c r="S158" s="2">
        <v>244482</v>
      </c>
      <c r="T158" t="s">
        <v>2635</v>
      </c>
      <c r="U158">
        <v>23090967</v>
      </c>
      <c r="V158" t="s">
        <v>63</v>
      </c>
      <c r="W158">
        <v>3</v>
      </c>
      <c r="X158">
        <v>3</v>
      </c>
      <c r="Y158">
        <v>3</v>
      </c>
      <c r="Z158">
        <v>3</v>
      </c>
      <c r="AA158">
        <v>0</v>
      </c>
      <c r="AB158">
        <v>0</v>
      </c>
      <c r="AC158">
        <v>0</v>
      </c>
      <c r="AD158">
        <v>0</v>
      </c>
      <c r="AE158">
        <v>3</v>
      </c>
      <c r="AF158">
        <v>3</v>
      </c>
      <c r="AI158" t="s">
        <v>2537</v>
      </c>
      <c r="AJ158" t="s">
        <v>989</v>
      </c>
      <c r="AK158" t="s">
        <v>1007</v>
      </c>
      <c r="AL158" t="s">
        <v>1008</v>
      </c>
      <c r="AM158" t="s">
        <v>1009</v>
      </c>
      <c r="AN158" t="s">
        <v>2538</v>
      </c>
      <c r="AO158" t="s">
        <v>2539</v>
      </c>
      <c r="AP158">
        <v>10</v>
      </c>
      <c r="AQ158">
        <v>1</v>
      </c>
      <c r="AT158" t="s">
        <v>2540</v>
      </c>
      <c r="AU158" t="s">
        <v>2562</v>
      </c>
      <c r="AV158" t="s">
        <v>765</v>
      </c>
      <c r="AW158" t="s">
        <v>765</v>
      </c>
      <c r="AX158" t="s">
        <v>990</v>
      </c>
      <c r="AY158">
        <v>0</v>
      </c>
      <c r="AZ158" t="s">
        <v>994</v>
      </c>
      <c r="BA158">
        <v>1179740890563</v>
      </c>
      <c r="BD158">
        <v>1</v>
      </c>
      <c r="BF158" t="s">
        <v>2563</v>
      </c>
      <c r="BG158">
        <v>1333314600</v>
      </c>
      <c r="BH158" t="s">
        <v>995</v>
      </c>
      <c r="BI158">
        <v>3</v>
      </c>
      <c r="BJ158">
        <v>3</v>
      </c>
      <c r="BK158">
        <v>1300</v>
      </c>
      <c r="BL158" t="s">
        <v>2543</v>
      </c>
    </row>
    <row r="159" spans="3:64">
      <c r="C159" s="2">
        <v>244482</v>
      </c>
      <c r="D159" s="2">
        <v>244482</v>
      </c>
      <c r="F159">
        <v>489</v>
      </c>
      <c r="G159" t="s">
        <v>2531</v>
      </c>
      <c r="H159">
        <v>23</v>
      </c>
      <c r="I159" t="s">
        <v>2532</v>
      </c>
      <c r="J159" t="s">
        <v>985</v>
      </c>
      <c r="K159" t="s">
        <v>986</v>
      </c>
      <c r="L159">
        <v>923</v>
      </c>
      <c r="N159" t="s">
        <v>2632</v>
      </c>
      <c r="O159" t="s">
        <v>2633</v>
      </c>
      <c r="P159">
        <v>1</v>
      </c>
      <c r="Q159" t="s">
        <v>2634</v>
      </c>
      <c r="R159" s="2">
        <v>244481</v>
      </c>
      <c r="S159" s="2">
        <v>244482</v>
      </c>
      <c r="T159" t="s">
        <v>2635</v>
      </c>
      <c r="U159">
        <v>23092558</v>
      </c>
      <c r="V159" t="s">
        <v>251</v>
      </c>
      <c r="W159">
        <v>5</v>
      </c>
      <c r="X159">
        <v>5</v>
      </c>
      <c r="Y159">
        <v>5</v>
      </c>
      <c r="Z159">
        <v>5</v>
      </c>
      <c r="AA159">
        <v>0</v>
      </c>
      <c r="AB159">
        <v>0</v>
      </c>
      <c r="AC159">
        <v>0</v>
      </c>
      <c r="AD159">
        <v>0</v>
      </c>
      <c r="AE159">
        <v>5</v>
      </c>
      <c r="AF159">
        <v>5</v>
      </c>
      <c r="AI159" t="s">
        <v>2537</v>
      </c>
      <c r="AJ159" t="s">
        <v>989</v>
      </c>
      <c r="AK159" t="s">
        <v>1039</v>
      </c>
      <c r="AL159" t="s">
        <v>1008</v>
      </c>
      <c r="AM159" t="s">
        <v>1009</v>
      </c>
      <c r="AN159" t="s">
        <v>2538</v>
      </c>
      <c r="AO159" t="s">
        <v>2539</v>
      </c>
      <c r="AP159">
        <v>10</v>
      </c>
      <c r="AQ159">
        <v>1</v>
      </c>
      <c r="AT159" t="s">
        <v>2540</v>
      </c>
      <c r="AU159" t="s">
        <v>2562</v>
      </c>
      <c r="AV159" t="s">
        <v>765</v>
      </c>
      <c r="AW159" t="s">
        <v>765</v>
      </c>
      <c r="AX159" t="s">
        <v>990</v>
      </c>
      <c r="AY159">
        <v>0</v>
      </c>
      <c r="AZ159" t="s">
        <v>994</v>
      </c>
      <c r="BA159">
        <v>1179740890563</v>
      </c>
      <c r="BD159">
        <v>1</v>
      </c>
      <c r="BF159" t="s">
        <v>2563</v>
      </c>
      <c r="BG159">
        <v>1333314600</v>
      </c>
      <c r="BH159" t="s">
        <v>995</v>
      </c>
      <c r="BI159">
        <v>5</v>
      </c>
      <c r="BJ159">
        <v>5</v>
      </c>
      <c r="BK159">
        <v>1300</v>
      </c>
      <c r="BL159" t="s">
        <v>2543</v>
      </c>
    </row>
    <row r="160" spans="3:64">
      <c r="C160" s="2">
        <v>244482</v>
      </c>
      <c r="D160" s="2">
        <v>244482</v>
      </c>
      <c r="F160">
        <v>489</v>
      </c>
      <c r="G160" t="s">
        <v>2531</v>
      </c>
      <c r="H160">
        <v>23</v>
      </c>
      <c r="I160" t="s">
        <v>2532</v>
      </c>
      <c r="J160" t="s">
        <v>985</v>
      </c>
      <c r="K160" t="s">
        <v>986</v>
      </c>
      <c r="L160">
        <v>923</v>
      </c>
      <c r="N160" t="s">
        <v>2632</v>
      </c>
      <c r="O160" t="s">
        <v>2633</v>
      </c>
      <c r="P160">
        <v>1</v>
      </c>
      <c r="Q160" t="s">
        <v>2634</v>
      </c>
      <c r="R160" s="2">
        <v>244481</v>
      </c>
      <c r="S160" s="2">
        <v>244482</v>
      </c>
      <c r="T160" t="s">
        <v>2635</v>
      </c>
      <c r="U160">
        <v>23086968</v>
      </c>
      <c r="V160" t="s">
        <v>247</v>
      </c>
      <c r="W160">
        <v>3</v>
      </c>
      <c r="X160">
        <v>3</v>
      </c>
      <c r="Y160">
        <v>3</v>
      </c>
      <c r="Z160">
        <v>3</v>
      </c>
      <c r="AA160">
        <v>0</v>
      </c>
      <c r="AB160">
        <v>0</v>
      </c>
      <c r="AC160">
        <v>0</v>
      </c>
      <c r="AD160">
        <v>0</v>
      </c>
      <c r="AE160">
        <v>3</v>
      </c>
      <c r="AF160">
        <v>3</v>
      </c>
      <c r="AI160" t="s">
        <v>2537</v>
      </c>
      <c r="AJ160" t="s">
        <v>989</v>
      </c>
      <c r="AK160" t="s">
        <v>1039</v>
      </c>
      <c r="AL160" t="s">
        <v>1008</v>
      </c>
      <c r="AM160" t="s">
        <v>1009</v>
      </c>
      <c r="AN160" t="s">
        <v>2538</v>
      </c>
      <c r="AO160" t="s">
        <v>2539</v>
      </c>
      <c r="AP160">
        <v>10</v>
      </c>
      <c r="AQ160">
        <v>1</v>
      </c>
      <c r="AT160" t="s">
        <v>2540</v>
      </c>
      <c r="AU160" t="s">
        <v>2562</v>
      </c>
      <c r="AV160" t="s">
        <v>765</v>
      </c>
      <c r="AW160" t="s">
        <v>765</v>
      </c>
      <c r="AX160" t="s">
        <v>990</v>
      </c>
      <c r="AY160">
        <v>0</v>
      </c>
      <c r="AZ160" t="s">
        <v>994</v>
      </c>
      <c r="BA160">
        <v>1179740890563</v>
      </c>
      <c r="BD160">
        <v>1</v>
      </c>
      <c r="BF160" t="s">
        <v>2563</v>
      </c>
      <c r="BG160">
        <v>1333314600</v>
      </c>
      <c r="BH160" t="s">
        <v>995</v>
      </c>
      <c r="BI160">
        <v>3</v>
      </c>
      <c r="BJ160">
        <v>3</v>
      </c>
      <c r="BK160">
        <v>1300</v>
      </c>
      <c r="BL160" t="s">
        <v>2543</v>
      </c>
    </row>
    <row r="161" spans="3:64">
      <c r="C161" s="2">
        <v>244482</v>
      </c>
      <c r="D161" s="2">
        <v>244482</v>
      </c>
      <c r="F161">
        <v>489</v>
      </c>
      <c r="G161" t="s">
        <v>2531</v>
      </c>
      <c r="H161">
        <v>23</v>
      </c>
      <c r="I161" t="s">
        <v>2532</v>
      </c>
      <c r="J161" t="s">
        <v>985</v>
      </c>
      <c r="K161" t="s">
        <v>986</v>
      </c>
      <c r="L161">
        <v>923</v>
      </c>
      <c r="N161" t="s">
        <v>2632</v>
      </c>
      <c r="O161" t="s">
        <v>2633</v>
      </c>
      <c r="P161">
        <v>1</v>
      </c>
      <c r="Q161" t="s">
        <v>2634</v>
      </c>
      <c r="R161" s="2">
        <v>244481</v>
      </c>
      <c r="S161" s="2">
        <v>244482</v>
      </c>
      <c r="T161" t="s">
        <v>2635</v>
      </c>
      <c r="U161">
        <v>23086964</v>
      </c>
      <c r="V161" t="s">
        <v>156</v>
      </c>
      <c r="W161">
        <v>3</v>
      </c>
      <c r="X161">
        <v>3</v>
      </c>
      <c r="Y161">
        <v>3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3</v>
      </c>
      <c r="AF161">
        <v>3</v>
      </c>
      <c r="AI161" t="s">
        <v>2537</v>
      </c>
      <c r="AJ161" t="s">
        <v>989</v>
      </c>
      <c r="AK161" t="s">
        <v>1039</v>
      </c>
      <c r="AL161" t="s">
        <v>1008</v>
      </c>
      <c r="AM161" t="s">
        <v>1009</v>
      </c>
      <c r="AN161" t="s">
        <v>2538</v>
      </c>
      <c r="AO161" t="s">
        <v>2539</v>
      </c>
      <c r="AP161">
        <v>10</v>
      </c>
      <c r="AQ161">
        <v>1</v>
      </c>
      <c r="AT161" t="s">
        <v>2540</v>
      </c>
      <c r="AU161" t="s">
        <v>2562</v>
      </c>
      <c r="AV161" t="s">
        <v>765</v>
      </c>
      <c r="AW161" t="s">
        <v>765</v>
      </c>
      <c r="AX161" t="s">
        <v>990</v>
      </c>
      <c r="AY161">
        <v>0</v>
      </c>
      <c r="AZ161" t="s">
        <v>994</v>
      </c>
      <c r="BA161">
        <v>1179740890563</v>
      </c>
      <c r="BD161">
        <v>1</v>
      </c>
      <c r="BF161" t="s">
        <v>2563</v>
      </c>
      <c r="BG161">
        <v>1333314600</v>
      </c>
      <c r="BH161" t="s">
        <v>995</v>
      </c>
      <c r="BI161">
        <v>3</v>
      </c>
      <c r="BJ161">
        <v>3</v>
      </c>
      <c r="BK161">
        <v>1300</v>
      </c>
      <c r="BL161" t="s">
        <v>2543</v>
      </c>
    </row>
    <row r="162" spans="3:64">
      <c r="C162" s="2">
        <v>244482</v>
      </c>
      <c r="D162" s="2">
        <v>244482</v>
      </c>
      <c r="F162">
        <v>489</v>
      </c>
      <c r="G162" t="s">
        <v>2531</v>
      </c>
      <c r="H162">
        <v>23</v>
      </c>
      <c r="I162" t="s">
        <v>2532</v>
      </c>
      <c r="J162" t="s">
        <v>985</v>
      </c>
      <c r="K162" t="s">
        <v>986</v>
      </c>
      <c r="L162">
        <v>923</v>
      </c>
      <c r="N162" t="s">
        <v>2632</v>
      </c>
      <c r="O162" t="s">
        <v>2633</v>
      </c>
      <c r="P162">
        <v>1</v>
      </c>
      <c r="Q162" t="s">
        <v>2634</v>
      </c>
      <c r="R162" s="2">
        <v>244481</v>
      </c>
      <c r="S162" s="2">
        <v>244482</v>
      </c>
      <c r="T162" t="s">
        <v>2635</v>
      </c>
      <c r="U162">
        <v>23088348</v>
      </c>
      <c r="V162" t="s">
        <v>78</v>
      </c>
      <c r="W162">
        <v>5</v>
      </c>
      <c r="X162">
        <v>5</v>
      </c>
      <c r="Y162">
        <v>5</v>
      </c>
      <c r="Z162">
        <v>5</v>
      </c>
      <c r="AA162">
        <v>0</v>
      </c>
      <c r="AB162">
        <v>0</v>
      </c>
      <c r="AC162">
        <v>0</v>
      </c>
      <c r="AD162">
        <v>0</v>
      </c>
      <c r="AE162">
        <v>5</v>
      </c>
      <c r="AF162">
        <v>5</v>
      </c>
      <c r="AI162" t="s">
        <v>2537</v>
      </c>
      <c r="AJ162" t="s">
        <v>989</v>
      </c>
      <c r="AK162" t="s">
        <v>1007</v>
      </c>
      <c r="AL162" t="s">
        <v>1008</v>
      </c>
      <c r="AM162" t="s">
        <v>1009</v>
      </c>
      <c r="AN162" t="s">
        <v>2538</v>
      </c>
      <c r="AO162" t="s">
        <v>2539</v>
      </c>
      <c r="AP162">
        <v>10</v>
      </c>
      <c r="AQ162">
        <v>1</v>
      </c>
      <c r="AT162" t="s">
        <v>2540</v>
      </c>
      <c r="AU162" t="s">
        <v>2562</v>
      </c>
      <c r="AV162" t="s">
        <v>765</v>
      </c>
      <c r="AW162" t="s">
        <v>765</v>
      </c>
      <c r="AX162" t="s">
        <v>990</v>
      </c>
      <c r="AY162">
        <v>0</v>
      </c>
      <c r="AZ162" t="s">
        <v>994</v>
      </c>
      <c r="BA162">
        <v>1179740890563</v>
      </c>
      <c r="BD162">
        <v>1</v>
      </c>
      <c r="BF162" t="s">
        <v>2563</v>
      </c>
      <c r="BG162">
        <v>1333314600</v>
      </c>
      <c r="BH162" t="s">
        <v>995</v>
      </c>
      <c r="BI162">
        <v>5</v>
      </c>
      <c r="BJ162">
        <v>5</v>
      </c>
      <c r="BK162">
        <v>1300</v>
      </c>
      <c r="BL162" t="s">
        <v>2543</v>
      </c>
    </row>
    <row r="163" spans="3:64">
      <c r="C163" s="2">
        <v>244482</v>
      </c>
      <c r="D163" s="2">
        <v>244482</v>
      </c>
      <c r="F163">
        <v>489</v>
      </c>
      <c r="G163" t="s">
        <v>2531</v>
      </c>
      <c r="H163">
        <v>23</v>
      </c>
      <c r="I163" t="s">
        <v>2532</v>
      </c>
      <c r="J163" t="s">
        <v>985</v>
      </c>
      <c r="K163" t="s">
        <v>986</v>
      </c>
      <c r="L163">
        <v>923</v>
      </c>
      <c r="N163" t="s">
        <v>2636</v>
      </c>
      <c r="O163" t="s">
        <v>2637</v>
      </c>
      <c r="P163">
        <v>1</v>
      </c>
      <c r="Q163" t="s">
        <v>2638</v>
      </c>
      <c r="R163" s="2">
        <v>244481</v>
      </c>
      <c r="S163" s="2">
        <v>244482</v>
      </c>
      <c r="T163" t="s">
        <v>2639</v>
      </c>
      <c r="U163">
        <v>23086965</v>
      </c>
      <c r="V163" t="s">
        <v>225</v>
      </c>
      <c r="W163">
        <v>6</v>
      </c>
      <c r="X163">
        <v>6</v>
      </c>
      <c r="Y163">
        <v>6</v>
      </c>
      <c r="Z163">
        <v>6</v>
      </c>
      <c r="AA163">
        <v>0</v>
      </c>
      <c r="AB163">
        <v>0</v>
      </c>
      <c r="AC163">
        <v>0</v>
      </c>
      <c r="AD163">
        <v>0</v>
      </c>
      <c r="AE163">
        <v>6</v>
      </c>
      <c r="AF163">
        <v>6</v>
      </c>
      <c r="AI163" t="s">
        <v>2537</v>
      </c>
      <c r="AJ163" t="s">
        <v>989</v>
      </c>
      <c r="AK163" t="s">
        <v>1039</v>
      </c>
      <c r="AL163" t="s">
        <v>1008</v>
      </c>
      <c r="AM163" t="s">
        <v>1009</v>
      </c>
      <c r="AN163" t="s">
        <v>2538</v>
      </c>
      <c r="AO163" t="s">
        <v>2539</v>
      </c>
      <c r="AP163">
        <v>10</v>
      </c>
      <c r="AQ163">
        <v>1</v>
      </c>
      <c r="AT163" t="s">
        <v>2540</v>
      </c>
      <c r="AU163" t="s">
        <v>2562</v>
      </c>
      <c r="AV163" t="s">
        <v>765</v>
      </c>
      <c r="AW163" t="s">
        <v>765</v>
      </c>
      <c r="AX163" t="s">
        <v>990</v>
      </c>
      <c r="AY163">
        <v>0</v>
      </c>
      <c r="AZ163" t="s">
        <v>994</v>
      </c>
      <c r="BA163">
        <v>1179740890568</v>
      </c>
      <c r="BD163">
        <v>1</v>
      </c>
      <c r="BF163" t="s">
        <v>2563</v>
      </c>
      <c r="BG163">
        <v>1333314600</v>
      </c>
      <c r="BH163" t="s">
        <v>995</v>
      </c>
      <c r="BI163">
        <v>6</v>
      </c>
      <c r="BJ163">
        <v>6</v>
      </c>
      <c r="BK163">
        <v>1300</v>
      </c>
      <c r="BL163" t="s">
        <v>2543</v>
      </c>
    </row>
    <row r="164" spans="3:64">
      <c r="C164" s="2">
        <v>244482</v>
      </c>
      <c r="D164" s="2">
        <v>244482</v>
      </c>
      <c r="F164">
        <v>489</v>
      </c>
      <c r="G164" t="s">
        <v>2531</v>
      </c>
      <c r="H164">
        <v>23</v>
      </c>
      <c r="I164" t="s">
        <v>2532</v>
      </c>
      <c r="J164" t="s">
        <v>985</v>
      </c>
      <c r="K164" t="s">
        <v>986</v>
      </c>
      <c r="L164">
        <v>923</v>
      </c>
      <c r="N164" t="s">
        <v>2636</v>
      </c>
      <c r="O164" t="s">
        <v>2637</v>
      </c>
      <c r="P164">
        <v>1</v>
      </c>
      <c r="Q164" t="s">
        <v>2638</v>
      </c>
      <c r="R164" s="2">
        <v>244481</v>
      </c>
      <c r="S164" s="2">
        <v>244482</v>
      </c>
      <c r="T164" t="s">
        <v>2639</v>
      </c>
      <c r="U164">
        <v>23090967</v>
      </c>
      <c r="V164" t="s">
        <v>63</v>
      </c>
      <c r="W164">
        <v>6</v>
      </c>
      <c r="X164">
        <v>6</v>
      </c>
      <c r="Y164">
        <v>6</v>
      </c>
      <c r="Z164">
        <v>6</v>
      </c>
      <c r="AA164">
        <v>0</v>
      </c>
      <c r="AB164">
        <v>0</v>
      </c>
      <c r="AC164">
        <v>0</v>
      </c>
      <c r="AD164">
        <v>0</v>
      </c>
      <c r="AE164">
        <v>6</v>
      </c>
      <c r="AF164">
        <v>6</v>
      </c>
      <c r="AI164" t="s">
        <v>2537</v>
      </c>
      <c r="AJ164" t="s">
        <v>989</v>
      </c>
      <c r="AK164" t="s">
        <v>1007</v>
      </c>
      <c r="AL164" t="s">
        <v>1008</v>
      </c>
      <c r="AM164" t="s">
        <v>1009</v>
      </c>
      <c r="AN164" t="s">
        <v>2538</v>
      </c>
      <c r="AO164" t="s">
        <v>2539</v>
      </c>
      <c r="AP164">
        <v>10</v>
      </c>
      <c r="AQ164">
        <v>1</v>
      </c>
      <c r="AT164" t="s">
        <v>2540</v>
      </c>
      <c r="AU164" t="s">
        <v>2562</v>
      </c>
      <c r="AV164" t="s">
        <v>765</v>
      </c>
      <c r="AW164" t="s">
        <v>765</v>
      </c>
      <c r="AX164" t="s">
        <v>990</v>
      </c>
      <c r="AY164">
        <v>0</v>
      </c>
      <c r="AZ164" t="s">
        <v>994</v>
      </c>
      <c r="BA164">
        <v>1179740890568</v>
      </c>
      <c r="BD164">
        <v>1</v>
      </c>
      <c r="BF164" t="s">
        <v>2563</v>
      </c>
      <c r="BG164">
        <v>1333314600</v>
      </c>
      <c r="BH164" t="s">
        <v>995</v>
      </c>
      <c r="BI164">
        <v>6</v>
      </c>
      <c r="BJ164">
        <v>6</v>
      </c>
      <c r="BK164">
        <v>1300</v>
      </c>
      <c r="BL164" t="s">
        <v>2543</v>
      </c>
    </row>
    <row r="165" spans="3:64">
      <c r="C165" s="2">
        <v>244482</v>
      </c>
      <c r="D165" s="2">
        <v>244482</v>
      </c>
      <c r="F165">
        <v>489</v>
      </c>
      <c r="G165" t="s">
        <v>2531</v>
      </c>
      <c r="H165">
        <v>23</v>
      </c>
      <c r="I165" t="s">
        <v>2532</v>
      </c>
      <c r="J165" t="s">
        <v>985</v>
      </c>
      <c r="K165" t="s">
        <v>986</v>
      </c>
      <c r="L165">
        <v>923</v>
      </c>
      <c r="N165" t="s">
        <v>2636</v>
      </c>
      <c r="O165" t="s">
        <v>2637</v>
      </c>
      <c r="P165">
        <v>1</v>
      </c>
      <c r="Q165" t="s">
        <v>2638</v>
      </c>
      <c r="R165" s="2">
        <v>244481</v>
      </c>
      <c r="S165" s="2">
        <v>244482</v>
      </c>
      <c r="T165" t="s">
        <v>2639</v>
      </c>
      <c r="U165">
        <v>23090984</v>
      </c>
      <c r="V165" t="s">
        <v>227</v>
      </c>
      <c r="W165">
        <v>9</v>
      </c>
      <c r="X165">
        <v>9</v>
      </c>
      <c r="Y165">
        <v>9</v>
      </c>
      <c r="Z165">
        <v>9</v>
      </c>
      <c r="AA165">
        <v>0</v>
      </c>
      <c r="AB165">
        <v>0</v>
      </c>
      <c r="AC165">
        <v>0</v>
      </c>
      <c r="AD165">
        <v>0</v>
      </c>
      <c r="AE165">
        <v>9</v>
      </c>
      <c r="AF165">
        <v>9</v>
      </c>
      <c r="AI165" t="s">
        <v>2537</v>
      </c>
      <c r="AJ165" t="s">
        <v>989</v>
      </c>
      <c r="AK165" t="s">
        <v>1039</v>
      </c>
      <c r="AL165" t="s">
        <v>1008</v>
      </c>
      <c r="AM165" t="s">
        <v>1009</v>
      </c>
      <c r="AN165" t="s">
        <v>2538</v>
      </c>
      <c r="AO165" t="s">
        <v>2539</v>
      </c>
      <c r="AP165">
        <v>10</v>
      </c>
      <c r="AQ165">
        <v>1</v>
      </c>
      <c r="AT165" t="s">
        <v>2540</v>
      </c>
      <c r="AU165" t="s">
        <v>2562</v>
      </c>
      <c r="AV165" t="s">
        <v>765</v>
      </c>
      <c r="AW165" t="s">
        <v>765</v>
      </c>
      <c r="AX165" t="s">
        <v>990</v>
      </c>
      <c r="AY165">
        <v>0</v>
      </c>
      <c r="AZ165" t="s">
        <v>994</v>
      </c>
      <c r="BA165">
        <v>1179740890568</v>
      </c>
      <c r="BD165">
        <v>1</v>
      </c>
      <c r="BF165" t="s">
        <v>2563</v>
      </c>
      <c r="BG165">
        <v>1333314600</v>
      </c>
      <c r="BH165" t="s">
        <v>995</v>
      </c>
      <c r="BI165">
        <v>9</v>
      </c>
      <c r="BJ165">
        <v>9</v>
      </c>
      <c r="BK165">
        <v>1300</v>
      </c>
      <c r="BL165" t="s">
        <v>2543</v>
      </c>
    </row>
    <row r="166" spans="3:64">
      <c r="C166" s="2">
        <v>244482</v>
      </c>
      <c r="D166" s="2">
        <v>244482</v>
      </c>
      <c r="F166">
        <v>489</v>
      </c>
      <c r="G166" t="s">
        <v>2531</v>
      </c>
      <c r="H166">
        <v>23</v>
      </c>
      <c r="I166" t="s">
        <v>2532</v>
      </c>
      <c r="J166" t="s">
        <v>985</v>
      </c>
      <c r="K166" t="s">
        <v>986</v>
      </c>
      <c r="L166">
        <v>923</v>
      </c>
      <c r="N166" t="s">
        <v>2636</v>
      </c>
      <c r="O166" t="s">
        <v>2637</v>
      </c>
      <c r="P166">
        <v>1</v>
      </c>
      <c r="Q166" t="s">
        <v>2638</v>
      </c>
      <c r="R166" s="2">
        <v>244481</v>
      </c>
      <c r="S166" s="2">
        <v>244482</v>
      </c>
      <c r="T166" t="s">
        <v>2639</v>
      </c>
      <c r="U166">
        <v>23086967</v>
      </c>
      <c r="V166" t="s">
        <v>209</v>
      </c>
      <c r="W166">
        <v>3</v>
      </c>
      <c r="X166">
        <v>3</v>
      </c>
      <c r="Y166">
        <v>3</v>
      </c>
      <c r="Z166">
        <v>3</v>
      </c>
      <c r="AA166">
        <v>0</v>
      </c>
      <c r="AB166">
        <v>0</v>
      </c>
      <c r="AC166">
        <v>0</v>
      </c>
      <c r="AD166">
        <v>0</v>
      </c>
      <c r="AE166">
        <v>3</v>
      </c>
      <c r="AF166">
        <v>3</v>
      </c>
      <c r="AI166" t="s">
        <v>2537</v>
      </c>
      <c r="AJ166" t="s">
        <v>989</v>
      </c>
      <c r="AK166" t="s">
        <v>1039</v>
      </c>
      <c r="AL166" t="s">
        <v>1008</v>
      </c>
      <c r="AM166" t="s">
        <v>1009</v>
      </c>
      <c r="AN166" t="s">
        <v>2538</v>
      </c>
      <c r="AO166" t="s">
        <v>2539</v>
      </c>
      <c r="AP166">
        <v>10</v>
      </c>
      <c r="AQ166">
        <v>1</v>
      </c>
      <c r="AT166" t="s">
        <v>2540</v>
      </c>
      <c r="AU166" t="s">
        <v>2562</v>
      </c>
      <c r="AV166" t="s">
        <v>765</v>
      </c>
      <c r="AW166" t="s">
        <v>765</v>
      </c>
      <c r="AX166" t="s">
        <v>990</v>
      </c>
      <c r="AY166">
        <v>0</v>
      </c>
      <c r="AZ166" t="s">
        <v>994</v>
      </c>
      <c r="BA166">
        <v>1179740890568</v>
      </c>
      <c r="BD166">
        <v>1</v>
      </c>
      <c r="BF166" t="s">
        <v>2563</v>
      </c>
      <c r="BG166">
        <v>1333314600</v>
      </c>
      <c r="BH166" t="s">
        <v>995</v>
      </c>
      <c r="BI166">
        <v>3</v>
      </c>
      <c r="BJ166">
        <v>3</v>
      </c>
      <c r="BK166">
        <v>1300</v>
      </c>
      <c r="BL166" t="s">
        <v>2543</v>
      </c>
    </row>
    <row r="167" spans="3:64">
      <c r="C167" s="2">
        <v>244482</v>
      </c>
      <c r="D167" s="2">
        <v>244482</v>
      </c>
      <c r="F167">
        <v>489</v>
      </c>
      <c r="G167" t="s">
        <v>2531</v>
      </c>
      <c r="H167">
        <v>23</v>
      </c>
      <c r="I167" t="s">
        <v>2532</v>
      </c>
      <c r="J167" t="s">
        <v>985</v>
      </c>
      <c r="K167" t="s">
        <v>986</v>
      </c>
      <c r="L167">
        <v>923</v>
      </c>
      <c r="N167" t="s">
        <v>2636</v>
      </c>
      <c r="O167" t="s">
        <v>2637</v>
      </c>
      <c r="P167">
        <v>1</v>
      </c>
      <c r="Q167" t="s">
        <v>2638</v>
      </c>
      <c r="R167" s="2">
        <v>244481</v>
      </c>
      <c r="S167" s="2">
        <v>244482</v>
      </c>
      <c r="T167" t="s">
        <v>2639</v>
      </c>
      <c r="U167">
        <v>23090975</v>
      </c>
      <c r="V167" t="s">
        <v>249</v>
      </c>
      <c r="W167">
        <v>12</v>
      </c>
      <c r="X167">
        <v>12</v>
      </c>
      <c r="Y167">
        <v>12</v>
      </c>
      <c r="Z167">
        <v>12</v>
      </c>
      <c r="AA167">
        <v>0</v>
      </c>
      <c r="AB167">
        <v>0</v>
      </c>
      <c r="AC167">
        <v>0</v>
      </c>
      <c r="AD167">
        <v>0</v>
      </c>
      <c r="AE167">
        <v>12</v>
      </c>
      <c r="AF167">
        <v>12</v>
      </c>
      <c r="AI167" t="s">
        <v>2537</v>
      </c>
      <c r="AJ167" t="s">
        <v>989</v>
      </c>
      <c r="AK167" t="s">
        <v>1039</v>
      </c>
      <c r="AL167" t="s">
        <v>1008</v>
      </c>
      <c r="AM167" t="s">
        <v>1009</v>
      </c>
      <c r="AN167" t="s">
        <v>2538</v>
      </c>
      <c r="AO167" t="s">
        <v>2539</v>
      </c>
      <c r="AP167">
        <v>10</v>
      </c>
      <c r="AQ167">
        <v>1</v>
      </c>
      <c r="AT167" t="s">
        <v>2540</v>
      </c>
      <c r="AU167" t="s">
        <v>2562</v>
      </c>
      <c r="AV167" t="s">
        <v>765</v>
      </c>
      <c r="AW167" t="s">
        <v>765</v>
      </c>
      <c r="AX167" t="s">
        <v>990</v>
      </c>
      <c r="AY167">
        <v>0</v>
      </c>
      <c r="AZ167" t="s">
        <v>994</v>
      </c>
      <c r="BA167">
        <v>1179740890568</v>
      </c>
      <c r="BD167">
        <v>1</v>
      </c>
      <c r="BF167" t="s">
        <v>2563</v>
      </c>
      <c r="BG167">
        <v>1333314600</v>
      </c>
      <c r="BH167" t="s">
        <v>995</v>
      </c>
      <c r="BI167">
        <v>12</v>
      </c>
      <c r="BJ167">
        <v>12</v>
      </c>
      <c r="BK167">
        <v>1300</v>
      </c>
      <c r="BL167" t="s">
        <v>2543</v>
      </c>
    </row>
    <row r="168" spans="3:64">
      <c r="C168" s="2">
        <v>244482</v>
      </c>
      <c r="D168" s="2">
        <v>244482</v>
      </c>
      <c r="F168">
        <v>489</v>
      </c>
      <c r="G168" t="s">
        <v>2531</v>
      </c>
      <c r="H168">
        <v>23</v>
      </c>
      <c r="I168" t="s">
        <v>2532</v>
      </c>
      <c r="J168" t="s">
        <v>985</v>
      </c>
      <c r="K168" t="s">
        <v>986</v>
      </c>
      <c r="L168">
        <v>923</v>
      </c>
      <c r="N168" t="s">
        <v>2636</v>
      </c>
      <c r="O168" t="s">
        <v>2637</v>
      </c>
      <c r="P168">
        <v>1</v>
      </c>
      <c r="Q168" t="s">
        <v>2638</v>
      </c>
      <c r="R168" s="2">
        <v>244481</v>
      </c>
      <c r="S168" s="2">
        <v>244482</v>
      </c>
      <c r="T168" t="s">
        <v>2639</v>
      </c>
      <c r="U168">
        <v>23039556</v>
      </c>
      <c r="V168" t="s">
        <v>267</v>
      </c>
      <c r="W168">
        <v>2</v>
      </c>
      <c r="X168">
        <v>10</v>
      </c>
      <c r="Y168">
        <v>2</v>
      </c>
      <c r="Z168">
        <v>10</v>
      </c>
      <c r="AA168">
        <v>0</v>
      </c>
      <c r="AB168">
        <v>0</v>
      </c>
      <c r="AC168">
        <v>0</v>
      </c>
      <c r="AD168">
        <v>0</v>
      </c>
      <c r="AE168">
        <v>2</v>
      </c>
      <c r="AF168">
        <v>10</v>
      </c>
      <c r="AI168" t="s">
        <v>2537</v>
      </c>
      <c r="AJ168" t="s">
        <v>989</v>
      </c>
      <c r="AK168" t="s">
        <v>1039</v>
      </c>
      <c r="AL168" t="s">
        <v>1008</v>
      </c>
      <c r="AM168" t="s">
        <v>1009</v>
      </c>
      <c r="AN168" t="s">
        <v>2538</v>
      </c>
      <c r="AO168" t="s">
        <v>2539</v>
      </c>
      <c r="AP168">
        <v>10</v>
      </c>
      <c r="AQ168">
        <v>1</v>
      </c>
      <c r="AT168" t="s">
        <v>2540</v>
      </c>
      <c r="AU168" t="s">
        <v>2562</v>
      </c>
      <c r="AV168" t="s">
        <v>1010</v>
      </c>
      <c r="AW168" t="s">
        <v>765</v>
      </c>
      <c r="AX168" t="s">
        <v>990</v>
      </c>
      <c r="AY168">
        <v>0</v>
      </c>
      <c r="AZ168" t="s">
        <v>994</v>
      </c>
      <c r="BA168">
        <v>1179740890568</v>
      </c>
      <c r="BD168">
        <v>1</v>
      </c>
      <c r="BF168" t="s">
        <v>2563</v>
      </c>
      <c r="BG168">
        <v>1333314600</v>
      </c>
      <c r="BH168" t="s">
        <v>995</v>
      </c>
      <c r="BI168">
        <v>2</v>
      </c>
      <c r="BJ168">
        <v>10</v>
      </c>
      <c r="BK168">
        <v>1300</v>
      </c>
      <c r="BL168" t="s">
        <v>2543</v>
      </c>
    </row>
    <row r="169" spans="3:64">
      <c r="C169" s="2">
        <v>244482</v>
      </c>
      <c r="D169" s="2">
        <v>244482</v>
      </c>
      <c r="F169">
        <v>489</v>
      </c>
      <c r="G169" t="s">
        <v>2531</v>
      </c>
      <c r="H169">
        <v>23</v>
      </c>
      <c r="I169" t="s">
        <v>2532</v>
      </c>
      <c r="J169" t="s">
        <v>985</v>
      </c>
      <c r="K169" t="s">
        <v>986</v>
      </c>
      <c r="L169">
        <v>923</v>
      </c>
      <c r="N169" t="s">
        <v>2636</v>
      </c>
      <c r="O169" t="s">
        <v>2637</v>
      </c>
      <c r="P169">
        <v>1</v>
      </c>
      <c r="Q169" t="s">
        <v>2638</v>
      </c>
      <c r="R169" s="2">
        <v>244481</v>
      </c>
      <c r="S169" s="2">
        <v>244482</v>
      </c>
      <c r="T169" t="s">
        <v>2639</v>
      </c>
      <c r="U169">
        <v>23095547</v>
      </c>
      <c r="V169" t="s">
        <v>144</v>
      </c>
      <c r="W169">
        <v>3</v>
      </c>
      <c r="X169">
        <v>3</v>
      </c>
      <c r="Y169">
        <v>3</v>
      </c>
      <c r="Z169">
        <v>3</v>
      </c>
      <c r="AA169">
        <v>0</v>
      </c>
      <c r="AB169">
        <v>0</v>
      </c>
      <c r="AC169">
        <v>0</v>
      </c>
      <c r="AD169">
        <v>0</v>
      </c>
      <c r="AE169">
        <v>3</v>
      </c>
      <c r="AF169">
        <v>3</v>
      </c>
      <c r="AI169" t="s">
        <v>2537</v>
      </c>
      <c r="AJ169" t="s">
        <v>989</v>
      </c>
      <c r="AK169" t="s">
        <v>1039</v>
      </c>
      <c r="AL169" t="s">
        <v>1008</v>
      </c>
      <c r="AM169" t="s">
        <v>1009</v>
      </c>
      <c r="AN169" t="s">
        <v>2538</v>
      </c>
      <c r="AO169" t="s">
        <v>2539</v>
      </c>
      <c r="AP169">
        <v>10</v>
      </c>
      <c r="AQ169">
        <v>1</v>
      </c>
      <c r="AT169" t="s">
        <v>2540</v>
      </c>
      <c r="AU169" t="s">
        <v>2562</v>
      </c>
      <c r="AV169" t="s">
        <v>765</v>
      </c>
      <c r="AW169" t="s">
        <v>765</v>
      </c>
      <c r="AX169" t="s">
        <v>990</v>
      </c>
      <c r="AY169">
        <v>0</v>
      </c>
      <c r="AZ169" t="s">
        <v>994</v>
      </c>
      <c r="BA169">
        <v>1179740890568</v>
      </c>
      <c r="BD169">
        <v>1</v>
      </c>
      <c r="BF169" t="s">
        <v>2563</v>
      </c>
      <c r="BG169">
        <v>1333314600</v>
      </c>
      <c r="BH169" t="s">
        <v>995</v>
      </c>
      <c r="BI169">
        <v>3</v>
      </c>
      <c r="BJ169">
        <v>3</v>
      </c>
      <c r="BK169">
        <v>1300</v>
      </c>
      <c r="BL169" t="s">
        <v>2543</v>
      </c>
    </row>
    <row r="170" spans="3:64">
      <c r="C170" s="2">
        <v>244482</v>
      </c>
      <c r="D170" s="2">
        <v>244482</v>
      </c>
      <c r="F170">
        <v>489</v>
      </c>
      <c r="G170" t="s">
        <v>2531</v>
      </c>
      <c r="H170">
        <v>23</v>
      </c>
      <c r="I170" t="s">
        <v>2532</v>
      </c>
      <c r="J170" t="s">
        <v>985</v>
      </c>
      <c r="K170" t="s">
        <v>986</v>
      </c>
      <c r="L170">
        <v>923</v>
      </c>
      <c r="N170" t="s">
        <v>2636</v>
      </c>
      <c r="O170" t="s">
        <v>2637</v>
      </c>
      <c r="P170">
        <v>1</v>
      </c>
      <c r="Q170" t="s">
        <v>2638</v>
      </c>
      <c r="R170" s="2">
        <v>244481</v>
      </c>
      <c r="S170" s="2">
        <v>244482</v>
      </c>
      <c r="T170" t="s">
        <v>2639</v>
      </c>
      <c r="U170">
        <v>23086969</v>
      </c>
      <c r="V170" t="s">
        <v>189</v>
      </c>
      <c r="W170">
        <v>3</v>
      </c>
      <c r="X170">
        <v>3</v>
      </c>
      <c r="Y170">
        <v>3</v>
      </c>
      <c r="Z170">
        <v>3</v>
      </c>
      <c r="AA170">
        <v>0</v>
      </c>
      <c r="AB170">
        <v>0</v>
      </c>
      <c r="AC170">
        <v>0</v>
      </c>
      <c r="AD170">
        <v>0</v>
      </c>
      <c r="AE170">
        <v>3</v>
      </c>
      <c r="AF170">
        <v>3</v>
      </c>
      <c r="AI170" t="s">
        <v>2537</v>
      </c>
      <c r="AJ170" t="s">
        <v>989</v>
      </c>
      <c r="AK170" t="s">
        <v>1039</v>
      </c>
      <c r="AL170" t="s">
        <v>1008</v>
      </c>
      <c r="AM170" t="s">
        <v>1009</v>
      </c>
      <c r="AN170" t="s">
        <v>2538</v>
      </c>
      <c r="AO170" t="s">
        <v>2539</v>
      </c>
      <c r="AP170">
        <v>10</v>
      </c>
      <c r="AQ170">
        <v>1</v>
      </c>
      <c r="AT170" t="s">
        <v>2540</v>
      </c>
      <c r="AU170" t="s">
        <v>2562</v>
      </c>
      <c r="AV170" t="s">
        <v>765</v>
      </c>
      <c r="AW170" t="s">
        <v>765</v>
      </c>
      <c r="AX170" t="s">
        <v>990</v>
      </c>
      <c r="AY170">
        <v>0</v>
      </c>
      <c r="AZ170" t="s">
        <v>994</v>
      </c>
      <c r="BA170">
        <v>1179740890568</v>
      </c>
      <c r="BD170">
        <v>1</v>
      </c>
      <c r="BF170" t="s">
        <v>2563</v>
      </c>
      <c r="BG170">
        <v>1333314600</v>
      </c>
      <c r="BH170" t="s">
        <v>995</v>
      </c>
      <c r="BI170">
        <v>3</v>
      </c>
      <c r="BJ170">
        <v>3</v>
      </c>
      <c r="BK170">
        <v>1300</v>
      </c>
      <c r="BL170" t="s">
        <v>2543</v>
      </c>
    </row>
    <row r="171" spans="3:64">
      <c r="C171" s="2">
        <v>244482</v>
      </c>
      <c r="D171" s="2">
        <v>244482</v>
      </c>
      <c r="F171">
        <v>489</v>
      </c>
      <c r="G171" t="s">
        <v>2531</v>
      </c>
      <c r="H171">
        <v>23</v>
      </c>
      <c r="I171" t="s">
        <v>2532</v>
      </c>
      <c r="J171" t="s">
        <v>985</v>
      </c>
      <c r="K171" t="s">
        <v>986</v>
      </c>
      <c r="L171">
        <v>923</v>
      </c>
      <c r="N171" t="s">
        <v>2636</v>
      </c>
      <c r="O171" t="s">
        <v>2637</v>
      </c>
      <c r="P171">
        <v>1</v>
      </c>
      <c r="Q171" t="s">
        <v>2638</v>
      </c>
      <c r="R171" s="2">
        <v>244481</v>
      </c>
      <c r="S171" s="2">
        <v>244482</v>
      </c>
      <c r="T171" t="s">
        <v>2639</v>
      </c>
      <c r="U171">
        <v>23086968</v>
      </c>
      <c r="V171" t="s">
        <v>247</v>
      </c>
      <c r="W171">
        <v>3</v>
      </c>
      <c r="X171">
        <v>3</v>
      </c>
      <c r="Y171">
        <v>3</v>
      </c>
      <c r="Z171">
        <v>3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3</v>
      </c>
      <c r="AI171" t="s">
        <v>2537</v>
      </c>
      <c r="AJ171" t="s">
        <v>989</v>
      </c>
      <c r="AK171" t="s">
        <v>1039</v>
      </c>
      <c r="AL171" t="s">
        <v>1008</v>
      </c>
      <c r="AM171" t="s">
        <v>1009</v>
      </c>
      <c r="AN171" t="s">
        <v>2538</v>
      </c>
      <c r="AO171" t="s">
        <v>2539</v>
      </c>
      <c r="AP171">
        <v>10</v>
      </c>
      <c r="AQ171">
        <v>1</v>
      </c>
      <c r="AT171" t="s">
        <v>2540</v>
      </c>
      <c r="AU171" t="s">
        <v>2562</v>
      </c>
      <c r="AV171" t="s">
        <v>765</v>
      </c>
      <c r="AW171" t="s">
        <v>765</v>
      </c>
      <c r="AX171" t="s">
        <v>990</v>
      </c>
      <c r="AY171">
        <v>0</v>
      </c>
      <c r="AZ171" t="s">
        <v>994</v>
      </c>
      <c r="BA171">
        <v>1179740890568</v>
      </c>
      <c r="BD171">
        <v>1</v>
      </c>
      <c r="BF171" t="s">
        <v>2563</v>
      </c>
      <c r="BG171">
        <v>1333314600</v>
      </c>
      <c r="BH171" t="s">
        <v>995</v>
      </c>
      <c r="BI171">
        <v>3</v>
      </c>
      <c r="BJ171">
        <v>3</v>
      </c>
      <c r="BK171">
        <v>1300</v>
      </c>
      <c r="BL171" t="s">
        <v>2543</v>
      </c>
    </row>
    <row r="172" spans="3:64">
      <c r="C172" s="2">
        <v>244482</v>
      </c>
      <c r="D172" s="2">
        <v>244482</v>
      </c>
      <c r="F172">
        <v>489</v>
      </c>
      <c r="G172" t="s">
        <v>2531</v>
      </c>
      <c r="H172">
        <v>23</v>
      </c>
      <c r="I172" t="s">
        <v>2532</v>
      </c>
      <c r="J172" t="s">
        <v>985</v>
      </c>
      <c r="K172" t="s">
        <v>986</v>
      </c>
      <c r="L172">
        <v>923</v>
      </c>
      <c r="N172" t="s">
        <v>2636</v>
      </c>
      <c r="O172" t="s">
        <v>2637</v>
      </c>
      <c r="P172">
        <v>1</v>
      </c>
      <c r="Q172" t="s">
        <v>2638</v>
      </c>
      <c r="R172" s="2">
        <v>244481</v>
      </c>
      <c r="S172" s="2">
        <v>244482</v>
      </c>
      <c r="T172" t="s">
        <v>2639</v>
      </c>
      <c r="U172">
        <v>23015267</v>
      </c>
      <c r="V172" t="s">
        <v>183</v>
      </c>
      <c r="W172">
        <v>5</v>
      </c>
      <c r="X172">
        <v>5</v>
      </c>
      <c r="Y172">
        <v>5</v>
      </c>
      <c r="Z172">
        <v>5</v>
      </c>
      <c r="AA172">
        <v>0</v>
      </c>
      <c r="AB172">
        <v>0</v>
      </c>
      <c r="AC172">
        <v>0</v>
      </c>
      <c r="AD172">
        <v>0</v>
      </c>
      <c r="AE172">
        <v>5</v>
      </c>
      <c r="AF172">
        <v>5</v>
      </c>
      <c r="AI172" t="s">
        <v>2537</v>
      </c>
      <c r="AJ172" t="s">
        <v>989</v>
      </c>
      <c r="AK172" t="s">
        <v>1039</v>
      </c>
      <c r="AL172" t="s">
        <v>1008</v>
      </c>
      <c r="AM172" t="s">
        <v>1009</v>
      </c>
      <c r="AN172" t="s">
        <v>2538</v>
      </c>
      <c r="AO172" t="s">
        <v>2539</v>
      </c>
      <c r="AP172">
        <v>10</v>
      </c>
      <c r="AQ172">
        <v>1</v>
      </c>
      <c r="AT172" t="s">
        <v>2540</v>
      </c>
      <c r="AU172" t="s">
        <v>2562</v>
      </c>
      <c r="AV172" t="s">
        <v>765</v>
      </c>
      <c r="AW172" t="s">
        <v>765</v>
      </c>
      <c r="AX172" t="s">
        <v>990</v>
      </c>
      <c r="AY172">
        <v>0</v>
      </c>
      <c r="AZ172" t="s">
        <v>994</v>
      </c>
      <c r="BA172">
        <v>1179740890568</v>
      </c>
      <c r="BD172">
        <v>1</v>
      </c>
      <c r="BF172" t="s">
        <v>2563</v>
      </c>
      <c r="BG172">
        <v>1333314600</v>
      </c>
      <c r="BH172" t="s">
        <v>995</v>
      </c>
      <c r="BI172">
        <v>5</v>
      </c>
      <c r="BJ172">
        <v>5</v>
      </c>
      <c r="BK172">
        <v>1300</v>
      </c>
      <c r="BL172" t="s">
        <v>2543</v>
      </c>
    </row>
    <row r="173" spans="3:64">
      <c r="C173" s="2">
        <v>244482</v>
      </c>
      <c r="D173" s="2">
        <v>244482</v>
      </c>
      <c r="F173">
        <v>489</v>
      </c>
      <c r="G173" t="s">
        <v>2531</v>
      </c>
      <c r="H173">
        <v>23</v>
      </c>
      <c r="I173" t="s">
        <v>2532</v>
      </c>
      <c r="J173" t="s">
        <v>985</v>
      </c>
      <c r="K173" t="s">
        <v>986</v>
      </c>
      <c r="L173">
        <v>923</v>
      </c>
      <c r="N173" t="s">
        <v>2636</v>
      </c>
      <c r="O173" t="s">
        <v>2637</v>
      </c>
      <c r="P173">
        <v>1</v>
      </c>
      <c r="Q173" t="s">
        <v>2638</v>
      </c>
      <c r="R173" s="2">
        <v>244481</v>
      </c>
      <c r="S173" s="2">
        <v>244482</v>
      </c>
      <c r="T173" t="s">
        <v>2639</v>
      </c>
      <c r="U173">
        <v>23086963</v>
      </c>
      <c r="V173" t="s">
        <v>142</v>
      </c>
      <c r="W173">
        <v>3</v>
      </c>
      <c r="X173">
        <v>3</v>
      </c>
      <c r="Y173">
        <v>3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3</v>
      </c>
      <c r="AF173">
        <v>3</v>
      </c>
      <c r="AI173" t="s">
        <v>2537</v>
      </c>
      <c r="AJ173" t="s">
        <v>989</v>
      </c>
      <c r="AK173" t="s">
        <v>1039</v>
      </c>
      <c r="AL173" t="s">
        <v>1008</v>
      </c>
      <c r="AM173" t="s">
        <v>1009</v>
      </c>
      <c r="AN173" t="s">
        <v>2538</v>
      </c>
      <c r="AO173" t="s">
        <v>2539</v>
      </c>
      <c r="AP173">
        <v>10</v>
      </c>
      <c r="AQ173">
        <v>1</v>
      </c>
      <c r="AT173" t="s">
        <v>2540</v>
      </c>
      <c r="AU173" t="s">
        <v>2562</v>
      </c>
      <c r="AV173" t="s">
        <v>765</v>
      </c>
      <c r="AW173" t="s">
        <v>765</v>
      </c>
      <c r="AX173" t="s">
        <v>990</v>
      </c>
      <c r="AY173">
        <v>0</v>
      </c>
      <c r="AZ173" t="s">
        <v>994</v>
      </c>
      <c r="BA173">
        <v>1179740890568</v>
      </c>
      <c r="BD173">
        <v>1</v>
      </c>
      <c r="BF173" t="s">
        <v>2563</v>
      </c>
      <c r="BG173">
        <v>1333314600</v>
      </c>
      <c r="BH173" t="s">
        <v>995</v>
      </c>
      <c r="BI173">
        <v>3</v>
      </c>
      <c r="BJ173">
        <v>3</v>
      </c>
      <c r="BK173">
        <v>1300</v>
      </c>
      <c r="BL173" t="s">
        <v>2543</v>
      </c>
    </row>
    <row r="174" spans="3:64">
      <c r="C174" s="2">
        <v>244482</v>
      </c>
      <c r="D174" s="2">
        <v>244482</v>
      </c>
      <c r="F174">
        <v>489</v>
      </c>
      <c r="G174" t="s">
        <v>2531</v>
      </c>
      <c r="H174">
        <v>23</v>
      </c>
      <c r="I174" t="s">
        <v>2532</v>
      </c>
      <c r="J174" t="s">
        <v>985</v>
      </c>
      <c r="K174" t="s">
        <v>986</v>
      </c>
      <c r="L174">
        <v>923</v>
      </c>
      <c r="N174" t="s">
        <v>2636</v>
      </c>
      <c r="O174" t="s">
        <v>2637</v>
      </c>
      <c r="P174">
        <v>1</v>
      </c>
      <c r="Q174" t="s">
        <v>2638</v>
      </c>
      <c r="R174" s="2">
        <v>244481</v>
      </c>
      <c r="S174" s="2">
        <v>244482</v>
      </c>
      <c r="T174" t="s">
        <v>2639</v>
      </c>
      <c r="U174">
        <v>23086964</v>
      </c>
      <c r="V174" t="s">
        <v>156</v>
      </c>
      <c r="W174">
        <v>12</v>
      </c>
      <c r="X174">
        <v>12</v>
      </c>
      <c r="Y174">
        <v>12</v>
      </c>
      <c r="Z174">
        <v>12</v>
      </c>
      <c r="AA174">
        <v>0</v>
      </c>
      <c r="AB174">
        <v>0</v>
      </c>
      <c r="AC174">
        <v>0</v>
      </c>
      <c r="AD174">
        <v>0</v>
      </c>
      <c r="AE174">
        <v>12</v>
      </c>
      <c r="AF174">
        <v>12</v>
      </c>
      <c r="AI174" t="s">
        <v>2537</v>
      </c>
      <c r="AJ174" t="s">
        <v>989</v>
      </c>
      <c r="AK174" t="s">
        <v>1039</v>
      </c>
      <c r="AL174" t="s">
        <v>1008</v>
      </c>
      <c r="AM174" t="s">
        <v>1009</v>
      </c>
      <c r="AN174" t="s">
        <v>2538</v>
      </c>
      <c r="AO174" t="s">
        <v>2539</v>
      </c>
      <c r="AP174">
        <v>10</v>
      </c>
      <c r="AQ174">
        <v>1</v>
      </c>
      <c r="AT174" t="s">
        <v>2540</v>
      </c>
      <c r="AU174" t="s">
        <v>2562</v>
      </c>
      <c r="AV174" t="s">
        <v>765</v>
      </c>
      <c r="AW174" t="s">
        <v>765</v>
      </c>
      <c r="AX174" t="s">
        <v>990</v>
      </c>
      <c r="AY174">
        <v>0</v>
      </c>
      <c r="AZ174" t="s">
        <v>994</v>
      </c>
      <c r="BA174">
        <v>1179740890568</v>
      </c>
      <c r="BD174">
        <v>1</v>
      </c>
      <c r="BF174" t="s">
        <v>2563</v>
      </c>
      <c r="BG174">
        <v>1333314600</v>
      </c>
      <c r="BH174" t="s">
        <v>995</v>
      </c>
      <c r="BI174">
        <v>12</v>
      </c>
      <c r="BJ174">
        <v>12</v>
      </c>
      <c r="BK174">
        <v>1300</v>
      </c>
      <c r="BL174" t="s">
        <v>2543</v>
      </c>
    </row>
    <row r="175" spans="3:64">
      <c r="C175" s="2">
        <v>244482</v>
      </c>
      <c r="D175" s="2">
        <v>244482</v>
      </c>
      <c r="F175">
        <v>489</v>
      </c>
      <c r="G175" t="s">
        <v>2531</v>
      </c>
      <c r="H175">
        <v>23</v>
      </c>
      <c r="I175" t="s">
        <v>2532</v>
      </c>
      <c r="J175" t="s">
        <v>985</v>
      </c>
      <c r="K175" t="s">
        <v>986</v>
      </c>
      <c r="L175">
        <v>923</v>
      </c>
      <c r="N175" t="s">
        <v>2636</v>
      </c>
      <c r="O175" t="s">
        <v>2637</v>
      </c>
      <c r="P175">
        <v>1</v>
      </c>
      <c r="Q175" t="s">
        <v>2638</v>
      </c>
      <c r="R175" s="2">
        <v>244481</v>
      </c>
      <c r="S175" s="2">
        <v>244482</v>
      </c>
      <c r="T175" t="s">
        <v>2639</v>
      </c>
      <c r="U175">
        <v>23090974</v>
      </c>
      <c r="V175" t="s">
        <v>211</v>
      </c>
      <c r="W175">
        <v>9</v>
      </c>
      <c r="X175">
        <v>9</v>
      </c>
      <c r="Y175">
        <v>9</v>
      </c>
      <c r="Z175">
        <v>9</v>
      </c>
      <c r="AA175">
        <v>0</v>
      </c>
      <c r="AB175">
        <v>0</v>
      </c>
      <c r="AC175">
        <v>0</v>
      </c>
      <c r="AD175">
        <v>0</v>
      </c>
      <c r="AE175">
        <v>9</v>
      </c>
      <c r="AF175">
        <v>9</v>
      </c>
      <c r="AI175" t="s">
        <v>2537</v>
      </c>
      <c r="AJ175" t="s">
        <v>989</v>
      </c>
      <c r="AK175" t="s">
        <v>1039</v>
      </c>
      <c r="AL175" t="s">
        <v>1008</v>
      </c>
      <c r="AM175" t="s">
        <v>1009</v>
      </c>
      <c r="AN175" t="s">
        <v>2538</v>
      </c>
      <c r="AO175" t="s">
        <v>2539</v>
      </c>
      <c r="AP175">
        <v>10</v>
      </c>
      <c r="AQ175">
        <v>1</v>
      </c>
      <c r="AT175" t="s">
        <v>2540</v>
      </c>
      <c r="AU175" t="s">
        <v>2562</v>
      </c>
      <c r="AV175" t="s">
        <v>765</v>
      </c>
      <c r="AW175" t="s">
        <v>765</v>
      </c>
      <c r="AX175" t="s">
        <v>990</v>
      </c>
      <c r="AY175">
        <v>0</v>
      </c>
      <c r="AZ175" t="s">
        <v>994</v>
      </c>
      <c r="BA175">
        <v>1179740890568</v>
      </c>
      <c r="BD175">
        <v>1</v>
      </c>
      <c r="BF175" t="s">
        <v>2563</v>
      </c>
      <c r="BG175">
        <v>1333314600</v>
      </c>
      <c r="BH175" t="s">
        <v>995</v>
      </c>
      <c r="BI175">
        <v>9</v>
      </c>
      <c r="BJ175">
        <v>9</v>
      </c>
      <c r="BK175">
        <v>1300</v>
      </c>
      <c r="BL175" t="s">
        <v>2543</v>
      </c>
    </row>
    <row r="176" spans="3:64">
      <c r="C176" s="2">
        <v>244482</v>
      </c>
      <c r="D176" s="2">
        <v>244482</v>
      </c>
      <c r="F176">
        <v>489</v>
      </c>
      <c r="G176" t="s">
        <v>2531</v>
      </c>
      <c r="H176">
        <v>23</v>
      </c>
      <c r="I176" t="s">
        <v>2532</v>
      </c>
      <c r="J176" t="s">
        <v>985</v>
      </c>
      <c r="K176" t="s">
        <v>986</v>
      </c>
      <c r="L176">
        <v>923</v>
      </c>
      <c r="N176" t="s">
        <v>2640</v>
      </c>
      <c r="O176" t="s">
        <v>2641</v>
      </c>
      <c r="P176">
        <v>1</v>
      </c>
      <c r="Q176" t="s">
        <v>2642</v>
      </c>
      <c r="R176" s="2">
        <v>244481</v>
      </c>
      <c r="S176" s="2">
        <v>244482</v>
      </c>
      <c r="T176" t="s">
        <v>2643</v>
      </c>
      <c r="U176">
        <v>23090967</v>
      </c>
      <c r="V176" t="s">
        <v>63</v>
      </c>
      <c r="W176">
        <v>3</v>
      </c>
      <c r="X176">
        <v>3</v>
      </c>
      <c r="Y176">
        <v>3</v>
      </c>
      <c r="Z176">
        <v>3</v>
      </c>
      <c r="AA176">
        <v>0</v>
      </c>
      <c r="AB176">
        <v>0</v>
      </c>
      <c r="AC176">
        <v>0</v>
      </c>
      <c r="AD176">
        <v>0</v>
      </c>
      <c r="AE176">
        <v>3</v>
      </c>
      <c r="AF176">
        <v>3</v>
      </c>
      <c r="AI176" t="s">
        <v>2537</v>
      </c>
      <c r="AJ176" t="s">
        <v>989</v>
      </c>
      <c r="AK176" t="s">
        <v>1007</v>
      </c>
      <c r="AL176" t="s">
        <v>1008</v>
      </c>
      <c r="AM176" t="s">
        <v>1009</v>
      </c>
      <c r="AN176" t="s">
        <v>2538</v>
      </c>
      <c r="AO176" t="s">
        <v>2539</v>
      </c>
      <c r="AP176">
        <v>10</v>
      </c>
      <c r="AQ176">
        <v>1</v>
      </c>
      <c r="AT176" t="s">
        <v>2540</v>
      </c>
      <c r="AU176" t="s">
        <v>2562</v>
      </c>
      <c r="AV176" t="s">
        <v>765</v>
      </c>
      <c r="AW176" t="s">
        <v>765</v>
      </c>
      <c r="AX176" t="s">
        <v>990</v>
      </c>
      <c r="AY176">
        <v>0</v>
      </c>
      <c r="AZ176" t="s">
        <v>994</v>
      </c>
      <c r="BA176">
        <v>1179740890572</v>
      </c>
      <c r="BD176">
        <v>1</v>
      </c>
      <c r="BF176" t="s">
        <v>2563</v>
      </c>
      <c r="BG176">
        <v>1333314600</v>
      </c>
      <c r="BH176" t="s">
        <v>995</v>
      </c>
      <c r="BI176">
        <v>3</v>
      </c>
      <c r="BJ176">
        <v>3</v>
      </c>
      <c r="BK176">
        <v>1300</v>
      </c>
      <c r="BL176" t="s">
        <v>2543</v>
      </c>
    </row>
    <row r="177" spans="3:64">
      <c r="C177" s="2">
        <v>244482</v>
      </c>
      <c r="D177" s="2">
        <v>244482</v>
      </c>
      <c r="F177">
        <v>489</v>
      </c>
      <c r="G177" t="s">
        <v>2531</v>
      </c>
      <c r="H177">
        <v>23</v>
      </c>
      <c r="I177" t="s">
        <v>2532</v>
      </c>
      <c r="J177" t="s">
        <v>985</v>
      </c>
      <c r="K177" t="s">
        <v>986</v>
      </c>
      <c r="L177">
        <v>923</v>
      </c>
      <c r="N177" t="s">
        <v>2640</v>
      </c>
      <c r="O177" t="s">
        <v>2641</v>
      </c>
      <c r="P177">
        <v>1</v>
      </c>
      <c r="Q177" t="s">
        <v>2642</v>
      </c>
      <c r="R177" s="2">
        <v>244481</v>
      </c>
      <c r="S177" s="2">
        <v>244482</v>
      </c>
      <c r="T177" t="s">
        <v>2643</v>
      </c>
      <c r="U177">
        <v>23086967</v>
      </c>
      <c r="V177" t="s">
        <v>209</v>
      </c>
      <c r="W177">
        <v>3</v>
      </c>
      <c r="X177">
        <v>3</v>
      </c>
      <c r="Y177">
        <v>3</v>
      </c>
      <c r="Z177">
        <v>3</v>
      </c>
      <c r="AA177">
        <v>0</v>
      </c>
      <c r="AB177">
        <v>0</v>
      </c>
      <c r="AC177">
        <v>0</v>
      </c>
      <c r="AD177">
        <v>0</v>
      </c>
      <c r="AE177">
        <v>3</v>
      </c>
      <c r="AF177">
        <v>3</v>
      </c>
      <c r="AI177" t="s">
        <v>2537</v>
      </c>
      <c r="AJ177" t="s">
        <v>989</v>
      </c>
      <c r="AK177" t="s">
        <v>1039</v>
      </c>
      <c r="AL177" t="s">
        <v>1008</v>
      </c>
      <c r="AM177" t="s">
        <v>1009</v>
      </c>
      <c r="AN177" t="s">
        <v>2538</v>
      </c>
      <c r="AO177" t="s">
        <v>2539</v>
      </c>
      <c r="AP177">
        <v>10</v>
      </c>
      <c r="AQ177">
        <v>1</v>
      </c>
      <c r="AT177" t="s">
        <v>2540</v>
      </c>
      <c r="AU177" t="s">
        <v>2562</v>
      </c>
      <c r="AV177" t="s">
        <v>765</v>
      </c>
      <c r="AW177" t="s">
        <v>765</v>
      </c>
      <c r="AX177" t="s">
        <v>990</v>
      </c>
      <c r="AY177">
        <v>0</v>
      </c>
      <c r="AZ177" t="s">
        <v>994</v>
      </c>
      <c r="BA177">
        <v>1179740890572</v>
      </c>
      <c r="BD177">
        <v>1</v>
      </c>
      <c r="BF177" t="s">
        <v>2563</v>
      </c>
      <c r="BG177">
        <v>1333314600</v>
      </c>
      <c r="BH177" t="s">
        <v>995</v>
      </c>
      <c r="BI177">
        <v>3</v>
      </c>
      <c r="BJ177">
        <v>3</v>
      </c>
      <c r="BK177">
        <v>1300</v>
      </c>
      <c r="BL177" t="s">
        <v>2543</v>
      </c>
    </row>
    <row r="178" spans="3:64">
      <c r="C178" s="2">
        <v>244482</v>
      </c>
      <c r="D178" s="2">
        <v>244482</v>
      </c>
      <c r="F178">
        <v>489</v>
      </c>
      <c r="G178" t="s">
        <v>2531</v>
      </c>
      <c r="H178">
        <v>23</v>
      </c>
      <c r="I178" t="s">
        <v>2532</v>
      </c>
      <c r="J178" t="s">
        <v>985</v>
      </c>
      <c r="K178" t="s">
        <v>986</v>
      </c>
      <c r="L178">
        <v>923</v>
      </c>
      <c r="N178" t="s">
        <v>2640</v>
      </c>
      <c r="O178" t="s">
        <v>2641</v>
      </c>
      <c r="P178">
        <v>1</v>
      </c>
      <c r="Q178" t="s">
        <v>2642</v>
      </c>
      <c r="R178" s="2">
        <v>244481</v>
      </c>
      <c r="S178" s="2">
        <v>244482</v>
      </c>
      <c r="T178" t="s">
        <v>2643</v>
      </c>
      <c r="U178">
        <v>23086963</v>
      </c>
      <c r="V178" t="s">
        <v>142</v>
      </c>
      <c r="W178">
        <v>3</v>
      </c>
      <c r="X178">
        <v>3</v>
      </c>
      <c r="Y178">
        <v>3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3</v>
      </c>
      <c r="AF178">
        <v>3</v>
      </c>
      <c r="AI178" t="s">
        <v>2537</v>
      </c>
      <c r="AJ178" t="s">
        <v>989</v>
      </c>
      <c r="AK178" t="s">
        <v>1039</v>
      </c>
      <c r="AL178" t="s">
        <v>1008</v>
      </c>
      <c r="AM178" t="s">
        <v>1009</v>
      </c>
      <c r="AN178" t="s">
        <v>2538</v>
      </c>
      <c r="AO178" t="s">
        <v>2539</v>
      </c>
      <c r="AP178">
        <v>10</v>
      </c>
      <c r="AQ178">
        <v>1</v>
      </c>
      <c r="AT178" t="s">
        <v>2540</v>
      </c>
      <c r="AU178" t="s">
        <v>2562</v>
      </c>
      <c r="AV178" t="s">
        <v>765</v>
      </c>
      <c r="AW178" t="s">
        <v>765</v>
      </c>
      <c r="AX178" t="s">
        <v>990</v>
      </c>
      <c r="AY178">
        <v>0</v>
      </c>
      <c r="AZ178" t="s">
        <v>994</v>
      </c>
      <c r="BA178">
        <v>1179740890572</v>
      </c>
      <c r="BD178">
        <v>1</v>
      </c>
      <c r="BF178" t="s">
        <v>2563</v>
      </c>
      <c r="BG178">
        <v>1333314600</v>
      </c>
      <c r="BH178" t="s">
        <v>995</v>
      </c>
      <c r="BI178">
        <v>3</v>
      </c>
      <c r="BJ178">
        <v>3</v>
      </c>
      <c r="BK178">
        <v>1300</v>
      </c>
      <c r="BL178" t="s">
        <v>2543</v>
      </c>
    </row>
    <row r="179" spans="3:64">
      <c r="C179" s="2">
        <v>244482</v>
      </c>
      <c r="D179" s="2">
        <v>244482</v>
      </c>
      <c r="F179">
        <v>489</v>
      </c>
      <c r="G179" t="s">
        <v>2531</v>
      </c>
      <c r="H179">
        <v>23</v>
      </c>
      <c r="I179" t="s">
        <v>2532</v>
      </c>
      <c r="J179" t="s">
        <v>985</v>
      </c>
      <c r="K179" t="s">
        <v>986</v>
      </c>
      <c r="L179">
        <v>923</v>
      </c>
      <c r="N179" t="s">
        <v>2640</v>
      </c>
      <c r="O179" t="s">
        <v>2641</v>
      </c>
      <c r="P179">
        <v>1</v>
      </c>
      <c r="Q179" t="s">
        <v>2642</v>
      </c>
      <c r="R179" s="2">
        <v>244481</v>
      </c>
      <c r="S179" s="2">
        <v>244482</v>
      </c>
      <c r="T179" t="s">
        <v>2643</v>
      </c>
      <c r="U179">
        <v>23086966</v>
      </c>
      <c r="V179" t="s">
        <v>199</v>
      </c>
      <c r="W179">
        <v>3</v>
      </c>
      <c r="X179">
        <v>3</v>
      </c>
      <c r="Y179">
        <v>3</v>
      </c>
      <c r="Z179">
        <v>3</v>
      </c>
      <c r="AA179">
        <v>0</v>
      </c>
      <c r="AB179">
        <v>0</v>
      </c>
      <c r="AC179">
        <v>0</v>
      </c>
      <c r="AD179">
        <v>0</v>
      </c>
      <c r="AE179">
        <v>3</v>
      </c>
      <c r="AF179">
        <v>3</v>
      </c>
      <c r="AI179" t="s">
        <v>2537</v>
      </c>
      <c r="AJ179" t="s">
        <v>989</v>
      </c>
      <c r="AK179" t="s">
        <v>1039</v>
      </c>
      <c r="AL179" t="s">
        <v>1008</v>
      </c>
      <c r="AM179" t="s">
        <v>1009</v>
      </c>
      <c r="AN179" t="s">
        <v>2538</v>
      </c>
      <c r="AO179" t="s">
        <v>2539</v>
      </c>
      <c r="AP179">
        <v>10</v>
      </c>
      <c r="AQ179">
        <v>1</v>
      </c>
      <c r="AT179" t="s">
        <v>2540</v>
      </c>
      <c r="AU179" t="s">
        <v>2562</v>
      </c>
      <c r="AV179" t="s">
        <v>765</v>
      </c>
      <c r="AW179" t="s">
        <v>765</v>
      </c>
      <c r="AX179" t="s">
        <v>990</v>
      </c>
      <c r="AY179">
        <v>0</v>
      </c>
      <c r="AZ179" t="s">
        <v>994</v>
      </c>
      <c r="BA179">
        <v>1179740890572</v>
      </c>
      <c r="BD179">
        <v>1</v>
      </c>
      <c r="BF179" t="s">
        <v>2563</v>
      </c>
      <c r="BG179">
        <v>1333314600</v>
      </c>
      <c r="BH179" t="s">
        <v>995</v>
      </c>
      <c r="BI179">
        <v>3</v>
      </c>
      <c r="BJ179">
        <v>3</v>
      </c>
      <c r="BK179">
        <v>1300</v>
      </c>
      <c r="BL179" t="s">
        <v>2543</v>
      </c>
    </row>
    <row r="180" spans="3:64">
      <c r="C180" s="2">
        <v>244482</v>
      </c>
      <c r="D180" s="2">
        <v>244482</v>
      </c>
      <c r="F180">
        <v>489</v>
      </c>
      <c r="G180" t="s">
        <v>2531</v>
      </c>
      <c r="H180">
        <v>23</v>
      </c>
      <c r="I180" t="s">
        <v>2532</v>
      </c>
      <c r="J180" t="s">
        <v>985</v>
      </c>
      <c r="K180" t="s">
        <v>986</v>
      </c>
      <c r="L180">
        <v>923</v>
      </c>
      <c r="N180" t="s">
        <v>2640</v>
      </c>
      <c r="O180" t="s">
        <v>2641</v>
      </c>
      <c r="P180">
        <v>1</v>
      </c>
      <c r="Q180" t="s">
        <v>2642</v>
      </c>
      <c r="R180" s="2">
        <v>244481</v>
      </c>
      <c r="S180" s="2">
        <v>244482</v>
      </c>
      <c r="T180" t="s">
        <v>2643</v>
      </c>
      <c r="U180">
        <v>23086964</v>
      </c>
      <c r="V180" t="s">
        <v>156</v>
      </c>
      <c r="W180">
        <v>3</v>
      </c>
      <c r="X180">
        <v>3</v>
      </c>
      <c r="Y180">
        <v>3</v>
      </c>
      <c r="Z180">
        <v>3</v>
      </c>
      <c r="AA180">
        <v>0</v>
      </c>
      <c r="AB180">
        <v>0</v>
      </c>
      <c r="AC180">
        <v>0</v>
      </c>
      <c r="AD180">
        <v>0</v>
      </c>
      <c r="AE180">
        <v>3</v>
      </c>
      <c r="AF180">
        <v>3</v>
      </c>
      <c r="AI180" t="s">
        <v>2537</v>
      </c>
      <c r="AJ180" t="s">
        <v>989</v>
      </c>
      <c r="AK180" t="s">
        <v>1039</v>
      </c>
      <c r="AL180" t="s">
        <v>1008</v>
      </c>
      <c r="AM180" t="s">
        <v>1009</v>
      </c>
      <c r="AN180" t="s">
        <v>2538</v>
      </c>
      <c r="AO180" t="s">
        <v>2539</v>
      </c>
      <c r="AP180">
        <v>10</v>
      </c>
      <c r="AQ180">
        <v>1</v>
      </c>
      <c r="AT180" t="s">
        <v>2540</v>
      </c>
      <c r="AU180" t="s">
        <v>2562</v>
      </c>
      <c r="AV180" t="s">
        <v>765</v>
      </c>
      <c r="AW180" t="s">
        <v>765</v>
      </c>
      <c r="AX180" t="s">
        <v>990</v>
      </c>
      <c r="AY180">
        <v>0</v>
      </c>
      <c r="AZ180" t="s">
        <v>994</v>
      </c>
      <c r="BA180">
        <v>1179740890572</v>
      </c>
      <c r="BD180">
        <v>1</v>
      </c>
      <c r="BF180" t="s">
        <v>2563</v>
      </c>
      <c r="BG180">
        <v>1333314600</v>
      </c>
      <c r="BH180" t="s">
        <v>995</v>
      </c>
      <c r="BI180">
        <v>3</v>
      </c>
      <c r="BJ180">
        <v>3</v>
      </c>
      <c r="BK180">
        <v>1300</v>
      </c>
      <c r="BL180" t="s">
        <v>2543</v>
      </c>
    </row>
    <row r="181" spans="3:64">
      <c r="C181" s="2">
        <v>244482</v>
      </c>
      <c r="D181" s="2">
        <v>244482</v>
      </c>
      <c r="F181">
        <v>489</v>
      </c>
      <c r="G181" t="s">
        <v>2531</v>
      </c>
      <c r="H181">
        <v>23</v>
      </c>
      <c r="I181" t="s">
        <v>2532</v>
      </c>
      <c r="J181" t="s">
        <v>985</v>
      </c>
      <c r="K181" t="s">
        <v>986</v>
      </c>
      <c r="L181">
        <v>923</v>
      </c>
      <c r="N181" t="s">
        <v>2640</v>
      </c>
      <c r="O181" t="s">
        <v>2641</v>
      </c>
      <c r="P181">
        <v>1</v>
      </c>
      <c r="Q181" t="s">
        <v>2642</v>
      </c>
      <c r="R181" s="2">
        <v>244481</v>
      </c>
      <c r="S181" s="2">
        <v>244482</v>
      </c>
      <c r="T181" t="s">
        <v>2643</v>
      </c>
      <c r="U181">
        <v>23090975</v>
      </c>
      <c r="V181" t="s">
        <v>249</v>
      </c>
      <c r="W181">
        <v>6</v>
      </c>
      <c r="X181">
        <v>6</v>
      </c>
      <c r="Y181">
        <v>6</v>
      </c>
      <c r="Z181">
        <v>6</v>
      </c>
      <c r="AA181">
        <v>0</v>
      </c>
      <c r="AB181">
        <v>0</v>
      </c>
      <c r="AC181">
        <v>0</v>
      </c>
      <c r="AD181">
        <v>0</v>
      </c>
      <c r="AE181">
        <v>6</v>
      </c>
      <c r="AF181">
        <v>6</v>
      </c>
      <c r="AI181" t="s">
        <v>2537</v>
      </c>
      <c r="AJ181" t="s">
        <v>989</v>
      </c>
      <c r="AK181" t="s">
        <v>1039</v>
      </c>
      <c r="AL181" t="s">
        <v>1008</v>
      </c>
      <c r="AM181" t="s">
        <v>1009</v>
      </c>
      <c r="AN181" t="s">
        <v>2538</v>
      </c>
      <c r="AO181" t="s">
        <v>2539</v>
      </c>
      <c r="AP181">
        <v>10</v>
      </c>
      <c r="AQ181">
        <v>1</v>
      </c>
      <c r="AT181" t="s">
        <v>2540</v>
      </c>
      <c r="AU181" t="s">
        <v>2562</v>
      </c>
      <c r="AV181" t="s">
        <v>765</v>
      </c>
      <c r="AW181" t="s">
        <v>765</v>
      </c>
      <c r="AX181" t="s">
        <v>990</v>
      </c>
      <c r="AY181">
        <v>0</v>
      </c>
      <c r="AZ181" t="s">
        <v>994</v>
      </c>
      <c r="BA181">
        <v>1179740890572</v>
      </c>
      <c r="BD181">
        <v>1</v>
      </c>
      <c r="BF181" t="s">
        <v>2563</v>
      </c>
      <c r="BG181">
        <v>1333314600</v>
      </c>
      <c r="BH181" t="s">
        <v>995</v>
      </c>
      <c r="BI181">
        <v>6</v>
      </c>
      <c r="BJ181">
        <v>6</v>
      </c>
      <c r="BK181">
        <v>1300</v>
      </c>
      <c r="BL181" t="s">
        <v>2543</v>
      </c>
    </row>
    <row r="182" spans="3:64">
      <c r="C182" s="2">
        <v>244482</v>
      </c>
      <c r="D182" s="2">
        <v>244482</v>
      </c>
      <c r="F182">
        <v>489</v>
      </c>
      <c r="G182" t="s">
        <v>2531</v>
      </c>
      <c r="H182">
        <v>23</v>
      </c>
      <c r="I182" t="s">
        <v>2532</v>
      </c>
      <c r="J182" t="s">
        <v>985</v>
      </c>
      <c r="K182" t="s">
        <v>986</v>
      </c>
      <c r="L182">
        <v>923</v>
      </c>
      <c r="N182" t="s">
        <v>2640</v>
      </c>
      <c r="O182" t="s">
        <v>2641</v>
      </c>
      <c r="P182">
        <v>1</v>
      </c>
      <c r="Q182" t="s">
        <v>2642</v>
      </c>
      <c r="R182" s="2">
        <v>244481</v>
      </c>
      <c r="S182" s="2">
        <v>244482</v>
      </c>
      <c r="T182" t="s">
        <v>2643</v>
      </c>
      <c r="U182">
        <v>23090977</v>
      </c>
      <c r="V182" t="s">
        <v>98</v>
      </c>
      <c r="W182">
        <v>3</v>
      </c>
      <c r="X182">
        <v>3</v>
      </c>
      <c r="Y182">
        <v>3</v>
      </c>
      <c r="Z182">
        <v>3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3</v>
      </c>
      <c r="AI182" t="s">
        <v>2537</v>
      </c>
      <c r="AJ182" t="s">
        <v>989</v>
      </c>
      <c r="AK182" t="s">
        <v>1007</v>
      </c>
      <c r="AL182" t="s">
        <v>1008</v>
      </c>
      <c r="AM182" t="s">
        <v>1009</v>
      </c>
      <c r="AN182" t="s">
        <v>2538</v>
      </c>
      <c r="AO182" t="s">
        <v>2539</v>
      </c>
      <c r="AP182">
        <v>10</v>
      </c>
      <c r="AQ182">
        <v>1</v>
      </c>
      <c r="AT182" t="s">
        <v>2540</v>
      </c>
      <c r="AU182" t="s">
        <v>2562</v>
      </c>
      <c r="AV182" t="s">
        <v>765</v>
      </c>
      <c r="AW182" t="s">
        <v>765</v>
      </c>
      <c r="AX182" t="s">
        <v>990</v>
      </c>
      <c r="AY182">
        <v>0</v>
      </c>
      <c r="AZ182" t="s">
        <v>994</v>
      </c>
      <c r="BA182">
        <v>1179740890572</v>
      </c>
      <c r="BD182">
        <v>1</v>
      </c>
      <c r="BF182" t="s">
        <v>2563</v>
      </c>
      <c r="BG182">
        <v>1333314600</v>
      </c>
      <c r="BH182" t="s">
        <v>995</v>
      </c>
      <c r="BI182">
        <v>3</v>
      </c>
      <c r="BJ182">
        <v>3</v>
      </c>
      <c r="BK182">
        <v>1300</v>
      </c>
      <c r="BL182" t="s">
        <v>2543</v>
      </c>
    </row>
    <row r="183" spans="3:64">
      <c r="C183" s="2">
        <v>244482</v>
      </c>
      <c r="D183" s="2">
        <v>244482</v>
      </c>
      <c r="F183">
        <v>489</v>
      </c>
      <c r="G183" t="s">
        <v>2531</v>
      </c>
      <c r="H183">
        <v>23</v>
      </c>
      <c r="I183" t="s">
        <v>2532</v>
      </c>
      <c r="J183" t="s">
        <v>985</v>
      </c>
      <c r="K183" t="s">
        <v>986</v>
      </c>
      <c r="L183">
        <v>923</v>
      </c>
      <c r="N183" t="s">
        <v>2640</v>
      </c>
      <c r="O183" t="s">
        <v>2641</v>
      </c>
      <c r="P183">
        <v>1</v>
      </c>
      <c r="Q183" t="s">
        <v>2642</v>
      </c>
      <c r="R183" s="2">
        <v>244481</v>
      </c>
      <c r="S183" s="2">
        <v>244482</v>
      </c>
      <c r="T183" t="s">
        <v>2643</v>
      </c>
      <c r="U183">
        <v>23090984</v>
      </c>
      <c r="V183" t="s">
        <v>227</v>
      </c>
      <c r="W183">
        <v>3</v>
      </c>
      <c r="X183">
        <v>3</v>
      </c>
      <c r="Y183">
        <v>3</v>
      </c>
      <c r="Z183">
        <v>3</v>
      </c>
      <c r="AA183">
        <v>0</v>
      </c>
      <c r="AB183">
        <v>0</v>
      </c>
      <c r="AC183">
        <v>0</v>
      </c>
      <c r="AD183">
        <v>0</v>
      </c>
      <c r="AE183">
        <v>3</v>
      </c>
      <c r="AF183">
        <v>3</v>
      </c>
      <c r="AI183" t="s">
        <v>2537</v>
      </c>
      <c r="AJ183" t="s">
        <v>989</v>
      </c>
      <c r="AK183" t="s">
        <v>1039</v>
      </c>
      <c r="AL183" t="s">
        <v>1008</v>
      </c>
      <c r="AM183" t="s">
        <v>1009</v>
      </c>
      <c r="AN183" t="s">
        <v>2538</v>
      </c>
      <c r="AO183" t="s">
        <v>2539</v>
      </c>
      <c r="AP183">
        <v>10</v>
      </c>
      <c r="AQ183">
        <v>1</v>
      </c>
      <c r="AT183" t="s">
        <v>2540</v>
      </c>
      <c r="AU183" t="s">
        <v>2562</v>
      </c>
      <c r="AV183" t="s">
        <v>765</v>
      </c>
      <c r="AW183" t="s">
        <v>765</v>
      </c>
      <c r="AX183" t="s">
        <v>990</v>
      </c>
      <c r="AY183">
        <v>0</v>
      </c>
      <c r="AZ183" t="s">
        <v>994</v>
      </c>
      <c r="BA183">
        <v>1179740890572</v>
      </c>
      <c r="BD183">
        <v>1</v>
      </c>
      <c r="BF183" t="s">
        <v>2563</v>
      </c>
      <c r="BG183">
        <v>1333314600</v>
      </c>
      <c r="BH183" t="s">
        <v>995</v>
      </c>
      <c r="BI183">
        <v>3</v>
      </c>
      <c r="BJ183">
        <v>3</v>
      </c>
      <c r="BK183">
        <v>1300</v>
      </c>
      <c r="BL183" t="s">
        <v>2543</v>
      </c>
    </row>
    <row r="184" spans="3:64">
      <c r="C184" s="2">
        <v>244482</v>
      </c>
      <c r="D184" s="2">
        <v>244482</v>
      </c>
      <c r="F184">
        <v>489</v>
      </c>
      <c r="G184" t="s">
        <v>2531</v>
      </c>
      <c r="H184">
        <v>23</v>
      </c>
      <c r="I184" t="s">
        <v>2532</v>
      </c>
      <c r="J184" t="s">
        <v>985</v>
      </c>
      <c r="K184" t="s">
        <v>986</v>
      </c>
      <c r="L184">
        <v>923</v>
      </c>
      <c r="N184" t="s">
        <v>2640</v>
      </c>
      <c r="O184" t="s">
        <v>2641</v>
      </c>
      <c r="P184">
        <v>1</v>
      </c>
      <c r="Q184" t="s">
        <v>2642</v>
      </c>
      <c r="R184" s="2">
        <v>244481</v>
      </c>
      <c r="S184" s="2">
        <v>244482</v>
      </c>
      <c r="T184" t="s">
        <v>2643</v>
      </c>
      <c r="U184">
        <v>23039556</v>
      </c>
      <c r="V184" t="s">
        <v>267</v>
      </c>
      <c r="W184">
        <v>1</v>
      </c>
      <c r="X184">
        <v>5</v>
      </c>
      <c r="Y184">
        <v>1</v>
      </c>
      <c r="Z184">
        <v>5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5</v>
      </c>
      <c r="AI184" t="s">
        <v>2537</v>
      </c>
      <c r="AJ184" t="s">
        <v>989</v>
      </c>
      <c r="AK184" t="s">
        <v>1039</v>
      </c>
      <c r="AL184" t="s">
        <v>1008</v>
      </c>
      <c r="AM184" t="s">
        <v>1009</v>
      </c>
      <c r="AN184" t="s">
        <v>2538</v>
      </c>
      <c r="AO184" t="s">
        <v>2539</v>
      </c>
      <c r="AP184">
        <v>10</v>
      </c>
      <c r="AQ184">
        <v>1</v>
      </c>
      <c r="AT184" t="s">
        <v>2540</v>
      </c>
      <c r="AU184" t="s">
        <v>2562</v>
      </c>
      <c r="AV184" t="s">
        <v>1010</v>
      </c>
      <c r="AW184" t="s">
        <v>765</v>
      </c>
      <c r="AX184" t="s">
        <v>990</v>
      </c>
      <c r="AY184">
        <v>0</v>
      </c>
      <c r="AZ184" t="s">
        <v>994</v>
      </c>
      <c r="BA184">
        <v>1179740890572</v>
      </c>
      <c r="BD184">
        <v>1</v>
      </c>
      <c r="BF184" t="s">
        <v>2563</v>
      </c>
      <c r="BG184">
        <v>1333314600</v>
      </c>
      <c r="BH184" t="s">
        <v>995</v>
      </c>
      <c r="BI184">
        <v>1</v>
      </c>
      <c r="BJ184">
        <v>5</v>
      </c>
      <c r="BK184">
        <v>1300</v>
      </c>
      <c r="BL184" t="s">
        <v>2543</v>
      </c>
    </row>
    <row r="185" spans="3:64">
      <c r="C185" s="2">
        <v>244482</v>
      </c>
      <c r="D185" s="2">
        <v>244482</v>
      </c>
      <c r="F185">
        <v>489</v>
      </c>
      <c r="G185" t="s">
        <v>2531</v>
      </c>
      <c r="H185">
        <v>23</v>
      </c>
      <c r="I185" t="s">
        <v>2532</v>
      </c>
      <c r="J185" t="s">
        <v>985</v>
      </c>
      <c r="K185" t="s">
        <v>986</v>
      </c>
      <c r="L185">
        <v>923</v>
      </c>
      <c r="N185" t="s">
        <v>2640</v>
      </c>
      <c r="O185" t="s">
        <v>2641</v>
      </c>
      <c r="P185">
        <v>1</v>
      </c>
      <c r="Q185" t="s">
        <v>2642</v>
      </c>
      <c r="R185" s="2">
        <v>244481</v>
      </c>
      <c r="S185" s="2">
        <v>244482</v>
      </c>
      <c r="T185" t="s">
        <v>2643</v>
      </c>
      <c r="U185">
        <v>23095553</v>
      </c>
      <c r="V185" t="s">
        <v>67</v>
      </c>
      <c r="W185">
        <v>3</v>
      </c>
      <c r="X185">
        <v>3</v>
      </c>
      <c r="Y185">
        <v>3</v>
      </c>
      <c r="Z185">
        <v>3</v>
      </c>
      <c r="AA185">
        <v>0</v>
      </c>
      <c r="AB185">
        <v>0</v>
      </c>
      <c r="AC185">
        <v>0</v>
      </c>
      <c r="AD185">
        <v>0</v>
      </c>
      <c r="AE185">
        <v>3</v>
      </c>
      <c r="AF185">
        <v>3</v>
      </c>
      <c r="AI185" t="s">
        <v>2537</v>
      </c>
      <c r="AJ185" t="s">
        <v>989</v>
      </c>
      <c r="AK185" t="s">
        <v>1007</v>
      </c>
      <c r="AL185" t="s">
        <v>1008</v>
      </c>
      <c r="AM185" t="s">
        <v>1009</v>
      </c>
      <c r="AN185" t="s">
        <v>2538</v>
      </c>
      <c r="AO185" t="s">
        <v>2539</v>
      </c>
      <c r="AP185">
        <v>10</v>
      </c>
      <c r="AQ185">
        <v>1</v>
      </c>
      <c r="AT185" t="s">
        <v>2540</v>
      </c>
      <c r="AU185" t="s">
        <v>2562</v>
      </c>
      <c r="AV185" t="s">
        <v>765</v>
      </c>
      <c r="AW185" t="s">
        <v>765</v>
      </c>
      <c r="AX185" t="s">
        <v>990</v>
      </c>
      <c r="AY185">
        <v>0</v>
      </c>
      <c r="AZ185" t="s">
        <v>994</v>
      </c>
      <c r="BA185">
        <v>1179740890572</v>
      </c>
      <c r="BD185">
        <v>1</v>
      </c>
      <c r="BF185" t="s">
        <v>2563</v>
      </c>
      <c r="BG185">
        <v>1333314600</v>
      </c>
      <c r="BH185" t="s">
        <v>995</v>
      </c>
      <c r="BI185">
        <v>3</v>
      </c>
      <c r="BJ185">
        <v>3</v>
      </c>
      <c r="BK185">
        <v>1300</v>
      </c>
      <c r="BL185" t="s">
        <v>2543</v>
      </c>
    </row>
    <row r="186" spans="3:64">
      <c r="C186" s="2">
        <v>244482</v>
      </c>
      <c r="D186" s="2">
        <v>244482</v>
      </c>
      <c r="F186">
        <v>489</v>
      </c>
      <c r="G186" t="s">
        <v>2531</v>
      </c>
      <c r="H186">
        <v>23</v>
      </c>
      <c r="I186" t="s">
        <v>2532</v>
      </c>
      <c r="J186" t="s">
        <v>985</v>
      </c>
      <c r="K186" t="s">
        <v>986</v>
      </c>
      <c r="L186">
        <v>923</v>
      </c>
      <c r="N186" t="s">
        <v>2644</v>
      </c>
      <c r="O186" t="s">
        <v>2645</v>
      </c>
      <c r="P186">
        <v>1</v>
      </c>
      <c r="Q186" t="s">
        <v>2646</v>
      </c>
      <c r="R186" s="2">
        <v>244481</v>
      </c>
      <c r="S186" s="2">
        <v>244482</v>
      </c>
      <c r="T186" t="s">
        <v>2647</v>
      </c>
      <c r="U186">
        <v>23090984</v>
      </c>
      <c r="V186" t="s">
        <v>227</v>
      </c>
      <c r="W186">
        <v>15</v>
      </c>
      <c r="X186">
        <v>15</v>
      </c>
      <c r="Y186">
        <v>15</v>
      </c>
      <c r="Z186">
        <v>15</v>
      </c>
      <c r="AA186">
        <v>0</v>
      </c>
      <c r="AB186">
        <v>0</v>
      </c>
      <c r="AC186">
        <v>0</v>
      </c>
      <c r="AD186">
        <v>0</v>
      </c>
      <c r="AE186">
        <v>15</v>
      </c>
      <c r="AF186">
        <v>15</v>
      </c>
      <c r="AI186" t="s">
        <v>2537</v>
      </c>
      <c r="AJ186" t="s">
        <v>989</v>
      </c>
      <c r="AK186" t="s">
        <v>1039</v>
      </c>
      <c r="AL186" t="s">
        <v>1008</v>
      </c>
      <c r="AM186" t="s">
        <v>1009</v>
      </c>
      <c r="AN186" t="s">
        <v>2538</v>
      </c>
      <c r="AO186" t="s">
        <v>2539</v>
      </c>
      <c r="AP186">
        <v>10</v>
      </c>
      <c r="AQ186">
        <v>1</v>
      </c>
      <c r="AT186" t="s">
        <v>2540</v>
      </c>
      <c r="AU186" t="s">
        <v>2562</v>
      </c>
      <c r="AV186" t="s">
        <v>765</v>
      </c>
      <c r="AW186" t="s">
        <v>765</v>
      </c>
      <c r="AX186" t="s">
        <v>990</v>
      </c>
      <c r="AY186">
        <v>0</v>
      </c>
      <c r="AZ186" t="s">
        <v>994</v>
      </c>
      <c r="BA186">
        <v>1179740890600</v>
      </c>
      <c r="BD186">
        <v>1</v>
      </c>
      <c r="BF186" t="s">
        <v>2563</v>
      </c>
      <c r="BG186">
        <v>1333314600</v>
      </c>
      <c r="BH186" t="s">
        <v>995</v>
      </c>
      <c r="BI186">
        <v>15</v>
      </c>
      <c r="BJ186">
        <v>15</v>
      </c>
      <c r="BK186">
        <v>1300</v>
      </c>
      <c r="BL186" t="s">
        <v>2543</v>
      </c>
    </row>
    <row r="187" spans="3:64">
      <c r="C187" s="2">
        <v>244482</v>
      </c>
      <c r="D187" s="2">
        <v>244482</v>
      </c>
      <c r="F187">
        <v>489</v>
      </c>
      <c r="G187" t="s">
        <v>2531</v>
      </c>
      <c r="H187">
        <v>23</v>
      </c>
      <c r="I187" t="s">
        <v>2532</v>
      </c>
      <c r="J187" t="s">
        <v>985</v>
      </c>
      <c r="K187" t="s">
        <v>986</v>
      </c>
      <c r="L187">
        <v>923</v>
      </c>
      <c r="N187" t="s">
        <v>2644</v>
      </c>
      <c r="O187" t="s">
        <v>2645</v>
      </c>
      <c r="P187">
        <v>1</v>
      </c>
      <c r="Q187" t="s">
        <v>2646</v>
      </c>
      <c r="R187" s="2">
        <v>244481</v>
      </c>
      <c r="S187" s="2">
        <v>244482</v>
      </c>
      <c r="T187" t="s">
        <v>2647</v>
      </c>
      <c r="U187">
        <v>23015265</v>
      </c>
      <c r="V187" t="s">
        <v>181</v>
      </c>
      <c r="W187">
        <v>5</v>
      </c>
      <c r="X187">
        <v>5</v>
      </c>
      <c r="Y187">
        <v>5</v>
      </c>
      <c r="Z187">
        <v>5</v>
      </c>
      <c r="AA187">
        <v>0</v>
      </c>
      <c r="AB187">
        <v>0</v>
      </c>
      <c r="AC187">
        <v>0</v>
      </c>
      <c r="AD187">
        <v>0</v>
      </c>
      <c r="AE187">
        <v>5</v>
      </c>
      <c r="AF187">
        <v>5</v>
      </c>
      <c r="AI187" t="s">
        <v>2537</v>
      </c>
      <c r="AJ187" t="s">
        <v>989</v>
      </c>
      <c r="AK187" t="s">
        <v>1039</v>
      </c>
      <c r="AL187" t="s">
        <v>1008</v>
      </c>
      <c r="AM187" t="s">
        <v>1009</v>
      </c>
      <c r="AN187" t="s">
        <v>2538</v>
      </c>
      <c r="AO187" t="s">
        <v>2539</v>
      </c>
      <c r="AP187">
        <v>10</v>
      </c>
      <c r="AQ187">
        <v>1</v>
      </c>
      <c r="AT187" t="s">
        <v>2540</v>
      </c>
      <c r="AU187" t="s">
        <v>2562</v>
      </c>
      <c r="AV187" t="s">
        <v>765</v>
      </c>
      <c r="AW187" t="s">
        <v>765</v>
      </c>
      <c r="AX187" t="s">
        <v>990</v>
      </c>
      <c r="AY187">
        <v>0</v>
      </c>
      <c r="AZ187" t="s">
        <v>994</v>
      </c>
      <c r="BA187">
        <v>1179740890600</v>
      </c>
      <c r="BD187">
        <v>1</v>
      </c>
      <c r="BF187" t="s">
        <v>2563</v>
      </c>
      <c r="BG187">
        <v>1333314600</v>
      </c>
      <c r="BH187" t="s">
        <v>995</v>
      </c>
      <c r="BI187">
        <v>5</v>
      </c>
      <c r="BJ187">
        <v>5</v>
      </c>
      <c r="BK187">
        <v>1300</v>
      </c>
      <c r="BL187" t="s">
        <v>2543</v>
      </c>
    </row>
    <row r="188" spans="3:64">
      <c r="C188" s="2">
        <v>244482</v>
      </c>
      <c r="D188" s="2">
        <v>244482</v>
      </c>
      <c r="F188">
        <v>489</v>
      </c>
      <c r="G188" t="s">
        <v>2531</v>
      </c>
      <c r="H188">
        <v>23</v>
      </c>
      <c r="I188" t="s">
        <v>2532</v>
      </c>
      <c r="J188" t="s">
        <v>985</v>
      </c>
      <c r="K188" t="s">
        <v>986</v>
      </c>
      <c r="L188">
        <v>923</v>
      </c>
      <c r="N188" t="s">
        <v>2644</v>
      </c>
      <c r="O188" t="s">
        <v>2645</v>
      </c>
      <c r="P188">
        <v>1</v>
      </c>
      <c r="Q188" t="s">
        <v>2646</v>
      </c>
      <c r="R188" s="2">
        <v>244481</v>
      </c>
      <c r="S188" s="2">
        <v>244482</v>
      </c>
      <c r="T188" t="s">
        <v>2647</v>
      </c>
      <c r="U188">
        <v>23086970</v>
      </c>
      <c r="V188" t="s">
        <v>191</v>
      </c>
      <c r="W188">
        <v>6</v>
      </c>
      <c r="X188">
        <v>6</v>
      </c>
      <c r="Y188">
        <v>6</v>
      </c>
      <c r="Z188">
        <v>6</v>
      </c>
      <c r="AA188">
        <v>0</v>
      </c>
      <c r="AB188">
        <v>0</v>
      </c>
      <c r="AC188">
        <v>0</v>
      </c>
      <c r="AD188">
        <v>0</v>
      </c>
      <c r="AE188">
        <v>6</v>
      </c>
      <c r="AF188">
        <v>6</v>
      </c>
      <c r="AI188" t="s">
        <v>2537</v>
      </c>
      <c r="AJ188" t="s">
        <v>989</v>
      </c>
      <c r="AK188" t="s">
        <v>1039</v>
      </c>
      <c r="AL188" t="s">
        <v>1008</v>
      </c>
      <c r="AM188" t="s">
        <v>1009</v>
      </c>
      <c r="AN188" t="s">
        <v>2538</v>
      </c>
      <c r="AO188" t="s">
        <v>2539</v>
      </c>
      <c r="AP188">
        <v>10</v>
      </c>
      <c r="AQ188">
        <v>1</v>
      </c>
      <c r="AT188" t="s">
        <v>2540</v>
      </c>
      <c r="AU188" t="s">
        <v>2562</v>
      </c>
      <c r="AV188" t="s">
        <v>765</v>
      </c>
      <c r="AW188" t="s">
        <v>765</v>
      </c>
      <c r="AX188" t="s">
        <v>990</v>
      </c>
      <c r="AY188">
        <v>0</v>
      </c>
      <c r="AZ188" t="s">
        <v>994</v>
      </c>
      <c r="BA188">
        <v>1179740890600</v>
      </c>
      <c r="BD188">
        <v>1</v>
      </c>
      <c r="BF188" t="s">
        <v>2563</v>
      </c>
      <c r="BG188">
        <v>1333314600</v>
      </c>
      <c r="BH188" t="s">
        <v>995</v>
      </c>
      <c r="BI188">
        <v>6</v>
      </c>
      <c r="BJ188">
        <v>6</v>
      </c>
      <c r="BK188">
        <v>1300</v>
      </c>
      <c r="BL188" t="s">
        <v>2543</v>
      </c>
    </row>
    <row r="189" spans="3:64">
      <c r="C189" s="2">
        <v>244482</v>
      </c>
      <c r="D189" s="2">
        <v>244482</v>
      </c>
      <c r="F189">
        <v>489</v>
      </c>
      <c r="G189" t="s">
        <v>2531</v>
      </c>
      <c r="H189">
        <v>23</v>
      </c>
      <c r="I189" t="s">
        <v>2532</v>
      </c>
      <c r="J189" t="s">
        <v>985</v>
      </c>
      <c r="K189" t="s">
        <v>986</v>
      </c>
      <c r="L189">
        <v>923</v>
      </c>
      <c r="N189" t="s">
        <v>2644</v>
      </c>
      <c r="O189" t="s">
        <v>2645</v>
      </c>
      <c r="P189">
        <v>1</v>
      </c>
      <c r="Q189" t="s">
        <v>2646</v>
      </c>
      <c r="R189" s="2">
        <v>244481</v>
      </c>
      <c r="S189" s="2">
        <v>244482</v>
      </c>
      <c r="T189" t="s">
        <v>2647</v>
      </c>
      <c r="U189">
        <v>23086962</v>
      </c>
      <c r="V189" t="s">
        <v>179</v>
      </c>
      <c r="W189">
        <v>3</v>
      </c>
      <c r="X189">
        <v>3</v>
      </c>
      <c r="Y189">
        <v>3</v>
      </c>
      <c r="Z189">
        <v>3</v>
      </c>
      <c r="AA189">
        <v>0</v>
      </c>
      <c r="AB189">
        <v>0</v>
      </c>
      <c r="AC189">
        <v>0</v>
      </c>
      <c r="AD189">
        <v>0</v>
      </c>
      <c r="AE189">
        <v>3</v>
      </c>
      <c r="AF189">
        <v>3</v>
      </c>
      <c r="AI189" t="s">
        <v>2537</v>
      </c>
      <c r="AJ189" t="s">
        <v>989</v>
      </c>
      <c r="AK189" t="s">
        <v>1039</v>
      </c>
      <c r="AL189" t="s">
        <v>1008</v>
      </c>
      <c r="AM189" t="s">
        <v>1009</v>
      </c>
      <c r="AN189" t="s">
        <v>2538</v>
      </c>
      <c r="AO189" t="s">
        <v>2539</v>
      </c>
      <c r="AP189">
        <v>10</v>
      </c>
      <c r="AQ189">
        <v>1</v>
      </c>
      <c r="AT189" t="s">
        <v>2540</v>
      </c>
      <c r="AU189" t="s">
        <v>2562</v>
      </c>
      <c r="AV189" t="s">
        <v>765</v>
      </c>
      <c r="AW189" t="s">
        <v>765</v>
      </c>
      <c r="AX189" t="s">
        <v>990</v>
      </c>
      <c r="AY189">
        <v>0</v>
      </c>
      <c r="AZ189" t="s">
        <v>994</v>
      </c>
      <c r="BA189">
        <v>1179740890600</v>
      </c>
      <c r="BD189">
        <v>1</v>
      </c>
      <c r="BF189" t="s">
        <v>2563</v>
      </c>
      <c r="BG189">
        <v>1333314600</v>
      </c>
      <c r="BH189" t="s">
        <v>995</v>
      </c>
      <c r="BI189">
        <v>3</v>
      </c>
      <c r="BJ189">
        <v>3</v>
      </c>
      <c r="BK189">
        <v>1300</v>
      </c>
      <c r="BL189" t="s">
        <v>2543</v>
      </c>
    </row>
    <row r="190" spans="3:64">
      <c r="C190" s="2">
        <v>244482</v>
      </c>
      <c r="D190" s="2">
        <v>244482</v>
      </c>
      <c r="F190">
        <v>489</v>
      </c>
      <c r="G190" t="s">
        <v>2531</v>
      </c>
      <c r="H190">
        <v>23</v>
      </c>
      <c r="I190" t="s">
        <v>2532</v>
      </c>
      <c r="J190" t="s">
        <v>985</v>
      </c>
      <c r="K190" t="s">
        <v>986</v>
      </c>
      <c r="L190">
        <v>923</v>
      </c>
      <c r="N190" t="s">
        <v>2644</v>
      </c>
      <c r="O190" t="s">
        <v>2645</v>
      </c>
      <c r="P190">
        <v>1</v>
      </c>
      <c r="Q190" t="s">
        <v>2646</v>
      </c>
      <c r="R190" s="2">
        <v>244481</v>
      </c>
      <c r="S190" s="2">
        <v>244482</v>
      </c>
      <c r="T190" t="s">
        <v>2647</v>
      </c>
      <c r="U190">
        <v>23095543</v>
      </c>
      <c r="V190" t="s">
        <v>80</v>
      </c>
      <c r="W190">
        <v>3</v>
      </c>
      <c r="X190">
        <v>9</v>
      </c>
      <c r="Y190">
        <v>3</v>
      </c>
      <c r="Z190">
        <v>9</v>
      </c>
      <c r="AA190">
        <v>0</v>
      </c>
      <c r="AB190">
        <v>0</v>
      </c>
      <c r="AC190">
        <v>0</v>
      </c>
      <c r="AD190">
        <v>0</v>
      </c>
      <c r="AE190">
        <v>3</v>
      </c>
      <c r="AF190">
        <v>9</v>
      </c>
      <c r="AI190" t="s">
        <v>2537</v>
      </c>
      <c r="AJ190" t="s">
        <v>989</v>
      </c>
      <c r="AK190" t="s">
        <v>1007</v>
      </c>
      <c r="AL190" t="s">
        <v>1008</v>
      </c>
      <c r="AM190" t="s">
        <v>1009</v>
      </c>
      <c r="AN190" t="s">
        <v>2538</v>
      </c>
      <c r="AO190" t="s">
        <v>2539</v>
      </c>
      <c r="AP190">
        <v>10</v>
      </c>
      <c r="AQ190">
        <v>1</v>
      </c>
      <c r="AT190" t="s">
        <v>2540</v>
      </c>
      <c r="AU190" t="s">
        <v>2562</v>
      </c>
      <c r="AV190" t="s">
        <v>1010</v>
      </c>
      <c r="AW190" t="s">
        <v>765</v>
      </c>
      <c r="AX190" t="s">
        <v>990</v>
      </c>
      <c r="AY190">
        <v>0</v>
      </c>
      <c r="AZ190" t="s">
        <v>994</v>
      </c>
      <c r="BA190">
        <v>1179740890600</v>
      </c>
      <c r="BD190">
        <v>1</v>
      </c>
      <c r="BF190" t="s">
        <v>2563</v>
      </c>
      <c r="BG190">
        <v>1333314600</v>
      </c>
      <c r="BH190" t="s">
        <v>995</v>
      </c>
      <c r="BI190">
        <v>3</v>
      </c>
      <c r="BJ190">
        <v>9</v>
      </c>
      <c r="BK190">
        <v>1300</v>
      </c>
      <c r="BL190" t="s">
        <v>2543</v>
      </c>
    </row>
    <row r="191" spans="3:64">
      <c r="C191" s="2">
        <v>244482</v>
      </c>
      <c r="D191" s="2">
        <v>244482</v>
      </c>
      <c r="F191">
        <v>489</v>
      </c>
      <c r="G191" t="s">
        <v>2531</v>
      </c>
      <c r="H191">
        <v>23</v>
      </c>
      <c r="I191" t="s">
        <v>2532</v>
      </c>
      <c r="J191" t="s">
        <v>985</v>
      </c>
      <c r="K191" t="s">
        <v>986</v>
      </c>
      <c r="L191">
        <v>923</v>
      </c>
      <c r="N191" t="s">
        <v>2644</v>
      </c>
      <c r="O191" t="s">
        <v>2645</v>
      </c>
      <c r="P191">
        <v>1</v>
      </c>
      <c r="Q191" t="s">
        <v>2646</v>
      </c>
      <c r="R191" s="2">
        <v>244481</v>
      </c>
      <c r="S191" s="2">
        <v>244482</v>
      </c>
      <c r="T191" t="s">
        <v>2647</v>
      </c>
      <c r="U191">
        <v>23086965</v>
      </c>
      <c r="V191" t="s">
        <v>225</v>
      </c>
      <c r="W191">
        <v>30</v>
      </c>
      <c r="X191">
        <v>30</v>
      </c>
      <c r="Y191">
        <v>30</v>
      </c>
      <c r="Z191">
        <v>30</v>
      </c>
      <c r="AA191">
        <v>0</v>
      </c>
      <c r="AB191">
        <v>0</v>
      </c>
      <c r="AC191">
        <v>0</v>
      </c>
      <c r="AD191">
        <v>0</v>
      </c>
      <c r="AE191">
        <v>30</v>
      </c>
      <c r="AF191">
        <v>30</v>
      </c>
      <c r="AI191" t="s">
        <v>2537</v>
      </c>
      <c r="AJ191" t="s">
        <v>989</v>
      </c>
      <c r="AK191" t="s">
        <v>1039</v>
      </c>
      <c r="AL191" t="s">
        <v>1008</v>
      </c>
      <c r="AM191" t="s">
        <v>1009</v>
      </c>
      <c r="AN191" t="s">
        <v>2538</v>
      </c>
      <c r="AO191" t="s">
        <v>2539</v>
      </c>
      <c r="AP191">
        <v>10</v>
      </c>
      <c r="AQ191">
        <v>1</v>
      </c>
      <c r="AT191" t="s">
        <v>2540</v>
      </c>
      <c r="AU191" t="s">
        <v>2562</v>
      </c>
      <c r="AV191" t="s">
        <v>765</v>
      </c>
      <c r="AW191" t="s">
        <v>765</v>
      </c>
      <c r="AX191" t="s">
        <v>990</v>
      </c>
      <c r="AY191">
        <v>0</v>
      </c>
      <c r="AZ191" t="s">
        <v>994</v>
      </c>
      <c r="BA191">
        <v>1179740890600</v>
      </c>
      <c r="BD191">
        <v>1</v>
      </c>
      <c r="BF191" t="s">
        <v>2563</v>
      </c>
      <c r="BG191">
        <v>1333314600</v>
      </c>
      <c r="BH191" t="s">
        <v>995</v>
      </c>
      <c r="BI191">
        <v>30</v>
      </c>
      <c r="BJ191">
        <v>30</v>
      </c>
      <c r="BK191">
        <v>1300</v>
      </c>
      <c r="BL191" t="s">
        <v>2543</v>
      </c>
    </row>
    <row r="192" spans="3:64">
      <c r="C192" s="2">
        <v>244482</v>
      </c>
      <c r="D192" s="2">
        <v>244482</v>
      </c>
      <c r="F192">
        <v>489</v>
      </c>
      <c r="G192" t="s">
        <v>2531</v>
      </c>
      <c r="H192">
        <v>23</v>
      </c>
      <c r="I192" t="s">
        <v>2532</v>
      </c>
      <c r="J192" t="s">
        <v>985</v>
      </c>
      <c r="K192" t="s">
        <v>986</v>
      </c>
      <c r="L192">
        <v>923</v>
      </c>
      <c r="N192" t="s">
        <v>2644</v>
      </c>
      <c r="O192" t="s">
        <v>2645</v>
      </c>
      <c r="P192">
        <v>1</v>
      </c>
      <c r="Q192" t="s">
        <v>2646</v>
      </c>
      <c r="R192" s="2">
        <v>244481</v>
      </c>
      <c r="S192" s="2">
        <v>244482</v>
      </c>
      <c r="T192" t="s">
        <v>2647</v>
      </c>
      <c r="U192">
        <v>23092558</v>
      </c>
      <c r="V192" t="s">
        <v>251</v>
      </c>
      <c r="W192">
        <v>5</v>
      </c>
      <c r="X192">
        <v>5</v>
      </c>
      <c r="Y192">
        <v>5</v>
      </c>
      <c r="Z192">
        <v>5</v>
      </c>
      <c r="AA192">
        <v>0</v>
      </c>
      <c r="AB192">
        <v>0</v>
      </c>
      <c r="AC192">
        <v>0</v>
      </c>
      <c r="AD192">
        <v>0</v>
      </c>
      <c r="AE192">
        <v>5</v>
      </c>
      <c r="AF192">
        <v>5</v>
      </c>
      <c r="AI192" t="s">
        <v>2537</v>
      </c>
      <c r="AJ192" t="s">
        <v>989</v>
      </c>
      <c r="AK192" t="s">
        <v>1039</v>
      </c>
      <c r="AL192" t="s">
        <v>1008</v>
      </c>
      <c r="AM192" t="s">
        <v>1009</v>
      </c>
      <c r="AN192" t="s">
        <v>2538</v>
      </c>
      <c r="AO192" t="s">
        <v>2539</v>
      </c>
      <c r="AP192">
        <v>10</v>
      </c>
      <c r="AQ192">
        <v>1</v>
      </c>
      <c r="AT192" t="s">
        <v>2540</v>
      </c>
      <c r="AU192" t="s">
        <v>2562</v>
      </c>
      <c r="AV192" t="s">
        <v>765</v>
      </c>
      <c r="AW192" t="s">
        <v>765</v>
      </c>
      <c r="AX192" t="s">
        <v>990</v>
      </c>
      <c r="AY192">
        <v>0</v>
      </c>
      <c r="AZ192" t="s">
        <v>994</v>
      </c>
      <c r="BA192">
        <v>1179740890600</v>
      </c>
      <c r="BD192">
        <v>1</v>
      </c>
      <c r="BF192" t="s">
        <v>2563</v>
      </c>
      <c r="BG192">
        <v>1333314600</v>
      </c>
      <c r="BH192" t="s">
        <v>995</v>
      </c>
      <c r="BI192">
        <v>5</v>
      </c>
      <c r="BJ192">
        <v>5</v>
      </c>
      <c r="BK192">
        <v>1300</v>
      </c>
      <c r="BL192" t="s">
        <v>2543</v>
      </c>
    </row>
    <row r="193" spans="3:64">
      <c r="C193" s="2">
        <v>244482</v>
      </c>
      <c r="D193" s="2">
        <v>244482</v>
      </c>
      <c r="F193">
        <v>489</v>
      </c>
      <c r="G193" t="s">
        <v>2531</v>
      </c>
      <c r="H193">
        <v>23</v>
      </c>
      <c r="I193" t="s">
        <v>2532</v>
      </c>
      <c r="J193" t="s">
        <v>985</v>
      </c>
      <c r="K193" t="s">
        <v>986</v>
      </c>
      <c r="L193">
        <v>923</v>
      </c>
      <c r="N193" t="s">
        <v>2644</v>
      </c>
      <c r="O193" t="s">
        <v>2645</v>
      </c>
      <c r="P193">
        <v>1</v>
      </c>
      <c r="Q193" t="s">
        <v>2646</v>
      </c>
      <c r="R193" s="2">
        <v>244481</v>
      </c>
      <c r="S193" s="2">
        <v>244482</v>
      </c>
      <c r="T193" t="s">
        <v>2647</v>
      </c>
      <c r="U193">
        <v>23086964</v>
      </c>
      <c r="V193" t="s">
        <v>156</v>
      </c>
      <c r="W193">
        <v>45</v>
      </c>
      <c r="X193">
        <v>45</v>
      </c>
      <c r="Y193">
        <v>45</v>
      </c>
      <c r="Z193">
        <v>45</v>
      </c>
      <c r="AA193">
        <v>0</v>
      </c>
      <c r="AB193">
        <v>0</v>
      </c>
      <c r="AC193">
        <v>0</v>
      </c>
      <c r="AD193">
        <v>0</v>
      </c>
      <c r="AE193">
        <v>45</v>
      </c>
      <c r="AF193">
        <v>45</v>
      </c>
      <c r="AI193" t="s">
        <v>2537</v>
      </c>
      <c r="AJ193" t="s">
        <v>989</v>
      </c>
      <c r="AK193" t="s">
        <v>1039</v>
      </c>
      <c r="AL193" t="s">
        <v>1008</v>
      </c>
      <c r="AM193" t="s">
        <v>1009</v>
      </c>
      <c r="AN193" t="s">
        <v>2538</v>
      </c>
      <c r="AO193" t="s">
        <v>2539</v>
      </c>
      <c r="AP193">
        <v>10</v>
      </c>
      <c r="AQ193">
        <v>1</v>
      </c>
      <c r="AT193" t="s">
        <v>2540</v>
      </c>
      <c r="AU193" t="s">
        <v>2562</v>
      </c>
      <c r="AV193" t="s">
        <v>765</v>
      </c>
      <c r="AW193" t="s">
        <v>765</v>
      </c>
      <c r="AX193" t="s">
        <v>990</v>
      </c>
      <c r="AY193">
        <v>0</v>
      </c>
      <c r="AZ193" t="s">
        <v>994</v>
      </c>
      <c r="BA193">
        <v>1179740890600</v>
      </c>
      <c r="BD193">
        <v>1</v>
      </c>
      <c r="BF193" t="s">
        <v>2563</v>
      </c>
      <c r="BG193">
        <v>1333314600</v>
      </c>
      <c r="BH193" t="s">
        <v>995</v>
      </c>
      <c r="BI193">
        <v>45</v>
      </c>
      <c r="BJ193">
        <v>45</v>
      </c>
      <c r="BK193">
        <v>1300</v>
      </c>
      <c r="BL193" t="s">
        <v>2543</v>
      </c>
    </row>
    <row r="194" spans="3:64">
      <c r="C194" s="2">
        <v>244482</v>
      </c>
      <c r="D194" s="2">
        <v>244482</v>
      </c>
      <c r="F194">
        <v>489</v>
      </c>
      <c r="G194" t="s">
        <v>2531</v>
      </c>
      <c r="H194">
        <v>23</v>
      </c>
      <c r="I194" t="s">
        <v>2532</v>
      </c>
      <c r="J194" t="s">
        <v>985</v>
      </c>
      <c r="K194" t="s">
        <v>986</v>
      </c>
      <c r="L194">
        <v>923</v>
      </c>
      <c r="N194" t="s">
        <v>2644</v>
      </c>
      <c r="O194" t="s">
        <v>2645</v>
      </c>
      <c r="P194">
        <v>1</v>
      </c>
      <c r="Q194" t="s">
        <v>2646</v>
      </c>
      <c r="R194" s="2">
        <v>244481</v>
      </c>
      <c r="S194" s="2">
        <v>244482</v>
      </c>
      <c r="T194" t="s">
        <v>2647</v>
      </c>
      <c r="U194">
        <v>23084674</v>
      </c>
      <c r="V194" t="s">
        <v>19</v>
      </c>
      <c r="W194">
        <v>10</v>
      </c>
      <c r="X194">
        <v>4</v>
      </c>
      <c r="Y194">
        <v>10</v>
      </c>
      <c r="Z194">
        <v>4</v>
      </c>
      <c r="AA194">
        <v>0</v>
      </c>
      <c r="AB194">
        <v>0</v>
      </c>
      <c r="AC194">
        <v>0</v>
      </c>
      <c r="AD194">
        <v>0</v>
      </c>
      <c r="AE194">
        <v>10</v>
      </c>
      <c r="AF194">
        <v>4</v>
      </c>
      <c r="AI194" t="s">
        <v>2537</v>
      </c>
      <c r="AJ194" t="s">
        <v>989</v>
      </c>
      <c r="AK194" t="s">
        <v>1007</v>
      </c>
      <c r="AL194" t="s">
        <v>1484</v>
      </c>
      <c r="AM194" t="s">
        <v>1009</v>
      </c>
      <c r="AN194" t="s">
        <v>2538</v>
      </c>
      <c r="AO194" t="s">
        <v>2539</v>
      </c>
      <c r="AP194">
        <v>10</v>
      </c>
      <c r="AQ194">
        <v>1</v>
      </c>
      <c r="AT194" t="s">
        <v>2540</v>
      </c>
      <c r="AU194" t="s">
        <v>2562</v>
      </c>
      <c r="AV194" t="s">
        <v>914</v>
      </c>
      <c r="AW194" t="s">
        <v>765</v>
      </c>
      <c r="AX194" t="s">
        <v>990</v>
      </c>
      <c r="AY194">
        <v>0</v>
      </c>
      <c r="AZ194" t="s">
        <v>994</v>
      </c>
      <c r="BA194">
        <v>1179740890600</v>
      </c>
      <c r="BD194">
        <v>1</v>
      </c>
      <c r="BF194" t="s">
        <v>2563</v>
      </c>
      <c r="BG194">
        <v>1333314600</v>
      </c>
      <c r="BH194" t="s">
        <v>995</v>
      </c>
      <c r="BI194">
        <v>10</v>
      </c>
      <c r="BJ194">
        <v>4</v>
      </c>
      <c r="BK194">
        <v>1300</v>
      </c>
      <c r="BL194" t="s">
        <v>2543</v>
      </c>
    </row>
    <row r="195" spans="3:64">
      <c r="C195" s="2">
        <v>244482</v>
      </c>
      <c r="D195" s="2">
        <v>244482</v>
      </c>
      <c r="F195">
        <v>489</v>
      </c>
      <c r="G195" t="s">
        <v>2531</v>
      </c>
      <c r="H195">
        <v>23</v>
      </c>
      <c r="I195" t="s">
        <v>2532</v>
      </c>
      <c r="J195" t="s">
        <v>985</v>
      </c>
      <c r="K195" t="s">
        <v>986</v>
      </c>
      <c r="L195">
        <v>923</v>
      </c>
      <c r="N195" t="s">
        <v>2644</v>
      </c>
      <c r="O195" t="s">
        <v>2645</v>
      </c>
      <c r="P195">
        <v>1</v>
      </c>
      <c r="Q195" t="s">
        <v>2646</v>
      </c>
      <c r="R195" s="2">
        <v>244481</v>
      </c>
      <c r="S195" s="2">
        <v>244482</v>
      </c>
      <c r="T195" t="s">
        <v>2647</v>
      </c>
      <c r="U195">
        <v>23086968</v>
      </c>
      <c r="V195" t="s">
        <v>247</v>
      </c>
      <c r="W195">
        <v>45</v>
      </c>
      <c r="X195">
        <v>45</v>
      </c>
      <c r="Y195">
        <v>45</v>
      </c>
      <c r="Z195">
        <v>45</v>
      </c>
      <c r="AA195">
        <v>0</v>
      </c>
      <c r="AB195">
        <v>0</v>
      </c>
      <c r="AC195">
        <v>0</v>
      </c>
      <c r="AD195">
        <v>0</v>
      </c>
      <c r="AE195">
        <v>45</v>
      </c>
      <c r="AF195">
        <v>45</v>
      </c>
      <c r="AI195" t="s">
        <v>2537</v>
      </c>
      <c r="AJ195" t="s">
        <v>989</v>
      </c>
      <c r="AK195" t="s">
        <v>1039</v>
      </c>
      <c r="AL195" t="s">
        <v>1008</v>
      </c>
      <c r="AM195" t="s">
        <v>1009</v>
      </c>
      <c r="AN195" t="s">
        <v>2538</v>
      </c>
      <c r="AO195" t="s">
        <v>2539</v>
      </c>
      <c r="AP195">
        <v>10</v>
      </c>
      <c r="AQ195">
        <v>1</v>
      </c>
      <c r="AT195" t="s">
        <v>2540</v>
      </c>
      <c r="AU195" t="s">
        <v>2562</v>
      </c>
      <c r="AV195" t="s">
        <v>765</v>
      </c>
      <c r="AW195" t="s">
        <v>765</v>
      </c>
      <c r="AX195" t="s">
        <v>990</v>
      </c>
      <c r="AY195">
        <v>0</v>
      </c>
      <c r="AZ195" t="s">
        <v>994</v>
      </c>
      <c r="BA195">
        <v>1179740890600</v>
      </c>
      <c r="BD195">
        <v>1</v>
      </c>
      <c r="BF195" t="s">
        <v>2563</v>
      </c>
      <c r="BG195">
        <v>1333314600</v>
      </c>
      <c r="BH195" t="s">
        <v>995</v>
      </c>
      <c r="BI195">
        <v>45</v>
      </c>
      <c r="BJ195">
        <v>45</v>
      </c>
      <c r="BK195">
        <v>1300</v>
      </c>
      <c r="BL195" t="s">
        <v>2543</v>
      </c>
    </row>
    <row r="196" spans="3:64">
      <c r="C196" s="2">
        <v>244482</v>
      </c>
      <c r="D196" s="2">
        <v>244482</v>
      </c>
      <c r="F196">
        <v>489</v>
      </c>
      <c r="G196" t="s">
        <v>2531</v>
      </c>
      <c r="H196">
        <v>23</v>
      </c>
      <c r="I196" t="s">
        <v>2532</v>
      </c>
      <c r="J196" t="s">
        <v>985</v>
      </c>
      <c r="K196" t="s">
        <v>986</v>
      </c>
      <c r="L196">
        <v>923</v>
      </c>
      <c r="N196" t="s">
        <v>2644</v>
      </c>
      <c r="O196" t="s">
        <v>2645</v>
      </c>
      <c r="P196">
        <v>1</v>
      </c>
      <c r="Q196" t="s">
        <v>2646</v>
      </c>
      <c r="R196" s="2">
        <v>244481</v>
      </c>
      <c r="S196" s="2">
        <v>244482</v>
      </c>
      <c r="T196" t="s">
        <v>2647</v>
      </c>
      <c r="U196">
        <v>23095547</v>
      </c>
      <c r="V196" t="s">
        <v>144</v>
      </c>
      <c r="W196">
        <v>3</v>
      </c>
      <c r="X196">
        <v>3</v>
      </c>
      <c r="Y196">
        <v>3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3</v>
      </c>
      <c r="AF196">
        <v>3</v>
      </c>
      <c r="AI196" t="s">
        <v>2537</v>
      </c>
      <c r="AJ196" t="s">
        <v>989</v>
      </c>
      <c r="AK196" t="s">
        <v>1039</v>
      </c>
      <c r="AL196" t="s">
        <v>1008</v>
      </c>
      <c r="AM196" t="s">
        <v>1009</v>
      </c>
      <c r="AN196" t="s">
        <v>2538</v>
      </c>
      <c r="AO196" t="s">
        <v>2539</v>
      </c>
      <c r="AP196">
        <v>10</v>
      </c>
      <c r="AQ196">
        <v>1</v>
      </c>
      <c r="AT196" t="s">
        <v>2540</v>
      </c>
      <c r="AU196" t="s">
        <v>2562</v>
      </c>
      <c r="AV196" t="s">
        <v>765</v>
      </c>
      <c r="AW196" t="s">
        <v>765</v>
      </c>
      <c r="AX196" t="s">
        <v>990</v>
      </c>
      <c r="AY196">
        <v>0</v>
      </c>
      <c r="AZ196" t="s">
        <v>994</v>
      </c>
      <c r="BA196">
        <v>1179740890600</v>
      </c>
      <c r="BD196">
        <v>1</v>
      </c>
      <c r="BF196" t="s">
        <v>2563</v>
      </c>
      <c r="BG196">
        <v>1333314600</v>
      </c>
      <c r="BH196" t="s">
        <v>995</v>
      </c>
      <c r="BI196">
        <v>3</v>
      </c>
      <c r="BJ196">
        <v>3</v>
      </c>
      <c r="BK196">
        <v>1300</v>
      </c>
      <c r="BL196" t="s">
        <v>2543</v>
      </c>
    </row>
    <row r="197" spans="3:64">
      <c r="C197" s="2">
        <v>244482</v>
      </c>
      <c r="D197" s="2">
        <v>244482</v>
      </c>
      <c r="F197">
        <v>489</v>
      </c>
      <c r="G197" t="s">
        <v>2531</v>
      </c>
      <c r="H197">
        <v>23</v>
      </c>
      <c r="I197" t="s">
        <v>2532</v>
      </c>
      <c r="J197" t="s">
        <v>985</v>
      </c>
      <c r="K197" t="s">
        <v>986</v>
      </c>
      <c r="L197">
        <v>923</v>
      </c>
      <c r="N197" t="s">
        <v>2644</v>
      </c>
      <c r="O197" t="s">
        <v>2645</v>
      </c>
      <c r="P197">
        <v>1</v>
      </c>
      <c r="Q197" t="s">
        <v>2646</v>
      </c>
      <c r="R197" s="2">
        <v>244481</v>
      </c>
      <c r="S197" s="2">
        <v>244482</v>
      </c>
      <c r="T197" t="s">
        <v>2647</v>
      </c>
      <c r="U197">
        <v>23086969</v>
      </c>
      <c r="V197" t="s">
        <v>189</v>
      </c>
      <c r="W197">
        <v>45</v>
      </c>
      <c r="X197">
        <v>45</v>
      </c>
      <c r="Y197">
        <v>45</v>
      </c>
      <c r="Z197">
        <v>45</v>
      </c>
      <c r="AA197">
        <v>0</v>
      </c>
      <c r="AB197">
        <v>0</v>
      </c>
      <c r="AC197">
        <v>0</v>
      </c>
      <c r="AD197">
        <v>0</v>
      </c>
      <c r="AE197">
        <v>45</v>
      </c>
      <c r="AF197">
        <v>45</v>
      </c>
      <c r="AI197" t="s">
        <v>2537</v>
      </c>
      <c r="AJ197" t="s">
        <v>989</v>
      </c>
      <c r="AK197" t="s">
        <v>1039</v>
      </c>
      <c r="AL197" t="s">
        <v>1008</v>
      </c>
      <c r="AM197" t="s">
        <v>1009</v>
      </c>
      <c r="AN197" t="s">
        <v>2538</v>
      </c>
      <c r="AO197" t="s">
        <v>2539</v>
      </c>
      <c r="AP197">
        <v>10</v>
      </c>
      <c r="AQ197">
        <v>1</v>
      </c>
      <c r="AT197" t="s">
        <v>2540</v>
      </c>
      <c r="AU197" t="s">
        <v>2562</v>
      </c>
      <c r="AV197" t="s">
        <v>765</v>
      </c>
      <c r="AW197" t="s">
        <v>765</v>
      </c>
      <c r="AX197" t="s">
        <v>990</v>
      </c>
      <c r="AY197">
        <v>0</v>
      </c>
      <c r="AZ197" t="s">
        <v>994</v>
      </c>
      <c r="BA197">
        <v>1179740890600</v>
      </c>
      <c r="BD197">
        <v>1</v>
      </c>
      <c r="BF197" t="s">
        <v>2563</v>
      </c>
      <c r="BG197">
        <v>1333314600</v>
      </c>
      <c r="BH197" t="s">
        <v>995</v>
      </c>
      <c r="BI197">
        <v>45</v>
      </c>
      <c r="BJ197">
        <v>45</v>
      </c>
      <c r="BK197">
        <v>1300</v>
      </c>
      <c r="BL197" t="s">
        <v>2543</v>
      </c>
    </row>
    <row r="198" spans="3:64">
      <c r="C198" s="2">
        <v>244482</v>
      </c>
      <c r="D198" s="2">
        <v>244482</v>
      </c>
      <c r="F198">
        <v>489</v>
      </c>
      <c r="G198" t="s">
        <v>2531</v>
      </c>
      <c r="H198">
        <v>23</v>
      </c>
      <c r="I198" t="s">
        <v>2532</v>
      </c>
      <c r="J198" t="s">
        <v>985</v>
      </c>
      <c r="K198" t="s">
        <v>986</v>
      </c>
      <c r="L198">
        <v>923</v>
      </c>
      <c r="N198" t="s">
        <v>2644</v>
      </c>
      <c r="O198" t="s">
        <v>2645</v>
      </c>
      <c r="P198">
        <v>1</v>
      </c>
      <c r="Q198" t="s">
        <v>2646</v>
      </c>
      <c r="R198" s="2">
        <v>244481</v>
      </c>
      <c r="S198" s="2">
        <v>244482</v>
      </c>
      <c r="T198" t="s">
        <v>2647</v>
      </c>
      <c r="U198">
        <v>23088348</v>
      </c>
      <c r="V198" t="s">
        <v>78</v>
      </c>
      <c r="W198">
        <v>30</v>
      </c>
      <c r="X198">
        <v>30</v>
      </c>
      <c r="Y198">
        <v>30</v>
      </c>
      <c r="Z198">
        <v>30</v>
      </c>
      <c r="AA198">
        <v>0</v>
      </c>
      <c r="AB198">
        <v>0</v>
      </c>
      <c r="AC198">
        <v>0</v>
      </c>
      <c r="AD198">
        <v>0</v>
      </c>
      <c r="AE198">
        <v>30</v>
      </c>
      <c r="AF198">
        <v>30</v>
      </c>
      <c r="AI198" t="s">
        <v>2537</v>
      </c>
      <c r="AJ198" t="s">
        <v>989</v>
      </c>
      <c r="AK198" t="s">
        <v>1007</v>
      </c>
      <c r="AL198" t="s">
        <v>1008</v>
      </c>
      <c r="AM198" t="s">
        <v>1009</v>
      </c>
      <c r="AN198" t="s">
        <v>2538</v>
      </c>
      <c r="AO198" t="s">
        <v>2539</v>
      </c>
      <c r="AP198">
        <v>10</v>
      </c>
      <c r="AQ198">
        <v>1</v>
      </c>
      <c r="AT198" t="s">
        <v>2540</v>
      </c>
      <c r="AU198" t="s">
        <v>2562</v>
      </c>
      <c r="AV198" t="s">
        <v>765</v>
      </c>
      <c r="AW198" t="s">
        <v>765</v>
      </c>
      <c r="AX198" t="s">
        <v>990</v>
      </c>
      <c r="AY198">
        <v>0</v>
      </c>
      <c r="AZ198" t="s">
        <v>994</v>
      </c>
      <c r="BA198">
        <v>1179740890600</v>
      </c>
      <c r="BD198">
        <v>1</v>
      </c>
      <c r="BF198" t="s">
        <v>2563</v>
      </c>
      <c r="BG198">
        <v>1333314600</v>
      </c>
      <c r="BH198" t="s">
        <v>995</v>
      </c>
      <c r="BI198">
        <v>30</v>
      </c>
      <c r="BJ198">
        <v>30</v>
      </c>
      <c r="BK198">
        <v>1300</v>
      </c>
      <c r="BL198" t="s">
        <v>2543</v>
      </c>
    </row>
    <row r="199" spans="3:64">
      <c r="C199" s="2">
        <v>244482</v>
      </c>
      <c r="D199" s="2">
        <v>244482</v>
      </c>
      <c r="F199">
        <v>489</v>
      </c>
      <c r="G199" t="s">
        <v>2531</v>
      </c>
      <c r="H199">
        <v>23</v>
      </c>
      <c r="I199" t="s">
        <v>2532</v>
      </c>
      <c r="J199" t="s">
        <v>985</v>
      </c>
      <c r="K199" t="s">
        <v>986</v>
      </c>
      <c r="L199">
        <v>923</v>
      </c>
      <c r="N199" t="s">
        <v>2644</v>
      </c>
      <c r="O199" t="s">
        <v>2645</v>
      </c>
      <c r="P199">
        <v>1</v>
      </c>
      <c r="Q199" t="s">
        <v>2646</v>
      </c>
      <c r="R199" s="2">
        <v>244481</v>
      </c>
      <c r="S199" s="2">
        <v>244482</v>
      </c>
      <c r="T199" t="s">
        <v>2647</v>
      </c>
      <c r="U199">
        <v>23039556</v>
      </c>
      <c r="V199" t="s">
        <v>267</v>
      </c>
      <c r="W199">
        <v>12</v>
      </c>
      <c r="X199">
        <v>60</v>
      </c>
      <c r="Y199">
        <v>12</v>
      </c>
      <c r="Z199">
        <v>60</v>
      </c>
      <c r="AA199">
        <v>0</v>
      </c>
      <c r="AB199">
        <v>0</v>
      </c>
      <c r="AC199">
        <v>0</v>
      </c>
      <c r="AD199">
        <v>0</v>
      </c>
      <c r="AE199">
        <v>12</v>
      </c>
      <c r="AF199">
        <v>60</v>
      </c>
      <c r="AI199" t="s">
        <v>2537</v>
      </c>
      <c r="AJ199" t="s">
        <v>989</v>
      </c>
      <c r="AK199" t="s">
        <v>1039</v>
      </c>
      <c r="AL199" t="s">
        <v>1008</v>
      </c>
      <c r="AM199" t="s">
        <v>1009</v>
      </c>
      <c r="AN199" t="s">
        <v>2538</v>
      </c>
      <c r="AO199" t="s">
        <v>2539</v>
      </c>
      <c r="AP199">
        <v>10</v>
      </c>
      <c r="AQ199">
        <v>1</v>
      </c>
      <c r="AT199" t="s">
        <v>2540</v>
      </c>
      <c r="AU199" t="s">
        <v>2562</v>
      </c>
      <c r="AV199" t="s">
        <v>1010</v>
      </c>
      <c r="AW199" t="s">
        <v>765</v>
      </c>
      <c r="AX199" t="s">
        <v>990</v>
      </c>
      <c r="AY199">
        <v>0</v>
      </c>
      <c r="AZ199" t="s">
        <v>994</v>
      </c>
      <c r="BA199">
        <v>1179740890600</v>
      </c>
      <c r="BD199">
        <v>1</v>
      </c>
      <c r="BF199" t="s">
        <v>2563</v>
      </c>
      <c r="BG199">
        <v>1333314600</v>
      </c>
      <c r="BH199" t="s">
        <v>995</v>
      </c>
      <c r="BI199">
        <v>12</v>
      </c>
      <c r="BJ199">
        <v>60</v>
      </c>
      <c r="BK199">
        <v>1300</v>
      </c>
      <c r="BL199" t="s">
        <v>2543</v>
      </c>
    </row>
    <row r="200" spans="3:64">
      <c r="C200" s="2">
        <v>244482</v>
      </c>
      <c r="D200" s="2">
        <v>244482</v>
      </c>
      <c r="F200">
        <v>489</v>
      </c>
      <c r="G200" t="s">
        <v>2531</v>
      </c>
      <c r="H200">
        <v>23</v>
      </c>
      <c r="I200" t="s">
        <v>2532</v>
      </c>
      <c r="J200" t="s">
        <v>985</v>
      </c>
      <c r="K200" t="s">
        <v>986</v>
      </c>
      <c r="L200">
        <v>923</v>
      </c>
      <c r="N200" t="s">
        <v>2644</v>
      </c>
      <c r="O200" t="s">
        <v>2645</v>
      </c>
      <c r="P200">
        <v>1</v>
      </c>
      <c r="Q200" t="s">
        <v>2646</v>
      </c>
      <c r="R200" s="2">
        <v>244481</v>
      </c>
      <c r="S200" s="2">
        <v>244482</v>
      </c>
      <c r="T200" t="s">
        <v>2647</v>
      </c>
      <c r="U200">
        <v>23090975</v>
      </c>
      <c r="V200" t="s">
        <v>249</v>
      </c>
      <c r="W200">
        <v>15</v>
      </c>
      <c r="X200">
        <v>15</v>
      </c>
      <c r="Y200">
        <v>15</v>
      </c>
      <c r="Z200">
        <v>15</v>
      </c>
      <c r="AA200">
        <v>0</v>
      </c>
      <c r="AB200">
        <v>0</v>
      </c>
      <c r="AC200">
        <v>0</v>
      </c>
      <c r="AD200">
        <v>0</v>
      </c>
      <c r="AE200">
        <v>15</v>
      </c>
      <c r="AF200">
        <v>15</v>
      </c>
      <c r="AI200" t="s">
        <v>2537</v>
      </c>
      <c r="AJ200" t="s">
        <v>989</v>
      </c>
      <c r="AK200" t="s">
        <v>1039</v>
      </c>
      <c r="AL200" t="s">
        <v>1008</v>
      </c>
      <c r="AM200" t="s">
        <v>1009</v>
      </c>
      <c r="AN200" t="s">
        <v>2538</v>
      </c>
      <c r="AO200" t="s">
        <v>2539</v>
      </c>
      <c r="AP200">
        <v>10</v>
      </c>
      <c r="AQ200">
        <v>1</v>
      </c>
      <c r="AT200" t="s">
        <v>2540</v>
      </c>
      <c r="AU200" t="s">
        <v>2562</v>
      </c>
      <c r="AV200" t="s">
        <v>765</v>
      </c>
      <c r="AW200" t="s">
        <v>765</v>
      </c>
      <c r="AX200" t="s">
        <v>990</v>
      </c>
      <c r="AY200">
        <v>0</v>
      </c>
      <c r="AZ200" t="s">
        <v>994</v>
      </c>
      <c r="BA200">
        <v>1179740890600</v>
      </c>
      <c r="BD200">
        <v>1</v>
      </c>
      <c r="BF200" t="s">
        <v>2563</v>
      </c>
      <c r="BG200">
        <v>1333314600</v>
      </c>
      <c r="BH200" t="s">
        <v>995</v>
      </c>
      <c r="BI200">
        <v>15</v>
      </c>
      <c r="BJ200">
        <v>15</v>
      </c>
      <c r="BK200">
        <v>1300</v>
      </c>
      <c r="BL200" t="s">
        <v>2543</v>
      </c>
    </row>
    <row r="201" spans="3:64">
      <c r="C201" s="2">
        <v>244482</v>
      </c>
      <c r="D201" s="2">
        <v>244482</v>
      </c>
      <c r="F201">
        <v>489</v>
      </c>
      <c r="G201" t="s">
        <v>2531</v>
      </c>
      <c r="H201">
        <v>23</v>
      </c>
      <c r="I201" t="s">
        <v>2532</v>
      </c>
      <c r="J201" t="s">
        <v>985</v>
      </c>
      <c r="K201" t="s">
        <v>986</v>
      </c>
      <c r="L201">
        <v>923</v>
      </c>
      <c r="N201" t="s">
        <v>2644</v>
      </c>
      <c r="O201" t="s">
        <v>2645</v>
      </c>
      <c r="P201">
        <v>1</v>
      </c>
      <c r="Q201" t="s">
        <v>2646</v>
      </c>
      <c r="R201" s="2">
        <v>244481</v>
      </c>
      <c r="S201" s="2">
        <v>244482</v>
      </c>
      <c r="T201" t="s">
        <v>2647</v>
      </c>
      <c r="U201">
        <v>23095553</v>
      </c>
      <c r="V201" t="s">
        <v>67</v>
      </c>
      <c r="W201">
        <v>12</v>
      </c>
      <c r="X201">
        <v>12</v>
      </c>
      <c r="Y201">
        <v>12</v>
      </c>
      <c r="Z201">
        <v>12</v>
      </c>
      <c r="AA201">
        <v>0</v>
      </c>
      <c r="AB201">
        <v>0</v>
      </c>
      <c r="AC201">
        <v>0</v>
      </c>
      <c r="AD201">
        <v>0</v>
      </c>
      <c r="AE201">
        <v>12</v>
      </c>
      <c r="AF201">
        <v>12</v>
      </c>
      <c r="AI201" t="s">
        <v>2537</v>
      </c>
      <c r="AJ201" t="s">
        <v>989</v>
      </c>
      <c r="AK201" t="s">
        <v>1007</v>
      </c>
      <c r="AL201" t="s">
        <v>1008</v>
      </c>
      <c r="AM201" t="s">
        <v>1009</v>
      </c>
      <c r="AN201" t="s">
        <v>2538</v>
      </c>
      <c r="AO201" t="s">
        <v>2539</v>
      </c>
      <c r="AP201">
        <v>10</v>
      </c>
      <c r="AQ201">
        <v>1</v>
      </c>
      <c r="AT201" t="s">
        <v>2540</v>
      </c>
      <c r="AU201" t="s">
        <v>2562</v>
      </c>
      <c r="AV201" t="s">
        <v>765</v>
      </c>
      <c r="AW201" t="s">
        <v>765</v>
      </c>
      <c r="AX201" t="s">
        <v>990</v>
      </c>
      <c r="AY201">
        <v>0</v>
      </c>
      <c r="AZ201" t="s">
        <v>994</v>
      </c>
      <c r="BA201">
        <v>1179740890600</v>
      </c>
      <c r="BD201">
        <v>1</v>
      </c>
      <c r="BF201" t="s">
        <v>2563</v>
      </c>
      <c r="BG201">
        <v>1333314600</v>
      </c>
      <c r="BH201" t="s">
        <v>995</v>
      </c>
      <c r="BI201">
        <v>12</v>
      </c>
      <c r="BJ201">
        <v>12</v>
      </c>
      <c r="BK201">
        <v>1300</v>
      </c>
      <c r="BL201" t="s">
        <v>2543</v>
      </c>
    </row>
    <row r="202" spans="3:64">
      <c r="C202" s="2">
        <v>244482</v>
      </c>
      <c r="D202" s="2">
        <v>244482</v>
      </c>
      <c r="F202">
        <v>489</v>
      </c>
      <c r="G202" t="s">
        <v>2531</v>
      </c>
      <c r="H202">
        <v>23</v>
      </c>
      <c r="I202" t="s">
        <v>2532</v>
      </c>
      <c r="J202" t="s">
        <v>985</v>
      </c>
      <c r="K202" t="s">
        <v>986</v>
      </c>
      <c r="L202">
        <v>923</v>
      </c>
      <c r="N202" t="s">
        <v>2648</v>
      </c>
      <c r="O202" t="s">
        <v>2649</v>
      </c>
      <c r="P202">
        <v>1</v>
      </c>
      <c r="Q202" t="s">
        <v>2650</v>
      </c>
      <c r="R202" s="2">
        <v>244481</v>
      </c>
      <c r="S202" s="2">
        <v>244482</v>
      </c>
      <c r="T202" t="s">
        <v>2651</v>
      </c>
      <c r="U202">
        <v>23095553</v>
      </c>
      <c r="V202" t="s">
        <v>67</v>
      </c>
      <c r="W202">
        <v>3</v>
      </c>
      <c r="X202">
        <v>3</v>
      </c>
      <c r="Y202">
        <v>3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3</v>
      </c>
      <c r="AF202">
        <v>3</v>
      </c>
      <c r="AI202" t="s">
        <v>2537</v>
      </c>
      <c r="AJ202" t="s">
        <v>989</v>
      </c>
      <c r="AK202" t="s">
        <v>1007</v>
      </c>
      <c r="AL202" t="s">
        <v>1008</v>
      </c>
      <c r="AM202" t="s">
        <v>1009</v>
      </c>
      <c r="AN202" t="s">
        <v>2538</v>
      </c>
      <c r="AO202" t="s">
        <v>2539</v>
      </c>
      <c r="AP202">
        <v>10</v>
      </c>
      <c r="AQ202">
        <v>1</v>
      </c>
      <c r="AT202" t="s">
        <v>2540</v>
      </c>
      <c r="AU202" t="s">
        <v>2562</v>
      </c>
      <c r="AV202" t="s">
        <v>765</v>
      </c>
      <c r="AW202" t="s">
        <v>765</v>
      </c>
      <c r="AX202" t="s">
        <v>990</v>
      </c>
      <c r="AY202">
        <v>0</v>
      </c>
      <c r="AZ202" t="s">
        <v>994</v>
      </c>
      <c r="BA202">
        <v>1179740890616</v>
      </c>
      <c r="BD202">
        <v>1</v>
      </c>
      <c r="BF202" t="s">
        <v>2563</v>
      </c>
      <c r="BG202">
        <v>1333314600</v>
      </c>
      <c r="BH202" t="s">
        <v>995</v>
      </c>
      <c r="BI202">
        <v>3</v>
      </c>
      <c r="BJ202">
        <v>3</v>
      </c>
      <c r="BK202">
        <v>1300</v>
      </c>
      <c r="BL202" t="s">
        <v>2543</v>
      </c>
    </row>
    <row r="203" spans="3:64">
      <c r="C203" s="2">
        <v>244482</v>
      </c>
      <c r="D203" s="2">
        <v>244482</v>
      </c>
      <c r="F203">
        <v>489</v>
      </c>
      <c r="G203" t="s">
        <v>2531</v>
      </c>
      <c r="H203">
        <v>23</v>
      </c>
      <c r="I203" t="s">
        <v>2532</v>
      </c>
      <c r="J203" t="s">
        <v>985</v>
      </c>
      <c r="K203" t="s">
        <v>986</v>
      </c>
      <c r="L203">
        <v>923</v>
      </c>
      <c r="N203" t="s">
        <v>2648</v>
      </c>
      <c r="O203" t="s">
        <v>2649</v>
      </c>
      <c r="P203">
        <v>1</v>
      </c>
      <c r="Q203" t="s">
        <v>2650</v>
      </c>
      <c r="R203" s="2">
        <v>244481</v>
      </c>
      <c r="S203" s="2">
        <v>244482</v>
      </c>
      <c r="T203" t="s">
        <v>2651</v>
      </c>
      <c r="U203">
        <v>23090984</v>
      </c>
      <c r="V203" t="s">
        <v>227</v>
      </c>
      <c r="W203">
        <v>6</v>
      </c>
      <c r="X203">
        <v>6</v>
      </c>
      <c r="Y203">
        <v>6</v>
      </c>
      <c r="Z203">
        <v>6</v>
      </c>
      <c r="AA203">
        <v>0</v>
      </c>
      <c r="AB203">
        <v>0</v>
      </c>
      <c r="AC203">
        <v>0</v>
      </c>
      <c r="AD203">
        <v>0</v>
      </c>
      <c r="AE203">
        <v>6</v>
      </c>
      <c r="AF203">
        <v>6</v>
      </c>
      <c r="AI203" t="s">
        <v>2537</v>
      </c>
      <c r="AJ203" t="s">
        <v>989</v>
      </c>
      <c r="AK203" t="s">
        <v>1039</v>
      </c>
      <c r="AL203" t="s">
        <v>1008</v>
      </c>
      <c r="AM203" t="s">
        <v>1009</v>
      </c>
      <c r="AN203" t="s">
        <v>2538</v>
      </c>
      <c r="AO203" t="s">
        <v>2539</v>
      </c>
      <c r="AP203">
        <v>10</v>
      </c>
      <c r="AQ203">
        <v>1</v>
      </c>
      <c r="AT203" t="s">
        <v>2540</v>
      </c>
      <c r="AU203" t="s">
        <v>2562</v>
      </c>
      <c r="AV203" t="s">
        <v>765</v>
      </c>
      <c r="AW203" t="s">
        <v>765</v>
      </c>
      <c r="AX203" t="s">
        <v>990</v>
      </c>
      <c r="AY203">
        <v>0</v>
      </c>
      <c r="AZ203" t="s">
        <v>994</v>
      </c>
      <c r="BA203">
        <v>1179740890616</v>
      </c>
      <c r="BD203">
        <v>1</v>
      </c>
      <c r="BF203" t="s">
        <v>2563</v>
      </c>
      <c r="BG203">
        <v>1333314600</v>
      </c>
      <c r="BH203" t="s">
        <v>995</v>
      </c>
      <c r="BI203">
        <v>6</v>
      </c>
      <c r="BJ203">
        <v>6</v>
      </c>
      <c r="BK203">
        <v>1300</v>
      </c>
      <c r="BL203" t="s">
        <v>2543</v>
      </c>
    </row>
    <row r="204" spans="3:64">
      <c r="C204" s="2">
        <v>244482</v>
      </c>
      <c r="D204" s="2">
        <v>244482</v>
      </c>
      <c r="F204">
        <v>489</v>
      </c>
      <c r="G204" t="s">
        <v>2531</v>
      </c>
      <c r="H204">
        <v>23</v>
      </c>
      <c r="I204" t="s">
        <v>2532</v>
      </c>
      <c r="J204" t="s">
        <v>985</v>
      </c>
      <c r="K204" t="s">
        <v>986</v>
      </c>
      <c r="L204">
        <v>923</v>
      </c>
      <c r="N204" t="s">
        <v>2648</v>
      </c>
      <c r="O204" t="s">
        <v>2649</v>
      </c>
      <c r="P204">
        <v>1</v>
      </c>
      <c r="Q204" t="s">
        <v>2650</v>
      </c>
      <c r="R204" s="2">
        <v>244481</v>
      </c>
      <c r="S204" s="2">
        <v>244482</v>
      </c>
      <c r="T204" t="s">
        <v>2651</v>
      </c>
      <c r="U204">
        <v>23086970</v>
      </c>
      <c r="V204" t="s">
        <v>191</v>
      </c>
      <c r="W204">
        <v>3</v>
      </c>
      <c r="X204">
        <v>3</v>
      </c>
      <c r="Y204">
        <v>3</v>
      </c>
      <c r="Z204">
        <v>3</v>
      </c>
      <c r="AA204">
        <v>0</v>
      </c>
      <c r="AB204">
        <v>0</v>
      </c>
      <c r="AC204">
        <v>0</v>
      </c>
      <c r="AD204">
        <v>0</v>
      </c>
      <c r="AE204">
        <v>3</v>
      </c>
      <c r="AF204">
        <v>3</v>
      </c>
      <c r="AI204" t="s">
        <v>2537</v>
      </c>
      <c r="AJ204" t="s">
        <v>989</v>
      </c>
      <c r="AK204" t="s">
        <v>1039</v>
      </c>
      <c r="AL204" t="s">
        <v>1008</v>
      </c>
      <c r="AM204" t="s">
        <v>1009</v>
      </c>
      <c r="AN204" t="s">
        <v>2538</v>
      </c>
      <c r="AO204" t="s">
        <v>2539</v>
      </c>
      <c r="AP204">
        <v>10</v>
      </c>
      <c r="AQ204">
        <v>1</v>
      </c>
      <c r="AT204" t="s">
        <v>2540</v>
      </c>
      <c r="AU204" t="s">
        <v>2562</v>
      </c>
      <c r="AV204" t="s">
        <v>765</v>
      </c>
      <c r="AW204" t="s">
        <v>765</v>
      </c>
      <c r="AX204" t="s">
        <v>990</v>
      </c>
      <c r="AY204">
        <v>0</v>
      </c>
      <c r="AZ204" t="s">
        <v>994</v>
      </c>
      <c r="BA204">
        <v>1179740890616</v>
      </c>
      <c r="BD204">
        <v>1</v>
      </c>
      <c r="BF204" t="s">
        <v>2563</v>
      </c>
      <c r="BG204">
        <v>1333314600</v>
      </c>
      <c r="BH204" t="s">
        <v>995</v>
      </c>
      <c r="BI204">
        <v>3</v>
      </c>
      <c r="BJ204">
        <v>3</v>
      </c>
      <c r="BK204">
        <v>1300</v>
      </c>
      <c r="BL204" t="s">
        <v>2543</v>
      </c>
    </row>
    <row r="205" spans="3:64">
      <c r="C205" s="2">
        <v>244482</v>
      </c>
      <c r="D205" s="2">
        <v>244482</v>
      </c>
      <c r="F205">
        <v>489</v>
      </c>
      <c r="G205" t="s">
        <v>2531</v>
      </c>
      <c r="H205">
        <v>23</v>
      </c>
      <c r="I205" t="s">
        <v>2532</v>
      </c>
      <c r="J205" t="s">
        <v>985</v>
      </c>
      <c r="K205" t="s">
        <v>986</v>
      </c>
      <c r="L205">
        <v>923</v>
      </c>
      <c r="N205" t="s">
        <v>2648</v>
      </c>
      <c r="O205" t="s">
        <v>2649</v>
      </c>
      <c r="P205">
        <v>1</v>
      </c>
      <c r="Q205" t="s">
        <v>2650</v>
      </c>
      <c r="R205" s="2">
        <v>244481</v>
      </c>
      <c r="S205" s="2">
        <v>244482</v>
      </c>
      <c r="T205" t="s">
        <v>2651</v>
      </c>
      <c r="U205">
        <v>23086967</v>
      </c>
      <c r="V205" t="s">
        <v>209</v>
      </c>
      <c r="W205">
        <v>6</v>
      </c>
      <c r="X205">
        <v>6</v>
      </c>
      <c r="Y205">
        <v>6</v>
      </c>
      <c r="Z205">
        <v>6</v>
      </c>
      <c r="AA205">
        <v>0</v>
      </c>
      <c r="AB205">
        <v>0</v>
      </c>
      <c r="AC205">
        <v>0</v>
      </c>
      <c r="AD205">
        <v>0</v>
      </c>
      <c r="AE205">
        <v>6</v>
      </c>
      <c r="AF205">
        <v>6</v>
      </c>
      <c r="AI205" t="s">
        <v>2537</v>
      </c>
      <c r="AJ205" t="s">
        <v>989</v>
      </c>
      <c r="AK205" t="s">
        <v>1039</v>
      </c>
      <c r="AL205" t="s">
        <v>1008</v>
      </c>
      <c r="AM205" t="s">
        <v>1009</v>
      </c>
      <c r="AN205" t="s">
        <v>2538</v>
      </c>
      <c r="AO205" t="s">
        <v>2539</v>
      </c>
      <c r="AP205">
        <v>10</v>
      </c>
      <c r="AQ205">
        <v>1</v>
      </c>
      <c r="AT205" t="s">
        <v>2540</v>
      </c>
      <c r="AU205" t="s">
        <v>2562</v>
      </c>
      <c r="AV205" t="s">
        <v>765</v>
      </c>
      <c r="AW205" t="s">
        <v>765</v>
      </c>
      <c r="AX205" t="s">
        <v>990</v>
      </c>
      <c r="AY205">
        <v>0</v>
      </c>
      <c r="AZ205" t="s">
        <v>994</v>
      </c>
      <c r="BA205">
        <v>1179740890616</v>
      </c>
      <c r="BD205">
        <v>1</v>
      </c>
      <c r="BF205" t="s">
        <v>2563</v>
      </c>
      <c r="BG205">
        <v>1333314600</v>
      </c>
      <c r="BH205" t="s">
        <v>995</v>
      </c>
      <c r="BI205">
        <v>6</v>
      </c>
      <c r="BJ205">
        <v>6</v>
      </c>
      <c r="BK205">
        <v>1300</v>
      </c>
      <c r="BL205" t="s">
        <v>2543</v>
      </c>
    </row>
    <row r="206" spans="3:64">
      <c r="C206" s="2">
        <v>244482</v>
      </c>
      <c r="D206" s="2">
        <v>244482</v>
      </c>
      <c r="F206">
        <v>489</v>
      </c>
      <c r="G206" t="s">
        <v>2531</v>
      </c>
      <c r="H206">
        <v>23</v>
      </c>
      <c r="I206" t="s">
        <v>2532</v>
      </c>
      <c r="J206" t="s">
        <v>985</v>
      </c>
      <c r="K206" t="s">
        <v>986</v>
      </c>
      <c r="L206">
        <v>923</v>
      </c>
      <c r="N206" t="s">
        <v>2648</v>
      </c>
      <c r="O206" t="s">
        <v>2649</v>
      </c>
      <c r="P206">
        <v>1</v>
      </c>
      <c r="Q206" t="s">
        <v>2650</v>
      </c>
      <c r="R206" s="2">
        <v>244481</v>
      </c>
      <c r="S206" s="2">
        <v>244482</v>
      </c>
      <c r="T206" t="s">
        <v>2651</v>
      </c>
      <c r="U206">
        <v>23086966</v>
      </c>
      <c r="V206" t="s">
        <v>199</v>
      </c>
      <c r="W206">
        <v>3</v>
      </c>
      <c r="X206">
        <v>3</v>
      </c>
      <c r="Y206">
        <v>3</v>
      </c>
      <c r="Z206">
        <v>3</v>
      </c>
      <c r="AA206">
        <v>0</v>
      </c>
      <c r="AB206">
        <v>0</v>
      </c>
      <c r="AC206">
        <v>0</v>
      </c>
      <c r="AD206">
        <v>0</v>
      </c>
      <c r="AE206">
        <v>3</v>
      </c>
      <c r="AF206">
        <v>3</v>
      </c>
      <c r="AI206" t="s">
        <v>2537</v>
      </c>
      <c r="AJ206" t="s">
        <v>989</v>
      </c>
      <c r="AK206" t="s">
        <v>1039</v>
      </c>
      <c r="AL206" t="s">
        <v>1008</v>
      </c>
      <c r="AM206" t="s">
        <v>1009</v>
      </c>
      <c r="AN206" t="s">
        <v>2538</v>
      </c>
      <c r="AO206" t="s">
        <v>2539</v>
      </c>
      <c r="AP206">
        <v>10</v>
      </c>
      <c r="AQ206">
        <v>1</v>
      </c>
      <c r="AT206" t="s">
        <v>2540</v>
      </c>
      <c r="AU206" t="s">
        <v>2562</v>
      </c>
      <c r="AV206" t="s">
        <v>765</v>
      </c>
      <c r="AW206" t="s">
        <v>765</v>
      </c>
      <c r="AX206" t="s">
        <v>990</v>
      </c>
      <c r="AY206">
        <v>0</v>
      </c>
      <c r="AZ206" t="s">
        <v>994</v>
      </c>
      <c r="BA206">
        <v>1179740890616</v>
      </c>
      <c r="BD206">
        <v>1</v>
      </c>
      <c r="BF206" t="s">
        <v>2563</v>
      </c>
      <c r="BG206">
        <v>1333314600</v>
      </c>
      <c r="BH206" t="s">
        <v>995</v>
      </c>
      <c r="BI206">
        <v>3</v>
      </c>
      <c r="BJ206">
        <v>3</v>
      </c>
      <c r="BK206">
        <v>1300</v>
      </c>
      <c r="BL206" t="s">
        <v>2543</v>
      </c>
    </row>
    <row r="207" spans="3:64">
      <c r="C207" s="2">
        <v>244482</v>
      </c>
      <c r="D207" s="2">
        <v>244482</v>
      </c>
      <c r="F207">
        <v>489</v>
      </c>
      <c r="G207" t="s">
        <v>2531</v>
      </c>
      <c r="H207">
        <v>23</v>
      </c>
      <c r="I207" t="s">
        <v>2532</v>
      </c>
      <c r="J207" t="s">
        <v>985</v>
      </c>
      <c r="K207" t="s">
        <v>986</v>
      </c>
      <c r="L207">
        <v>923</v>
      </c>
      <c r="N207" t="s">
        <v>2648</v>
      </c>
      <c r="O207" t="s">
        <v>2649</v>
      </c>
      <c r="P207">
        <v>1</v>
      </c>
      <c r="Q207" t="s">
        <v>2650</v>
      </c>
      <c r="R207" s="2">
        <v>244481</v>
      </c>
      <c r="S207" s="2">
        <v>244482</v>
      </c>
      <c r="T207" t="s">
        <v>2651</v>
      </c>
      <c r="U207">
        <v>23095547</v>
      </c>
      <c r="V207" t="s">
        <v>144</v>
      </c>
      <c r="W207">
        <v>6</v>
      </c>
      <c r="X207">
        <v>6</v>
      </c>
      <c r="Y207">
        <v>6</v>
      </c>
      <c r="Z207">
        <v>6</v>
      </c>
      <c r="AA207">
        <v>0</v>
      </c>
      <c r="AB207">
        <v>0</v>
      </c>
      <c r="AC207">
        <v>0</v>
      </c>
      <c r="AD207">
        <v>0</v>
      </c>
      <c r="AE207">
        <v>6</v>
      </c>
      <c r="AF207">
        <v>6</v>
      </c>
      <c r="AI207" t="s">
        <v>2537</v>
      </c>
      <c r="AJ207" t="s">
        <v>989</v>
      </c>
      <c r="AK207" t="s">
        <v>1039</v>
      </c>
      <c r="AL207" t="s">
        <v>1008</v>
      </c>
      <c r="AM207" t="s">
        <v>1009</v>
      </c>
      <c r="AN207" t="s">
        <v>2538</v>
      </c>
      <c r="AO207" t="s">
        <v>2539</v>
      </c>
      <c r="AP207">
        <v>10</v>
      </c>
      <c r="AQ207">
        <v>1</v>
      </c>
      <c r="AT207" t="s">
        <v>2540</v>
      </c>
      <c r="AU207" t="s">
        <v>2562</v>
      </c>
      <c r="AV207" t="s">
        <v>765</v>
      </c>
      <c r="AW207" t="s">
        <v>765</v>
      </c>
      <c r="AX207" t="s">
        <v>990</v>
      </c>
      <c r="AY207">
        <v>0</v>
      </c>
      <c r="AZ207" t="s">
        <v>994</v>
      </c>
      <c r="BA207">
        <v>1179740890616</v>
      </c>
      <c r="BD207">
        <v>1</v>
      </c>
      <c r="BF207" t="s">
        <v>2563</v>
      </c>
      <c r="BG207">
        <v>1333314600</v>
      </c>
      <c r="BH207" t="s">
        <v>995</v>
      </c>
      <c r="BI207">
        <v>6</v>
      </c>
      <c r="BJ207">
        <v>6</v>
      </c>
      <c r="BK207">
        <v>1300</v>
      </c>
      <c r="BL207" t="s">
        <v>2543</v>
      </c>
    </row>
    <row r="208" spans="3:64">
      <c r="C208" s="2">
        <v>244482</v>
      </c>
      <c r="D208" s="2">
        <v>244482</v>
      </c>
      <c r="F208">
        <v>489</v>
      </c>
      <c r="G208" t="s">
        <v>2531</v>
      </c>
      <c r="H208">
        <v>23</v>
      </c>
      <c r="I208" t="s">
        <v>2532</v>
      </c>
      <c r="J208" t="s">
        <v>985</v>
      </c>
      <c r="K208" t="s">
        <v>986</v>
      </c>
      <c r="L208">
        <v>923</v>
      </c>
      <c r="N208" t="s">
        <v>2648</v>
      </c>
      <c r="O208" t="s">
        <v>2649</v>
      </c>
      <c r="P208">
        <v>1</v>
      </c>
      <c r="Q208" t="s">
        <v>2650</v>
      </c>
      <c r="R208" s="2">
        <v>244481</v>
      </c>
      <c r="S208" s="2">
        <v>244482</v>
      </c>
      <c r="T208" t="s">
        <v>2651</v>
      </c>
      <c r="U208">
        <v>23090983</v>
      </c>
      <c r="V208" t="s">
        <v>160</v>
      </c>
      <c r="W208">
        <v>6</v>
      </c>
      <c r="X208">
        <v>6</v>
      </c>
      <c r="Y208">
        <v>6</v>
      </c>
      <c r="Z208">
        <v>6</v>
      </c>
      <c r="AA208">
        <v>0</v>
      </c>
      <c r="AB208">
        <v>0</v>
      </c>
      <c r="AC208">
        <v>0</v>
      </c>
      <c r="AD208">
        <v>0</v>
      </c>
      <c r="AE208">
        <v>6</v>
      </c>
      <c r="AF208">
        <v>6</v>
      </c>
      <c r="AI208" t="s">
        <v>2537</v>
      </c>
      <c r="AJ208" t="s">
        <v>989</v>
      </c>
      <c r="AK208" t="s">
        <v>1039</v>
      </c>
      <c r="AL208" t="s">
        <v>1008</v>
      </c>
      <c r="AM208" t="s">
        <v>1009</v>
      </c>
      <c r="AN208" t="s">
        <v>2538</v>
      </c>
      <c r="AO208" t="s">
        <v>2539</v>
      </c>
      <c r="AP208">
        <v>10</v>
      </c>
      <c r="AQ208">
        <v>1</v>
      </c>
      <c r="AT208" t="s">
        <v>2540</v>
      </c>
      <c r="AU208" t="s">
        <v>2562</v>
      </c>
      <c r="AV208" t="s">
        <v>765</v>
      </c>
      <c r="AW208" t="s">
        <v>765</v>
      </c>
      <c r="AX208" t="s">
        <v>990</v>
      </c>
      <c r="AY208">
        <v>0</v>
      </c>
      <c r="AZ208" t="s">
        <v>994</v>
      </c>
      <c r="BA208">
        <v>1179740890616</v>
      </c>
      <c r="BD208">
        <v>1</v>
      </c>
      <c r="BF208" t="s">
        <v>2563</v>
      </c>
      <c r="BG208">
        <v>1333314600</v>
      </c>
      <c r="BH208" t="s">
        <v>995</v>
      </c>
      <c r="BI208">
        <v>6</v>
      </c>
      <c r="BJ208">
        <v>6</v>
      </c>
      <c r="BK208">
        <v>1300</v>
      </c>
      <c r="BL208" t="s">
        <v>2543</v>
      </c>
    </row>
    <row r="209" spans="3:64">
      <c r="C209" s="2">
        <v>244482</v>
      </c>
      <c r="D209" s="2">
        <v>244482</v>
      </c>
      <c r="F209">
        <v>489</v>
      </c>
      <c r="G209" t="s">
        <v>2531</v>
      </c>
      <c r="H209">
        <v>23</v>
      </c>
      <c r="I209" t="s">
        <v>2532</v>
      </c>
      <c r="J209" t="s">
        <v>985</v>
      </c>
      <c r="K209" t="s">
        <v>986</v>
      </c>
      <c r="L209">
        <v>923</v>
      </c>
      <c r="N209" t="s">
        <v>2648</v>
      </c>
      <c r="O209" t="s">
        <v>2649</v>
      </c>
      <c r="P209">
        <v>1</v>
      </c>
      <c r="Q209" t="s">
        <v>2650</v>
      </c>
      <c r="R209" s="2">
        <v>244481</v>
      </c>
      <c r="S209" s="2">
        <v>244482</v>
      </c>
      <c r="T209" t="s">
        <v>2651</v>
      </c>
      <c r="U209">
        <v>23086963</v>
      </c>
      <c r="V209" t="s">
        <v>142</v>
      </c>
      <c r="W209">
        <v>3</v>
      </c>
      <c r="X209">
        <v>3</v>
      </c>
      <c r="Y209">
        <v>3</v>
      </c>
      <c r="Z209">
        <v>3</v>
      </c>
      <c r="AA209">
        <v>0</v>
      </c>
      <c r="AB209">
        <v>0</v>
      </c>
      <c r="AC209">
        <v>0</v>
      </c>
      <c r="AD209">
        <v>0</v>
      </c>
      <c r="AE209">
        <v>3</v>
      </c>
      <c r="AF209">
        <v>3</v>
      </c>
      <c r="AI209" t="s">
        <v>2537</v>
      </c>
      <c r="AJ209" t="s">
        <v>989</v>
      </c>
      <c r="AK209" t="s">
        <v>1039</v>
      </c>
      <c r="AL209" t="s">
        <v>1008</v>
      </c>
      <c r="AM209" t="s">
        <v>1009</v>
      </c>
      <c r="AN209" t="s">
        <v>2538</v>
      </c>
      <c r="AO209" t="s">
        <v>2539</v>
      </c>
      <c r="AP209">
        <v>10</v>
      </c>
      <c r="AQ209">
        <v>1</v>
      </c>
      <c r="AT209" t="s">
        <v>2540</v>
      </c>
      <c r="AU209" t="s">
        <v>2562</v>
      </c>
      <c r="AV209" t="s">
        <v>765</v>
      </c>
      <c r="AW209" t="s">
        <v>765</v>
      </c>
      <c r="AX209" t="s">
        <v>990</v>
      </c>
      <c r="AY209">
        <v>0</v>
      </c>
      <c r="AZ209" t="s">
        <v>994</v>
      </c>
      <c r="BA209">
        <v>1179740890616</v>
      </c>
      <c r="BD209">
        <v>1</v>
      </c>
      <c r="BF209" t="s">
        <v>2563</v>
      </c>
      <c r="BG209">
        <v>1333314600</v>
      </c>
      <c r="BH209" t="s">
        <v>995</v>
      </c>
      <c r="BI209">
        <v>3</v>
      </c>
      <c r="BJ209">
        <v>3</v>
      </c>
      <c r="BK209">
        <v>1300</v>
      </c>
      <c r="BL209" t="s">
        <v>2543</v>
      </c>
    </row>
    <row r="210" spans="3:64">
      <c r="C210" s="2">
        <v>244482</v>
      </c>
      <c r="D210" s="2">
        <v>244482</v>
      </c>
      <c r="F210">
        <v>489</v>
      </c>
      <c r="G210" t="s">
        <v>2531</v>
      </c>
      <c r="H210">
        <v>23</v>
      </c>
      <c r="I210" t="s">
        <v>2532</v>
      </c>
      <c r="J210" t="s">
        <v>985</v>
      </c>
      <c r="K210" t="s">
        <v>986</v>
      </c>
      <c r="L210">
        <v>923</v>
      </c>
      <c r="N210" t="s">
        <v>2648</v>
      </c>
      <c r="O210" t="s">
        <v>2649</v>
      </c>
      <c r="P210">
        <v>1</v>
      </c>
      <c r="Q210" t="s">
        <v>2650</v>
      </c>
      <c r="R210" s="2">
        <v>244481</v>
      </c>
      <c r="S210" s="2">
        <v>244482</v>
      </c>
      <c r="T210" t="s">
        <v>2651</v>
      </c>
      <c r="U210">
        <v>23039556</v>
      </c>
      <c r="V210" t="s">
        <v>267</v>
      </c>
      <c r="W210">
        <v>5</v>
      </c>
      <c r="X210">
        <v>25</v>
      </c>
      <c r="Y210">
        <v>5</v>
      </c>
      <c r="Z210">
        <v>25</v>
      </c>
      <c r="AA210">
        <v>0</v>
      </c>
      <c r="AB210">
        <v>0</v>
      </c>
      <c r="AC210">
        <v>0</v>
      </c>
      <c r="AD210">
        <v>0</v>
      </c>
      <c r="AE210">
        <v>5</v>
      </c>
      <c r="AF210">
        <v>25</v>
      </c>
      <c r="AI210" t="s">
        <v>2537</v>
      </c>
      <c r="AJ210" t="s">
        <v>989</v>
      </c>
      <c r="AK210" t="s">
        <v>1039</v>
      </c>
      <c r="AL210" t="s">
        <v>1008</v>
      </c>
      <c r="AM210" t="s">
        <v>1009</v>
      </c>
      <c r="AN210" t="s">
        <v>2538</v>
      </c>
      <c r="AO210" t="s">
        <v>2539</v>
      </c>
      <c r="AP210">
        <v>10</v>
      </c>
      <c r="AQ210">
        <v>1</v>
      </c>
      <c r="AT210" t="s">
        <v>2540</v>
      </c>
      <c r="AU210" t="s">
        <v>2562</v>
      </c>
      <c r="AV210" t="s">
        <v>1010</v>
      </c>
      <c r="AW210" t="s">
        <v>765</v>
      </c>
      <c r="AX210" t="s">
        <v>990</v>
      </c>
      <c r="AY210">
        <v>0</v>
      </c>
      <c r="AZ210" t="s">
        <v>994</v>
      </c>
      <c r="BA210">
        <v>1179740890616</v>
      </c>
      <c r="BD210">
        <v>1</v>
      </c>
      <c r="BF210" t="s">
        <v>2563</v>
      </c>
      <c r="BG210">
        <v>1333314600</v>
      </c>
      <c r="BH210" t="s">
        <v>995</v>
      </c>
      <c r="BI210">
        <v>5</v>
      </c>
      <c r="BJ210">
        <v>25</v>
      </c>
      <c r="BK210">
        <v>1300</v>
      </c>
      <c r="BL210" t="s">
        <v>2543</v>
      </c>
    </row>
    <row r="211" spans="3:64">
      <c r="C211" s="2">
        <v>244482</v>
      </c>
      <c r="D211" s="2">
        <v>244482</v>
      </c>
      <c r="F211">
        <v>489</v>
      </c>
      <c r="G211" t="s">
        <v>2531</v>
      </c>
      <c r="H211">
        <v>23</v>
      </c>
      <c r="I211" t="s">
        <v>2532</v>
      </c>
      <c r="J211" t="s">
        <v>985</v>
      </c>
      <c r="K211" t="s">
        <v>986</v>
      </c>
      <c r="L211">
        <v>923</v>
      </c>
      <c r="N211" t="s">
        <v>2648</v>
      </c>
      <c r="O211" t="s">
        <v>2649</v>
      </c>
      <c r="P211">
        <v>1</v>
      </c>
      <c r="Q211" t="s">
        <v>2650</v>
      </c>
      <c r="R211" s="2">
        <v>244481</v>
      </c>
      <c r="S211" s="2">
        <v>244482</v>
      </c>
      <c r="T211" t="s">
        <v>2651</v>
      </c>
      <c r="U211">
        <v>23090974</v>
      </c>
      <c r="V211" t="s">
        <v>211</v>
      </c>
      <c r="W211">
        <v>6</v>
      </c>
      <c r="X211">
        <v>6</v>
      </c>
      <c r="Y211">
        <v>6</v>
      </c>
      <c r="Z211">
        <v>6</v>
      </c>
      <c r="AA211">
        <v>0</v>
      </c>
      <c r="AB211">
        <v>0</v>
      </c>
      <c r="AC211">
        <v>0</v>
      </c>
      <c r="AD211">
        <v>0</v>
      </c>
      <c r="AE211">
        <v>6</v>
      </c>
      <c r="AF211">
        <v>6</v>
      </c>
      <c r="AI211" t="s">
        <v>2537</v>
      </c>
      <c r="AJ211" t="s">
        <v>989</v>
      </c>
      <c r="AK211" t="s">
        <v>1039</v>
      </c>
      <c r="AL211" t="s">
        <v>1008</v>
      </c>
      <c r="AM211" t="s">
        <v>1009</v>
      </c>
      <c r="AN211" t="s">
        <v>2538</v>
      </c>
      <c r="AO211" t="s">
        <v>2539</v>
      </c>
      <c r="AP211">
        <v>10</v>
      </c>
      <c r="AQ211">
        <v>1</v>
      </c>
      <c r="AT211" t="s">
        <v>2540</v>
      </c>
      <c r="AU211" t="s">
        <v>2562</v>
      </c>
      <c r="AV211" t="s">
        <v>765</v>
      </c>
      <c r="AW211" t="s">
        <v>765</v>
      </c>
      <c r="AX211" t="s">
        <v>990</v>
      </c>
      <c r="AY211">
        <v>0</v>
      </c>
      <c r="AZ211" t="s">
        <v>994</v>
      </c>
      <c r="BA211">
        <v>1179740890616</v>
      </c>
      <c r="BD211">
        <v>1</v>
      </c>
      <c r="BF211" t="s">
        <v>2563</v>
      </c>
      <c r="BG211">
        <v>1333314600</v>
      </c>
      <c r="BH211" t="s">
        <v>995</v>
      </c>
      <c r="BI211">
        <v>6</v>
      </c>
      <c r="BJ211">
        <v>6</v>
      </c>
      <c r="BK211">
        <v>1300</v>
      </c>
      <c r="BL211" t="s">
        <v>2543</v>
      </c>
    </row>
    <row r="212" spans="3:64">
      <c r="C212" s="2">
        <v>244482</v>
      </c>
      <c r="D212" s="2">
        <v>244482</v>
      </c>
      <c r="F212">
        <v>489</v>
      </c>
      <c r="G212" t="s">
        <v>2531</v>
      </c>
      <c r="H212">
        <v>23</v>
      </c>
      <c r="I212" t="s">
        <v>2532</v>
      </c>
      <c r="J212" t="s">
        <v>985</v>
      </c>
      <c r="K212" t="s">
        <v>986</v>
      </c>
      <c r="L212">
        <v>923</v>
      </c>
      <c r="N212" t="s">
        <v>2648</v>
      </c>
      <c r="O212" t="s">
        <v>2649</v>
      </c>
      <c r="P212">
        <v>1</v>
      </c>
      <c r="Q212" t="s">
        <v>2650</v>
      </c>
      <c r="R212" s="2">
        <v>244481</v>
      </c>
      <c r="S212" s="2">
        <v>244482</v>
      </c>
      <c r="T212" t="s">
        <v>2651</v>
      </c>
      <c r="U212">
        <v>23015265</v>
      </c>
      <c r="V212" t="s">
        <v>181</v>
      </c>
      <c r="W212">
        <v>5</v>
      </c>
      <c r="X212">
        <v>5</v>
      </c>
      <c r="Y212">
        <v>5</v>
      </c>
      <c r="Z212">
        <v>5</v>
      </c>
      <c r="AA212">
        <v>0</v>
      </c>
      <c r="AB212">
        <v>0</v>
      </c>
      <c r="AC212">
        <v>0</v>
      </c>
      <c r="AD212">
        <v>0</v>
      </c>
      <c r="AE212">
        <v>5</v>
      </c>
      <c r="AF212">
        <v>5</v>
      </c>
      <c r="AI212" t="s">
        <v>2537</v>
      </c>
      <c r="AJ212" t="s">
        <v>989</v>
      </c>
      <c r="AK212" t="s">
        <v>1039</v>
      </c>
      <c r="AL212" t="s">
        <v>1008</v>
      </c>
      <c r="AM212" t="s">
        <v>1009</v>
      </c>
      <c r="AN212" t="s">
        <v>2538</v>
      </c>
      <c r="AO212" t="s">
        <v>2539</v>
      </c>
      <c r="AP212">
        <v>10</v>
      </c>
      <c r="AQ212">
        <v>1</v>
      </c>
      <c r="AT212" t="s">
        <v>2540</v>
      </c>
      <c r="AU212" t="s">
        <v>2562</v>
      </c>
      <c r="AV212" t="s">
        <v>765</v>
      </c>
      <c r="AW212" t="s">
        <v>765</v>
      </c>
      <c r="AX212" t="s">
        <v>990</v>
      </c>
      <c r="AY212">
        <v>0</v>
      </c>
      <c r="AZ212" t="s">
        <v>994</v>
      </c>
      <c r="BA212">
        <v>1179740890616</v>
      </c>
      <c r="BD212">
        <v>1</v>
      </c>
      <c r="BF212" t="s">
        <v>2563</v>
      </c>
      <c r="BG212">
        <v>1333314600</v>
      </c>
      <c r="BH212" t="s">
        <v>995</v>
      </c>
      <c r="BI212">
        <v>5</v>
      </c>
      <c r="BJ212">
        <v>5</v>
      </c>
      <c r="BK212">
        <v>1300</v>
      </c>
      <c r="BL212" t="s">
        <v>2543</v>
      </c>
    </row>
    <row r="213" spans="3:64">
      <c r="C213" s="2">
        <v>244482</v>
      </c>
      <c r="D213" s="2">
        <v>244482</v>
      </c>
      <c r="F213">
        <v>489</v>
      </c>
      <c r="G213" t="s">
        <v>2531</v>
      </c>
      <c r="H213">
        <v>23</v>
      </c>
      <c r="I213" t="s">
        <v>2532</v>
      </c>
      <c r="J213" t="s">
        <v>985</v>
      </c>
      <c r="K213" t="s">
        <v>986</v>
      </c>
      <c r="L213">
        <v>923</v>
      </c>
      <c r="N213" t="s">
        <v>2648</v>
      </c>
      <c r="O213" t="s">
        <v>2649</v>
      </c>
      <c r="P213">
        <v>1</v>
      </c>
      <c r="Q213" t="s">
        <v>2650</v>
      </c>
      <c r="R213" s="2">
        <v>244481</v>
      </c>
      <c r="S213" s="2">
        <v>244482</v>
      </c>
      <c r="T213" t="s">
        <v>2651</v>
      </c>
      <c r="U213">
        <v>23088348</v>
      </c>
      <c r="V213" t="s">
        <v>78</v>
      </c>
      <c r="W213">
        <v>15</v>
      </c>
      <c r="X213">
        <v>15</v>
      </c>
      <c r="Y213">
        <v>15</v>
      </c>
      <c r="Z213">
        <v>15</v>
      </c>
      <c r="AA213">
        <v>0</v>
      </c>
      <c r="AB213">
        <v>0</v>
      </c>
      <c r="AC213">
        <v>0</v>
      </c>
      <c r="AD213">
        <v>0</v>
      </c>
      <c r="AE213">
        <v>15</v>
      </c>
      <c r="AF213">
        <v>15</v>
      </c>
      <c r="AI213" t="s">
        <v>2537</v>
      </c>
      <c r="AJ213" t="s">
        <v>989</v>
      </c>
      <c r="AK213" t="s">
        <v>1007</v>
      </c>
      <c r="AL213" t="s">
        <v>1008</v>
      </c>
      <c r="AM213" t="s">
        <v>1009</v>
      </c>
      <c r="AN213" t="s">
        <v>2538</v>
      </c>
      <c r="AO213" t="s">
        <v>2539</v>
      </c>
      <c r="AP213">
        <v>10</v>
      </c>
      <c r="AQ213">
        <v>1</v>
      </c>
      <c r="AT213" t="s">
        <v>2540</v>
      </c>
      <c r="AU213" t="s">
        <v>2562</v>
      </c>
      <c r="AV213" t="s">
        <v>765</v>
      </c>
      <c r="AW213" t="s">
        <v>765</v>
      </c>
      <c r="AX213" t="s">
        <v>990</v>
      </c>
      <c r="AY213">
        <v>0</v>
      </c>
      <c r="AZ213" t="s">
        <v>994</v>
      </c>
      <c r="BA213">
        <v>1179740890616</v>
      </c>
      <c r="BD213">
        <v>1</v>
      </c>
      <c r="BF213" t="s">
        <v>2563</v>
      </c>
      <c r="BG213">
        <v>1333314600</v>
      </c>
      <c r="BH213" t="s">
        <v>995</v>
      </c>
      <c r="BI213">
        <v>15</v>
      </c>
      <c r="BJ213">
        <v>15</v>
      </c>
      <c r="BK213">
        <v>1300</v>
      </c>
      <c r="BL213" t="s">
        <v>2543</v>
      </c>
    </row>
    <row r="214" spans="3:64">
      <c r="C214" s="2">
        <v>244482</v>
      </c>
      <c r="D214" s="2">
        <v>244482</v>
      </c>
      <c r="F214">
        <v>489</v>
      </c>
      <c r="G214" t="s">
        <v>2531</v>
      </c>
      <c r="H214">
        <v>23</v>
      </c>
      <c r="I214" t="s">
        <v>2532</v>
      </c>
      <c r="J214" t="s">
        <v>985</v>
      </c>
      <c r="K214" t="s">
        <v>986</v>
      </c>
      <c r="L214">
        <v>923</v>
      </c>
      <c r="N214" t="s">
        <v>2648</v>
      </c>
      <c r="O214" t="s">
        <v>2649</v>
      </c>
      <c r="P214">
        <v>1</v>
      </c>
      <c r="Q214" t="s">
        <v>2650</v>
      </c>
      <c r="R214" s="2">
        <v>244481</v>
      </c>
      <c r="S214" s="2">
        <v>244482</v>
      </c>
      <c r="T214" t="s">
        <v>2651</v>
      </c>
      <c r="U214">
        <v>23086969</v>
      </c>
      <c r="V214" t="s">
        <v>189</v>
      </c>
      <c r="W214">
        <v>6</v>
      </c>
      <c r="X214">
        <v>6</v>
      </c>
      <c r="Y214">
        <v>6</v>
      </c>
      <c r="Z214">
        <v>6</v>
      </c>
      <c r="AA214">
        <v>0</v>
      </c>
      <c r="AB214">
        <v>0</v>
      </c>
      <c r="AC214">
        <v>0</v>
      </c>
      <c r="AD214">
        <v>0</v>
      </c>
      <c r="AE214">
        <v>6</v>
      </c>
      <c r="AF214">
        <v>6</v>
      </c>
      <c r="AI214" t="s">
        <v>2537</v>
      </c>
      <c r="AJ214" t="s">
        <v>989</v>
      </c>
      <c r="AK214" t="s">
        <v>1039</v>
      </c>
      <c r="AL214" t="s">
        <v>1008</v>
      </c>
      <c r="AM214" t="s">
        <v>1009</v>
      </c>
      <c r="AN214" t="s">
        <v>2538</v>
      </c>
      <c r="AO214" t="s">
        <v>2539</v>
      </c>
      <c r="AP214">
        <v>10</v>
      </c>
      <c r="AQ214">
        <v>1</v>
      </c>
      <c r="AT214" t="s">
        <v>2540</v>
      </c>
      <c r="AU214" t="s">
        <v>2562</v>
      </c>
      <c r="AV214" t="s">
        <v>765</v>
      </c>
      <c r="AW214" t="s">
        <v>765</v>
      </c>
      <c r="AX214" t="s">
        <v>990</v>
      </c>
      <c r="AY214">
        <v>0</v>
      </c>
      <c r="AZ214" t="s">
        <v>994</v>
      </c>
      <c r="BA214">
        <v>1179740890616</v>
      </c>
      <c r="BD214">
        <v>1</v>
      </c>
      <c r="BF214" t="s">
        <v>2563</v>
      </c>
      <c r="BG214">
        <v>1333314600</v>
      </c>
      <c r="BH214" t="s">
        <v>995</v>
      </c>
      <c r="BI214">
        <v>6</v>
      </c>
      <c r="BJ214">
        <v>6</v>
      </c>
      <c r="BK214">
        <v>1300</v>
      </c>
      <c r="BL214" t="s">
        <v>2543</v>
      </c>
    </row>
    <row r="215" spans="3:64">
      <c r="C215" s="2">
        <v>244482</v>
      </c>
      <c r="D215" s="2">
        <v>244482</v>
      </c>
      <c r="F215">
        <v>489</v>
      </c>
      <c r="G215" t="s">
        <v>2531</v>
      </c>
      <c r="H215">
        <v>23</v>
      </c>
      <c r="I215" t="s">
        <v>2532</v>
      </c>
      <c r="J215" t="s">
        <v>985</v>
      </c>
      <c r="K215" t="s">
        <v>986</v>
      </c>
      <c r="L215">
        <v>923</v>
      </c>
      <c r="N215" t="s">
        <v>2648</v>
      </c>
      <c r="O215" t="s">
        <v>2649</v>
      </c>
      <c r="P215">
        <v>1</v>
      </c>
      <c r="Q215" t="s">
        <v>2650</v>
      </c>
      <c r="R215" s="2">
        <v>244481</v>
      </c>
      <c r="S215" s="2">
        <v>244482</v>
      </c>
      <c r="T215" t="s">
        <v>2651</v>
      </c>
      <c r="U215">
        <v>23086968</v>
      </c>
      <c r="V215" t="s">
        <v>247</v>
      </c>
      <c r="W215">
        <v>12</v>
      </c>
      <c r="X215">
        <v>12</v>
      </c>
      <c r="Y215">
        <v>12</v>
      </c>
      <c r="Z215">
        <v>12</v>
      </c>
      <c r="AA215">
        <v>0</v>
      </c>
      <c r="AB215">
        <v>0</v>
      </c>
      <c r="AC215">
        <v>0</v>
      </c>
      <c r="AD215">
        <v>0</v>
      </c>
      <c r="AE215">
        <v>12</v>
      </c>
      <c r="AF215">
        <v>12</v>
      </c>
      <c r="AI215" t="s">
        <v>2537</v>
      </c>
      <c r="AJ215" t="s">
        <v>989</v>
      </c>
      <c r="AK215" t="s">
        <v>1039</v>
      </c>
      <c r="AL215" t="s">
        <v>1008</v>
      </c>
      <c r="AM215" t="s">
        <v>1009</v>
      </c>
      <c r="AN215" t="s">
        <v>2538</v>
      </c>
      <c r="AO215" t="s">
        <v>2539</v>
      </c>
      <c r="AP215">
        <v>10</v>
      </c>
      <c r="AQ215">
        <v>1</v>
      </c>
      <c r="AT215" t="s">
        <v>2540</v>
      </c>
      <c r="AU215" t="s">
        <v>2562</v>
      </c>
      <c r="AV215" t="s">
        <v>765</v>
      </c>
      <c r="AW215" t="s">
        <v>765</v>
      </c>
      <c r="AX215" t="s">
        <v>990</v>
      </c>
      <c r="AY215">
        <v>0</v>
      </c>
      <c r="AZ215" t="s">
        <v>994</v>
      </c>
      <c r="BA215">
        <v>1179740890616</v>
      </c>
      <c r="BD215">
        <v>1</v>
      </c>
      <c r="BF215" t="s">
        <v>2563</v>
      </c>
      <c r="BG215">
        <v>1333314600</v>
      </c>
      <c r="BH215" t="s">
        <v>995</v>
      </c>
      <c r="BI215">
        <v>12</v>
      </c>
      <c r="BJ215">
        <v>12</v>
      </c>
      <c r="BK215">
        <v>1300</v>
      </c>
      <c r="BL215" t="s">
        <v>2543</v>
      </c>
    </row>
    <row r="216" spans="3:64">
      <c r="C216" s="2">
        <v>244482</v>
      </c>
      <c r="D216" s="2">
        <v>244482</v>
      </c>
      <c r="F216">
        <v>489</v>
      </c>
      <c r="G216" t="s">
        <v>2531</v>
      </c>
      <c r="H216">
        <v>23</v>
      </c>
      <c r="I216" t="s">
        <v>2532</v>
      </c>
      <c r="J216" t="s">
        <v>985</v>
      </c>
      <c r="K216" t="s">
        <v>986</v>
      </c>
      <c r="L216">
        <v>923</v>
      </c>
      <c r="N216" t="s">
        <v>2648</v>
      </c>
      <c r="O216" t="s">
        <v>2649</v>
      </c>
      <c r="P216">
        <v>1</v>
      </c>
      <c r="Q216" t="s">
        <v>2650</v>
      </c>
      <c r="R216" s="2">
        <v>244481</v>
      </c>
      <c r="S216" s="2">
        <v>244482</v>
      </c>
      <c r="T216" t="s">
        <v>2651</v>
      </c>
      <c r="U216">
        <v>23086965</v>
      </c>
      <c r="V216" t="s">
        <v>225</v>
      </c>
      <c r="W216">
        <v>15</v>
      </c>
      <c r="X216">
        <v>15</v>
      </c>
      <c r="Y216">
        <v>15</v>
      </c>
      <c r="Z216">
        <v>15</v>
      </c>
      <c r="AA216">
        <v>0</v>
      </c>
      <c r="AB216">
        <v>0</v>
      </c>
      <c r="AC216">
        <v>0</v>
      </c>
      <c r="AD216">
        <v>0</v>
      </c>
      <c r="AE216">
        <v>15</v>
      </c>
      <c r="AF216">
        <v>15</v>
      </c>
      <c r="AI216" t="s">
        <v>2537</v>
      </c>
      <c r="AJ216" t="s">
        <v>989</v>
      </c>
      <c r="AK216" t="s">
        <v>1039</v>
      </c>
      <c r="AL216" t="s">
        <v>1008</v>
      </c>
      <c r="AM216" t="s">
        <v>1009</v>
      </c>
      <c r="AN216" t="s">
        <v>2538</v>
      </c>
      <c r="AO216" t="s">
        <v>2539</v>
      </c>
      <c r="AP216">
        <v>10</v>
      </c>
      <c r="AQ216">
        <v>1</v>
      </c>
      <c r="AT216" t="s">
        <v>2540</v>
      </c>
      <c r="AU216" t="s">
        <v>2562</v>
      </c>
      <c r="AV216" t="s">
        <v>765</v>
      </c>
      <c r="AW216" t="s">
        <v>765</v>
      </c>
      <c r="AX216" t="s">
        <v>990</v>
      </c>
      <c r="AY216">
        <v>0</v>
      </c>
      <c r="AZ216" t="s">
        <v>994</v>
      </c>
      <c r="BA216">
        <v>1179740890616</v>
      </c>
      <c r="BD216">
        <v>1</v>
      </c>
      <c r="BF216" t="s">
        <v>2563</v>
      </c>
      <c r="BG216">
        <v>1333314600</v>
      </c>
      <c r="BH216" t="s">
        <v>995</v>
      </c>
      <c r="BI216">
        <v>15</v>
      </c>
      <c r="BJ216">
        <v>15</v>
      </c>
      <c r="BK216">
        <v>1300</v>
      </c>
      <c r="BL216" t="s">
        <v>2543</v>
      </c>
    </row>
    <row r="217" spans="3:64">
      <c r="C217" s="2">
        <v>244482</v>
      </c>
      <c r="D217" s="2">
        <v>244482</v>
      </c>
      <c r="F217">
        <v>489</v>
      </c>
      <c r="G217" t="s">
        <v>2531</v>
      </c>
      <c r="H217">
        <v>23</v>
      </c>
      <c r="I217" t="s">
        <v>2532</v>
      </c>
      <c r="J217" t="s">
        <v>985</v>
      </c>
      <c r="K217" t="s">
        <v>986</v>
      </c>
      <c r="L217">
        <v>923</v>
      </c>
      <c r="N217" t="s">
        <v>2648</v>
      </c>
      <c r="O217" t="s">
        <v>2649</v>
      </c>
      <c r="P217">
        <v>1</v>
      </c>
      <c r="Q217" t="s">
        <v>2650</v>
      </c>
      <c r="R217" s="2">
        <v>244481</v>
      </c>
      <c r="S217" s="2">
        <v>244482</v>
      </c>
      <c r="T217" t="s">
        <v>2651</v>
      </c>
      <c r="U217">
        <v>23086962</v>
      </c>
      <c r="V217" t="s">
        <v>179</v>
      </c>
      <c r="W217">
        <v>3</v>
      </c>
      <c r="X217">
        <v>3</v>
      </c>
      <c r="Y217">
        <v>3</v>
      </c>
      <c r="Z217">
        <v>3</v>
      </c>
      <c r="AA217">
        <v>0</v>
      </c>
      <c r="AB217">
        <v>0</v>
      </c>
      <c r="AC217">
        <v>0</v>
      </c>
      <c r="AD217">
        <v>0</v>
      </c>
      <c r="AE217">
        <v>3</v>
      </c>
      <c r="AF217">
        <v>3</v>
      </c>
      <c r="AI217" t="s">
        <v>2537</v>
      </c>
      <c r="AJ217" t="s">
        <v>989</v>
      </c>
      <c r="AK217" t="s">
        <v>1039</v>
      </c>
      <c r="AL217" t="s">
        <v>1008</v>
      </c>
      <c r="AM217" t="s">
        <v>1009</v>
      </c>
      <c r="AN217" t="s">
        <v>2538</v>
      </c>
      <c r="AO217" t="s">
        <v>2539</v>
      </c>
      <c r="AP217">
        <v>10</v>
      </c>
      <c r="AQ217">
        <v>1</v>
      </c>
      <c r="AT217" t="s">
        <v>2540</v>
      </c>
      <c r="AU217" t="s">
        <v>2562</v>
      </c>
      <c r="AV217" t="s">
        <v>765</v>
      </c>
      <c r="AW217" t="s">
        <v>765</v>
      </c>
      <c r="AX217" t="s">
        <v>990</v>
      </c>
      <c r="AY217">
        <v>0</v>
      </c>
      <c r="AZ217" t="s">
        <v>994</v>
      </c>
      <c r="BA217">
        <v>1179740890616</v>
      </c>
      <c r="BD217">
        <v>1</v>
      </c>
      <c r="BF217" t="s">
        <v>2563</v>
      </c>
      <c r="BG217">
        <v>1333314600</v>
      </c>
      <c r="BH217" t="s">
        <v>995</v>
      </c>
      <c r="BI217">
        <v>3</v>
      </c>
      <c r="BJ217">
        <v>3</v>
      </c>
      <c r="BK217">
        <v>1300</v>
      </c>
      <c r="BL217" t="s">
        <v>2543</v>
      </c>
    </row>
    <row r="218" spans="3:64">
      <c r="C218" s="2">
        <v>244482</v>
      </c>
      <c r="D218" s="2">
        <v>244482</v>
      </c>
      <c r="F218">
        <v>489</v>
      </c>
      <c r="G218" t="s">
        <v>2531</v>
      </c>
      <c r="H218">
        <v>23</v>
      </c>
      <c r="I218" t="s">
        <v>2532</v>
      </c>
      <c r="J218" t="s">
        <v>985</v>
      </c>
      <c r="K218" t="s">
        <v>986</v>
      </c>
      <c r="L218">
        <v>923</v>
      </c>
      <c r="N218" t="s">
        <v>2648</v>
      </c>
      <c r="O218" t="s">
        <v>2649</v>
      </c>
      <c r="P218">
        <v>1</v>
      </c>
      <c r="Q218" t="s">
        <v>2650</v>
      </c>
      <c r="R218" s="2">
        <v>244481</v>
      </c>
      <c r="S218" s="2">
        <v>244482</v>
      </c>
      <c r="T218" t="s">
        <v>2651</v>
      </c>
      <c r="U218">
        <v>23015267</v>
      </c>
      <c r="V218" t="s">
        <v>183</v>
      </c>
      <c r="W218">
        <v>5</v>
      </c>
      <c r="X218">
        <v>5</v>
      </c>
      <c r="Y218">
        <v>5</v>
      </c>
      <c r="Z218">
        <v>5</v>
      </c>
      <c r="AA218">
        <v>0</v>
      </c>
      <c r="AB218">
        <v>0</v>
      </c>
      <c r="AC218">
        <v>0</v>
      </c>
      <c r="AD218">
        <v>0</v>
      </c>
      <c r="AE218">
        <v>5</v>
      </c>
      <c r="AF218">
        <v>5</v>
      </c>
      <c r="AI218" t="s">
        <v>2537</v>
      </c>
      <c r="AJ218" t="s">
        <v>989</v>
      </c>
      <c r="AK218" t="s">
        <v>1039</v>
      </c>
      <c r="AL218" t="s">
        <v>1008</v>
      </c>
      <c r="AM218" t="s">
        <v>1009</v>
      </c>
      <c r="AN218" t="s">
        <v>2538</v>
      </c>
      <c r="AO218" t="s">
        <v>2539</v>
      </c>
      <c r="AP218">
        <v>10</v>
      </c>
      <c r="AQ218">
        <v>1</v>
      </c>
      <c r="AT218" t="s">
        <v>2540</v>
      </c>
      <c r="AU218" t="s">
        <v>2562</v>
      </c>
      <c r="AV218" t="s">
        <v>765</v>
      </c>
      <c r="AW218" t="s">
        <v>765</v>
      </c>
      <c r="AX218" t="s">
        <v>990</v>
      </c>
      <c r="AY218">
        <v>0</v>
      </c>
      <c r="AZ218" t="s">
        <v>994</v>
      </c>
      <c r="BA218">
        <v>1179740890616</v>
      </c>
      <c r="BD218">
        <v>1</v>
      </c>
      <c r="BF218" t="s">
        <v>2563</v>
      </c>
      <c r="BG218">
        <v>1333314600</v>
      </c>
      <c r="BH218" t="s">
        <v>995</v>
      </c>
      <c r="BI218">
        <v>5</v>
      </c>
      <c r="BJ218">
        <v>5</v>
      </c>
      <c r="BK218">
        <v>1300</v>
      </c>
      <c r="BL218" t="s">
        <v>2543</v>
      </c>
    </row>
    <row r="219" spans="3:64">
      <c r="C219" s="2">
        <v>244482</v>
      </c>
      <c r="D219" s="2">
        <v>244482</v>
      </c>
      <c r="F219">
        <v>489</v>
      </c>
      <c r="G219" t="s">
        <v>2531</v>
      </c>
      <c r="H219">
        <v>23</v>
      </c>
      <c r="I219" t="s">
        <v>2532</v>
      </c>
      <c r="J219" t="s">
        <v>985</v>
      </c>
      <c r="K219" t="s">
        <v>986</v>
      </c>
      <c r="L219">
        <v>923</v>
      </c>
      <c r="N219" t="s">
        <v>2648</v>
      </c>
      <c r="O219" t="s">
        <v>2649</v>
      </c>
      <c r="P219">
        <v>1</v>
      </c>
      <c r="Q219" t="s">
        <v>2650</v>
      </c>
      <c r="R219" s="2">
        <v>244481</v>
      </c>
      <c r="S219" s="2">
        <v>244482</v>
      </c>
      <c r="T219" t="s">
        <v>2651</v>
      </c>
      <c r="U219">
        <v>23086964</v>
      </c>
      <c r="V219" t="s">
        <v>156</v>
      </c>
      <c r="W219">
        <v>42</v>
      </c>
      <c r="X219">
        <v>42</v>
      </c>
      <c r="Y219">
        <v>42</v>
      </c>
      <c r="Z219">
        <v>42</v>
      </c>
      <c r="AA219">
        <v>0</v>
      </c>
      <c r="AB219">
        <v>0</v>
      </c>
      <c r="AC219">
        <v>0</v>
      </c>
      <c r="AD219">
        <v>0</v>
      </c>
      <c r="AE219">
        <v>42</v>
      </c>
      <c r="AF219">
        <v>42</v>
      </c>
      <c r="AI219" t="s">
        <v>2537</v>
      </c>
      <c r="AJ219" t="s">
        <v>989</v>
      </c>
      <c r="AK219" t="s">
        <v>1039</v>
      </c>
      <c r="AL219" t="s">
        <v>1008</v>
      </c>
      <c r="AM219" t="s">
        <v>1009</v>
      </c>
      <c r="AN219" t="s">
        <v>2538</v>
      </c>
      <c r="AO219" t="s">
        <v>2539</v>
      </c>
      <c r="AP219">
        <v>10</v>
      </c>
      <c r="AQ219">
        <v>1</v>
      </c>
      <c r="AT219" t="s">
        <v>2540</v>
      </c>
      <c r="AU219" t="s">
        <v>2562</v>
      </c>
      <c r="AV219" t="s">
        <v>765</v>
      </c>
      <c r="AW219" t="s">
        <v>765</v>
      </c>
      <c r="AX219" t="s">
        <v>990</v>
      </c>
      <c r="AY219">
        <v>0</v>
      </c>
      <c r="AZ219" t="s">
        <v>994</v>
      </c>
      <c r="BA219">
        <v>1179740890616</v>
      </c>
      <c r="BD219">
        <v>1</v>
      </c>
      <c r="BF219" t="s">
        <v>2563</v>
      </c>
      <c r="BG219">
        <v>1333314600</v>
      </c>
      <c r="BH219" t="s">
        <v>995</v>
      </c>
      <c r="BI219">
        <v>42</v>
      </c>
      <c r="BJ219">
        <v>42</v>
      </c>
      <c r="BK219">
        <v>1300</v>
      </c>
      <c r="BL219" t="s">
        <v>2543</v>
      </c>
    </row>
    <row r="220" spans="3:64">
      <c r="C220" s="2">
        <v>244482</v>
      </c>
      <c r="D220" s="2">
        <v>244482</v>
      </c>
      <c r="F220">
        <v>489</v>
      </c>
      <c r="G220" t="s">
        <v>2531</v>
      </c>
      <c r="H220">
        <v>23</v>
      </c>
      <c r="I220" t="s">
        <v>2532</v>
      </c>
      <c r="J220" t="s">
        <v>985</v>
      </c>
      <c r="K220" t="s">
        <v>986</v>
      </c>
      <c r="L220">
        <v>923</v>
      </c>
      <c r="N220" t="s">
        <v>2648</v>
      </c>
      <c r="O220" t="s">
        <v>2649</v>
      </c>
      <c r="P220">
        <v>1</v>
      </c>
      <c r="Q220" t="s">
        <v>2650</v>
      </c>
      <c r="R220" s="2">
        <v>244481</v>
      </c>
      <c r="S220" s="2">
        <v>244482</v>
      </c>
      <c r="T220" t="s">
        <v>2651</v>
      </c>
      <c r="U220">
        <v>23090975</v>
      </c>
      <c r="V220" t="s">
        <v>249</v>
      </c>
      <c r="W220">
        <v>9</v>
      </c>
      <c r="X220">
        <v>9</v>
      </c>
      <c r="Y220">
        <v>9</v>
      </c>
      <c r="Z220">
        <v>9</v>
      </c>
      <c r="AA220">
        <v>0</v>
      </c>
      <c r="AB220">
        <v>0</v>
      </c>
      <c r="AC220">
        <v>0</v>
      </c>
      <c r="AD220">
        <v>0</v>
      </c>
      <c r="AE220">
        <v>9</v>
      </c>
      <c r="AF220">
        <v>9</v>
      </c>
      <c r="AI220" t="s">
        <v>2537</v>
      </c>
      <c r="AJ220" t="s">
        <v>989</v>
      </c>
      <c r="AK220" t="s">
        <v>1039</v>
      </c>
      <c r="AL220" t="s">
        <v>1008</v>
      </c>
      <c r="AM220" t="s">
        <v>1009</v>
      </c>
      <c r="AN220" t="s">
        <v>2538</v>
      </c>
      <c r="AO220" t="s">
        <v>2539</v>
      </c>
      <c r="AP220">
        <v>10</v>
      </c>
      <c r="AQ220">
        <v>1</v>
      </c>
      <c r="AT220" t="s">
        <v>2540</v>
      </c>
      <c r="AU220" t="s">
        <v>2562</v>
      </c>
      <c r="AV220" t="s">
        <v>765</v>
      </c>
      <c r="AW220" t="s">
        <v>765</v>
      </c>
      <c r="AX220" t="s">
        <v>990</v>
      </c>
      <c r="AY220">
        <v>0</v>
      </c>
      <c r="AZ220" t="s">
        <v>994</v>
      </c>
      <c r="BA220">
        <v>1179740890616</v>
      </c>
      <c r="BD220">
        <v>1</v>
      </c>
      <c r="BF220" t="s">
        <v>2563</v>
      </c>
      <c r="BG220">
        <v>1333314600</v>
      </c>
      <c r="BH220" t="s">
        <v>995</v>
      </c>
      <c r="BI220">
        <v>9</v>
      </c>
      <c r="BJ220">
        <v>9</v>
      </c>
      <c r="BK220">
        <v>1300</v>
      </c>
      <c r="BL220" t="s">
        <v>2543</v>
      </c>
    </row>
    <row r="221" spans="3:64">
      <c r="C221" s="2">
        <v>244482</v>
      </c>
      <c r="D221" s="2">
        <v>244482</v>
      </c>
      <c r="F221">
        <v>489</v>
      </c>
      <c r="G221" t="s">
        <v>2531</v>
      </c>
      <c r="H221">
        <v>23</v>
      </c>
      <c r="I221" t="s">
        <v>2532</v>
      </c>
      <c r="J221" t="s">
        <v>985</v>
      </c>
      <c r="K221" t="s">
        <v>986</v>
      </c>
      <c r="L221">
        <v>923</v>
      </c>
      <c r="N221" t="s">
        <v>2652</v>
      </c>
      <c r="O221" t="s">
        <v>2653</v>
      </c>
      <c r="P221">
        <v>1</v>
      </c>
      <c r="Q221" t="s">
        <v>2654</v>
      </c>
      <c r="R221" s="2">
        <v>244481</v>
      </c>
      <c r="S221" s="2">
        <v>244482</v>
      </c>
      <c r="T221" t="s">
        <v>2655</v>
      </c>
      <c r="U221">
        <v>23039556</v>
      </c>
      <c r="V221" t="s">
        <v>267</v>
      </c>
      <c r="W221">
        <v>6</v>
      </c>
      <c r="X221">
        <v>30</v>
      </c>
      <c r="Y221">
        <v>6</v>
      </c>
      <c r="Z221">
        <v>30</v>
      </c>
      <c r="AA221">
        <v>0</v>
      </c>
      <c r="AB221">
        <v>0</v>
      </c>
      <c r="AC221">
        <v>0</v>
      </c>
      <c r="AD221">
        <v>0</v>
      </c>
      <c r="AE221">
        <v>6</v>
      </c>
      <c r="AF221">
        <v>30</v>
      </c>
      <c r="AI221" t="s">
        <v>2537</v>
      </c>
      <c r="AJ221" t="s">
        <v>989</v>
      </c>
      <c r="AK221" t="s">
        <v>1039</v>
      </c>
      <c r="AL221" t="s">
        <v>1008</v>
      </c>
      <c r="AM221" t="s">
        <v>1009</v>
      </c>
      <c r="AN221" t="s">
        <v>2538</v>
      </c>
      <c r="AO221" t="s">
        <v>2539</v>
      </c>
      <c r="AP221">
        <v>10</v>
      </c>
      <c r="AQ221">
        <v>1</v>
      </c>
      <c r="AT221" t="s">
        <v>2540</v>
      </c>
      <c r="AU221" t="s">
        <v>2562</v>
      </c>
      <c r="AV221" t="s">
        <v>1010</v>
      </c>
      <c r="AW221" t="s">
        <v>765</v>
      </c>
      <c r="AX221" t="s">
        <v>990</v>
      </c>
      <c r="AY221">
        <v>0</v>
      </c>
      <c r="AZ221" t="s">
        <v>994</v>
      </c>
      <c r="BA221">
        <v>1179740890624</v>
      </c>
      <c r="BD221">
        <v>1</v>
      </c>
      <c r="BF221" t="s">
        <v>2563</v>
      </c>
      <c r="BG221">
        <v>1333314600</v>
      </c>
      <c r="BH221" t="s">
        <v>995</v>
      </c>
      <c r="BI221">
        <v>6</v>
      </c>
      <c r="BJ221">
        <v>30</v>
      </c>
      <c r="BK221">
        <v>1300</v>
      </c>
      <c r="BL221" t="s">
        <v>2543</v>
      </c>
    </row>
    <row r="222" spans="3:64">
      <c r="C222" s="2">
        <v>244482</v>
      </c>
      <c r="D222" s="2">
        <v>244482</v>
      </c>
      <c r="F222">
        <v>489</v>
      </c>
      <c r="G222" t="s">
        <v>2531</v>
      </c>
      <c r="H222">
        <v>23</v>
      </c>
      <c r="I222" t="s">
        <v>2532</v>
      </c>
      <c r="J222" t="s">
        <v>985</v>
      </c>
      <c r="K222" t="s">
        <v>986</v>
      </c>
      <c r="L222">
        <v>923</v>
      </c>
      <c r="N222" t="s">
        <v>2652</v>
      </c>
      <c r="O222" t="s">
        <v>2653</v>
      </c>
      <c r="P222">
        <v>1</v>
      </c>
      <c r="Q222" t="s">
        <v>2654</v>
      </c>
      <c r="R222" s="2">
        <v>244481</v>
      </c>
      <c r="S222" s="2">
        <v>244482</v>
      </c>
      <c r="T222" t="s">
        <v>2655</v>
      </c>
      <c r="U222">
        <v>23090974</v>
      </c>
      <c r="V222" t="s">
        <v>211</v>
      </c>
      <c r="W222">
        <v>12</v>
      </c>
      <c r="X222">
        <v>12</v>
      </c>
      <c r="Y222">
        <v>12</v>
      </c>
      <c r="Z222">
        <v>12</v>
      </c>
      <c r="AA222">
        <v>0</v>
      </c>
      <c r="AB222">
        <v>0</v>
      </c>
      <c r="AC222">
        <v>0</v>
      </c>
      <c r="AD222">
        <v>0</v>
      </c>
      <c r="AE222">
        <v>12</v>
      </c>
      <c r="AF222">
        <v>12</v>
      </c>
      <c r="AI222" t="s">
        <v>2537</v>
      </c>
      <c r="AJ222" t="s">
        <v>989</v>
      </c>
      <c r="AK222" t="s">
        <v>1039</v>
      </c>
      <c r="AL222" t="s">
        <v>1008</v>
      </c>
      <c r="AM222" t="s">
        <v>1009</v>
      </c>
      <c r="AN222" t="s">
        <v>2538</v>
      </c>
      <c r="AO222" t="s">
        <v>2539</v>
      </c>
      <c r="AP222">
        <v>10</v>
      </c>
      <c r="AQ222">
        <v>1</v>
      </c>
      <c r="AT222" t="s">
        <v>2540</v>
      </c>
      <c r="AU222" t="s">
        <v>2562</v>
      </c>
      <c r="AV222" t="s">
        <v>765</v>
      </c>
      <c r="AW222" t="s">
        <v>765</v>
      </c>
      <c r="AX222" t="s">
        <v>990</v>
      </c>
      <c r="AY222">
        <v>0</v>
      </c>
      <c r="AZ222" t="s">
        <v>994</v>
      </c>
      <c r="BA222">
        <v>1179740890624</v>
      </c>
      <c r="BD222">
        <v>1</v>
      </c>
      <c r="BF222" t="s">
        <v>2563</v>
      </c>
      <c r="BG222">
        <v>1333314600</v>
      </c>
      <c r="BH222" t="s">
        <v>995</v>
      </c>
      <c r="BI222">
        <v>12</v>
      </c>
      <c r="BJ222">
        <v>12</v>
      </c>
      <c r="BK222">
        <v>1300</v>
      </c>
      <c r="BL222" t="s">
        <v>2543</v>
      </c>
    </row>
    <row r="223" spans="3:64">
      <c r="C223" s="2">
        <v>244482</v>
      </c>
      <c r="D223" s="2">
        <v>244482</v>
      </c>
      <c r="F223">
        <v>489</v>
      </c>
      <c r="G223" t="s">
        <v>2531</v>
      </c>
      <c r="H223">
        <v>23</v>
      </c>
      <c r="I223" t="s">
        <v>2532</v>
      </c>
      <c r="J223" t="s">
        <v>985</v>
      </c>
      <c r="K223" t="s">
        <v>986</v>
      </c>
      <c r="L223">
        <v>923</v>
      </c>
      <c r="N223" t="s">
        <v>2652</v>
      </c>
      <c r="O223" t="s">
        <v>2653</v>
      </c>
      <c r="P223">
        <v>1</v>
      </c>
      <c r="Q223" t="s">
        <v>2654</v>
      </c>
      <c r="R223" s="2">
        <v>244481</v>
      </c>
      <c r="S223" s="2">
        <v>244482</v>
      </c>
      <c r="T223" t="s">
        <v>2655</v>
      </c>
      <c r="U223">
        <v>23090975</v>
      </c>
      <c r="V223" t="s">
        <v>249</v>
      </c>
      <c r="W223">
        <v>9</v>
      </c>
      <c r="X223">
        <v>9</v>
      </c>
      <c r="Y223">
        <v>9</v>
      </c>
      <c r="Z223">
        <v>9</v>
      </c>
      <c r="AA223">
        <v>0</v>
      </c>
      <c r="AB223">
        <v>0</v>
      </c>
      <c r="AC223">
        <v>0</v>
      </c>
      <c r="AD223">
        <v>0</v>
      </c>
      <c r="AE223">
        <v>9</v>
      </c>
      <c r="AF223">
        <v>9</v>
      </c>
      <c r="AI223" t="s">
        <v>2537</v>
      </c>
      <c r="AJ223" t="s">
        <v>989</v>
      </c>
      <c r="AK223" t="s">
        <v>1039</v>
      </c>
      <c r="AL223" t="s">
        <v>1008</v>
      </c>
      <c r="AM223" t="s">
        <v>1009</v>
      </c>
      <c r="AN223" t="s">
        <v>2538</v>
      </c>
      <c r="AO223" t="s">
        <v>2539</v>
      </c>
      <c r="AP223">
        <v>10</v>
      </c>
      <c r="AQ223">
        <v>1</v>
      </c>
      <c r="AT223" t="s">
        <v>2540</v>
      </c>
      <c r="AU223" t="s">
        <v>2562</v>
      </c>
      <c r="AV223" t="s">
        <v>765</v>
      </c>
      <c r="AW223" t="s">
        <v>765</v>
      </c>
      <c r="AX223" t="s">
        <v>990</v>
      </c>
      <c r="AY223">
        <v>0</v>
      </c>
      <c r="AZ223" t="s">
        <v>994</v>
      </c>
      <c r="BA223">
        <v>1179740890624</v>
      </c>
      <c r="BD223">
        <v>1</v>
      </c>
      <c r="BF223" t="s">
        <v>2563</v>
      </c>
      <c r="BG223">
        <v>1333314600</v>
      </c>
      <c r="BH223" t="s">
        <v>995</v>
      </c>
      <c r="BI223">
        <v>9</v>
      </c>
      <c r="BJ223">
        <v>9</v>
      </c>
      <c r="BK223">
        <v>1300</v>
      </c>
      <c r="BL223" t="s">
        <v>2543</v>
      </c>
    </row>
    <row r="224" spans="3:64">
      <c r="C224" s="2">
        <v>244482</v>
      </c>
      <c r="D224" s="2">
        <v>244482</v>
      </c>
      <c r="F224">
        <v>489</v>
      </c>
      <c r="G224" t="s">
        <v>2531</v>
      </c>
      <c r="H224">
        <v>23</v>
      </c>
      <c r="I224" t="s">
        <v>2532</v>
      </c>
      <c r="J224" t="s">
        <v>985</v>
      </c>
      <c r="K224" t="s">
        <v>986</v>
      </c>
      <c r="L224">
        <v>923</v>
      </c>
      <c r="N224" t="s">
        <v>2652</v>
      </c>
      <c r="O224" t="s">
        <v>2653</v>
      </c>
      <c r="P224">
        <v>1</v>
      </c>
      <c r="Q224" t="s">
        <v>2654</v>
      </c>
      <c r="R224" s="2">
        <v>244481</v>
      </c>
      <c r="S224" s="2">
        <v>244482</v>
      </c>
      <c r="T224" t="s">
        <v>2655</v>
      </c>
      <c r="U224">
        <v>23084674</v>
      </c>
      <c r="V224" t="s">
        <v>19</v>
      </c>
      <c r="W224">
        <v>3</v>
      </c>
      <c r="X224">
        <v>1.2</v>
      </c>
      <c r="Y224">
        <v>3</v>
      </c>
      <c r="Z224">
        <v>1.2</v>
      </c>
      <c r="AA224">
        <v>0</v>
      </c>
      <c r="AB224">
        <v>0</v>
      </c>
      <c r="AC224">
        <v>0</v>
      </c>
      <c r="AD224">
        <v>0</v>
      </c>
      <c r="AE224">
        <v>3</v>
      </c>
      <c r="AF224">
        <v>1.2</v>
      </c>
      <c r="AI224" t="s">
        <v>2537</v>
      </c>
      <c r="AJ224" t="s">
        <v>989</v>
      </c>
      <c r="AK224" t="s">
        <v>1007</v>
      </c>
      <c r="AL224" t="s">
        <v>1484</v>
      </c>
      <c r="AM224" t="s">
        <v>1009</v>
      </c>
      <c r="AN224" t="s">
        <v>2538</v>
      </c>
      <c r="AO224" t="s">
        <v>2539</v>
      </c>
      <c r="AP224">
        <v>10</v>
      </c>
      <c r="AQ224">
        <v>1</v>
      </c>
      <c r="AT224" t="s">
        <v>2540</v>
      </c>
      <c r="AU224" t="s">
        <v>2562</v>
      </c>
      <c r="AV224" t="s">
        <v>914</v>
      </c>
      <c r="AW224" t="s">
        <v>765</v>
      </c>
      <c r="AX224" t="s">
        <v>990</v>
      </c>
      <c r="AY224">
        <v>0</v>
      </c>
      <c r="AZ224" t="s">
        <v>994</v>
      </c>
      <c r="BA224">
        <v>1179740890624</v>
      </c>
      <c r="BD224">
        <v>1</v>
      </c>
      <c r="BF224" t="s">
        <v>2563</v>
      </c>
      <c r="BG224">
        <v>1333314600</v>
      </c>
      <c r="BH224" t="s">
        <v>995</v>
      </c>
      <c r="BI224">
        <v>3</v>
      </c>
      <c r="BJ224">
        <v>1.2</v>
      </c>
      <c r="BK224">
        <v>1300</v>
      </c>
      <c r="BL224" t="s">
        <v>2543</v>
      </c>
    </row>
    <row r="225" spans="3:64">
      <c r="C225" s="2">
        <v>244482</v>
      </c>
      <c r="D225" s="2">
        <v>244482</v>
      </c>
      <c r="F225">
        <v>489</v>
      </c>
      <c r="G225" t="s">
        <v>2531</v>
      </c>
      <c r="H225">
        <v>23</v>
      </c>
      <c r="I225" t="s">
        <v>2532</v>
      </c>
      <c r="J225" t="s">
        <v>985</v>
      </c>
      <c r="K225" t="s">
        <v>986</v>
      </c>
      <c r="L225">
        <v>923</v>
      </c>
      <c r="N225" t="s">
        <v>2652</v>
      </c>
      <c r="O225" t="s">
        <v>2653</v>
      </c>
      <c r="P225">
        <v>1</v>
      </c>
      <c r="Q225" t="s">
        <v>2654</v>
      </c>
      <c r="R225" s="2">
        <v>244481</v>
      </c>
      <c r="S225" s="2">
        <v>244482</v>
      </c>
      <c r="T225" t="s">
        <v>2655</v>
      </c>
      <c r="U225">
        <v>23088348</v>
      </c>
      <c r="V225" t="s">
        <v>78</v>
      </c>
      <c r="W225">
        <v>5</v>
      </c>
      <c r="X225">
        <v>5</v>
      </c>
      <c r="Y225">
        <v>5</v>
      </c>
      <c r="Z225">
        <v>5</v>
      </c>
      <c r="AA225">
        <v>0</v>
      </c>
      <c r="AB225">
        <v>0</v>
      </c>
      <c r="AC225">
        <v>0</v>
      </c>
      <c r="AD225">
        <v>0</v>
      </c>
      <c r="AE225">
        <v>5</v>
      </c>
      <c r="AF225">
        <v>5</v>
      </c>
      <c r="AI225" t="s">
        <v>2537</v>
      </c>
      <c r="AJ225" t="s">
        <v>989</v>
      </c>
      <c r="AK225" t="s">
        <v>1007</v>
      </c>
      <c r="AL225" t="s">
        <v>1008</v>
      </c>
      <c r="AM225" t="s">
        <v>1009</v>
      </c>
      <c r="AN225" t="s">
        <v>2538</v>
      </c>
      <c r="AO225" t="s">
        <v>2539</v>
      </c>
      <c r="AP225">
        <v>10</v>
      </c>
      <c r="AQ225">
        <v>1</v>
      </c>
      <c r="AT225" t="s">
        <v>2540</v>
      </c>
      <c r="AU225" t="s">
        <v>2562</v>
      </c>
      <c r="AV225" t="s">
        <v>765</v>
      </c>
      <c r="AW225" t="s">
        <v>765</v>
      </c>
      <c r="AX225" t="s">
        <v>990</v>
      </c>
      <c r="AY225">
        <v>0</v>
      </c>
      <c r="AZ225" t="s">
        <v>994</v>
      </c>
      <c r="BA225">
        <v>1179740890624</v>
      </c>
      <c r="BD225">
        <v>1</v>
      </c>
      <c r="BF225" t="s">
        <v>2563</v>
      </c>
      <c r="BG225">
        <v>1333314600</v>
      </c>
      <c r="BH225" t="s">
        <v>995</v>
      </c>
      <c r="BI225">
        <v>5</v>
      </c>
      <c r="BJ225">
        <v>5</v>
      </c>
      <c r="BK225">
        <v>1300</v>
      </c>
      <c r="BL225" t="s">
        <v>2543</v>
      </c>
    </row>
    <row r="226" spans="3:64">
      <c r="C226" s="2">
        <v>244482</v>
      </c>
      <c r="D226" s="2">
        <v>244482</v>
      </c>
      <c r="F226">
        <v>489</v>
      </c>
      <c r="G226" t="s">
        <v>2531</v>
      </c>
      <c r="H226">
        <v>23</v>
      </c>
      <c r="I226" t="s">
        <v>2532</v>
      </c>
      <c r="J226" t="s">
        <v>985</v>
      </c>
      <c r="K226" t="s">
        <v>986</v>
      </c>
      <c r="L226">
        <v>923</v>
      </c>
      <c r="N226" t="s">
        <v>2652</v>
      </c>
      <c r="O226" t="s">
        <v>2653</v>
      </c>
      <c r="P226">
        <v>1</v>
      </c>
      <c r="Q226" t="s">
        <v>2654</v>
      </c>
      <c r="R226" s="2">
        <v>244481</v>
      </c>
      <c r="S226" s="2">
        <v>244482</v>
      </c>
      <c r="T226" t="s">
        <v>2655</v>
      </c>
      <c r="U226">
        <v>23086969</v>
      </c>
      <c r="V226" t="s">
        <v>189</v>
      </c>
      <c r="W226">
        <v>9</v>
      </c>
      <c r="X226">
        <v>9</v>
      </c>
      <c r="Y226">
        <v>9</v>
      </c>
      <c r="Z226">
        <v>9</v>
      </c>
      <c r="AA226">
        <v>0</v>
      </c>
      <c r="AB226">
        <v>0</v>
      </c>
      <c r="AC226">
        <v>0</v>
      </c>
      <c r="AD226">
        <v>0</v>
      </c>
      <c r="AE226">
        <v>9</v>
      </c>
      <c r="AF226">
        <v>9</v>
      </c>
      <c r="AI226" t="s">
        <v>2537</v>
      </c>
      <c r="AJ226" t="s">
        <v>989</v>
      </c>
      <c r="AK226" t="s">
        <v>1039</v>
      </c>
      <c r="AL226" t="s">
        <v>1008</v>
      </c>
      <c r="AM226" t="s">
        <v>1009</v>
      </c>
      <c r="AN226" t="s">
        <v>2538</v>
      </c>
      <c r="AO226" t="s">
        <v>2539</v>
      </c>
      <c r="AP226">
        <v>10</v>
      </c>
      <c r="AQ226">
        <v>1</v>
      </c>
      <c r="AT226" t="s">
        <v>2540</v>
      </c>
      <c r="AU226" t="s">
        <v>2562</v>
      </c>
      <c r="AV226" t="s">
        <v>765</v>
      </c>
      <c r="AW226" t="s">
        <v>765</v>
      </c>
      <c r="AX226" t="s">
        <v>990</v>
      </c>
      <c r="AY226">
        <v>0</v>
      </c>
      <c r="AZ226" t="s">
        <v>994</v>
      </c>
      <c r="BA226">
        <v>1179740890624</v>
      </c>
      <c r="BD226">
        <v>1</v>
      </c>
      <c r="BF226" t="s">
        <v>2563</v>
      </c>
      <c r="BG226">
        <v>1333314600</v>
      </c>
      <c r="BH226" t="s">
        <v>995</v>
      </c>
      <c r="BI226">
        <v>9</v>
      </c>
      <c r="BJ226">
        <v>9</v>
      </c>
      <c r="BK226">
        <v>1300</v>
      </c>
      <c r="BL226" t="s">
        <v>2543</v>
      </c>
    </row>
    <row r="227" spans="3:64">
      <c r="C227" s="2">
        <v>244482</v>
      </c>
      <c r="D227" s="2">
        <v>244482</v>
      </c>
      <c r="F227">
        <v>489</v>
      </c>
      <c r="G227" t="s">
        <v>2531</v>
      </c>
      <c r="H227">
        <v>23</v>
      </c>
      <c r="I227" t="s">
        <v>2532</v>
      </c>
      <c r="J227" t="s">
        <v>985</v>
      </c>
      <c r="K227" t="s">
        <v>986</v>
      </c>
      <c r="L227">
        <v>923</v>
      </c>
      <c r="N227" t="s">
        <v>2652</v>
      </c>
      <c r="O227" t="s">
        <v>2653</v>
      </c>
      <c r="P227">
        <v>1</v>
      </c>
      <c r="Q227" t="s">
        <v>2654</v>
      </c>
      <c r="R227" s="2">
        <v>244481</v>
      </c>
      <c r="S227" s="2">
        <v>244482</v>
      </c>
      <c r="T227" t="s">
        <v>2655</v>
      </c>
      <c r="U227">
        <v>23086966</v>
      </c>
      <c r="V227" t="s">
        <v>199</v>
      </c>
      <c r="W227">
        <v>3</v>
      </c>
      <c r="X227">
        <v>3</v>
      </c>
      <c r="Y227">
        <v>3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3</v>
      </c>
      <c r="AF227">
        <v>3</v>
      </c>
      <c r="AI227" t="s">
        <v>2537</v>
      </c>
      <c r="AJ227" t="s">
        <v>989</v>
      </c>
      <c r="AK227" t="s">
        <v>1039</v>
      </c>
      <c r="AL227" t="s">
        <v>1008</v>
      </c>
      <c r="AM227" t="s">
        <v>1009</v>
      </c>
      <c r="AN227" t="s">
        <v>2538</v>
      </c>
      <c r="AO227" t="s">
        <v>2539</v>
      </c>
      <c r="AP227">
        <v>10</v>
      </c>
      <c r="AQ227">
        <v>1</v>
      </c>
      <c r="AT227" t="s">
        <v>2540</v>
      </c>
      <c r="AU227" t="s">
        <v>2562</v>
      </c>
      <c r="AV227" t="s">
        <v>765</v>
      </c>
      <c r="AW227" t="s">
        <v>765</v>
      </c>
      <c r="AX227" t="s">
        <v>990</v>
      </c>
      <c r="AY227">
        <v>0</v>
      </c>
      <c r="AZ227" t="s">
        <v>994</v>
      </c>
      <c r="BA227">
        <v>1179740890624</v>
      </c>
      <c r="BD227">
        <v>1</v>
      </c>
      <c r="BF227" t="s">
        <v>2563</v>
      </c>
      <c r="BG227">
        <v>1333314600</v>
      </c>
      <c r="BH227" t="s">
        <v>995</v>
      </c>
      <c r="BI227">
        <v>3</v>
      </c>
      <c r="BJ227">
        <v>3</v>
      </c>
      <c r="BK227">
        <v>1300</v>
      </c>
      <c r="BL227" t="s">
        <v>2543</v>
      </c>
    </row>
    <row r="228" spans="3:64">
      <c r="C228" s="2">
        <v>244482</v>
      </c>
      <c r="D228" s="2">
        <v>244482</v>
      </c>
      <c r="F228">
        <v>489</v>
      </c>
      <c r="G228" t="s">
        <v>2531</v>
      </c>
      <c r="H228">
        <v>23</v>
      </c>
      <c r="I228" t="s">
        <v>2532</v>
      </c>
      <c r="J228" t="s">
        <v>985</v>
      </c>
      <c r="K228" t="s">
        <v>986</v>
      </c>
      <c r="L228">
        <v>923</v>
      </c>
      <c r="N228" t="s">
        <v>2652</v>
      </c>
      <c r="O228" t="s">
        <v>2653</v>
      </c>
      <c r="P228">
        <v>1</v>
      </c>
      <c r="Q228" t="s">
        <v>2654</v>
      </c>
      <c r="R228" s="2">
        <v>244481</v>
      </c>
      <c r="S228" s="2">
        <v>244482</v>
      </c>
      <c r="T228" t="s">
        <v>2655</v>
      </c>
      <c r="U228">
        <v>23086968</v>
      </c>
      <c r="V228" t="s">
        <v>247</v>
      </c>
      <c r="W228">
        <v>12</v>
      </c>
      <c r="X228">
        <v>12</v>
      </c>
      <c r="Y228">
        <v>12</v>
      </c>
      <c r="Z228">
        <v>12</v>
      </c>
      <c r="AA228">
        <v>0</v>
      </c>
      <c r="AB228">
        <v>0</v>
      </c>
      <c r="AC228">
        <v>0</v>
      </c>
      <c r="AD228">
        <v>0</v>
      </c>
      <c r="AE228">
        <v>12</v>
      </c>
      <c r="AF228">
        <v>12</v>
      </c>
      <c r="AI228" t="s">
        <v>2537</v>
      </c>
      <c r="AJ228" t="s">
        <v>989</v>
      </c>
      <c r="AK228" t="s">
        <v>1039</v>
      </c>
      <c r="AL228" t="s">
        <v>1008</v>
      </c>
      <c r="AM228" t="s">
        <v>1009</v>
      </c>
      <c r="AN228" t="s">
        <v>2538</v>
      </c>
      <c r="AO228" t="s">
        <v>2539</v>
      </c>
      <c r="AP228">
        <v>10</v>
      </c>
      <c r="AQ228">
        <v>1</v>
      </c>
      <c r="AT228" t="s">
        <v>2540</v>
      </c>
      <c r="AU228" t="s">
        <v>2562</v>
      </c>
      <c r="AV228" t="s">
        <v>765</v>
      </c>
      <c r="AW228" t="s">
        <v>765</v>
      </c>
      <c r="AX228" t="s">
        <v>990</v>
      </c>
      <c r="AY228">
        <v>0</v>
      </c>
      <c r="AZ228" t="s">
        <v>994</v>
      </c>
      <c r="BA228">
        <v>1179740890624</v>
      </c>
      <c r="BD228">
        <v>1</v>
      </c>
      <c r="BF228" t="s">
        <v>2563</v>
      </c>
      <c r="BG228">
        <v>1333314600</v>
      </c>
      <c r="BH228" t="s">
        <v>995</v>
      </c>
      <c r="BI228">
        <v>12</v>
      </c>
      <c r="BJ228">
        <v>12</v>
      </c>
      <c r="BK228">
        <v>1300</v>
      </c>
      <c r="BL228" t="s">
        <v>2543</v>
      </c>
    </row>
    <row r="229" spans="3:64">
      <c r="C229" s="2">
        <v>244482</v>
      </c>
      <c r="D229" s="2">
        <v>244482</v>
      </c>
      <c r="F229">
        <v>489</v>
      </c>
      <c r="G229" t="s">
        <v>2531</v>
      </c>
      <c r="H229">
        <v>23</v>
      </c>
      <c r="I229" t="s">
        <v>2532</v>
      </c>
      <c r="J229" t="s">
        <v>985</v>
      </c>
      <c r="K229" t="s">
        <v>986</v>
      </c>
      <c r="L229">
        <v>923</v>
      </c>
      <c r="N229" t="s">
        <v>2652</v>
      </c>
      <c r="O229" t="s">
        <v>2653</v>
      </c>
      <c r="P229">
        <v>1</v>
      </c>
      <c r="Q229" t="s">
        <v>2654</v>
      </c>
      <c r="R229" s="2">
        <v>244481</v>
      </c>
      <c r="S229" s="2">
        <v>244482</v>
      </c>
      <c r="T229" t="s">
        <v>2655</v>
      </c>
      <c r="U229">
        <v>23090984</v>
      </c>
      <c r="V229" t="s">
        <v>227</v>
      </c>
      <c r="W229">
        <v>6</v>
      </c>
      <c r="X229">
        <v>6</v>
      </c>
      <c r="Y229">
        <v>6</v>
      </c>
      <c r="Z229">
        <v>6</v>
      </c>
      <c r="AA229">
        <v>0</v>
      </c>
      <c r="AB229">
        <v>0</v>
      </c>
      <c r="AC229">
        <v>0</v>
      </c>
      <c r="AD229">
        <v>0</v>
      </c>
      <c r="AE229">
        <v>6</v>
      </c>
      <c r="AF229">
        <v>6</v>
      </c>
      <c r="AI229" t="s">
        <v>2537</v>
      </c>
      <c r="AJ229" t="s">
        <v>989</v>
      </c>
      <c r="AK229" t="s">
        <v>1039</v>
      </c>
      <c r="AL229" t="s">
        <v>1008</v>
      </c>
      <c r="AM229" t="s">
        <v>1009</v>
      </c>
      <c r="AN229" t="s">
        <v>2538</v>
      </c>
      <c r="AO229" t="s">
        <v>2539</v>
      </c>
      <c r="AP229">
        <v>10</v>
      </c>
      <c r="AQ229">
        <v>1</v>
      </c>
      <c r="AT229" t="s">
        <v>2540</v>
      </c>
      <c r="AU229" t="s">
        <v>2562</v>
      </c>
      <c r="AV229" t="s">
        <v>765</v>
      </c>
      <c r="AW229" t="s">
        <v>765</v>
      </c>
      <c r="AX229" t="s">
        <v>990</v>
      </c>
      <c r="AY229">
        <v>0</v>
      </c>
      <c r="AZ229" t="s">
        <v>994</v>
      </c>
      <c r="BA229">
        <v>1179740890624</v>
      </c>
      <c r="BD229">
        <v>1</v>
      </c>
      <c r="BF229" t="s">
        <v>2563</v>
      </c>
      <c r="BG229">
        <v>1333314600</v>
      </c>
      <c r="BH229" t="s">
        <v>995</v>
      </c>
      <c r="BI229">
        <v>6</v>
      </c>
      <c r="BJ229">
        <v>6</v>
      </c>
      <c r="BK229">
        <v>1300</v>
      </c>
      <c r="BL229" t="s">
        <v>2543</v>
      </c>
    </row>
    <row r="230" spans="3:64">
      <c r="C230" s="2">
        <v>244482</v>
      </c>
      <c r="D230" s="2">
        <v>244482</v>
      </c>
      <c r="F230">
        <v>489</v>
      </c>
      <c r="G230" t="s">
        <v>2531</v>
      </c>
      <c r="H230">
        <v>23</v>
      </c>
      <c r="I230" t="s">
        <v>2532</v>
      </c>
      <c r="J230" t="s">
        <v>985</v>
      </c>
      <c r="K230" t="s">
        <v>986</v>
      </c>
      <c r="L230">
        <v>923</v>
      </c>
      <c r="N230" t="s">
        <v>2652</v>
      </c>
      <c r="O230" t="s">
        <v>2653</v>
      </c>
      <c r="P230">
        <v>1</v>
      </c>
      <c r="Q230" t="s">
        <v>2654</v>
      </c>
      <c r="R230" s="2">
        <v>244481</v>
      </c>
      <c r="S230" s="2">
        <v>244482</v>
      </c>
      <c r="T230" t="s">
        <v>2655</v>
      </c>
      <c r="U230">
        <v>23092558</v>
      </c>
      <c r="V230" t="s">
        <v>251</v>
      </c>
      <c r="W230">
        <v>5</v>
      </c>
      <c r="X230">
        <v>5</v>
      </c>
      <c r="Y230">
        <v>5</v>
      </c>
      <c r="Z230">
        <v>5</v>
      </c>
      <c r="AA230">
        <v>0</v>
      </c>
      <c r="AB230">
        <v>0</v>
      </c>
      <c r="AC230">
        <v>0</v>
      </c>
      <c r="AD230">
        <v>0</v>
      </c>
      <c r="AE230">
        <v>5</v>
      </c>
      <c r="AF230">
        <v>5</v>
      </c>
      <c r="AI230" t="s">
        <v>2537</v>
      </c>
      <c r="AJ230" t="s">
        <v>989</v>
      </c>
      <c r="AK230" t="s">
        <v>1039</v>
      </c>
      <c r="AL230" t="s">
        <v>1008</v>
      </c>
      <c r="AM230" t="s">
        <v>1009</v>
      </c>
      <c r="AN230" t="s">
        <v>2538</v>
      </c>
      <c r="AO230" t="s">
        <v>2539</v>
      </c>
      <c r="AP230">
        <v>10</v>
      </c>
      <c r="AQ230">
        <v>1</v>
      </c>
      <c r="AT230" t="s">
        <v>2540</v>
      </c>
      <c r="AU230" t="s">
        <v>2562</v>
      </c>
      <c r="AV230" t="s">
        <v>765</v>
      </c>
      <c r="AW230" t="s">
        <v>765</v>
      </c>
      <c r="AX230" t="s">
        <v>990</v>
      </c>
      <c r="AY230">
        <v>0</v>
      </c>
      <c r="AZ230" t="s">
        <v>994</v>
      </c>
      <c r="BA230">
        <v>1179740890624</v>
      </c>
      <c r="BD230">
        <v>1</v>
      </c>
      <c r="BF230" t="s">
        <v>2563</v>
      </c>
      <c r="BG230">
        <v>1333314600</v>
      </c>
      <c r="BH230" t="s">
        <v>995</v>
      </c>
      <c r="BI230">
        <v>5</v>
      </c>
      <c r="BJ230">
        <v>5</v>
      </c>
      <c r="BK230">
        <v>1300</v>
      </c>
      <c r="BL230" t="s">
        <v>2543</v>
      </c>
    </row>
    <row r="231" spans="3:64">
      <c r="C231" s="2">
        <v>244482</v>
      </c>
      <c r="D231" s="2">
        <v>244482</v>
      </c>
      <c r="F231">
        <v>489</v>
      </c>
      <c r="G231" t="s">
        <v>2531</v>
      </c>
      <c r="H231">
        <v>23</v>
      </c>
      <c r="I231" t="s">
        <v>2532</v>
      </c>
      <c r="J231" t="s">
        <v>985</v>
      </c>
      <c r="K231" t="s">
        <v>986</v>
      </c>
      <c r="L231">
        <v>923</v>
      </c>
      <c r="N231" t="s">
        <v>2652</v>
      </c>
      <c r="O231" t="s">
        <v>2653</v>
      </c>
      <c r="P231">
        <v>1</v>
      </c>
      <c r="Q231" t="s">
        <v>2654</v>
      </c>
      <c r="R231" s="2">
        <v>244481</v>
      </c>
      <c r="S231" s="2">
        <v>244482</v>
      </c>
      <c r="T231" t="s">
        <v>2655</v>
      </c>
      <c r="U231">
        <v>23086963</v>
      </c>
      <c r="V231" t="s">
        <v>142</v>
      </c>
      <c r="W231">
        <v>12</v>
      </c>
      <c r="X231">
        <v>12</v>
      </c>
      <c r="Y231">
        <v>12</v>
      </c>
      <c r="Z231">
        <v>12</v>
      </c>
      <c r="AA231">
        <v>0</v>
      </c>
      <c r="AB231">
        <v>0</v>
      </c>
      <c r="AC231">
        <v>0</v>
      </c>
      <c r="AD231">
        <v>0</v>
      </c>
      <c r="AE231">
        <v>12</v>
      </c>
      <c r="AF231">
        <v>12</v>
      </c>
      <c r="AI231" t="s">
        <v>2537</v>
      </c>
      <c r="AJ231" t="s">
        <v>989</v>
      </c>
      <c r="AK231" t="s">
        <v>1039</v>
      </c>
      <c r="AL231" t="s">
        <v>1008</v>
      </c>
      <c r="AM231" t="s">
        <v>1009</v>
      </c>
      <c r="AN231" t="s">
        <v>2538</v>
      </c>
      <c r="AO231" t="s">
        <v>2539</v>
      </c>
      <c r="AP231">
        <v>10</v>
      </c>
      <c r="AQ231">
        <v>1</v>
      </c>
      <c r="AT231" t="s">
        <v>2540</v>
      </c>
      <c r="AU231" t="s">
        <v>2562</v>
      </c>
      <c r="AV231" t="s">
        <v>765</v>
      </c>
      <c r="AW231" t="s">
        <v>765</v>
      </c>
      <c r="AX231" t="s">
        <v>990</v>
      </c>
      <c r="AY231">
        <v>0</v>
      </c>
      <c r="AZ231" t="s">
        <v>994</v>
      </c>
      <c r="BA231">
        <v>1179740890624</v>
      </c>
      <c r="BD231">
        <v>1</v>
      </c>
      <c r="BF231" t="s">
        <v>2563</v>
      </c>
      <c r="BG231">
        <v>1333314600</v>
      </c>
      <c r="BH231" t="s">
        <v>995</v>
      </c>
      <c r="BI231">
        <v>12</v>
      </c>
      <c r="BJ231">
        <v>12</v>
      </c>
      <c r="BK231">
        <v>1300</v>
      </c>
      <c r="BL231" t="s">
        <v>2543</v>
      </c>
    </row>
    <row r="232" spans="3:64">
      <c r="C232" s="2">
        <v>244482</v>
      </c>
      <c r="D232" s="2">
        <v>244482</v>
      </c>
      <c r="F232">
        <v>489</v>
      </c>
      <c r="G232" t="s">
        <v>2531</v>
      </c>
      <c r="H232">
        <v>23</v>
      </c>
      <c r="I232" t="s">
        <v>2532</v>
      </c>
      <c r="J232" t="s">
        <v>985</v>
      </c>
      <c r="K232" t="s">
        <v>986</v>
      </c>
      <c r="L232">
        <v>923</v>
      </c>
      <c r="N232" t="s">
        <v>2652</v>
      </c>
      <c r="O232" t="s">
        <v>2653</v>
      </c>
      <c r="P232">
        <v>1</v>
      </c>
      <c r="Q232" t="s">
        <v>2654</v>
      </c>
      <c r="R232" s="2">
        <v>244481</v>
      </c>
      <c r="S232" s="2">
        <v>244482</v>
      </c>
      <c r="T232" t="s">
        <v>2655</v>
      </c>
      <c r="U232">
        <v>23086965</v>
      </c>
      <c r="V232" t="s">
        <v>225</v>
      </c>
      <c r="W232">
        <v>9</v>
      </c>
      <c r="X232">
        <v>9</v>
      </c>
      <c r="Y232">
        <v>9</v>
      </c>
      <c r="Z232">
        <v>9</v>
      </c>
      <c r="AA232">
        <v>0</v>
      </c>
      <c r="AB232">
        <v>0</v>
      </c>
      <c r="AC232">
        <v>0</v>
      </c>
      <c r="AD232">
        <v>0</v>
      </c>
      <c r="AE232">
        <v>9</v>
      </c>
      <c r="AF232">
        <v>9</v>
      </c>
      <c r="AI232" t="s">
        <v>2537</v>
      </c>
      <c r="AJ232" t="s">
        <v>989</v>
      </c>
      <c r="AK232" t="s">
        <v>1039</v>
      </c>
      <c r="AL232" t="s">
        <v>1008</v>
      </c>
      <c r="AM232" t="s">
        <v>1009</v>
      </c>
      <c r="AN232" t="s">
        <v>2538</v>
      </c>
      <c r="AO232" t="s">
        <v>2539</v>
      </c>
      <c r="AP232">
        <v>10</v>
      </c>
      <c r="AQ232">
        <v>1</v>
      </c>
      <c r="AT232" t="s">
        <v>2540</v>
      </c>
      <c r="AU232" t="s">
        <v>2562</v>
      </c>
      <c r="AV232" t="s">
        <v>765</v>
      </c>
      <c r="AW232" t="s">
        <v>765</v>
      </c>
      <c r="AX232" t="s">
        <v>990</v>
      </c>
      <c r="AY232">
        <v>0</v>
      </c>
      <c r="AZ232" t="s">
        <v>994</v>
      </c>
      <c r="BA232">
        <v>1179740890624</v>
      </c>
      <c r="BD232">
        <v>1</v>
      </c>
      <c r="BF232" t="s">
        <v>2563</v>
      </c>
      <c r="BG232">
        <v>1333314600</v>
      </c>
      <c r="BH232" t="s">
        <v>995</v>
      </c>
      <c r="BI232">
        <v>9</v>
      </c>
      <c r="BJ232">
        <v>9</v>
      </c>
      <c r="BK232">
        <v>1300</v>
      </c>
      <c r="BL232" t="s">
        <v>2543</v>
      </c>
    </row>
    <row r="233" spans="3:64">
      <c r="C233" s="2">
        <v>244482</v>
      </c>
      <c r="D233" s="2">
        <v>244482</v>
      </c>
      <c r="F233">
        <v>489</v>
      </c>
      <c r="G233" t="s">
        <v>2531</v>
      </c>
      <c r="H233">
        <v>23</v>
      </c>
      <c r="I233" t="s">
        <v>2532</v>
      </c>
      <c r="J233" t="s">
        <v>985</v>
      </c>
      <c r="K233" t="s">
        <v>986</v>
      </c>
      <c r="L233">
        <v>923</v>
      </c>
      <c r="N233" t="s">
        <v>2652</v>
      </c>
      <c r="O233" t="s">
        <v>2653</v>
      </c>
      <c r="P233">
        <v>1</v>
      </c>
      <c r="Q233" t="s">
        <v>2654</v>
      </c>
      <c r="R233" s="2">
        <v>244481</v>
      </c>
      <c r="S233" s="2">
        <v>244482</v>
      </c>
      <c r="T233" t="s">
        <v>2655</v>
      </c>
      <c r="U233">
        <v>23086964</v>
      </c>
      <c r="V233" t="s">
        <v>156</v>
      </c>
      <c r="W233">
        <v>3</v>
      </c>
      <c r="X233">
        <v>3</v>
      </c>
      <c r="Y233">
        <v>3</v>
      </c>
      <c r="Z233">
        <v>3</v>
      </c>
      <c r="AA233">
        <v>0</v>
      </c>
      <c r="AB233">
        <v>0</v>
      </c>
      <c r="AC233">
        <v>0</v>
      </c>
      <c r="AD233">
        <v>0</v>
      </c>
      <c r="AE233">
        <v>3</v>
      </c>
      <c r="AF233">
        <v>3</v>
      </c>
      <c r="AI233" t="s">
        <v>2537</v>
      </c>
      <c r="AJ233" t="s">
        <v>989</v>
      </c>
      <c r="AK233" t="s">
        <v>1039</v>
      </c>
      <c r="AL233" t="s">
        <v>1008</v>
      </c>
      <c r="AM233" t="s">
        <v>1009</v>
      </c>
      <c r="AN233" t="s">
        <v>2538</v>
      </c>
      <c r="AO233" t="s">
        <v>2539</v>
      </c>
      <c r="AP233">
        <v>10</v>
      </c>
      <c r="AQ233">
        <v>1</v>
      </c>
      <c r="AT233" t="s">
        <v>2540</v>
      </c>
      <c r="AU233" t="s">
        <v>2562</v>
      </c>
      <c r="AV233" t="s">
        <v>765</v>
      </c>
      <c r="AW233" t="s">
        <v>765</v>
      </c>
      <c r="AX233" t="s">
        <v>990</v>
      </c>
      <c r="AY233">
        <v>0</v>
      </c>
      <c r="AZ233" t="s">
        <v>994</v>
      </c>
      <c r="BA233">
        <v>1179740890624</v>
      </c>
      <c r="BD233">
        <v>1</v>
      </c>
      <c r="BF233" t="s">
        <v>2563</v>
      </c>
      <c r="BG233">
        <v>1333314600</v>
      </c>
      <c r="BH233" t="s">
        <v>995</v>
      </c>
      <c r="BI233">
        <v>3</v>
      </c>
      <c r="BJ233">
        <v>3</v>
      </c>
      <c r="BK233">
        <v>1300</v>
      </c>
      <c r="BL233" t="s">
        <v>2543</v>
      </c>
    </row>
    <row r="234" spans="3:64">
      <c r="C234" s="2">
        <v>244482</v>
      </c>
      <c r="D234" s="2">
        <v>244482</v>
      </c>
      <c r="F234">
        <v>489</v>
      </c>
      <c r="G234" t="s">
        <v>2531</v>
      </c>
      <c r="H234">
        <v>23</v>
      </c>
      <c r="I234" t="s">
        <v>2532</v>
      </c>
      <c r="J234" t="s">
        <v>985</v>
      </c>
      <c r="K234" t="s">
        <v>986</v>
      </c>
      <c r="L234">
        <v>923</v>
      </c>
      <c r="N234" t="s">
        <v>2652</v>
      </c>
      <c r="O234" t="s">
        <v>2653</v>
      </c>
      <c r="P234">
        <v>1</v>
      </c>
      <c r="Q234" t="s">
        <v>2654</v>
      </c>
      <c r="R234" s="2">
        <v>244481</v>
      </c>
      <c r="S234" s="2">
        <v>244482</v>
      </c>
      <c r="T234" t="s">
        <v>2655</v>
      </c>
      <c r="U234">
        <v>23095547</v>
      </c>
      <c r="V234" t="s">
        <v>144</v>
      </c>
      <c r="W234">
        <v>3</v>
      </c>
      <c r="X234">
        <v>3</v>
      </c>
      <c r="Y234">
        <v>3</v>
      </c>
      <c r="Z234">
        <v>3</v>
      </c>
      <c r="AA234">
        <v>0</v>
      </c>
      <c r="AB234">
        <v>0</v>
      </c>
      <c r="AC234">
        <v>0</v>
      </c>
      <c r="AD234">
        <v>0</v>
      </c>
      <c r="AE234">
        <v>3</v>
      </c>
      <c r="AF234">
        <v>3</v>
      </c>
      <c r="AI234" t="s">
        <v>2537</v>
      </c>
      <c r="AJ234" t="s">
        <v>989</v>
      </c>
      <c r="AK234" t="s">
        <v>1039</v>
      </c>
      <c r="AL234" t="s">
        <v>1008</v>
      </c>
      <c r="AM234" t="s">
        <v>1009</v>
      </c>
      <c r="AN234" t="s">
        <v>2538</v>
      </c>
      <c r="AO234" t="s">
        <v>2539</v>
      </c>
      <c r="AP234">
        <v>10</v>
      </c>
      <c r="AQ234">
        <v>1</v>
      </c>
      <c r="AT234" t="s">
        <v>2540</v>
      </c>
      <c r="AU234" t="s">
        <v>2562</v>
      </c>
      <c r="AV234" t="s">
        <v>765</v>
      </c>
      <c r="AW234" t="s">
        <v>765</v>
      </c>
      <c r="AX234" t="s">
        <v>990</v>
      </c>
      <c r="AY234">
        <v>0</v>
      </c>
      <c r="AZ234" t="s">
        <v>994</v>
      </c>
      <c r="BA234">
        <v>1179740890624</v>
      </c>
      <c r="BD234">
        <v>1</v>
      </c>
      <c r="BF234" t="s">
        <v>2563</v>
      </c>
      <c r="BG234">
        <v>1333314600</v>
      </c>
      <c r="BH234" t="s">
        <v>995</v>
      </c>
      <c r="BI234">
        <v>3</v>
      </c>
      <c r="BJ234">
        <v>3</v>
      </c>
      <c r="BK234">
        <v>1300</v>
      </c>
      <c r="BL234" t="s">
        <v>2543</v>
      </c>
    </row>
    <row r="235" spans="3:64">
      <c r="C235" s="2">
        <v>244482</v>
      </c>
      <c r="D235" s="2">
        <v>244482</v>
      </c>
      <c r="F235">
        <v>489</v>
      </c>
      <c r="G235" t="s">
        <v>2531</v>
      </c>
      <c r="H235">
        <v>23</v>
      </c>
      <c r="I235" t="s">
        <v>2532</v>
      </c>
      <c r="J235" t="s">
        <v>985</v>
      </c>
      <c r="K235" t="s">
        <v>986</v>
      </c>
      <c r="L235">
        <v>923</v>
      </c>
      <c r="N235" t="s">
        <v>2656</v>
      </c>
      <c r="O235" t="s">
        <v>2657</v>
      </c>
      <c r="P235">
        <v>1</v>
      </c>
      <c r="Q235" t="s">
        <v>2658</v>
      </c>
      <c r="R235" s="2">
        <v>244481</v>
      </c>
      <c r="S235" s="2">
        <v>244482</v>
      </c>
      <c r="T235" t="s">
        <v>2659</v>
      </c>
      <c r="U235">
        <v>23090974</v>
      </c>
      <c r="V235" t="s">
        <v>211</v>
      </c>
      <c r="W235">
        <v>3</v>
      </c>
      <c r="X235">
        <v>3</v>
      </c>
      <c r="Y235">
        <v>3</v>
      </c>
      <c r="Z235">
        <v>3</v>
      </c>
      <c r="AA235">
        <v>0</v>
      </c>
      <c r="AB235">
        <v>0</v>
      </c>
      <c r="AC235">
        <v>0</v>
      </c>
      <c r="AD235">
        <v>0</v>
      </c>
      <c r="AE235">
        <v>3</v>
      </c>
      <c r="AF235">
        <v>3</v>
      </c>
      <c r="AI235" t="s">
        <v>2537</v>
      </c>
      <c r="AJ235" t="s">
        <v>989</v>
      </c>
      <c r="AK235" t="s">
        <v>1039</v>
      </c>
      <c r="AL235" t="s">
        <v>1008</v>
      </c>
      <c r="AM235" t="s">
        <v>1009</v>
      </c>
      <c r="AN235" t="s">
        <v>2538</v>
      </c>
      <c r="AO235" t="s">
        <v>2539</v>
      </c>
      <c r="AP235">
        <v>10</v>
      </c>
      <c r="AQ235">
        <v>1</v>
      </c>
      <c r="AT235" t="s">
        <v>2540</v>
      </c>
      <c r="AU235" t="s">
        <v>2562</v>
      </c>
      <c r="AV235" t="s">
        <v>765</v>
      </c>
      <c r="AW235" t="s">
        <v>765</v>
      </c>
      <c r="AX235" t="s">
        <v>990</v>
      </c>
      <c r="AY235">
        <v>0</v>
      </c>
      <c r="AZ235" t="s">
        <v>994</v>
      </c>
      <c r="BA235">
        <v>1179740890630</v>
      </c>
      <c r="BD235">
        <v>1</v>
      </c>
      <c r="BF235" t="s">
        <v>2563</v>
      </c>
      <c r="BG235">
        <v>1333314600</v>
      </c>
      <c r="BH235" t="s">
        <v>995</v>
      </c>
      <c r="BI235">
        <v>3</v>
      </c>
      <c r="BJ235">
        <v>3</v>
      </c>
      <c r="BK235">
        <v>1300</v>
      </c>
      <c r="BL235" t="s">
        <v>2543</v>
      </c>
    </row>
    <row r="236" spans="3:64">
      <c r="C236" s="2">
        <v>244482</v>
      </c>
      <c r="D236" s="2">
        <v>244482</v>
      </c>
      <c r="F236">
        <v>489</v>
      </c>
      <c r="G236" t="s">
        <v>2531</v>
      </c>
      <c r="H236">
        <v>23</v>
      </c>
      <c r="I236" t="s">
        <v>2532</v>
      </c>
      <c r="J236" t="s">
        <v>985</v>
      </c>
      <c r="K236" t="s">
        <v>986</v>
      </c>
      <c r="L236">
        <v>923</v>
      </c>
      <c r="N236" t="s">
        <v>2656</v>
      </c>
      <c r="O236" t="s">
        <v>2657</v>
      </c>
      <c r="P236">
        <v>1</v>
      </c>
      <c r="Q236" t="s">
        <v>2658</v>
      </c>
      <c r="R236" s="2">
        <v>244481</v>
      </c>
      <c r="S236" s="2">
        <v>244482</v>
      </c>
      <c r="T236" t="s">
        <v>2659</v>
      </c>
      <c r="U236">
        <v>23086964</v>
      </c>
      <c r="V236" t="s">
        <v>156</v>
      </c>
      <c r="W236">
        <v>6</v>
      </c>
      <c r="X236">
        <v>6</v>
      </c>
      <c r="Y236">
        <v>6</v>
      </c>
      <c r="Z236">
        <v>6</v>
      </c>
      <c r="AA236">
        <v>0</v>
      </c>
      <c r="AB236">
        <v>0</v>
      </c>
      <c r="AC236">
        <v>0</v>
      </c>
      <c r="AD236">
        <v>0</v>
      </c>
      <c r="AE236">
        <v>6</v>
      </c>
      <c r="AF236">
        <v>6</v>
      </c>
      <c r="AI236" t="s">
        <v>2537</v>
      </c>
      <c r="AJ236" t="s">
        <v>989</v>
      </c>
      <c r="AK236" t="s">
        <v>1039</v>
      </c>
      <c r="AL236" t="s">
        <v>1008</v>
      </c>
      <c r="AM236" t="s">
        <v>1009</v>
      </c>
      <c r="AN236" t="s">
        <v>2538</v>
      </c>
      <c r="AO236" t="s">
        <v>2539</v>
      </c>
      <c r="AP236">
        <v>10</v>
      </c>
      <c r="AQ236">
        <v>1</v>
      </c>
      <c r="AT236" t="s">
        <v>2540</v>
      </c>
      <c r="AU236" t="s">
        <v>2562</v>
      </c>
      <c r="AV236" t="s">
        <v>765</v>
      </c>
      <c r="AW236" t="s">
        <v>765</v>
      </c>
      <c r="AX236" t="s">
        <v>990</v>
      </c>
      <c r="AY236">
        <v>0</v>
      </c>
      <c r="AZ236" t="s">
        <v>994</v>
      </c>
      <c r="BA236">
        <v>1179740890630</v>
      </c>
      <c r="BD236">
        <v>1</v>
      </c>
      <c r="BF236" t="s">
        <v>2563</v>
      </c>
      <c r="BG236">
        <v>1333314600</v>
      </c>
      <c r="BH236" t="s">
        <v>995</v>
      </c>
      <c r="BI236">
        <v>6</v>
      </c>
      <c r="BJ236">
        <v>6</v>
      </c>
      <c r="BK236">
        <v>1300</v>
      </c>
      <c r="BL236" t="s">
        <v>2543</v>
      </c>
    </row>
    <row r="237" spans="3:64">
      <c r="C237" s="2">
        <v>244482</v>
      </c>
      <c r="D237" s="2">
        <v>244482</v>
      </c>
      <c r="F237">
        <v>489</v>
      </c>
      <c r="G237" t="s">
        <v>2531</v>
      </c>
      <c r="H237">
        <v>23</v>
      </c>
      <c r="I237" t="s">
        <v>2532</v>
      </c>
      <c r="J237" t="s">
        <v>985</v>
      </c>
      <c r="K237" t="s">
        <v>986</v>
      </c>
      <c r="L237">
        <v>923</v>
      </c>
      <c r="N237" t="s">
        <v>2656</v>
      </c>
      <c r="O237" t="s">
        <v>2657</v>
      </c>
      <c r="P237">
        <v>1</v>
      </c>
      <c r="Q237" t="s">
        <v>2658</v>
      </c>
      <c r="R237" s="2">
        <v>244481</v>
      </c>
      <c r="S237" s="2">
        <v>244482</v>
      </c>
      <c r="T237" t="s">
        <v>2659</v>
      </c>
      <c r="U237">
        <v>23086965</v>
      </c>
      <c r="V237" t="s">
        <v>225</v>
      </c>
      <c r="W237">
        <v>6</v>
      </c>
      <c r="X237">
        <v>6</v>
      </c>
      <c r="Y237">
        <v>6</v>
      </c>
      <c r="Z237">
        <v>6</v>
      </c>
      <c r="AA237">
        <v>0</v>
      </c>
      <c r="AB237">
        <v>0</v>
      </c>
      <c r="AC237">
        <v>0</v>
      </c>
      <c r="AD237">
        <v>0</v>
      </c>
      <c r="AE237">
        <v>6</v>
      </c>
      <c r="AF237">
        <v>6</v>
      </c>
      <c r="AI237" t="s">
        <v>2537</v>
      </c>
      <c r="AJ237" t="s">
        <v>989</v>
      </c>
      <c r="AK237" t="s">
        <v>1039</v>
      </c>
      <c r="AL237" t="s">
        <v>1008</v>
      </c>
      <c r="AM237" t="s">
        <v>1009</v>
      </c>
      <c r="AN237" t="s">
        <v>2538</v>
      </c>
      <c r="AO237" t="s">
        <v>2539</v>
      </c>
      <c r="AP237">
        <v>10</v>
      </c>
      <c r="AQ237">
        <v>1</v>
      </c>
      <c r="AT237" t="s">
        <v>2540</v>
      </c>
      <c r="AU237" t="s">
        <v>2562</v>
      </c>
      <c r="AV237" t="s">
        <v>765</v>
      </c>
      <c r="AW237" t="s">
        <v>765</v>
      </c>
      <c r="AX237" t="s">
        <v>990</v>
      </c>
      <c r="AY237">
        <v>0</v>
      </c>
      <c r="AZ237" t="s">
        <v>994</v>
      </c>
      <c r="BA237">
        <v>1179740890630</v>
      </c>
      <c r="BD237">
        <v>1</v>
      </c>
      <c r="BF237" t="s">
        <v>2563</v>
      </c>
      <c r="BG237">
        <v>1333314600</v>
      </c>
      <c r="BH237" t="s">
        <v>995</v>
      </c>
      <c r="BI237">
        <v>6</v>
      </c>
      <c r="BJ237">
        <v>6</v>
      </c>
      <c r="BK237">
        <v>1300</v>
      </c>
      <c r="BL237" t="s">
        <v>2543</v>
      </c>
    </row>
    <row r="238" spans="3:64">
      <c r="C238" s="2">
        <v>244482</v>
      </c>
      <c r="D238" s="2">
        <v>244482</v>
      </c>
      <c r="F238">
        <v>489</v>
      </c>
      <c r="G238" t="s">
        <v>2531</v>
      </c>
      <c r="H238">
        <v>23</v>
      </c>
      <c r="I238" t="s">
        <v>2532</v>
      </c>
      <c r="J238" t="s">
        <v>985</v>
      </c>
      <c r="K238" t="s">
        <v>986</v>
      </c>
      <c r="L238">
        <v>923</v>
      </c>
      <c r="N238" t="s">
        <v>2656</v>
      </c>
      <c r="O238" t="s">
        <v>2657</v>
      </c>
      <c r="P238">
        <v>1</v>
      </c>
      <c r="Q238" t="s">
        <v>2658</v>
      </c>
      <c r="R238" s="2">
        <v>244481</v>
      </c>
      <c r="S238" s="2">
        <v>244482</v>
      </c>
      <c r="T238" t="s">
        <v>2659</v>
      </c>
      <c r="U238">
        <v>23086966</v>
      </c>
      <c r="V238" t="s">
        <v>199</v>
      </c>
      <c r="W238">
        <v>3</v>
      </c>
      <c r="X238">
        <v>3</v>
      </c>
      <c r="Y238">
        <v>3</v>
      </c>
      <c r="Z238">
        <v>3</v>
      </c>
      <c r="AA238">
        <v>0</v>
      </c>
      <c r="AB238">
        <v>0</v>
      </c>
      <c r="AC238">
        <v>0</v>
      </c>
      <c r="AD238">
        <v>0</v>
      </c>
      <c r="AE238">
        <v>3</v>
      </c>
      <c r="AF238">
        <v>3</v>
      </c>
      <c r="AI238" t="s">
        <v>2537</v>
      </c>
      <c r="AJ238" t="s">
        <v>989</v>
      </c>
      <c r="AK238" t="s">
        <v>1039</v>
      </c>
      <c r="AL238" t="s">
        <v>1008</v>
      </c>
      <c r="AM238" t="s">
        <v>1009</v>
      </c>
      <c r="AN238" t="s">
        <v>2538</v>
      </c>
      <c r="AO238" t="s">
        <v>2539</v>
      </c>
      <c r="AP238">
        <v>10</v>
      </c>
      <c r="AQ238">
        <v>1</v>
      </c>
      <c r="AT238" t="s">
        <v>2540</v>
      </c>
      <c r="AU238" t="s">
        <v>2562</v>
      </c>
      <c r="AV238" t="s">
        <v>765</v>
      </c>
      <c r="AW238" t="s">
        <v>765</v>
      </c>
      <c r="AX238" t="s">
        <v>990</v>
      </c>
      <c r="AY238">
        <v>0</v>
      </c>
      <c r="AZ238" t="s">
        <v>994</v>
      </c>
      <c r="BA238">
        <v>1179740890630</v>
      </c>
      <c r="BD238">
        <v>1</v>
      </c>
      <c r="BF238" t="s">
        <v>2563</v>
      </c>
      <c r="BG238">
        <v>1333314600</v>
      </c>
      <c r="BH238" t="s">
        <v>995</v>
      </c>
      <c r="BI238">
        <v>3</v>
      </c>
      <c r="BJ238">
        <v>3</v>
      </c>
      <c r="BK238">
        <v>1300</v>
      </c>
      <c r="BL238" t="s">
        <v>2543</v>
      </c>
    </row>
    <row r="239" spans="3:64">
      <c r="C239" s="2">
        <v>244482</v>
      </c>
      <c r="D239" s="2">
        <v>244482</v>
      </c>
      <c r="F239">
        <v>489</v>
      </c>
      <c r="G239" t="s">
        <v>2531</v>
      </c>
      <c r="H239">
        <v>23</v>
      </c>
      <c r="I239" t="s">
        <v>2532</v>
      </c>
      <c r="J239" t="s">
        <v>985</v>
      </c>
      <c r="K239" t="s">
        <v>986</v>
      </c>
      <c r="L239">
        <v>923</v>
      </c>
      <c r="N239" t="s">
        <v>2656</v>
      </c>
      <c r="O239" t="s">
        <v>2657</v>
      </c>
      <c r="P239">
        <v>1</v>
      </c>
      <c r="Q239" t="s">
        <v>2658</v>
      </c>
      <c r="R239" s="2">
        <v>244481</v>
      </c>
      <c r="S239" s="2">
        <v>244482</v>
      </c>
      <c r="T239" t="s">
        <v>2659</v>
      </c>
      <c r="U239">
        <v>23039556</v>
      </c>
      <c r="V239" t="s">
        <v>267</v>
      </c>
      <c r="W239">
        <v>3</v>
      </c>
      <c r="X239">
        <v>15</v>
      </c>
      <c r="Y239">
        <v>3</v>
      </c>
      <c r="Z239">
        <v>15</v>
      </c>
      <c r="AA239">
        <v>0</v>
      </c>
      <c r="AB239">
        <v>0</v>
      </c>
      <c r="AC239">
        <v>0</v>
      </c>
      <c r="AD239">
        <v>0</v>
      </c>
      <c r="AE239">
        <v>3</v>
      </c>
      <c r="AF239">
        <v>15</v>
      </c>
      <c r="AI239" t="s">
        <v>2537</v>
      </c>
      <c r="AJ239" t="s">
        <v>989</v>
      </c>
      <c r="AK239" t="s">
        <v>1039</v>
      </c>
      <c r="AL239" t="s">
        <v>1008</v>
      </c>
      <c r="AM239" t="s">
        <v>1009</v>
      </c>
      <c r="AN239" t="s">
        <v>2538</v>
      </c>
      <c r="AO239" t="s">
        <v>2539</v>
      </c>
      <c r="AP239">
        <v>10</v>
      </c>
      <c r="AQ239">
        <v>1</v>
      </c>
      <c r="AT239" t="s">
        <v>2540</v>
      </c>
      <c r="AU239" t="s">
        <v>2562</v>
      </c>
      <c r="AV239" t="s">
        <v>1010</v>
      </c>
      <c r="AW239" t="s">
        <v>765</v>
      </c>
      <c r="AX239" t="s">
        <v>990</v>
      </c>
      <c r="AY239">
        <v>0</v>
      </c>
      <c r="AZ239" t="s">
        <v>994</v>
      </c>
      <c r="BA239">
        <v>1179740890630</v>
      </c>
      <c r="BD239">
        <v>1</v>
      </c>
      <c r="BF239" t="s">
        <v>2563</v>
      </c>
      <c r="BG239">
        <v>1333314600</v>
      </c>
      <c r="BH239" t="s">
        <v>995</v>
      </c>
      <c r="BI239">
        <v>3</v>
      </c>
      <c r="BJ239">
        <v>15</v>
      </c>
      <c r="BK239">
        <v>1300</v>
      </c>
      <c r="BL239" t="s">
        <v>2543</v>
      </c>
    </row>
    <row r="240" spans="3:64">
      <c r="C240" s="2">
        <v>244482</v>
      </c>
      <c r="D240" s="2">
        <v>244482</v>
      </c>
      <c r="F240">
        <v>489</v>
      </c>
      <c r="G240" t="s">
        <v>2531</v>
      </c>
      <c r="H240">
        <v>23</v>
      </c>
      <c r="I240" t="s">
        <v>2532</v>
      </c>
      <c r="J240" t="s">
        <v>985</v>
      </c>
      <c r="K240" t="s">
        <v>986</v>
      </c>
      <c r="L240">
        <v>923</v>
      </c>
      <c r="N240" t="s">
        <v>2656</v>
      </c>
      <c r="O240" t="s">
        <v>2657</v>
      </c>
      <c r="P240">
        <v>1</v>
      </c>
      <c r="Q240" t="s">
        <v>2658</v>
      </c>
      <c r="R240" s="2">
        <v>244481</v>
      </c>
      <c r="S240" s="2">
        <v>244482</v>
      </c>
      <c r="T240" t="s">
        <v>2659</v>
      </c>
      <c r="U240">
        <v>23086963</v>
      </c>
      <c r="V240" t="s">
        <v>142</v>
      </c>
      <c r="W240">
        <v>12</v>
      </c>
      <c r="X240">
        <v>12</v>
      </c>
      <c r="Y240">
        <v>12</v>
      </c>
      <c r="Z240">
        <v>12</v>
      </c>
      <c r="AA240">
        <v>0</v>
      </c>
      <c r="AB240">
        <v>0</v>
      </c>
      <c r="AC240">
        <v>0</v>
      </c>
      <c r="AD240">
        <v>0</v>
      </c>
      <c r="AE240">
        <v>12</v>
      </c>
      <c r="AF240">
        <v>12</v>
      </c>
      <c r="AI240" t="s">
        <v>2537</v>
      </c>
      <c r="AJ240" t="s">
        <v>989</v>
      </c>
      <c r="AK240" t="s">
        <v>1039</v>
      </c>
      <c r="AL240" t="s">
        <v>1008</v>
      </c>
      <c r="AM240" t="s">
        <v>1009</v>
      </c>
      <c r="AN240" t="s">
        <v>2538</v>
      </c>
      <c r="AO240" t="s">
        <v>2539</v>
      </c>
      <c r="AP240">
        <v>10</v>
      </c>
      <c r="AQ240">
        <v>1</v>
      </c>
      <c r="AT240" t="s">
        <v>2540</v>
      </c>
      <c r="AU240" t="s">
        <v>2562</v>
      </c>
      <c r="AV240" t="s">
        <v>765</v>
      </c>
      <c r="AW240" t="s">
        <v>765</v>
      </c>
      <c r="AX240" t="s">
        <v>990</v>
      </c>
      <c r="AY240">
        <v>0</v>
      </c>
      <c r="AZ240" t="s">
        <v>994</v>
      </c>
      <c r="BA240">
        <v>1179740890630</v>
      </c>
      <c r="BD240">
        <v>1</v>
      </c>
      <c r="BF240" t="s">
        <v>2563</v>
      </c>
      <c r="BG240">
        <v>1333314600</v>
      </c>
      <c r="BH240" t="s">
        <v>995</v>
      </c>
      <c r="BI240">
        <v>12</v>
      </c>
      <c r="BJ240">
        <v>12</v>
      </c>
      <c r="BK240">
        <v>1300</v>
      </c>
      <c r="BL240" t="s">
        <v>2543</v>
      </c>
    </row>
    <row r="241" spans="3:64">
      <c r="C241" s="2">
        <v>244482</v>
      </c>
      <c r="D241" s="2">
        <v>244482</v>
      </c>
      <c r="F241">
        <v>489</v>
      </c>
      <c r="G241" t="s">
        <v>2531</v>
      </c>
      <c r="H241">
        <v>23</v>
      </c>
      <c r="I241" t="s">
        <v>2532</v>
      </c>
      <c r="J241" t="s">
        <v>985</v>
      </c>
      <c r="K241" t="s">
        <v>986</v>
      </c>
      <c r="L241">
        <v>923</v>
      </c>
      <c r="N241" t="s">
        <v>2656</v>
      </c>
      <c r="O241" t="s">
        <v>2657</v>
      </c>
      <c r="P241">
        <v>1</v>
      </c>
      <c r="Q241" t="s">
        <v>2658</v>
      </c>
      <c r="R241" s="2">
        <v>244481</v>
      </c>
      <c r="S241" s="2">
        <v>244482</v>
      </c>
      <c r="T241" t="s">
        <v>2659</v>
      </c>
      <c r="U241">
        <v>23090984</v>
      </c>
      <c r="V241" t="s">
        <v>227</v>
      </c>
      <c r="W241">
        <v>3</v>
      </c>
      <c r="X241">
        <v>3</v>
      </c>
      <c r="Y241">
        <v>3</v>
      </c>
      <c r="Z241">
        <v>3</v>
      </c>
      <c r="AA241">
        <v>0</v>
      </c>
      <c r="AB241">
        <v>0</v>
      </c>
      <c r="AC241">
        <v>0</v>
      </c>
      <c r="AD241">
        <v>0</v>
      </c>
      <c r="AE241">
        <v>3</v>
      </c>
      <c r="AF241">
        <v>3</v>
      </c>
      <c r="AI241" t="s">
        <v>2537</v>
      </c>
      <c r="AJ241" t="s">
        <v>989</v>
      </c>
      <c r="AK241" t="s">
        <v>1039</v>
      </c>
      <c r="AL241" t="s">
        <v>1008</v>
      </c>
      <c r="AM241" t="s">
        <v>1009</v>
      </c>
      <c r="AN241" t="s">
        <v>2538</v>
      </c>
      <c r="AO241" t="s">
        <v>2539</v>
      </c>
      <c r="AP241">
        <v>10</v>
      </c>
      <c r="AQ241">
        <v>1</v>
      </c>
      <c r="AT241" t="s">
        <v>2540</v>
      </c>
      <c r="AU241" t="s">
        <v>2562</v>
      </c>
      <c r="AV241" t="s">
        <v>765</v>
      </c>
      <c r="AW241" t="s">
        <v>765</v>
      </c>
      <c r="AX241" t="s">
        <v>990</v>
      </c>
      <c r="AY241">
        <v>0</v>
      </c>
      <c r="AZ241" t="s">
        <v>994</v>
      </c>
      <c r="BA241">
        <v>1179740890630</v>
      </c>
      <c r="BD241">
        <v>1</v>
      </c>
      <c r="BF241" t="s">
        <v>2563</v>
      </c>
      <c r="BG241">
        <v>1333314600</v>
      </c>
      <c r="BH241" t="s">
        <v>995</v>
      </c>
      <c r="BI241">
        <v>3</v>
      </c>
      <c r="BJ241">
        <v>3</v>
      </c>
      <c r="BK241">
        <v>1300</v>
      </c>
      <c r="BL241" t="s">
        <v>2543</v>
      </c>
    </row>
    <row r="242" spans="3:64">
      <c r="C242" s="2">
        <v>244482</v>
      </c>
      <c r="D242" s="2">
        <v>244482</v>
      </c>
      <c r="F242">
        <v>489</v>
      </c>
      <c r="G242" t="s">
        <v>2531</v>
      </c>
      <c r="H242">
        <v>23</v>
      </c>
      <c r="I242" t="s">
        <v>2532</v>
      </c>
      <c r="J242" t="s">
        <v>985</v>
      </c>
      <c r="K242" t="s">
        <v>986</v>
      </c>
      <c r="L242">
        <v>923</v>
      </c>
      <c r="N242" t="s">
        <v>2656</v>
      </c>
      <c r="O242" t="s">
        <v>2657</v>
      </c>
      <c r="P242">
        <v>1</v>
      </c>
      <c r="Q242" t="s">
        <v>2658</v>
      </c>
      <c r="R242" s="2">
        <v>244481</v>
      </c>
      <c r="S242" s="2">
        <v>244482</v>
      </c>
      <c r="T242" t="s">
        <v>2659</v>
      </c>
      <c r="U242">
        <v>23086968</v>
      </c>
      <c r="V242" t="s">
        <v>247</v>
      </c>
      <c r="W242">
        <v>3</v>
      </c>
      <c r="X242">
        <v>3</v>
      </c>
      <c r="Y242">
        <v>3</v>
      </c>
      <c r="Z242">
        <v>3</v>
      </c>
      <c r="AA242">
        <v>0</v>
      </c>
      <c r="AB242">
        <v>0</v>
      </c>
      <c r="AC242">
        <v>0</v>
      </c>
      <c r="AD242">
        <v>0</v>
      </c>
      <c r="AE242">
        <v>3</v>
      </c>
      <c r="AF242">
        <v>3</v>
      </c>
      <c r="AI242" t="s">
        <v>2537</v>
      </c>
      <c r="AJ242" t="s">
        <v>989</v>
      </c>
      <c r="AK242" t="s">
        <v>1039</v>
      </c>
      <c r="AL242" t="s">
        <v>1008</v>
      </c>
      <c r="AM242" t="s">
        <v>1009</v>
      </c>
      <c r="AN242" t="s">
        <v>2538</v>
      </c>
      <c r="AO242" t="s">
        <v>2539</v>
      </c>
      <c r="AP242">
        <v>10</v>
      </c>
      <c r="AQ242">
        <v>1</v>
      </c>
      <c r="AT242" t="s">
        <v>2540</v>
      </c>
      <c r="AU242" t="s">
        <v>2562</v>
      </c>
      <c r="AV242" t="s">
        <v>765</v>
      </c>
      <c r="AW242" t="s">
        <v>765</v>
      </c>
      <c r="AX242" t="s">
        <v>990</v>
      </c>
      <c r="AY242">
        <v>0</v>
      </c>
      <c r="AZ242" t="s">
        <v>994</v>
      </c>
      <c r="BA242">
        <v>1179740890630</v>
      </c>
      <c r="BD242">
        <v>1</v>
      </c>
      <c r="BF242" t="s">
        <v>2563</v>
      </c>
      <c r="BG242">
        <v>1333314600</v>
      </c>
      <c r="BH242" t="s">
        <v>995</v>
      </c>
      <c r="BI242">
        <v>3</v>
      </c>
      <c r="BJ242">
        <v>3</v>
      </c>
      <c r="BK242">
        <v>1300</v>
      </c>
      <c r="BL242" t="s">
        <v>2543</v>
      </c>
    </row>
    <row r="243" spans="3:64">
      <c r="C243" s="2">
        <v>244482</v>
      </c>
      <c r="D243" s="2">
        <v>244482</v>
      </c>
      <c r="F243">
        <v>489</v>
      </c>
      <c r="G243" t="s">
        <v>2531</v>
      </c>
      <c r="H243">
        <v>23</v>
      </c>
      <c r="I243" t="s">
        <v>2532</v>
      </c>
      <c r="J243" t="s">
        <v>985</v>
      </c>
      <c r="K243" t="s">
        <v>986</v>
      </c>
      <c r="L243">
        <v>923</v>
      </c>
      <c r="N243" t="s">
        <v>2656</v>
      </c>
      <c r="O243" t="s">
        <v>2657</v>
      </c>
      <c r="P243">
        <v>1</v>
      </c>
      <c r="Q243" t="s">
        <v>2658</v>
      </c>
      <c r="R243" s="2">
        <v>244481</v>
      </c>
      <c r="S243" s="2">
        <v>244482</v>
      </c>
      <c r="T243" t="s">
        <v>2659</v>
      </c>
      <c r="U243">
        <v>23086969</v>
      </c>
      <c r="V243" t="s">
        <v>189</v>
      </c>
      <c r="W243">
        <v>3</v>
      </c>
      <c r="X243">
        <v>3</v>
      </c>
      <c r="Y243">
        <v>3</v>
      </c>
      <c r="Z243">
        <v>3</v>
      </c>
      <c r="AA243">
        <v>0</v>
      </c>
      <c r="AB243">
        <v>0</v>
      </c>
      <c r="AC243">
        <v>0</v>
      </c>
      <c r="AD243">
        <v>0</v>
      </c>
      <c r="AE243">
        <v>3</v>
      </c>
      <c r="AF243">
        <v>3</v>
      </c>
      <c r="AI243" t="s">
        <v>2537</v>
      </c>
      <c r="AJ243" t="s">
        <v>989</v>
      </c>
      <c r="AK243" t="s">
        <v>1039</v>
      </c>
      <c r="AL243" t="s">
        <v>1008</v>
      </c>
      <c r="AM243" t="s">
        <v>1009</v>
      </c>
      <c r="AN243" t="s">
        <v>2538</v>
      </c>
      <c r="AO243" t="s">
        <v>2539</v>
      </c>
      <c r="AP243">
        <v>10</v>
      </c>
      <c r="AQ243">
        <v>1</v>
      </c>
      <c r="AT243" t="s">
        <v>2540</v>
      </c>
      <c r="AU243" t="s">
        <v>2562</v>
      </c>
      <c r="AV243" t="s">
        <v>765</v>
      </c>
      <c r="AW243" t="s">
        <v>765</v>
      </c>
      <c r="AX243" t="s">
        <v>990</v>
      </c>
      <c r="AY243">
        <v>0</v>
      </c>
      <c r="AZ243" t="s">
        <v>994</v>
      </c>
      <c r="BA243">
        <v>1179740890630</v>
      </c>
      <c r="BD243">
        <v>1</v>
      </c>
      <c r="BF243" t="s">
        <v>2563</v>
      </c>
      <c r="BG243">
        <v>1333314600</v>
      </c>
      <c r="BH243" t="s">
        <v>995</v>
      </c>
      <c r="BI243">
        <v>3</v>
      </c>
      <c r="BJ243">
        <v>3</v>
      </c>
      <c r="BK243">
        <v>1300</v>
      </c>
      <c r="BL243" t="s">
        <v>2543</v>
      </c>
    </row>
    <row r="244" spans="3:64">
      <c r="C244" s="2">
        <v>244482</v>
      </c>
      <c r="D244" s="2">
        <v>244482</v>
      </c>
      <c r="F244">
        <v>489</v>
      </c>
      <c r="G244" t="s">
        <v>2531</v>
      </c>
      <c r="H244">
        <v>23</v>
      </c>
      <c r="I244" t="s">
        <v>2532</v>
      </c>
      <c r="J244" t="s">
        <v>985</v>
      </c>
      <c r="K244" t="s">
        <v>986</v>
      </c>
      <c r="L244">
        <v>923</v>
      </c>
      <c r="N244" t="s">
        <v>2656</v>
      </c>
      <c r="O244" t="s">
        <v>2657</v>
      </c>
      <c r="P244">
        <v>1</v>
      </c>
      <c r="Q244" t="s">
        <v>2658</v>
      </c>
      <c r="R244" s="2">
        <v>244481</v>
      </c>
      <c r="S244" s="2">
        <v>244482</v>
      </c>
      <c r="T244" t="s">
        <v>2659</v>
      </c>
      <c r="U244">
        <v>23090975</v>
      </c>
      <c r="V244" t="s">
        <v>249</v>
      </c>
      <c r="W244">
        <v>3</v>
      </c>
      <c r="X244">
        <v>3</v>
      </c>
      <c r="Y244">
        <v>3</v>
      </c>
      <c r="Z244">
        <v>3</v>
      </c>
      <c r="AA244">
        <v>0</v>
      </c>
      <c r="AB244">
        <v>0</v>
      </c>
      <c r="AC244">
        <v>0</v>
      </c>
      <c r="AD244">
        <v>0</v>
      </c>
      <c r="AE244">
        <v>3</v>
      </c>
      <c r="AF244">
        <v>3</v>
      </c>
      <c r="AI244" t="s">
        <v>2537</v>
      </c>
      <c r="AJ244" t="s">
        <v>989</v>
      </c>
      <c r="AK244" t="s">
        <v>1039</v>
      </c>
      <c r="AL244" t="s">
        <v>1008</v>
      </c>
      <c r="AM244" t="s">
        <v>1009</v>
      </c>
      <c r="AN244" t="s">
        <v>2538</v>
      </c>
      <c r="AO244" t="s">
        <v>2539</v>
      </c>
      <c r="AP244">
        <v>10</v>
      </c>
      <c r="AQ244">
        <v>1</v>
      </c>
      <c r="AT244" t="s">
        <v>2540</v>
      </c>
      <c r="AU244" t="s">
        <v>2562</v>
      </c>
      <c r="AV244" t="s">
        <v>765</v>
      </c>
      <c r="AW244" t="s">
        <v>765</v>
      </c>
      <c r="AX244" t="s">
        <v>990</v>
      </c>
      <c r="AY244">
        <v>0</v>
      </c>
      <c r="AZ244" t="s">
        <v>994</v>
      </c>
      <c r="BA244">
        <v>1179740890630</v>
      </c>
      <c r="BD244">
        <v>1</v>
      </c>
      <c r="BF244" t="s">
        <v>2563</v>
      </c>
      <c r="BG244">
        <v>1333314600</v>
      </c>
      <c r="BH244" t="s">
        <v>995</v>
      </c>
      <c r="BI244">
        <v>3</v>
      </c>
      <c r="BJ244">
        <v>3</v>
      </c>
      <c r="BK244">
        <v>1300</v>
      </c>
      <c r="BL244" t="s">
        <v>2543</v>
      </c>
    </row>
    <row r="245" spans="3:64">
      <c r="C245" s="2">
        <v>244482</v>
      </c>
      <c r="D245" s="2">
        <v>244482</v>
      </c>
      <c r="F245">
        <v>489</v>
      </c>
      <c r="G245" t="s">
        <v>2531</v>
      </c>
      <c r="H245">
        <v>23</v>
      </c>
      <c r="I245" t="s">
        <v>2532</v>
      </c>
      <c r="J245" t="s">
        <v>985</v>
      </c>
      <c r="K245" t="s">
        <v>986</v>
      </c>
      <c r="L245">
        <v>923</v>
      </c>
      <c r="N245" t="s">
        <v>2656</v>
      </c>
      <c r="O245" t="s">
        <v>2657</v>
      </c>
      <c r="P245">
        <v>1</v>
      </c>
      <c r="Q245" t="s">
        <v>2658</v>
      </c>
      <c r="R245" s="2">
        <v>244481</v>
      </c>
      <c r="S245" s="2">
        <v>244482</v>
      </c>
      <c r="T245" t="s">
        <v>2659</v>
      </c>
      <c r="U245">
        <v>23090967</v>
      </c>
      <c r="V245" t="s">
        <v>63</v>
      </c>
      <c r="W245">
        <v>6</v>
      </c>
      <c r="X245">
        <v>6</v>
      </c>
      <c r="Y245">
        <v>6</v>
      </c>
      <c r="Z245">
        <v>6</v>
      </c>
      <c r="AA245">
        <v>0</v>
      </c>
      <c r="AB245">
        <v>0</v>
      </c>
      <c r="AC245">
        <v>0</v>
      </c>
      <c r="AD245">
        <v>0</v>
      </c>
      <c r="AE245">
        <v>6</v>
      </c>
      <c r="AF245">
        <v>6</v>
      </c>
      <c r="AI245" t="s">
        <v>2537</v>
      </c>
      <c r="AJ245" t="s">
        <v>989</v>
      </c>
      <c r="AK245" t="s">
        <v>1007</v>
      </c>
      <c r="AL245" t="s">
        <v>1008</v>
      </c>
      <c r="AM245" t="s">
        <v>1009</v>
      </c>
      <c r="AN245" t="s">
        <v>2538</v>
      </c>
      <c r="AO245" t="s">
        <v>2539</v>
      </c>
      <c r="AP245">
        <v>10</v>
      </c>
      <c r="AQ245">
        <v>1</v>
      </c>
      <c r="AT245" t="s">
        <v>2540</v>
      </c>
      <c r="AU245" t="s">
        <v>2562</v>
      </c>
      <c r="AV245" t="s">
        <v>765</v>
      </c>
      <c r="AW245" t="s">
        <v>765</v>
      </c>
      <c r="AX245" t="s">
        <v>990</v>
      </c>
      <c r="AY245">
        <v>0</v>
      </c>
      <c r="AZ245" t="s">
        <v>994</v>
      </c>
      <c r="BA245">
        <v>1179740890630</v>
      </c>
      <c r="BD245">
        <v>1</v>
      </c>
      <c r="BF245" t="s">
        <v>2563</v>
      </c>
      <c r="BG245">
        <v>1333314600</v>
      </c>
      <c r="BH245" t="s">
        <v>995</v>
      </c>
      <c r="BI245">
        <v>6</v>
      </c>
      <c r="BJ245">
        <v>6</v>
      </c>
      <c r="BK245">
        <v>1300</v>
      </c>
      <c r="BL245" t="s">
        <v>2543</v>
      </c>
    </row>
    <row r="246" spans="3:64">
      <c r="C246" s="2">
        <v>244482</v>
      </c>
      <c r="D246" s="2">
        <v>244482</v>
      </c>
      <c r="F246">
        <v>489</v>
      </c>
      <c r="G246" t="s">
        <v>2531</v>
      </c>
      <c r="H246">
        <v>23</v>
      </c>
      <c r="I246" t="s">
        <v>2532</v>
      </c>
      <c r="J246" t="s">
        <v>985</v>
      </c>
      <c r="K246" t="s">
        <v>986</v>
      </c>
      <c r="L246">
        <v>923</v>
      </c>
      <c r="N246" t="s">
        <v>2660</v>
      </c>
      <c r="O246" t="s">
        <v>2661</v>
      </c>
      <c r="P246">
        <v>1</v>
      </c>
      <c r="Q246" t="s">
        <v>2662</v>
      </c>
      <c r="R246" s="2">
        <v>244481</v>
      </c>
      <c r="S246" s="2">
        <v>244482</v>
      </c>
      <c r="T246" t="s">
        <v>2663</v>
      </c>
      <c r="U246">
        <v>23086966</v>
      </c>
      <c r="V246" t="s">
        <v>199</v>
      </c>
      <c r="W246">
        <v>3</v>
      </c>
      <c r="X246">
        <v>3</v>
      </c>
      <c r="Y246">
        <v>3</v>
      </c>
      <c r="Z246">
        <v>3</v>
      </c>
      <c r="AA246">
        <v>0</v>
      </c>
      <c r="AB246">
        <v>0</v>
      </c>
      <c r="AC246">
        <v>0</v>
      </c>
      <c r="AD246">
        <v>0</v>
      </c>
      <c r="AE246">
        <v>3</v>
      </c>
      <c r="AF246">
        <v>3</v>
      </c>
      <c r="AI246" t="s">
        <v>2537</v>
      </c>
      <c r="AJ246" t="s">
        <v>989</v>
      </c>
      <c r="AK246" t="s">
        <v>1039</v>
      </c>
      <c r="AL246" t="s">
        <v>1008</v>
      </c>
      <c r="AM246" t="s">
        <v>1009</v>
      </c>
      <c r="AN246" t="s">
        <v>2538</v>
      </c>
      <c r="AO246" t="s">
        <v>2539</v>
      </c>
      <c r="AP246">
        <v>10</v>
      </c>
      <c r="AQ246">
        <v>1</v>
      </c>
      <c r="AT246" t="s">
        <v>2540</v>
      </c>
      <c r="AU246" t="s">
        <v>2562</v>
      </c>
      <c r="AV246" t="s">
        <v>765</v>
      </c>
      <c r="AW246" t="s">
        <v>765</v>
      </c>
      <c r="AX246" t="s">
        <v>990</v>
      </c>
      <c r="AY246">
        <v>0</v>
      </c>
      <c r="AZ246" t="s">
        <v>994</v>
      </c>
      <c r="BA246">
        <v>1179740890643</v>
      </c>
      <c r="BD246">
        <v>1</v>
      </c>
      <c r="BF246" t="s">
        <v>2563</v>
      </c>
      <c r="BG246">
        <v>1333314600</v>
      </c>
      <c r="BH246" t="s">
        <v>995</v>
      </c>
      <c r="BI246">
        <v>3</v>
      </c>
      <c r="BJ246">
        <v>3</v>
      </c>
      <c r="BK246">
        <v>1300</v>
      </c>
      <c r="BL246" t="s">
        <v>2543</v>
      </c>
    </row>
    <row r="247" spans="3:64">
      <c r="C247" s="2">
        <v>244482</v>
      </c>
      <c r="D247" s="2">
        <v>244482</v>
      </c>
      <c r="F247">
        <v>489</v>
      </c>
      <c r="G247" t="s">
        <v>2531</v>
      </c>
      <c r="H247">
        <v>23</v>
      </c>
      <c r="I247" t="s">
        <v>2532</v>
      </c>
      <c r="J247" t="s">
        <v>985</v>
      </c>
      <c r="K247" t="s">
        <v>986</v>
      </c>
      <c r="L247">
        <v>923</v>
      </c>
      <c r="N247" t="s">
        <v>2660</v>
      </c>
      <c r="O247" t="s">
        <v>2661</v>
      </c>
      <c r="P247">
        <v>1</v>
      </c>
      <c r="Q247" t="s">
        <v>2662</v>
      </c>
      <c r="R247" s="2">
        <v>244481</v>
      </c>
      <c r="S247" s="2">
        <v>244482</v>
      </c>
      <c r="T247" t="s">
        <v>2663</v>
      </c>
      <c r="U247">
        <v>23086963</v>
      </c>
      <c r="V247" t="s">
        <v>142</v>
      </c>
      <c r="W247">
        <v>9</v>
      </c>
      <c r="X247">
        <v>9</v>
      </c>
      <c r="Y247">
        <v>9</v>
      </c>
      <c r="Z247">
        <v>9</v>
      </c>
      <c r="AA247">
        <v>0</v>
      </c>
      <c r="AB247">
        <v>0</v>
      </c>
      <c r="AC247">
        <v>0</v>
      </c>
      <c r="AD247">
        <v>0</v>
      </c>
      <c r="AE247">
        <v>9</v>
      </c>
      <c r="AF247">
        <v>9</v>
      </c>
      <c r="AI247" t="s">
        <v>2537</v>
      </c>
      <c r="AJ247" t="s">
        <v>989</v>
      </c>
      <c r="AK247" t="s">
        <v>1039</v>
      </c>
      <c r="AL247" t="s">
        <v>1008</v>
      </c>
      <c r="AM247" t="s">
        <v>1009</v>
      </c>
      <c r="AN247" t="s">
        <v>2538</v>
      </c>
      <c r="AO247" t="s">
        <v>2539</v>
      </c>
      <c r="AP247">
        <v>10</v>
      </c>
      <c r="AQ247">
        <v>1</v>
      </c>
      <c r="AT247" t="s">
        <v>2540</v>
      </c>
      <c r="AU247" t="s">
        <v>2562</v>
      </c>
      <c r="AV247" t="s">
        <v>765</v>
      </c>
      <c r="AW247" t="s">
        <v>765</v>
      </c>
      <c r="AX247" t="s">
        <v>990</v>
      </c>
      <c r="AY247">
        <v>0</v>
      </c>
      <c r="AZ247" t="s">
        <v>994</v>
      </c>
      <c r="BA247">
        <v>1179740890643</v>
      </c>
      <c r="BD247">
        <v>1</v>
      </c>
      <c r="BF247" t="s">
        <v>2563</v>
      </c>
      <c r="BG247">
        <v>1333314600</v>
      </c>
      <c r="BH247" t="s">
        <v>995</v>
      </c>
      <c r="BI247">
        <v>9</v>
      </c>
      <c r="BJ247">
        <v>9</v>
      </c>
      <c r="BK247">
        <v>1300</v>
      </c>
      <c r="BL247" t="s">
        <v>2543</v>
      </c>
    </row>
    <row r="248" spans="3:64">
      <c r="C248" s="2">
        <v>244482</v>
      </c>
      <c r="D248" s="2">
        <v>244482</v>
      </c>
      <c r="F248">
        <v>489</v>
      </c>
      <c r="G248" t="s">
        <v>2531</v>
      </c>
      <c r="H248">
        <v>23</v>
      </c>
      <c r="I248" t="s">
        <v>2532</v>
      </c>
      <c r="J248" t="s">
        <v>985</v>
      </c>
      <c r="K248" t="s">
        <v>986</v>
      </c>
      <c r="L248">
        <v>923</v>
      </c>
      <c r="N248" t="s">
        <v>2660</v>
      </c>
      <c r="O248" t="s">
        <v>2661</v>
      </c>
      <c r="P248">
        <v>1</v>
      </c>
      <c r="Q248" t="s">
        <v>2662</v>
      </c>
      <c r="R248" s="2">
        <v>244481</v>
      </c>
      <c r="S248" s="2">
        <v>244482</v>
      </c>
      <c r="T248" t="s">
        <v>2663</v>
      </c>
      <c r="U248">
        <v>23090984</v>
      </c>
      <c r="V248" t="s">
        <v>227</v>
      </c>
      <c r="W248">
        <v>3</v>
      </c>
      <c r="X248">
        <v>3</v>
      </c>
      <c r="Y248">
        <v>3</v>
      </c>
      <c r="Z248">
        <v>3</v>
      </c>
      <c r="AA248">
        <v>0</v>
      </c>
      <c r="AB248">
        <v>0</v>
      </c>
      <c r="AC248">
        <v>0</v>
      </c>
      <c r="AD248">
        <v>0</v>
      </c>
      <c r="AE248">
        <v>3</v>
      </c>
      <c r="AF248">
        <v>3</v>
      </c>
      <c r="AI248" t="s">
        <v>2537</v>
      </c>
      <c r="AJ248" t="s">
        <v>989</v>
      </c>
      <c r="AK248" t="s">
        <v>1039</v>
      </c>
      <c r="AL248" t="s">
        <v>1008</v>
      </c>
      <c r="AM248" t="s">
        <v>1009</v>
      </c>
      <c r="AN248" t="s">
        <v>2538</v>
      </c>
      <c r="AO248" t="s">
        <v>2539</v>
      </c>
      <c r="AP248">
        <v>10</v>
      </c>
      <c r="AQ248">
        <v>1</v>
      </c>
      <c r="AT248" t="s">
        <v>2540</v>
      </c>
      <c r="AU248" t="s">
        <v>2562</v>
      </c>
      <c r="AV248" t="s">
        <v>765</v>
      </c>
      <c r="AW248" t="s">
        <v>765</v>
      </c>
      <c r="AX248" t="s">
        <v>990</v>
      </c>
      <c r="AY248">
        <v>0</v>
      </c>
      <c r="AZ248" t="s">
        <v>994</v>
      </c>
      <c r="BA248">
        <v>1179740890643</v>
      </c>
      <c r="BD248">
        <v>1</v>
      </c>
      <c r="BF248" t="s">
        <v>2563</v>
      </c>
      <c r="BG248">
        <v>1333314600</v>
      </c>
      <c r="BH248" t="s">
        <v>995</v>
      </c>
      <c r="BI248">
        <v>3</v>
      </c>
      <c r="BJ248">
        <v>3</v>
      </c>
      <c r="BK248">
        <v>1300</v>
      </c>
      <c r="BL248" t="s">
        <v>2543</v>
      </c>
    </row>
    <row r="249" spans="3:64">
      <c r="C249" s="2">
        <v>244482</v>
      </c>
      <c r="D249" s="2">
        <v>244482</v>
      </c>
      <c r="F249">
        <v>489</v>
      </c>
      <c r="G249" t="s">
        <v>2531</v>
      </c>
      <c r="H249">
        <v>23</v>
      </c>
      <c r="I249" t="s">
        <v>2532</v>
      </c>
      <c r="J249" t="s">
        <v>985</v>
      </c>
      <c r="K249" t="s">
        <v>986</v>
      </c>
      <c r="L249">
        <v>923</v>
      </c>
      <c r="N249" t="s">
        <v>2660</v>
      </c>
      <c r="O249" t="s">
        <v>2661</v>
      </c>
      <c r="P249">
        <v>1</v>
      </c>
      <c r="Q249" t="s">
        <v>2662</v>
      </c>
      <c r="R249" s="2">
        <v>244481</v>
      </c>
      <c r="S249" s="2">
        <v>244482</v>
      </c>
      <c r="T249" t="s">
        <v>2663</v>
      </c>
      <c r="U249">
        <v>23095543</v>
      </c>
      <c r="V249" t="s">
        <v>80</v>
      </c>
      <c r="W249">
        <v>1</v>
      </c>
      <c r="X249">
        <v>3</v>
      </c>
      <c r="Y249">
        <v>1</v>
      </c>
      <c r="Z249">
        <v>3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3</v>
      </c>
      <c r="AI249" t="s">
        <v>2537</v>
      </c>
      <c r="AJ249" t="s">
        <v>989</v>
      </c>
      <c r="AK249" t="s">
        <v>1007</v>
      </c>
      <c r="AL249" t="s">
        <v>1008</v>
      </c>
      <c r="AM249" t="s">
        <v>1009</v>
      </c>
      <c r="AN249" t="s">
        <v>2538</v>
      </c>
      <c r="AO249" t="s">
        <v>2539</v>
      </c>
      <c r="AP249">
        <v>10</v>
      </c>
      <c r="AQ249">
        <v>1</v>
      </c>
      <c r="AT249" t="s">
        <v>2540</v>
      </c>
      <c r="AU249" t="s">
        <v>2562</v>
      </c>
      <c r="AV249" t="s">
        <v>1010</v>
      </c>
      <c r="AW249" t="s">
        <v>765</v>
      </c>
      <c r="AX249" t="s">
        <v>990</v>
      </c>
      <c r="AY249">
        <v>0</v>
      </c>
      <c r="AZ249" t="s">
        <v>994</v>
      </c>
      <c r="BA249">
        <v>1179740890643</v>
      </c>
      <c r="BD249">
        <v>1</v>
      </c>
      <c r="BF249" t="s">
        <v>2563</v>
      </c>
      <c r="BG249">
        <v>1333314600</v>
      </c>
      <c r="BH249" t="s">
        <v>995</v>
      </c>
      <c r="BI249">
        <v>1</v>
      </c>
      <c r="BJ249">
        <v>3</v>
      </c>
      <c r="BK249">
        <v>1300</v>
      </c>
      <c r="BL249" t="s">
        <v>2543</v>
      </c>
    </row>
    <row r="250" spans="3:64">
      <c r="C250" s="2">
        <v>244482</v>
      </c>
      <c r="D250" s="2">
        <v>244482</v>
      </c>
      <c r="F250">
        <v>489</v>
      </c>
      <c r="G250" t="s">
        <v>2531</v>
      </c>
      <c r="H250">
        <v>23</v>
      </c>
      <c r="I250" t="s">
        <v>2532</v>
      </c>
      <c r="J250" t="s">
        <v>985</v>
      </c>
      <c r="K250" t="s">
        <v>986</v>
      </c>
      <c r="L250">
        <v>923</v>
      </c>
      <c r="N250" t="s">
        <v>2660</v>
      </c>
      <c r="O250" t="s">
        <v>2661</v>
      </c>
      <c r="P250">
        <v>1</v>
      </c>
      <c r="Q250" t="s">
        <v>2662</v>
      </c>
      <c r="R250" s="2">
        <v>244481</v>
      </c>
      <c r="S250" s="2">
        <v>244482</v>
      </c>
      <c r="T250" t="s">
        <v>2663</v>
      </c>
      <c r="U250">
        <v>23039556</v>
      </c>
      <c r="V250" t="s">
        <v>267</v>
      </c>
      <c r="W250">
        <v>6</v>
      </c>
      <c r="X250">
        <v>30</v>
      </c>
      <c r="Y250">
        <v>6</v>
      </c>
      <c r="Z250">
        <v>30</v>
      </c>
      <c r="AA250">
        <v>0</v>
      </c>
      <c r="AB250">
        <v>0</v>
      </c>
      <c r="AC250">
        <v>0</v>
      </c>
      <c r="AD250">
        <v>0</v>
      </c>
      <c r="AE250">
        <v>6</v>
      </c>
      <c r="AF250">
        <v>30</v>
      </c>
      <c r="AI250" t="s">
        <v>2537</v>
      </c>
      <c r="AJ250" t="s">
        <v>989</v>
      </c>
      <c r="AK250" t="s">
        <v>1039</v>
      </c>
      <c r="AL250" t="s">
        <v>1008</v>
      </c>
      <c r="AM250" t="s">
        <v>1009</v>
      </c>
      <c r="AN250" t="s">
        <v>2538</v>
      </c>
      <c r="AO250" t="s">
        <v>2539</v>
      </c>
      <c r="AP250">
        <v>10</v>
      </c>
      <c r="AQ250">
        <v>1</v>
      </c>
      <c r="AT250" t="s">
        <v>2540</v>
      </c>
      <c r="AU250" t="s">
        <v>2562</v>
      </c>
      <c r="AV250" t="s">
        <v>1010</v>
      </c>
      <c r="AW250" t="s">
        <v>765</v>
      </c>
      <c r="AX250" t="s">
        <v>990</v>
      </c>
      <c r="AY250">
        <v>0</v>
      </c>
      <c r="AZ250" t="s">
        <v>994</v>
      </c>
      <c r="BA250">
        <v>1179740890643</v>
      </c>
      <c r="BD250">
        <v>1</v>
      </c>
      <c r="BF250" t="s">
        <v>2563</v>
      </c>
      <c r="BG250">
        <v>1333314600</v>
      </c>
      <c r="BH250" t="s">
        <v>995</v>
      </c>
      <c r="BI250">
        <v>6</v>
      </c>
      <c r="BJ250">
        <v>30</v>
      </c>
      <c r="BK250">
        <v>1300</v>
      </c>
      <c r="BL250" t="s">
        <v>2543</v>
      </c>
    </row>
    <row r="251" spans="3:64">
      <c r="C251" s="2">
        <v>244482</v>
      </c>
      <c r="D251" s="2">
        <v>244482</v>
      </c>
      <c r="F251">
        <v>489</v>
      </c>
      <c r="G251" t="s">
        <v>2531</v>
      </c>
      <c r="H251">
        <v>23</v>
      </c>
      <c r="I251" t="s">
        <v>2532</v>
      </c>
      <c r="J251" t="s">
        <v>985</v>
      </c>
      <c r="K251" t="s">
        <v>986</v>
      </c>
      <c r="L251">
        <v>923</v>
      </c>
      <c r="N251" t="s">
        <v>2660</v>
      </c>
      <c r="O251" t="s">
        <v>2661</v>
      </c>
      <c r="P251">
        <v>1</v>
      </c>
      <c r="Q251" t="s">
        <v>2662</v>
      </c>
      <c r="R251" s="2">
        <v>244481</v>
      </c>
      <c r="S251" s="2">
        <v>244482</v>
      </c>
      <c r="T251" t="s">
        <v>2663</v>
      </c>
      <c r="U251">
        <v>23086965</v>
      </c>
      <c r="V251" t="s">
        <v>225</v>
      </c>
      <c r="W251">
        <v>6</v>
      </c>
      <c r="X251">
        <v>6</v>
      </c>
      <c r="Y251">
        <v>6</v>
      </c>
      <c r="Z251">
        <v>6</v>
      </c>
      <c r="AA251">
        <v>0</v>
      </c>
      <c r="AB251">
        <v>0</v>
      </c>
      <c r="AC251">
        <v>0</v>
      </c>
      <c r="AD251">
        <v>0</v>
      </c>
      <c r="AE251">
        <v>6</v>
      </c>
      <c r="AF251">
        <v>6</v>
      </c>
      <c r="AI251" t="s">
        <v>2537</v>
      </c>
      <c r="AJ251" t="s">
        <v>989</v>
      </c>
      <c r="AK251" t="s">
        <v>1039</v>
      </c>
      <c r="AL251" t="s">
        <v>1008</v>
      </c>
      <c r="AM251" t="s">
        <v>1009</v>
      </c>
      <c r="AN251" t="s">
        <v>2538</v>
      </c>
      <c r="AO251" t="s">
        <v>2539</v>
      </c>
      <c r="AP251">
        <v>10</v>
      </c>
      <c r="AQ251">
        <v>1</v>
      </c>
      <c r="AT251" t="s">
        <v>2540</v>
      </c>
      <c r="AU251" t="s">
        <v>2562</v>
      </c>
      <c r="AV251" t="s">
        <v>765</v>
      </c>
      <c r="AW251" t="s">
        <v>765</v>
      </c>
      <c r="AX251" t="s">
        <v>990</v>
      </c>
      <c r="AY251">
        <v>0</v>
      </c>
      <c r="AZ251" t="s">
        <v>994</v>
      </c>
      <c r="BA251">
        <v>1179740890643</v>
      </c>
      <c r="BD251">
        <v>1</v>
      </c>
      <c r="BF251" t="s">
        <v>2563</v>
      </c>
      <c r="BG251">
        <v>1333314600</v>
      </c>
      <c r="BH251" t="s">
        <v>995</v>
      </c>
      <c r="BI251">
        <v>6</v>
      </c>
      <c r="BJ251">
        <v>6</v>
      </c>
      <c r="BK251">
        <v>1300</v>
      </c>
      <c r="BL251" t="s">
        <v>2543</v>
      </c>
    </row>
    <row r="252" spans="3:64">
      <c r="C252" s="2">
        <v>244482</v>
      </c>
      <c r="D252" s="2">
        <v>244482</v>
      </c>
      <c r="F252">
        <v>489</v>
      </c>
      <c r="G252" t="s">
        <v>2531</v>
      </c>
      <c r="H252">
        <v>23</v>
      </c>
      <c r="I252" t="s">
        <v>2532</v>
      </c>
      <c r="J252" t="s">
        <v>985</v>
      </c>
      <c r="K252" t="s">
        <v>986</v>
      </c>
      <c r="L252">
        <v>923</v>
      </c>
      <c r="N252" t="s">
        <v>2660</v>
      </c>
      <c r="O252" t="s">
        <v>2661</v>
      </c>
      <c r="P252">
        <v>1</v>
      </c>
      <c r="Q252" t="s">
        <v>2662</v>
      </c>
      <c r="R252" s="2">
        <v>244481</v>
      </c>
      <c r="S252" s="2">
        <v>244482</v>
      </c>
      <c r="T252" t="s">
        <v>2663</v>
      </c>
      <c r="U252">
        <v>23090974</v>
      </c>
      <c r="V252" t="s">
        <v>211</v>
      </c>
      <c r="W252">
        <v>3</v>
      </c>
      <c r="X252">
        <v>3</v>
      </c>
      <c r="Y252">
        <v>3</v>
      </c>
      <c r="Z252">
        <v>3</v>
      </c>
      <c r="AA252">
        <v>0</v>
      </c>
      <c r="AB252">
        <v>0</v>
      </c>
      <c r="AC252">
        <v>0</v>
      </c>
      <c r="AD252">
        <v>0</v>
      </c>
      <c r="AE252">
        <v>3</v>
      </c>
      <c r="AF252">
        <v>3</v>
      </c>
      <c r="AI252" t="s">
        <v>2537</v>
      </c>
      <c r="AJ252" t="s">
        <v>989</v>
      </c>
      <c r="AK252" t="s">
        <v>1039</v>
      </c>
      <c r="AL252" t="s">
        <v>1008</v>
      </c>
      <c r="AM252" t="s">
        <v>1009</v>
      </c>
      <c r="AN252" t="s">
        <v>2538</v>
      </c>
      <c r="AO252" t="s">
        <v>2539</v>
      </c>
      <c r="AP252">
        <v>10</v>
      </c>
      <c r="AQ252">
        <v>1</v>
      </c>
      <c r="AT252" t="s">
        <v>2540</v>
      </c>
      <c r="AU252" t="s">
        <v>2562</v>
      </c>
      <c r="AV252" t="s">
        <v>765</v>
      </c>
      <c r="AW252" t="s">
        <v>765</v>
      </c>
      <c r="AX252" t="s">
        <v>990</v>
      </c>
      <c r="AY252">
        <v>0</v>
      </c>
      <c r="AZ252" t="s">
        <v>994</v>
      </c>
      <c r="BA252">
        <v>1179740890643</v>
      </c>
      <c r="BD252">
        <v>1</v>
      </c>
      <c r="BF252" t="s">
        <v>2563</v>
      </c>
      <c r="BG252">
        <v>1333314600</v>
      </c>
      <c r="BH252" t="s">
        <v>995</v>
      </c>
      <c r="BI252">
        <v>3</v>
      </c>
      <c r="BJ252">
        <v>3</v>
      </c>
      <c r="BK252">
        <v>1300</v>
      </c>
      <c r="BL252" t="s">
        <v>2543</v>
      </c>
    </row>
    <row r="253" spans="3:64">
      <c r="C253" s="2">
        <v>244482</v>
      </c>
      <c r="D253" s="2">
        <v>244482</v>
      </c>
      <c r="F253">
        <v>489</v>
      </c>
      <c r="G253" t="s">
        <v>2531</v>
      </c>
      <c r="H253">
        <v>23</v>
      </c>
      <c r="I253" t="s">
        <v>2532</v>
      </c>
      <c r="J253" t="s">
        <v>985</v>
      </c>
      <c r="K253" t="s">
        <v>986</v>
      </c>
      <c r="L253">
        <v>923</v>
      </c>
      <c r="N253" t="s">
        <v>2660</v>
      </c>
      <c r="O253" t="s">
        <v>2661</v>
      </c>
      <c r="P253">
        <v>1</v>
      </c>
      <c r="Q253" t="s">
        <v>2662</v>
      </c>
      <c r="R253" s="2">
        <v>244481</v>
      </c>
      <c r="S253" s="2">
        <v>244482</v>
      </c>
      <c r="T253" t="s">
        <v>2663</v>
      </c>
      <c r="U253">
        <v>23090975</v>
      </c>
      <c r="V253" t="s">
        <v>249</v>
      </c>
      <c r="W253">
        <v>12</v>
      </c>
      <c r="X253">
        <v>12</v>
      </c>
      <c r="Y253">
        <v>12</v>
      </c>
      <c r="Z253">
        <v>12</v>
      </c>
      <c r="AA253">
        <v>0</v>
      </c>
      <c r="AB253">
        <v>0</v>
      </c>
      <c r="AC253">
        <v>0</v>
      </c>
      <c r="AD253">
        <v>0</v>
      </c>
      <c r="AE253">
        <v>12</v>
      </c>
      <c r="AF253">
        <v>12</v>
      </c>
      <c r="AI253" t="s">
        <v>2537</v>
      </c>
      <c r="AJ253" t="s">
        <v>989</v>
      </c>
      <c r="AK253" t="s">
        <v>1039</v>
      </c>
      <c r="AL253" t="s">
        <v>1008</v>
      </c>
      <c r="AM253" t="s">
        <v>1009</v>
      </c>
      <c r="AN253" t="s">
        <v>2538</v>
      </c>
      <c r="AO253" t="s">
        <v>2539</v>
      </c>
      <c r="AP253">
        <v>10</v>
      </c>
      <c r="AQ253">
        <v>1</v>
      </c>
      <c r="AT253" t="s">
        <v>2540</v>
      </c>
      <c r="AU253" t="s">
        <v>2562</v>
      </c>
      <c r="AV253" t="s">
        <v>765</v>
      </c>
      <c r="AW253" t="s">
        <v>765</v>
      </c>
      <c r="AX253" t="s">
        <v>990</v>
      </c>
      <c r="AY253">
        <v>0</v>
      </c>
      <c r="AZ253" t="s">
        <v>994</v>
      </c>
      <c r="BA253">
        <v>1179740890643</v>
      </c>
      <c r="BD253">
        <v>1</v>
      </c>
      <c r="BF253" t="s">
        <v>2563</v>
      </c>
      <c r="BG253">
        <v>1333314600</v>
      </c>
      <c r="BH253" t="s">
        <v>995</v>
      </c>
      <c r="BI253">
        <v>12</v>
      </c>
      <c r="BJ253">
        <v>12</v>
      </c>
      <c r="BK253">
        <v>1300</v>
      </c>
      <c r="BL253" t="s">
        <v>2543</v>
      </c>
    </row>
    <row r="254" spans="3:64">
      <c r="C254" s="2">
        <v>244482</v>
      </c>
      <c r="D254" s="2">
        <v>244482</v>
      </c>
      <c r="F254">
        <v>489</v>
      </c>
      <c r="G254" t="s">
        <v>2531</v>
      </c>
      <c r="H254">
        <v>23</v>
      </c>
      <c r="I254" t="s">
        <v>2532</v>
      </c>
      <c r="J254" t="s">
        <v>985</v>
      </c>
      <c r="K254" t="s">
        <v>986</v>
      </c>
      <c r="L254">
        <v>923</v>
      </c>
      <c r="N254" t="s">
        <v>2660</v>
      </c>
      <c r="O254" t="s">
        <v>2661</v>
      </c>
      <c r="P254">
        <v>1</v>
      </c>
      <c r="Q254" t="s">
        <v>2662</v>
      </c>
      <c r="R254" s="2">
        <v>244481</v>
      </c>
      <c r="S254" s="2">
        <v>244482</v>
      </c>
      <c r="T254" t="s">
        <v>2663</v>
      </c>
      <c r="U254">
        <v>23086969</v>
      </c>
      <c r="V254" t="s">
        <v>189</v>
      </c>
      <c r="W254">
        <v>9</v>
      </c>
      <c r="X254">
        <v>9</v>
      </c>
      <c r="Y254">
        <v>9</v>
      </c>
      <c r="Z254">
        <v>9</v>
      </c>
      <c r="AA254">
        <v>0</v>
      </c>
      <c r="AB254">
        <v>0</v>
      </c>
      <c r="AC254">
        <v>0</v>
      </c>
      <c r="AD254">
        <v>0</v>
      </c>
      <c r="AE254">
        <v>9</v>
      </c>
      <c r="AF254">
        <v>9</v>
      </c>
      <c r="AI254" t="s">
        <v>2537</v>
      </c>
      <c r="AJ254" t="s">
        <v>989</v>
      </c>
      <c r="AK254" t="s">
        <v>1039</v>
      </c>
      <c r="AL254" t="s">
        <v>1008</v>
      </c>
      <c r="AM254" t="s">
        <v>1009</v>
      </c>
      <c r="AN254" t="s">
        <v>2538</v>
      </c>
      <c r="AO254" t="s">
        <v>2539</v>
      </c>
      <c r="AP254">
        <v>10</v>
      </c>
      <c r="AQ254">
        <v>1</v>
      </c>
      <c r="AT254" t="s">
        <v>2540</v>
      </c>
      <c r="AU254" t="s">
        <v>2562</v>
      </c>
      <c r="AV254" t="s">
        <v>765</v>
      </c>
      <c r="AW254" t="s">
        <v>765</v>
      </c>
      <c r="AX254" t="s">
        <v>990</v>
      </c>
      <c r="AY254">
        <v>0</v>
      </c>
      <c r="AZ254" t="s">
        <v>994</v>
      </c>
      <c r="BA254">
        <v>1179740890643</v>
      </c>
      <c r="BD254">
        <v>1</v>
      </c>
      <c r="BF254" t="s">
        <v>2563</v>
      </c>
      <c r="BG254">
        <v>1333314600</v>
      </c>
      <c r="BH254" t="s">
        <v>995</v>
      </c>
      <c r="BI254">
        <v>9</v>
      </c>
      <c r="BJ254">
        <v>9</v>
      </c>
      <c r="BK254">
        <v>1300</v>
      </c>
      <c r="BL254" t="s">
        <v>2543</v>
      </c>
    </row>
    <row r="255" spans="3:64">
      <c r="C255" s="2">
        <v>244482</v>
      </c>
      <c r="D255" s="2">
        <v>244482</v>
      </c>
      <c r="F255">
        <v>489</v>
      </c>
      <c r="G255" t="s">
        <v>2531</v>
      </c>
      <c r="H255">
        <v>23</v>
      </c>
      <c r="I255" t="s">
        <v>2532</v>
      </c>
      <c r="J255" t="s">
        <v>985</v>
      </c>
      <c r="K255" t="s">
        <v>986</v>
      </c>
      <c r="L255">
        <v>923</v>
      </c>
      <c r="N255" t="s">
        <v>2660</v>
      </c>
      <c r="O255" t="s">
        <v>2661</v>
      </c>
      <c r="P255">
        <v>1</v>
      </c>
      <c r="Q255" t="s">
        <v>2662</v>
      </c>
      <c r="R255" s="2">
        <v>244481</v>
      </c>
      <c r="S255" s="2">
        <v>244482</v>
      </c>
      <c r="T255" t="s">
        <v>2663</v>
      </c>
      <c r="U255">
        <v>23086968</v>
      </c>
      <c r="V255" t="s">
        <v>247</v>
      </c>
      <c r="W255">
        <v>9</v>
      </c>
      <c r="X255">
        <v>9</v>
      </c>
      <c r="Y255">
        <v>9</v>
      </c>
      <c r="Z255">
        <v>9</v>
      </c>
      <c r="AA255">
        <v>0</v>
      </c>
      <c r="AB255">
        <v>0</v>
      </c>
      <c r="AC255">
        <v>0</v>
      </c>
      <c r="AD255">
        <v>0</v>
      </c>
      <c r="AE255">
        <v>9</v>
      </c>
      <c r="AF255">
        <v>9</v>
      </c>
      <c r="AI255" t="s">
        <v>2537</v>
      </c>
      <c r="AJ255" t="s">
        <v>989</v>
      </c>
      <c r="AK255" t="s">
        <v>1039</v>
      </c>
      <c r="AL255" t="s">
        <v>1008</v>
      </c>
      <c r="AM255" t="s">
        <v>1009</v>
      </c>
      <c r="AN255" t="s">
        <v>2538</v>
      </c>
      <c r="AO255" t="s">
        <v>2539</v>
      </c>
      <c r="AP255">
        <v>10</v>
      </c>
      <c r="AQ255">
        <v>1</v>
      </c>
      <c r="AT255" t="s">
        <v>2540</v>
      </c>
      <c r="AU255" t="s">
        <v>2562</v>
      </c>
      <c r="AV255" t="s">
        <v>765</v>
      </c>
      <c r="AW255" t="s">
        <v>765</v>
      </c>
      <c r="AX255" t="s">
        <v>990</v>
      </c>
      <c r="AY255">
        <v>0</v>
      </c>
      <c r="AZ255" t="s">
        <v>994</v>
      </c>
      <c r="BA255">
        <v>1179740890643</v>
      </c>
      <c r="BD255">
        <v>1</v>
      </c>
      <c r="BF255" t="s">
        <v>2563</v>
      </c>
      <c r="BG255">
        <v>1333314600</v>
      </c>
      <c r="BH255" t="s">
        <v>995</v>
      </c>
      <c r="BI255">
        <v>9</v>
      </c>
      <c r="BJ255">
        <v>9</v>
      </c>
      <c r="BK255">
        <v>1300</v>
      </c>
      <c r="BL255" t="s">
        <v>2543</v>
      </c>
    </row>
    <row r="256" spans="3:64">
      <c r="C256" s="2">
        <v>244482</v>
      </c>
      <c r="D256" s="2">
        <v>244482</v>
      </c>
      <c r="F256">
        <v>489</v>
      </c>
      <c r="G256" t="s">
        <v>2531</v>
      </c>
      <c r="H256">
        <v>23</v>
      </c>
      <c r="I256" t="s">
        <v>2532</v>
      </c>
      <c r="J256" t="s">
        <v>985</v>
      </c>
      <c r="K256" t="s">
        <v>986</v>
      </c>
      <c r="L256">
        <v>923</v>
      </c>
      <c r="N256" t="s">
        <v>2660</v>
      </c>
      <c r="O256" t="s">
        <v>2661</v>
      </c>
      <c r="P256">
        <v>1</v>
      </c>
      <c r="Q256" t="s">
        <v>2662</v>
      </c>
      <c r="R256" s="2">
        <v>244481</v>
      </c>
      <c r="S256" s="2">
        <v>244482</v>
      </c>
      <c r="T256" t="s">
        <v>2663</v>
      </c>
      <c r="U256">
        <v>23086964</v>
      </c>
      <c r="V256" t="s">
        <v>156</v>
      </c>
      <c r="W256">
        <v>6</v>
      </c>
      <c r="X256">
        <v>6</v>
      </c>
      <c r="Y256">
        <v>6</v>
      </c>
      <c r="Z256">
        <v>6</v>
      </c>
      <c r="AA256">
        <v>0</v>
      </c>
      <c r="AB256">
        <v>0</v>
      </c>
      <c r="AC256">
        <v>0</v>
      </c>
      <c r="AD256">
        <v>0</v>
      </c>
      <c r="AE256">
        <v>6</v>
      </c>
      <c r="AF256">
        <v>6</v>
      </c>
      <c r="AI256" t="s">
        <v>2537</v>
      </c>
      <c r="AJ256" t="s">
        <v>989</v>
      </c>
      <c r="AK256" t="s">
        <v>1039</v>
      </c>
      <c r="AL256" t="s">
        <v>1008</v>
      </c>
      <c r="AM256" t="s">
        <v>1009</v>
      </c>
      <c r="AN256" t="s">
        <v>2538</v>
      </c>
      <c r="AO256" t="s">
        <v>2539</v>
      </c>
      <c r="AP256">
        <v>10</v>
      </c>
      <c r="AQ256">
        <v>1</v>
      </c>
      <c r="AT256" t="s">
        <v>2540</v>
      </c>
      <c r="AU256" t="s">
        <v>2562</v>
      </c>
      <c r="AV256" t="s">
        <v>765</v>
      </c>
      <c r="AW256" t="s">
        <v>765</v>
      </c>
      <c r="AX256" t="s">
        <v>990</v>
      </c>
      <c r="AY256">
        <v>0</v>
      </c>
      <c r="AZ256" t="s">
        <v>994</v>
      </c>
      <c r="BA256">
        <v>1179740890643</v>
      </c>
      <c r="BD256">
        <v>1</v>
      </c>
      <c r="BF256" t="s">
        <v>2563</v>
      </c>
      <c r="BG256">
        <v>1333314600</v>
      </c>
      <c r="BH256" t="s">
        <v>995</v>
      </c>
      <c r="BI256">
        <v>6</v>
      </c>
      <c r="BJ256">
        <v>6</v>
      </c>
      <c r="BK256">
        <v>1300</v>
      </c>
      <c r="BL256" t="s">
        <v>2543</v>
      </c>
    </row>
    <row r="257" spans="3:64">
      <c r="C257" s="2">
        <v>244482</v>
      </c>
      <c r="D257" s="2">
        <v>244482</v>
      </c>
      <c r="F257">
        <v>489</v>
      </c>
      <c r="G257" t="s">
        <v>2531</v>
      </c>
      <c r="H257">
        <v>23</v>
      </c>
      <c r="I257" t="s">
        <v>2532</v>
      </c>
      <c r="J257" t="s">
        <v>985</v>
      </c>
      <c r="K257" t="s">
        <v>986</v>
      </c>
      <c r="L257">
        <v>923</v>
      </c>
      <c r="N257" t="s">
        <v>2660</v>
      </c>
      <c r="O257" t="s">
        <v>2661</v>
      </c>
      <c r="P257">
        <v>1</v>
      </c>
      <c r="Q257" t="s">
        <v>2662</v>
      </c>
      <c r="R257" s="2">
        <v>244481</v>
      </c>
      <c r="S257" s="2">
        <v>244482</v>
      </c>
      <c r="T257" t="s">
        <v>2663</v>
      </c>
      <c r="U257">
        <v>23088348</v>
      </c>
      <c r="V257" t="s">
        <v>78</v>
      </c>
      <c r="W257">
        <v>5</v>
      </c>
      <c r="X257">
        <v>5</v>
      </c>
      <c r="Y257">
        <v>5</v>
      </c>
      <c r="Z257">
        <v>5</v>
      </c>
      <c r="AA257">
        <v>0</v>
      </c>
      <c r="AB257">
        <v>0</v>
      </c>
      <c r="AC257">
        <v>0</v>
      </c>
      <c r="AD257">
        <v>0</v>
      </c>
      <c r="AE257">
        <v>5</v>
      </c>
      <c r="AF257">
        <v>5</v>
      </c>
      <c r="AI257" t="s">
        <v>2537</v>
      </c>
      <c r="AJ257" t="s">
        <v>989</v>
      </c>
      <c r="AK257" t="s">
        <v>1007</v>
      </c>
      <c r="AL257" t="s">
        <v>1008</v>
      </c>
      <c r="AM257" t="s">
        <v>1009</v>
      </c>
      <c r="AN257" t="s">
        <v>2538</v>
      </c>
      <c r="AO257" t="s">
        <v>2539</v>
      </c>
      <c r="AP257">
        <v>10</v>
      </c>
      <c r="AQ257">
        <v>1</v>
      </c>
      <c r="AT257" t="s">
        <v>2540</v>
      </c>
      <c r="AU257" t="s">
        <v>2562</v>
      </c>
      <c r="AV257" t="s">
        <v>765</v>
      </c>
      <c r="AW257" t="s">
        <v>765</v>
      </c>
      <c r="AX257" t="s">
        <v>990</v>
      </c>
      <c r="AY257">
        <v>0</v>
      </c>
      <c r="AZ257" t="s">
        <v>994</v>
      </c>
      <c r="BA257">
        <v>1179740890643</v>
      </c>
      <c r="BD257">
        <v>1</v>
      </c>
      <c r="BF257" t="s">
        <v>2563</v>
      </c>
      <c r="BG257">
        <v>1333314600</v>
      </c>
      <c r="BH257" t="s">
        <v>995</v>
      </c>
      <c r="BI257">
        <v>5</v>
      </c>
      <c r="BJ257">
        <v>5</v>
      </c>
      <c r="BK257">
        <v>1300</v>
      </c>
      <c r="BL257" t="s">
        <v>2543</v>
      </c>
    </row>
    <row r="258" spans="3:64">
      <c r="C258" s="2">
        <v>244482</v>
      </c>
      <c r="D258" s="2">
        <v>244482</v>
      </c>
      <c r="F258">
        <v>489</v>
      </c>
      <c r="G258" t="s">
        <v>2531</v>
      </c>
      <c r="H258">
        <v>23</v>
      </c>
      <c r="I258" t="s">
        <v>2532</v>
      </c>
      <c r="J258" t="s">
        <v>985</v>
      </c>
      <c r="K258" t="s">
        <v>986</v>
      </c>
      <c r="L258">
        <v>923</v>
      </c>
      <c r="N258" t="s">
        <v>2664</v>
      </c>
      <c r="O258" t="s">
        <v>2665</v>
      </c>
      <c r="P258">
        <v>1</v>
      </c>
      <c r="Q258" t="s">
        <v>2666</v>
      </c>
      <c r="R258" s="2">
        <v>244481</v>
      </c>
      <c r="S258" s="2">
        <v>244482</v>
      </c>
      <c r="T258" t="s">
        <v>2667</v>
      </c>
      <c r="U258">
        <v>23086963</v>
      </c>
      <c r="V258" t="s">
        <v>142</v>
      </c>
      <c r="W258">
        <v>3</v>
      </c>
      <c r="X258">
        <v>3</v>
      </c>
      <c r="Y258">
        <v>3</v>
      </c>
      <c r="Z258">
        <v>3</v>
      </c>
      <c r="AA258">
        <v>0</v>
      </c>
      <c r="AB258">
        <v>0</v>
      </c>
      <c r="AC258">
        <v>0</v>
      </c>
      <c r="AD258">
        <v>0</v>
      </c>
      <c r="AE258">
        <v>3</v>
      </c>
      <c r="AF258">
        <v>3</v>
      </c>
      <c r="AI258" t="s">
        <v>2537</v>
      </c>
      <c r="AJ258" t="s">
        <v>989</v>
      </c>
      <c r="AK258" t="s">
        <v>1039</v>
      </c>
      <c r="AL258" t="s">
        <v>1008</v>
      </c>
      <c r="AM258" t="s">
        <v>1009</v>
      </c>
      <c r="AN258" t="s">
        <v>2538</v>
      </c>
      <c r="AO258" t="s">
        <v>2539</v>
      </c>
      <c r="AP258">
        <v>10</v>
      </c>
      <c r="AQ258">
        <v>1</v>
      </c>
      <c r="AT258" t="s">
        <v>2540</v>
      </c>
      <c r="AU258" t="s">
        <v>2562</v>
      </c>
      <c r="AV258" t="s">
        <v>765</v>
      </c>
      <c r="AW258" t="s">
        <v>765</v>
      </c>
      <c r="AX258" t="s">
        <v>990</v>
      </c>
      <c r="AY258">
        <v>0</v>
      </c>
      <c r="AZ258" t="s">
        <v>994</v>
      </c>
      <c r="BA258">
        <v>1179740890653</v>
      </c>
      <c r="BD258">
        <v>1</v>
      </c>
      <c r="BF258" t="s">
        <v>2563</v>
      </c>
      <c r="BG258">
        <v>1333314600</v>
      </c>
      <c r="BH258" t="s">
        <v>995</v>
      </c>
      <c r="BI258">
        <v>3</v>
      </c>
      <c r="BJ258">
        <v>3</v>
      </c>
      <c r="BK258">
        <v>1300</v>
      </c>
      <c r="BL258" t="s">
        <v>2543</v>
      </c>
    </row>
    <row r="259" spans="3:64">
      <c r="C259" s="2">
        <v>244482</v>
      </c>
      <c r="D259" s="2">
        <v>244482</v>
      </c>
      <c r="F259">
        <v>489</v>
      </c>
      <c r="G259" t="s">
        <v>2531</v>
      </c>
      <c r="H259">
        <v>23</v>
      </c>
      <c r="I259" t="s">
        <v>2532</v>
      </c>
      <c r="J259" t="s">
        <v>985</v>
      </c>
      <c r="K259" t="s">
        <v>986</v>
      </c>
      <c r="L259">
        <v>923</v>
      </c>
      <c r="N259" t="s">
        <v>2664</v>
      </c>
      <c r="O259" t="s">
        <v>2665</v>
      </c>
      <c r="P259">
        <v>1</v>
      </c>
      <c r="Q259" t="s">
        <v>2666</v>
      </c>
      <c r="R259" s="2">
        <v>244481</v>
      </c>
      <c r="S259" s="2">
        <v>244482</v>
      </c>
      <c r="T259" t="s">
        <v>2667</v>
      </c>
      <c r="U259">
        <v>23086968</v>
      </c>
      <c r="V259" t="s">
        <v>247</v>
      </c>
      <c r="W259">
        <v>3</v>
      </c>
      <c r="X259">
        <v>3</v>
      </c>
      <c r="Y259">
        <v>3</v>
      </c>
      <c r="Z259">
        <v>3</v>
      </c>
      <c r="AA259">
        <v>0</v>
      </c>
      <c r="AB259">
        <v>0</v>
      </c>
      <c r="AC259">
        <v>0</v>
      </c>
      <c r="AD259">
        <v>0</v>
      </c>
      <c r="AE259">
        <v>3</v>
      </c>
      <c r="AF259">
        <v>3</v>
      </c>
      <c r="AI259" t="s">
        <v>2537</v>
      </c>
      <c r="AJ259" t="s">
        <v>989</v>
      </c>
      <c r="AK259" t="s">
        <v>1039</v>
      </c>
      <c r="AL259" t="s">
        <v>1008</v>
      </c>
      <c r="AM259" t="s">
        <v>1009</v>
      </c>
      <c r="AN259" t="s">
        <v>2538</v>
      </c>
      <c r="AO259" t="s">
        <v>2539</v>
      </c>
      <c r="AP259">
        <v>10</v>
      </c>
      <c r="AQ259">
        <v>1</v>
      </c>
      <c r="AT259" t="s">
        <v>2540</v>
      </c>
      <c r="AU259" t="s">
        <v>2562</v>
      </c>
      <c r="AV259" t="s">
        <v>765</v>
      </c>
      <c r="AW259" t="s">
        <v>765</v>
      </c>
      <c r="AX259" t="s">
        <v>990</v>
      </c>
      <c r="AY259">
        <v>0</v>
      </c>
      <c r="AZ259" t="s">
        <v>994</v>
      </c>
      <c r="BA259">
        <v>1179740890653</v>
      </c>
      <c r="BD259">
        <v>1</v>
      </c>
      <c r="BF259" t="s">
        <v>2563</v>
      </c>
      <c r="BG259">
        <v>1333314600</v>
      </c>
      <c r="BH259" t="s">
        <v>995</v>
      </c>
      <c r="BI259">
        <v>3</v>
      </c>
      <c r="BJ259">
        <v>3</v>
      </c>
      <c r="BK259">
        <v>1300</v>
      </c>
      <c r="BL259" t="s">
        <v>2543</v>
      </c>
    </row>
    <row r="260" spans="3:64">
      <c r="C260" s="2">
        <v>244482</v>
      </c>
      <c r="D260" s="2">
        <v>244482</v>
      </c>
      <c r="F260">
        <v>489</v>
      </c>
      <c r="G260" t="s">
        <v>2531</v>
      </c>
      <c r="H260">
        <v>23</v>
      </c>
      <c r="I260" t="s">
        <v>2532</v>
      </c>
      <c r="J260" t="s">
        <v>985</v>
      </c>
      <c r="K260" t="s">
        <v>986</v>
      </c>
      <c r="L260">
        <v>923</v>
      </c>
      <c r="N260" t="s">
        <v>2664</v>
      </c>
      <c r="O260" t="s">
        <v>2665</v>
      </c>
      <c r="P260">
        <v>1</v>
      </c>
      <c r="Q260" t="s">
        <v>2666</v>
      </c>
      <c r="R260" s="2">
        <v>244481</v>
      </c>
      <c r="S260" s="2">
        <v>244482</v>
      </c>
      <c r="T260" t="s">
        <v>2667</v>
      </c>
      <c r="U260">
        <v>23086964</v>
      </c>
      <c r="V260" t="s">
        <v>156</v>
      </c>
      <c r="W260">
        <v>3</v>
      </c>
      <c r="X260">
        <v>3</v>
      </c>
      <c r="Y260">
        <v>3</v>
      </c>
      <c r="Z260">
        <v>3</v>
      </c>
      <c r="AA260">
        <v>0</v>
      </c>
      <c r="AB260">
        <v>0</v>
      </c>
      <c r="AC260">
        <v>0</v>
      </c>
      <c r="AD260">
        <v>0</v>
      </c>
      <c r="AE260">
        <v>3</v>
      </c>
      <c r="AF260">
        <v>3</v>
      </c>
      <c r="AI260" t="s">
        <v>2537</v>
      </c>
      <c r="AJ260" t="s">
        <v>989</v>
      </c>
      <c r="AK260" t="s">
        <v>1039</v>
      </c>
      <c r="AL260" t="s">
        <v>1008</v>
      </c>
      <c r="AM260" t="s">
        <v>1009</v>
      </c>
      <c r="AN260" t="s">
        <v>2538</v>
      </c>
      <c r="AO260" t="s">
        <v>2539</v>
      </c>
      <c r="AP260">
        <v>10</v>
      </c>
      <c r="AQ260">
        <v>1</v>
      </c>
      <c r="AT260" t="s">
        <v>2540</v>
      </c>
      <c r="AU260" t="s">
        <v>2562</v>
      </c>
      <c r="AV260" t="s">
        <v>765</v>
      </c>
      <c r="AW260" t="s">
        <v>765</v>
      </c>
      <c r="AX260" t="s">
        <v>990</v>
      </c>
      <c r="AY260">
        <v>0</v>
      </c>
      <c r="AZ260" t="s">
        <v>994</v>
      </c>
      <c r="BA260">
        <v>1179740890653</v>
      </c>
      <c r="BD260">
        <v>1</v>
      </c>
      <c r="BF260" t="s">
        <v>2563</v>
      </c>
      <c r="BG260">
        <v>1333314600</v>
      </c>
      <c r="BH260" t="s">
        <v>995</v>
      </c>
      <c r="BI260">
        <v>3</v>
      </c>
      <c r="BJ260">
        <v>3</v>
      </c>
      <c r="BK260">
        <v>1300</v>
      </c>
      <c r="BL260" t="s">
        <v>2543</v>
      </c>
    </row>
    <row r="261" spans="3:64">
      <c r="C261" s="2">
        <v>244482</v>
      </c>
      <c r="D261" s="2">
        <v>244482</v>
      </c>
      <c r="F261">
        <v>489</v>
      </c>
      <c r="G261" t="s">
        <v>2531</v>
      </c>
      <c r="H261">
        <v>23</v>
      </c>
      <c r="I261" t="s">
        <v>2532</v>
      </c>
      <c r="J261" t="s">
        <v>985</v>
      </c>
      <c r="K261" t="s">
        <v>986</v>
      </c>
      <c r="L261">
        <v>923</v>
      </c>
      <c r="N261" t="s">
        <v>2664</v>
      </c>
      <c r="O261" t="s">
        <v>2665</v>
      </c>
      <c r="P261">
        <v>1</v>
      </c>
      <c r="Q261" t="s">
        <v>2666</v>
      </c>
      <c r="R261" s="2">
        <v>244481</v>
      </c>
      <c r="S261" s="2">
        <v>244482</v>
      </c>
      <c r="T261" t="s">
        <v>2667</v>
      </c>
      <c r="U261">
        <v>23086969</v>
      </c>
      <c r="V261" t="s">
        <v>189</v>
      </c>
      <c r="W261">
        <v>3</v>
      </c>
      <c r="X261">
        <v>3</v>
      </c>
      <c r="Y261">
        <v>3</v>
      </c>
      <c r="Z261">
        <v>3</v>
      </c>
      <c r="AA261">
        <v>0</v>
      </c>
      <c r="AB261">
        <v>0</v>
      </c>
      <c r="AC261">
        <v>0</v>
      </c>
      <c r="AD261">
        <v>0</v>
      </c>
      <c r="AE261">
        <v>3</v>
      </c>
      <c r="AF261">
        <v>3</v>
      </c>
      <c r="AI261" t="s">
        <v>2537</v>
      </c>
      <c r="AJ261" t="s">
        <v>989</v>
      </c>
      <c r="AK261" t="s">
        <v>1039</v>
      </c>
      <c r="AL261" t="s">
        <v>1008</v>
      </c>
      <c r="AM261" t="s">
        <v>1009</v>
      </c>
      <c r="AN261" t="s">
        <v>2538</v>
      </c>
      <c r="AO261" t="s">
        <v>2539</v>
      </c>
      <c r="AP261">
        <v>10</v>
      </c>
      <c r="AQ261">
        <v>1</v>
      </c>
      <c r="AT261" t="s">
        <v>2540</v>
      </c>
      <c r="AU261" t="s">
        <v>2562</v>
      </c>
      <c r="AV261" t="s">
        <v>765</v>
      </c>
      <c r="AW261" t="s">
        <v>765</v>
      </c>
      <c r="AX261" t="s">
        <v>990</v>
      </c>
      <c r="AY261">
        <v>0</v>
      </c>
      <c r="AZ261" t="s">
        <v>994</v>
      </c>
      <c r="BA261">
        <v>1179740890653</v>
      </c>
      <c r="BD261">
        <v>1</v>
      </c>
      <c r="BF261" t="s">
        <v>2563</v>
      </c>
      <c r="BG261">
        <v>1333314600</v>
      </c>
      <c r="BH261" t="s">
        <v>995</v>
      </c>
      <c r="BI261">
        <v>3</v>
      </c>
      <c r="BJ261">
        <v>3</v>
      </c>
      <c r="BK261">
        <v>1300</v>
      </c>
      <c r="BL261" t="s">
        <v>2543</v>
      </c>
    </row>
    <row r="262" spans="3:64">
      <c r="C262" s="2">
        <v>244482</v>
      </c>
      <c r="D262" s="2">
        <v>244482</v>
      </c>
      <c r="F262">
        <v>489</v>
      </c>
      <c r="G262" t="s">
        <v>2531</v>
      </c>
      <c r="H262">
        <v>23</v>
      </c>
      <c r="I262" t="s">
        <v>2532</v>
      </c>
      <c r="J262" t="s">
        <v>985</v>
      </c>
      <c r="K262" t="s">
        <v>986</v>
      </c>
      <c r="L262">
        <v>923</v>
      </c>
      <c r="N262" t="s">
        <v>2664</v>
      </c>
      <c r="O262" t="s">
        <v>2665</v>
      </c>
      <c r="P262">
        <v>1</v>
      </c>
      <c r="Q262" t="s">
        <v>2666</v>
      </c>
      <c r="R262" s="2">
        <v>244481</v>
      </c>
      <c r="S262" s="2">
        <v>244482</v>
      </c>
      <c r="T262" t="s">
        <v>2667</v>
      </c>
      <c r="U262">
        <v>23086965</v>
      </c>
      <c r="V262" t="s">
        <v>225</v>
      </c>
      <c r="W262">
        <v>3</v>
      </c>
      <c r="X262">
        <v>3</v>
      </c>
      <c r="Y262">
        <v>3</v>
      </c>
      <c r="Z262">
        <v>3</v>
      </c>
      <c r="AA262">
        <v>0</v>
      </c>
      <c r="AB262">
        <v>0</v>
      </c>
      <c r="AC262">
        <v>0</v>
      </c>
      <c r="AD262">
        <v>0</v>
      </c>
      <c r="AE262">
        <v>3</v>
      </c>
      <c r="AF262">
        <v>3</v>
      </c>
      <c r="AI262" t="s">
        <v>2537</v>
      </c>
      <c r="AJ262" t="s">
        <v>989</v>
      </c>
      <c r="AK262" t="s">
        <v>1039</v>
      </c>
      <c r="AL262" t="s">
        <v>1008</v>
      </c>
      <c r="AM262" t="s">
        <v>1009</v>
      </c>
      <c r="AN262" t="s">
        <v>2538</v>
      </c>
      <c r="AO262" t="s">
        <v>2539</v>
      </c>
      <c r="AP262">
        <v>10</v>
      </c>
      <c r="AQ262">
        <v>1</v>
      </c>
      <c r="AT262" t="s">
        <v>2540</v>
      </c>
      <c r="AU262" t="s">
        <v>2562</v>
      </c>
      <c r="AV262" t="s">
        <v>765</v>
      </c>
      <c r="AW262" t="s">
        <v>765</v>
      </c>
      <c r="AX262" t="s">
        <v>990</v>
      </c>
      <c r="AY262">
        <v>0</v>
      </c>
      <c r="AZ262" t="s">
        <v>994</v>
      </c>
      <c r="BA262">
        <v>1179740890653</v>
      </c>
      <c r="BD262">
        <v>1</v>
      </c>
      <c r="BF262" t="s">
        <v>2563</v>
      </c>
      <c r="BG262">
        <v>1333314600</v>
      </c>
      <c r="BH262" t="s">
        <v>995</v>
      </c>
      <c r="BI262">
        <v>3</v>
      </c>
      <c r="BJ262">
        <v>3</v>
      </c>
      <c r="BK262">
        <v>1300</v>
      </c>
      <c r="BL262" t="s">
        <v>2543</v>
      </c>
    </row>
    <row r="263" spans="3:64">
      <c r="C263" s="2">
        <v>244482</v>
      </c>
      <c r="D263" s="2">
        <v>244482</v>
      </c>
      <c r="F263">
        <v>489</v>
      </c>
      <c r="G263" t="s">
        <v>2531</v>
      </c>
      <c r="H263">
        <v>23</v>
      </c>
      <c r="I263" t="s">
        <v>2532</v>
      </c>
      <c r="J263" t="s">
        <v>985</v>
      </c>
      <c r="K263" t="s">
        <v>986</v>
      </c>
      <c r="L263">
        <v>923</v>
      </c>
      <c r="N263" t="s">
        <v>2668</v>
      </c>
      <c r="O263" t="s">
        <v>2669</v>
      </c>
      <c r="P263">
        <v>1</v>
      </c>
      <c r="Q263" t="s">
        <v>2670</v>
      </c>
      <c r="R263" s="2">
        <v>244481</v>
      </c>
      <c r="S263" s="2">
        <v>244482</v>
      </c>
      <c r="T263" t="s">
        <v>2671</v>
      </c>
      <c r="U263">
        <v>23088348</v>
      </c>
      <c r="V263" t="s">
        <v>78</v>
      </c>
      <c r="W263">
        <v>5</v>
      </c>
      <c r="X263">
        <v>5</v>
      </c>
      <c r="Y263">
        <v>5</v>
      </c>
      <c r="Z263">
        <v>5</v>
      </c>
      <c r="AA263">
        <v>0</v>
      </c>
      <c r="AB263">
        <v>0</v>
      </c>
      <c r="AC263">
        <v>0</v>
      </c>
      <c r="AD263">
        <v>0</v>
      </c>
      <c r="AE263">
        <v>5</v>
      </c>
      <c r="AF263">
        <v>5</v>
      </c>
      <c r="AI263" t="s">
        <v>2537</v>
      </c>
      <c r="AJ263" t="s">
        <v>989</v>
      </c>
      <c r="AK263" t="s">
        <v>1007</v>
      </c>
      <c r="AL263" t="s">
        <v>1008</v>
      </c>
      <c r="AM263" t="s">
        <v>1009</v>
      </c>
      <c r="AN263" t="s">
        <v>2538</v>
      </c>
      <c r="AO263" t="s">
        <v>2539</v>
      </c>
      <c r="AP263">
        <v>10</v>
      </c>
      <c r="AQ263">
        <v>1</v>
      </c>
      <c r="AT263" t="s">
        <v>2540</v>
      </c>
      <c r="AU263" t="s">
        <v>2562</v>
      </c>
      <c r="AV263" t="s">
        <v>765</v>
      </c>
      <c r="AW263" t="s">
        <v>765</v>
      </c>
      <c r="AX263" t="s">
        <v>990</v>
      </c>
      <c r="AY263">
        <v>0</v>
      </c>
      <c r="AZ263" t="s">
        <v>994</v>
      </c>
      <c r="BA263">
        <v>1179740890656</v>
      </c>
      <c r="BD263">
        <v>1</v>
      </c>
      <c r="BF263" t="s">
        <v>2563</v>
      </c>
      <c r="BG263">
        <v>1333314600</v>
      </c>
      <c r="BH263" t="s">
        <v>995</v>
      </c>
      <c r="BI263">
        <v>5</v>
      </c>
      <c r="BJ263">
        <v>5</v>
      </c>
      <c r="BK263">
        <v>1300</v>
      </c>
      <c r="BL263" t="s">
        <v>2543</v>
      </c>
    </row>
    <row r="264" spans="3:64">
      <c r="C264" s="2">
        <v>244482</v>
      </c>
      <c r="D264" s="2">
        <v>244482</v>
      </c>
      <c r="F264">
        <v>489</v>
      </c>
      <c r="G264" t="s">
        <v>2531</v>
      </c>
      <c r="H264">
        <v>23</v>
      </c>
      <c r="I264" t="s">
        <v>2532</v>
      </c>
      <c r="J264" t="s">
        <v>985</v>
      </c>
      <c r="K264" t="s">
        <v>986</v>
      </c>
      <c r="L264">
        <v>923</v>
      </c>
      <c r="N264" t="s">
        <v>2668</v>
      </c>
      <c r="O264" t="s">
        <v>2669</v>
      </c>
      <c r="P264">
        <v>1</v>
      </c>
      <c r="Q264" t="s">
        <v>2670</v>
      </c>
      <c r="R264" s="2">
        <v>244481</v>
      </c>
      <c r="S264" s="2">
        <v>244482</v>
      </c>
      <c r="T264" t="s">
        <v>2671</v>
      </c>
      <c r="U264">
        <v>23086969</v>
      </c>
      <c r="V264" t="s">
        <v>189</v>
      </c>
      <c r="W264">
        <v>3</v>
      </c>
      <c r="X264">
        <v>3</v>
      </c>
      <c r="Y264">
        <v>3</v>
      </c>
      <c r="Z264">
        <v>3</v>
      </c>
      <c r="AA264">
        <v>0</v>
      </c>
      <c r="AB264">
        <v>0</v>
      </c>
      <c r="AC264">
        <v>0</v>
      </c>
      <c r="AD264">
        <v>0</v>
      </c>
      <c r="AE264">
        <v>3</v>
      </c>
      <c r="AF264">
        <v>3</v>
      </c>
      <c r="AI264" t="s">
        <v>2537</v>
      </c>
      <c r="AJ264" t="s">
        <v>989</v>
      </c>
      <c r="AK264" t="s">
        <v>1039</v>
      </c>
      <c r="AL264" t="s">
        <v>1008</v>
      </c>
      <c r="AM264" t="s">
        <v>1009</v>
      </c>
      <c r="AN264" t="s">
        <v>2538</v>
      </c>
      <c r="AO264" t="s">
        <v>2539</v>
      </c>
      <c r="AP264">
        <v>10</v>
      </c>
      <c r="AQ264">
        <v>1</v>
      </c>
      <c r="AT264" t="s">
        <v>2540</v>
      </c>
      <c r="AU264" t="s">
        <v>2562</v>
      </c>
      <c r="AV264" t="s">
        <v>765</v>
      </c>
      <c r="AW264" t="s">
        <v>765</v>
      </c>
      <c r="AX264" t="s">
        <v>990</v>
      </c>
      <c r="AY264">
        <v>0</v>
      </c>
      <c r="AZ264" t="s">
        <v>994</v>
      </c>
      <c r="BA264">
        <v>1179740890656</v>
      </c>
      <c r="BD264">
        <v>1</v>
      </c>
      <c r="BF264" t="s">
        <v>2563</v>
      </c>
      <c r="BG264">
        <v>1333314600</v>
      </c>
      <c r="BH264" t="s">
        <v>995</v>
      </c>
      <c r="BI264">
        <v>3</v>
      </c>
      <c r="BJ264">
        <v>3</v>
      </c>
      <c r="BK264">
        <v>1300</v>
      </c>
      <c r="BL264" t="s">
        <v>2543</v>
      </c>
    </row>
    <row r="265" spans="3:64">
      <c r="C265" s="2">
        <v>244482</v>
      </c>
      <c r="D265" s="2">
        <v>244482</v>
      </c>
      <c r="F265">
        <v>489</v>
      </c>
      <c r="G265" t="s">
        <v>2531</v>
      </c>
      <c r="H265">
        <v>23</v>
      </c>
      <c r="I265" t="s">
        <v>2532</v>
      </c>
      <c r="J265" t="s">
        <v>985</v>
      </c>
      <c r="K265" t="s">
        <v>986</v>
      </c>
      <c r="L265">
        <v>923</v>
      </c>
      <c r="N265" t="s">
        <v>2668</v>
      </c>
      <c r="O265" t="s">
        <v>2669</v>
      </c>
      <c r="P265">
        <v>1</v>
      </c>
      <c r="Q265" t="s">
        <v>2670</v>
      </c>
      <c r="R265" s="2">
        <v>244481</v>
      </c>
      <c r="S265" s="2">
        <v>244482</v>
      </c>
      <c r="T265" t="s">
        <v>2671</v>
      </c>
      <c r="U265">
        <v>23084674</v>
      </c>
      <c r="V265" t="s">
        <v>19</v>
      </c>
      <c r="W265">
        <v>1</v>
      </c>
      <c r="X265">
        <v>0.4</v>
      </c>
      <c r="Y265">
        <v>1</v>
      </c>
      <c r="Z265">
        <v>0.4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0.4</v>
      </c>
      <c r="AI265" t="s">
        <v>2537</v>
      </c>
      <c r="AJ265" t="s">
        <v>989</v>
      </c>
      <c r="AK265" t="s">
        <v>1007</v>
      </c>
      <c r="AL265" t="s">
        <v>1484</v>
      </c>
      <c r="AM265" t="s">
        <v>1009</v>
      </c>
      <c r="AN265" t="s">
        <v>2538</v>
      </c>
      <c r="AO265" t="s">
        <v>2539</v>
      </c>
      <c r="AP265">
        <v>10</v>
      </c>
      <c r="AQ265">
        <v>1</v>
      </c>
      <c r="AT265" t="s">
        <v>2540</v>
      </c>
      <c r="AU265" t="s">
        <v>2562</v>
      </c>
      <c r="AV265" t="s">
        <v>914</v>
      </c>
      <c r="AW265" t="s">
        <v>765</v>
      </c>
      <c r="AX265" t="s">
        <v>990</v>
      </c>
      <c r="AY265">
        <v>0</v>
      </c>
      <c r="AZ265" t="s">
        <v>994</v>
      </c>
      <c r="BA265">
        <v>1179740890656</v>
      </c>
      <c r="BD265">
        <v>1</v>
      </c>
      <c r="BF265" t="s">
        <v>2563</v>
      </c>
      <c r="BG265">
        <v>1333314600</v>
      </c>
      <c r="BH265" t="s">
        <v>995</v>
      </c>
      <c r="BI265">
        <v>1</v>
      </c>
      <c r="BJ265">
        <v>0.4</v>
      </c>
      <c r="BK265">
        <v>1300</v>
      </c>
      <c r="BL265" t="s">
        <v>2543</v>
      </c>
    </row>
    <row r="266" spans="3:64">
      <c r="C266" s="2">
        <v>244482</v>
      </c>
      <c r="D266" s="2">
        <v>244482</v>
      </c>
      <c r="F266">
        <v>489</v>
      </c>
      <c r="G266" t="s">
        <v>2531</v>
      </c>
      <c r="H266">
        <v>23</v>
      </c>
      <c r="I266" t="s">
        <v>2532</v>
      </c>
      <c r="J266" t="s">
        <v>985</v>
      </c>
      <c r="K266" t="s">
        <v>986</v>
      </c>
      <c r="L266">
        <v>923</v>
      </c>
      <c r="N266" t="s">
        <v>2668</v>
      </c>
      <c r="O266" t="s">
        <v>2669</v>
      </c>
      <c r="P266">
        <v>1</v>
      </c>
      <c r="Q266" t="s">
        <v>2670</v>
      </c>
      <c r="R266" s="2">
        <v>244481</v>
      </c>
      <c r="S266" s="2">
        <v>244482</v>
      </c>
      <c r="T266" t="s">
        <v>2671</v>
      </c>
      <c r="U266">
        <v>23090974</v>
      </c>
      <c r="V266" t="s">
        <v>211</v>
      </c>
      <c r="W266">
        <v>3</v>
      </c>
      <c r="X266">
        <v>3</v>
      </c>
      <c r="Y266">
        <v>3</v>
      </c>
      <c r="Z266">
        <v>3</v>
      </c>
      <c r="AA266">
        <v>0</v>
      </c>
      <c r="AB266">
        <v>0</v>
      </c>
      <c r="AC266">
        <v>0</v>
      </c>
      <c r="AD266">
        <v>0</v>
      </c>
      <c r="AE266">
        <v>3</v>
      </c>
      <c r="AF266">
        <v>3</v>
      </c>
      <c r="AI266" t="s">
        <v>2537</v>
      </c>
      <c r="AJ266" t="s">
        <v>989</v>
      </c>
      <c r="AK266" t="s">
        <v>1039</v>
      </c>
      <c r="AL266" t="s">
        <v>1008</v>
      </c>
      <c r="AM266" t="s">
        <v>1009</v>
      </c>
      <c r="AN266" t="s">
        <v>2538</v>
      </c>
      <c r="AO266" t="s">
        <v>2539</v>
      </c>
      <c r="AP266">
        <v>10</v>
      </c>
      <c r="AQ266">
        <v>1</v>
      </c>
      <c r="AT266" t="s">
        <v>2540</v>
      </c>
      <c r="AU266" t="s">
        <v>2562</v>
      </c>
      <c r="AV266" t="s">
        <v>765</v>
      </c>
      <c r="AW266" t="s">
        <v>765</v>
      </c>
      <c r="AX266" t="s">
        <v>990</v>
      </c>
      <c r="AY266">
        <v>0</v>
      </c>
      <c r="AZ266" t="s">
        <v>994</v>
      </c>
      <c r="BA266">
        <v>1179740890656</v>
      </c>
      <c r="BD266">
        <v>1</v>
      </c>
      <c r="BF266" t="s">
        <v>2563</v>
      </c>
      <c r="BG266">
        <v>1333314600</v>
      </c>
      <c r="BH266" t="s">
        <v>995</v>
      </c>
      <c r="BI266">
        <v>3</v>
      </c>
      <c r="BJ266">
        <v>3</v>
      </c>
      <c r="BK266">
        <v>1300</v>
      </c>
      <c r="BL266" t="s">
        <v>2543</v>
      </c>
    </row>
    <row r="267" spans="3:64">
      <c r="C267" s="2">
        <v>244482</v>
      </c>
      <c r="D267" s="2">
        <v>244482</v>
      </c>
      <c r="F267">
        <v>489</v>
      </c>
      <c r="G267" t="s">
        <v>2531</v>
      </c>
      <c r="H267">
        <v>23</v>
      </c>
      <c r="I267" t="s">
        <v>2532</v>
      </c>
      <c r="J267" t="s">
        <v>985</v>
      </c>
      <c r="K267" t="s">
        <v>986</v>
      </c>
      <c r="L267">
        <v>923</v>
      </c>
      <c r="N267" t="s">
        <v>2668</v>
      </c>
      <c r="O267" t="s">
        <v>2669</v>
      </c>
      <c r="P267">
        <v>1</v>
      </c>
      <c r="Q267" t="s">
        <v>2670</v>
      </c>
      <c r="R267" s="2">
        <v>244481</v>
      </c>
      <c r="S267" s="2">
        <v>244482</v>
      </c>
      <c r="T267" t="s">
        <v>2671</v>
      </c>
      <c r="U267">
        <v>23039556</v>
      </c>
      <c r="V267" t="s">
        <v>267</v>
      </c>
      <c r="W267">
        <v>1</v>
      </c>
      <c r="X267">
        <v>5</v>
      </c>
      <c r="Y267">
        <v>1</v>
      </c>
      <c r="Z267">
        <v>5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5</v>
      </c>
      <c r="AI267" t="s">
        <v>2537</v>
      </c>
      <c r="AJ267" t="s">
        <v>989</v>
      </c>
      <c r="AK267" t="s">
        <v>1039</v>
      </c>
      <c r="AL267" t="s">
        <v>1008</v>
      </c>
      <c r="AM267" t="s">
        <v>1009</v>
      </c>
      <c r="AN267" t="s">
        <v>2538</v>
      </c>
      <c r="AO267" t="s">
        <v>2539</v>
      </c>
      <c r="AP267">
        <v>10</v>
      </c>
      <c r="AQ267">
        <v>1</v>
      </c>
      <c r="AT267" t="s">
        <v>2540</v>
      </c>
      <c r="AU267" t="s">
        <v>2562</v>
      </c>
      <c r="AV267" t="s">
        <v>1010</v>
      </c>
      <c r="AW267" t="s">
        <v>765</v>
      </c>
      <c r="AX267" t="s">
        <v>990</v>
      </c>
      <c r="AY267">
        <v>0</v>
      </c>
      <c r="AZ267" t="s">
        <v>994</v>
      </c>
      <c r="BA267">
        <v>1179740890656</v>
      </c>
      <c r="BD267">
        <v>1</v>
      </c>
      <c r="BF267" t="s">
        <v>2563</v>
      </c>
      <c r="BG267">
        <v>1333314600</v>
      </c>
      <c r="BH267" t="s">
        <v>995</v>
      </c>
      <c r="BI267">
        <v>1</v>
      </c>
      <c r="BJ267">
        <v>5</v>
      </c>
      <c r="BK267">
        <v>1300</v>
      </c>
      <c r="BL267" t="s">
        <v>2543</v>
      </c>
    </row>
    <row r="268" spans="3:64">
      <c r="C268" s="2">
        <v>244482</v>
      </c>
      <c r="D268" s="2">
        <v>244482</v>
      </c>
      <c r="F268">
        <v>489</v>
      </c>
      <c r="G268" t="s">
        <v>2531</v>
      </c>
      <c r="H268">
        <v>23</v>
      </c>
      <c r="I268" t="s">
        <v>2532</v>
      </c>
      <c r="J268" t="s">
        <v>985</v>
      </c>
      <c r="K268" t="s">
        <v>986</v>
      </c>
      <c r="L268">
        <v>923</v>
      </c>
      <c r="N268" t="s">
        <v>2668</v>
      </c>
      <c r="O268" t="s">
        <v>2669</v>
      </c>
      <c r="P268">
        <v>1</v>
      </c>
      <c r="Q268" t="s">
        <v>2670</v>
      </c>
      <c r="R268" s="2">
        <v>244481</v>
      </c>
      <c r="S268" s="2">
        <v>244482</v>
      </c>
      <c r="T268" t="s">
        <v>2671</v>
      </c>
      <c r="U268">
        <v>23086965</v>
      </c>
      <c r="V268" t="s">
        <v>225</v>
      </c>
      <c r="W268">
        <v>3</v>
      </c>
      <c r="X268">
        <v>3</v>
      </c>
      <c r="Y268">
        <v>3</v>
      </c>
      <c r="Z268">
        <v>3</v>
      </c>
      <c r="AA268">
        <v>0</v>
      </c>
      <c r="AB268">
        <v>0</v>
      </c>
      <c r="AC268">
        <v>0</v>
      </c>
      <c r="AD268">
        <v>0</v>
      </c>
      <c r="AE268">
        <v>3</v>
      </c>
      <c r="AF268">
        <v>3</v>
      </c>
      <c r="AI268" t="s">
        <v>2537</v>
      </c>
      <c r="AJ268" t="s">
        <v>989</v>
      </c>
      <c r="AK268" t="s">
        <v>1039</v>
      </c>
      <c r="AL268" t="s">
        <v>1008</v>
      </c>
      <c r="AM268" t="s">
        <v>1009</v>
      </c>
      <c r="AN268" t="s">
        <v>2538</v>
      </c>
      <c r="AO268" t="s">
        <v>2539</v>
      </c>
      <c r="AP268">
        <v>10</v>
      </c>
      <c r="AQ268">
        <v>1</v>
      </c>
      <c r="AT268" t="s">
        <v>2540</v>
      </c>
      <c r="AU268" t="s">
        <v>2562</v>
      </c>
      <c r="AV268" t="s">
        <v>765</v>
      </c>
      <c r="AW268" t="s">
        <v>765</v>
      </c>
      <c r="AX268" t="s">
        <v>990</v>
      </c>
      <c r="AY268">
        <v>0</v>
      </c>
      <c r="AZ268" t="s">
        <v>994</v>
      </c>
      <c r="BA268">
        <v>1179740890656</v>
      </c>
      <c r="BD268">
        <v>1</v>
      </c>
      <c r="BF268" t="s">
        <v>2563</v>
      </c>
      <c r="BG268">
        <v>1333314600</v>
      </c>
      <c r="BH268" t="s">
        <v>995</v>
      </c>
      <c r="BI268">
        <v>3</v>
      </c>
      <c r="BJ268">
        <v>3</v>
      </c>
      <c r="BK268">
        <v>1300</v>
      </c>
      <c r="BL268" t="s">
        <v>2543</v>
      </c>
    </row>
    <row r="269" spans="3:64">
      <c r="C269" s="2">
        <v>244482</v>
      </c>
      <c r="D269" s="2">
        <v>244482</v>
      </c>
      <c r="F269">
        <v>489</v>
      </c>
      <c r="G269" t="s">
        <v>2531</v>
      </c>
      <c r="H269">
        <v>23</v>
      </c>
      <c r="I269" t="s">
        <v>2532</v>
      </c>
      <c r="J269" t="s">
        <v>985</v>
      </c>
      <c r="K269" t="s">
        <v>986</v>
      </c>
      <c r="L269">
        <v>923</v>
      </c>
      <c r="N269" t="s">
        <v>2668</v>
      </c>
      <c r="O269" t="s">
        <v>2669</v>
      </c>
      <c r="P269">
        <v>1</v>
      </c>
      <c r="Q269" t="s">
        <v>2670</v>
      </c>
      <c r="R269" s="2">
        <v>244481</v>
      </c>
      <c r="S269" s="2">
        <v>244482</v>
      </c>
      <c r="T269" t="s">
        <v>2671</v>
      </c>
      <c r="U269">
        <v>23086966</v>
      </c>
      <c r="V269" t="s">
        <v>199</v>
      </c>
      <c r="W269">
        <v>3</v>
      </c>
      <c r="X269">
        <v>3</v>
      </c>
      <c r="Y269">
        <v>3</v>
      </c>
      <c r="Z269">
        <v>3</v>
      </c>
      <c r="AA269">
        <v>0</v>
      </c>
      <c r="AB269">
        <v>0</v>
      </c>
      <c r="AC269">
        <v>0</v>
      </c>
      <c r="AD269">
        <v>0</v>
      </c>
      <c r="AE269">
        <v>3</v>
      </c>
      <c r="AF269">
        <v>3</v>
      </c>
      <c r="AI269" t="s">
        <v>2537</v>
      </c>
      <c r="AJ269" t="s">
        <v>989</v>
      </c>
      <c r="AK269" t="s">
        <v>1039</v>
      </c>
      <c r="AL269" t="s">
        <v>1008</v>
      </c>
      <c r="AM269" t="s">
        <v>1009</v>
      </c>
      <c r="AN269" t="s">
        <v>2538</v>
      </c>
      <c r="AO269" t="s">
        <v>2539</v>
      </c>
      <c r="AP269">
        <v>10</v>
      </c>
      <c r="AQ269">
        <v>1</v>
      </c>
      <c r="AT269" t="s">
        <v>2540</v>
      </c>
      <c r="AU269" t="s">
        <v>2562</v>
      </c>
      <c r="AV269" t="s">
        <v>765</v>
      </c>
      <c r="AW269" t="s">
        <v>765</v>
      </c>
      <c r="AX269" t="s">
        <v>990</v>
      </c>
      <c r="AY269">
        <v>0</v>
      </c>
      <c r="AZ269" t="s">
        <v>994</v>
      </c>
      <c r="BA269">
        <v>1179740890656</v>
      </c>
      <c r="BD269">
        <v>1</v>
      </c>
      <c r="BF269" t="s">
        <v>2563</v>
      </c>
      <c r="BG269">
        <v>1333314600</v>
      </c>
      <c r="BH269" t="s">
        <v>995</v>
      </c>
      <c r="BI269">
        <v>3</v>
      </c>
      <c r="BJ269">
        <v>3</v>
      </c>
      <c r="BK269">
        <v>1300</v>
      </c>
      <c r="BL269" t="s">
        <v>2543</v>
      </c>
    </row>
    <row r="270" spans="3:64">
      <c r="C270" s="2">
        <v>244482</v>
      </c>
      <c r="D270" s="2">
        <v>244482</v>
      </c>
      <c r="F270">
        <v>489</v>
      </c>
      <c r="G270" t="s">
        <v>2531</v>
      </c>
      <c r="H270">
        <v>23</v>
      </c>
      <c r="I270" t="s">
        <v>2532</v>
      </c>
      <c r="J270" t="s">
        <v>985</v>
      </c>
      <c r="K270" t="s">
        <v>986</v>
      </c>
      <c r="L270">
        <v>923</v>
      </c>
      <c r="N270" t="s">
        <v>2668</v>
      </c>
      <c r="O270" t="s">
        <v>2669</v>
      </c>
      <c r="P270">
        <v>1</v>
      </c>
      <c r="Q270" t="s">
        <v>2670</v>
      </c>
      <c r="R270" s="2">
        <v>244481</v>
      </c>
      <c r="S270" s="2">
        <v>244482</v>
      </c>
      <c r="T270" t="s">
        <v>2671</v>
      </c>
      <c r="U270">
        <v>23086968</v>
      </c>
      <c r="V270" t="s">
        <v>247</v>
      </c>
      <c r="W270">
        <v>3</v>
      </c>
      <c r="X270">
        <v>3</v>
      </c>
      <c r="Y270">
        <v>3</v>
      </c>
      <c r="Z270">
        <v>3</v>
      </c>
      <c r="AA270">
        <v>0</v>
      </c>
      <c r="AB270">
        <v>0</v>
      </c>
      <c r="AC270">
        <v>0</v>
      </c>
      <c r="AD270">
        <v>0</v>
      </c>
      <c r="AE270">
        <v>3</v>
      </c>
      <c r="AF270">
        <v>3</v>
      </c>
      <c r="AI270" t="s">
        <v>2537</v>
      </c>
      <c r="AJ270" t="s">
        <v>989</v>
      </c>
      <c r="AK270" t="s">
        <v>1039</v>
      </c>
      <c r="AL270" t="s">
        <v>1008</v>
      </c>
      <c r="AM270" t="s">
        <v>1009</v>
      </c>
      <c r="AN270" t="s">
        <v>2538</v>
      </c>
      <c r="AO270" t="s">
        <v>2539</v>
      </c>
      <c r="AP270">
        <v>10</v>
      </c>
      <c r="AQ270">
        <v>1</v>
      </c>
      <c r="AT270" t="s">
        <v>2540</v>
      </c>
      <c r="AU270" t="s">
        <v>2562</v>
      </c>
      <c r="AV270" t="s">
        <v>765</v>
      </c>
      <c r="AW270" t="s">
        <v>765</v>
      </c>
      <c r="AX270" t="s">
        <v>990</v>
      </c>
      <c r="AY270">
        <v>0</v>
      </c>
      <c r="AZ270" t="s">
        <v>994</v>
      </c>
      <c r="BA270">
        <v>1179740890656</v>
      </c>
      <c r="BD270">
        <v>1</v>
      </c>
      <c r="BF270" t="s">
        <v>2563</v>
      </c>
      <c r="BG270">
        <v>1333314600</v>
      </c>
      <c r="BH270" t="s">
        <v>995</v>
      </c>
      <c r="BI270">
        <v>3</v>
      </c>
      <c r="BJ270">
        <v>3</v>
      </c>
      <c r="BK270">
        <v>1300</v>
      </c>
      <c r="BL270" t="s">
        <v>2543</v>
      </c>
    </row>
    <row r="271" spans="3:64">
      <c r="C271" s="2">
        <v>244482</v>
      </c>
      <c r="D271" s="2">
        <v>244482</v>
      </c>
      <c r="F271">
        <v>489</v>
      </c>
      <c r="G271" t="s">
        <v>2531</v>
      </c>
      <c r="H271">
        <v>23</v>
      </c>
      <c r="I271" t="s">
        <v>2532</v>
      </c>
      <c r="J271" t="s">
        <v>985</v>
      </c>
      <c r="K271" t="s">
        <v>986</v>
      </c>
      <c r="L271">
        <v>923</v>
      </c>
      <c r="N271" t="s">
        <v>2668</v>
      </c>
      <c r="O271" t="s">
        <v>2669</v>
      </c>
      <c r="P271">
        <v>1</v>
      </c>
      <c r="Q271" t="s">
        <v>2670</v>
      </c>
      <c r="R271" s="2">
        <v>244481</v>
      </c>
      <c r="S271" s="2">
        <v>244482</v>
      </c>
      <c r="T271" t="s">
        <v>2671</v>
      </c>
      <c r="U271">
        <v>23090975</v>
      </c>
      <c r="V271" t="s">
        <v>249</v>
      </c>
      <c r="W271">
        <v>6</v>
      </c>
      <c r="X271">
        <v>6</v>
      </c>
      <c r="Y271">
        <v>6</v>
      </c>
      <c r="Z271">
        <v>6</v>
      </c>
      <c r="AA271">
        <v>0</v>
      </c>
      <c r="AB271">
        <v>0</v>
      </c>
      <c r="AC271">
        <v>0</v>
      </c>
      <c r="AD271">
        <v>0</v>
      </c>
      <c r="AE271">
        <v>6</v>
      </c>
      <c r="AF271">
        <v>6</v>
      </c>
      <c r="AI271" t="s">
        <v>2537</v>
      </c>
      <c r="AJ271" t="s">
        <v>989</v>
      </c>
      <c r="AK271" t="s">
        <v>1039</v>
      </c>
      <c r="AL271" t="s">
        <v>1008</v>
      </c>
      <c r="AM271" t="s">
        <v>1009</v>
      </c>
      <c r="AN271" t="s">
        <v>2538</v>
      </c>
      <c r="AO271" t="s">
        <v>2539</v>
      </c>
      <c r="AP271">
        <v>10</v>
      </c>
      <c r="AQ271">
        <v>1</v>
      </c>
      <c r="AT271" t="s">
        <v>2540</v>
      </c>
      <c r="AU271" t="s">
        <v>2562</v>
      </c>
      <c r="AV271" t="s">
        <v>765</v>
      </c>
      <c r="AW271" t="s">
        <v>765</v>
      </c>
      <c r="AX271" t="s">
        <v>990</v>
      </c>
      <c r="AY271">
        <v>0</v>
      </c>
      <c r="AZ271" t="s">
        <v>994</v>
      </c>
      <c r="BA271">
        <v>1179740890656</v>
      </c>
      <c r="BD271">
        <v>1</v>
      </c>
      <c r="BF271" t="s">
        <v>2563</v>
      </c>
      <c r="BG271">
        <v>1333314600</v>
      </c>
      <c r="BH271" t="s">
        <v>995</v>
      </c>
      <c r="BI271">
        <v>6</v>
      </c>
      <c r="BJ271">
        <v>6</v>
      </c>
      <c r="BK271">
        <v>1300</v>
      </c>
      <c r="BL271" t="s">
        <v>2543</v>
      </c>
    </row>
    <row r="272" spans="3:64">
      <c r="C272" s="2">
        <v>244482</v>
      </c>
      <c r="D272" s="2">
        <v>244482</v>
      </c>
      <c r="F272">
        <v>489</v>
      </c>
      <c r="G272" t="s">
        <v>2531</v>
      </c>
      <c r="H272">
        <v>23</v>
      </c>
      <c r="I272" t="s">
        <v>2532</v>
      </c>
      <c r="J272" t="s">
        <v>985</v>
      </c>
      <c r="K272" t="s">
        <v>986</v>
      </c>
      <c r="L272">
        <v>923</v>
      </c>
      <c r="N272" t="s">
        <v>2668</v>
      </c>
      <c r="O272" t="s">
        <v>2669</v>
      </c>
      <c r="P272">
        <v>1</v>
      </c>
      <c r="Q272" t="s">
        <v>2670</v>
      </c>
      <c r="R272" s="2">
        <v>244481</v>
      </c>
      <c r="S272" s="2">
        <v>244482</v>
      </c>
      <c r="T272" t="s">
        <v>2671</v>
      </c>
      <c r="U272">
        <v>23090967</v>
      </c>
      <c r="V272" t="s">
        <v>63</v>
      </c>
      <c r="W272">
        <v>3</v>
      </c>
      <c r="X272">
        <v>3</v>
      </c>
      <c r="Y272">
        <v>3</v>
      </c>
      <c r="Z272">
        <v>3</v>
      </c>
      <c r="AA272">
        <v>0</v>
      </c>
      <c r="AB272">
        <v>0</v>
      </c>
      <c r="AC272">
        <v>0</v>
      </c>
      <c r="AD272">
        <v>0</v>
      </c>
      <c r="AE272">
        <v>3</v>
      </c>
      <c r="AF272">
        <v>3</v>
      </c>
      <c r="AI272" t="s">
        <v>2537</v>
      </c>
      <c r="AJ272" t="s">
        <v>989</v>
      </c>
      <c r="AK272" t="s">
        <v>1007</v>
      </c>
      <c r="AL272" t="s">
        <v>1008</v>
      </c>
      <c r="AM272" t="s">
        <v>1009</v>
      </c>
      <c r="AN272" t="s">
        <v>2538</v>
      </c>
      <c r="AO272" t="s">
        <v>2539</v>
      </c>
      <c r="AP272">
        <v>10</v>
      </c>
      <c r="AQ272">
        <v>1</v>
      </c>
      <c r="AT272" t="s">
        <v>2540</v>
      </c>
      <c r="AU272" t="s">
        <v>2562</v>
      </c>
      <c r="AV272" t="s">
        <v>765</v>
      </c>
      <c r="AW272" t="s">
        <v>765</v>
      </c>
      <c r="AX272" t="s">
        <v>990</v>
      </c>
      <c r="AY272">
        <v>0</v>
      </c>
      <c r="AZ272" t="s">
        <v>994</v>
      </c>
      <c r="BA272">
        <v>1179740890656</v>
      </c>
      <c r="BD272">
        <v>1</v>
      </c>
      <c r="BF272" t="s">
        <v>2563</v>
      </c>
      <c r="BG272">
        <v>1333314600</v>
      </c>
      <c r="BH272" t="s">
        <v>995</v>
      </c>
      <c r="BI272">
        <v>3</v>
      </c>
      <c r="BJ272">
        <v>3</v>
      </c>
      <c r="BK272">
        <v>1300</v>
      </c>
      <c r="BL272" t="s">
        <v>2543</v>
      </c>
    </row>
    <row r="273" spans="3:64">
      <c r="C273" s="2">
        <v>244482</v>
      </c>
      <c r="D273" s="2">
        <v>244482</v>
      </c>
      <c r="F273">
        <v>489</v>
      </c>
      <c r="G273" t="s">
        <v>2531</v>
      </c>
      <c r="H273">
        <v>23</v>
      </c>
      <c r="I273" t="s">
        <v>2532</v>
      </c>
      <c r="J273" t="s">
        <v>985</v>
      </c>
      <c r="K273" t="s">
        <v>986</v>
      </c>
      <c r="L273">
        <v>923</v>
      </c>
      <c r="N273" t="s">
        <v>2668</v>
      </c>
      <c r="O273" t="s">
        <v>2669</v>
      </c>
      <c r="P273">
        <v>1</v>
      </c>
      <c r="Q273" t="s">
        <v>2670</v>
      </c>
      <c r="R273" s="2">
        <v>244481</v>
      </c>
      <c r="S273" s="2">
        <v>244482</v>
      </c>
      <c r="T273" t="s">
        <v>2671</v>
      </c>
      <c r="U273">
        <v>23086964</v>
      </c>
      <c r="V273" t="s">
        <v>156</v>
      </c>
      <c r="W273">
        <v>3</v>
      </c>
      <c r="X273">
        <v>3</v>
      </c>
      <c r="Y273">
        <v>3</v>
      </c>
      <c r="Z273">
        <v>3</v>
      </c>
      <c r="AA273">
        <v>0</v>
      </c>
      <c r="AB273">
        <v>0</v>
      </c>
      <c r="AC273">
        <v>0</v>
      </c>
      <c r="AD273">
        <v>0</v>
      </c>
      <c r="AE273">
        <v>3</v>
      </c>
      <c r="AF273">
        <v>3</v>
      </c>
      <c r="AI273" t="s">
        <v>2537</v>
      </c>
      <c r="AJ273" t="s">
        <v>989</v>
      </c>
      <c r="AK273" t="s">
        <v>1039</v>
      </c>
      <c r="AL273" t="s">
        <v>1008</v>
      </c>
      <c r="AM273" t="s">
        <v>1009</v>
      </c>
      <c r="AN273" t="s">
        <v>2538</v>
      </c>
      <c r="AO273" t="s">
        <v>2539</v>
      </c>
      <c r="AP273">
        <v>10</v>
      </c>
      <c r="AQ273">
        <v>1</v>
      </c>
      <c r="AT273" t="s">
        <v>2540</v>
      </c>
      <c r="AU273" t="s">
        <v>2562</v>
      </c>
      <c r="AV273" t="s">
        <v>765</v>
      </c>
      <c r="AW273" t="s">
        <v>765</v>
      </c>
      <c r="AX273" t="s">
        <v>990</v>
      </c>
      <c r="AY273">
        <v>0</v>
      </c>
      <c r="AZ273" t="s">
        <v>994</v>
      </c>
      <c r="BA273">
        <v>1179740890656</v>
      </c>
      <c r="BD273">
        <v>1</v>
      </c>
      <c r="BF273" t="s">
        <v>2563</v>
      </c>
      <c r="BG273">
        <v>1333314600</v>
      </c>
      <c r="BH273" t="s">
        <v>995</v>
      </c>
      <c r="BI273">
        <v>3</v>
      </c>
      <c r="BJ273">
        <v>3</v>
      </c>
      <c r="BK273">
        <v>1300</v>
      </c>
      <c r="BL273" t="s">
        <v>2543</v>
      </c>
    </row>
    <row r="274" spans="3:64">
      <c r="C274" s="2">
        <v>244482</v>
      </c>
      <c r="D274" s="2">
        <v>244482</v>
      </c>
      <c r="F274">
        <v>489</v>
      </c>
      <c r="G274" t="s">
        <v>2531</v>
      </c>
      <c r="H274">
        <v>23</v>
      </c>
      <c r="I274" t="s">
        <v>2532</v>
      </c>
      <c r="J274" t="s">
        <v>985</v>
      </c>
      <c r="K274" t="s">
        <v>986</v>
      </c>
      <c r="L274">
        <v>923</v>
      </c>
      <c r="N274" t="s">
        <v>2668</v>
      </c>
      <c r="O274" t="s">
        <v>2669</v>
      </c>
      <c r="P274">
        <v>1</v>
      </c>
      <c r="Q274" t="s">
        <v>2670</v>
      </c>
      <c r="R274" s="2">
        <v>244481</v>
      </c>
      <c r="S274" s="2">
        <v>244482</v>
      </c>
      <c r="T274" t="s">
        <v>2671</v>
      </c>
      <c r="U274">
        <v>23090984</v>
      </c>
      <c r="V274" t="s">
        <v>227</v>
      </c>
      <c r="W274">
        <v>3</v>
      </c>
      <c r="X274">
        <v>3</v>
      </c>
      <c r="Y274">
        <v>3</v>
      </c>
      <c r="Z274">
        <v>3</v>
      </c>
      <c r="AA274">
        <v>0</v>
      </c>
      <c r="AB274">
        <v>0</v>
      </c>
      <c r="AC274">
        <v>0</v>
      </c>
      <c r="AD274">
        <v>0</v>
      </c>
      <c r="AE274">
        <v>3</v>
      </c>
      <c r="AF274">
        <v>3</v>
      </c>
      <c r="AI274" t="s">
        <v>2537</v>
      </c>
      <c r="AJ274" t="s">
        <v>989</v>
      </c>
      <c r="AK274" t="s">
        <v>1039</v>
      </c>
      <c r="AL274" t="s">
        <v>1008</v>
      </c>
      <c r="AM274" t="s">
        <v>1009</v>
      </c>
      <c r="AN274" t="s">
        <v>2538</v>
      </c>
      <c r="AO274" t="s">
        <v>2539</v>
      </c>
      <c r="AP274">
        <v>10</v>
      </c>
      <c r="AQ274">
        <v>1</v>
      </c>
      <c r="AT274" t="s">
        <v>2540</v>
      </c>
      <c r="AU274" t="s">
        <v>2562</v>
      </c>
      <c r="AV274" t="s">
        <v>765</v>
      </c>
      <c r="AW274" t="s">
        <v>765</v>
      </c>
      <c r="AX274" t="s">
        <v>990</v>
      </c>
      <c r="AY274">
        <v>0</v>
      </c>
      <c r="AZ274" t="s">
        <v>994</v>
      </c>
      <c r="BA274">
        <v>1179740890656</v>
      </c>
      <c r="BD274">
        <v>1</v>
      </c>
      <c r="BF274" t="s">
        <v>2563</v>
      </c>
      <c r="BG274">
        <v>1333314600</v>
      </c>
      <c r="BH274" t="s">
        <v>995</v>
      </c>
      <c r="BI274">
        <v>3</v>
      </c>
      <c r="BJ274">
        <v>3</v>
      </c>
      <c r="BK274">
        <v>1300</v>
      </c>
      <c r="BL274" t="s">
        <v>2543</v>
      </c>
    </row>
    <row r="275" spans="3:64">
      <c r="C275" s="2">
        <v>244482</v>
      </c>
      <c r="D275" s="2">
        <v>244482</v>
      </c>
      <c r="F275">
        <v>489</v>
      </c>
      <c r="G275" t="s">
        <v>2531</v>
      </c>
      <c r="H275">
        <v>23</v>
      </c>
      <c r="I275" t="s">
        <v>2532</v>
      </c>
      <c r="J275" t="s">
        <v>985</v>
      </c>
      <c r="K275" t="s">
        <v>986</v>
      </c>
      <c r="L275">
        <v>923</v>
      </c>
      <c r="N275" t="s">
        <v>2668</v>
      </c>
      <c r="O275" t="s">
        <v>2669</v>
      </c>
      <c r="P275">
        <v>1</v>
      </c>
      <c r="Q275" t="s">
        <v>2670</v>
      </c>
      <c r="R275" s="2">
        <v>244481</v>
      </c>
      <c r="S275" s="2">
        <v>244482</v>
      </c>
      <c r="T275" t="s">
        <v>2671</v>
      </c>
      <c r="U275">
        <v>23086963</v>
      </c>
      <c r="V275" t="s">
        <v>142</v>
      </c>
      <c r="W275">
        <v>3</v>
      </c>
      <c r="X275">
        <v>3</v>
      </c>
      <c r="Y275">
        <v>3</v>
      </c>
      <c r="Z275">
        <v>3</v>
      </c>
      <c r="AA275">
        <v>0</v>
      </c>
      <c r="AB275">
        <v>0</v>
      </c>
      <c r="AC275">
        <v>0</v>
      </c>
      <c r="AD275">
        <v>0</v>
      </c>
      <c r="AE275">
        <v>3</v>
      </c>
      <c r="AF275">
        <v>3</v>
      </c>
      <c r="AI275" t="s">
        <v>2537</v>
      </c>
      <c r="AJ275" t="s">
        <v>989</v>
      </c>
      <c r="AK275" t="s">
        <v>1039</v>
      </c>
      <c r="AL275" t="s">
        <v>1008</v>
      </c>
      <c r="AM275" t="s">
        <v>1009</v>
      </c>
      <c r="AN275" t="s">
        <v>2538</v>
      </c>
      <c r="AO275" t="s">
        <v>2539</v>
      </c>
      <c r="AP275">
        <v>10</v>
      </c>
      <c r="AQ275">
        <v>1</v>
      </c>
      <c r="AT275" t="s">
        <v>2540</v>
      </c>
      <c r="AU275" t="s">
        <v>2562</v>
      </c>
      <c r="AV275" t="s">
        <v>765</v>
      </c>
      <c r="AW275" t="s">
        <v>765</v>
      </c>
      <c r="AX275" t="s">
        <v>990</v>
      </c>
      <c r="AY275">
        <v>0</v>
      </c>
      <c r="AZ275" t="s">
        <v>994</v>
      </c>
      <c r="BA275">
        <v>1179740890656</v>
      </c>
      <c r="BD275">
        <v>1</v>
      </c>
      <c r="BF275" t="s">
        <v>2563</v>
      </c>
      <c r="BG275">
        <v>1333314600</v>
      </c>
      <c r="BH275" t="s">
        <v>995</v>
      </c>
      <c r="BI275">
        <v>3</v>
      </c>
      <c r="BJ275">
        <v>3</v>
      </c>
      <c r="BK275">
        <v>1300</v>
      </c>
      <c r="BL275" t="s">
        <v>2543</v>
      </c>
    </row>
    <row r="276" spans="3:64">
      <c r="C276" s="2">
        <v>244482</v>
      </c>
      <c r="D276" s="2">
        <v>244482</v>
      </c>
      <c r="F276">
        <v>489</v>
      </c>
      <c r="G276" t="s">
        <v>2531</v>
      </c>
      <c r="H276">
        <v>23</v>
      </c>
      <c r="I276" t="s">
        <v>2532</v>
      </c>
      <c r="J276" t="s">
        <v>985</v>
      </c>
      <c r="K276" t="s">
        <v>986</v>
      </c>
      <c r="L276">
        <v>923</v>
      </c>
      <c r="N276" t="s">
        <v>2672</v>
      </c>
      <c r="O276" t="s">
        <v>2673</v>
      </c>
      <c r="P276">
        <v>1</v>
      </c>
      <c r="Q276" t="s">
        <v>2674</v>
      </c>
      <c r="R276" s="2">
        <v>244481</v>
      </c>
      <c r="S276" s="2">
        <v>244482</v>
      </c>
      <c r="T276" t="s">
        <v>2675</v>
      </c>
      <c r="U276">
        <v>23039556</v>
      </c>
      <c r="V276" t="s">
        <v>267</v>
      </c>
      <c r="W276">
        <v>1</v>
      </c>
      <c r="X276">
        <v>5</v>
      </c>
      <c r="Y276">
        <v>1</v>
      </c>
      <c r="Z276">
        <v>5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5</v>
      </c>
      <c r="AI276" t="s">
        <v>2537</v>
      </c>
      <c r="AJ276" t="s">
        <v>989</v>
      </c>
      <c r="AK276" t="s">
        <v>1039</v>
      </c>
      <c r="AL276" t="s">
        <v>1008</v>
      </c>
      <c r="AM276" t="s">
        <v>1009</v>
      </c>
      <c r="AN276" t="s">
        <v>2538</v>
      </c>
      <c r="AO276" t="s">
        <v>2539</v>
      </c>
      <c r="AP276">
        <v>10</v>
      </c>
      <c r="AQ276">
        <v>1</v>
      </c>
      <c r="AT276" t="s">
        <v>2540</v>
      </c>
      <c r="AU276" t="s">
        <v>2562</v>
      </c>
      <c r="AV276" t="s">
        <v>1010</v>
      </c>
      <c r="AW276" t="s">
        <v>765</v>
      </c>
      <c r="AX276" t="s">
        <v>990</v>
      </c>
      <c r="AY276">
        <v>0</v>
      </c>
      <c r="AZ276" t="s">
        <v>994</v>
      </c>
      <c r="BA276">
        <v>1179740890685</v>
      </c>
      <c r="BD276">
        <v>1</v>
      </c>
      <c r="BF276" t="s">
        <v>2563</v>
      </c>
      <c r="BG276">
        <v>1333314600</v>
      </c>
      <c r="BH276" t="s">
        <v>995</v>
      </c>
      <c r="BI276">
        <v>1</v>
      </c>
      <c r="BJ276">
        <v>5</v>
      </c>
      <c r="BL276" t="s">
        <v>2543</v>
      </c>
    </row>
    <row r="277" spans="3:64">
      <c r="C277" s="2">
        <v>244482</v>
      </c>
      <c r="D277" s="2">
        <v>244482</v>
      </c>
      <c r="F277">
        <v>489</v>
      </c>
      <c r="G277" t="s">
        <v>2531</v>
      </c>
      <c r="H277">
        <v>23</v>
      </c>
      <c r="I277" t="s">
        <v>2532</v>
      </c>
      <c r="J277" t="s">
        <v>985</v>
      </c>
      <c r="K277" t="s">
        <v>986</v>
      </c>
      <c r="L277">
        <v>923</v>
      </c>
      <c r="N277" t="s">
        <v>2672</v>
      </c>
      <c r="O277" t="s">
        <v>2673</v>
      </c>
      <c r="P277">
        <v>1</v>
      </c>
      <c r="Q277" t="s">
        <v>2674</v>
      </c>
      <c r="R277" s="2">
        <v>244481</v>
      </c>
      <c r="S277" s="2">
        <v>244482</v>
      </c>
      <c r="T277" t="s">
        <v>2675</v>
      </c>
      <c r="U277">
        <v>23090967</v>
      </c>
      <c r="V277" t="s">
        <v>63</v>
      </c>
      <c r="W277">
        <v>3</v>
      </c>
      <c r="X277">
        <v>3</v>
      </c>
      <c r="Y277">
        <v>3</v>
      </c>
      <c r="Z277">
        <v>3</v>
      </c>
      <c r="AA277">
        <v>0</v>
      </c>
      <c r="AB277">
        <v>0</v>
      </c>
      <c r="AC277">
        <v>0</v>
      </c>
      <c r="AD277">
        <v>0</v>
      </c>
      <c r="AE277">
        <v>3</v>
      </c>
      <c r="AF277">
        <v>3</v>
      </c>
      <c r="AI277" t="s">
        <v>2537</v>
      </c>
      <c r="AJ277" t="s">
        <v>989</v>
      </c>
      <c r="AK277" t="s">
        <v>1007</v>
      </c>
      <c r="AL277" t="s">
        <v>1008</v>
      </c>
      <c r="AM277" t="s">
        <v>1009</v>
      </c>
      <c r="AN277" t="s">
        <v>2538</v>
      </c>
      <c r="AO277" t="s">
        <v>2539</v>
      </c>
      <c r="AP277">
        <v>10</v>
      </c>
      <c r="AQ277">
        <v>1</v>
      </c>
      <c r="AT277" t="s">
        <v>2540</v>
      </c>
      <c r="AU277" t="s">
        <v>2562</v>
      </c>
      <c r="AV277" t="s">
        <v>765</v>
      </c>
      <c r="AW277" t="s">
        <v>765</v>
      </c>
      <c r="AX277" t="s">
        <v>990</v>
      </c>
      <c r="AY277">
        <v>0</v>
      </c>
      <c r="AZ277" t="s">
        <v>994</v>
      </c>
      <c r="BA277">
        <v>1179740890685</v>
      </c>
      <c r="BD277">
        <v>1</v>
      </c>
      <c r="BF277" t="s">
        <v>2563</v>
      </c>
      <c r="BG277">
        <v>1333314600</v>
      </c>
      <c r="BH277" t="s">
        <v>995</v>
      </c>
      <c r="BI277">
        <v>3</v>
      </c>
      <c r="BJ277">
        <v>3</v>
      </c>
      <c r="BL277" t="s">
        <v>2543</v>
      </c>
    </row>
    <row r="278" spans="3:64">
      <c r="C278" s="2">
        <v>244482</v>
      </c>
      <c r="D278" s="2">
        <v>244482</v>
      </c>
      <c r="F278">
        <v>489</v>
      </c>
      <c r="G278" t="s">
        <v>2531</v>
      </c>
      <c r="H278">
        <v>23</v>
      </c>
      <c r="I278" t="s">
        <v>2532</v>
      </c>
      <c r="J278" t="s">
        <v>985</v>
      </c>
      <c r="K278" t="s">
        <v>986</v>
      </c>
      <c r="L278">
        <v>923</v>
      </c>
      <c r="N278" t="s">
        <v>2672</v>
      </c>
      <c r="O278" t="s">
        <v>2673</v>
      </c>
      <c r="P278">
        <v>1</v>
      </c>
      <c r="Q278" t="s">
        <v>2674</v>
      </c>
      <c r="R278" s="2">
        <v>244481</v>
      </c>
      <c r="S278" s="2">
        <v>244482</v>
      </c>
      <c r="T278" t="s">
        <v>2675</v>
      </c>
      <c r="U278">
        <v>23086964</v>
      </c>
      <c r="V278" t="s">
        <v>156</v>
      </c>
      <c r="W278">
        <v>3</v>
      </c>
      <c r="X278">
        <v>3</v>
      </c>
      <c r="Y278">
        <v>3</v>
      </c>
      <c r="Z278">
        <v>3</v>
      </c>
      <c r="AA278">
        <v>0</v>
      </c>
      <c r="AB278">
        <v>0</v>
      </c>
      <c r="AC278">
        <v>0</v>
      </c>
      <c r="AD278">
        <v>0</v>
      </c>
      <c r="AE278">
        <v>3</v>
      </c>
      <c r="AF278">
        <v>3</v>
      </c>
      <c r="AI278" t="s">
        <v>2537</v>
      </c>
      <c r="AJ278" t="s">
        <v>989</v>
      </c>
      <c r="AK278" t="s">
        <v>1039</v>
      </c>
      <c r="AL278" t="s">
        <v>1008</v>
      </c>
      <c r="AM278" t="s">
        <v>1009</v>
      </c>
      <c r="AN278" t="s">
        <v>2538</v>
      </c>
      <c r="AO278" t="s">
        <v>2539</v>
      </c>
      <c r="AP278">
        <v>10</v>
      </c>
      <c r="AQ278">
        <v>1</v>
      </c>
      <c r="AT278" t="s">
        <v>2540</v>
      </c>
      <c r="AU278" t="s">
        <v>2562</v>
      </c>
      <c r="AV278" t="s">
        <v>765</v>
      </c>
      <c r="AW278" t="s">
        <v>765</v>
      </c>
      <c r="AX278" t="s">
        <v>990</v>
      </c>
      <c r="AY278">
        <v>0</v>
      </c>
      <c r="AZ278" t="s">
        <v>994</v>
      </c>
      <c r="BA278">
        <v>1179740890685</v>
      </c>
      <c r="BD278">
        <v>1</v>
      </c>
      <c r="BF278" t="s">
        <v>2563</v>
      </c>
      <c r="BG278">
        <v>1333314600</v>
      </c>
      <c r="BH278" t="s">
        <v>995</v>
      </c>
      <c r="BI278">
        <v>3</v>
      </c>
      <c r="BJ278">
        <v>3</v>
      </c>
      <c r="BL278" t="s">
        <v>2543</v>
      </c>
    </row>
    <row r="279" spans="3:64">
      <c r="C279" s="2">
        <v>244482</v>
      </c>
      <c r="D279" s="2">
        <v>244482</v>
      </c>
      <c r="F279">
        <v>489</v>
      </c>
      <c r="G279" t="s">
        <v>2531</v>
      </c>
      <c r="H279">
        <v>23</v>
      </c>
      <c r="I279" t="s">
        <v>2532</v>
      </c>
      <c r="J279" t="s">
        <v>985</v>
      </c>
      <c r="K279" t="s">
        <v>986</v>
      </c>
      <c r="L279">
        <v>923</v>
      </c>
      <c r="N279" t="s">
        <v>2672</v>
      </c>
      <c r="O279" t="s">
        <v>2673</v>
      </c>
      <c r="P279">
        <v>1</v>
      </c>
      <c r="Q279" t="s">
        <v>2674</v>
      </c>
      <c r="R279" s="2">
        <v>244481</v>
      </c>
      <c r="S279" s="2">
        <v>244482</v>
      </c>
      <c r="T279" t="s">
        <v>2675</v>
      </c>
      <c r="U279">
        <v>23086963</v>
      </c>
      <c r="V279" t="s">
        <v>142</v>
      </c>
      <c r="W279">
        <v>3</v>
      </c>
      <c r="X279">
        <v>3</v>
      </c>
      <c r="Y279">
        <v>3</v>
      </c>
      <c r="Z279">
        <v>3</v>
      </c>
      <c r="AA279">
        <v>0</v>
      </c>
      <c r="AB279">
        <v>0</v>
      </c>
      <c r="AC279">
        <v>0</v>
      </c>
      <c r="AD279">
        <v>0</v>
      </c>
      <c r="AE279">
        <v>3</v>
      </c>
      <c r="AF279">
        <v>3</v>
      </c>
      <c r="AI279" t="s">
        <v>2537</v>
      </c>
      <c r="AJ279" t="s">
        <v>989</v>
      </c>
      <c r="AK279" t="s">
        <v>1039</v>
      </c>
      <c r="AL279" t="s">
        <v>1008</v>
      </c>
      <c r="AM279" t="s">
        <v>1009</v>
      </c>
      <c r="AN279" t="s">
        <v>2538</v>
      </c>
      <c r="AO279" t="s">
        <v>2539</v>
      </c>
      <c r="AP279">
        <v>10</v>
      </c>
      <c r="AQ279">
        <v>1</v>
      </c>
      <c r="AT279" t="s">
        <v>2540</v>
      </c>
      <c r="AU279" t="s">
        <v>2562</v>
      </c>
      <c r="AV279" t="s">
        <v>765</v>
      </c>
      <c r="AW279" t="s">
        <v>765</v>
      </c>
      <c r="AX279" t="s">
        <v>990</v>
      </c>
      <c r="AY279">
        <v>0</v>
      </c>
      <c r="AZ279" t="s">
        <v>994</v>
      </c>
      <c r="BA279">
        <v>1179740890685</v>
      </c>
      <c r="BD279">
        <v>1</v>
      </c>
      <c r="BF279" t="s">
        <v>2563</v>
      </c>
      <c r="BG279">
        <v>1333314600</v>
      </c>
      <c r="BH279" t="s">
        <v>995</v>
      </c>
      <c r="BI279">
        <v>3</v>
      </c>
      <c r="BJ279">
        <v>3</v>
      </c>
      <c r="BL279" t="s">
        <v>2543</v>
      </c>
    </row>
    <row r="280" spans="3:64">
      <c r="C280" s="2">
        <v>244482</v>
      </c>
      <c r="D280" s="2">
        <v>244482</v>
      </c>
      <c r="F280">
        <v>489</v>
      </c>
      <c r="G280" t="s">
        <v>2531</v>
      </c>
      <c r="H280">
        <v>23</v>
      </c>
      <c r="I280" t="s">
        <v>2532</v>
      </c>
      <c r="J280" t="s">
        <v>985</v>
      </c>
      <c r="K280" t="s">
        <v>986</v>
      </c>
      <c r="L280">
        <v>923</v>
      </c>
      <c r="N280" t="s">
        <v>2672</v>
      </c>
      <c r="O280" t="s">
        <v>2673</v>
      </c>
      <c r="P280">
        <v>1</v>
      </c>
      <c r="Q280" t="s">
        <v>2674</v>
      </c>
      <c r="R280" s="2">
        <v>244481</v>
      </c>
      <c r="S280" s="2">
        <v>244482</v>
      </c>
      <c r="T280" t="s">
        <v>2675</v>
      </c>
      <c r="U280">
        <v>23086969</v>
      </c>
      <c r="V280" t="s">
        <v>189</v>
      </c>
      <c r="W280">
        <v>3</v>
      </c>
      <c r="X280">
        <v>3</v>
      </c>
      <c r="Y280">
        <v>3</v>
      </c>
      <c r="Z280">
        <v>3</v>
      </c>
      <c r="AA280">
        <v>0</v>
      </c>
      <c r="AB280">
        <v>0</v>
      </c>
      <c r="AC280">
        <v>0</v>
      </c>
      <c r="AD280">
        <v>0</v>
      </c>
      <c r="AE280">
        <v>3</v>
      </c>
      <c r="AF280">
        <v>3</v>
      </c>
      <c r="AI280" t="s">
        <v>2537</v>
      </c>
      <c r="AJ280" t="s">
        <v>989</v>
      </c>
      <c r="AK280" t="s">
        <v>1039</v>
      </c>
      <c r="AL280" t="s">
        <v>1008</v>
      </c>
      <c r="AM280" t="s">
        <v>1009</v>
      </c>
      <c r="AN280" t="s">
        <v>2538</v>
      </c>
      <c r="AO280" t="s">
        <v>2539</v>
      </c>
      <c r="AP280">
        <v>10</v>
      </c>
      <c r="AQ280">
        <v>1</v>
      </c>
      <c r="AT280" t="s">
        <v>2540</v>
      </c>
      <c r="AU280" t="s">
        <v>2562</v>
      </c>
      <c r="AV280" t="s">
        <v>765</v>
      </c>
      <c r="AW280" t="s">
        <v>765</v>
      </c>
      <c r="AX280" t="s">
        <v>990</v>
      </c>
      <c r="AY280">
        <v>0</v>
      </c>
      <c r="AZ280" t="s">
        <v>994</v>
      </c>
      <c r="BA280">
        <v>1179740890685</v>
      </c>
      <c r="BD280">
        <v>1</v>
      </c>
      <c r="BF280" t="s">
        <v>2563</v>
      </c>
      <c r="BG280">
        <v>1333314600</v>
      </c>
      <c r="BH280" t="s">
        <v>995</v>
      </c>
      <c r="BI280">
        <v>3</v>
      </c>
      <c r="BJ280">
        <v>3</v>
      </c>
      <c r="BL280" t="s">
        <v>2543</v>
      </c>
    </row>
    <row r="281" spans="3:64">
      <c r="C281" s="2">
        <v>244482</v>
      </c>
      <c r="D281" s="2">
        <v>244482</v>
      </c>
      <c r="F281">
        <v>489</v>
      </c>
      <c r="G281" t="s">
        <v>2531</v>
      </c>
      <c r="H281">
        <v>23</v>
      </c>
      <c r="I281" t="s">
        <v>2532</v>
      </c>
      <c r="J281" t="s">
        <v>985</v>
      </c>
      <c r="K281" t="s">
        <v>986</v>
      </c>
      <c r="L281">
        <v>923</v>
      </c>
      <c r="N281" t="s">
        <v>2676</v>
      </c>
      <c r="O281" t="s">
        <v>2677</v>
      </c>
      <c r="P281">
        <v>1</v>
      </c>
      <c r="Q281" t="s">
        <v>2678</v>
      </c>
      <c r="R281" s="2">
        <v>244481</v>
      </c>
      <c r="S281" s="2">
        <v>244482</v>
      </c>
      <c r="T281" t="s">
        <v>2679</v>
      </c>
      <c r="U281">
        <v>23086969</v>
      </c>
      <c r="V281" t="s">
        <v>189</v>
      </c>
      <c r="W281">
        <v>3</v>
      </c>
      <c r="X281">
        <v>3</v>
      </c>
      <c r="Y281">
        <v>3</v>
      </c>
      <c r="Z281">
        <v>3</v>
      </c>
      <c r="AA281">
        <v>0</v>
      </c>
      <c r="AB281">
        <v>0</v>
      </c>
      <c r="AC281">
        <v>0</v>
      </c>
      <c r="AD281">
        <v>0</v>
      </c>
      <c r="AE281">
        <v>3</v>
      </c>
      <c r="AF281">
        <v>3</v>
      </c>
      <c r="AI281" t="s">
        <v>2537</v>
      </c>
      <c r="AJ281" t="s">
        <v>989</v>
      </c>
      <c r="AK281" t="s">
        <v>1039</v>
      </c>
      <c r="AL281" t="s">
        <v>1008</v>
      </c>
      <c r="AM281" t="s">
        <v>1009</v>
      </c>
      <c r="AN281" t="s">
        <v>2538</v>
      </c>
      <c r="AO281" t="s">
        <v>2539</v>
      </c>
      <c r="AP281">
        <v>10</v>
      </c>
      <c r="AQ281">
        <v>1</v>
      </c>
      <c r="AT281" t="s">
        <v>2540</v>
      </c>
      <c r="AU281" t="s">
        <v>2562</v>
      </c>
      <c r="AV281" t="s">
        <v>765</v>
      </c>
      <c r="AW281" t="s">
        <v>765</v>
      </c>
      <c r="AX281" t="s">
        <v>990</v>
      </c>
      <c r="AY281">
        <v>0</v>
      </c>
      <c r="AZ281" t="s">
        <v>994</v>
      </c>
      <c r="BA281">
        <v>1179740890691</v>
      </c>
      <c r="BD281">
        <v>1</v>
      </c>
      <c r="BF281" t="s">
        <v>2563</v>
      </c>
      <c r="BG281">
        <v>1333314600</v>
      </c>
      <c r="BH281" t="s">
        <v>995</v>
      </c>
      <c r="BI281">
        <v>3</v>
      </c>
      <c r="BJ281">
        <v>3</v>
      </c>
      <c r="BK281">
        <v>1300</v>
      </c>
      <c r="BL281" t="s">
        <v>2543</v>
      </c>
    </row>
    <row r="282" spans="3:64">
      <c r="C282" s="2">
        <v>244482</v>
      </c>
      <c r="D282" s="2">
        <v>244482</v>
      </c>
      <c r="F282">
        <v>489</v>
      </c>
      <c r="G282" t="s">
        <v>2531</v>
      </c>
      <c r="H282">
        <v>23</v>
      </c>
      <c r="I282" t="s">
        <v>2532</v>
      </c>
      <c r="J282" t="s">
        <v>985</v>
      </c>
      <c r="K282" t="s">
        <v>986</v>
      </c>
      <c r="L282">
        <v>923</v>
      </c>
      <c r="N282" t="s">
        <v>2676</v>
      </c>
      <c r="O282" t="s">
        <v>2677</v>
      </c>
      <c r="P282">
        <v>1</v>
      </c>
      <c r="Q282" t="s">
        <v>2678</v>
      </c>
      <c r="R282" s="2">
        <v>244481</v>
      </c>
      <c r="S282" s="2">
        <v>244482</v>
      </c>
      <c r="T282" t="s">
        <v>2679</v>
      </c>
      <c r="U282">
        <v>23084674</v>
      </c>
      <c r="V282" t="s">
        <v>19</v>
      </c>
      <c r="W282">
        <v>1</v>
      </c>
      <c r="X282">
        <v>0.4</v>
      </c>
      <c r="Y282">
        <v>1</v>
      </c>
      <c r="Z282">
        <v>0.4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0.4</v>
      </c>
      <c r="AI282" t="s">
        <v>2537</v>
      </c>
      <c r="AJ282" t="s">
        <v>989</v>
      </c>
      <c r="AK282" t="s">
        <v>1007</v>
      </c>
      <c r="AL282" t="s">
        <v>1484</v>
      </c>
      <c r="AM282" t="s">
        <v>1009</v>
      </c>
      <c r="AN282" t="s">
        <v>2538</v>
      </c>
      <c r="AO282" t="s">
        <v>2539</v>
      </c>
      <c r="AP282">
        <v>10</v>
      </c>
      <c r="AQ282">
        <v>1</v>
      </c>
      <c r="AT282" t="s">
        <v>2540</v>
      </c>
      <c r="AU282" t="s">
        <v>2562</v>
      </c>
      <c r="AV282" t="s">
        <v>914</v>
      </c>
      <c r="AW282" t="s">
        <v>765</v>
      </c>
      <c r="AX282" t="s">
        <v>990</v>
      </c>
      <c r="AY282">
        <v>0</v>
      </c>
      <c r="AZ282" t="s">
        <v>994</v>
      </c>
      <c r="BA282">
        <v>1179740890691</v>
      </c>
      <c r="BD282">
        <v>1</v>
      </c>
      <c r="BF282" t="s">
        <v>2563</v>
      </c>
      <c r="BG282">
        <v>1333314600</v>
      </c>
      <c r="BH282" t="s">
        <v>995</v>
      </c>
      <c r="BI282">
        <v>1</v>
      </c>
      <c r="BJ282">
        <v>0.4</v>
      </c>
      <c r="BK282">
        <v>1300</v>
      </c>
      <c r="BL282" t="s">
        <v>2543</v>
      </c>
    </row>
    <row r="283" spans="3:64">
      <c r="C283" s="2">
        <v>244482</v>
      </c>
      <c r="D283" s="2">
        <v>244482</v>
      </c>
      <c r="F283">
        <v>489</v>
      </c>
      <c r="G283" t="s">
        <v>2531</v>
      </c>
      <c r="H283">
        <v>23</v>
      </c>
      <c r="I283" t="s">
        <v>2532</v>
      </c>
      <c r="J283" t="s">
        <v>985</v>
      </c>
      <c r="K283" t="s">
        <v>986</v>
      </c>
      <c r="L283">
        <v>923</v>
      </c>
      <c r="N283" t="s">
        <v>2676</v>
      </c>
      <c r="O283" t="s">
        <v>2677</v>
      </c>
      <c r="P283">
        <v>1</v>
      </c>
      <c r="Q283" t="s">
        <v>2678</v>
      </c>
      <c r="R283" s="2">
        <v>244481</v>
      </c>
      <c r="S283" s="2">
        <v>244482</v>
      </c>
      <c r="T283" t="s">
        <v>2679</v>
      </c>
      <c r="U283">
        <v>23090975</v>
      </c>
      <c r="V283" t="s">
        <v>249</v>
      </c>
      <c r="W283">
        <v>3</v>
      </c>
      <c r="X283">
        <v>3</v>
      </c>
      <c r="Y283">
        <v>3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3</v>
      </c>
      <c r="AF283">
        <v>3</v>
      </c>
      <c r="AI283" t="s">
        <v>2537</v>
      </c>
      <c r="AJ283" t="s">
        <v>989</v>
      </c>
      <c r="AK283" t="s">
        <v>1039</v>
      </c>
      <c r="AL283" t="s">
        <v>1008</v>
      </c>
      <c r="AM283" t="s">
        <v>1009</v>
      </c>
      <c r="AN283" t="s">
        <v>2538</v>
      </c>
      <c r="AO283" t="s">
        <v>2539</v>
      </c>
      <c r="AP283">
        <v>10</v>
      </c>
      <c r="AQ283">
        <v>1</v>
      </c>
      <c r="AT283" t="s">
        <v>2540</v>
      </c>
      <c r="AU283" t="s">
        <v>2562</v>
      </c>
      <c r="AV283" t="s">
        <v>765</v>
      </c>
      <c r="AW283" t="s">
        <v>765</v>
      </c>
      <c r="AX283" t="s">
        <v>990</v>
      </c>
      <c r="AY283">
        <v>0</v>
      </c>
      <c r="AZ283" t="s">
        <v>994</v>
      </c>
      <c r="BA283">
        <v>1179740890691</v>
      </c>
      <c r="BD283">
        <v>1</v>
      </c>
      <c r="BF283" t="s">
        <v>2563</v>
      </c>
      <c r="BG283">
        <v>1333314600</v>
      </c>
      <c r="BH283" t="s">
        <v>995</v>
      </c>
      <c r="BI283">
        <v>3</v>
      </c>
      <c r="BJ283">
        <v>3</v>
      </c>
      <c r="BK283">
        <v>1300</v>
      </c>
      <c r="BL283" t="s">
        <v>2543</v>
      </c>
    </row>
    <row r="284" spans="3:64">
      <c r="C284" s="2">
        <v>244482</v>
      </c>
      <c r="D284" s="2">
        <v>244482</v>
      </c>
      <c r="F284">
        <v>489</v>
      </c>
      <c r="G284" t="s">
        <v>2531</v>
      </c>
      <c r="H284">
        <v>23</v>
      </c>
      <c r="I284" t="s">
        <v>2532</v>
      </c>
      <c r="J284" t="s">
        <v>985</v>
      </c>
      <c r="K284" t="s">
        <v>986</v>
      </c>
      <c r="L284">
        <v>923</v>
      </c>
      <c r="N284" t="s">
        <v>2676</v>
      </c>
      <c r="O284" t="s">
        <v>2677</v>
      </c>
      <c r="P284">
        <v>1</v>
      </c>
      <c r="Q284" t="s">
        <v>2678</v>
      </c>
      <c r="R284" s="2">
        <v>244481</v>
      </c>
      <c r="S284" s="2">
        <v>244482</v>
      </c>
      <c r="T284" t="s">
        <v>2679</v>
      </c>
      <c r="U284">
        <v>23086967</v>
      </c>
      <c r="V284" t="s">
        <v>209</v>
      </c>
      <c r="W284">
        <v>3</v>
      </c>
      <c r="X284">
        <v>3</v>
      </c>
      <c r="Y284">
        <v>3</v>
      </c>
      <c r="Z284">
        <v>3</v>
      </c>
      <c r="AA284">
        <v>0</v>
      </c>
      <c r="AB284">
        <v>0</v>
      </c>
      <c r="AC284">
        <v>0</v>
      </c>
      <c r="AD284">
        <v>0</v>
      </c>
      <c r="AE284">
        <v>3</v>
      </c>
      <c r="AF284">
        <v>3</v>
      </c>
      <c r="AI284" t="s">
        <v>2537</v>
      </c>
      <c r="AJ284" t="s">
        <v>989</v>
      </c>
      <c r="AK284" t="s">
        <v>1039</v>
      </c>
      <c r="AL284" t="s">
        <v>1008</v>
      </c>
      <c r="AM284" t="s">
        <v>1009</v>
      </c>
      <c r="AN284" t="s">
        <v>2538</v>
      </c>
      <c r="AO284" t="s">
        <v>2539</v>
      </c>
      <c r="AP284">
        <v>10</v>
      </c>
      <c r="AQ284">
        <v>1</v>
      </c>
      <c r="AT284" t="s">
        <v>2540</v>
      </c>
      <c r="AU284" t="s">
        <v>2562</v>
      </c>
      <c r="AV284" t="s">
        <v>765</v>
      </c>
      <c r="AW284" t="s">
        <v>765</v>
      </c>
      <c r="AX284" t="s">
        <v>990</v>
      </c>
      <c r="AY284">
        <v>0</v>
      </c>
      <c r="AZ284" t="s">
        <v>994</v>
      </c>
      <c r="BA284">
        <v>1179740890691</v>
      </c>
      <c r="BD284">
        <v>1</v>
      </c>
      <c r="BF284" t="s">
        <v>2563</v>
      </c>
      <c r="BG284">
        <v>1333314600</v>
      </c>
      <c r="BH284" t="s">
        <v>995</v>
      </c>
      <c r="BI284">
        <v>3</v>
      </c>
      <c r="BJ284">
        <v>3</v>
      </c>
      <c r="BK284">
        <v>1300</v>
      </c>
      <c r="BL284" t="s">
        <v>2543</v>
      </c>
    </row>
    <row r="285" spans="3:64">
      <c r="C285" s="2">
        <v>244482</v>
      </c>
      <c r="D285" s="2">
        <v>244482</v>
      </c>
      <c r="F285">
        <v>489</v>
      </c>
      <c r="G285" t="s">
        <v>2531</v>
      </c>
      <c r="H285">
        <v>23</v>
      </c>
      <c r="I285" t="s">
        <v>2532</v>
      </c>
      <c r="J285" t="s">
        <v>985</v>
      </c>
      <c r="K285" t="s">
        <v>986</v>
      </c>
      <c r="L285">
        <v>923</v>
      </c>
      <c r="N285" t="s">
        <v>2676</v>
      </c>
      <c r="O285" t="s">
        <v>2677</v>
      </c>
      <c r="P285">
        <v>1</v>
      </c>
      <c r="Q285" t="s">
        <v>2678</v>
      </c>
      <c r="R285" s="2">
        <v>244481</v>
      </c>
      <c r="S285" s="2">
        <v>244482</v>
      </c>
      <c r="T285" t="s">
        <v>2679</v>
      </c>
      <c r="U285">
        <v>23039556</v>
      </c>
      <c r="V285" t="s">
        <v>267</v>
      </c>
      <c r="W285">
        <v>1</v>
      </c>
      <c r="X285">
        <v>5</v>
      </c>
      <c r="Y285">
        <v>1</v>
      </c>
      <c r="Z285">
        <v>5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5</v>
      </c>
      <c r="AI285" t="s">
        <v>2537</v>
      </c>
      <c r="AJ285" t="s">
        <v>989</v>
      </c>
      <c r="AK285" t="s">
        <v>1039</v>
      </c>
      <c r="AL285" t="s">
        <v>1008</v>
      </c>
      <c r="AM285" t="s">
        <v>1009</v>
      </c>
      <c r="AN285" t="s">
        <v>2538</v>
      </c>
      <c r="AO285" t="s">
        <v>2539</v>
      </c>
      <c r="AP285">
        <v>10</v>
      </c>
      <c r="AQ285">
        <v>1</v>
      </c>
      <c r="AT285" t="s">
        <v>2540</v>
      </c>
      <c r="AU285" t="s">
        <v>2562</v>
      </c>
      <c r="AV285" t="s">
        <v>1010</v>
      </c>
      <c r="AW285" t="s">
        <v>765</v>
      </c>
      <c r="AX285" t="s">
        <v>990</v>
      </c>
      <c r="AY285">
        <v>0</v>
      </c>
      <c r="AZ285" t="s">
        <v>994</v>
      </c>
      <c r="BA285">
        <v>1179740890691</v>
      </c>
      <c r="BD285">
        <v>1</v>
      </c>
      <c r="BF285" t="s">
        <v>2563</v>
      </c>
      <c r="BG285">
        <v>1333314600</v>
      </c>
      <c r="BH285" t="s">
        <v>995</v>
      </c>
      <c r="BI285">
        <v>1</v>
      </c>
      <c r="BJ285">
        <v>5</v>
      </c>
      <c r="BK285">
        <v>1300</v>
      </c>
      <c r="BL285" t="s">
        <v>2543</v>
      </c>
    </row>
    <row r="286" spans="3:64">
      <c r="C286" s="2">
        <v>244482</v>
      </c>
      <c r="D286" s="2">
        <v>244482</v>
      </c>
      <c r="F286">
        <v>489</v>
      </c>
      <c r="G286" t="s">
        <v>2531</v>
      </c>
      <c r="H286">
        <v>23</v>
      </c>
      <c r="I286" t="s">
        <v>2532</v>
      </c>
      <c r="J286" t="s">
        <v>985</v>
      </c>
      <c r="K286" t="s">
        <v>986</v>
      </c>
      <c r="L286">
        <v>923</v>
      </c>
      <c r="N286" t="s">
        <v>2676</v>
      </c>
      <c r="O286" t="s">
        <v>2677</v>
      </c>
      <c r="P286">
        <v>1</v>
      </c>
      <c r="Q286" t="s">
        <v>2678</v>
      </c>
      <c r="R286" s="2">
        <v>244481</v>
      </c>
      <c r="S286" s="2">
        <v>244482</v>
      </c>
      <c r="T286" t="s">
        <v>2679</v>
      </c>
      <c r="U286">
        <v>23086968</v>
      </c>
      <c r="V286" t="s">
        <v>247</v>
      </c>
      <c r="W286">
        <v>3</v>
      </c>
      <c r="X286">
        <v>3</v>
      </c>
      <c r="Y286">
        <v>3</v>
      </c>
      <c r="Z286">
        <v>3</v>
      </c>
      <c r="AA286">
        <v>0</v>
      </c>
      <c r="AB286">
        <v>0</v>
      </c>
      <c r="AC286">
        <v>0</v>
      </c>
      <c r="AD286">
        <v>0</v>
      </c>
      <c r="AE286">
        <v>3</v>
      </c>
      <c r="AF286">
        <v>3</v>
      </c>
      <c r="AI286" t="s">
        <v>2537</v>
      </c>
      <c r="AJ286" t="s">
        <v>989</v>
      </c>
      <c r="AK286" t="s">
        <v>1039</v>
      </c>
      <c r="AL286" t="s">
        <v>1008</v>
      </c>
      <c r="AM286" t="s">
        <v>1009</v>
      </c>
      <c r="AN286" t="s">
        <v>2538</v>
      </c>
      <c r="AO286" t="s">
        <v>2539</v>
      </c>
      <c r="AP286">
        <v>10</v>
      </c>
      <c r="AQ286">
        <v>1</v>
      </c>
      <c r="AT286" t="s">
        <v>2540</v>
      </c>
      <c r="AU286" t="s">
        <v>2562</v>
      </c>
      <c r="AV286" t="s">
        <v>765</v>
      </c>
      <c r="AW286" t="s">
        <v>765</v>
      </c>
      <c r="AX286" t="s">
        <v>990</v>
      </c>
      <c r="AY286">
        <v>0</v>
      </c>
      <c r="AZ286" t="s">
        <v>994</v>
      </c>
      <c r="BA286">
        <v>1179740890691</v>
      </c>
      <c r="BD286">
        <v>1</v>
      </c>
      <c r="BF286" t="s">
        <v>2563</v>
      </c>
      <c r="BG286">
        <v>1333314600</v>
      </c>
      <c r="BH286" t="s">
        <v>995</v>
      </c>
      <c r="BI286">
        <v>3</v>
      </c>
      <c r="BJ286">
        <v>3</v>
      </c>
      <c r="BK286">
        <v>1300</v>
      </c>
      <c r="BL286" t="s">
        <v>2543</v>
      </c>
    </row>
    <row r="287" spans="3:64">
      <c r="C287" s="2">
        <v>244482</v>
      </c>
      <c r="D287" s="2">
        <v>244482</v>
      </c>
      <c r="F287">
        <v>489</v>
      </c>
      <c r="G287" t="s">
        <v>2531</v>
      </c>
      <c r="H287">
        <v>23</v>
      </c>
      <c r="I287" t="s">
        <v>2532</v>
      </c>
      <c r="J287" t="s">
        <v>985</v>
      </c>
      <c r="K287" t="s">
        <v>986</v>
      </c>
      <c r="L287">
        <v>923</v>
      </c>
      <c r="N287" t="s">
        <v>2676</v>
      </c>
      <c r="O287" t="s">
        <v>2677</v>
      </c>
      <c r="P287">
        <v>1</v>
      </c>
      <c r="Q287" t="s">
        <v>2678</v>
      </c>
      <c r="R287" s="2">
        <v>244481</v>
      </c>
      <c r="S287" s="2">
        <v>244482</v>
      </c>
      <c r="T287" t="s">
        <v>2679</v>
      </c>
      <c r="U287">
        <v>23090974</v>
      </c>
      <c r="V287" t="s">
        <v>211</v>
      </c>
      <c r="W287">
        <v>3</v>
      </c>
      <c r="X287">
        <v>3</v>
      </c>
      <c r="Y287">
        <v>3</v>
      </c>
      <c r="Z287">
        <v>3</v>
      </c>
      <c r="AA287">
        <v>0</v>
      </c>
      <c r="AB287">
        <v>0</v>
      </c>
      <c r="AC287">
        <v>0</v>
      </c>
      <c r="AD287">
        <v>0</v>
      </c>
      <c r="AE287">
        <v>3</v>
      </c>
      <c r="AF287">
        <v>3</v>
      </c>
      <c r="AI287" t="s">
        <v>2537</v>
      </c>
      <c r="AJ287" t="s">
        <v>989</v>
      </c>
      <c r="AK287" t="s">
        <v>1039</v>
      </c>
      <c r="AL287" t="s">
        <v>1008</v>
      </c>
      <c r="AM287" t="s">
        <v>1009</v>
      </c>
      <c r="AN287" t="s">
        <v>2538</v>
      </c>
      <c r="AO287" t="s">
        <v>2539</v>
      </c>
      <c r="AP287">
        <v>10</v>
      </c>
      <c r="AQ287">
        <v>1</v>
      </c>
      <c r="AT287" t="s">
        <v>2540</v>
      </c>
      <c r="AU287" t="s">
        <v>2562</v>
      </c>
      <c r="AV287" t="s">
        <v>765</v>
      </c>
      <c r="AW287" t="s">
        <v>765</v>
      </c>
      <c r="AX287" t="s">
        <v>990</v>
      </c>
      <c r="AY287">
        <v>0</v>
      </c>
      <c r="AZ287" t="s">
        <v>994</v>
      </c>
      <c r="BA287">
        <v>1179740890691</v>
      </c>
      <c r="BD287">
        <v>1</v>
      </c>
      <c r="BF287" t="s">
        <v>2563</v>
      </c>
      <c r="BG287">
        <v>1333314600</v>
      </c>
      <c r="BH287" t="s">
        <v>995</v>
      </c>
      <c r="BI287">
        <v>3</v>
      </c>
      <c r="BJ287">
        <v>3</v>
      </c>
      <c r="BK287">
        <v>1300</v>
      </c>
      <c r="BL287" t="s">
        <v>2543</v>
      </c>
    </row>
    <row r="288" spans="3:64">
      <c r="C288" s="2">
        <v>244482</v>
      </c>
      <c r="D288" s="2">
        <v>244482</v>
      </c>
      <c r="F288">
        <v>489</v>
      </c>
      <c r="G288" t="s">
        <v>2531</v>
      </c>
      <c r="H288">
        <v>23</v>
      </c>
      <c r="I288" t="s">
        <v>2532</v>
      </c>
      <c r="J288" t="s">
        <v>985</v>
      </c>
      <c r="K288" t="s">
        <v>986</v>
      </c>
      <c r="L288">
        <v>923</v>
      </c>
      <c r="N288" t="s">
        <v>2676</v>
      </c>
      <c r="O288" t="s">
        <v>2677</v>
      </c>
      <c r="P288">
        <v>1</v>
      </c>
      <c r="Q288" t="s">
        <v>2678</v>
      </c>
      <c r="R288" s="2">
        <v>244481</v>
      </c>
      <c r="S288" s="2">
        <v>244482</v>
      </c>
      <c r="T288" t="s">
        <v>2679</v>
      </c>
      <c r="U288">
        <v>23090984</v>
      </c>
      <c r="V288" t="s">
        <v>227</v>
      </c>
      <c r="W288">
        <v>3</v>
      </c>
      <c r="X288">
        <v>3</v>
      </c>
      <c r="Y288">
        <v>3</v>
      </c>
      <c r="Z288">
        <v>3</v>
      </c>
      <c r="AA288">
        <v>0</v>
      </c>
      <c r="AB288">
        <v>0</v>
      </c>
      <c r="AC288">
        <v>0</v>
      </c>
      <c r="AD288">
        <v>0</v>
      </c>
      <c r="AE288">
        <v>3</v>
      </c>
      <c r="AF288">
        <v>3</v>
      </c>
      <c r="AI288" t="s">
        <v>2537</v>
      </c>
      <c r="AJ288" t="s">
        <v>989</v>
      </c>
      <c r="AK288" t="s">
        <v>1039</v>
      </c>
      <c r="AL288" t="s">
        <v>1008</v>
      </c>
      <c r="AM288" t="s">
        <v>1009</v>
      </c>
      <c r="AN288" t="s">
        <v>2538</v>
      </c>
      <c r="AO288" t="s">
        <v>2539</v>
      </c>
      <c r="AP288">
        <v>10</v>
      </c>
      <c r="AQ288">
        <v>1</v>
      </c>
      <c r="AT288" t="s">
        <v>2540</v>
      </c>
      <c r="AU288" t="s">
        <v>2562</v>
      </c>
      <c r="AV288" t="s">
        <v>765</v>
      </c>
      <c r="AW288" t="s">
        <v>765</v>
      </c>
      <c r="AX288" t="s">
        <v>990</v>
      </c>
      <c r="AY288">
        <v>0</v>
      </c>
      <c r="AZ288" t="s">
        <v>994</v>
      </c>
      <c r="BA288">
        <v>1179740890691</v>
      </c>
      <c r="BD288">
        <v>1</v>
      </c>
      <c r="BF288" t="s">
        <v>2563</v>
      </c>
      <c r="BG288">
        <v>1333314600</v>
      </c>
      <c r="BH288" t="s">
        <v>995</v>
      </c>
      <c r="BI288">
        <v>3</v>
      </c>
      <c r="BJ288">
        <v>3</v>
      </c>
      <c r="BK288">
        <v>1300</v>
      </c>
      <c r="BL288" t="s">
        <v>2543</v>
      </c>
    </row>
    <row r="289" spans="3:64">
      <c r="C289" s="2">
        <v>244482</v>
      </c>
      <c r="D289" s="2">
        <v>244482</v>
      </c>
      <c r="F289">
        <v>489</v>
      </c>
      <c r="G289" t="s">
        <v>2531</v>
      </c>
      <c r="H289">
        <v>23</v>
      </c>
      <c r="I289" t="s">
        <v>2532</v>
      </c>
      <c r="J289" t="s">
        <v>985</v>
      </c>
      <c r="K289" t="s">
        <v>986</v>
      </c>
      <c r="L289">
        <v>923</v>
      </c>
      <c r="N289" t="s">
        <v>2680</v>
      </c>
      <c r="O289" t="s">
        <v>2681</v>
      </c>
      <c r="P289">
        <v>1</v>
      </c>
      <c r="Q289" t="s">
        <v>2682</v>
      </c>
      <c r="R289" s="2">
        <v>244481</v>
      </c>
      <c r="S289" s="2">
        <v>244482</v>
      </c>
      <c r="T289" t="s">
        <v>2683</v>
      </c>
      <c r="U289">
        <v>23086966</v>
      </c>
      <c r="V289" t="s">
        <v>199</v>
      </c>
      <c r="W289">
        <v>3</v>
      </c>
      <c r="X289">
        <v>3</v>
      </c>
      <c r="Y289">
        <v>3</v>
      </c>
      <c r="Z289">
        <v>3</v>
      </c>
      <c r="AA289">
        <v>0</v>
      </c>
      <c r="AB289">
        <v>0</v>
      </c>
      <c r="AC289">
        <v>0</v>
      </c>
      <c r="AD289">
        <v>0</v>
      </c>
      <c r="AE289">
        <v>3</v>
      </c>
      <c r="AF289">
        <v>3</v>
      </c>
      <c r="AI289" t="s">
        <v>2537</v>
      </c>
      <c r="AJ289" t="s">
        <v>989</v>
      </c>
      <c r="AK289" t="s">
        <v>1039</v>
      </c>
      <c r="AL289" t="s">
        <v>1008</v>
      </c>
      <c r="AM289" t="s">
        <v>1009</v>
      </c>
      <c r="AN289" t="s">
        <v>2538</v>
      </c>
      <c r="AO289" t="s">
        <v>2539</v>
      </c>
      <c r="AP289">
        <v>10</v>
      </c>
      <c r="AQ289">
        <v>1</v>
      </c>
      <c r="AT289" t="s">
        <v>2540</v>
      </c>
      <c r="AU289" t="s">
        <v>2562</v>
      </c>
      <c r="AV289" t="s">
        <v>765</v>
      </c>
      <c r="AW289" t="s">
        <v>765</v>
      </c>
      <c r="AX289" t="s">
        <v>990</v>
      </c>
      <c r="AY289">
        <v>0</v>
      </c>
      <c r="AZ289" t="s">
        <v>994</v>
      </c>
      <c r="BA289">
        <v>1179740890716</v>
      </c>
      <c r="BD289">
        <v>1</v>
      </c>
      <c r="BF289" t="s">
        <v>2563</v>
      </c>
      <c r="BG289">
        <v>1333314600</v>
      </c>
      <c r="BH289" t="s">
        <v>995</v>
      </c>
      <c r="BI289">
        <v>3</v>
      </c>
      <c r="BJ289">
        <v>3</v>
      </c>
      <c r="BK289">
        <v>1300</v>
      </c>
      <c r="BL289" t="s">
        <v>2543</v>
      </c>
    </row>
    <row r="290" spans="3:64">
      <c r="C290" s="2">
        <v>244482</v>
      </c>
      <c r="D290" s="2">
        <v>244482</v>
      </c>
      <c r="F290">
        <v>489</v>
      </c>
      <c r="G290" t="s">
        <v>2531</v>
      </c>
      <c r="H290">
        <v>23</v>
      </c>
      <c r="I290" t="s">
        <v>2532</v>
      </c>
      <c r="J290" t="s">
        <v>985</v>
      </c>
      <c r="K290" t="s">
        <v>986</v>
      </c>
      <c r="L290">
        <v>923</v>
      </c>
      <c r="N290" t="s">
        <v>2680</v>
      </c>
      <c r="O290" t="s">
        <v>2681</v>
      </c>
      <c r="P290">
        <v>1</v>
      </c>
      <c r="Q290" t="s">
        <v>2682</v>
      </c>
      <c r="R290" s="2">
        <v>244481</v>
      </c>
      <c r="S290" s="2">
        <v>244482</v>
      </c>
      <c r="T290" t="s">
        <v>2683</v>
      </c>
      <c r="U290">
        <v>23086964</v>
      </c>
      <c r="V290" t="s">
        <v>156</v>
      </c>
      <c r="W290">
        <v>3</v>
      </c>
      <c r="X290">
        <v>3</v>
      </c>
      <c r="Y290">
        <v>3</v>
      </c>
      <c r="Z290">
        <v>3</v>
      </c>
      <c r="AA290">
        <v>0</v>
      </c>
      <c r="AB290">
        <v>0</v>
      </c>
      <c r="AC290">
        <v>0</v>
      </c>
      <c r="AD290">
        <v>0</v>
      </c>
      <c r="AE290">
        <v>3</v>
      </c>
      <c r="AF290">
        <v>3</v>
      </c>
      <c r="AI290" t="s">
        <v>2537</v>
      </c>
      <c r="AJ290" t="s">
        <v>989</v>
      </c>
      <c r="AK290" t="s">
        <v>1039</v>
      </c>
      <c r="AL290" t="s">
        <v>1008</v>
      </c>
      <c r="AM290" t="s">
        <v>1009</v>
      </c>
      <c r="AN290" t="s">
        <v>2538</v>
      </c>
      <c r="AO290" t="s">
        <v>2539</v>
      </c>
      <c r="AP290">
        <v>10</v>
      </c>
      <c r="AQ290">
        <v>1</v>
      </c>
      <c r="AT290" t="s">
        <v>2540</v>
      </c>
      <c r="AU290" t="s">
        <v>2562</v>
      </c>
      <c r="AV290" t="s">
        <v>765</v>
      </c>
      <c r="AW290" t="s">
        <v>765</v>
      </c>
      <c r="AX290" t="s">
        <v>990</v>
      </c>
      <c r="AY290">
        <v>0</v>
      </c>
      <c r="AZ290" t="s">
        <v>994</v>
      </c>
      <c r="BA290">
        <v>1179740890716</v>
      </c>
      <c r="BD290">
        <v>1</v>
      </c>
      <c r="BF290" t="s">
        <v>2563</v>
      </c>
      <c r="BG290">
        <v>1333314600</v>
      </c>
      <c r="BH290" t="s">
        <v>995</v>
      </c>
      <c r="BI290">
        <v>3</v>
      </c>
      <c r="BJ290">
        <v>3</v>
      </c>
      <c r="BK290">
        <v>1300</v>
      </c>
      <c r="BL290" t="s">
        <v>2543</v>
      </c>
    </row>
    <row r="291" spans="3:64">
      <c r="C291" s="2">
        <v>244482</v>
      </c>
      <c r="D291" s="2">
        <v>244482</v>
      </c>
      <c r="F291">
        <v>489</v>
      </c>
      <c r="G291" t="s">
        <v>2531</v>
      </c>
      <c r="H291">
        <v>23</v>
      </c>
      <c r="I291" t="s">
        <v>2532</v>
      </c>
      <c r="J291" t="s">
        <v>985</v>
      </c>
      <c r="K291" t="s">
        <v>986</v>
      </c>
      <c r="L291">
        <v>923</v>
      </c>
      <c r="N291" t="s">
        <v>2680</v>
      </c>
      <c r="O291" t="s">
        <v>2681</v>
      </c>
      <c r="P291">
        <v>1</v>
      </c>
      <c r="Q291" t="s">
        <v>2682</v>
      </c>
      <c r="R291" s="2">
        <v>244481</v>
      </c>
      <c r="S291" s="2">
        <v>244482</v>
      </c>
      <c r="T291" t="s">
        <v>2683</v>
      </c>
      <c r="U291">
        <v>23039556</v>
      </c>
      <c r="V291" t="s">
        <v>267</v>
      </c>
      <c r="W291">
        <v>1</v>
      </c>
      <c r="X291">
        <v>5</v>
      </c>
      <c r="Y291">
        <v>1</v>
      </c>
      <c r="Z291">
        <v>5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5</v>
      </c>
      <c r="AI291" t="s">
        <v>2537</v>
      </c>
      <c r="AJ291" t="s">
        <v>989</v>
      </c>
      <c r="AK291" t="s">
        <v>1039</v>
      </c>
      <c r="AL291" t="s">
        <v>1008</v>
      </c>
      <c r="AM291" t="s">
        <v>1009</v>
      </c>
      <c r="AN291" t="s">
        <v>2538</v>
      </c>
      <c r="AO291" t="s">
        <v>2539</v>
      </c>
      <c r="AP291">
        <v>10</v>
      </c>
      <c r="AQ291">
        <v>1</v>
      </c>
      <c r="AT291" t="s">
        <v>2540</v>
      </c>
      <c r="AU291" t="s">
        <v>2562</v>
      </c>
      <c r="AV291" t="s">
        <v>1010</v>
      </c>
      <c r="AW291" t="s">
        <v>765</v>
      </c>
      <c r="AX291" t="s">
        <v>990</v>
      </c>
      <c r="AY291">
        <v>0</v>
      </c>
      <c r="AZ291" t="s">
        <v>994</v>
      </c>
      <c r="BA291">
        <v>1179740890716</v>
      </c>
      <c r="BD291">
        <v>1</v>
      </c>
      <c r="BF291" t="s">
        <v>2563</v>
      </c>
      <c r="BG291">
        <v>1333314600</v>
      </c>
      <c r="BH291" t="s">
        <v>995</v>
      </c>
      <c r="BI291">
        <v>1</v>
      </c>
      <c r="BJ291">
        <v>5</v>
      </c>
      <c r="BK291">
        <v>1300</v>
      </c>
      <c r="BL291" t="s">
        <v>2543</v>
      </c>
    </row>
    <row r="292" spans="3:64">
      <c r="C292" s="2">
        <v>244482</v>
      </c>
      <c r="D292" s="2">
        <v>244482</v>
      </c>
      <c r="F292">
        <v>489</v>
      </c>
      <c r="G292" t="s">
        <v>2531</v>
      </c>
      <c r="H292">
        <v>23</v>
      </c>
      <c r="I292" t="s">
        <v>2532</v>
      </c>
      <c r="J292" t="s">
        <v>985</v>
      </c>
      <c r="K292" t="s">
        <v>986</v>
      </c>
      <c r="L292">
        <v>923</v>
      </c>
      <c r="N292" t="s">
        <v>2680</v>
      </c>
      <c r="O292" t="s">
        <v>2681</v>
      </c>
      <c r="P292">
        <v>1</v>
      </c>
      <c r="Q292" t="s">
        <v>2682</v>
      </c>
      <c r="R292" s="2">
        <v>244481</v>
      </c>
      <c r="S292" s="2">
        <v>244482</v>
      </c>
      <c r="T292" t="s">
        <v>2683</v>
      </c>
      <c r="U292">
        <v>23086963</v>
      </c>
      <c r="V292" t="s">
        <v>142</v>
      </c>
      <c r="W292">
        <v>3</v>
      </c>
      <c r="X292">
        <v>3</v>
      </c>
      <c r="Y292">
        <v>3</v>
      </c>
      <c r="Z292">
        <v>3</v>
      </c>
      <c r="AA292">
        <v>0</v>
      </c>
      <c r="AB292">
        <v>0</v>
      </c>
      <c r="AC292">
        <v>0</v>
      </c>
      <c r="AD292">
        <v>0</v>
      </c>
      <c r="AE292">
        <v>3</v>
      </c>
      <c r="AF292">
        <v>3</v>
      </c>
      <c r="AI292" t="s">
        <v>2537</v>
      </c>
      <c r="AJ292" t="s">
        <v>989</v>
      </c>
      <c r="AK292" t="s">
        <v>1039</v>
      </c>
      <c r="AL292" t="s">
        <v>1008</v>
      </c>
      <c r="AM292" t="s">
        <v>1009</v>
      </c>
      <c r="AN292" t="s">
        <v>2538</v>
      </c>
      <c r="AO292" t="s">
        <v>2539</v>
      </c>
      <c r="AP292">
        <v>10</v>
      </c>
      <c r="AQ292">
        <v>1</v>
      </c>
      <c r="AT292" t="s">
        <v>2540</v>
      </c>
      <c r="AU292" t="s">
        <v>2562</v>
      </c>
      <c r="AV292" t="s">
        <v>765</v>
      </c>
      <c r="AW292" t="s">
        <v>765</v>
      </c>
      <c r="AX292" t="s">
        <v>990</v>
      </c>
      <c r="AY292">
        <v>0</v>
      </c>
      <c r="AZ292" t="s">
        <v>994</v>
      </c>
      <c r="BA292">
        <v>1179740890716</v>
      </c>
      <c r="BD292">
        <v>1</v>
      </c>
      <c r="BF292" t="s">
        <v>2563</v>
      </c>
      <c r="BG292">
        <v>1333314600</v>
      </c>
      <c r="BH292" t="s">
        <v>995</v>
      </c>
      <c r="BI292">
        <v>3</v>
      </c>
      <c r="BJ292">
        <v>3</v>
      </c>
      <c r="BK292">
        <v>1300</v>
      </c>
      <c r="BL292" t="s">
        <v>2543</v>
      </c>
    </row>
    <row r="293" spans="3:64">
      <c r="C293" s="2">
        <v>244482</v>
      </c>
      <c r="D293" s="2">
        <v>244482</v>
      </c>
      <c r="F293">
        <v>489</v>
      </c>
      <c r="G293" t="s">
        <v>2531</v>
      </c>
      <c r="H293">
        <v>23</v>
      </c>
      <c r="I293" t="s">
        <v>2532</v>
      </c>
      <c r="J293" t="s">
        <v>985</v>
      </c>
      <c r="K293" t="s">
        <v>986</v>
      </c>
      <c r="L293">
        <v>923</v>
      </c>
      <c r="N293" t="s">
        <v>2680</v>
      </c>
      <c r="O293" t="s">
        <v>2681</v>
      </c>
      <c r="P293">
        <v>1</v>
      </c>
      <c r="Q293" t="s">
        <v>2682</v>
      </c>
      <c r="R293" s="2">
        <v>244481</v>
      </c>
      <c r="S293" s="2">
        <v>244482</v>
      </c>
      <c r="T293" t="s">
        <v>2683</v>
      </c>
      <c r="U293">
        <v>23086965</v>
      </c>
      <c r="V293" t="s">
        <v>225</v>
      </c>
      <c r="W293">
        <v>3</v>
      </c>
      <c r="X293">
        <v>3</v>
      </c>
      <c r="Y293">
        <v>3</v>
      </c>
      <c r="Z293">
        <v>3</v>
      </c>
      <c r="AA293">
        <v>0</v>
      </c>
      <c r="AB293">
        <v>0</v>
      </c>
      <c r="AC293">
        <v>0</v>
      </c>
      <c r="AD293">
        <v>0</v>
      </c>
      <c r="AE293">
        <v>3</v>
      </c>
      <c r="AF293">
        <v>3</v>
      </c>
      <c r="AI293" t="s">
        <v>2537</v>
      </c>
      <c r="AJ293" t="s">
        <v>989</v>
      </c>
      <c r="AK293" t="s">
        <v>1039</v>
      </c>
      <c r="AL293" t="s">
        <v>1008</v>
      </c>
      <c r="AM293" t="s">
        <v>1009</v>
      </c>
      <c r="AN293" t="s">
        <v>2538</v>
      </c>
      <c r="AO293" t="s">
        <v>2539</v>
      </c>
      <c r="AP293">
        <v>10</v>
      </c>
      <c r="AQ293">
        <v>1</v>
      </c>
      <c r="AT293" t="s">
        <v>2540</v>
      </c>
      <c r="AU293" t="s">
        <v>2562</v>
      </c>
      <c r="AV293" t="s">
        <v>765</v>
      </c>
      <c r="AW293" t="s">
        <v>765</v>
      </c>
      <c r="AX293" t="s">
        <v>990</v>
      </c>
      <c r="AY293">
        <v>0</v>
      </c>
      <c r="AZ293" t="s">
        <v>994</v>
      </c>
      <c r="BA293">
        <v>1179740890716</v>
      </c>
      <c r="BD293">
        <v>1</v>
      </c>
      <c r="BF293" t="s">
        <v>2563</v>
      </c>
      <c r="BG293">
        <v>1333314600</v>
      </c>
      <c r="BH293" t="s">
        <v>995</v>
      </c>
      <c r="BI293">
        <v>3</v>
      </c>
      <c r="BJ293">
        <v>3</v>
      </c>
      <c r="BK293">
        <v>1300</v>
      </c>
      <c r="BL293" t="s">
        <v>2543</v>
      </c>
    </row>
    <row r="294" spans="3:64">
      <c r="C294" s="2">
        <v>244482</v>
      </c>
      <c r="D294" s="2">
        <v>244482</v>
      </c>
      <c r="F294">
        <v>489</v>
      </c>
      <c r="G294" t="s">
        <v>2531</v>
      </c>
      <c r="H294">
        <v>23</v>
      </c>
      <c r="I294" t="s">
        <v>2532</v>
      </c>
      <c r="J294" t="s">
        <v>985</v>
      </c>
      <c r="K294" t="s">
        <v>986</v>
      </c>
      <c r="L294">
        <v>923</v>
      </c>
      <c r="N294" t="s">
        <v>2680</v>
      </c>
      <c r="O294" t="s">
        <v>2681</v>
      </c>
      <c r="P294">
        <v>1</v>
      </c>
      <c r="Q294" t="s">
        <v>2682</v>
      </c>
      <c r="R294" s="2">
        <v>244481</v>
      </c>
      <c r="S294" s="2">
        <v>244482</v>
      </c>
      <c r="T294" t="s">
        <v>2683</v>
      </c>
      <c r="U294">
        <v>23090977</v>
      </c>
      <c r="V294" t="s">
        <v>98</v>
      </c>
      <c r="W294">
        <v>3</v>
      </c>
      <c r="X294">
        <v>3</v>
      </c>
      <c r="Y294">
        <v>3</v>
      </c>
      <c r="Z294">
        <v>3</v>
      </c>
      <c r="AA294">
        <v>0</v>
      </c>
      <c r="AB294">
        <v>0</v>
      </c>
      <c r="AC294">
        <v>0</v>
      </c>
      <c r="AD294">
        <v>0</v>
      </c>
      <c r="AE294">
        <v>3</v>
      </c>
      <c r="AF294">
        <v>3</v>
      </c>
      <c r="AI294" t="s">
        <v>2537</v>
      </c>
      <c r="AJ294" t="s">
        <v>989</v>
      </c>
      <c r="AK294" t="s">
        <v>1007</v>
      </c>
      <c r="AL294" t="s">
        <v>1008</v>
      </c>
      <c r="AM294" t="s">
        <v>1009</v>
      </c>
      <c r="AN294" t="s">
        <v>2538</v>
      </c>
      <c r="AO294" t="s">
        <v>2539</v>
      </c>
      <c r="AP294">
        <v>10</v>
      </c>
      <c r="AQ294">
        <v>1</v>
      </c>
      <c r="AT294" t="s">
        <v>2540</v>
      </c>
      <c r="AU294" t="s">
        <v>2562</v>
      </c>
      <c r="AV294" t="s">
        <v>765</v>
      </c>
      <c r="AW294" t="s">
        <v>765</v>
      </c>
      <c r="AX294" t="s">
        <v>990</v>
      </c>
      <c r="AY294">
        <v>0</v>
      </c>
      <c r="AZ294" t="s">
        <v>994</v>
      </c>
      <c r="BA294">
        <v>1179740890716</v>
      </c>
      <c r="BD294">
        <v>1</v>
      </c>
      <c r="BF294" t="s">
        <v>2563</v>
      </c>
      <c r="BG294">
        <v>1333314600</v>
      </c>
      <c r="BH294" t="s">
        <v>995</v>
      </c>
      <c r="BI294">
        <v>3</v>
      </c>
      <c r="BJ294">
        <v>3</v>
      </c>
      <c r="BK294">
        <v>1300</v>
      </c>
      <c r="BL294" t="s">
        <v>2543</v>
      </c>
    </row>
    <row r="295" spans="3:64">
      <c r="C295" s="2">
        <v>244482</v>
      </c>
      <c r="D295" s="2">
        <v>244482</v>
      </c>
      <c r="F295">
        <v>489</v>
      </c>
      <c r="G295" t="s">
        <v>2531</v>
      </c>
      <c r="H295">
        <v>23</v>
      </c>
      <c r="I295" t="s">
        <v>2532</v>
      </c>
      <c r="J295" t="s">
        <v>985</v>
      </c>
      <c r="K295" t="s">
        <v>986</v>
      </c>
      <c r="L295">
        <v>923</v>
      </c>
      <c r="N295" t="s">
        <v>2680</v>
      </c>
      <c r="O295" t="s">
        <v>2681</v>
      </c>
      <c r="P295">
        <v>1</v>
      </c>
      <c r="Q295" t="s">
        <v>2682</v>
      </c>
      <c r="R295" s="2">
        <v>244481</v>
      </c>
      <c r="S295" s="2">
        <v>244482</v>
      </c>
      <c r="T295" t="s">
        <v>2683</v>
      </c>
      <c r="U295">
        <v>23090975</v>
      </c>
      <c r="V295" t="s">
        <v>249</v>
      </c>
      <c r="W295">
        <v>3</v>
      </c>
      <c r="X295">
        <v>3</v>
      </c>
      <c r="Y295">
        <v>3</v>
      </c>
      <c r="Z295">
        <v>3</v>
      </c>
      <c r="AA295">
        <v>0</v>
      </c>
      <c r="AB295">
        <v>0</v>
      </c>
      <c r="AC295">
        <v>0</v>
      </c>
      <c r="AD295">
        <v>0</v>
      </c>
      <c r="AE295">
        <v>3</v>
      </c>
      <c r="AF295">
        <v>3</v>
      </c>
      <c r="AI295" t="s">
        <v>2537</v>
      </c>
      <c r="AJ295" t="s">
        <v>989</v>
      </c>
      <c r="AK295" t="s">
        <v>1039</v>
      </c>
      <c r="AL295" t="s">
        <v>1008</v>
      </c>
      <c r="AM295" t="s">
        <v>1009</v>
      </c>
      <c r="AN295" t="s">
        <v>2538</v>
      </c>
      <c r="AO295" t="s">
        <v>2539</v>
      </c>
      <c r="AP295">
        <v>10</v>
      </c>
      <c r="AQ295">
        <v>1</v>
      </c>
      <c r="AT295" t="s">
        <v>2540</v>
      </c>
      <c r="AU295" t="s">
        <v>2562</v>
      </c>
      <c r="AV295" t="s">
        <v>765</v>
      </c>
      <c r="AW295" t="s">
        <v>765</v>
      </c>
      <c r="AX295" t="s">
        <v>990</v>
      </c>
      <c r="AY295">
        <v>0</v>
      </c>
      <c r="AZ295" t="s">
        <v>994</v>
      </c>
      <c r="BA295">
        <v>1179740890716</v>
      </c>
      <c r="BD295">
        <v>1</v>
      </c>
      <c r="BF295" t="s">
        <v>2563</v>
      </c>
      <c r="BG295">
        <v>1333314600</v>
      </c>
      <c r="BH295" t="s">
        <v>995</v>
      </c>
      <c r="BI295">
        <v>3</v>
      </c>
      <c r="BJ295">
        <v>3</v>
      </c>
      <c r="BK295">
        <v>1300</v>
      </c>
      <c r="BL295" t="s">
        <v>2543</v>
      </c>
    </row>
    <row r="296" spans="3:64">
      <c r="C296" s="2">
        <v>244482</v>
      </c>
      <c r="D296" s="2">
        <v>244482</v>
      </c>
      <c r="F296">
        <v>489</v>
      </c>
      <c r="G296" t="s">
        <v>2531</v>
      </c>
      <c r="H296">
        <v>23</v>
      </c>
      <c r="I296" t="s">
        <v>2532</v>
      </c>
      <c r="J296" t="s">
        <v>985</v>
      </c>
      <c r="K296" t="s">
        <v>986</v>
      </c>
      <c r="L296">
        <v>923</v>
      </c>
      <c r="N296" t="s">
        <v>2680</v>
      </c>
      <c r="O296" t="s">
        <v>2681</v>
      </c>
      <c r="P296">
        <v>1</v>
      </c>
      <c r="Q296" t="s">
        <v>2682</v>
      </c>
      <c r="R296" s="2">
        <v>244481</v>
      </c>
      <c r="S296" s="2">
        <v>244482</v>
      </c>
      <c r="T296" t="s">
        <v>2683</v>
      </c>
      <c r="U296">
        <v>23086967</v>
      </c>
      <c r="V296" t="s">
        <v>209</v>
      </c>
      <c r="W296">
        <v>3</v>
      </c>
      <c r="X296">
        <v>3</v>
      </c>
      <c r="Y296">
        <v>3</v>
      </c>
      <c r="Z296">
        <v>3</v>
      </c>
      <c r="AA296">
        <v>0</v>
      </c>
      <c r="AB296">
        <v>0</v>
      </c>
      <c r="AC296">
        <v>0</v>
      </c>
      <c r="AD296">
        <v>0</v>
      </c>
      <c r="AE296">
        <v>3</v>
      </c>
      <c r="AF296">
        <v>3</v>
      </c>
      <c r="AI296" t="s">
        <v>2537</v>
      </c>
      <c r="AJ296" t="s">
        <v>989</v>
      </c>
      <c r="AK296" t="s">
        <v>1039</v>
      </c>
      <c r="AL296" t="s">
        <v>1008</v>
      </c>
      <c r="AM296" t="s">
        <v>1009</v>
      </c>
      <c r="AN296" t="s">
        <v>2538</v>
      </c>
      <c r="AO296" t="s">
        <v>2539</v>
      </c>
      <c r="AP296">
        <v>10</v>
      </c>
      <c r="AQ296">
        <v>1</v>
      </c>
      <c r="AT296" t="s">
        <v>2540</v>
      </c>
      <c r="AU296" t="s">
        <v>2562</v>
      </c>
      <c r="AV296" t="s">
        <v>765</v>
      </c>
      <c r="AW296" t="s">
        <v>765</v>
      </c>
      <c r="AX296" t="s">
        <v>990</v>
      </c>
      <c r="AY296">
        <v>0</v>
      </c>
      <c r="AZ296" t="s">
        <v>994</v>
      </c>
      <c r="BA296">
        <v>1179740890716</v>
      </c>
      <c r="BD296">
        <v>1</v>
      </c>
      <c r="BF296" t="s">
        <v>2563</v>
      </c>
      <c r="BG296">
        <v>1333314600</v>
      </c>
      <c r="BH296" t="s">
        <v>995</v>
      </c>
      <c r="BI296">
        <v>3</v>
      </c>
      <c r="BJ296">
        <v>3</v>
      </c>
      <c r="BK296">
        <v>1300</v>
      </c>
      <c r="BL296" t="s">
        <v>2543</v>
      </c>
    </row>
    <row r="297" spans="3:64">
      <c r="C297" s="2">
        <v>244482</v>
      </c>
      <c r="D297" s="2">
        <v>244482</v>
      </c>
      <c r="F297">
        <v>489</v>
      </c>
      <c r="G297" t="s">
        <v>2531</v>
      </c>
      <c r="H297">
        <v>23</v>
      </c>
      <c r="I297" t="s">
        <v>2532</v>
      </c>
      <c r="J297" t="s">
        <v>985</v>
      </c>
      <c r="K297" t="s">
        <v>986</v>
      </c>
      <c r="L297">
        <v>923</v>
      </c>
      <c r="N297" t="s">
        <v>2680</v>
      </c>
      <c r="O297" t="s">
        <v>2681</v>
      </c>
      <c r="P297">
        <v>1</v>
      </c>
      <c r="Q297" t="s">
        <v>2682</v>
      </c>
      <c r="R297" s="2">
        <v>244481</v>
      </c>
      <c r="S297" s="2">
        <v>244482</v>
      </c>
      <c r="T297" t="s">
        <v>2683</v>
      </c>
      <c r="U297">
        <v>23086658</v>
      </c>
      <c r="V297" t="s">
        <v>140</v>
      </c>
      <c r="W297">
        <v>5</v>
      </c>
      <c r="X297">
        <v>5</v>
      </c>
      <c r="Y297">
        <v>5</v>
      </c>
      <c r="Z297">
        <v>5</v>
      </c>
      <c r="AA297">
        <v>0</v>
      </c>
      <c r="AB297">
        <v>0</v>
      </c>
      <c r="AC297">
        <v>0</v>
      </c>
      <c r="AD297">
        <v>0</v>
      </c>
      <c r="AE297">
        <v>5</v>
      </c>
      <c r="AF297">
        <v>5</v>
      </c>
      <c r="AI297" t="s">
        <v>2537</v>
      </c>
      <c r="AJ297" t="s">
        <v>989</v>
      </c>
      <c r="AK297" t="s">
        <v>1039</v>
      </c>
      <c r="AL297" t="s">
        <v>1008</v>
      </c>
      <c r="AM297" t="s">
        <v>1009</v>
      </c>
      <c r="AN297" t="s">
        <v>2538</v>
      </c>
      <c r="AO297" t="s">
        <v>2539</v>
      </c>
      <c r="AP297">
        <v>10</v>
      </c>
      <c r="AQ297">
        <v>1</v>
      </c>
      <c r="AT297" t="s">
        <v>2540</v>
      </c>
      <c r="AU297" t="s">
        <v>2562</v>
      </c>
      <c r="AV297" t="s">
        <v>765</v>
      </c>
      <c r="AW297" t="s">
        <v>765</v>
      </c>
      <c r="AX297" t="s">
        <v>990</v>
      </c>
      <c r="AY297">
        <v>0</v>
      </c>
      <c r="AZ297" t="s">
        <v>994</v>
      </c>
      <c r="BA297">
        <v>1179740890716</v>
      </c>
      <c r="BD297">
        <v>1</v>
      </c>
      <c r="BF297" t="s">
        <v>2563</v>
      </c>
      <c r="BG297">
        <v>1333314600</v>
      </c>
      <c r="BH297" t="s">
        <v>995</v>
      </c>
      <c r="BI297">
        <v>5</v>
      </c>
      <c r="BJ297">
        <v>5</v>
      </c>
      <c r="BK297">
        <v>1300</v>
      </c>
      <c r="BL297" t="s">
        <v>2543</v>
      </c>
    </row>
    <row r="298" spans="3:64">
      <c r="C298" s="2">
        <v>244482</v>
      </c>
      <c r="D298" s="2">
        <v>244482</v>
      </c>
      <c r="F298">
        <v>489</v>
      </c>
      <c r="G298" t="s">
        <v>2531</v>
      </c>
      <c r="H298">
        <v>23</v>
      </c>
      <c r="I298" t="s">
        <v>2532</v>
      </c>
      <c r="J298" t="s">
        <v>985</v>
      </c>
      <c r="K298" t="s">
        <v>986</v>
      </c>
      <c r="L298">
        <v>923</v>
      </c>
      <c r="N298" t="s">
        <v>2680</v>
      </c>
      <c r="O298" t="s">
        <v>2681</v>
      </c>
      <c r="P298">
        <v>1</v>
      </c>
      <c r="Q298" t="s">
        <v>2682</v>
      </c>
      <c r="R298" s="2">
        <v>244481</v>
      </c>
      <c r="S298" s="2">
        <v>244482</v>
      </c>
      <c r="T298" t="s">
        <v>2683</v>
      </c>
      <c r="U298">
        <v>23092558</v>
      </c>
      <c r="V298" t="s">
        <v>251</v>
      </c>
      <c r="W298">
        <v>5</v>
      </c>
      <c r="X298">
        <v>5</v>
      </c>
      <c r="Y298">
        <v>5</v>
      </c>
      <c r="Z298">
        <v>5</v>
      </c>
      <c r="AA298">
        <v>0</v>
      </c>
      <c r="AB298">
        <v>0</v>
      </c>
      <c r="AC298">
        <v>0</v>
      </c>
      <c r="AD298">
        <v>0</v>
      </c>
      <c r="AE298">
        <v>5</v>
      </c>
      <c r="AF298">
        <v>5</v>
      </c>
      <c r="AI298" t="s">
        <v>2537</v>
      </c>
      <c r="AJ298" t="s">
        <v>989</v>
      </c>
      <c r="AK298" t="s">
        <v>1039</v>
      </c>
      <c r="AL298" t="s">
        <v>1008</v>
      </c>
      <c r="AM298" t="s">
        <v>1009</v>
      </c>
      <c r="AN298" t="s">
        <v>2538</v>
      </c>
      <c r="AO298" t="s">
        <v>2539</v>
      </c>
      <c r="AP298">
        <v>10</v>
      </c>
      <c r="AQ298">
        <v>1</v>
      </c>
      <c r="AT298" t="s">
        <v>2540</v>
      </c>
      <c r="AU298" t="s">
        <v>2562</v>
      </c>
      <c r="AV298" t="s">
        <v>765</v>
      </c>
      <c r="AW298" t="s">
        <v>765</v>
      </c>
      <c r="AX298" t="s">
        <v>990</v>
      </c>
      <c r="AY298">
        <v>0</v>
      </c>
      <c r="AZ298" t="s">
        <v>994</v>
      </c>
      <c r="BA298">
        <v>1179740890716</v>
      </c>
      <c r="BD298">
        <v>1</v>
      </c>
      <c r="BF298" t="s">
        <v>2563</v>
      </c>
      <c r="BG298">
        <v>1333314600</v>
      </c>
      <c r="BH298" t="s">
        <v>995</v>
      </c>
      <c r="BI298">
        <v>5</v>
      </c>
      <c r="BJ298">
        <v>5</v>
      </c>
      <c r="BK298">
        <v>1300</v>
      </c>
      <c r="BL298" t="s">
        <v>2543</v>
      </c>
    </row>
    <row r="299" spans="3:64">
      <c r="C299" s="2">
        <v>244482</v>
      </c>
      <c r="D299" s="2">
        <v>244482</v>
      </c>
      <c r="F299">
        <v>489</v>
      </c>
      <c r="G299" t="s">
        <v>2531</v>
      </c>
      <c r="H299">
        <v>23</v>
      </c>
      <c r="I299" t="s">
        <v>2532</v>
      </c>
      <c r="J299" t="s">
        <v>985</v>
      </c>
      <c r="K299" t="s">
        <v>986</v>
      </c>
      <c r="L299">
        <v>923</v>
      </c>
      <c r="N299" t="s">
        <v>2680</v>
      </c>
      <c r="O299" t="s">
        <v>2681</v>
      </c>
      <c r="P299">
        <v>1</v>
      </c>
      <c r="Q299" t="s">
        <v>2682</v>
      </c>
      <c r="R299" s="2">
        <v>244481</v>
      </c>
      <c r="S299" s="2">
        <v>244482</v>
      </c>
      <c r="T299" t="s">
        <v>2683</v>
      </c>
      <c r="U299">
        <v>23095547</v>
      </c>
      <c r="V299" t="s">
        <v>144</v>
      </c>
      <c r="W299">
        <v>3</v>
      </c>
      <c r="X299">
        <v>3</v>
      </c>
      <c r="Y299">
        <v>3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3</v>
      </c>
      <c r="AF299">
        <v>3</v>
      </c>
      <c r="AI299" t="s">
        <v>2537</v>
      </c>
      <c r="AJ299" t="s">
        <v>989</v>
      </c>
      <c r="AK299" t="s">
        <v>1039</v>
      </c>
      <c r="AL299" t="s">
        <v>1008</v>
      </c>
      <c r="AM299" t="s">
        <v>1009</v>
      </c>
      <c r="AN299" t="s">
        <v>2538</v>
      </c>
      <c r="AO299" t="s">
        <v>2539</v>
      </c>
      <c r="AP299">
        <v>10</v>
      </c>
      <c r="AQ299">
        <v>1</v>
      </c>
      <c r="AT299" t="s">
        <v>2540</v>
      </c>
      <c r="AU299" t="s">
        <v>2562</v>
      </c>
      <c r="AV299" t="s">
        <v>765</v>
      </c>
      <c r="AW299" t="s">
        <v>765</v>
      </c>
      <c r="AX299" t="s">
        <v>990</v>
      </c>
      <c r="AY299">
        <v>0</v>
      </c>
      <c r="AZ299" t="s">
        <v>994</v>
      </c>
      <c r="BA299">
        <v>1179740890716</v>
      </c>
      <c r="BD299">
        <v>1</v>
      </c>
      <c r="BF299" t="s">
        <v>2563</v>
      </c>
      <c r="BG299">
        <v>1333314600</v>
      </c>
      <c r="BH299" t="s">
        <v>995</v>
      </c>
      <c r="BI299">
        <v>3</v>
      </c>
      <c r="BJ299">
        <v>3</v>
      </c>
      <c r="BK299">
        <v>1300</v>
      </c>
      <c r="BL299" t="s">
        <v>2543</v>
      </c>
    </row>
    <row r="300" spans="3:64">
      <c r="C300" s="2">
        <v>244482</v>
      </c>
      <c r="D300" s="2">
        <v>244482</v>
      </c>
      <c r="F300">
        <v>489</v>
      </c>
      <c r="G300" t="s">
        <v>2531</v>
      </c>
      <c r="H300">
        <v>23</v>
      </c>
      <c r="I300" t="s">
        <v>2532</v>
      </c>
      <c r="J300" t="s">
        <v>985</v>
      </c>
      <c r="K300" t="s">
        <v>986</v>
      </c>
      <c r="L300">
        <v>923</v>
      </c>
      <c r="N300" t="s">
        <v>2680</v>
      </c>
      <c r="O300" t="s">
        <v>2681</v>
      </c>
      <c r="P300">
        <v>1</v>
      </c>
      <c r="Q300" t="s">
        <v>2682</v>
      </c>
      <c r="R300" s="2">
        <v>244481</v>
      </c>
      <c r="S300" s="2">
        <v>244482</v>
      </c>
      <c r="T300" t="s">
        <v>2683</v>
      </c>
      <c r="U300">
        <v>23084674</v>
      </c>
      <c r="V300" t="s">
        <v>19</v>
      </c>
      <c r="W300">
        <v>3</v>
      </c>
      <c r="X300">
        <v>1.2</v>
      </c>
      <c r="Y300">
        <v>3</v>
      </c>
      <c r="Z300">
        <v>1.2</v>
      </c>
      <c r="AA300">
        <v>0</v>
      </c>
      <c r="AB300">
        <v>0</v>
      </c>
      <c r="AC300">
        <v>0</v>
      </c>
      <c r="AD300">
        <v>0</v>
      </c>
      <c r="AE300">
        <v>3</v>
      </c>
      <c r="AF300">
        <v>1.2</v>
      </c>
      <c r="AI300" t="s">
        <v>2537</v>
      </c>
      <c r="AJ300" t="s">
        <v>989</v>
      </c>
      <c r="AK300" t="s">
        <v>1007</v>
      </c>
      <c r="AL300" t="s">
        <v>1484</v>
      </c>
      <c r="AM300" t="s">
        <v>1009</v>
      </c>
      <c r="AN300" t="s">
        <v>2538</v>
      </c>
      <c r="AO300" t="s">
        <v>2539</v>
      </c>
      <c r="AP300">
        <v>10</v>
      </c>
      <c r="AQ300">
        <v>1</v>
      </c>
      <c r="AT300" t="s">
        <v>2540</v>
      </c>
      <c r="AU300" t="s">
        <v>2562</v>
      </c>
      <c r="AV300" t="s">
        <v>914</v>
      </c>
      <c r="AW300" t="s">
        <v>765</v>
      </c>
      <c r="AX300" t="s">
        <v>990</v>
      </c>
      <c r="AY300">
        <v>0</v>
      </c>
      <c r="AZ300" t="s">
        <v>994</v>
      </c>
      <c r="BA300">
        <v>1179740890716</v>
      </c>
      <c r="BD300">
        <v>1</v>
      </c>
      <c r="BF300" t="s">
        <v>2563</v>
      </c>
      <c r="BG300">
        <v>1333314600</v>
      </c>
      <c r="BH300" t="s">
        <v>995</v>
      </c>
      <c r="BI300">
        <v>3</v>
      </c>
      <c r="BJ300">
        <v>1.2</v>
      </c>
      <c r="BK300">
        <v>1300</v>
      </c>
      <c r="BL300" t="s">
        <v>2543</v>
      </c>
    </row>
    <row r="301" spans="3:64">
      <c r="C301" s="2">
        <v>244482</v>
      </c>
      <c r="D301" s="2">
        <v>244482</v>
      </c>
      <c r="F301">
        <v>489</v>
      </c>
      <c r="G301" t="s">
        <v>2531</v>
      </c>
      <c r="H301">
        <v>23</v>
      </c>
      <c r="I301" t="s">
        <v>2532</v>
      </c>
      <c r="J301" t="s">
        <v>985</v>
      </c>
      <c r="K301" t="s">
        <v>986</v>
      </c>
      <c r="L301">
        <v>923</v>
      </c>
      <c r="N301" t="s">
        <v>2680</v>
      </c>
      <c r="O301" t="s">
        <v>2681</v>
      </c>
      <c r="P301">
        <v>1</v>
      </c>
      <c r="Q301" t="s">
        <v>2682</v>
      </c>
      <c r="R301" s="2">
        <v>244481</v>
      </c>
      <c r="S301" s="2">
        <v>244482</v>
      </c>
      <c r="T301" t="s">
        <v>2683</v>
      </c>
      <c r="U301">
        <v>23090967</v>
      </c>
      <c r="V301" t="s">
        <v>63</v>
      </c>
      <c r="W301">
        <v>3</v>
      </c>
      <c r="X301">
        <v>3</v>
      </c>
      <c r="Y301">
        <v>3</v>
      </c>
      <c r="Z301">
        <v>3</v>
      </c>
      <c r="AA301">
        <v>0</v>
      </c>
      <c r="AB301">
        <v>0</v>
      </c>
      <c r="AC301">
        <v>0</v>
      </c>
      <c r="AD301">
        <v>0</v>
      </c>
      <c r="AE301">
        <v>3</v>
      </c>
      <c r="AF301">
        <v>3</v>
      </c>
      <c r="AI301" t="s">
        <v>2537</v>
      </c>
      <c r="AJ301" t="s">
        <v>989</v>
      </c>
      <c r="AK301" t="s">
        <v>1007</v>
      </c>
      <c r="AL301" t="s">
        <v>1008</v>
      </c>
      <c r="AM301" t="s">
        <v>1009</v>
      </c>
      <c r="AN301" t="s">
        <v>2538</v>
      </c>
      <c r="AO301" t="s">
        <v>2539</v>
      </c>
      <c r="AP301">
        <v>10</v>
      </c>
      <c r="AQ301">
        <v>1</v>
      </c>
      <c r="AT301" t="s">
        <v>2540</v>
      </c>
      <c r="AU301" t="s">
        <v>2562</v>
      </c>
      <c r="AV301" t="s">
        <v>765</v>
      </c>
      <c r="AW301" t="s">
        <v>765</v>
      </c>
      <c r="AX301" t="s">
        <v>990</v>
      </c>
      <c r="AY301">
        <v>0</v>
      </c>
      <c r="AZ301" t="s">
        <v>994</v>
      </c>
      <c r="BA301">
        <v>1179740890716</v>
      </c>
      <c r="BD301">
        <v>1</v>
      </c>
      <c r="BF301" t="s">
        <v>2563</v>
      </c>
      <c r="BG301">
        <v>1333314600</v>
      </c>
      <c r="BH301" t="s">
        <v>995</v>
      </c>
      <c r="BI301">
        <v>3</v>
      </c>
      <c r="BJ301">
        <v>3</v>
      </c>
      <c r="BK301">
        <v>1300</v>
      </c>
      <c r="BL301" t="s">
        <v>2543</v>
      </c>
    </row>
    <row r="302" spans="3:64">
      <c r="C302" s="2">
        <v>244482</v>
      </c>
      <c r="D302" s="2">
        <v>244482</v>
      </c>
      <c r="F302">
        <v>489</v>
      </c>
      <c r="G302" t="s">
        <v>2531</v>
      </c>
      <c r="H302">
        <v>23</v>
      </c>
      <c r="I302" t="s">
        <v>2532</v>
      </c>
      <c r="J302" t="s">
        <v>985</v>
      </c>
      <c r="K302" t="s">
        <v>986</v>
      </c>
      <c r="L302">
        <v>923</v>
      </c>
      <c r="N302" t="s">
        <v>2680</v>
      </c>
      <c r="O302" t="s">
        <v>2681</v>
      </c>
      <c r="P302">
        <v>1</v>
      </c>
      <c r="Q302" t="s">
        <v>2682</v>
      </c>
      <c r="R302" s="2">
        <v>244481</v>
      </c>
      <c r="S302" s="2">
        <v>244482</v>
      </c>
      <c r="T302" t="s">
        <v>2683</v>
      </c>
      <c r="U302">
        <v>23095553</v>
      </c>
      <c r="V302" t="s">
        <v>67</v>
      </c>
      <c r="W302">
        <v>3</v>
      </c>
      <c r="X302">
        <v>3</v>
      </c>
      <c r="Y302">
        <v>3</v>
      </c>
      <c r="Z302">
        <v>3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3</v>
      </c>
      <c r="AI302" t="s">
        <v>2537</v>
      </c>
      <c r="AJ302" t="s">
        <v>989</v>
      </c>
      <c r="AK302" t="s">
        <v>1007</v>
      </c>
      <c r="AL302" t="s">
        <v>1008</v>
      </c>
      <c r="AM302" t="s">
        <v>1009</v>
      </c>
      <c r="AN302" t="s">
        <v>2538</v>
      </c>
      <c r="AO302" t="s">
        <v>2539</v>
      </c>
      <c r="AP302">
        <v>10</v>
      </c>
      <c r="AQ302">
        <v>1</v>
      </c>
      <c r="AT302" t="s">
        <v>2540</v>
      </c>
      <c r="AU302" t="s">
        <v>2562</v>
      </c>
      <c r="AV302" t="s">
        <v>765</v>
      </c>
      <c r="AW302" t="s">
        <v>765</v>
      </c>
      <c r="AX302" t="s">
        <v>990</v>
      </c>
      <c r="AY302">
        <v>0</v>
      </c>
      <c r="AZ302" t="s">
        <v>994</v>
      </c>
      <c r="BA302">
        <v>1179740890716</v>
      </c>
      <c r="BD302">
        <v>1</v>
      </c>
      <c r="BF302" t="s">
        <v>2563</v>
      </c>
      <c r="BG302">
        <v>1333314600</v>
      </c>
      <c r="BH302" t="s">
        <v>995</v>
      </c>
      <c r="BI302">
        <v>3</v>
      </c>
      <c r="BJ302">
        <v>3</v>
      </c>
      <c r="BK302">
        <v>1300</v>
      </c>
      <c r="BL302" t="s">
        <v>2543</v>
      </c>
    </row>
    <row r="303" spans="3:64">
      <c r="C303" s="2">
        <v>244482</v>
      </c>
      <c r="D303" s="2">
        <v>244482</v>
      </c>
      <c r="F303">
        <v>489</v>
      </c>
      <c r="G303" t="s">
        <v>2531</v>
      </c>
      <c r="H303">
        <v>23</v>
      </c>
      <c r="I303" t="s">
        <v>2532</v>
      </c>
      <c r="J303" t="s">
        <v>985</v>
      </c>
      <c r="K303" t="s">
        <v>986</v>
      </c>
      <c r="L303">
        <v>923</v>
      </c>
      <c r="N303" t="s">
        <v>2680</v>
      </c>
      <c r="O303" t="s">
        <v>2681</v>
      </c>
      <c r="P303">
        <v>1</v>
      </c>
      <c r="Q303" t="s">
        <v>2682</v>
      </c>
      <c r="R303" s="2">
        <v>244481</v>
      </c>
      <c r="S303" s="2">
        <v>244482</v>
      </c>
      <c r="T303" t="s">
        <v>2683</v>
      </c>
      <c r="U303">
        <v>23086969</v>
      </c>
      <c r="V303" t="s">
        <v>189</v>
      </c>
      <c r="W303">
        <v>3</v>
      </c>
      <c r="X303">
        <v>3</v>
      </c>
      <c r="Y303">
        <v>3</v>
      </c>
      <c r="Z303">
        <v>3</v>
      </c>
      <c r="AA303">
        <v>0</v>
      </c>
      <c r="AB303">
        <v>0</v>
      </c>
      <c r="AC303">
        <v>0</v>
      </c>
      <c r="AD303">
        <v>0</v>
      </c>
      <c r="AE303">
        <v>3</v>
      </c>
      <c r="AF303">
        <v>3</v>
      </c>
      <c r="AI303" t="s">
        <v>2537</v>
      </c>
      <c r="AJ303" t="s">
        <v>989</v>
      </c>
      <c r="AK303" t="s">
        <v>1039</v>
      </c>
      <c r="AL303" t="s">
        <v>1008</v>
      </c>
      <c r="AM303" t="s">
        <v>1009</v>
      </c>
      <c r="AN303" t="s">
        <v>2538</v>
      </c>
      <c r="AO303" t="s">
        <v>2539</v>
      </c>
      <c r="AP303">
        <v>10</v>
      </c>
      <c r="AQ303">
        <v>1</v>
      </c>
      <c r="AT303" t="s">
        <v>2540</v>
      </c>
      <c r="AU303" t="s">
        <v>2562</v>
      </c>
      <c r="AV303" t="s">
        <v>765</v>
      </c>
      <c r="AW303" t="s">
        <v>765</v>
      </c>
      <c r="AX303" t="s">
        <v>990</v>
      </c>
      <c r="AY303">
        <v>0</v>
      </c>
      <c r="AZ303" t="s">
        <v>994</v>
      </c>
      <c r="BA303">
        <v>1179740890716</v>
      </c>
      <c r="BD303">
        <v>1</v>
      </c>
      <c r="BF303" t="s">
        <v>2563</v>
      </c>
      <c r="BG303">
        <v>1333314600</v>
      </c>
      <c r="BH303" t="s">
        <v>995</v>
      </c>
      <c r="BI303">
        <v>3</v>
      </c>
      <c r="BJ303">
        <v>3</v>
      </c>
      <c r="BK303">
        <v>1300</v>
      </c>
      <c r="BL303" t="s">
        <v>2543</v>
      </c>
    </row>
    <row r="304" spans="3:64">
      <c r="C304" s="2">
        <v>244482</v>
      </c>
      <c r="D304" s="2">
        <v>244482</v>
      </c>
      <c r="F304">
        <v>489</v>
      </c>
      <c r="G304" t="s">
        <v>2531</v>
      </c>
      <c r="H304">
        <v>23</v>
      </c>
      <c r="I304" t="s">
        <v>2532</v>
      </c>
      <c r="J304" t="s">
        <v>985</v>
      </c>
      <c r="K304" t="s">
        <v>986</v>
      </c>
      <c r="L304">
        <v>923</v>
      </c>
      <c r="N304" t="s">
        <v>2684</v>
      </c>
      <c r="O304" t="s">
        <v>2685</v>
      </c>
      <c r="P304">
        <v>1</v>
      </c>
      <c r="Q304" t="s">
        <v>2686</v>
      </c>
      <c r="R304" s="2">
        <v>244481</v>
      </c>
      <c r="S304" s="2">
        <v>244482</v>
      </c>
      <c r="T304" t="s">
        <v>2687</v>
      </c>
      <c r="U304">
        <v>23095547</v>
      </c>
      <c r="V304" t="s">
        <v>144</v>
      </c>
      <c r="W304">
        <v>3</v>
      </c>
      <c r="X304">
        <v>3</v>
      </c>
      <c r="Y304">
        <v>3</v>
      </c>
      <c r="Z304">
        <v>3</v>
      </c>
      <c r="AA304">
        <v>0</v>
      </c>
      <c r="AB304">
        <v>0</v>
      </c>
      <c r="AC304">
        <v>0</v>
      </c>
      <c r="AD304">
        <v>0</v>
      </c>
      <c r="AE304">
        <v>3</v>
      </c>
      <c r="AF304">
        <v>3</v>
      </c>
      <c r="AI304" t="s">
        <v>2537</v>
      </c>
      <c r="AJ304" t="s">
        <v>989</v>
      </c>
      <c r="AK304" t="s">
        <v>1039</v>
      </c>
      <c r="AL304" t="s">
        <v>1008</v>
      </c>
      <c r="AM304" t="s">
        <v>1009</v>
      </c>
      <c r="AN304" t="s">
        <v>2538</v>
      </c>
      <c r="AO304" t="s">
        <v>2539</v>
      </c>
      <c r="AP304">
        <v>10</v>
      </c>
      <c r="AQ304">
        <v>1</v>
      </c>
      <c r="AT304" t="s">
        <v>2540</v>
      </c>
      <c r="AU304" t="s">
        <v>2562</v>
      </c>
      <c r="AV304" t="s">
        <v>765</v>
      </c>
      <c r="AW304" t="s">
        <v>765</v>
      </c>
      <c r="AX304" t="s">
        <v>990</v>
      </c>
      <c r="AY304">
        <v>0</v>
      </c>
      <c r="AZ304" t="s">
        <v>994</v>
      </c>
      <c r="BA304">
        <v>1179740890745</v>
      </c>
      <c r="BD304">
        <v>1</v>
      </c>
      <c r="BF304" t="s">
        <v>2563</v>
      </c>
      <c r="BG304">
        <v>1333314600</v>
      </c>
      <c r="BH304" t="s">
        <v>995</v>
      </c>
      <c r="BI304">
        <v>3</v>
      </c>
      <c r="BJ304">
        <v>3</v>
      </c>
      <c r="BL304" t="s">
        <v>2543</v>
      </c>
    </row>
    <row r="305" spans="3:64">
      <c r="C305" s="2">
        <v>244482</v>
      </c>
      <c r="D305" s="2">
        <v>244482</v>
      </c>
      <c r="F305">
        <v>489</v>
      </c>
      <c r="G305" t="s">
        <v>2531</v>
      </c>
      <c r="H305">
        <v>23</v>
      </c>
      <c r="I305" t="s">
        <v>2532</v>
      </c>
      <c r="J305" t="s">
        <v>985</v>
      </c>
      <c r="K305" t="s">
        <v>986</v>
      </c>
      <c r="L305">
        <v>923</v>
      </c>
      <c r="N305" t="s">
        <v>2684</v>
      </c>
      <c r="O305" t="s">
        <v>2685</v>
      </c>
      <c r="P305">
        <v>1</v>
      </c>
      <c r="Q305" t="s">
        <v>2686</v>
      </c>
      <c r="R305" s="2">
        <v>244481</v>
      </c>
      <c r="S305" s="2">
        <v>244482</v>
      </c>
      <c r="T305" t="s">
        <v>2687</v>
      </c>
      <c r="U305">
        <v>23090967</v>
      </c>
      <c r="V305" t="s">
        <v>63</v>
      </c>
      <c r="W305">
        <v>3</v>
      </c>
      <c r="X305">
        <v>3</v>
      </c>
      <c r="Y305">
        <v>3</v>
      </c>
      <c r="Z305">
        <v>3</v>
      </c>
      <c r="AA305">
        <v>0</v>
      </c>
      <c r="AB305">
        <v>0</v>
      </c>
      <c r="AC305">
        <v>0</v>
      </c>
      <c r="AD305">
        <v>0</v>
      </c>
      <c r="AE305">
        <v>3</v>
      </c>
      <c r="AF305">
        <v>3</v>
      </c>
      <c r="AI305" t="s">
        <v>2537</v>
      </c>
      <c r="AJ305" t="s">
        <v>989</v>
      </c>
      <c r="AK305" t="s">
        <v>1007</v>
      </c>
      <c r="AL305" t="s">
        <v>1008</v>
      </c>
      <c r="AM305" t="s">
        <v>1009</v>
      </c>
      <c r="AN305" t="s">
        <v>2538</v>
      </c>
      <c r="AO305" t="s">
        <v>2539</v>
      </c>
      <c r="AP305">
        <v>10</v>
      </c>
      <c r="AQ305">
        <v>1</v>
      </c>
      <c r="AT305" t="s">
        <v>2540</v>
      </c>
      <c r="AU305" t="s">
        <v>2562</v>
      </c>
      <c r="AV305" t="s">
        <v>765</v>
      </c>
      <c r="AW305" t="s">
        <v>765</v>
      </c>
      <c r="AX305" t="s">
        <v>990</v>
      </c>
      <c r="AY305">
        <v>0</v>
      </c>
      <c r="AZ305" t="s">
        <v>994</v>
      </c>
      <c r="BA305">
        <v>1179740890745</v>
      </c>
      <c r="BD305">
        <v>1</v>
      </c>
      <c r="BF305" t="s">
        <v>2563</v>
      </c>
      <c r="BG305">
        <v>1333314600</v>
      </c>
      <c r="BH305" t="s">
        <v>995</v>
      </c>
      <c r="BI305">
        <v>3</v>
      </c>
      <c r="BJ305">
        <v>3</v>
      </c>
      <c r="BL305" t="s">
        <v>2543</v>
      </c>
    </row>
    <row r="306" spans="3:64">
      <c r="C306" s="2">
        <v>244482</v>
      </c>
      <c r="D306" s="2">
        <v>244482</v>
      </c>
      <c r="F306">
        <v>489</v>
      </c>
      <c r="G306" t="s">
        <v>2531</v>
      </c>
      <c r="H306">
        <v>23</v>
      </c>
      <c r="I306" t="s">
        <v>2532</v>
      </c>
      <c r="J306" t="s">
        <v>985</v>
      </c>
      <c r="K306" t="s">
        <v>986</v>
      </c>
      <c r="L306">
        <v>923</v>
      </c>
      <c r="N306" t="s">
        <v>2684</v>
      </c>
      <c r="O306" t="s">
        <v>2685</v>
      </c>
      <c r="P306">
        <v>1</v>
      </c>
      <c r="Q306" t="s">
        <v>2686</v>
      </c>
      <c r="R306" s="2">
        <v>244481</v>
      </c>
      <c r="S306" s="2">
        <v>244482</v>
      </c>
      <c r="T306" t="s">
        <v>2687</v>
      </c>
      <c r="U306">
        <v>23086966</v>
      </c>
      <c r="V306" t="s">
        <v>199</v>
      </c>
      <c r="W306">
        <v>3</v>
      </c>
      <c r="X306">
        <v>3</v>
      </c>
      <c r="Y306">
        <v>3</v>
      </c>
      <c r="Z306">
        <v>3</v>
      </c>
      <c r="AA306">
        <v>0</v>
      </c>
      <c r="AB306">
        <v>0</v>
      </c>
      <c r="AC306">
        <v>0</v>
      </c>
      <c r="AD306">
        <v>0</v>
      </c>
      <c r="AE306">
        <v>3</v>
      </c>
      <c r="AF306">
        <v>3</v>
      </c>
      <c r="AI306" t="s">
        <v>2537</v>
      </c>
      <c r="AJ306" t="s">
        <v>989</v>
      </c>
      <c r="AK306" t="s">
        <v>1039</v>
      </c>
      <c r="AL306" t="s">
        <v>1008</v>
      </c>
      <c r="AM306" t="s">
        <v>1009</v>
      </c>
      <c r="AN306" t="s">
        <v>2538</v>
      </c>
      <c r="AO306" t="s">
        <v>2539</v>
      </c>
      <c r="AP306">
        <v>10</v>
      </c>
      <c r="AQ306">
        <v>1</v>
      </c>
      <c r="AT306" t="s">
        <v>2540</v>
      </c>
      <c r="AU306" t="s">
        <v>2562</v>
      </c>
      <c r="AV306" t="s">
        <v>765</v>
      </c>
      <c r="AW306" t="s">
        <v>765</v>
      </c>
      <c r="AX306" t="s">
        <v>990</v>
      </c>
      <c r="AY306">
        <v>0</v>
      </c>
      <c r="AZ306" t="s">
        <v>994</v>
      </c>
      <c r="BA306">
        <v>1179740890745</v>
      </c>
      <c r="BD306">
        <v>1</v>
      </c>
      <c r="BF306" t="s">
        <v>2563</v>
      </c>
      <c r="BG306">
        <v>1333314600</v>
      </c>
      <c r="BH306" t="s">
        <v>995</v>
      </c>
      <c r="BI306">
        <v>3</v>
      </c>
      <c r="BJ306">
        <v>3</v>
      </c>
      <c r="BL306" t="s">
        <v>2543</v>
      </c>
    </row>
    <row r="307" spans="3:64">
      <c r="C307" s="2">
        <v>244482</v>
      </c>
      <c r="D307" s="2">
        <v>244482</v>
      </c>
      <c r="F307">
        <v>489</v>
      </c>
      <c r="G307" t="s">
        <v>2531</v>
      </c>
      <c r="H307">
        <v>23</v>
      </c>
      <c r="I307" t="s">
        <v>2532</v>
      </c>
      <c r="J307" t="s">
        <v>985</v>
      </c>
      <c r="K307" t="s">
        <v>986</v>
      </c>
      <c r="L307">
        <v>923</v>
      </c>
      <c r="N307" t="s">
        <v>2684</v>
      </c>
      <c r="O307" t="s">
        <v>2685</v>
      </c>
      <c r="P307">
        <v>1</v>
      </c>
      <c r="Q307" t="s">
        <v>2686</v>
      </c>
      <c r="R307" s="2">
        <v>244481</v>
      </c>
      <c r="S307" s="2">
        <v>244482</v>
      </c>
      <c r="T307" t="s">
        <v>2687</v>
      </c>
      <c r="U307">
        <v>23090975</v>
      </c>
      <c r="V307" t="s">
        <v>249</v>
      </c>
      <c r="W307">
        <v>6</v>
      </c>
      <c r="X307">
        <v>6</v>
      </c>
      <c r="Y307">
        <v>6</v>
      </c>
      <c r="Z307">
        <v>6</v>
      </c>
      <c r="AA307">
        <v>0</v>
      </c>
      <c r="AB307">
        <v>0</v>
      </c>
      <c r="AC307">
        <v>0</v>
      </c>
      <c r="AD307">
        <v>0</v>
      </c>
      <c r="AE307">
        <v>6</v>
      </c>
      <c r="AF307">
        <v>6</v>
      </c>
      <c r="AI307" t="s">
        <v>2537</v>
      </c>
      <c r="AJ307" t="s">
        <v>989</v>
      </c>
      <c r="AK307" t="s">
        <v>1039</v>
      </c>
      <c r="AL307" t="s">
        <v>1008</v>
      </c>
      <c r="AM307" t="s">
        <v>1009</v>
      </c>
      <c r="AN307" t="s">
        <v>2538</v>
      </c>
      <c r="AO307" t="s">
        <v>2539</v>
      </c>
      <c r="AP307">
        <v>10</v>
      </c>
      <c r="AQ307">
        <v>1</v>
      </c>
      <c r="AT307" t="s">
        <v>2540</v>
      </c>
      <c r="AU307" t="s">
        <v>2562</v>
      </c>
      <c r="AV307" t="s">
        <v>765</v>
      </c>
      <c r="AW307" t="s">
        <v>765</v>
      </c>
      <c r="AX307" t="s">
        <v>990</v>
      </c>
      <c r="AY307">
        <v>0</v>
      </c>
      <c r="AZ307" t="s">
        <v>994</v>
      </c>
      <c r="BA307">
        <v>1179740890745</v>
      </c>
      <c r="BD307">
        <v>1</v>
      </c>
      <c r="BF307" t="s">
        <v>2563</v>
      </c>
      <c r="BG307">
        <v>1333314600</v>
      </c>
      <c r="BH307" t="s">
        <v>995</v>
      </c>
      <c r="BI307">
        <v>6</v>
      </c>
      <c r="BJ307">
        <v>6</v>
      </c>
      <c r="BL307" t="s">
        <v>2543</v>
      </c>
    </row>
    <row r="308" spans="3:64">
      <c r="C308" s="2">
        <v>244482</v>
      </c>
      <c r="D308" s="2">
        <v>244482</v>
      </c>
      <c r="F308">
        <v>489</v>
      </c>
      <c r="G308" t="s">
        <v>2531</v>
      </c>
      <c r="H308">
        <v>23</v>
      </c>
      <c r="I308" t="s">
        <v>2532</v>
      </c>
      <c r="J308" t="s">
        <v>985</v>
      </c>
      <c r="K308" t="s">
        <v>986</v>
      </c>
      <c r="L308">
        <v>923</v>
      </c>
      <c r="N308" t="s">
        <v>2684</v>
      </c>
      <c r="O308" t="s">
        <v>2685</v>
      </c>
      <c r="P308">
        <v>1</v>
      </c>
      <c r="Q308" t="s">
        <v>2686</v>
      </c>
      <c r="R308" s="2">
        <v>244481</v>
      </c>
      <c r="S308" s="2">
        <v>244482</v>
      </c>
      <c r="T308" t="s">
        <v>2687</v>
      </c>
      <c r="U308">
        <v>23086963</v>
      </c>
      <c r="V308" t="s">
        <v>142</v>
      </c>
      <c r="W308">
        <v>6</v>
      </c>
      <c r="X308">
        <v>6</v>
      </c>
      <c r="Y308">
        <v>6</v>
      </c>
      <c r="Z308">
        <v>6</v>
      </c>
      <c r="AA308">
        <v>0</v>
      </c>
      <c r="AB308">
        <v>0</v>
      </c>
      <c r="AC308">
        <v>0</v>
      </c>
      <c r="AD308">
        <v>0</v>
      </c>
      <c r="AE308">
        <v>6</v>
      </c>
      <c r="AF308">
        <v>6</v>
      </c>
      <c r="AI308" t="s">
        <v>2537</v>
      </c>
      <c r="AJ308" t="s">
        <v>989</v>
      </c>
      <c r="AK308" t="s">
        <v>1039</v>
      </c>
      <c r="AL308" t="s">
        <v>1008</v>
      </c>
      <c r="AM308" t="s">
        <v>1009</v>
      </c>
      <c r="AN308" t="s">
        <v>2538</v>
      </c>
      <c r="AO308" t="s">
        <v>2539</v>
      </c>
      <c r="AP308">
        <v>10</v>
      </c>
      <c r="AQ308">
        <v>1</v>
      </c>
      <c r="AT308" t="s">
        <v>2540</v>
      </c>
      <c r="AU308" t="s">
        <v>2562</v>
      </c>
      <c r="AV308" t="s">
        <v>765</v>
      </c>
      <c r="AW308" t="s">
        <v>765</v>
      </c>
      <c r="AX308" t="s">
        <v>990</v>
      </c>
      <c r="AY308">
        <v>0</v>
      </c>
      <c r="AZ308" t="s">
        <v>994</v>
      </c>
      <c r="BA308">
        <v>1179740890745</v>
      </c>
      <c r="BD308">
        <v>1</v>
      </c>
      <c r="BF308" t="s">
        <v>2563</v>
      </c>
      <c r="BG308">
        <v>1333314600</v>
      </c>
      <c r="BH308" t="s">
        <v>995</v>
      </c>
      <c r="BI308">
        <v>6</v>
      </c>
      <c r="BJ308">
        <v>6</v>
      </c>
      <c r="BL308" t="s">
        <v>2543</v>
      </c>
    </row>
    <row r="309" spans="3:64">
      <c r="C309" s="2">
        <v>244482</v>
      </c>
      <c r="D309" s="2">
        <v>244482</v>
      </c>
      <c r="F309">
        <v>489</v>
      </c>
      <c r="G309" t="s">
        <v>2531</v>
      </c>
      <c r="H309">
        <v>23</v>
      </c>
      <c r="I309" t="s">
        <v>2532</v>
      </c>
      <c r="J309" t="s">
        <v>985</v>
      </c>
      <c r="K309" t="s">
        <v>986</v>
      </c>
      <c r="L309">
        <v>923</v>
      </c>
      <c r="N309" t="s">
        <v>2684</v>
      </c>
      <c r="O309" t="s">
        <v>2685</v>
      </c>
      <c r="P309">
        <v>1</v>
      </c>
      <c r="Q309" t="s">
        <v>2686</v>
      </c>
      <c r="R309" s="2">
        <v>244481</v>
      </c>
      <c r="S309" s="2">
        <v>244482</v>
      </c>
      <c r="T309" t="s">
        <v>2687</v>
      </c>
      <c r="U309">
        <v>23086969</v>
      </c>
      <c r="V309" t="s">
        <v>189</v>
      </c>
      <c r="W309">
        <v>3</v>
      </c>
      <c r="X309">
        <v>3</v>
      </c>
      <c r="Y309">
        <v>3</v>
      </c>
      <c r="Z309">
        <v>3</v>
      </c>
      <c r="AA309">
        <v>0</v>
      </c>
      <c r="AB309">
        <v>0</v>
      </c>
      <c r="AC309">
        <v>0</v>
      </c>
      <c r="AD309">
        <v>0</v>
      </c>
      <c r="AE309">
        <v>3</v>
      </c>
      <c r="AF309">
        <v>3</v>
      </c>
      <c r="AI309" t="s">
        <v>2537</v>
      </c>
      <c r="AJ309" t="s">
        <v>989</v>
      </c>
      <c r="AK309" t="s">
        <v>1039</v>
      </c>
      <c r="AL309" t="s">
        <v>1008</v>
      </c>
      <c r="AM309" t="s">
        <v>1009</v>
      </c>
      <c r="AN309" t="s">
        <v>2538</v>
      </c>
      <c r="AO309" t="s">
        <v>2539</v>
      </c>
      <c r="AP309">
        <v>10</v>
      </c>
      <c r="AQ309">
        <v>1</v>
      </c>
      <c r="AT309" t="s">
        <v>2540</v>
      </c>
      <c r="AU309" t="s">
        <v>2562</v>
      </c>
      <c r="AV309" t="s">
        <v>765</v>
      </c>
      <c r="AW309" t="s">
        <v>765</v>
      </c>
      <c r="AX309" t="s">
        <v>990</v>
      </c>
      <c r="AY309">
        <v>0</v>
      </c>
      <c r="AZ309" t="s">
        <v>994</v>
      </c>
      <c r="BA309">
        <v>1179740890745</v>
      </c>
      <c r="BD309">
        <v>1</v>
      </c>
      <c r="BF309" t="s">
        <v>2563</v>
      </c>
      <c r="BG309">
        <v>1333314600</v>
      </c>
      <c r="BH309" t="s">
        <v>995</v>
      </c>
      <c r="BI309">
        <v>3</v>
      </c>
      <c r="BJ309">
        <v>3</v>
      </c>
      <c r="BL309" t="s">
        <v>2543</v>
      </c>
    </row>
    <row r="310" spans="3:64">
      <c r="C310" s="2">
        <v>244482</v>
      </c>
      <c r="D310" s="2">
        <v>244482</v>
      </c>
      <c r="F310">
        <v>489</v>
      </c>
      <c r="G310" t="s">
        <v>2531</v>
      </c>
      <c r="H310">
        <v>23</v>
      </c>
      <c r="I310" t="s">
        <v>2532</v>
      </c>
      <c r="J310" t="s">
        <v>985</v>
      </c>
      <c r="K310" t="s">
        <v>986</v>
      </c>
      <c r="L310">
        <v>923</v>
      </c>
      <c r="N310" t="s">
        <v>2684</v>
      </c>
      <c r="O310" t="s">
        <v>2685</v>
      </c>
      <c r="P310">
        <v>1</v>
      </c>
      <c r="Q310" t="s">
        <v>2686</v>
      </c>
      <c r="R310" s="2">
        <v>244481</v>
      </c>
      <c r="S310" s="2">
        <v>244482</v>
      </c>
      <c r="T310" t="s">
        <v>2687</v>
      </c>
      <c r="U310">
        <v>23086967</v>
      </c>
      <c r="V310" t="s">
        <v>209</v>
      </c>
      <c r="W310">
        <v>3</v>
      </c>
      <c r="X310">
        <v>3</v>
      </c>
      <c r="Y310">
        <v>3</v>
      </c>
      <c r="Z310">
        <v>3</v>
      </c>
      <c r="AA310">
        <v>0</v>
      </c>
      <c r="AB310">
        <v>0</v>
      </c>
      <c r="AC310">
        <v>0</v>
      </c>
      <c r="AD310">
        <v>0</v>
      </c>
      <c r="AE310">
        <v>3</v>
      </c>
      <c r="AF310">
        <v>3</v>
      </c>
      <c r="AI310" t="s">
        <v>2537</v>
      </c>
      <c r="AJ310" t="s">
        <v>989</v>
      </c>
      <c r="AK310" t="s">
        <v>1039</v>
      </c>
      <c r="AL310" t="s">
        <v>1008</v>
      </c>
      <c r="AM310" t="s">
        <v>1009</v>
      </c>
      <c r="AN310" t="s">
        <v>2538</v>
      </c>
      <c r="AO310" t="s">
        <v>2539</v>
      </c>
      <c r="AP310">
        <v>10</v>
      </c>
      <c r="AQ310">
        <v>1</v>
      </c>
      <c r="AT310" t="s">
        <v>2540</v>
      </c>
      <c r="AU310" t="s">
        <v>2562</v>
      </c>
      <c r="AV310" t="s">
        <v>765</v>
      </c>
      <c r="AW310" t="s">
        <v>765</v>
      </c>
      <c r="AX310" t="s">
        <v>990</v>
      </c>
      <c r="AY310">
        <v>0</v>
      </c>
      <c r="AZ310" t="s">
        <v>994</v>
      </c>
      <c r="BA310">
        <v>1179740890745</v>
      </c>
      <c r="BD310">
        <v>1</v>
      </c>
      <c r="BF310" t="s">
        <v>2563</v>
      </c>
      <c r="BG310">
        <v>1333314600</v>
      </c>
      <c r="BH310" t="s">
        <v>995</v>
      </c>
      <c r="BI310">
        <v>3</v>
      </c>
      <c r="BJ310">
        <v>3</v>
      </c>
      <c r="BL310" t="s">
        <v>2543</v>
      </c>
    </row>
    <row r="311" spans="3:64">
      <c r="C311" s="2">
        <v>244482</v>
      </c>
      <c r="D311" s="2">
        <v>244482</v>
      </c>
      <c r="F311">
        <v>489</v>
      </c>
      <c r="G311" t="s">
        <v>2531</v>
      </c>
      <c r="H311">
        <v>23</v>
      </c>
      <c r="I311" t="s">
        <v>2532</v>
      </c>
      <c r="J311" t="s">
        <v>985</v>
      </c>
      <c r="K311" t="s">
        <v>986</v>
      </c>
      <c r="L311">
        <v>923</v>
      </c>
      <c r="N311" t="s">
        <v>2684</v>
      </c>
      <c r="O311" t="s">
        <v>2685</v>
      </c>
      <c r="P311">
        <v>1</v>
      </c>
      <c r="Q311" t="s">
        <v>2686</v>
      </c>
      <c r="R311" s="2">
        <v>244481</v>
      </c>
      <c r="S311" s="2">
        <v>244482</v>
      </c>
      <c r="T311" t="s">
        <v>2687</v>
      </c>
      <c r="U311">
        <v>23086964</v>
      </c>
      <c r="V311" t="s">
        <v>156</v>
      </c>
      <c r="W311">
        <v>3</v>
      </c>
      <c r="X311">
        <v>3</v>
      </c>
      <c r="Y311">
        <v>3</v>
      </c>
      <c r="Z311">
        <v>3</v>
      </c>
      <c r="AA311">
        <v>0</v>
      </c>
      <c r="AB311">
        <v>0</v>
      </c>
      <c r="AC311">
        <v>0</v>
      </c>
      <c r="AD311">
        <v>0</v>
      </c>
      <c r="AE311">
        <v>3</v>
      </c>
      <c r="AF311">
        <v>3</v>
      </c>
      <c r="AI311" t="s">
        <v>2537</v>
      </c>
      <c r="AJ311" t="s">
        <v>989</v>
      </c>
      <c r="AK311" t="s">
        <v>1039</v>
      </c>
      <c r="AL311" t="s">
        <v>1008</v>
      </c>
      <c r="AM311" t="s">
        <v>1009</v>
      </c>
      <c r="AN311" t="s">
        <v>2538</v>
      </c>
      <c r="AO311" t="s">
        <v>2539</v>
      </c>
      <c r="AP311">
        <v>10</v>
      </c>
      <c r="AQ311">
        <v>1</v>
      </c>
      <c r="AT311" t="s">
        <v>2540</v>
      </c>
      <c r="AU311" t="s">
        <v>2562</v>
      </c>
      <c r="AV311" t="s">
        <v>765</v>
      </c>
      <c r="AW311" t="s">
        <v>765</v>
      </c>
      <c r="AX311" t="s">
        <v>990</v>
      </c>
      <c r="AY311">
        <v>0</v>
      </c>
      <c r="AZ311" t="s">
        <v>994</v>
      </c>
      <c r="BA311">
        <v>1179740890745</v>
      </c>
      <c r="BD311">
        <v>1</v>
      </c>
      <c r="BF311" t="s">
        <v>2563</v>
      </c>
      <c r="BG311">
        <v>1333314600</v>
      </c>
      <c r="BH311" t="s">
        <v>995</v>
      </c>
      <c r="BI311">
        <v>3</v>
      </c>
      <c r="BJ311">
        <v>3</v>
      </c>
      <c r="BL311" t="s">
        <v>2543</v>
      </c>
    </row>
    <row r="312" spans="3:64">
      <c r="C312" s="2">
        <v>244482</v>
      </c>
      <c r="D312" s="2">
        <v>244482</v>
      </c>
      <c r="F312">
        <v>489</v>
      </c>
      <c r="G312" t="s">
        <v>2531</v>
      </c>
      <c r="H312">
        <v>23</v>
      </c>
      <c r="I312" t="s">
        <v>2532</v>
      </c>
      <c r="J312" t="s">
        <v>985</v>
      </c>
      <c r="K312" t="s">
        <v>986</v>
      </c>
      <c r="L312">
        <v>923</v>
      </c>
      <c r="N312" t="s">
        <v>2684</v>
      </c>
      <c r="O312" t="s">
        <v>2685</v>
      </c>
      <c r="P312">
        <v>1</v>
      </c>
      <c r="Q312" t="s">
        <v>2686</v>
      </c>
      <c r="R312" s="2">
        <v>244481</v>
      </c>
      <c r="S312" s="2">
        <v>244482</v>
      </c>
      <c r="T312" t="s">
        <v>2687</v>
      </c>
      <c r="U312">
        <v>23086968</v>
      </c>
      <c r="V312" t="s">
        <v>247</v>
      </c>
      <c r="W312">
        <v>6</v>
      </c>
      <c r="X312">
        <v>6</v>
      </c>
      <c r="Y312">
        <v>6</v>
      </c>
      <c r="Z312">
        <v>6</v>
      </c>
      <c r="AA312">
        <v>0</v>
      </c>
      <c r="AB312">
        <v>0</v>
      </c>
      <c r="AC312">
        <v>0</v>
      </c>
      <c r="AD312">
        <v>0</v>
      </c>
      <c r="AE312">
        <v>6</v>
      </c>
      <c r="AF312">
        <v>6</v>
      </c>
      <c r="AI312" t="s">
        <v>2537</v>
      </c>
      <c r="AJ312" t="s">
        <v>989</v>
      </c>
      <c r="AK312" t="s">
        <v>1039</v>
      </c>
      <c r="AL312" t="s">
        <v>1008</v>
      </c>
      <c r="AM312" t="s">
        <v>1009</v>
      </c>
      <c r="AN312" t="s">
        <v>2538</v>
      </c>
      <c r="AO312" t="s">
        <v>2539</v>
      </c>
      <c r="AP312">
        <v>10</v>
      </c>
      <c r="AQ312">
        <v>1</v>
      </c>
      <c r="AT312" t="s">
        <v>2540</v>
      </c>
      <c r="AU312" t="s">
        <v>2562</v>
      </c>
      <c r="AV312" t="s">
        <v>765</v>
      </c>
      <c r="AW312" t="s">
        <v>765</v>
      </c>
      <c r="AX312" t="s">
        <v>990</v>
      </c>
      <c r="AY312">
        <v>0</v>
      </c>
      <c r="AZ312" t="s">
        <v>994</v>
      </c>
      <c r="BA312">
        <v>1179740890745</v>
      </c>
      <c r="BD312">
        <v>1</v>
      </c>
      <c r="BF312" t="s">
        <v>2563</v>
      </c>
      <c r="BG312">
        <v>1333314600</v>
      </c>
      <c r="BH312" t="s">
        <v>995</v>
      </c>
      <c r="BI312">
        <v>6</v>
      </c>
      <c r="BJ312">
        <v>6</v>
      </c>
      <c r="BL312" t="s">
        <v>2543</v>
      </c>
    </row>
    <row r="313" spans="3:64">
      <c r="C313" s="2">
        <v>244482</v>
      </c>
      <c r="D313" s="2">
        <v>244482</v>
      </c>
      <c r="F313">
        <v>489</v>
      </c>
      <c r="G313" t="s">
        <v>2531</v>
      </c>
      <c r="H313">
        <v>23</v>
      </c>
      <c r="I313" t="s">
        <v>2532</v>
      </c>
      <c r="J313" t="s">
        <v>985</v>
      </c>
      <c r="K313" t="s">
        <v>986</v>
      </c>
      <c r="L313">
        <v>923</v>
      </c>
      <c r="N313" t="s">
        <v>2684</v>
      </c>
      <c r="O313" t="s">
        <v>2685</v>
      </c>
      <c r="P313">
        <v>1</v>
      </c>
      <c r="Q313" t="s">
        <v>2686</v>
      </c>
      <c r="R313" s="2">
        <v>244481</v>
      </c>
      <c r="S313" s="2">
        <v>244482</v>
      </c>
      <c r="T313" t="s">
        <v>2687</v>
      </c>
      <c r="U313">
        <v>23039556</v>
      </c>
      <c r="V313" t="s">
        <v>267</v>
      </c>
      <c r="W313">
        <v>2</v>
      </c>
      <c r="X313">
        <v>10</v>
      </c>
      <c r="Y313">
        <v>2</v>
      </c>
      <c r="Z313">
        <v>10</v>
      </c>
      <c r="AA313">
        <v>0</v>
      </c>
      <c r="AB313">
        <v>0</v>
      </c>
      <c r="AC313">
        <v>0</v>
      </c>
      <c r="AD313">
        <v>0</v>
      </c>
      <c r="AE313">
        <v>2</v>
      </c>
      <c r="AF313">
        <v>10</v>
      </c>
      <c r="AI313" t="s">
        <v>2537</v>
      </c>
      <c r="AJ313" t="s">
        <v>989</v>
      </c>
      <c r="AK313" t="s">
        <v>1039</v>
      </c>
      <c r="AL313" t="s">
        <v>1008</v>
      </c>
      <c r="AM313" t="s">
        <v>1009</v>
      </c>
      <c r="AN313" t="s">
        <v>2538</v>
      </c>
      <c r="AO313" t="s">
        <v>2539</v>
      </c>
      <c r="AP313">
        <v>10</v>
      </c>
      <c r="AQ313">
        <v>1</v>
      </c>
      <c r="AT313" t="s">
        <v>2540</v>
      </c>
      <c r="AU313" t="s">
        <v>2562</v>
      </c>
      <c r="AV313" t="s">
        <v>1010</v>
      </c>
      <c r="AW313" t="s">
        <v>765</v>
      </c>
      <c r="AX313" t="s">
        <v>990</v>
      </c>
      <c r="AY313">
        <v>0</v>
      </c>
      <c r="AZ313" t="s">
        <v>994</v>
      </c>
      <c r="BA313">
        <v>1179740890745</v>
      </c>
      <c r="BD313">
        <v>1</v>
      </c>
      <c r="BF313" t="s">
        <v>2563</v>
      </c>
      <c r="BG313">
        <v>1333314600</v>
      </c>
      <c r="BH313" t="s">
        <v>995</v>
      </c>
      <c r="BI313">
        <v>2</v>
      </c>
      <c r="BJ313">
        <v>10</v>
      </c>
      <c r="BL313" t="s">
        <v>2543</v>
      </c>
    </row>
    <row r="314" spans="3:64">
      <c r="C314" s="2">
        <v>244482</v>
      </c>
      <c r="D314" s="2">
        <v>244482</v>
      </c>
      <c r="F314">
        <v>489</v>
      </c>
      <c r="G314" t="s">
        <v>2531</v>
      </c>
      <c r="H314">
        <v>23</v>
      </c>
      <c r="I314" t="s">
        <v>2532</v>
      </c>
      <c r="J314" t="s">
        <v>985</v>
      </c>
      <c r="K314" t="s">
        <v>986</v>
      </c>
      <c r="L314">
        <v>923</v>
      </c>
      <c r="N314" t="s">
        <v>2684</v>
      </c>
      <c r="O314" t="s">
        <v>2685</v>
      </c>
      <c r="P314">
        <v>1</v>
      </c>
      <c r="Q314" t="s">
        <v>2686</v>
      </c>
      <c r="R314" s="2">
        <v>244481</v>
      </c>
      <c r="S314" s="2">
        <v>244482</v>
      </c>
      <c r="T314" t="s">
        <v>2687</v>
      </c>
      <c r="U314">
        <v>23095553</v>
      </c>
      <c r="V314" t="s">
        <v>67</v>
      </c>
      <c r="W314">
        <v>3</v>
      </c>
      <c r="X314">
        <v>3</v>
      </c>
      <c r="Y314">
        <v>3</v>
      </c>
      <c r="Z314">
        <v>3</v>
      </c>
      <c r="AA314">
        <v>0</v>
      </c>
      <c r="AB314">
        <v>0</v>
      </c>
      <c r="AC314">
        <v>0</v>
      </c>
      <c r="AD314">
        <v>0</v>
      </c>
      <c r="AE314">
        <v>3</v>
      </c>
      <c r="AF314">
        <v>3</v>
      </c>
      <c r="AI314" t="s">
        <v>2537</v>
      </c>
      <c r="AJ314" t="s">
        <v>989</v>
      </c>
      <c r="AK314" t="s">
        <v>1007</v>
      </c>
      <c r="AL314" t="s">
        <v>1008</v>
      </c>
      <c r="AM314" t="s">
        <v>1009</v>
      </c>
      <c r="AN314" t="s">
        <v>2538</v>
      </c>
      <c r="AO314" t="s">
        <v>2539</v>
      </c>
      <c r="AP314">
        <v>10</v>
      </c>
      <c r="AQ314">
        <v>1</v>
      </c>
      <c r="AT314" t="s">
        <v>2540</v>
      </c>
      <c r="AU314" t="s">
        <v>2562</v>
      </c>
      <c r="AV314" t="s">
        <v>765</v>
      </c>
      <c r="AW314" t="s">
        <v>765</v>
      </c>
      <c r="AX314" t="s">
        <v>990</v>
      </c>
      <c r="AY314">
        <v>0</v>
      </c>
      <c r="AZ314" t="s">
        <v>994</v>
      </c>
      <c r="BA314">
        <v>1179740890745</v>
      </c>
      <c r="BD314">
        <v>1</v>
      </c>
      <c r="BF314" t="s">
        <v>2563</v>
      </c>
      <c r="BG314">
        <v>1333314600</v>
      </c>
      <c r="BH314" t="s">
        <v>995</v>
      </c>
      <c r="BI314">
        <v>3</v>
      </c>
      <c r="BJ314">
        <v>3</v>
      </c>
      <c r="BL314" t="s">
        <v>2543</v>
      </c>
    </row>
    <row r="315" spans="3:64">
      <c r="C315" s="2">
        <v>244482</v>
      </c>
      <c r="D315" s="2">
        <v>244482</v>
      </c>
      <c r="F315">
        <v>489</v>
      </c>
      <c r="G315" t="s">
        <v>2531</v>
      </c>
      <c r="H315">
        <v>23</v>
      </c>
      <c r="I315" t="s">
        <v>2532</v>
      </c>
      <c r="J315" t="s">
        <v>985</v>
      </c>
      <c r="K315" t="s">
        <v>986</v>
      </c>
      <c r="L315">
        <v>923</v>
      </c>
      <c r="N315" t="s">
        <v>2688</v>
      </c>
      <c r="O315" t="s">
        <v>2689</v>
      </c>
      <c r="P315">
        <v>1</v>
      </c>
      <c r="Q315" t="s">
        <v>2690</v>
      </c>
      <c r="R315" s="2">
        <v>244481</v>
      </c>
      <c r="S315" s="2">
        <v>244482</v>
      </c>
      <c r="T315" t="s">
        <v>2691</v>
      </c>
      <c r="U315">
        <v>23095547</v>
      </c>
      <c r="V315" t="s">
        <v>144</v>
      </c>
      <c r="W315">
        <v>30</v>
      </c>
      <c r="X315">
        <v>30</v>
      </c>
      <c r="Y315">
        <v>30</v>
      </c>
      <c r="Z315">
        <v>30</v>
      </c>
      <c r="AA315">
        <v>0</v>
      </c>
      <c r="AB315">
        <v>0</v>
      </c>
      <c r="AC315">
        <v>0</v>
      </c>
      <c r="AD315">
        <v>0</v>
      </c>
      <c r="AE315">
        <v>30</v>
      </c>
      <c r="AF315">
        <v>30</v>
      </c>
      <c r="AI315" t="s">
        <v>2537</v>
      </c>
      <c r="AJ315" t="s">
        <v>989</v>
      </c>
      <c r="AK315" t="s">
        <v>1039</v>
      </c>
      <c r="AL315" t="s">
        <v>1008</v>
      </c>
      <c r="AM315" t="s">
        <v>1009</v>
      </c>
      <c r="AN315" t="s">
        <v>2538</v>
      </c>
      <c r="AO315" t="s">
        <v>2539</v>
      </c>
      <c r="AP315">
        <v>10</v>
      </c>
      <c r="AQ315">
        <v>1</v>
      </c>
      <c r="AT315" t="s">
        <v>2540</v>
      </c>
      <c r="AU315" t="s">
        <v>2562</v>
      </c>
      <c r="AV315" t="s">
        <v>765</v>
      </c>
      <c r="AW315" t="s">
        <v>765</v>
      </c>
      <c r="AX315" t="s">
        <v>990</v>
      </c>
      <c r="AY315">
        <v>0</v>
      </c>
      <c r="AZ315" t="s">
        <v>994</v>
      </c>
      <c r="BA315">
        <v>1179740890748</v>
      </c>
      <c r="BD315">
        <v>1</v>
      </c>
      <c r="BF315" t="s">
        <v>2563</v>
      </c>
      <c r="BG315">
        <v>1333314600</v>
      </c>
      <c r="BH315" t="s">
        <v>995</v>
      </c>
      <c r="BI315">
        <v>30</v>
      </c>
      <c r="BJ315">
        <v>30</v>
      </c>
      <c r="BK315">
        <v>1300</v>
      </c>
      <c r="BL315" t="s">
        <v>2543</v>
      </c>
    </row>
    <row r="316" spans="3:64">
      <c r="C316" s="2">
        <v>244482</v>
      </c>
      <c r="D316" s="2">
        <v>244482</v>
      </c>
      <c r="F316">
        <v>489</v>
      </c>
      <c r="G316" t="s">
        <v>2531</v>
      </c>
      <c r="H316">
        <v>23</v>
      </c>
      <c r="I316" t="s">
        <v>2532</v>
      </c>
      <c r="J316" t="s">
        <v>985</v>
      </c>
      <c r="K316" t="s">
        <v>986</v>
      </c>
      <c r="L316">
        <v>923</v>
      </c>
      <c r="N316" t="s">
        <v>2688</v>
      </c>
      <c r="O316" t="s">
        <v>2689</v>
      </c>
      <c r="P316">
        <v>1</v>
      </c>
      <c r="Q316" t="s">
        <v>2690</v>
      </c>
      <c r="R316" s="2">
        <v>244481</v>
      </c>
      <c r="S316" s="2">
        <v>244482</v>
      </c>
      <c r="T316" t="s">
        <v>2691</v>
      </c>
      <c r="U316">
        <v>23086967</v>
      </c>
      <c r="V316" t="s">
        <v>209</v>
      </c>
      <c r="W316">
        <v>6</v>
      </c>
      <c r="X316">
        <v>6</v>
      </c>
      <c r="Y316">
        <v>6</v>
      </c>
      <c r="Z316">
        <v>6</v>
      </c>
      <c r="AA316">
        <v>0</v>
      </c>
      <c r="AB316">
        <v>0</v>
      </c>
      <c r="AC316">
        <v>0</v>
      </c>
      <c r="AD316">
        <v>0</v>
      </c>
      <c r="AE316">
        <v>6</v>
      </c>
      <c r="AF316">
        <v>6</v>
      </c>
      <c r="AI316" t="s">
        <v>2537</v>
      </c>
      <c r="AJ316" t="s">
        <v>989</v>
      </c>
      <c r="AK316" t="s">
        <v>1039</v>
      </c>
      <c r="AL316" t="s">
        <v>1008</v>
      </c>
      <c r="AM316" t="s">
        <v>1009</v>
      </c>
      <c r="AN316" t="s">
        <v>2538</v>
      </c>
      <c r="AO316" t="s">
        <v>2539</v>
      </c>
      <c r="AP316">
        <v>10</v>
      </c>
      <c r="AQ316">
        <v>1</v>
      </c>
      <c r="AT316" t="s">
        <v>2540</v>
      </c>
      <c r="AU316" t="s">
        <v>2562</v>
      </c>
      <c r="AV316" t="s">
        <v>765</v>
      </c>
      <c r="AW316" t="s">
        <v>765</v>
      </c>
      <c r="AX316" t="s">
        <v>990</v>
      </c>
      <c r="AY316">
        <v>0</v>
      </c>
      <c r="AZ316" t="s">
        <v>994</v>
      </c>
      <c r="BA316">
        <v>1179740890748</v>
      </c>
      <c r="BD316">
        <v>1</v>
      </c>
      <c r="BF316" t="s">
        <v>2563</v>
      </c>
      <c r="BG316">
        <v>1333314600</v>
      </c>
      <c r="BH316" t="s">
        <v>995</v>
      </c>
      <c r="BI316">
        <v>6</v>
      </c>
      <c r="BJ316">
        <v>6</v>
      </c>
      <c r="BK316">
        <v>1300</v>
      </c>
      <c r="BL316" t="s">
        <v>2543</v>
      </c>
    </row>
    <row r="317" spans="3:64">
      <c r="C317" s="2">
        <v>244482</v>
      </c>
      <c r="D317" s="2">
        <v>244482</v>
      </c>
      <c r="F317">
        <v>489</v>
      </c>
      <c r="G317" t="s">
        <v>2531</v>
      </c>
      <c r="H317">
        <v>23</v>
      </c>
      <c r="I317" t="s">
        <v>2532</v>
      </c>
      <c r="J317" t="s">
        <v>985</v>
      </c>
      <c r="K317" t="s">
        <v>986</v>
      </c>
      <c r="L317">
        <v>923</v>
      </c>
      <c r="N317" t="s">
        <v>2688</v>
      </c>
      <c r="O317" t="s">
        <v>2689</v>
      </c>
      <c r="P317">
        <v>1</v>
      </c>
      <c r="Q317" t="s">
        <v>2690</v>
      </c>
      <c r="R317" s="2">
        <v>244481</v>
      </c>
      <c r="S317" s="2">
        <v>244482</v>
      </c>
      <c r="T317" t="s">
        <v>2691</v>
      </c>
      <c r="U317">
        <v>23057690</v>
      </c>
      <c r="V317" t="s">
        <v>65</v>
      </c>
      <c r="W317">
        <v>5</v>
      </c>
      <c r="X317">
        <v>5</v>
      </c>
      <c r="Y317">
        <v>5</v>
      </c>
      <c r="Z317">
        <v>5</v>
      </c>
      <c r="AA317">
        <v>0</v>
      </c>
      <c r="AB317">
        <v>0</v>
      </c>
      <c r="AC317">
        <v>0</v>
      </c>
      <c r="AD317">
        <v>0</v>
      </c>
      <c r="AE317">
        <v>5</v>
      </c>
      <c r="AF317">
        <v>5</v>
      </c>
      <c r="AI317" t="s">
        <v>2537</v>
      </c>
      <c r="AJ317" t="s">
        <v>989</v>
      </c>
      <c r="AK317" t="s">
        <v>1007</v>
      </c>
      <c r="AL317" t="s">
        <v>1008</v>
      </c>
      <c r="AM317" t="s">
        <v>1009</v>
      </c>
      <c r="AN317" t="s">
        <v>2538</v>
      </c>
      <c r="AO317" t="s">
        <v>2539</v>
      </c>
      <c r="AP317">
        <v>10</v>
      </c>
      <c r="AQ317">
        <v>1</v>
      </c>
      <c r="AT317" t="s">
        <v>2540</v>
      </c>
      <c r="AU317" t="s">
        <v>2562</v>
      </c>
      <c r="AV317" t="s">
        <v>765</v>
      </c>
      <c r="AW317" t="s">
        <v>765</v>
      </c>
      <c r="AX317" t="s">
        <v>990</v>
      </c>
      <c r="AY317">
        <v>0</v>
      </c>
      <c r="AZ317" t="s">
        <v>994</v>
      </c>
      <c r="BA317">
        <v>1179740890748</v>
      </c>
      <c r="BD317">
        <v>1</v>
      </c>
      <c r="BF317" t="s">
        <v>2563</v>
      </c>
      <c r="BG317">
        <v>1333314600</v>
      </c>
      <c r="BH317" t="s">
        <v>995</v>
      </c>
      <c r="BI317">
        <v>5</v>
      </c>
      <c r="BJ317">
        <v>5</v>
      </c>
      <c r="BK317">
        <v>1300</v>
      </c>
      <c r="BL317" t="s">
        <v>2543</v>
      </c>
    </row>
    <row r="318" spans="3:64">
      <c r="C318" s="2">
        <v>244482</v>
      </c>
      <c r="D318" s="2">
        <v>244482</v>
      </c>
      <c r="F318">
        <v>489</v>
      </c>
      <c r="G318" t="s">
        <v>2531</v>
      </c>
      <c r="H318">
        <v>23</v>
      </c>
      <c r="I318" t="s">
        <v>2532</v>
      </c>
      <c r="J318" t="s">
        <v>985</v>
      </c>
      <c r="K318" t="s">
        <v>986</v>
      </c>
      <c r="L318">
        <v>923</v>
      </c>
      <c r="N318" t="s">
        <v>2688</v>
      </c>
      <c r="O318" t="s">
        <v>2689</v>
      </c>
      <c r="P318">
        <v>1</v>
      </c>
      <c r="Q318" t="s">
        <v>2690</v>
      </c>
      <c r="R318" s="2">
        <v>244481</v>
      </c>
      <c r="S318" s="2">
        <v>244482</v>
      </c>
      <c r="T318" t="s">
        <v>2691</v>
      </c>
      <c r="U318">
        <v>23057698</v>
      </c>
      <c r="V318" t="s">
        <v>271</v>
      </c>
      <c r="W318">
        <v>50</v>
      </c>
      <c r="X318">
        <v>50</v>
      </c>
      <c r="Y318">
        <v>50</v>
      </c>
      <c r="Z318">
        <v>50</v>
      </c>
      <c r="AA318">
        <v>0</v>
      </c>
      <c r="AB318">
        <v>0</v>
      </c>
      <c r="AC318">
        <v>0</v>
      </c>
      <c r="AD318">
        <v>0</v>
      </c>
      <c r="AE318">
        <v>50</v>
      </c>
      <c r="AF318">
        <v>50</v>
      </c>
      <c r="AI318" t="s">
        <v>2537</v>
      </c>
      <c r="AJ318" t="s">
        <v>989</v>
      </c>
      <c r="AK318" t="s">
        <v>1039</v>
      </c>
      <c r="AL318" t="s">
        <v>1008</v>
      </c>
      <c r="AM318" t="s">
        <v>1009</v>
      </c>
      <c r="AN318" t="s">
        <v>2538</v>
      </c>
      <c r="AO318" t="s">
        <v>2539</v>
      </c>
      <c r="AP318">
        <v>10</v>
      </c>
      <c r="AQ318">
        <v>1</v>
      </c>
      <c r="AT318" t="s">
        <v>2540</v>
      </c>
      <c r="AU318" t="s">
        <v>2562</v>
      </c>
      <c r="AV318" t="s">
        <v>765</v>
      </c>
      <c r="AW318" t="s">
        <v>765</v>
      </c>
      <c r="AX318" t="s">
        <v>990</v>
      </c>
      <c r="AY318">
        <v>0</v>
      </c>
      <c r="AZ318" t="s">
        <v>994</v>
      </c>
      <c r="BA318">
        <v>1179740890748</v>
      </c>
      <c r="BD318">
        <v>1</v>
      </c>
      <c r="BF318" t="s">
        <v>2563</v>
      </c>
      <c r="BG318">
        <v>1333314600</v>
      </c>
      <c r="BH318" t="s">
        <v>995</v>
      </c>
      <c r="BI318">
        <v>50</v>
      </c>
      <c r="BJ318">
        <v>50</v>
      </c>
      <c r="BK318">
        <v>1300</v>
      </c>
      <c r="BL318" t="s">
        <v>2543</v>
      </c>
    </row>
    <row r="319" spans="3:64">
      <c r="C319" s="2">
        <v>244482</v>
      </c>
      <c r="D319" s="2">
        <v>244482</v>
      </c>
      <c r="F319">
        <v>489</v>
      </c>
      <c r="G319" t="s">
        <v>2531</v>
      </c>
      <c r="H319">
        <v>23</v>
      </c>
      <c r="I319" t="s">
        <v>2532</v>
      </c>
      <c r="J319" t="s">
        <v>985</v>
      </c>
      <c r="K319" t="s">
        <v>986</v>
      </c>
      <c r="L319">
        <v>923</v>
      </c>
      <c r="N319" t="s">
        <v>2688</v>
      </c>
      <c r="O319" t="s">
        <v>2689</v>
      </c>
      <c r="P319">
        <v>1</v>
      </c>
      <c r="Q319" t="s">
        <v>2690</v>
      </c>
      <c r="R319" s="2">
        <v>244481</v>
      </c>
      <c r="S319" s="2">
        <v>244482</v>
      </c>
      <c r="T319" t="s">
        <v>2691</v>
      </c>
      <c r="U319">
        <v>23057700</v>
      </c>
      <c r="V319" t="s">
        <v>187</v>
      </c>
      <c r="W319">
        <v>10</v>
      </c>
      <c r="X319">
        <v>10</v>
      </c>
      <c r="Y319">
        <v>10</v>
      </c>
      <c r="Z319">
        <v>10</v>
      </c>
      <c r="AA319">
        <v>0</v>
      </c>
      <c r="AB319">
        <v>0</v>
      </c>
      <c r="AC319">
        <v>0</v>
      </c>
      <c r="AD319">
        <v>0</v>
      </c>
      <c r="AE319">
        <v>10</v>
      </c>
      <c r="AF319">
        <v>10</v>
      </c>
      <c r="AI319" t="s">
        <v>2537</v>
      </c>
      <c r="AJ319" t="s">
        <v>989</v>
      </c>
      <c r="AK319" t="s">
        <v>1039</v>
      </c>
      <c r="AL319" t="s">
        <v>1008</v>
      </c>
      <c r="AM319" t="s">
        <v>1009</v>
      </c>
      <c r="AN319" t="s">
        <v>2538</v>
      </c>
      <c r="AO319" t="s">
        <v>2539</v>
      </c>
      <c r="AP319">
        <v>10</v>
      </c>
      <c r="AQ319">
        <v>1</v>
      </c>
      <c r="AT319" t="s">
        <v>2540</v>
      </c>
      <c r="AU319" t="s">
        <v>2562</v>
      </c>
      <c r="AV319" t="s">
        <v>765</v>
      </c>
      <c r="AW319" t="s">
        <v>765</v>
      </c>
      <c r="AX319" t="s">
        <v>990</v>
      </c>
      <c r="AY319">
        <v>0</v>
      </c>
      <c r="AZ319" t="s">
        <v>994</v>
      </c>
      <c r="BA319">
        <v>1179740890748</v>
      </c>
      <c r="BD319">
        <v>1</v>
      </c>
      <c r="BF319" t="s">
        <v>2563</v>
      </c>
      <c r="BG319">
        <v>1333314600</v>
      </c>
      <c r="BH319" t="s">
        <v>995</v>
      </c>
      <c r="BI319">
        <v>10</v>
      </c>
      <c r="BJ319">
        <v>10</v>
      </c>
      <c r="BK319">
        <v>1300</v>
      </c>
      <c r="BL319" t="s">
        <v>2543</v>
      </c>
    </row>
    <row r="320" spans="3:64">
      <c r="C320" s="2">
        <v>244482</v>
      </c>
      <c r="D320" s="2">
        <v>244482</v>
      </c>
      <c r="F320">
        <v>489</v>
      </c>
      <c r="G320" t="s">
        <v>2531</v>
      </c>
      <c r="H320">
        <v>23</v>
      </c>
      <c r="I320" t="s">
        <v>2532</v>
      </c>
      <c r="J320" t="s">
        <v>985</v>
      </c>
      <c r="K320" t="s">
        <v>986</v>
      </c>
      <c r="L320">
        <v>923</v>
      </c>
      <c r="N320" t="s">
        <v>2688</v>
      </c>
      <c r="O320" t="s">
        <v>2689</v>
      </c>
      <c r="P320">
        <v>1</v>
      </c>
      <c r="Q320" t="s">
        <v>2690</v>
      </c>
      <c r="R320" s="2">
        <v>244481</v>
      </c>
      <c r="S320" s="2">
        <v>244482</v>
      </c>
      <c r="T320" t="s">
        <v>2691</v>
      </c>
      <c r="U320">
        <v>23086964</v>
      </c>
      <c r="V320" t="s">
        <v>156</v>
      </c>
      <c r="W320">
        <v>45</v>
      </c>
      <c r="X320">
        <v>45</v>
      </c>
      <c r="Y320">
        <v>45</v>
      </c>
      <c r="Z320">
        <v>45</v>
      </c>
      <c r="AA320">
        <v>0</v>
      </c>
      <c r="AB320">
        <v>0</v>
      </c>
      <c r="AC320">
        <v>0</v>
      </c>
      <c r="AD320">
        <v>0</v>
      </c>
      <c r="AE320">
        <v>45</v>
      </c>
      <c r="AF320">
        <v>45</v>
      </c>
      <c r="AI320" t="s">
        <v>2537</v>
      </c>
      <c r="AJ320" t="s">
        <v>989</v>
      </c>
      <c r="AK320" t="s">
        <v>1039</v>
      </c>
      <c r="AL320" t="s">
        <v>1008</v>
      </c>
      <c r="AM320" t="s">
        <v>1009</v>
      </c>
      <c r="AN320" t="s">
        <v>2538</v>
      </c>
      <c r="AO320" t="s">
        <v>2539</v>
      </c>
      <c r="AP320">
        <v>10</v>
      </c>
      <c r="AQ320">
        <v>1</v>
      </c>
      <c r="AT320" t="s">
        <v>2540</v>
      </c>
      <c r="AU320" t="s">
        <v>2562</v>
      </c>
      <c r="AV320" t="s">
        <v>765</v>
      </c>
      <c r="AW320" t="s">
        <v>765</v>
      </c>
      <c r="AX320" t="s">
        <v>990</v>
      </c>
      <c r="AY320">
        <v>0</v>
      </c>
      <c r="AZ320" t="s">
        <v>994</v>
      </c>
      <c r="BA320">
        <v>1179740890748</v>
      </c>
      <c r="BD320">
        <v>1</v>
      </c>
      <c r="BF320" t="s">
        <v>2563</v>
      </c>
      <c r="BG320">
        <v>1333314600</v>
      </c>
      <c r="BH320" t="s">
        <v>995</v>
      </c>
      <c r="BI320">
        <v>45</v>
      </c>
      <c r="BJ320">
        <v>45</v>
      </c>
      <c r="BK320">
        <v>1300</v>
      </c>
      <c r="BL320" t="s">
        <v>2543</v>
      </c>
    </row>
    <row r="321" spans="3:64">
      <c r="C321" s="2">
        <v>244482</v>
      </c>
      <c r="D321" s="2">
        <v>244482</v>
      </c>
      <c r="F321">
        <v>489</v>
      </c>
      <c r="G321" t="s">
        <v>2531</v>
      </c>
      <c r="H321">
        <v>23</v>
      </c>
      <c r="I321" t="s">
        <v>2532</v>
      </c>
      <c r="J321" t="s">
        <v>985</v>
      </c>
      <c r="K321" t="s">
        <v>986</v>
      </c>
      <c r="L321">
        <v>923</v>
      </c>
      <c r="N321" t="s">
        <v>2688</v>
      </c>
      <c r="O321" t="s">
        <v>2689</v>
      </c>
      <c r="P321">
        <v>1</v>
      </c>
      <c r="Q321" t="s">
        <v>2690</v>
      </c>
      <c r="R321" s="2">
        <v>244481</v>
      </c>
      <c r="S321" s="2">
        <v>244482</v>
      </c>
      <c r="T321" t="s">
        <v>2691</v>
      </c>
      <c r="U321">
        <v>23069300</v>
      </c>
      <c r="V321" t="s">
        <v>171</v>
      </c>
      <c r="W321">
        <v>10</v>
      </c>
      <c r="X321">
        <v>10</v>
      </c>
      <c r="Y321">
        <v>10</v>
      </c>
      <c r="Z321">
        <v>10</v>
      </c>
      <c r="AA321">
        <v>0</v>
      </c>
      <c r="AB321">
        <v>0</v>
      </c>
      <c r="AC321">
        <v>0</v>
      </c>
      <c r="AD321">
        <v>0</v>
      </c>
      <c r="AE321">
        <v>10</v>
      </c>
      <c r="AF321">
        <v>10</v>
      </c>
      <c r="AI321" t="s">
        <v>2537</v>
      </c>
      <c r="AJ321" t="s">
        <v>989</v>
      </c>
      <c r="AK321" t="s">
        <v>1039</v>
      </c>
      <c r="AL321" t="s">
        <v>1008</v>
      </c>
      <c r="AM321" t="s">
        <v>1009</v>
      </c>
      <c r="AN321" t="s">
        <v>2538</v>
      </c>
      <c r="AO321" t="s">
        <v>2539</v>
      </c>
      <c r="AP321">
        <v>10</v>
      </c>
      <c r="AQ321">
        <v>1</v>
      </c>
      <c r="AT321" t="s">
        <v>2540</v>
      </c>
      <c r="AU321" t="s">
        <v>2562</v>
      </c>
      <c r="AV321" t="s">
        <v>765</v>
      </c>
      <c r="AW321" t="s">
        <v>765</v>
      </c>
      <c r="AX321" t="s">
        <v>990</v>
      </c>
      <c r="AY321">
        <v>0</v>
      </c>
      <c r="AZ321" t="s">
        <v>994</v>
      </c>
      <c r="BA321">
        <v>1179740890748</v>
      </c>
      <c r="BD321">
        <v>1</v>
      </c>
      <c r="BF321" t="s">
        <v>2563</v>
      </c>
      <c r="BG321">
        <v>1333314600</v>
      </c>
      <c r="BH321" t="s">
        <v>995</v>
      </c>
      <c r="BI321">
        <v>10</v>
      </c>
      <c r="BJ321">
        <v>10</v>
      </c>
      <c r="BK321">
        <v>1300</v>
      </c>
      <c r="BL321" t="s">
        <v>2543</v>
      </c>
    </row>
    <row r="322" spans="3:64">
      <c r="C322" s="2">
        <v>244482</v>
      </c>
      <c r="D322" s="2">
        <v>244482</v>
      </c>
      <c r="F322">
        <v>489</v>
      </c>
      <c r="G322" t="s">
        <v>2531</v>
      </c>
      <c r="H322">
        <v>23</v>
      </c>
      <c r="I322" t="s">
        <v>2532</v>
      </c>
      <c r="J322" t="s">
        <v>985</v>
      </c>
      <c r="K322" t="s">
        <v>986</v>
      </c>
      <c r="L322">
        <v>923</v>
      </c>
      <c r="N322" t="s">
        <v>2688</v>
      </c>
      <c r="O322" t="s">
        <v>2689</v>
      </c>
      <c r="P322">
        <v>1</v>
      </c>
      <c r="Q322" t="s">
        <v>2690</v>
      </c>
      <c r="R322" s="2">
        <v>244481</v>
      </c>
      <c r="S322" s="2">
        <v>244482</v>
      </c>
      <c r="T322" t="s">
        <v>2691</v>
      </c>
      <c r="U322">
        <v>23086968</v>
      </c>
      <c r="V322" t="s">
        <v>247</v>
      </c>
      <c r="W322">
        <v>15</v>
      </c>
      <c r="X322">
        <v>15</v>
      </c>
      <c r="Y322">
        <v>15</v>
      </c>
      <c r="Z322">
        <v>15</v>
      </c>
      <c r="AA322">
        <v>0</v>
      </c>
      <c r="AB322">
        <v>0</v>
      </c>
      <c r="AC322">
        <v>0</v>
      </c>
      <c r="AD322">
        <v>0</v>
      </c>
      <c r="AE322">
        <v>15</v>
      </c>
      <c r="AF322">
        <v>15</v>
      </c>
      <c r="AI322" t="s">
        <v>2537</v>
      </c>
      <c r="AJ322" t="s">
        <v>989</v>
      </c>
      <c r="AK322" t="s">
        <v>1039</v>
      </c>
      <c r="AL322" t="s">
        <v>1008</v>
      </c>
      <c r="AM322" t="s">
        <v>1009</v>
      </c>
      <c r="AN322" t="s">
        <v>2538</v>
      </c>
      <c r="AO322" t="s">
        <v>2539</v>
      </c>
      <c r="AP322">
        <v>10</v>
      </c>
      <c r="AQ322">
        <v>1</v>
      </c>
      <c r="AT322" t="s">
        <v>2540</v>
      </c>
      <c r="AU322" t="s">
        <v>2562</v>
      </c>
      <c r="AV322" t="s">
        <v>765</v>
      </c>
      <c r="AW322" t="s">
        <v>765</v>
      </c>
      <c r="AX322" t="s">
        <v>990</v>
      </c>
      <c r="AY322">
        <v>0</v>
      </c>
      <c r="AZ322" t="s">
        <v>994</v>
      </c>
      <c r="BA322">
        <v>1179740890748</v>
      </c>
      <c r="BD322">
        <v>1</v>
      </c>
      <c r="BF322" t="s">
        <v>2563</v>
      </c>
      <c r="BG322">
        <v>1333314600</v>
      </c>
      <c r="BH322" t="s">
        <v>995</v>
      </c>
      <c r="BI322">
        <v>15</v>
      </c>
      <c r="BJ322">
        <v>15</v>
      </c>
      <c r="BK322">
        <v>1300</v>
      </c>
      <c r="BL322" t="s">
        <v>2543</v>
      </c>
    </row>
    <row r="323" spans="3:64">
      <c r="C323" s="2">
        <v>244482</v>
      </c>
      <c r="D323" s="2">
        <v>244482</v>
      </c>
      <c r="F323">
        <v>489</v>
      </c>
      <c r="G323" t="s">
        <v>2531</v>
      </c>
      <c r="H323">
        <v>23</v>
      </c>
      <c r="I323" t="s">
        <v>2532</v>
      </c>
      <c r="J323" t="s">
        <v>985</v>
      </c>
      <c r="K323" t="s">
        <v>986</v>
      </c>
      <c r="L323">
        <v>923</v>
      </c>
      <c r="N323" t="s">
        <v>2688</v>
      </c>
      <c r="O323" t="s">
        <v>2689</v>
      </c>
      <c r="P323">
        <v>1</v>
      </c>
      <c r="Q323" t="s">
        <v>2690</v>
      </c>
      <c r="R323" s="2">
        <v>244481</v>
      </c>
      <c r="S323" s="2">
        <v>244482</v>
      </c>
      <c r="T323" t="s">
        <v>2691</v>
      </c>
      <c r="U323">
        <v>23000188</v>
      </c>
      <c r="V323" t="s">
        <v>94</v>
      </c>
      <c r="W323">
        <v>6</v>
      </c>
      <c r="X323">
        <v>6</v>
      </c>
      <c r="Y323">
        <v>6</v>
      </c>
      <c r="Z323">
        <v>6</v>
      </c>
      <c r="AA323">
        <v>0</v>
      </c>
      <c r="AB323">
        <v>0</v>
      </c>
      <c r="AC323">
        <v>0</v>
      </c>
      <c r="AD323">
        <v>0</v>
      </c>
      <c r="AE323">
        <v>6</v>
      </c>
      <c r="AF323">
        <v>6</v>
      </c>
      <c r="AI323" t="s">
        <v>2537</v>
      </c>
      <c r="AJ323" t="s">
        <v>989</v>
      </c>
      <c r="AK323" t="s">
        <v>1007</v>
      </c>
      <c r="AL323" t="s">
        <v>1008</v>
      </c>
      <c r="AM323" t="s">
        <v>1009</v>
      </c>
      <c r="AN323" t="s">
        <v>2538</v>
      </c>
      <c r="AO323" t="s">
        <v>2539</v>
      </c>
      <c r="AP323">
        <v>10</v>
      </c>
      <c r="AQ323">
        <v>1</v>
      </c>
      <c r="AT323" t="s">
        <v>2540</v>
      </c>
      <c r="AU323" t="s">
        <v>2562</v>
      </c>
      <c r="AV323" t="s">
        <v>765</v>
      </c>
      <c r="AW323" t="s">
        <v>765</v>
      </c>
      <c r="AX323" t="s">
        <v>990</v>
      </c>
      <c r="AY323">
        <v>0</v>
      </c>
      <c r="AZ323" t="s">
        <v>994</v>
      </c>
      <c r="BA323">
        <v>1179740890748</v>
      </c>
      <c r="BD323">
        <v>1</v>
      </c>
      <c r="BF323" t="s">
        <v>2563</v>
      </c>
      <c r="BG323">
        <v>1333314600</v>
      </c>
      <c r="BH323" t="s">
        <v>995</v>
      </c>
      <c r="BI323">
        <v>6</v>
      </c>
      <c r="BJ323">
        <v>6</v>
      </c>
      <c r="BK323">
        <v>1300</v>
      </c>
      <c r="BL323" t="s">
        <v>2543</v>
      </c>
    </row>
    <row r="324" spans="3:64">
      <c r="C324" s="2">
        <v>244482</v>
      </c>
      <c r="D324" s="2">
        <v>244482</v>
      </c>
      <c r="F324">
        <v>489</v>
      </c>
      <c r="G324" t="s">
        <v>2531</v>
      </c>
      <c r="H324">
        <v>23</v>
      </c>
      <c r="I324" t="s">
        <v>2532</v>
      </c>
      <c r="J324" t="s">
        <v>985</v>
      </c>
      <c r="K324" t="s">
        <v>986</v>
      </c>
      <c r="L324">
        <v>923</v>
      </c>
      <c r="N324" t="s">
        <v>2688</v>
      </c>
      <c r="O324" t="s">
        <v>2689</v>
      </c>
      <c r="P324">
        <v>1</v>
      </c>
      <c r="Q324" t="s">
        <v>2690</v>
      </c>
      <c r="R324" s="2">
        <v>244481</v>
      </c>
      <c r="S324" s="2">
        <v>244482</v>
      </c>
      <c r="T324" t="s">
        <v>2691</v>
      </c>
      <c r="U324">
        <v>23057688</v>
      </c>
      <c r="V324" t="s">
        <v>61</v>
      </c>
      <c r="W324">
        <v>20</v>
      </c>
      <c r="X324">
        <v>20</v>
      </c>
      <c r="Y324">
        <v>20</v>
      </c>
      <c r="Z324">
        <v>20</v>
      </c>
      <c r="AA324">
        <v>0</v>
      </c>
      <c r="AB324">
        <v>0</v>
      </c>
      <c r="AC324">
        <v>0</v>
      </c>
      <c r="AD324">
        <v>0</v>
      </c>
      <c r="AE324">
        <v>20</v>
      </c>
      <c r="AF324">
        <v>20</v>
      </c>
      <c r="AI324" t="s">
        <v>2537</v>
      </c>
      <c r="AJ324" t="s">
        <v>989</v>
      </c>
      <c r="AK324" t="s">
        <v>1007</v>
      </c>
      <c r="AL324" t="s">
        <v>1008</v>
      </c>
      <c r="AM324" t="s">
        <v>1009</v>
      </c>
      <c r="AN324" t="s">
        <v>2538</v>
      </c>
      <c r="AO324" t="s">
        <v>2539</v>
      </c>
      <c r="AP324">
        <v>10</v>
      </c>
      <c r="AQ324">
        <v>1</v>
      </c>
      <c r="AT324" t="s">
        <v>2540</v>
      </c>
      <c r="AU324" t="s">
        <v>2562</v>
      </c>
      <c r="AV324" t="s">
        <v>765</v>
      </c>
      <c r="AW324" t="s">
        <v>765</v>
      </c>
      <c r="AX324" t="s">
        <v>990</v>
      </c>
      <c r="AY324">
        <v>0</v>
      </c>
      <c r="AZ324" t="s">
        <v>994</v>
      </c>
      <c r="BA324">
        <v>1179740890748</v>
      </c>
      <c r="BD324">
        <v>1</v>
      </c>
      <c r="BF324" t="s">
        <v>2563</v>
      </c>
      <c r="BG324">
        <v>1333314600</v>
      </c>
      <c r="BH324" t="s">
        <v>995</v>
      </c>
      <c r="BI324">
        <v>20</v>
      </c>
      <c r="BJ324">
        <v>20</v>
      </c>
      <c r="BK324">
        <v>1300</v>
      </c>
      <c r="BL324" t="s">
        <v>2543</v>
      </c>
    </row>
    <row r="325" spans="3:64">
      <c r="C325" s="2">
        <v>244482</v>
      </c>
      <c r="D325" s="2">
        <v>244482</v>
      </c>
      <c r="F325">
        <v>489</v>
      </c>
      <c r="G325" t="s">
        <v>2531</v>
      </c>
      <c r="H325">
        <v>23</v>
      </c>
      <c r="I325" t="s">
        <v>2532</v>
      </c>
      <c r="J325" t="s">
        <v>985</v>
      </c>
      <c r="K325" t="s">
        <v>986</v>
      </c>
      <c r="L325">
        <v>923</v>
      </c>
      <c r="N325" t="s">
        <v>2688</v>
      </c>
      <c r="O325" t="s">
        <v>2689</v>
      </c>
      <c r="P325">
        <v>1</v>
      </c>
      <c r="Q325" t="s">
        <v>2690</v>
      </c>
      <c r="R325" s="2">
        <v>244481</v>
      </c>
      <c r="S325" s="2">
        <v>244482</v>
      </c>
      <c r="T325" t="s">
        <v>2691</v>
      </c>
      <c r="U325">
        <v>23015265</v>
      </c>
      <c r="V325" t="s">
        <v>181</v>
      </c>
      <c r="W325">
        <v>10</v>
      </c>
      <c r="X325">
        <v>10</v>
      </c>
      <c r="Y325">
        <v>10</v>
      </c>
      <c r="Z325">
        <v>10</v>
      </c>
      <c r="AA325">
        <v>0</v>
      </c>
      <c r="AB325">
        <v>0</v>
      </c>
      <c r="AC325">
        <v>0</v>
      </c>
      <c r="AD325">
        <v>0</v>
      </c>
      <c r="AE325">
        <v>10</v>
      </c>
      <c r="AF325">
        <v>10</v>
      </c>
      <c r="AI325" t="s">
        <v>2537</v>
      </c>
      <c r="AJ325" t="s">
        <v>989</v>
      </c>
      <c r="AK325" t="s">
        <v>1039</v>
      </c>
      <c r="AL325" t="s">
        <v>1008</v>
      </c>
      <c r="AM325" t="s">
        <v>1009</v>
      </c>
      <c r="AN325" t="s">
        <v>2538</v>
      </c>
      <c r="AO325" t="s">
        <v>2539</v>
      </c>
      <c r="AP325">
        <v>10</v>
      </c>
      <c r="AQ325">
        <v>1</v>
      </c>
      <c r="AT325" t="s">
        <v>2540</v>
      </c>
      <c r="AU325" t="s">
        <v>2562</v>
      </c>
      <c r="AV325" t="s">
        <v>765</v>
      </c>
      <c r="AW325" t="s">
        <v>765</v>
      </c>
      <c r="AX325" t="s">
        <v>990</v>
      </c>
      <c r="AY325">
        <v>0</v>
      </c>
      <c r="AZ325" t="s">
        <v>994</v>
      </c>
      <c r="BA325">
        <v>1179740890748</v>
      </c>
      <c r="BD325">
        <v>1</v>
      </c>
      <c r="BF325" t="s">
        <v>2563</v>
      </c>
      <c r="BG325">
        <v>1333314600</v>
      </c>
      <c r="BH325" t="s">
        <v>995</v>
      </c>
      <c r="BI325">
        <v>10</v>
      </c>
      <c r="BJ325">
        <v>10</v>
      </c>
      <c r="BK325">
        <v>1300</v>
      </c>
      <c r="BL325" t="s">
        <v>2543</v>
      </c>
    </row>
    <row r="326" spans="3:64">
      <c r="C326" s="2">
        <v>244482</v>
      </c>
      <c r="D326" s="2">
        <v>244482</v>
      </c>
      <c r="F326">
        <v>489</v>
      </c>
      <c r="G326" t="s">
        <v>2531</v>
      </c>
      <c r="H326">
        <v>23</v>
      </c>
      <c r="I326" t="s">
        <v>2532</v>
      </c>
      <c r="J326" t="s">
        <v>985</v>
      </c>
      <c r="K326" t="s">
        <v>986</v>
      </c>
      <c r="L326">
        <v>923</v>
      </c>
      <c r="N326" t="s">
        <v>2688</v>
      </c>
      <c r="O326" t="s">
        <v>2689</v>
      </c>
      <c r="P326">
        <v>1</v>
      </c>
      <c r="Q326" t="s">
        <v>2690</v>
      </c>
      <c r="R326" s="2">
        <v>244481</v>
      </c>
      <c r="S326" s="2">
        <v>244482</v>
      </c>
      <c r="T326" t="s">
        <v>2691</v>
      </c>
      <c r="U326">
        <v>23086965</v>
      </c>
      <c r="V326" t="s">
        <v>225</v>
      </c>
      <c r="W326">
        <v>18</v>
      </c>
      <c r="X326">
        <v>18</v>
      </c>
      <c r="Y326">
        <v>18</v>
      </c>
      <c r="Z326">
        <v>18</v>
      </c>
      <c r="AA326">
        <v>0</v>
      </c>
      <c r="AB326">
        <v>0</v>
      </c>
      <c r="AC326">
        <v>0</v>
      </c>
      <c r="AD326">
        <v>0</v>
      </c>
      <c r="AE326">
        <v>18</v>
      </c>
      <c r="AF326">
        <v>18</v>
      </c>
      <c r="AI326" t="s">
        <v>2537</v>
      </c>
      <c r="AJ326" t="s">
        <v>989</v>
      </c>
      <c r="AK326" t="s">
        <v>1039</v>
      </c>
      <c r="AL326" t="s">
        <v>1008</v>
      </c>
      <c r="AM326" t="s">
        <v>1009</v>
      </c>
      <c r="AN326" t="s">
        <v>2538</v>
      </c>
      <c r="AO326" t="s">
        <v>2539</v>
      </c>
      <c r="AP326">
        <v>10</v>
      </c>
      <c r="AQ326">
        <v>1</v>
      </c>
      <c r="AT326" t="s">
        <v>2540</v>
      </c>
      <c r="AU326" t="s">
        <v>2562</v>
      </c>
      <c r="AV326" t="s">
        <v>765</v>
      </c>
      <c r="AW326" t="s">
        <v>765</v>
      </c>
      <c r="AX326" t="s">
        <v>990</v>
      </c>
      <c r="AY326">
        <v>0</v>
      </c>
      <c r="AZ326" t="s">
        <v>994</v>
      </c>
      <c r="BA326">
        <v>1179740890748</v>
      </c>
      <c r="BD326">
        <v>1</v>
      </c>
      <c r="BF326" t="s">
        <v>2563</v>
      </c>
      <c r="BG326">
        <v>1333314600</v>
      </c>
      <c r="BH326" t="s">
        <v>995</v>
      </c>
      <c r="BI326">
        <v>18</v>
      </c>
      <c r="BJ326">
        <v>18</v>
      </c>
      <c r="BK326">
        <v>1300</v>
      </c>
      <c r="BL326" t="s">
        <v>2543</v>
      </c>
    </row>
    <row r="327" spans="3:64">
      <c r="C327" s="2">
        <v>244482</v>
      </c>
      <c r="D327" s="2">
        <v>244482</v>
      </c>
      <c r="F327">
        <v>489</v>
      </c>
      <c r="G327" t="s">
        <v>2531</v>
      </c>
      <c r="H327">
        <v>23</v>
      </c>
      <c r="I327" t="s">
        <v>2532</v>
      </c>
      <c r="J327" t="s">
        <v>985</v>
      </c>
      <c r="K327" t="s">
        <v>986</v>
      </c>
      <c r="L327">
        <v>923</v>
      </c>
      <c r="N327" t="s">
        <v>2688</v>
      </c>
      <c r="O327" t="s">
        <v>2689</v>
      </c>
      <c r="P327">
        <v>1</v>
      </c>
      <c r="Q327" t="s">
        <v>2690</v>
      </c>
      <c r="R327" s="2">
        <v>244481</v>
      </c>
      <c r="S327" s="2">
        <v>244482</v>
      </c>
      <c r="T327" t="s">
        <v>2691</v>
      </c>
      <c r="U327">
        <v>23057671</v>
      </c>
      <c r="V327" t="s">
        <v>177</v>
      </c>
      <c r="W327">
        <v>5</v>
      </c>
      <c r="X327">
        <v>5</v>
      </c>
      <c r="Y327">
        <v>5</v>
      </c>
      <c r="Z327">
        <v>5</v>
      </c>
      <c r="AA327">
        <v>0</v>
      </c>
      <c r="AB327">
        <v>0</v>
      </c>
      <c r="AC327">
        <v>0</v>
      </c>
      <c r="AD327">
        <v>0</v>
      </c>
      <c r="AE327">
        <v>5</v>
      </c>
      <c r="AF327">
        <v>5</v>
      </c>
      <c r="AI327" t="s">
        <v>2537</v>
      </c>
      <c r="AJ327" t="s">
        <v>989</v>
      </c>
      <c r="AK327" t="s">
        <v>1039</v>
      </c>
      <c r="AL327" t="s">
        <v>1008</v>
      </c>
      <c r="AM327" t="s">
        <v>1009</v>
      </c>
      <c r="AN327" t="s">
        <v>2538</v>
      </c>
      <c r="AO327" t="s">
        <v>2539</v>
      </c>
      <c r="AP327">
        <v>10</v>
      </c>
      <c r="AQ327">
        <v>1</v>
      </c>
      <c r="AT327" t="s">
        <v>2540</v>
      </c>
      <c r="AU327" t="s">
        <v>2562</v>
      </c>
      <c r="AV327" t="s">
        <v>765</v>
      </c>
      <c r="AW327" t="s">
        <v>765</v>
      </c>
      <c r="AX327" t="s">
        <v>990</v>
      </c>
      <c r="AY327">
        <v>0</v>
      </c>
      <c r="AZ327" t="s">
        <v>994</v>
      </c>
      <c r="BA327">
        <v>1179740890748</v>
      </c>
      <c r="BD327">
        <v>1</v>
      </c>
      <c r="BF327" t="s">
        <v>2563</v>
      </c>
      <c r="BG327">
        <v>1333314600</v>
      </c>
      <c r="BH327" t="s">
        <v>995</v>
      </c>
      <c r="BI327">
        <v>5</v>
      </c>
      <c r="BJ327">
        <v>5</v>
      </c>
      <c r="BK327">
        <v>1300</v>
      </c>
      <c r="BL327" t="s">
        <v>2543</v>
      </c>
    </row>
    <row r="328" spans="3:64">
      <c r="C328" s="2">
        <v>244482</v>
      </c>
      <c r="D328" s="2">
        <v>244482</v>
      </c>
      <c r="F328">
        <v>489</v>
      </c>
      <c r="G328" t="s">
        <v>2531</v>
      </c>
      <c r="H328">
        <v>23</v>
      </c>
      <c r="I328" t="s">
        <v>2532</v>
      </c>
      <c r="J328" t="s">
        <v>985</v>
      </c>
      <c r="K328" t="s">
        <v>986</v>
      </c>
      <c r="L328">
        <v>923</v>
      </c>
      <c r="N328" t="s">
        <v>2692</v>
      </c>
      <c r="O328" t="s">
        <v>2693</v>
      </c>
      <c r="P328">
        <v>1</v>
      </c>
      <c r="Q328" t="s">
        <v>2694</v>
      </c>
      <c r="R328" s="2">
        <v>244481</v>
      </c>
      <c r="S328" s="2">
        <v>244482</v>
      </c>
      <c r="T328" t="s">
        <v>2695</v>
      </c>
      <c r="U328">
        <v>23000190</v>
      </c>
      <c r="V328" t="s">
        <v>125</v>
      </c>
      <c r="W328">
        <v>14</v>
      </c>
      <c r="X328">
        <v>14</v>
      </c>
      <c r="Y328">
        <v>14</v>
      </c>
      <c r="Z328">
        <v>14</v>
      </c>
      <c r="AA328">
        <v>0</v>
      </c>
      <c r="AB328">
        <v>0</v>
      </c>
      <c r="AC328">
        <v>0</v>
      </c>
      <c r="AD328">
        <v>0</v>
      </c>
      <c r="AE328">
        <v>14</v>
      </c>
      <c r="AF328">
        <v>14</v>
      </c>
      <c r="AI328" t="s">
        <v>2537</v>
      </c>
      <c r="AJ328" t="s">
        <v>989</v>
      </c>
      <c r="AK328" t="s">
        <v>1007</v>
      </c>
      <c r="AL328" t="s">
        <v>1008</v>
      </c>
      <c r="AM328" t="s">
        <v>1009</v>
      </c>
      <c r="AN328" t="s">
        <v>2538</v>
      </c>
      <c r="AO328" t="s">
        <v>2539</v>
      </c>
      <c r="AP328">
        <v>10</v>
      </c>
      <c r="AQ328">
        <v>1</v>
      </c>
      <c r="AT328" t="s">
        <v>2540</v>
      </c>
      <c r="AU328" t="s">
        <v>2562</v>
      </c>
      <c r="AV328" t="s">
        <v>765</v>
      </c>
      <c r="AW328" t="s">
        <v>765</v>
      </c>
      <c r="AX328" t="s">
        <v>990</v>
      </c>
      <c r="AY328">
        <v>0</v>
      </c>
      <c r="AZ328" t="s">
        <v>994</v>
      </c>
      <c r="BA328">
        <v>1179740890752</v>
      </c>
      <c r="BD328">
        <v>1</v>
      </c>
      <c r="BF328" t="s">
        <v>2563</v>
      </c>
      <c r="BG328">
        <v>1333314600</v>
      </c>
      <c r="BH328" t="s">
        <v>995</v>
      </c>
      <c r="BI328">
        <v>14</v>
      </c>
      <c r="BJ328">
        <v>14</v>
      </c>
      <c r="BK328">
        <v>1300</v>
      </c>
      <c r="BL328" t="s">
        <v>2543</v>
      </c>
    </row>
    <row r="329" spans="3:64">
      <c r="C329" s="2">
        <v>244482</v>
      </c>
      <c r="D329" s="2">
        <v>244482</v>
      </c>
      <c r="F329">
        <v>489</v>
      </c>
      <c r="G329" t="s">
        <v>2531</v>
      </c>
      <c r="H329">
        <v>23</v>
      </c>
      <c r="I329" t="s">
        <v>2532</v>
      </c>
      <c r="J329" t="s">
        <v>985</v>
      </c>
      <c r="K329" t="s">
        <v>986</v>
      </c>
      <c r="L329">
        <v>923</v>
      </c>
      <c r="N329" t="s">
        <v>2692</v>
      </c>
      <c r="O329" t="s">
        <v>2693</v>
      </c>
      <c r="P329">
        <v>1</v>
      </c>
      <c r="Q329" t="s">
        <v>2694</v>
      </c>
      <c r="R329" s="2">
        <v>244481</v>
      </c>
      <c r="S329" s="2">
        <v>244482</v>
      </c>
      <c r="T329" t="s">
        <v>2695</v>
      </c>
      <c r="U329">
        <v>23088348</v>
      </c>
      <c r="V329" t="s">
        <v>78</v>
      </c>
      <c r="W329">
        <v>30</v>
      </c>
      <c r="X329">
        <v>30</v>
      </c>
      <c r="Y329">
        <v>30</v>
      </c>
      <c r="Z329">
        <v>30</v>
      </c>
      <c r="AA329">
        <v>0</v>
      </c>
      <c r="AB329">
        <v>0</v>
      </c>
      <c r="AC329">
        <v>0</v>
      </c>
      <c r="AD329">
        <v>0</v>
      </c>
      <c r="AE329">
        <v>30</v>
      </c>
      <c r="AF329">
        <v>30</v>
      </c>
      <c r="AI329" t="s">
        <v>2537</v>
      </c>
      <c r="AJ329" t="s">
        <v>989</v>
      </c>
      <c r="AK329" t="s">
        <v>1007</v>
      </c>
      <c r="AL329" t="s">
        <v>1008</v>
      </c>
      <c r="AM329" t="s">
        <v>1009</v>
      </c>
      <c r="AN329" t="s">
        <v>2538</v>
      </c>
      <c r="AO329" t="s">
        <v>2539</v>
      </c>
      <c r="AP329">
        <v>10</v>
      </c>
      <c r="AQ329">
        <v>1</v>
      </c>
      <c r="AT329" t="s">
        <v>2540</v>
      </c>
      <c r="AU329" t="s">
        <v>2562</v>
      </c>
      <c r="AV329" t="s">
        <v>765</v>
      </c>
      <c r="AW329" t="s">
        <v>765</v>
      </c>
      <c r="AX329" t="s">
        <v>990</v>
      </c>
      <c r="AY329">
        <v>0</v>
      </c>
      <c r="AZ329" t="s">
        <v>994</v>
      </c>
      <c r="BA329">
        <v>1179740890752</v>
      </c>
      <c r="BD329">
        <v>1</v>
      </c>
      <c r="BF329" t="s">
        <v>2563</v>
      </c>
      <c r="BG329">
        <v>1333314600</v>
      </c>
      <c r="BH329" t="s">
        <v>995</v>
      </c>
      <c r="BI329">
        <v>30</v>
      </c>
      <c r="BJ329">
        <v>30</v>
      </c>
      <c r="BK329">
        <v>1300</v>
      </c>
      <c r="BL329" t="s">
        <v>2543</v>
      </c>
    </row>
    <row r="330" spans="3:64">
      <c r="C330" s="2">
        <v>244482</v>
      </c>
      <c r="D330" s="2">
        <v>244482</v>
      </c>
      <c r="F330">
        <v>489</v>
      </c>
      <c r="G330" t="s">
        <v>2531</v>
      </c>
      <c r="H330">
        <v>23</v>
      </c>
      <c r="I330" t="s">
        <v>2532</v>
      </c>
      <c r="J330" t="s">
        <v>985</v>
      </c>
      <c r="K330" t="s">
        <v>986</v>
      </c>
      <c r="L330">
        <v>923</v>
      </c>
      <c r="N330" t="s">
        <v>2692</v>
      </c>
      <c r="O330" t="s">
        <v>2693</v>
      </c>
      <c r="P330">
        <v>1</v>
      </c>
      <c r="Q330" t="s">
        <v>2694</v>
      </c>
      <c r="R330" s="2">
        <v>244481</v>
      </c>
      <c r="S330" s="2">
        <v>244482</v>
      </c>
      <c r="T330" t="s">
        <v>2695</v>
      </c>
      <c r="U330">
        <v>23000193</v>
      </c>
      <c r="V330" t="s">
        <v>110</v>
      </c>
      <c r="W330">
        <v>20</v>
      </c>
      <c r="X330">
        <v>20</v>
      </c>
      <c r="Y330">
        <v>20</v>
      </c>
      <c r="Z330">
        <v>20</v>
      </c>
      <c r="AA330">
        <v>0</v>
      </c>
      <c r="AB330">
        <v>0</v>
      </c>
      <c r="AC330">
        <v>0</v>
      </c>
      <c r="AD330">
        <v>0</v>
      </c>
      <c r="AE330">
        <v>20</v>
      </c>
      <c r="AF330">
        <v>20</v>
      </c>
      <c r="AI330" t="s">
        <v>2537</v>
      </c>
      <c r="AJ330" t="s">
        <v>989</v>
      </c>
      <c r="AK330" t="s">
        <v>1007</v>
      </c>
      <c r="AL330" t="s">
        <v>1008</v>
      </c>
      <c r="AM330" t="s">
        <v>1009</v>
      </c>
      <c r="AN330" t="s">
        <v>2538</v>
      </c>
      <c r="AO330" t="s">
        <v>2539</v>
      </c>
      <c r="AP330">
        <v>10</v>
      </c>
      <c r="AQ330">
        <v>1</v>
      </c>
      <c r="AT330" t="s">
        <v>2540</v>
      </c>
      <c r="AU330" t="s">
        <v>2562</v>
      </c>
      <c r="AV330" t="s">
        <v>765</v>
      </c>
      <c r="AW330" t="s">
        <v>765</v>
      </c>
      <c r="AX330" t="s">
        <v>990</v>
      </c>
      <c r="AY330">
        <v>0</v>
      </c>
      <c r="AZ330" t="s">
        <v>994</v>
      </c>
      <c r="BA330">
        <v>1179740890752</v>
      </c>
      <c r="BD330">
        <v>1</v>
      </c>
      <c r="BF330" t="s">
        <v>2563</v>
      </c>
      <c r="BG330">
        <v>1333314600</v>
      </c>
      <c r="BH330" t="s">
        <v>995</v>
      </c>
      <c r="BI330">
        <v>20</v>
      </c>
      <c r="BJ330">
        <v>20</v>
      </c>
      <c r="BK330">
        <v>1300</v>
      </c>
      <c r="BL330" t="s">
        <v>2543</v>
      </c>
    </row>
    <row r="331" spans="3:64">
      <c r="C331" s="2">
        <v>244482</v>
      </c>
      <c r="D331" s="2">
        <v>244482</v>
      </c>
      <c r="F331">
        <v>489</v>
      </c>
      <c r="G331" t="s">
        <v>2531</v>
      </c>
      <c r="H331">
        <v>23</v>
      </c>
      <c r="I331" t="s">
        <v>2532</v>
      </c>
      <c r="J331" t="s">
        <v>985</v>
      </c>
      <c r="K331" t="s">
        <v>986</v>
      </c>
      <c r="L331">
        <v>923</v>
      </c>
      <c r="N331" t="s">
        <v>2692</v>
      </c>
      <c r="O331" t="s">
        <v>2693</v>
      </c>
      <c r="P331">
        <v>1</v>
      </c>
      <c r="Q331" t="s">
        <v>2694</v>
      </c>
      <c r="R331" s="2">
        <v>244481</v>
      </c>
      <c r="S331" s="2">
        <v>244482</v>
      </c>
      <c r="T331" t="s">
        <v>2695</v>
      </c>
      <c r="U331">
        <v>23000189</v>
      </c>
      <c r="V331" t="s">
        <v>46</v>
      </c>
      <c r="W331">
        <v>4</v>
      </c>
      <c r="X331">
        <v>4</v>
      </c>
      <c r="Y331">
        <v>4</v>
      </c>
      <c r="Z331">
        <v>4</v>
      </c>
      <c r="AA331">
        <v>0</v>
      </c>
      <c r="AB331">
        <v>0</v>
      </c>
      <c r="AC331">
        <v>0</v>
      </c>
      <c r="AD331">
        <v>0</v>
      </c>
      <c r="AE331">
        <v>4</v>
      </c>
      <c r="AF331">
        <v>4</v>
      </c>
      <c r="AI331" t="s">
        <v>2537</v>
      </c>
      <c r="AJ331" t="s">
        <v>989</v>
      </c>
      <c r="AK331" t="s">
        <v>1007</v>
      </c>
      <c r="AL331" t="s">
        <v>1008</v>
      </c>
      <c r="AM331" t="s">
        <v>1009</v>
      </c>
      <c r="AN331" t="s">
        <v>2538</v>
      </c>
      <c r="AO331" t="s">
        <v>2539</v>
      </c>
      <c r="AP331">
        <v>10</v>
      </c>
      <c r="AQ331">
        <v>1</v>
      </c>
      <c r="AT331" t="s">
        <v>2540</v>
      </c>
      <c r="AU331" t="s">
        <v>2562</v>
      </c>
      <c r="AV331" t="s">
        <v>765</v>
      </c>
      <c r="AW331" t="s">
        <v>765</v>
      </c>
      <c r="AX331" t="s">
        <v>990</v>
      </c>
      <c r="AY331">
        <v>0</v>
      </c>
      <c r="AZ331" t="s">
        <v>994</v>
      </c>
      <c r="BA331">
        <v>1179740890752</v>
      </c>
      <c r="BD331">
        <v>1</v>
      </c>
      <c r="BF331" t="s">
        <v>2563</v>
      </c>
      <c r="BG331">
        <v>1333314600</v>
      </c>
      <c r="BH331" t="s">
        <v>995</v>
      </c>
      <c r="BI331">
        <v>4</v>
      </c>
      <c r="BJ331">
        <v>4</v>
      </c>
      <c r="BK331">
        <v>1300</v>
      </c>
      <c r="BL331" t="s">
        <v>2543</v>
      </c>
    </row>
    <row r="332" spans="3:64">
      <c r="C332" s="2">
        <v>244482</v>
      </c>
      <c r="D332" s="2">
        <v>244482</v>
      </c>
      <c r="F332">
        <v>489</v>
      </c>
      <c r="G332" t="s">
        <v>2531</v>
      </c>
      <c r="H332">
        <v>23</v>
      </c>
      <c r="I332" t="s">
        <v>2532</v>
      </c>
      <c r="J332" t="s">
        <v>985</v>
      </c>
      <c r="K332" t="s">
        <v>986</v>
      </c>
      <c r="L332">
        <v>923</v>
      </c>
      <c r="N332" t="s">
        <v>2692</v>
      </c>
      <c r="O332" t="s">
        <v>2693</v>
      </c>
      <c r="P332">
        <v>1</v>
      </c>
      <c r="Q332" t="s">
        <v>2694</v>
      </c>
      <c r="R332" s="2">
        <v>244481</v>
      </c>
      <c r="S332" s="2">
        <v>244482</v>
      </c>
      <c r="T332" t="s">
        <v>2695</v>
      </c>
      <c r="U332">
        <v>23000191</v>
      </c>
      <c r="V332" t="s">
        <v>44</v>
      </c>
      <c r="W332">
        <v>6</v>
      </c>
      <c r="X332">
        <v>6</v>
      </c>
      <c r="Y332">
        <v>6</v>
      </c>
      <c r="Z332">
        <v>6</v>
      </c>
      <c r="AA332">
        <v>0</v>
      </c>
      <c r="AB332">
        <v>0</v>
      </c>
      <c r="AC332">
        <v>0</v>
      </c>
      <c r="AD332">
        <v>0</v>
      </c>
      <c r="AE332">
        <v>6</v>
      </c>
      <c r="AF332">
        <v>6</v>
      </c>
      <c r="AI332" t="s">
        <v>2537</v>
      </c>
      <c r="AJ332" t="s">
        <v>989</v>
      </c>
      <c r="AK332" t="s">
        <v>1007</v>
      </c>
      <c r="AL332" t="s">
        <v>1008</v>
      </c>
      <c r="AM332" t="s">
        <v>1009</v>
      </c>
      <c r="AN332" t="s">
        <v>2538</v>
      </c>
      <c r="AO332" t="s">
        <v>2539</v>
      </c>
      <c r="AP332">
        <v>10</v>
      </c>
      <c r="AQ332">
        <v>1</v>
      </c>
      <c r="AT332" t="s">
        <v>2540</v>
      </c>
      <c r="AU332" t="s">
        <v>2562</v>
      </c>
      <c r="AV332" t="s">
        <v>765</v>
      </c>
      <c r="AW332" t="s">
        <v>765</v>
      </c>
      <c r="AX332" t="s">
        <v>990</v>
      </c>
      <c r="AY332">
        <v>0</v>
      </c>
      <c r="AZ332" t="s">
        <v>994</v>
      </c>
      <c r="BA332">
        <v>1179740890752</v>
      </c>
      <c r="BD332">
        <v>1</v>
      </c>
      <c r="BF332" t="s">
        <v>2563</v>
      </c>
      <c r="BG332">
        <v>1333314600</v>
      </c>
      <c r="BH332" t="s">
        <v>995</v>
      </c>
      <c r="BI332">
        <v>6</v>
      </c>
      <c r="BJ332">
        <v>6</v>
      </c>
      <c r="BK332">
        <v>1300</v>
      </c>
      <c r="BL332" t="s">
        <v>2543</v>
      </c>
    </row>
    <row r="333" spans="3:64">
      <c r="C333" s="2">
        <v>244482</v>
      </c>
      <c r="D333" s="2">
        <v>244482</v>
      </c>
      <c r="F333">
        <v>489</v>
      </c>
      <c r="G333" t="s">
        <v>2531</v>
      </c>
      <c r="H333">
        <v>23</v>
      </c>
      <c r="I333" t="s">
        <v>2532</v>
      </c>
      <c r="J333" t="s">
        <v>985</v>
      </c>
      <c r="K333" t="s">
        <v>986</v>
      </c>
      <c r="L333">
        <v>923</v>
      </c>
      <c r="N333" t="s">
        <v>2692</v>
      </c>
      <c r="O333" t="s">
        <v>2693</v>
      </c>
      <c r="P333">
        <v>1</v>
      </c>
      <c r="Q333" t="s">
        <v>2694</v>
      </c>
      <c r="R333" s="2">
        <v>244481</v>
      </c>
      <c r="S333" s="2">
        <v>244482</v>
      </c>
      <c r="T333" t="s">
        <v>2695</v>
      </c>
      <c r="U333">
        <v>23084674</v>
      </c>
      <c r="V333" t="s">
        <v>19</v>
      </c>
      <c r="W333">
        <v>15</v>
      </c>
      <c r="X333">
        <v>6</v>
      </c>
      <c r="Y333">
        <v>15</v>
      </c>
      <c r="Z333">
        <v>6</v>
      </c>
      <c r="AA333">
        <v>0</v>
      </c>
      <c r="AB333">
        <v>0</v>
      </c>
      <c r="AC333">
        <v>0</v>
      </c>
      <c r="AD333">
        <v>0</v>
      </c>
      <c r="AE333">
        <v>15</v>
      </c>
      <c r="AF333">
        <v>6</v>
      </c>
      <c r="AI333" t="s">
        <v>2537</v>
      </c>
      <c r="AJ333" t="s">
        <v>989</v>
      </c>
      <c r="AK333" t="s">
        <v>1007</v>
      </c>
      <c r="AL333" t="s">
        <v>1484</v>
      </c>
      <c r="AM333" t="s">
        <v>1009</v>
      </c>
      <c r="AN333" t="s">
        <v>2538</v>
      </c>
      <c r="AO333" t="s">
        <v>2539</v>
      </c>
      <c r="AP333">
        <v>10</v>
      </c>
      <c r="AQ333">
        <v>1</v>
      </c>
      <c r="AT333" t="s">
        <v>2540</v>
      </c>
      <c r="AU333" t="s">
        <v>2562</v>
      </c>
      <c r="AV333" t="s">
        <v>914</v>
      </c>
      <c r="AW333" t="s">
        <v>765</v>
      </c>
      <c r="AX333" t="s">
        <v>990</v>
      </c>
      <c r="AY333">
        <v>0</v>
      </c>
      <c r="AZ333" t="s">
        <v>994</v>
      </c>
      <c r="BA333">
        <v>1179740890752</v>
      </c>
      <c r="BD333">
        <v>1</v>
      </c>
      <c r="BF333" t="s">
        <v>2563</v>
      </c>
      <c r="BG333">
        <v>1333314600</v>
      </c>
      <c r="BH333" t="s">
        <v>995</v>
      </c>
      <c r="BI333">
        <v>15</v>
      </c>
      <c r="BJ333">
        <v>6</v>
      </c>
      <c r="BK333">
        <v>1300</v>
      </c>
      <c r="BL333" t="s">
        <v>2543</v>
      </c>
    </row>
    <row r="334" spans="3:64">
      <c r="C334" s="2">
        <v>244482</v>
      </c>
      <c r="D334" s="2">
        <v>244482</v>
      </c>
      <c r="F334">
        <v>489</v>
      </c>
      <c r="G334" t="s">
        <v>2531</v>
      </c>
      <c r="H334">
        <v>23</v>
      </c>
      <c r="I334" t="s">
        <v>2532</v>
      </c>
      <c r="J334" t="s">
        <v>985</v>
      </c>
      <c r="K334" t="s">
        <v>986</v>
      </c>
      <c r="L334">
        <v>923</v>
      </c>
      <c r="N334" t="s">
        <v>2692</v>
      </c>
      <c r="O334" t="s">
        <v>2693</v>
      </c>
      <c r="P334">
        <v>1</v>
      </c>
      <c r="Q334" t="s">
        <v>2694</v>
      </c>
      <c r="R334" s="2">
        <v>244481</v>
      </c>
      <c r="S334" s="2">
        <v>244482</v>
      </c>
      <c r="T334" t="s">
        <v>2695</v>
      </c>
      <c r="U334">
        <v>23000194</v>
      </c>
      <c r="V334" t="s">
        <v>29</v>
      </c>
      <c r="W334">
        <v>4</v>
      </c>
      <c r="X334">
        <v>4</v>
      </c>
      <c r="Y334">
        <v>4</v>
      </c>
      <c r="Z334">
        <v>4</v>
      </c>
      <c r="AA334">
        <v>0</v>
      </c>
      <c r="AB334">
        <v>0</v>
      </c>
      <c r="AC334">
        <v>0</v>
      </c>
      <c r="AD334">
        <v>0</v>
      </c>
      <c r="AE334">
        <v>4</v>
      </c>
      <c r="AF334">
        <v>4</v>
      </c>
      <c r="AI334" t="s">
        <v>2537</v>
      </c>
      <c r="AJ334" t="s">
        <v>989</v>
      </c>
      <c r="AK334" t="s">
        <v>1007</v>
      </c>
      <c r="AL334" t="s">
        <v>1008</v>
      </c>
      <c r="AM334" t="s">
        <v>1009</v>
      </c>
      <c r="AN334" t="s">
        <v>2538</v>
      </c>
      <c r="AO334" t="s">
        <v>2539</v>
      </c>
      <c r="AP334">
        <v>10</v>
      </c>
      <c r="AQ334">
        <v>1</v>
      </c>
      <c r="AT334" t="s">
        <v>2540</v>
      </c>
      <c r="AU334" t="s">
        <v>2562</v>
      </c>
      <c r="AV334" t="s">
        <v>765</v>
      </c>
      <c r="AW334" t="s">
        <v>765</v>
      </c>
      <c r="AX334" t="s">
        <v>990</v>
      </c>
      <c r="AY334">
        <v>0</v>
      </c>
      <c r="AZ334" t="s">
        <v>994</v>
      </c>
      <c r="BA334">
        <v>1179740890752</v>
      </c>
      <c r="BD334">
        <v>1</v>
      </c>
      <c r="BF334" t="s">
        <v>2563</v>
      </c>
      <c r="BG334">
        <v>1333314600</v>
      </c>
      <c r="BH334" t="s">
        <v>995</v>
      </c>
      <c r="BI334">
        <v>4</v>
      </c>
      <c r="BJ334">
        <v>4</v>
      </c>
      <c r="BK334">
        <v>1300</v>
      </c>
      <c r="BL334" t="s">
        <v>2543</v>
      </c>
    </row>
    <row r="335" spans="3:64">
      <c r="C335" s="2">
        <v>244482</v>
      </c>
      <c r="D335" s="2">
        <v>244482</v>
      </c>
      <c r="F335">
        <v>489</v>
      </c>
      <c r="G335" t="s">
        <v>2531</v>
      </c>
      <c r="H335">
        <v>23</v>
      </c>
      <c r="I335" t="s">
        <v>2532</v>
      </c>
      <c r="J335" t="s">
        <v>985</v>
      </c>
      <c r="K335" t="s">
        <v>986</v>
      </c>
      <c r="L335">
        <v>923</v>
      </c>
      <c r="N335" t="s">
        <v>2692</v>
      </c>
      <c r="O335" t="s">
        <v>2693</v>
      </c>
      <c r="P335">
        <v>1</v>
      </c>
      <c r="Q335" t="s">
        <v>2694</v>
      </c>
      <c r="R335" s="2">
        <v>244481</v>
      </c>
      <c r="S335" s="2">
        <v>244482</v>
      </c>
      <c r="T335" t="s">
        <v>2695</v>
      </c>
      <c r="U335">
        <v>23057698</v>
      </c>
      <c r="V335" t="s">
        <v>271</v>
      </c>
      <c r="W335">
        <v>80</v>
      </c>
      <c r="X335">
        <v>80</v>
      </c>
      <c r="Y335">
        <v>80</v>
      </c>
      <c r="Z335">
        <v>80</v>
      </c>
      <c r="AA335">
        <v>0</v>
      </c>
      <c r="AB335">
        <v>0</v>
      </c>
      <c r="AC335">
        <v>0</v>
      </c>
      <c r="AD335">
        <v>0</v>
      </c>
      <c r="AE335">
        <v>80</v>
      </c>
      <c r="AF335">
        <v>80</v>
      </c>
      <c r="AI335" t="s">
        <v>2537</v>
      </c>
      <c r="AJ335" t="s">
        <v>989</v>
      </c>
      <c r="AK335" t="s">
        <v>1039</v>
      </c>
      <c r="AL335" t="s">
        <v>1008</v>
      </c>
      <c r="AM335" t="s">
        <v>1009</v>
      </c>
      <c r="AN335" t="s">
        <v>2538</v>
      </c>
      <c r="AO335" t="s">
        <v>2539</v>
      </c>
      <c r="AP335">
        <v>10</v>
      </c>
      <c r="AQ335">
        <v>1</v>
      </c>
      <c r="AT335" t="s">
        <v>2540</v>
      </c>
      <c r="AU335" t="s">
        <v>2562</v>
      </c>
      <c r="AV335" t="s">
        <v>765</v>
      </c>
      <c r="AW335" t="s">
        <v>765</v>
      </c>
      <c r="AX335" t="s">
        <v>990</v>
      </c>
      <c r="AY335">
        <v>0</v>
      </c>
      <c r="AZ335" t="s">
        <v>994</v>
      </c>
      <c r="BA335">
        <v>1179740890752</v>
      </c>
      <c r="BD335">
        <v>1</v>
      </c>
      <c r="BF335" t="s">
        <v>2563</v>
      </c>
      <c r="BG335">
        <v>1333314600</v>
      </c>
      <c r="BH335" t="s">
        <v>995</v>
      </c>
      <c r="BI335">
        <v>80</v>
      </c>
      <c r="BJ335">
        <v>80</v>
      </c>
      <c r="BK335">
        <v>1300</v>
      </c>
      <c r="BL335" t="s">
        <v>2543</v>
      </c>
    </row>
    <row r="336" spans="3:64">
      <c r="C336" s="2">
        <v>244482</v>
      </c>
      <c r="D336" s="2">
        <v>244482</v>
      </c>
      <c r="F336">
        <v>489</v>
      </c>
      <c r="G336" t="s">
        <v>2531</v>
      </c>
      <c r="H336">
        <v>23</v>
      </c>
      <c r="I336" t="s">
        <v>2532</v>
      </c>
      <c r="J336" t="s">
        <v>985</v>
      </c>
      <c r="K336" t="s">
        <v>986</v>
      </c>
      <c r="L336">
        <v>923</v>
      </c>
      <c r="N336" t="s">
        <v>2692</v>
      </c>
      <c r="O336" t="s">
        <v>2693</v>
      </c>
      <c r="P336">
        <v>1</v>
      </c>
      <c r="Q336" t="s">
        <v>2694</v>
      </c>
      <c r="R336" s="2">
        <v>244481</v>
      </c>
      <c r="S336" s="2">
        <v>244482</v>
      </c>
      <c r="T336" t="s">
        <v>2695</v>
      </c>
      <c r="U336">
        <v>23000192</v>
      </c>
      <c r="V336" t="s">
        <v>34</v>
      </c>
      <c r="W336">
        <v>6</v>
      </c>
      <c r="X336">
        <v>6</v>
      </c>
      <c r="Y336">
        <v>6</v>
      </c>
      <c r="Z336">
        <v>6</v>
      </c>
      <c r="AA336">
        <v>0</v>
      </c>
      <c r="AB336">
        <v>0</v>
      </c>
      <c r="AC336">
        <v>0</v>
      </c>
      <c r="AD336">
        <v>0</v>
      </c>
      <c r="AE336">
        <v>6</v>
      </c>
      <c r="AF336">
        <v>6</v>
      </c>
      <c r="AI336" t="s">
        <v>2537</v>
      </c>
      <c r="AJ336" t="s">
        <v>989</v>
      </c>
      <c r="AK336" t="s">
        <v>1007</v>
      </c>
      <c r="AL336" t="s">
        <v>1008</v>
      </c>
      <c r="AM336" t="s">
        <v>1009</v>
      </c>
      <c r="AN336" t="s">
        <v>2538</v>
      </c>
      <c r="AO336" t="s">
        <v>2539</v>
      </c>
      <c r="AP336">
        <v>10</v>
      </c>
      <c r="AQ336">
        <v>1</v>
      </c>
      <c r="AT336" t="s">
        <v>2540</v>
      </c>
      <c r="AU336" t="s">
        <v>2562</v>
      </c>
      <c r="AV336" t="s">
        <v>765</v>
      </c>
      <c r="AW336" t="s">
        <v>765</v>
      </c>
      <c r="AX336" t="s">
        <v>990</v>
      </c>
      <c r="AY336">
        <v>0</v>
      </c>
      <c r="AZ336" t="s">
        <v>994</v>
      </c>
      <c r="BA336">
        <v>1179740890752</v>
      </c>
      <c r="BD336">
        <v>1</v>
      </c>
      <c r="BF336" t="s">
        <v>2563</v>
      </c>
      <c r="BG336">
        <v>1333314600</v>
      </c>
      <c r="BH336" t="s">
        <v>995</v>
      </c>
      <c r="BI336">
        <v>6</v>
      </c>
      <c r="BJ336">
        <v>6</v>
      </c>
      <c r="BK336">
        <v>1300</v>
      </c>
      <c r="BL336" t="s">
        <v>2543</v>
      </c>
    </row>
    <row r="337" spans="3:64">
      <c r="C337" s="2">
        <v>244482</v>
      </c>
      <c r="D337" s="2">
        <v>244482</v>
      </c>
      <c r="F337">
        <v>489</v>
      </c>
      <c r="G337" t="s">
        <v>2531</v>
      </c>
      <c r="H337">
        <v>23</v>
      </c>
      <c r="I337" t="s">
        <v>2532</v>
      </c>
      <c r="J337" t="s">
        <v>985</v>
      </c>
      <c r="K337" t="s">
        <v>986</v>
      </c>
      <c r="L337">
        <v>923</v>
      </c>
      <c r="N337" t="s">
        <v>2692</v>
      </c>
      <c r="O337" t="s">
        <v>2693</v>
      </c>
      <c r="P337">
        <v>1</v>
      </c>
      <c r="Q337" t="s">
        <v>2694</v>
      </c>
      <c r="R337" s="2">
        <v>244481</v>
      </c>
      <c r="S337" s="2">
        <v>244482</v>
      </c>
      <c r="T337" t="s">
        <v>2695</v>
      </c>
      <c r="U337">
        <v>23090977</v>
      </c>
      <c r="V337" t="s">
        <v>98</v>
      </c>
      <c r="W337">
        <v>9</v>
      </c>
      <c r="X337">
        <v>9</v>
      </c>
      <c r="Y337">
        <v>9</v>
      </c>
      <c r="Z337">
        <v>9</v>
      </c>
      <c r="AA337">
        <v>0</v>
      </c>
      <c r="AB337">
        <v>0</v>
      </c>
      <c r="AC337">
        <v>0</v>
      </c>
      <c r="AD337">
        <v>0</v>
      </c>
      <c r="AE337">
        <v>9</v>
      </c>
      <c r="AF337">
        <v>9</v>
      </c>
      <c r="AI337" t="s">
        <v>2537</v>
      </c>
      <c r="AJ337" t="s">
        <v>989</v>
      </c>
      <c r="AK337" t="s">
        <v>1007</v>
      </c>
      <c r="AL337" t="s">
        <v>1008</v>
      </c>
      <c r="AM337" t="s">
        <v>1009</v>
      </c>
      <c r="AN337" t="s">
        <v>2538</v>
      </c>
      <c r="AO337" t="s">
        <v>2539</v>
      </c>
      <c r="AP337">
        <v>10</v>
      </c>
      <c r="AQ337">
        <v>1</v>
      </c>
      <c r="AT337" t="s">
        <v>2540</v>
      </c>
      <c r="AU337" t="s">
        <v>2562</v>
      </c>
      <c r="AV337" t="s">
        <v>765</v>
      </c>
      <c r="AW337" t="s">
        <v>765</v>
      </c>
      <c r="AX337" t="s">
        <v>990</v>
      </c>
      <c r="AY337">
        <v>0</v>
      </c>
      <c r="AZ337" t="s">
        <v>994</v>
      </c>
      <c r="BA337">
        <v>1179740890752</v>
      </c>
      <c r="BD337">
        <v>1</v>
      </c>
      <c r="BF337" t="s">
        <v>2563</v>
      </c>
      <c r="BG337">
        <v>1333314600</v>
      </c>
      <c r="BH337" t="s">
        <v>995</v>
      </c>
      <c r="BI337">
        <v>9</v>
      </c>
      <c r="BJ337">
        <v>9</v>
      </c>
      <c r="BK337">
        <v>1300</v>
      </c>
      <c r="BL337" t="s">
        <v>2543</v>
      </c>
    </row>
    <row r="338" spans="3:64">
      <c r="C338" s="2">
        <v>244482</v>
      </c>
      <c r="D338" s="2">
        <v>244482</v>
      </c>
      <c r="F338">
        <v>489</v>
      </c>
      <c r="G338" t="s">
        <v>2531</v>
      </c>
      <c r="H338">
        <v>23</v>
      </c>
      <c r="I338" t="s">
        <v>2532</v>
      </c>
      <c r="J338" t="s">
        <v>985</v>
      </c>
      <c r="K338" t="s">
        <v>986</v>
      </c>
      <c r="L338">
        <v>923</v>
      </c>
      <c r="N338" t="s">
        <v>2692</v>
      </c>
      <c r="O338" t="s">
        <v>2693</v>
      </c>
      <c r="P338">
        <v>1</v>
      </c>
      <c r="Q338" t="s">
        <v>2694</v>
      </c>
      <c r="R338" s="2">
        <v>244481</v>
      </c>
      <c r="S338" s="2">
        <v>244482</v>
      </c>
      <c r="T338" t="s">
        <v>2695</v>
      </c>
      <c r="U338">
        <v>23000187</v>
      </c>
      <c r="V338" t="s">
        <v>102</v>
      </c>
      <c r="W338">
        <v>6</v>
      </c>
      <c r="X338">
        <v>6</v>
      </c>
      <c r="Y338">
        <v>6</v>
      </c>
      <c r="Z338">
        <v>6</v>
      </c>
      <c r="AA338">
        <v>0</v>
      </c>
      <c r="AB338">
        <v>0</v>
      </c>
      <c r="AC338">
        <v>0</v>
      </c>
      <c r="AD338">
        <v>0</v>
      </c>
      <c r="AE338">
        <v>6</v>
      </c>
      <c r="AF338">
        <v>6</v>
      </c>
      <c r="AI338" t="s">
        <v>2537</v>
      </c>
      <c r="AJ338" t="s">
        <v>989</v>
      </c>
      <c r="AK338" t="s">
        <v>1007</v>
      </c>
      <c r="AL338" t="s">
        <v>1008</v>
      </c>
      <c r="AM338" t="s">
        <v>1009</v>
      </c>
      <c r="AN338" t="s">
        <v>2538</v>
      </c>
      <c r="AO338" t="s">
        <v>2539</v>
      </c>
      <c r="AP338">
        <v>10</v>
      </c>
      <c r="AQ338">
        <v>1</v>
      </c>
      <c r="AT338" t="s">
        <v>2540</v>
      </c>
      <c r="AU338" t="s">
        <v>2562</v>
      </c>
      <c r="AV338" t="s">
        <v>765</v>
      </c>
      <c r="AW338" t="s">
        <v>765</v>
      </c>
      <c r="AX338" t="s">
        <v>990</v>
      </c>
      <c r="AY338">
        <v>0</v>
      </c>
      <c r="AZ338" t="s">
        <v>994</v>
      </c>
      <c r="BA338">
        <v>1179740890752</v>
      </c>
      <c r="BD338">
        <v>1</v>
      </c>
      <c r="BF338" t="s">
        <v>2563</v>
      </c>
      <c r="BG338">
        <v>1333314600</v>
      </c>
      <c r="BH338" t="s">
        <v>995</v>
      </c>
      <c r="BI338">
        <v>6</v>
      </c>
      <c r="BJ338">
        <v>6</v>
      </c>
      <c r="BK338">
        <v>1300</v>
      </c>
      <c r="BL338" t="s">
        <v>2543</v>
      </c>
    </row>
    <row r="339" spans="3:64">
      <c r="C339" s="2">
        <v>244482</v>
      </c>
      <c r="D339" s="2">
        <v>244482</v>
      </c>
      <c r="F339">
        <v>489</v>
      </c>
      <c r="G339" t="s">
        <v>2531</v>
      </c>
      <c r="H339">
        <v>23</v>
      </c>
      <c r="I339" t="s">
        <v>2532</v>
      </c>
      <c r="J339" t="s">
        <v>985</v>
      </c>
      <c r="K339" t="s">
        <v>986</v>
      </c>
      <c r="L339">
        <v>923</v>
      </c>
      <c r="N339" t="s">
        <v>2696</v>
      </c>
      <c r="O339" t="s">
        <v>2697</v>
      </c>
      <c r="P339">
        <v>1</v>
      </c>
      <c r="Q339" t="s">
        <v>2698</v>
      </c>
      <c r="R339" s="2">
        <v>244481</v>
      </c>
      <c r="S339" s="2">
        <v>244482</v>
      </c>
      <c r="T339" t="s">
        <v>2699</v>
      </c>
      <c r="U339">
        <v>23086968</v>
      </c>
      <c r="V339" t="s">
        <v>247</v>
      </c>
      <c r="W339">
        <v>6</v>
      </c>
      <c r="X339">
        <v>6</v>
      </c>
      <c r="Y339">
        <v>6</v>
      </c>
      <c r="Z339">
        <v>6</v>
      </c>
      <c r="AA339">
        <v>0</v>
      </c>
      <c r="AB339">
        <v>0</v>
      </c>
      <c r="AC339">
        <v>0</v>
      </c>
      <c r="AD339">
        <v>0</v>
      </c>
      <c r="AE339">
        <v>6</v>
      </c>
      <c r="AF339">
        <v>6</v>
      </c>
      <c r="AI339" t="s">
        <v>2537</v>
      </c>
      <c r="AJ339" t="s">
        <v>989</v>
      </c>
      <c r="AK339" t="s">
        <v>1039</v>
      </c>
      <c r="AL339" t="s">
        <v>1008</v>
      </c>
      <c r="AM339" t="s">
        <v>1009</v>
      </c>
      <c r="AN339" t="s">
        <v>2538</v>
      </c>
      <c r="AO339" t="s">
        <v>2539</v>
      </c>
      <c r="AP339">
        <v>10</v>
      </c>
      <c r="AQ339">
        <v>1</v>
      </c>
      <c r="AT339" t="s">
        <v>2540</v>
      </c>
      <c r="AU339" t="s">
        <v>2562</v>
      </c>
      <c r="AV339" t="s">
        <v>765</v>
      </c>
      <c r="AW339" t="s">
        <v>765</v>
      </c>
      <c r="AX339" t="s">
        <v>990</v>
      </c>
      <c r="AY339">
        <v>0</v>
      </c>
      <c r="AZ339" t="s">
        <v>994</v>
      </c>
      <c r="BA339">
        <v>1179740890755</v>
      </c>
      <c r="BD339">
        <v>1</v>
      </c>
      <c r="BF339" t="s">
        <v>2563</v>
      </c>
      <c r="BG339">
        <v>1333314600</v>
      </c>
      <c r="BH339" t="s">
        <v>995</v>
      </c>
      <c r="BI339">
        <v>6</v>
      </c>
      <c r="BJ339">
        <v>6</v>
      </c>
      <c r="BK339">
        <v>1300</v>
      </c>
      <c r="BL339" t="s">
        <v>2543</v>
      </c>
    </row>
    <row r="340" spans="3:64">
      <c r="C340" s="2">
        <v>244482</v>
      </c>
      <c r="D340" s="2">
        <v>244482</v>
      </c>
      <c r="F340">
        <v>489</v>
      </c>
      <c r="G340" t="s">
        <v>2531</v>
      </c>
      <c r="H340">
        <v>23</v>
      </c>
      <c r="I340" t="s">
        <v>2532</v>
      </c>
      <c r="J340" t="s">
        <v>985</v>
      </c>
      <c r="K340" t="s">
        <v>986</v>
      </c>
      <c r="L340">
        <v>923</v>
      </c>
      <c r="N340" t="s">
        <v>2696</v>
      </c>
      <c r="O340" t="s">
        <v>2697</v>
      </c>
      <c r="P340">
        <v>1</v>
      </c>
      <c r="Q340" t="s">
        <v>2698</v>
      </c>
      <c r="R340" s="2">
        <v>244481</v>
      </c>
      <c r="S340" s="2">
        <v>244482</v>
      </c>
      <c r="T340" t="s">
        <v>2699</v>
      </c>
      <c r="U340">
        <v>23015265</v>
      </c>
      <c r="V340" t="s">
        <v>181</v>
      </c>
      <c r="W340">
        <v>5</v>
      </c>
      <c r="X340">
        <v>5</v>
      </c>
      <c r="Y340">
        <v>5</v>
      </c>
      <c r="Z340">
        <v>5</v>
      </c>
      <c r="AA340">
        <v>0</v>
      </c>
      <c r="AB340">
        <v>0</v>
      </c>
      <c r="AC340">
        <v>0</v>
      </c>
      <c r="AD340">
        <v>0</v>
      </c>
      <c r="AE340">
        <v>5</v>
      </c>
      <c r="AF340">
        <v>5</v>
      </c>
      <c r="AI340" t="s">
        <v>2537</v>
      </c>
      <c r="AJ340" t="s">
        <v>989</v>
      </c>
      <c r="AK340" t="s">
        <v>1039</v>
      </c>
      <c r="AL340" t="s">
        <v>1008</v>
      </c>
      <c r="AM340" t="s">
        <v>1009</v>
      </c>
      <c r="AN340" t="s">
        <v>2538</v>
      </c>
      <c r="AO340" t="s">
        <v>2539</v>
      </c>
      <c r="AP340">
        <v>10</v>
      </c>
      <c r="AQ340">
        <v>1</v>
      </c>
      <c r="AT340" t="s">
        <v>2540</v>
      </c>
      <c r="AU340" t="s">
        <v>2562</v>
      </c>
      <c r="AV340" t="s">
        <v>765</v>
      </c>
      <c r="AW340" t="s">
        <v>765</v>
      </c>
      <c r="AX340" t="s">
        <v>990</v>
      </c>
      <c r="AY340">
        <v>0</v>
      </c>
      <c r="AZ340" t="s">
        <v>994</v>
      </c>
      <c r="BA340">
        <v>1179740890755</v>
      </c>
      <c r="BD340">
        <v>1</v>
      </c>
      <c r="BF340" t="s">
        <v>2563</v>
      </c>
      <c r="BG340">
        <v>1333314600</v>
      </c>
      <c r="BH340" t="s">
        <v>995</v>
      </c>
      <c r="BI340">
        <v>5</v>
      </c>
      <c r="BJ340">
        <v>5</v>
      </c>
      <c r="BK340">
        <v>1300</v>
      </c>
      <c r="BL340" t="s">
        <v>2543</v>
      </c>
    </row>
    <row r="341" spans="3:64">
      <c r="C341" s="2">
        <v>244482</v>
      </c>
      <c r="D341" s="2">
        <v>244482</v>
      </c>
      <c r="F341">
        <v>489</v>
      </c>
      <c r="G341" t="s">
        <v>2531</v>
      </c>
      <c r="H341">
        <v>23</v>
      </c>
      <c r="I341" t="s">
        <v>2532</v>
      </c>
      <c r="J341" t="s">
        <v>985</v>
      </c>
      <c r="K341" t="s">
        <v>986</v>
      </c>
      <c r="L341">
        <v>923</v>
      </c>
      <c r="N341" t="s">
        <v>2696</v>
      </c>
      <c r="O341" t="s">
        <v>2697</v>
      </c>
      <c r="P341">
        <v>1</v>
      </c>
      <c r="Q341" t="s">
        <v>2698</v>
      </c>
      <c r="R341" s="2">
        <v>244481</v>
      </c>
      <c r="S341" s="2">
        <v>244482</v>
      </c>
      <c r="T341" t="s">
        <v>2699</v>
      </c>
      <c r="U341">
        <v>23088348</v>
      </c>
      <c r="V341" t="s">
        <v>78</v>
      </c>
      <c r="W341">
        <v>20</v>
      </c>
      <c r="X341">
        <v>20</v>
      </c>
      <c r="Y341">
        <v>20</v>
      </c>
      <c r="Z341">
        <v>20</v>
      </c>
      <c r="AA341">
        <v>0</v>
      </c>
      <c r="AB341">
        <v>0</v>
      </c>
      <c r="AC341">
        <v>0</v>
      </c>
      <c r="AD341">
        <v>0</v>
      </c>
      <c r="AE341">
        <v>20</v>
      </c>
      <c r="AF341">
        <v>20</v>
      </c>
      <c r="AI341" t="s">
        <v>2537</v>
      </c>
      <c r="AJ341" t="s">
        <v>989</v>
      </c>
      <c r="AK341" t="s">
        <v>1007</v>
      </c>
      <c r="AL341" t="s">
        <v>1008</v>
      </c>
      <c r="AM341" t="s">
        <v>1009</v>
      </c>
      <c r="AN341" t="s">
        <v>2538</v>
      </c>
      <c r="AO341" t="s">
        <v>2539</v>
      </c>
      <c r="AP341">
        <v>10</v>
      </c>
      <c r="AQ341">
        <v>1</v>
      </c>
      <c r="AT341" t="s">
        <v>2540</v>
      </c>
      <c r="AU341" t="s">
        <v>2562</v>
      </c>
      <c r="AV341" t="s">
        <v>765</v>
      </c>
      <c r="AW341" t="s">
        <v>765</v>
      </c>
      <c r="AX341" t="s">
        <v>990</v>
      </c>
      <c r="AY341">
        <v>0</v>
      </c>
      <c r="AZ341" t="s">
        <v>994</v>
      </c>
      <c r="BA341">
        <v>1179740890755</v>
      </c>
      <c r="BD341">
        <v>1</v>
      </c>
      <c r="BF341" t="s">
        <v>2563</v>
      </c>
      <c r="BG341">
        <v>1333314600</v>
      </c>
      <c r="BH341" t="s">
        <v>995</v>
      </c>
      <c r="BI341">
        <v>20</v>
      </c>
      <c r="BJ341">
        <v>20</v>
      </c>
      <c r="BK341">
        <v>1300</v>
      </c>
      <c r="BL341" t="s">
        <v>2543</v>
      </c>
    </row>
    <row r="342" spans="3:64">
      <c r="C342" s="2">
        <v>244482</v>
      </c>
      <c r="D342" s="2">
        <v>244482</v>
      </c>
      <c r="F342">
        <v>489</v>
      </c>
      <c r="G342" t="s">
        <v>2531</v>
      </c>
      <c r="H342">
        <v>23</v>
      </c>
      <c r="I342" t="s">
        <v>2532</v>
      </c>
      <c r="J342" t="s">
        <v>985</v>
      </c>
      <c r="K342" t="s">
        <v>986</v>
      </c>
      <c r="L342">
        <v>923</v>
      </c>
      <c r="N342" t="s">
        <v>2696</v>
      </c>
      <c r="O342" t="s">
        <v>2697</v>
      </c>
      <c r="P342">
        <v>1</v>
      </c>
      <c r="Q342" t="s">
        <v>2698</v>
      </c>
      <c r="R342" s="2">
        <v>244481</v>
      </c>
      <c r="S342" s="2">
        <v>244482</v>
      </c>
      <c r="T342" t="s">
        <v>2699</v>
      </c>
      <c r="U342">
        <v>23095547</v>
      </c>
      <c r="V342" t="s">
        <v>144</v>
      </c>
      <c r="W342">
        <v>3</v>
      </c>
      <c r="X342">
        <v>3</v>
      </c>
      <c r="Y342">
        <v>3</v>
      </c>
      <c r="Z342">
        <v>3</v>
      </c>
      <c r="AA342">
        <v>0</v>
      </c>
      <c r="AB342">
        <v>0</v>
      </c>
      <c r="AC342">
        <v>0</v>
      </c>
      <c r="AD342">
        <v>0</v>
      </c>
      <c r="AE342">
        <v>3</v>
      </c>
      <c r="AF342">
        <v>3</v>
      </c>
      <c r="AI342" t="s">
        <v>2537</v>
      </c>
      <c r="AJ342" t="s">
        <v>989</v>
      </c>
      <c r="AK342" t="s">
        <v>1039</v>
      </c>
      <c r="AL342" t="s">
        <v>1008</v>
      </c>
      <c r="AM342" t="s">
        <v>1009</v>
      </c>
      <c r="AN342" t="s">
        <v>2538</v>
      </c>
      <c r="AO342" t="s">
        <v>2539</v>
      </c>
      <c r="AP342">
        <v>10</v>
      </c>
      <c r="AQ342">
        <v>1</v>
      </c>
      <c r="AT342" t="s">
        <v>2540</v>
      </c>
      <c r="AU342" t="s">
        <v>2562</v>
      </c>
      <c r="AV342" t="s">
        <v>765</v>
      </c>
      <c r="AW342" t="s">
        <v>765</v>
      </c>
      <c r="AX342" t="s">
        <v>990</v>
      </c>
      <c r="AY342">
        <v>0</v>
      </c>
      <c r="AZ342" t="s">
        <v>994</v>
      </c>
      <c r="BA342">
        <v>1179740890755</v>
      </c>
      <c r="BD342">
        <v>1</v>
      </c>
      <c r="BF342" t="s">
        <v>2563</v>
      </c>
      <c r="BG342">
        <v>1333314600</v>
      </c>
      <c r="BH342" t="s">
        <v>995</v>
      </c>
      <c r="BI342">
        <v>3</v>
      </c>
      <c r="BJ342">
        <v>3</v>
      </c>
      <c r="BK342">
        <v>1300</v>
      </c>
      <c r="BL342" t="s">
        <v>2543</v>
      </c>
    </row>
    <row r="343" spans="3:64">
      <c r="C343" s="2">
        <v>244482</v>
      </c>
      <c r="D343" s="2">
        <v>244482</v>
      </c>
      <c r="F343">
        <v>489</v>
      </c>
      <c r="G343" t="s">
        <v>2531</v>
      </c>
      <c r="H343">
        <v>23</v>
      </c>
      <c r="I343" t="s">
        <v>2532</v>
      </c>
      <c r="J343" t="s">
        <v>985</v>
      </c>
      <c r="K343" t="s">
        <v>986</v>
      </c>
      <c r="L343">
        <v>923</v>
      </c>
      <c r="N343" t="s">
        <v>2696</v>
      </c>
      <c r="O343" t="s">
        <v>2697</v>
      </c>
      <c r="P343">
        <v>1</v>
      </c>
      <c r="Q343" t="s">
        <v>2698</v>
      </c>
      <c r="R343" s="2">
        <v>244481</v>
      </c>
      <c r="S343" s="2">
        <v>244482</v>
      </c>
      <c r="T343" t="s">
        <v>2699</v>
      </c>
      <c r="U343">
        <v>23092558</v>
      </c>
      <c r="V343" t="s">
        <v>251</v>
      </c>
      <c r="W343">
        <v>5</v>
      </c>
      <c r="X343">
        <v>5</v>
      </c>
      <c r="Y343">
        <v>5</v>
      </c>
      <c r="Z343">
        <v>5</v>
      </c>
      <c r="AA343">
        <v>0</v>
      </c>
      <c r="AB343">
        <v>0</v>
      </c>
      <c r="AC343">
        <v>0</v>
      </c>
      <c r="AD343">
        <v>0</v>
      </c>
      <c r="AE343">
        <v>5</v>
      </c>
      <c r="AF343">
        <v>5</v>
      </c>
      <c r="AI343" t="s">
        <v>2537</v>
      </c>
      <c r="AJ343" t="s">
        <v>989</v>
      </c>
      <c r="AK343" t="s">
        <v>1039</v>
      </c>
      <c r="AL343" t="s">
        <v>1008</v>
      </c>
      <c r="AM343" t="s">
        <v>1009</v>
      </c>
      <c r="AN343" t="s">
        <v>2538</v>
      </c>
      <c r="AO343" t="s">
        <v>2539</v>
      </c>
      <c r="AP343">
        <v>10</v>
      </c>
      <c r="AQ343">
        <v>1</v>
      </c>
      <c r="AT343" t="s">
        <v>2540</v>
      </c>
      <c r="AU343" t="s">
        <v>2562</v>
      </c>
      <c r="AV343" t="s">
        <v>765</v>
      </c>
      <c r="AW343" t="s">
        <v>765</v>
      </c>
      <c r="AX343" t="s">
        <v>990</v>
      </c>
      <c r="AY343">
        <v>0</v>
      </c>
      <c r="AZ343" t="s">
        <v>994</v>
      </c>
      <c r="BA343">
        <v>1179740890755</v>
      </c>
      <c r="BD343">
        <v>1</v>
      </c>
      <c r="BF343" t="s">
        <v>2563</v>
      </c>
      <c r="BG343">
        <v>1333314600</v>
      </c>
      <c r="BH343" t="s">
        <v>995</v>
      </c>
      <c r="BI343">
        <v>5</v>
      </c>
      <c r="BJ343">
        <v>5</v>
      </c>
      <c r="BK343">
        <v>1300</v>
      </c>
      <c r="BL343" t="s">
        <v>2543</v>
      </c>
    </row>
    <row r="344" spans="3:64">
      <c r="C344" s="2">
        <v>244482</v>
      </c>
      <c r="D344" s="2">
        <v>244482</v>
      </c>
      <c r="F344">
        <v>489</v>
      </c>
      <c r="G344" t="s">
        <v>2531</v>
      </c>
      <c r="H344">
        <v>23</v>
      </c>
      <c r="I344" t="s">
        <v>2532</v>
      </c>
      <c r="J344" t="s">
        <v>985</v>
      </c>
      <c r="K344" t="s">
        <v>986</v>
      </c>
      <c r="L344">
        <v>923</v>
      </c>
      <c r="N344" t="s">
        <v>2696</v>
      </c>
      <c r="O344" t="s">
        <v>2697</v>
      </c>
      <c r="P344">
        <v>1</v>
      </c>
      <c r="Q344" t="s">
        <v>2698</v>
      </c>
      <c r="R344" s="2">
        <v>244481</v>
      </c>
      <c r="S344" s="2">
        <v>244482</v>
      </c>
      <c r="T344" t="s">
        <v>2699</v>
      </c>
      <c r="U344">
        <v>23086963</v>
      </c>
      <c r="V344" t="s">
        <v>142</v>
      </c>
      <c r="W344">
        <v>45</v>
      </c>
      <c r="X344">
        <v>45</v>
      </c>
      <c r="Y344">
        <v>45</v>
      </c>
      <c r="Z344">
        <v>45</v>
      </c>
      <c r="AA344">
        <v>0</v>
      </c>
      <c r="AB344">
        <v>0</v>
      </c>
      <c r="AC344">
        <v>0</v>
      </c>
      <c r="AD344">
        <v>0</v>
      </c>
      <c r="AE344">
        <v>45</v>
      </c>
      <c r="AF344">
        <v>45</v>
      </c>
      <c r="AI344" t="s">
        <v>2537</v>
      </c>
      <c r="AJ344" t="s">
        <v>989</v>
      </c>
      <c r="AK344" t="s">
        <v>1039</v>
      </c>
      <c r="AL344" t="s">
        <v>1008</v>
      </c>
      <c r="AM344" t="s">
        <v>1009</v>
      </c>
      <c r="AN344" t="s">
        <v>2538</v>
      </c>
      <c r="AO344" t="s">
        <v>2539</v>
      </c>
      <c r="AP344">
        <v>10</v>
      </c>
      <c r="AQ344">
        <v>1</v>
      </c>
      <c r="AT344" t="s">
        <v>2540</v>
      </c>
      <c r="AU344" t="s">
        <v>2562</v>
      </c>
      <c r="AV344" t="s">
        <v>765</v>
      </c>
      <c r="AW344" t="s">
        <v>765</v>
      </c>
      <c r="AX344" t="s">
        <v>990</v>
      </c>
      <c r="AY344">
        <v>0</v>
      </c>
      <c r="AZ344" t="s">
        <v>994</v>
      </c>
      <c r="BA344">
        <v>1179740890755</v>
      </c>
      <c r="BD344">
        <v>1</v>
      </c>
      <c r="BF344" t="s">
        <v>2563</v>
      </c>
      <c r="BG344">
        <v>1333314600</v>
      </c>
      <c r="BH344" t="s">
        <v>995</v>
      </c>
      <c r="BI344">
        <v>45</v>
      </c>
      <c r="BJ344">
        <v>45</v>
      </c>
      <c r="BK344">
        <v>1300</v>
      </c>
      <c r="BL344" t="s">
        <v>2543</v>
      </c>
    </row>
    <row r="345" spans="3:64">
      <c r="C345" s="2">
        <v>244482</v>
      </c>
      <c r="D345" s="2">
        <v>244482</v>
      </c>
      <c r="F345">
        <v>489</v>
      </c>
      <c r="G345" t="s">
        <v>2531</v>
      </c>
      <c r="H345">
        <v>23</v>
      </c>
      <c r="I345" t="s">
        <v>2532</v>
      </c>
      <c r="J345" t="s">
        <v>985</v>
      </c>
      <c r="K345" t="s">
        <v>986</v>
      </c>
      <c r="L345">
        <v>923</v>
      </c>
      <c r="N345" t="s">
        <v>2696</v>
      </c>
      <c r="O345" t="s">
        <v>2697</v>
      </c>
      <c r="P345">
        <v>1</v>
      </c>
      <c r="Q345" t="s">
        <v>2698</v>
      </c>
      <c r="R345" s="2">
        <v>244481</v>
      </c>
      <c r="S345" s="2">
        <v>244482</v>
      </c>
      <c r="T345" t="s">
        <v>2699</v>
      </c>
      <c r="U345">
        <v>23086964</v>
      </c>
      <c r="V345" t="s">
        <v>156</v>
      </c>
      <c r="W345">
        <v>39</v>
      </c>
      <c r="X345">
        <v>39</v>
      </c>
      <c r="Y345">
        <v>39</v>
      </c>
      <c r="Z345">
        <v>39</v>
      </c>
      <c r="AA345">
        <v>0</v>
      </c>
      <c r="AB345">
        <v>0</v>
      </c>
      <c r="AC345">
        <v>0</v>
      </c>
      <c r="AD345">
        <v>0</v>
      </c>
      <c r="AE345">
        <v>39</v>
      </c>
      <c r="AF345">
        <v>39</v>
      </c>
      <c r="AI345" t="s">
        <v>2537</v>
      </c>
      <c r="AJ345" t="s">
        <v>989</v>
      </c>
      <c r="AK345" t="s">
        <v>1039</v>
      </c>
      <c r="AL345" t="s">
        <v>1008</v>
      </c>
      <c r="AM345" t="s">
        <v>1009</v>
      </c>
      <c r="AN345" t="s">
        <v>2538</v>
      </c>
      <c r="AO345" t="s">
        <v>2539</v>
      </c>
      <c r="AP345">
        <v>10</v>
      </c>
      <c r="AQ345">
        <v>1</v>
      </c>
      <c r="AT345" t="s">
        <v>2540</v>
      </c>
      <c r="AU345" t="s">
        <v>2562</v>
      </c>
      <c r="AV345" t="s">
        <v>765</v>
      </c>
      <c r="AW345" t="s">
        <v>765</v>
      </c>
      <c r="AX345" t="s">
        <v>990</v>
      </c>
      <c r="AY345">
        <v>0</v>
      </c>
      <c r="AZ345" t="s">
        <v>994</v>
      </c>
      <c r="BA345">
        <v>1179740890755</v>
      </c>
      <c r="BD345">
        <v>1</v>
      </c>
      <c r="BF345" t="s">
        <v>2563</v>
      </c>
      <c r="BG345">
        <v>1333314600</v>
      </c>
      <c r="BH345" t="s">
        <v>995</v>
      </c>
      <c r="BI345">
        <v>39</v>
      </c>
      <c r="BJ345">
        <v>39</v>
      </c>
      <c r="BK345">
        <v>1300</v>
      </c>
      <c r="BL345" t="s">
        <v>2543</v>
      </c>
    </row>
    <row r="346" spans="3:64">
      <c r="C346" s="2">
        <v>244482</v>
      </c>
      <c r="D346" s="2">
        <v>244482</v>
      </c>
      <c r="F346">
        <v>489</v>
      </c>
      <c r="G346" t="s">
        <v>2531</v>
      </c>
      <c r="H346">
        <v>23</v>
      </c>
      <c r="I346" t="s">
        <v>2532</v>
      </c>
      <c r="J346" t="s">
        <v>985</v>
      </c>
      <c r="K346" t="s">
        <v>986</v>
      </c>
      <c r="L346">
        <v>923</v>
      </c>
      <c r="N346" t="s">
        <v>2696</v>
      </c>
      <c r="O346" t="s">
        <v>2697</v>
      </c>
      <c r="P346">
        <v>1</v>
      </c>
      <c r="Q346" t="s">
        <v>2698</v>
      </c>
      <c r="R346" s="2">
        <v>244481</v>
      </c>
      <c r="S346" s="2">
        <v>244482</v>
      </c>
      <c r="T346" t="s">
        <v>2699</v>
      </c>
      <c r="U346">
        <v>23095553</v>
      </c>
      <c r="V346" t="s">
        <v>67</v>
      </c>
      <c r="W346">
        <v>3</v>
      </c>
      <c r="X346">
        <v>3</v>
      </c>
      <c r="Y346">
        <v>3</v>
      </c>
      <c r="Z346">
        <v>3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3</v>
      </c>
      <c r="AI346" t="s">
        <v>2537</v>
      </c>
      <c r="AJ346" t="s">
        <v>989</v>
      </c>
      <c r="AK346" t="s">
        <v>1007</v>
      </c>
      <c r="AL346" t="s">
        <v>1008</v>
      </c>
      <c r="AM346" t="s">
        <v>1009</v>
      </c>
      <c r="AN346" t="s">
        <v>2538</v>
      </c>
      <c r="AO346" t="s">
        <v>2539</v>
      </c>
      <c r="AP346">
        <v>10</v>
      </c>
      <c r="AQ346">
        <v>1</v>
      </c>
      <c r="AT346" t="s">
        <v>2540</v>
      </c>
      <c r="AU346" t="s">
        <v>2562</v>
      </c>
      <c r="AV346" t="s">
        <v>765</v>
      </c>
      <c r="AW346" t="s">
        <v>765</v>
      </c>
      <c r="AX346" t="s">
        <v>990</v>
      </c>
      <c r="AY346">
        <v>0</v>
      </c>
      <c r="AZ346" t="s">
        <v>994</v>
      </c>
      <c r="BA346">
        <v>1179740890755</v>
      </c>
      <c r="BD346">
        <v>1</v>
      </c>
      <c r="BF346" t="s">
        <v>2563</v>
      </c>
      <c r="BG346">
        <v>1333314600</v>
      </c>
      <c r="BH346" t="s">
        <v>995</v>
      </c>
      <c r="BI346">
        <v>3</v>
      </c>
      <c r="BJ346">
        <v>3</v>
      </c>
      <c r="BK346">
        <v>1300</v>
      </c>
      <c r="BL346" t="s">
        <v>2543</v>
      </c>
    </row>
    <row r="347" spans="3:64">
      <c r="C347" s="2">
        <v>244482</v>
      </c>
      <c r="D347" s="2">
        <v>244482</v>
      </c>
      <c r="F347">
        <v>489</v>
      </c>
      <c r="G347" t="s">
        <v>2531</v>
      </c>
      <c r="H347">
        <v>23</v>
      </c>
      <c r="I347" t="s">
        <v>2532</v>
      </c>
      <c r="J347" t="s">
        <v>985</v>
      </c>
      <c r="K347" t="s">
        <v>986</v>
      </c>
      <c r="L347">
        <v>923</v>
      </c>
      <c r="N347" t="s">
        <v>2696</v>
      </c>
      <c r="O347" t="s">
        <v>2697</v>
      </c>
      <c r="P347">
        <v>1</v>
      </c>
      <c r="Q347" t="s">
        <v>2698</v>
      </c>
      <c r="R347" s="2">
        <v>244481</v>
      </c>
      <c r="S347" s="2">
        <v>244482</v>
      </c>
      <c r="T347" t="s">
        <v>2699</v>
      </c>
      <c r="U347">
        <v>23039556</v>
      </c>
      <c r="V347" t="s">
        <v>267</v>
      </c>
      <c r="W347">
        <v>4</v>
      </c>
      <c r="X347">
        <v>20</v>
      </c>
      <c r="Y347">
        <v>4</v>
      </c>
      <c r="Z347">
        <v>20</v>
      </c>
      <c r="AA347">
        <v>0</v>
      </c>
      <c r="AB347">
        <v>0</v>
      </c>
      <c r="AC347">
        <v>0</v>
      </c>
      <c r="AD347">
        <v>0</v>
      </c>
      <c r="AE347">
        <v>4</v>
      </c>
      <c r="AF347">
        <v>20</v>
      </c>
      <c r="AI347" t="s">
        <v>2537</v>
      </c>
      <c r="AJ347" t="s">
        <v>989</v>
      </c>
      <c r="AK347" t="s">
        <v>1039</v>
      </c>
      <c r="AL347" t="s">
        <v>1008</v>
      </c>
      <c r="AM347" t="s">
        <v>1009</v>
      </c>
      <c r="AN347" t="s">
        <v>2538</v>
      </c>
      <c r="AO347" t="s">
        <v>2539</v>
      </c>
      <c r="AP347">
        <v>10</v>
      </c>
      <c r="AQ347">
        <v>1</v>
      </c>
      <c r="AT347" t="s">
        <v>2540</v>
      </c>
      <c r="AU347" t="s">
        <v>2562</v>
      </c>
      <c r="AV347" t="s">
        <v>1010</v>
      </c>
      <c r="AW347" t="s">
        <v>765</v>
      </c>
      <c r="AX347" t="s">
        <v>990</v>
      </c>
      <c r="AY347">
        <v>0</v>
      </c>
      <c r="AZ347" t="s">
        <v>994</v>
      </c>
      <c r="BA347">
        <v>1179740890755</v>
      </c>
      <c r="BD347">
        <v>1</v>
      </c>
      <c r="BF347" t="s">
        <v>2563</v>
      </c>
      <c r="BG347">
        <v>1333314600</v>
      </c>
      <c r="BH347" t="s">
        <v>995</v>
      </c>
      <c r="BI347">
        <v>4</v>
      </c>
      <c r="BJ347">
        <v>20</v>
      </c>
      <c r="BK347">
        <v>1300</v>
      </c>
      <c r="BL347" t="s">
        <v>2543</v>
      </c>
    </row>
    <row r="348" spans="3:64">
      <c r="C348" s="2">
        <v>244482</v>
      </c>
      <c r="D348" s="2">
        <v>244482</v>
      </c>
      <c r="F348">
        <v>489</v>
      </c>
      <c r="G348" t="s">
        <v>2531</v>
      </c>
      <c r="H348">
        <v>23</v>
      </c>
      <c r="I348" t="s">
        <v>2532</v>
      </c>
      <c r="J348" t="s">
        <v>985</v>
      </c>
      <c r="K348" t="s">
        <v>986</v>
      </c>
      <c r="L348">
        <v>923</v>
      </c>
      <c r="N348" t="s">
        <v>2700</v>
      </c>
      <c r="O348" t="s">
        <v>2701</v>
      </c>
      <c r="P348">
        <v>1</v>
      </c>
      <c r="Q348" t="s">
        <v>2702</v>
      </c>
      <c r="R348" s="2">
        <v>244481</v>
      </c>
      <c r="S348" s="2">
        <v>244482</v>
      </c>
      <c r="T348" t="s">
        <v>2703</v>
      </c>
      <c r="U348">
        <v>23039556</v>
      </c>
      <c r="V348" t="s">
        <v>267</v>
      </c>
      <c r="W348">
        <v>1</v>
      </c>
      <c r="X348">
        <v>5</v>
      </c>
      <c r="Y348">
        <v>1</v>
      </c>
      <c r="Z348">
        <v>5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5</v>
      </c>
      <c r="AI348" t="s">
        <v>2537</v>
      </c>
      <c r="AJ348" t="s">
        <v>989</v>
      </c>
      <c r="AK348" t="s">
        <v>1039</v>
      </c>
      <c r="AL348" t="s">
        <v>1008</v>
      </c>
      <c r="AM348" t="s">
        <v>1009</v>
      </c>
      <c r="AN348" t="s">
        <v>2538</v>
      </c>
      <c r="AO348" t="s">
        <v>2539</v>
      </c>
      <c r="AP348">
        <v>10</v>
      </c>
      <c r="AQ348">
        <v>1</v>
      </c>
      <c r="AT348" t="s">
        <v>2540</v>
      </c>
      <c r="AU348" t="s">
        <v>2562</v>
      </c>
      <c r="AV348" t="s">
        <v>1010</v>
      </c>
      <c r="AW348" t="s">
        <v>765</v>
      </c>
      <c r="AX348" t="s">
        <v>990</v>
      </c>
      <c r="AY348">
        <v>0</v>
      </c>
      <c r="AZ348" t="s">
        <v>994</v>
      </c>
      <c r="BA348">
        <v>1179740890782</v>
      </c>
      <c r="BD348">
        <v>1</v>
      </c>
      <c r="BF348" t="s">
        <v>2563</v>
      </c>
      <c r="BG348">
        <v>1333314600</v>
      </c>
      <c r="BH348" t="s">
        <v>995</v>
      </c>
      <c r="BI348">
        <v>1</v>
      </c>
      <c r="BJ348">
        <v>5</v>
      </c>
      <c r="BK348">
        <v>1300</v>
      </c>
      <c r="BL348" t="s">
        <v>2543</v>
      </c>
    </row>
    <row r="349" spans="3:64">
      <c r="C349" s="2">
        <v>244482</v>
      </c>
      <c r="D349" s="2">
        <v>244482</v>
      </c>
      <c r="F349">
        <v>489</v>
      </c>
      <c r="G349" t="s">
        <v>2531</v>
      </c>
      <c r="H349">
        <v>23</v>
      </c>
      <c r="I349" t="s">
        <v>2532</v>
      </c>
      <c r="J349" t="s">
        <v>985</v>
      </c>
      <c r="K349" t="s">
        <v>986</v>
      </c>
      <c r="L349">
        <v>923</v>
      </c>
      <c r="N349" t="s">
        <v>2700</v>
      </c>
      <c r="O349" t="s">
        <v>2701</v>
      </c>
      <c r="P349">
        <v>1</v>
      </c>
      <c r="Q349" t="s">
        <v>2702</v>
      </c>
      <c r="R349" s="2">
        <v>244481</v>
      </c>
      <c r="S349" s="2">
        <v>244482</v>
      </c>
      <c r="T349" t="s">
        <v>2703</v>
      </c>
      <c r="U349">
        <v>23086963</v>
      </c>
      <c r="V349" t="s">
        <v>142</v>
      </c>
      <c r="W349">
        <v>3</v>
      </c>
      <c r="X349">
        <v>3</v>
      </c>
      <c r="Y349">
        <v>3</v>
      </c>
      <c r="Z349">
        <v>3</v>
      </c>
      <c r="AA349">
        <v>0</v>
      </c>
      <c r="AB349">
        <v>0</v>
      </c>
      <c r="AC349">
        <v>0</v>
      </c>
      <c r="AD349">
        <v>0</v>
      </c>
      <c r="AE349">
        <v>3</v>
      </c>
      <c r="AF349">
        <v>3</v>
      </c>
      <c r="AI349" t="s">
        <v>2537</v>
      </c>
      <c r="AJ349" t="s">
        <v>989</v>
      </c>
      <c r="AK349" t="s">
        <v>1039</v>
      </c>
      <c r="AL349" t="s">
        <v>1008</v>
      </c>
      <c r="AM349" t="s">
        <v>1009</v>
      </c>
      <c r="AN349" t="s">
        <v>2538</v>
      </c>
      <c r="AO349" t="s">
        <v>2539</v>
      </c>
      <c r="AP349">
        <v>10</v>
      </c>
      <c r="AQ349">
        <v>1</v>
      </c>
      <c r="AT349" t="s">
        <v>2540</v>
      </c>
      <c r="AU349" t="s">
        <v>2562</v>
      </c>
      <c r="AV349" t="s">
        <v>765</v>
      </c>
      <c r="AW349" t="s">
        <v>765</v>
      </c>
      <c r="AX349" t="s">
        <v>990</v>
      </c>
      <c r="AY349">
        <v>0</v>
      </c>
      <c r="AZ349" t="s">
        <v>994</v>
      </c>
      <c r="BA349">
        <v>1179740890782</v>
      </c>
      <c r="BD349">
        <v>1</v>
      </c>
      <c r="BF349" t="s">
        <v>2563</v>
      </c>
      <c r="BG349">
        <v>1333314600</v>
      </c>
      <c r="BH349" t="s">
        <v>995</v>
      </c>
      <c r="BI349">
        <v>3</v>
      </c>
      <c r="BJ349">
        <v>3</v>
      </c>
      <c r="BK349">
        <v>1300</v>
      </c>
      <c r="BL349" t="s">
        <v>2543</v>
      </c>
    </row>
    <row r="350" spans="3:64">
      <c r="C350" s="2">
        <v>244482</v>
      </c>
      <c r="D350" s="2">
        <v>244482</v>
      </c>
      <c r="F350">
        <v>489</v>
      </c>
      <c r="G350" t="s">
        <v>2531</v>
      </c>
      <c r="H350">
        <v>23</v>
      </c>
      <c r="I350" t="s">
        <v>2532</v>
      </c>
      <c r="J350" t="s">
        <v>985</v>
      </c>
      <c r="K350" t="s">
        <v>986</v>
      </c>
      <c r="L350">
        <v>923</v>
      </c>
      <c r="N350" t="s">
        <v>2700</v>
      </c>
      <c r="O350" t="s">
        <v>2701</v>
      </c>
      <c r="P350">
        <v>1</v>
      </c>
      <c r="Q350" t="s">
        <v>2702</v>
      </c>
      <c r="R350" s="2">
        <v>244481</v>
      </c>
      <c r="S350" s="2">
        <v>244482</v>
      </c>
      <c r="T350" t="s">
        <v>2703</v>
      </c>
      <c r="U350">
        <v>23086968</v>
      </c>
      <c r="V350" t="s">
        <v>247</v>
      </c>
      <c r="W350">
        <v>3</v>
      </c>
      <c r="X350">
        <v>3</v>
      </c>
      <c r="Y350">
        <v>3</v>
      </c>
      <c r="Z350">
        <v>3</v>
      </c>
      <c r="AA350">
        <v>0</v>
      </c>
      <c r="AB350">
        <v>0</v>
      </c>
      <c r="AC350">
        <v>0</v>
      </c>
      <c r="AD350">
        <v>0</v>
      </c>
      <c r="AE350">
        <v>3</v>
      </c>
      <c r="AF350">
        <v>3</v>
      </c>
      <c r="AI350" t="s">
        <v>2537</v>
      </c>
      <c r="AJ350" t="s">
        <v>989</v>
      </c>
      <c r="AK350" t="s">
        <v>1039</v>
      </c>
      <c r="AL350" t="s">
        <v>1008</v>
      </c>
      <c r="AM350" t="s">
        <v>1009</v>
      </c>
      <c r="AN350" t="s">
        <v>2538</v>
      </c>
      <c r="AO350" t="s">
        <v>2539</v>
      </c>
      <c r="AP350">
        <v>10</v>
      </c>
      <c r="AQ350">
        <v>1</v>
      </c>
      <c r="AT350" t="s">
        <v>2540</v>
      </c>
      <c r="AU350" t="s">
        <v>2562</v>
      </c>
      <c r="AV350" t="s">
        <v>765</v>
      </c>
      <c r="AW350" t="s">
        <v>765</v>
      </c>
      <c r="AX350" t="s">
        <v>990</v>
      </c>
      <c r="AY350">
        <v>0</v>
      </c>
      <c r="AZ350" t="s">
        <v>994</v>
      </c>
      <c r="BA350">
        <v>1179740890782</v>
      </c>
      <c r="BD350">
        <v>1</v>
      </c>
      <c r="BF350" t="s">
        <v>2563</v>
      </c>
      <c r="BG350">
        <v>1333314600</v>
      </c>
      <c r="BH350" t="s">
        <v>995</v>
      </c>
      <c r="BI350">
        <v>3</v>
      </c>
      <c r="BJ350">
        <v>3</v>
      </c>
      <c r="BK350">
        <v>1300</v>
      </c>
      <c r="BL350" t="s">
        <v>2543</v>
      </c>
    </row>
    <row r="351" spans="3:64">
      <c r="C351" s="2">
        <v>244482</v>
      </c>
      <c r="D351" s="2">
        <v>244482</v>
      </c>
      <c r="F351">
        <v>489</v>
      </c>
      <c r="G351" t="s">
        <v>2531</v>
      </c>
      <c r="H351">
        <v>23</v>
      </c>
      <c r="I351" t="s">
        <v>2532</v>
      </c>
      <c r="J351" t="s">
        <v>985</v>
      </c>
      <c r="K351" t="s">
        <v>986</v>
      </c>
      <c r="L351">
        <v>923</v>
      </c>
      <c r="N351" t="s">
        <v>2700</v>
      </c>
      <c r="O351" t="s">
        <v>2701</v>
      </c>
      <c r="P351">
        <v>1</v>
      </c>
      <c r="Q351" t="s">
        <v>2702</v>
      </c>
      <c r="R351" s="2">
        <v>244481</v>
      </c>
      <c r="S351" s="2">
        <v>244482</v>
      </c>
      <c r="T351" t="s">
        <v>2703</v>
      </c>
      <c r="U351">
        <v>23090975</v>
      </c>
      <c r="V351" t="s">
        <v>249</v>
      </c>
      <c r="W351">
        <v>3</v>
      </c>
      <c r="X351">
        <v>3</v>
      </c>
      <c r="Y351">
        <v>3</v>
      </c>
      <c r="Z351">
        <v>3</v>
      </c>
      <c r="AA351">
        <v>0</v>
      </c>
      <c r="AB351">
        <v>0</v>
      </c>
      <c r="AC351">
        <v>0</v>
      </c>
      <c r="AD351">
        <v>0</v>
      </c>
      <c r="AE351">
        <v>3</v>
      </c>
      <c r="AF351">
        <v>3</v>
      </c>
      <c r="AI351" t="s">
        <v>2537</v>
      </c>
      <c r="AJ351" t="s">
        <v>989</v>
      </c>
      <c r="AK351" t="s">
        <v>1039</v>
      </c>
      <c r="AL351" t="s">
        <v>1008</v>
      </c>
      <c r="AM351" t="s">
        <v>1009</v>
      </c>
      <c r="AN351" t="s">
        <v>2538</v>
      </c>
      <c r="AO351" t="s">
        <v>2539</v>
      </c>
      <c r="AP351">
        <v>10</v>
      </c>
      <c r="AQ351">
        <v>1</v>
      </c>
      <c r="AT351" t="s">
        <v>2540</v>
      </c>
      <c r="AU351" t="s">
        <v>2562</v>
      </c>
      <c r="AV351" t="s">
        <v>765</v>
      </c>
      <c r="AW351" t="s">
        <v>765</v>
      </c>
      <c r="AX351" t="s">
        <v>990</v>
      </c>
      <c r="AY351">
        <v>0</v>
      </c>
      <c r="AZ351" t="s">
        <v>994</v>
      </c>
      <c r="BA351">
        <v>1179740890782</v>
      </c>
      <c r="BD351">
        <v>1</v>
      </c>
      <c r="BF351" t="s">
        <v>2563</v>
      </c>
      <c r="BG351">
        <v>1333314600</v>
      </c>
      <c r="BH351" t="s">
        <v>995</v>
      </c>
      <c r="BI351">
        <v>3</v>
      </c>
      <c r="BJ351">
        <v>3</v>
      </c>
      <c r="BK351">
        <v>1300</v>
      </c>
      <c r="BL351" t="s">
        <v>2543</v>
      </c>
    </row>
    <row r="352" spans="3:64">
      <c r="C352" s="2">
        <v>244482</v>
      </c>
      <c r="D352" s="2">
        <v>244482</v>
      </c>
      <c r="F352">
        <v>489</v>
      </c>
      <c r="G352" t="s">
        <v>2531</v>
      </c>
      <c r="H352">
        <v>23</v>
      </c>
      <c r="I352" t="s">
        <v>2532</v>
      </c>
      <c r="J352" t="s">
        <v>985</v>
      </c>
      <c r="K352" t="s">
        <v>986</v>
      </c>
      <c r="L352">
        <v>923</v>
      </c>
      <c r="N352" t="s">
        <v>2700</v>
      </c>
      <c r="O352" t="s">
        <v>2701</v>
      </c>
      <c r="P352">
        <v>1</v>
      </c>
      <c r="Q352" t="s">
        <v>2702</v>
      </c>
      <c r="R352" s="2">
        <v>244481</v>
      </c>
      <c r="S352" s="2">
        <v>244482</v>
      </c>
      <c r="T352" t="s">
        <v>2703</v>
      </c>
      <c r="U352">
        <v>23086964</v>
      </c>
      <c r="V352" t="s">
        <v>156</v>
      </c>
      <c r="W352">
        <v>3</v>
      </c>
      <c r="X352">
        <v>3</v>
      </c>
      <c r="Y352">
        <v>3</v>
      </c>
      <c r="Z352">
        <v>3</v>
      </c>
      <c r="AA352">
        <v>0</v>
      </c>
      <c r="AB352">
        <v>0</v>
      </c>
      <c r="AC352">
        <v>0</v>
      </c>
      <c r="AD352">
        <v>0</v>
      </c>
      <c r="AE352">
        <v>3</v>
      </c>
      <c r="AF352">
        <v>3</v>
      </c>
      <c r="AI352" t="s">
        <v>2537</v>
      </c>
      <c r="AJ352" t="s">
        <v>989</v>
      </c>
      <c r="AK352" t="s">
        <v>1039</v>
      </c>
      <c r="AL352" t="s">
        <v>1008</v>
      </c>
      <c r="AM352" t="s">
        <v>1009</v>
      </c>
      <c r="AN352" t="s">
        <v>2538</v>
      </c>
      <c r="AO352" t="s">
        <v>2539</v>
      </c>
      <c r="AP352">
        <v>10</v>
      </c>
      <c r="AQ352">
        <v>1</v>
      </c>
      <c r="AT352" t="s">
        <v>2540</v>
      </c>
      <c r="AU352" t="s">
        <v>2562</v>
      </c>
      <c r="AV352" t="s">
        <v>765</v>
      </c>
      <c r="AW352" t="s">
        <v>765</v>
      </c>
      <c r="AX352" t="s">
        <v>990</v>
      </c>
      <c r="AY352">
        <v>0</v>
      </c>
      <c r="AZ352" t="s">
        <v>994</v>
      </c>
      <c r="BA352">
        <v>1179740890782</v>
      </c>
      <c r="BD352">
        <v>1</v>
      </c>
      <c r="BF352" t="s">
        <v>2563</v>
      </c>
      <c r="BG352">
        <v>1333314600</v>
      </c>
      <c r="BH352" t="s">
        <v>995</v>
      </c>
      <c r="BI352">
        <v>3</v>
      </c>
      <c r="BJ352">
        <v>3</v>
      </c>
      <c r="BK352">
        <v>1300</v>
      </c>
      <c r="BL352" t="s">
        <v>2543</v>
      </c>
    </row>
    <row r="353" spans="3:64">
      <c r="C353" s="2">
        <v>244482</v>
      </c>
      <c r="D353" s="2">
        <v>244482</v>
      </c>
      <c r="F353">
        <v>489</v>
      </c>
      <c r="G353" t="s">
        <v>2531</v>
      </c>
      <c r="H353">
        <v>23</v>
      </c>
      <c r="I353" t="s">
        <v>2532</v>
      </c>
      <c r="J353" t="s">
        <v>985</v>
      </c>
      <c r="K353" t="s">
        <v>986</v>
      </c>
      <c r="L353">
        <v>923</v>
      </c>
      <c r="N353" t="s">
        <v>2704</v>
      </c>
      <c r="O353" t="s">
        <v>2705</v>
      </c>
      <c r="P353">
        <v>1</v>
      </c>
      <c r="Q353" t="s">
        <v>2706</v>
      </c>
      <c r="R353" s="2">
        <v>244481</v>
      </c>
      <c r="S353" s="2">
        <v>244482</v>
      </c>
      <c r="T353" t="s">
        <v>2707</v>
      </c>
      <c r="U353">
        <v>23086967</v>
      </c>
      <c r="V353" t="s">
        <v>209</v>
      </c>
      <c r="W353">
        <v>3</v>
      </c>
      <c r="X353">
        <v>3</v>
      </c>
      <c r="Y353">
        <v>3</v>
      </c>
      <c r="Z353">
        <v>3</v>
      </c>
      <c r="AA353">
        <v>0</v>
      </c>
      <c r="AB353">
        <v>0</v>
      </c>
      <c r="AC353">
        <v>0</v>
      </c>
      <c r="AD353">
        <v>0</v>
      </c>
      <c r="AE353">
        <v>3</v>
      </c>
      <c r="AF353">
        <v>3</v>
      </c>
      <c r="AI353" t="s">
        <v>2537</v>
      </c>
      <c r="AJ353" t="s">
        <v>989</v>
      </c>
      <c r="AK353" t="s">
        <v>1039</v>
      </c>
      <c r="AL353" t="s">
        <v>1008</v>
      </c>
      <c r="AM353" t="s">
        <v>1009</v>
      </c>
      <c r="AN353" t="s">
        <v>2538</v>
      </c>
      <c r="AO353" t="s">
        <v>2539</v>
      </c>
      <c r="AP353">
        <v>10</v>
      </c>
      <c r="AQ353">
        <v>1</v>
      </c>
      <c r="AT353" t="s">
        <v>2540</v>
      </c>
      <c r="AU353" t="s">
        <v>2562</v>
      </c>
      <c r="AV353" t="s">
        <v>765</v>
      </c>
      <c r="AW353" t="s">
        <v>765</v>
      </c>
      <c r="AX353" t="s">
        <v>990</v>
      </c>
      <c r="AY353">
        <v>0</v>
      </c>
      <c r="AZ353" t="s">
        <v>994</v>
      </c>
      <c r="BA353">
        <v>1179740890785</v>
      </c>
      <c r="BD353">
        <v>1</v>
      </c>
      <c r="BF353" t="s">
        <v>2563</v>
      </c>
      <c r="BG353">
        <v>1333314600</v>
      </c>
      <c r="BH353" t="s">
        <v>995</v>
      </c>
      <c r="BI353">
        <v>3</v>
      </c>
      <c r="BJ353">
        <v>3</v>
      </c>
      <c r="BK353">
        <v>1300</v>
      </c>
      <c r="BL353" t="s">
        <v>2543</v>
      </c>
    </row>
    <row r="354" spans="3:64">
      <c r="C354" s="2">
        <v>244482</v>
      </c>
      <c r="D354" s="2">
        <v>244482</v>
      </c>
      <c r="F354">
        <v>489</v>
      </c>
      <c r="G354" t="s">
        <v>2531</v>
      </c>
      <c r="H354">
        <v>23</v>
      </c>
      <c r="I354" t="s">
        <v>2532</v>
      </c>
      <c r="J354" t="s">
        <v>985</v>
      </c>
      <c r="K354" t="s">
        <v>986</v>
      </c>
      <c r="L354">
        <v>923</v>
      </c>
      <c r="N354" t="s">
        <v>2704</v>
      </c>
      <c r="O354" t="s">
        <v>2705</v>
      </c>
      <c r="P354">
        <v>1</v>
      </c>
      <c r="Q354" t="s">
        <v>2706</v>
      </c>
      <c r="R354" s="2">
        <v>244481</v>
      </c>
      <c r="S354" s="2">
        <v>244482</v>
      </c>
      <c r="T354" t="s">
        <v>2707</v>
      </c>
      <c r="U354">
        <v>23090984</v>
      </c>
      <c r="V354" t="s">
        <v>227</v>
      </c>
      <c r="W354">
        <v>3</v>
      </c>
      <c r="X354">
        <v>3</v>
      </c>
      <c r="Y354">
        <v>3</v>
      </c>
      <c r="Z354">
        <v>3</v>
      </c>
      <c r="AA354">
        <v>0</v>
      </c>
      <c r="AB354">
        <v>0</v>
      </c>
      <c r="AC354">
        <v>0</v>
      </c>
      <c r="AD354">
        <v>0</v>
      </c>
      <c r="AE354">
        <v>3</v>
      </c>
      <c r="AF354">
        <v>3</v>
      </c>
      <c r="AI354" t="s">
        <v>2537</v>
      </c>
      <c r="AJ354" t="s">
        <v>989</v>
      </c>
      <c r="AK354" t="s">
        <v>1039</v>
      </c>
      <c r="AL354" t="s">
        <v>1008</v>
      </c>
      <c r="AM354" t="s">
        <v>1009</v>
      </c>
      <c r="AN354" t="s">
        <v>2538</v>
      </c>
      <c r="AO354" t="s">
        <v>2539</v>
      </c>
      <c r="AP354">
        <v>10</v>
      </c>
      <c r="AQ354">
        <v>1</v>
      </c>
      <c r="AT354" t="s">
        <v>2540</v>
      </c>
      <c r="AU354" t="s">
        <v>2562</v>
      </c>
      <c r="AV354" t="s">
        <v>765</v>
      </c>
      <c r="AW354" t="s">
        <v>765</v>
      </c>
      <c r="AX354" t="s">
        <v>990</v>
      </c>
      <c r="AY354">
        <v>0</v>
      </c>
      <c r="AZ354" t="s">
        <v>994</v>
      </c>
      <c r="BA354">
        <v>1179740890785</v>
      </c>
      <c r="BD354">
        <v>1</v>
      </c>
      <c r="BF354" t="s">
        <v>2563</v>
      </c>
      <c r="BG354">
        <v>1333314600</v>
      </c>
      <c r="BH354" t="s">
        <v>995</v>
      </c>
      <c r="BI354">
        <v>3</v>
      </c>
      <c r="BJ354">
        <v>3</v>
      </c>
      <c r="BK354">
        <v>1300</v>
      </c>
      <c r="BL354" t="s">
        <v>2543</v>
      </c>
    </row>
    <row r="355" spans="3:64">
      <c r="C355" s="2">
        <v>244482</v>
      </c>
      <c r="D355" s="2">
        <v>244482</v>
      </c>
      <c r="F355">
        <v>489</v>
      </c>
      <c r="G355" t="s">
        <v>2531</v>
      </c>
      <c r="H355">
        <v>23</v>
      </c>
      <c r="I355" t="s">
        <v>2532</v>
      </c>
      <c r="J355" t="s">
        <v>985</v>
      </c>
      <c r="K355" t="s">
        <v>986</v>
      </c>
      <c r="L355">
        <v>923</v>
      </c>
      <c r="N355" t="s">
        <v>2704</v>
      </c>
      <c r="O355" t="s">
        <v>2705</v>
      </c>
      <c r="P355">
        <v>1</v>
      </c>
      <c r="Q355" t="s">
        <v>2706</v>
      </c>
      <c r="R355" s="2">
        <v>244481</v>
      </c>
      <c r="S355" s="2">
        <v>244482</v>
      </c>
      <c r="T355" t="s">
        <v>2707</v>
      </c>
      <c r="U355">
        <v>23086964</v>
      </c>
      <c r="V355" t="s">
        <v>156</v>
      </c>
      <c r="W355">
        <v>9</v>
      </c>
      <c r="X355">
        <v>9</v>
      </c>
      <c r="Y355">
        <v>9</v>
      </c>
      <c r="Z355">
        <v>9</v>
      </c>
      <c r="AA355">
        <v>0</v>
      </c>
      <c r="AB355">
        <v>0</v>
      </c>
      <c r="AC355">
        <v>0</v>
      </c>
      <c r="AD355">
        <v>0</v>
      </c>
      <c r="AE355">
        <v>9</v>
      </c>
      <c r="AF355">
        <v>9</v>
      </c>
      <c r="AI355" t="s">
        <v>2537</v>
      </c>
      <c r="AJ355" t="s">
        <v>989</v>
      </c>
      <c r="AK355" t="s">
        <v>1039</v>
      </c>
      <c r="AL355" t="s">
        <v>1008</v>
      </c>
      <c r="AM355" t="s">
        <v>1009</v>
      </c>
      <c r="AN355" t="s">
        <v>2538</v>
      </c>
      <c r="AO355" t="s">
        <v>2539</v>
      </c>
      <c r="AP355">
        <v>10</v>
      </c>
      <c r="AQ355">
        <v>1</v>
      </c>
      <c r="AT355" t="s">
        <v>2540</v>
      </c>
      <c r="AU355" t="s">
        <v>2562</v>
      </c>
      <c r="AV355" t="s">
        <v>765</v>
      </c>
      <c r="AW355" t="s">
        <v>765</v>
      </c>
      <c r="AX355" t="s">
        <v>990</v>
      </c>
      <c r="AY355">
        <v>0</v>
      </c>
      <c r="AZ355" t="s">
        <v>994</v>
      </c>
      <c r="BA355">
        <v>1179740890785</v>
      </c>
      <c r="BD355">
        <v>1</v>
      </c>
      <c r="BF355" t="s">
        <v>2563</v>
      </c>
      <c r="BG355">
        <v>1333314600</v>
      </c>
      <c r="BH355" t="s">
        <v>995</v>
      </c>
      <c r="BI355">
        <v>9</v>
      </c>
      <c r="BJ355">
        <v>9</v>
      </c>
      <c r="BK355">
        <v>1300</v>
      </c>
      <c r="BL355" t="s">
        <v>2543</v>
      </c>
    </row>
    <row r="356" spans="3:64">
      <c r="C356" s="2">
        <v>244482</v>
      </c>
      <c r="D356" s="2">
        <v>244482</v>
      </c>
      <c r="F356">
        <v>489</v>
      </c>
      <c r="G356" t="s">
        <v>2531</v>
      </c>
      <c r="H356">
        <v>23</v>
      </c>
      <c r="I356" t="s">
        <v>2532</v>
      </c>
      <c r="J356" t="s">
        <v>985</v>
      </c>
      <c r="K356" t="s">
        <v>986</v>
      </c>
      <c r="L356">
        <v>923</v>
      </c>
      <c r="N356" t="s">
        <v>2704</v>
      </c>
      <c r="O356" t="s">
        <v>2705</v>
      </c>
      <c r="P356">
        <v>1</v>
      </c>
      <c r="Q356" t="s">
        <v>2706</v>
      </c>
      <c r="R356" s="2">
        <v>244481</v>
      </c>
      <c r="S356" s="2">
        <v>244482</v>
      </c>
      <c r="T356" t="s">
        <v>2707</v>
      </c>
      <c r="U356">
        <v>23086963</v>
      </c>
      <c r="V356" t="s">
        <v>142</v>
      </c>
      <c r="W356">
        <v>3</v>
      </c>
      <c r="X356">
        <v>3</v>
      </c>
      <c r="Y356">
        <v>3</v>
      </c>
      <c r="Z356">
        <v>3</v>
      </c>
      <c r="AA356">
        <v>0</v>
      </c>
      <c r="AB356">
        <v>0</v>
      </c>
      <c r="AC356">
        <v>0</v>
      </c>
      <c r="AD356">
        <v>0</v>
      </c>
      <c r="AE356">
        <v>3</v>
      </c>
      <c r="AF356">
        <v>3</v>
      </c>
      <c r="AI356" t="s">
        <v>2537</v>
      </c>
      <c r="AJ356" t="s">
        <v>989</v>
      </c>
      <c r="AK356" t="s">
        <v>1039</v>
      </c>
      <c r="AL356" t="s">
        <v>1008</v>
      </c>
      <c r="AM356" t="s">
        <v>1009</v>
      </c>
      <c r="AN356" t="s">
        <v>2538</v>
      </c>
      <c r="AO356" t="s">
        <v>2539</v>
      </c>
      <c r="AP356">
        <v>10</v>
      </c>
      <c r="AQ356">
        <v>1</v>
      </c>
      <c r="AT356" t="s">
        <v>2540</v>
      </c>
      <c r="AU356" t="s">
        <v>2562</v>
      </c>
      <c r="AV356" t="s">
        <v>765</v>
      </c>
      <c r="AW356" t="s">
        <v>765</v>
      </c>
      <c r="AX356" t="s">
        <v>990</v>
      </c>
      <c r="AY356">
        <v>0</v>
      </c>
      <c r="AZ356" t="s">
        <v>994</v>
      </c>
      <c r="BA356">
        <v>1179740890785</v>
      </c>
      <c r="BD356">
        <v>1</v>
      </c>
      <c r="BF356" t="s">
        <v>2563</v>
      </c>
      <c r="BG356">
        <v>1333314600</v>
      </c>
      <c r="BH356" t="s">
        <v>995</v>
      </c>
      <c r="BI356">
        <v>3</v>
      </c>
      <c r="BJ356">
        <v>3</v>
      </c>
      <c r="BK356">
        <v>1300</v>
      </c>
      <c r="BL356" t="s">
        <v>2543</v>
      </c>
    </row>
    <row r="357" spans="3:64">
      <c r="C357" s="2">
        <v>244482</v>
      </c>
      <c r="D357" s="2">
        <v>244482</v>
      </c>
      <c r="F357">
        <v>489</v>
      </c>
      <c r="G357" t="s">
        <v>2531</v>
      </c>
      <c r="H357">
        <v>23</v>
      </c>
      <c r="I357" t="s">
        <v>2532</v>
      </c>
      <c r="J357" t="s">
        <v>985</v>
      </c>
      <c r="K357" t="s">
        <v>986</v>
      </c>
      <c r="L357">
        <v>923</v>
      </c>
      <c r="N357" t="s">
        <v>2704</v>
      </c>
      <c r="O357" t="s">
        <v>2705</v>
      </c>
      <c r="P357">
        <v>1</v>
      </c>
      <c r="Q357" t="s">
        <v>2706</v>
      </c>
      <c r="R357" s="2">
        <v>244481</v>
      </c>
      <c r="S357" s="2">
        <v>244482</v>
      </c>
      <c r="T357" t="s">
        <v>2707</v>
      </c>
      <c r="U357">
        <v>23090974</v>
      </c>
      <c r="V357" t="s">
        <v>211</v>
      </c>
      <c r="W357">
        <v>3</v>
      </c>
      <c r="X357">
        <v>3</v>
      </c>
      <c r="Y357">
        <v>3</v>
      </c>
      <c r="Z357">
        <v>3</v>
      </c>
      <c r="AA357">
        <v>0</v>
      </c>
      <c r="AB357">
        <v>0</v>
      </c>
      <c r="AC357">
        <v>0</v>
      </c>
      <c r="AD357">
        <v>0</v>
      </c>
      <c r="AE357">
        <v>3</v>
      </c>
      <c r="AF357">
        <v>3</v>
      </c>
      <c r="AI357" t="s">
        <v>2537</v>
      </c>
      <c r="AJ357" t="s">
        <v>989</v>
      </c>
      <c r="AK357" t="s">
        <v>1039</v>
      </c>
      <c r="AL357" t="s">
        <v>1008</v>
      </c>
      <c r="AM357" t="s">
        <v>1009</v>
      </c>
      <c r="AN357" t="s">
        <v>2538</v>
      </c>
      <c r="AO357" t="s">
        <v>2539</v>
      </c>
      <c r="AP357">
        <v>10</v>
      </c>
      <c r="AQ357">
        <v>1</v>
      </c>
      <c r="AT357" t="s">
        <v>2540</v>
      </c>
      <c r="AU357" t="s">
        <v>2562</v>
      </c>
      <c r="AV357" t="s">
        <v>765</v>
      </c>
      <c r="AW357" t="s">
        <v>765</v>
      </c>
      <c r="AX357" t="s">
        <v>990</v>
      </c>
      <c r="AY357">
        <v>0</v>
      </c>
      <c r="AZ357" t="s">
        <v>994</v>
      </c>
      <c r="BA357">
        <v>1179740890785</v>
      </c>
      <c r="BD357">
        <v>1</v>
      </c>
      <c r="BF357" t="s">
        <v>2563</v>
      </c>
      <c r="BG357">
        <v>1333314600</v>
      </c>
      <c r="BH357" t="s">
        <v>995</v>
      </c>
      <c r="BI357">
        <v>3</v>
      </c>
      <c r="BJ357">
        <v>3</v>
      </c>
      <c r="BK357">
        <v>1300</v>
      </c>
      <c r="BL357" t="s">
        <v>2543</v>
      </c>
    </row>
    <row r="358" spans="3:64">
      <c r="C358" s="2">
        <v>244482</v>
      </c>
      <c r="D358" s="2">
        <v>244482</v>
      </c>
      <c r="F358">
        <v>489</v>
      </c>
      <c r="G358" t="s">
        <v>2531</v>
      </c>
      <c r="H358">
        <v>23</v>
      </c>
      <c r="I358" t="s">
        <v>2532</v>
      </c>
      <c r="J358" t="s">
        <v>985</v>
      </c>
      <c r="K358" t="s">
        <v>986</v>
      </c>
      <c r="L358">
        <v>923</v>
      </c>
      <c r="N358" t="s">
        <v>2704</v>
      </c>
      <c r="O358" t="s">
        <v>2705</v>
      </c>
      <c r="P358">
        <v>1</v>
      </c>
      <c r="Q358" t="s">
        <v>2706</v>
      </c>
      <c r="R358" s="2">
        <v>244481</v>
      </c>
      <c r="S358" s="2">
        <v>244482</v>
      </c>
      <c r="T358" t="s">
        <v>2707</v>
      </c>
      <c r="U358">
        <v>23086969</v>
      </c>
      <c r="V358" t="s">
        <v>189</v>
      </c>
      <c r="W358">
        <v>3</v>
      </c>
      <c r="X358">
        <v>3</v>
      </c>
      <c r="Y358">
        <v>3</v>
      </c>
      <c r="Z358">
        <v>3</v>
      </c>
      <c r="AA358">
        <v>0</v>
      </c>
      <c r="AB358">
        <v>0</v>
      </c>
      <c r="AC358">
        <v>0</v>
      </c>
      <c r="AD358">
        <v>0</v>
      </c>
      <c r="AE358">
        <v>3</v>
      </c>
      <c r="AF358">
        <v>3</v>
      </c>
      <c r="AI358" t="s">
        <v>2537</v>
      </c>
      <c r="AJ358" t="s">
        <v>989</v>
      </c>
      <c r="AK358" t="s">
        <v>1039</v>
      </c>
      <c r="AL358" t="s">
        <v>1008</v>
      </c>
      <c r="AM358" t="s">
        <v>1009</v>
      </c>
      <c r="AN358" t="s">
        <v>2538</v>
      </c>
      <c r="AO358" t="s">
        <v>2539</v>
      </c>
      <c r="AP358">
        <v>10</v>
      </c>
      <c r="AQ358">
        <v>1</v>
      </c>
      <c r="AT358" t="s">
        <v>2540</v>
      </c>
      <c r="AU358" t="s">
        <v>2562</v>
      </c>
      <c r="AV358" t="s">
        <v>765</v>
      </c>
      <c r="AW358" t="s">
        <v>765</v>
      </c>
      <c r="AX358" t="s">
        <v>990</v>
      </c>
      <c r="AY358">
        <v>0</v>
      </c>
      <c r="AZ358" t="s">
        <v>994</v>
      </c>
      <c r="BA358">
        <v>1179740890785</v>
      </c>
      <c r="BD358">
        <v>1</v>
      </c>
      <c r="BF358" t="s">
        <v>2563</v>
      </c>
      <c r="BG358">
        <v>1333314600</v>
      </c>
      <c r="BH358" t="s">
        <v>995</v>
      </c>
      <c r="BI358">
        <v>3</v>
      </c>
      <c r="BJ358">
        <v>3</v>
      </c>
      <c r="BK358">
        <v>1300</v>
      </c>
      <c r="BL358" t="s">
        <v>2543</v>
      </c>
    </row>
    <row r="359" spans="3:64">
      <c r="C359" s="2">
        <v>244482</v>
      </c>
      <c r="D359" s="2">
        <v>244482</v>
      </c>
      <c r="F359">
        <v>489</v>
      </c>
      <c r="G359" t="s">
        <v>2531</v>
      </c>
      <c r="H359">
        <v>23</v>
      </c>
      <c r="I359" t="s">
        <v>2532</v>
      </c>
      <c r="J359" t="s">
        <v>985</v>
      </c>
      <c r="K359" t="s">
        <v>986</v>
      </c>
      <c r="L359">
        <v>923</v>
      </c>
      <c r="N359" t="s">
        <v>2704</v>
      </c>
      <c r="O359" t="s">
        <v>2705</v>
      </c>
      <c r="P359">
        <v>1</v>
      </c>
      <c r="Q359" t="s">
        <v>2706</v>
      </c>
      <c r="R359" s="2">
        <v>244481</v>
      </c>
      <c r="S359" s="2">
        <v>244482</v>
      </c>
      <c r="T359" t="s">
        <v>2707</v>
      </c>
      <c r="U359">
        <v>23086968</v>
      </c>
      <c r="V359" t="s">
        <v>247</v>
      </c>
      <c r="W359">
        <v>6</v>
      </c>
      <c r="X359">
        <v>6</v>
      </c>
      <c r="Y359">
        <v>6</v>
      </c>
      <c r="Z359">
        <v>6</v>
      </c>
      <c r="AA359">
        <v>0</v>
      </c>
      <c r="AB359">
        <v>0</v>
      </c>
      <c r="AC359">
        <v>0</v>
      </c>
      <c r="AD359">
        <v>0</v>
      </c>
      <c r="AE359">
        <v>6</v>
      </c>
      <c r="AF359">
        <v>6</v>
      </c>
      <c r="AI359" t="s">
        <v>2537</v>
      </c>
      <c r="AJ359" t="s">
        <v>989</v>
      </c>
      <c r="AK359" t="s">
        <v>1039</v>
      </c>
      <c r="AL359" t="s">
        <v>1008</v>
      </c>
      <c r="AM359" t="s">
        <v>1009</v>
      </c>
      <c r="AN359" t="s">
        <v>2538</v>
      </c>
      <c r="AO359" t="s">
        <v>2539</v>
      </c>
      <c r="AP359">
        <v>10</v>
      </c>
      <c r="AQ359">
        <v>1</v>
      </c>
      <c r="AT359" t="s">
        <v>2540</v>
      </c>
      <c r="AU359" t="s">
        <v>2562</v>
      </c>
      <c r="AV359" t="s">
        <v>765</v>
      </c>
      <c r="AW359" t="s">
        <v>765</v>
      </c>
      <c r="AX359" t="s">
        <v>990</v>
      </c>
      <c r="AY359">
        <v>0</v>
      </c>
      <c r="AZ359" t="s">
        <v>994</v>
      </c>
      <c r="BA359">
        <v>1179740890785</v>
      </c>
      <c r="BD359">
        <v>1</v>
      </c>
      <c r="BF359" t="s">
        <v>2563</v>
      </c>
      <c r="BG359">
        <v>1333314600</v>
      </c>
      <c r="BH359" t="s">
        <v>995</v>
      </c>
      <c r="BI359">
        <v>6</v>
      </c>
      <c r="BJ359">
        <v>6</v>
      </c>
      <c r="BK359">
        <v>1300</v>
      </c>
      <c r="BL359" t="s">
        <v>2543</v>
      </c>
    </row>
    <row r="360" spans="3:64">
      <c r="C360" s="2">
        <v>244482</v>
      </c>
      <c r="D360" s="2">
        <v>244482</v>
      </c>
      <c r="F360">
        <v>489</v>
      </c>
      <c r="G360" t="s">
        <v>2531</v>
      </c>
      <c r="H360">
        <v>23</v>
      </c>
      <c r="I360" t="s">
        <v>2532</v>
      </c>
      <c r="J360" t="s">
        <v>985</v>
      </c>
      <c r="K360" t="s">
        <v>986</v>
      </c>
      <c r="L360">
        <v>923</v>
      </c>
      <c r="N360" t="s">
        <v>2704</v>
      </c>
      <c r="O360" t="s">
        <v>2705</v>
      </c>
      <c r="P360">
        <v>1</v>
      </c>
      <c r="Q360" t="s">
        <v>2706</v>
      </c>
      <c r="R360" s="2">
        <v>244481</v>
      </c>
      <c r="S360" s="2">
        <v>244482</v>
      </c>
      <c r="T360" t="s">
        <v>2707</v>
      </c>
      <c r="U360">
        <v>23039556</v>
      </c>
      <c r="V360" t="s">
        <v>267</v>
      </c>
      <c r="W360">
        <v>2</v>
      </c>
      <c r="X360">
        <v>10</v>
      </c>
      <c r="Y360">
        <v>2</v>
      </c>
      <c r="Z360">
        <v>10</v>
      </c>
      <c r="AA360">
        <v>0</v>
      </c>
      <c r="AB360">
        <v>0</v>
      </c>
      <c r="AC360">
        <v>0</v>
      </c>
      <c r="AD360">
        <v>0</v>
      </c>
      <c r="AE360">
        <v>2</v>
      </c>
      <c r="AF360">
        <v>10</v>
      </c>
      <c r="AI360" t="s">
        <v>2537</v>
      </c>
      <c r="AJ360" t="s">
        <v>989</v>
      </c>
      <c r="AK360" t="s">
        <v>1039</v>
      </c>
      <c r="AL360" t="s">
        <v>1008</v>
      </c>
      <c r="AM360" t="s">
        <v>1009</v>
      </c>
      <c r="AN360" t="s">
        <v>2538</v>
      </c>
      <c r="AO360" t="s">
        <v>2539</v>
      </c>
      <c r="AP360">
        <v>10</v>
      </c>
      <c r="AQ360">
        <v>1</v>
      </c>
      <c r="AT360" t="s">
        <v>2540</v>
      </c>
      <c r="AU360" t="s">
        <v>2562</v>
      </c>
      <c r="AV360" t="s">
        <v>1010</v>
      </c>
      <c r="AW360" t="s">
        <v>765</v>
      </c>
      <c r="AX360" t="s">
        <v>990</v>
      </c>
      <c r="AY360">
        <v>0</v>
      </c>
      <c r="AZ360" t="s">
        <v>994</v>
      </c>
      <c r="BA360">
        <v>1179740890785</v>
      </c>
      <c r="BD360">
        <v>1</v>
      </c>
      <c r="BF360" t="s">
        <v>2563</v>
      </c>
      <c r="BG360">
        <v>1333314600</v>
      </c>
      <c r="BH360" t="s">
        <v>995</v>
      </c>
      <c r="BI360">
        <v>2</v>
      </c>
      <c r="BJ360">
        <v>10</v>
      </c>
      <c r="BK360">
        <v>1300</v>
      </c>
      <c r="BL360" t="s">
        <v>2543</v>
      </c>
    </row>
    <row r="361" spans="3:64">
      <c r="C361" s="2">
        <v>244482</v>
      </c>
      <c r="D361" s="2">
        <v>244482</v>
      </c>
      <c r="F361">
        <v>489</v>
      </c>
      <c r="G361" t="s">
        <v>2531</v>
      </c>
      <c r="H361">
        <v>23</v>
      </c>
      <c r="I361" t="s">
        <v>2532</v>
      </c>
      <c r="J361" t="s">
        <v>985</v>
      </c>
      <c r="K361" t="s">
        <v>986</v>
      </c>
      <c r="L361">
        <v>923</v>
      </c>
      <c r="N361" t="s">
        <v>2708</v>
      </c>
      <c r="O361" t="s">
        <v>2709</v>
      </c>
      <c r="P361">
        <v>1</v>
      </c>
      <c r="Q361" t="s">
        <v>2710</v>
      </c>
      <c r="R361" s="2">
        <v>244481</v>
      </c>
      <c r="S361" s="2">
        <v>244482</v>
      </c>
      <c r="T361" t="s">
        <v>2711</v>
      </c>
      <c r="U361">
        <v>23086964</v>
      </c>
      <c r="V361" t="s">
        <v>156</v>
      </c>
      <c r="W361">
        <v>3</v>
      </c>
      <c r="X361">
        <v>3</v>
      </c>
      <c r="Y361">
        <v>3</v>
      </c>
      <c r="Z361">
        <v>3</v>
      </c>
      <c r="AA361">
        <v>0</v>
      </c>
      <c r="AB361">
        <v>0</v>
      </c>
      <c r="AC361">
        <v>0</v>
      </c>
      <c r="AD361">
        <v>0</v>
      </c>
      <c r="AE361">
        <v>3</v>
      </c>
      <c r="AF361">
        <v>3</v>
      </c>
      <c r="AI361" t="s">
        <v>2537</v>
      </c>
      <c r="AJ361" t="s">
        <v>989</v>
      </c>
      <c r="AK361" t="s">
        <v>1039</v>
      </c>
      <c r="AL361" t="s">
        <v>1008</v>
      </c>
      <c r="AM361" t="s">
        <v>1009</v>
      </c>
      <c r="AN361" t="s">
        <v>2538</v>
      </c>
      <c r="AO361" t="s">
        <v>2539</v>
      </c>
      <c r="AP361">
        <v>10</v>
      </c>
      <c r="AQ361">
        <v>1</v>
      </c>
      <c r="AT361" t="s">
        <v>2540</v>
      </c>
      <c r="AU361" t="s">
        <v>2562</v>
      </c>
      <c r="AV361" t="s">
        <v>765</v>
      </c>
      <c r="AW361" t="s">
        <v>765</v>
      </c>
      <c r="AX361" t="s">
        <v>990</v>
      </c>
      <c r="AY361">
        <v>0</v>
      </c>
      <c r="AZ361" t="s">
        <v>994</v>
      </c>
      <c r="BA361">
        <v>1179740890788</v>
      </c>
      <c r="BD361">
        <v>1</v>
      </c>
      <c r="BF361" t="s">
        <v>2563</v>
      </c>
      <c r="BG361">
        <v>1333314600</v>
      </c>
      <c r="BH361" t="s">
        <v>995</v>
      </c>
      <c r="BI361">
        <v>3</v>
      </c>
      <c r="BJ361">
        <v>3</v>
      </c>
      <c r="BK361">
        <v>1300</v>
      </c>
      <c r="BL361" t="s">
        <v>2543</v>
      </c>
    </row>
    <row r="362" spans="3:64">
      <c r="C362" s="2">
        <v>244482</v>
      </c>
      <c r="D362" s="2">
        <v>244482</v>
      </c>
      <c r="F362">
        <v>489</v>
      </c>
      <c r="G362" t="s">
        <v>2531</v>
      </c>
      <c r="H362">
        <v>23</v>
      </c>
      <c r="I362" t="s">
        <v>2532</v>
      </c>
      <c r="J362" t="s">
        <v>985</v>
      </c>
      <c r="K362" t="s">
        <v>986</v>
      </c>
      <c r="L362">
        <v>923</v>
      </c>
      <c r="N362" t="s">
        <v>2708</v>
      </c>
      <c r="O362" t="s">
        <v>2709</v>
      </c>
      <c r="P362">
        <v>1</v>
      </c>
      <c r="Q362" t="s">
        <v>2710</v>
      </c>
      <c r="R362" s="2">
        <v>244481</v>
      </c>
      <c r="S362" s="2">
        <v>244482</v>
      </c>
      <c r="T362" t="s">
        <v>2711</v>
      </c>
      <c r="U362">
        <v>23086969</v>
      </c>
      <c r="V362" t="s">
        <v>189</v>
      </c>
      <c r="W362">
        <v>3</v>
      </c>
      <c r="X362">
        <v>3</v>
      </c>
      <c r="Y362">
        <v>3</v>
      </c>
      <c r="Z362">
        <v>3</v>
      </c>
      <c r="AA362">
        <v>0</v>
      </c>
      <c r="AB362">
        <v>0</v>
      </c>
      <c r="AC362">
        <v>0</v>
      </c>
      <c r="AD362">
        <v>0</v>
      </c>
      <c r="AE362">
        <v>3</v>
      </c>
      <c r="AF362">
        <v>3</v>
      </c>
      <c r="AI362" t="s">
        <v>2537</v>
      </c>
      <c r="AJ362" t="s">
        <v>989</v>
      </c>
      <c r="AK362" t="s">
        <v>1039</v>
      </c>
      <c r="AL362" t="s">
        <v>1008</v>
      </c>
      <c r="AM362" t="s">
        <v>1009</v>
      </c>
      <c r="AN362" t="s">
        <v>2538</v>
      </c>
      <c r="AO362" t="s">
        <v>2539</v>
      </c>
      <c r="AP362">
        <v>10</v>
      </c>
      <c r="AQ362">
        <v>1</v>
      </c>
      <c r="AT362" t="s">
        <v>2540</v>
      </c>
      <c r="AU362" t="s">
        <v>2562</v>
      </c>
      <c r="AV362" t="s">
        <v>765</v>
      </c>
      <c r="AW362" t="s">
        <v>765</v>
      </c>
      <c r="AX362" t="s">
        <v>990</v>
      </c>
      <c r="AY362">
        <v>0</v>
      </c>
      <c r="AZ362" t="s">
        <v>994</v>
      </c>
      <c r="BA362">
        <v>1179740890788</v>
      </c>
      <c r="BD362">
        <v>1</v>
      </c>
      <c r="BF362" t="s">
        <v>2563</v>
      </c>
      <c r="BG362">
        <v>1333314600</v>
      </c>
      <c r="BH362" t="s">
        <v>995</v>
      </c>
      <c r="BI362">
        <v>3</v>
      </c>
      <c r="BJ362">
        <v>3</v>
      </c>
      <c r="BK362">
        <v>1300</v>
      </c>
      <c r="BL362" t="s">
        <v>2543</v>
      </c>
    </row>
    <row r="363" spans="3:64">
      <c r="C363" s="2">
        <v>244482</v>
      </c>
      <c r="D363" s="2">
        <v>244482</v>
      </c>
      <c r="F363">
        <v>489</v>
      </c>
      <c r="G363" t="s">
        <v>2531</v>
      </c>
      <c r="H363">
        <v>23</v>
      </c>
      <c r="I363" t="s">
        <v>2532</v>
      </c>
      <c r="J363" t="s">
        <v>985</v>
      </c>
      <c r="K363" t="s">
        <v>986</v>
      </c>
      <c r="L363">
        <v>923</v>
      </c>
      <c r="N363" t="s">
        <v>2708</v>
      </c>
      <c r="O363" t="s">
        <v>2709</v>
      </c>
      <c r="P363">
        <v>1</v>
      </c>
      <c r="Q363" t="s">
        <v>2710</v>
      </c>
      <c r="R363" s="2">
        <v>244481</v>
      </c>
      <c r="S363" s="2">
        <v>244482</v>
      </c>
      <c r="T363" t="s">
        <v>2711</v>
      </c>
      <c r="U363">
        <v>23090967</v>
      </c>
      <c r="V363" t="s">
        <v>63</v>
      </c>
      <c r="W363">
        <v>3</v>
      </c>
      <c r="X363">
        <v>3</v>
      </c>
      <c r="Y363">
        <v>3</v>
      </c>
      <c r="Z363">
        <v>3</v>
      </c>
      <c r="AA363">
        <v>0</v>
      </c>
      <c r="AB363">
        <v>0</v>
      </c>
      <c r="AC363">
        <v>0</v>
      </c>
      <c r="AD363">
        <v>0</v>
      </c>
      <c r="AE363">
        <v>3</v>
      </c>
      <c r="AF363">
        <v>3</v>
      </c>
      <c r="AI363" t="s">
        <v>2537</v>
      </c>
      <c r="AJ363" t="s">
        <v>989</v>
      </c>
      <c r="AK363" t="s">
        <v>1007</v>
      </c>
      <c r="AL363" t="s">
        <v>1008</v>
      </c>
      <c r="AM363" t="s">
        <v>1009</v>
      </c>
      <c r="AN363" t="s">
        <v>2538</v>
      </c>
      <c r="AO363" t="s">
        <v>2539</v>
      </c>
      <c r="AP363">
        <v>10</v>
      </c>
      <c r="AQ363">
        <v>1</v>
      </c>
      <c r="AT363" t="s">
        <v>2540</v>
      </c>
      <c r="AU363" t="s">
        <v>2562</v>
      </c>
      <c r="AV363" t="s">
        <v>765</v>
      </c>
      <c r="AW363" t="s">
        <v>765</v>
      </c>
      <c r="AX363" t="s">
        <v>990</v>
      </c>
      <c r="AY363">
        <v>0</v>
      </c>
      <c r="AZ363" t="s">
        <v>994</v>
      </c>
      <c r="BA363">
        <v>1179740890788</v>
      </c>
      <c r="BD363">
        <v>1</v>
      </c>
      <c r="BF363" t="s">
        <v>2563</v>
      </c>
      <c r="BG363">
        <v>1333314600</v>
      </c>
      <c r="BH363" t="s">
        <v>995</v>
      </c>
      <c r="BI363">
        <v>3</v>
      </c>
      <c r="BJ363">
        <v>3</v>
      </c>
      <c r="BK363">
        <v>1300</v>
      </c>
      <c r="BL363" t="s">
        <v>2543</v>
      </c>
    </row>
    <row r="364" spans="3:64">
      <c r="C364" s="2">
        <v>244482</v>
      </c>
      <c r="D364" s="2">
        <v>244482</v>
      </c>
      <c r="F364">
        <v>489</v>
      </c>
      <c r="G364" t="s">
        <v>2531</v>
      </c>
      <c r="H364">
        <v>23</v>
      </c>
      <c r="I364" t="s">
        <v>2532</v>
      </c>
      <c r="J364" t="s">
        <v>985</v>
      </c>
      <c r="K364" t="s">
        <v>986</v>
      </c>
      <c r="L364">
        <v>923</v>
      </c>
      <c r="N364" t="s">
        <v>2708</v>
      </c>
      <c r="O364" t="s">
        <v>2709</v>
      </c>
      <c r="P364">
        <v>1</v>
      </c>
      <c r="Q364" t="s">
        <v>2710</v>
      </c>
      <c r="R364" s="2">
        <v>244481</v>
      </c>
      <c r="S364" s="2">
        <v>244482</v>
      </c>
      <c r="T364" t="s">
        <v>2711</v>
      </c>
      <c r="U364">
        <v>23090975</v>
      </c>
      <c r="V364" t="s">
        <v>249</v>
      </c>
      <c r="W364">
        <v>3</v>
      </c>
      <c r="X364">
        <v>3</v>
      </c>
      <c r="Y364">
        <v>3</v>
      </c>
      <c r="Z364">
        <v>3</v>
      </c>
      <c r="AA364">
        <v>0</v>
      </c>
      <c r="AB364">
        <v>0</v>
      </c>
      <c r="AC364">
        <v>0</v>
      </c>
      <c r="AD364">
        <v>0</v>
      </c>
      <c r="AE364">
        <v>3</v>
      </c>
      <c r="AF364">
        <v>3</v>
      </c>
      <c r="AI364" t="s">
        <v>2537</v>
      </c>
      <c r="AJ364" t="s">
        <v>989</v>
      </c>
      <c r="AK364" t="s">
        <v>1039</v>
      </c>
      <c r="AL364" t="s">
        <v>1008</v>
      </c>
      <c r="AM364" t="s">
        <v>1009</v>
      </c>
      <c r="AN364" t="s">
        <v>2538</v>
      </c>
      <c r="AO364" t="s">
        <v>2539</v>
      </c>
      <c r="AP364">
        <v>10</v>
      </c>
      <c r="AQ364">
        <v>1</v>
      </c>
      <c r="AT364" t="s">
        <v>2540</v>
      </c>
      <c r="AU364" t="s">
        <v>2562</v>
      </c>
      <c r="AV364" t="s">
        <v>765</v>
      </c>
      <c r="AW364" t="s">
        <v>765</v>
      </c>
      <c r="AX364" t="s">
        <v>990</v>
      </c>
      <c r="AY364">
        <v>0</v>
      </c>
      <c r="AZ364" t="s">
        <v>994</v>
      </c>
      <c r="BA364">
        <v>1179740890788</v>
      </c>
      <c r="BD364">
        <v>1</v>
      </c>
      <c r="BF364" t="s">
        <v>2563</v>
      </c>
      <c r="BG364">
        <v>1333314600</v>
      </c>
      <c r="BH364" t="s">
        <v>995</v>
      </c>
      <c r="BI364">
        <v>3</v>
      </c>
      <c r="BJ364">
        <v>3</v>
      </c>
      <c r="BK364">
        <v>1300</v>
      </c>
      <c r="BL364" t="s">
        <v>2543</v>
      </c>
    </row>
    <row r="365" spans="3:64">
      <c r="C365" s="2">
        <v>244482</v>
      </c>
      <c r="D365" s="2">
        <v>244482</v>
      </c>
      <c r="F365">
        <v>489</v>
      </c>
      <c r="G365" t="s">
        <v>2531</v>
      </c>
      <c r="H365">
        <v>23</v>
      </c>
      <c r="I365" t="s">
        <v>2532</v>
      </c>
      <c r="J365" t="s">
        <v>985</v>
      </c>
      <c r="K365" t="s">
        <v>986</v>
      </c>
      <c r="L365">
        <v>923</v>
      </c>
      <c r="N365" t="s">
        <v>2708</v>
      </c>
      <c r="O365" t="s">
        <v>2709</v>
      </c>
      <c r="P365">
        <v>1</v>
      </c>
      <c r="Q365" t="s">
        <v>2710</v>
      </c>
      <c r="R365" s="2">
        <v>244481</v>
      </c>
      <c r="S365" s="2">
        <v>244482</v>
      </c>
      <c r="T365" t="s">
        <v>2711</v>
      </c>
      <c r="U365">
        <v>23090984</v>
      </c>
      <c r="V365" t="s">
        <v>227</v>
      </c>
      <c r="W365">
        <v>3</v>
      </c>
      <c r="X365">
        <v>3</v>
      </c>
      <c r="Y365">
        <v>3</v>
      </c>
      <c r="Z365">
        <v>3</v>
      </c>
      <c r="AA365">
        <v>0</v>
      </c>
      <c r="AB365">
        <v>0</v>
      </c>
      <c r="AC365">
        <v>0</v>
      </c>
      <c r="AD365">
        <v>0</v>
      </c>
      <c r="AE365">
        <v>3</v>
      </c>
      <c r="AF365">
        <v>3</v>
      </c>
      <c r="AI365" t="s">
        <v>2537</v>
      </c>
      <c r="AJ365" t="s">
        <v>989</v>
      </c>
      <c r="AK365" t="s">
        <v>1039</v>
      </c>
      <c r="AL365" t="s">
        <v>1008</v>
      </c>
      <c r="AM365" t="s">
        <v>1009</v>
      </c>
      <c r="AN365" t="s">
        <v>2538</v>
      </c>
      <c r="AO365" t="s">
        <v>2539</v>
      </c>
      <c r="AP365">
        <v>10</v>
      </c>
      <c r="AQ365">
        <v>1</v>
      </c>
      <c r="AT365" t="s">
        <v>2540</v>
      </c>
      <c r="AU365" t="s">
        <v>2562</v>
      </c>
      <c r="AV365" t="s">
        <v>765</v>
      </c>
      <c r="AW365" t="s">
        <v>765</v>
      </c>
      <c r="AX365" t="s">
        <v>990</v>
      </c>
      <c r="AY365">
        <v>0</v>
      </c>
      <c r="AZ365" t="s">
        <v>994</v>
      </c>
      <c r="BA365">
        <v>1179740890788</v>
      </c>
      <c r="BD365">
        <v>1</v>
      </c>
      <c r="BF365" t="s">
        <v>2563</v>
      </c>
      <c r="BG365">
        <v>1333314600</v>
      </c>
      <c r="BH365" t="s">
        <v>995</v>
      </c>
      <c r="BI365">
        <v>3</v>
      </c>
      <c r="BJ365">
        <v>3</v>
      </c>
      <c r="BK365">
        <v>1300</v>
      </c>
      <c r="BL365" t="s">
        <v>2543</v>
      </c>
    </row>
    <row r="366" spans="3:64">
      <c r="C366" s="2">
        <v>244482</v>
      </c>
      <c r="D366" s="2">
        <v>244482</v>
      </c>
      <c r="F366">
        <v>489</v>
      </c>
      <c r="G366" t="s">
        <v>2531</v>
      </c>
      <c r="H366">
        <v>23</v>
      </c>
      <c r="I366" t="s">
        <v>2532</v>
      </c>
      <c r="J366" t="s">
        <v>985</v>
      </c>
      <c r="K366" t="s">
        <v>986</v>
      </c>
      <c r="L366">
        <v>923</v>
      </c>
      <c r="N366" t="s">
        <v>2708</v>
      </c>
      <c r="O366" t="s">
        <v>2709</v>
      </c>
      <c r="P366">
        <v>1</v>
      </c>
      <c r="Q366" t="s">
        <v>2710</v>
      </c>
      <c r="R366" s="2">
        <v>244481</v>
      </c>
      <c r="S366" s="2">
        <v>244482</v>
      </c>
      <c r="T366" t="s">
        <v>2711</v>
      </c>
      <c r="U366">
        <v>23086965</v>
      </c>
      <c r="V366" t="s">
        <v>225</v>
      </c>
      <c r="W366">
        <v>6</v>
      </c>
      <c r="X366">
        <v>6</v>
      </c>
      <c r="Y366">
        <v>6</v>
      </c>
      <c r="Z366">
        <v>6</v>
      </c>
      <c r="AA366">
        <v>0</v>
      </c>
      <c r="AB366">
        <v>0</v>
      </c>
      <c r="AC366">
        <v>0</v>
      </c>
      <c r="AD366">
        <v>0</v>
      </c>
      <c r="AE366">
        <v>6</v>
      </c>
      <c r="AF366">
        <v>6</v>
      </c>
      <c r="AI366" t="s">
        <v>2537</v>
      </c>
      <c r="AJ366" t="s">
        <v>989</v>
      </c>
      <c r="AK366" t="s">
        <v>1039</v>
      </c>
      <c r="AL366" t="s">
        <v>1008</v>
      </c>
      <c r="AM366" t="s">
        <v>1009</v>
      </c>
      <c r="AN366" t="s">
        <v>2538</v>
      </c>
      <c r="AO366" t="s">
        <v>2539</v>
      </c>
      <c r="AP366">
        <v>10</v>
      </c>
      <c r="AQ366">
        <v>1</v>
      </c>
      <c r="AT366" t="s">
        <v>2540</v>
      </c>
      <c r="AU366" t="s">
        <v>2562</v>
      </c>
      <c r="AV366" t="s">
        <v>765</v>
      </c>
      <c r="AW366" t="s">
        <v>765</v>
      </c>
      <c r="AX366" t="s">
        <v>990</v>
      </c>
      <c r="AY366">
        <v>0</v>
      </c>
      <c r="AZ366" t="s">
        <v>994</v>
      </c>
      <c r="BA366">
        <v>1179740890788</v>
      </c>
      <c r="BD366">
        <v>1</v>
      </c>
      <c r="BF366" t="s">
        <v>2563</v>
      </c>
      <c r="BG366">
        <v>1333314600</v>
      </c>
      <c r="BH366" t="s">
        <v>995</v>
      </c>
      <c r="BI366">
        <v>6</v>
      </c>
      <c r="BJ366">
        <v>6</v>
      </c>
      <c r="BK366">
        <v>1300</v>
      </c>
      <c r="BL366" t="s">
        <v>2543</v>
      </c>
    </row>
    <row r="367" spans="3:64">
      <c r="C367" s="2">
        <v>244482</v>
      </c>
      <c r="D367" s="2">
        <v>244482</v>
      </c>
      <c r="F367">
        <v>489</v>
      </c>
      <c r="G367" t="s">
        <v>2531</v>
      </c>
      <c r="H367">
        <v>23</v>
      </c>
      <c r="I367" t="s">
        <v>2532</v>
      </c>
      <c r="J367" t="s">
        <v>985</v>
      </c>
      <c r="K367" t="s">
        <v>986</v>
      </c>
      <c r="L367">
        <v>923</v>
      </c>
      <c r="N367" t="s">
        <v>2708</v>
      </c>
      <c r="O367" t="s">
        <v>2709</v>
      </c>
      <c r="P367">
        <v>1</v>
      </c>
      <c r="Q367" t="s">
        <v>2710</v>
      </c>
      <c r="R367" s="2">
        <v>244481</v>
      </c>
      <c r="S367" s="2">
        <v>244482</v>
      </c>
      <c r="T367" t="s">
        <v>2711</v>
      </c>
      <c r="U367">
        <v>23086963</v>
      </c>
      <c r="V367" t="s">
        <v>142</v>
      </c>
      <c r="W367">
        <v>3</v>
      </c>
      <c r="X367">
        <v>3</v>
      </c>
      <c r="Y367">
        <v>3</v>
      </c>
      <c r="Z367">
        <v>3</v>
      </c>
      <c r="AA367">
        <v>0</v>
      </c>
      <c r="AB367">
        <v>0</v>
      </c>
      <c r="AC367">
        <v>0</v>
      </c>
      <c r="AD367">
        <v>0</v>
      </c>
      <c r="AE367">
        <v>3</v>
      </c>
      <c r="AF367">
        <v>3</v>
      </c>
      <c r="AI367" t="s">
        <v>2537</v>
      </c>
      <c r="AJ367" t="s">
        <v>989</v>
      </c>
      <c r="AK367" t="s">
        <v>1039</v>
      </c>
      <c r="AL367" t="s">
        <v>1008</v>
      </c>
      <c r="AM367" t="s">
        <v>1009</v>
      </c>
      <c r="AN367" t="s">
        <v>2538</v>
      </c>
      <c r="AO367" t="s">
        <v>2539</v>
      </c>
      <c r="AP367">
        <v>10</v>
      </c>
      <c r="AQ367">
        <v>1</v>
      </c>
      <c r="AT367" t="s">
        <v>2540</v>
      </c>
      <c r="AU367" t="s">
        <v>2562</v>
      </c>
      <c r="AV367" t="s">
        <v>765</v>
      </c>
      <c r="AW367" t="s">
        <v>765</v>
      </c>
      <c r="AX367" t="s">
        <v>990</v>
      </c>
      <c r="AY367">
        <v>0</v>
      </c>
      <c r="AZ367" t="s">
        <v>994</v>
      </c>
      <c r="BA367">
        <v>1179740890788</v>
      </c>
      <c r="BD367">
        <v>1</v>
      </c>
      <c r="BF367" t="s">
        <v>2563</v>
      </c>
      <c r="BG367">
        <v>1333314600</v>
      </c>
      <c r="BH367" t="s">
        <v>995</v>
      </c>
      <c r="BI367">
        <v>3</v>
      </c>
      <c r="BJ367">
        <v>3</v>
      </c>
      <c r="BK367">
        <v>1300</v>
      </c>
      <c r="BL367" t="s">
        <v>2543</v>
      </c>
    </row>
    <row r="368" spans="3:64">
      <c r="C368" s="2">
        <v>244482</v>
      </c>
      <c r="D368" s="2">
        <v>244482</v>
      </c>
      <c r="F368">
        <v>489</v>
      </c>
      <c r="G368" t="s">
        <v>2531</v>
      </c>
      <c r="H368">
        <v>23</v>
      </c>
      <c r="I368" t="s">
        <v>2532</v>
      </c>
      <c r="J368" t="s">
        <v>985</v>
      </c>
      <c r="K368" t="s">
        <v>986</v>
      </c>
      <c r="L368">
        <v>923</v>
      </c>
      <c r="N368" t="s">
        <v>2708</v>
      </c>
      <c r="O368" t="s">
        <v>2709</v>
      </c>
      <c r="P368">
        <v>1</v>
      </c>
      <c r="Q368" t="s">
        <v>2710</v>
      </c>
      <c r="R368" s="2">
        <v>244481</v>
      </c>
      <c r="S368" s="2">
        <v>244482</v>
      </c>
      <c r="T368" t="s">
        <v>2711</v>
      </c>
      <c r="U368">
        <v>23086968</v>
      </c>
      <c r="V368" t="s">
        <v>247</v>
      </c>
      <c r="W368">
        <v>3</v>
      </c>
      <c r="X368">
        <v>3</v>
      </c>
      <c r="Y368">
        <v>3</v>
      </c>
      <c r="Z368">
        <v>3</v>
      </c>
      <c r="AA368">
        <v>0</v>
      </c>
      <c r="AB368">
        <v>0</v>
      </c>
      <c r="AC368">
        <v>0</v>
      </c>
      <c r="AD368">
        <v>0</v>
      </c>
      <c r="AE368">
        <v>3</v>
      </c>
      <c r="AF368">
        <v>3</v>
      </c>
      <c r="AI368" t="s">
        <v>2537</v>
      </c>
      <c r="AJ368" t="s">
        <v>989</v>
      </c>
      <c r="AK368" t="s">
        <v>1039</v>
      </c>
      <c r="AL368" t="s">
        <v>1008</v>
      </c>
      <c r="AM368" t="s">
        <v>1009</v>
      </c>
      <c r="AN368" t="s">
        <v>2538</v>
      </c>
      <c r="AO368" t="s">
        <v>2539</v>
      </c>
      <c r="AP368">
        <v>10</v>
      </c>
      <c r="AQ368">
        <v>1</v>
      </c>
      <c r="AT368" t="s">
        <v>2540</v>
      </c>
      <c r="AU368" t="s">
        <v>2562</v>
      </c>
      <c r="AV368" t="s">
        <v>765</v>
      </c>
      <c r="AW368" t="s">
        <v>765</v>
      </c>
      <c r="AX368" t="s">
        <v>990</v>
      </c>
      <c r="AY368">
        <v>0</v>
      </c>
      <c r="AZ368" t="s">
        <v>994</v>
      </c>
      <c r="BA368">
        <v>1179740890788</v>
      </c>
      <c r="BD368">
        <v>1</v>
      </c>
      <c r="BF368" t="s">
        <v>2563</v>
      </c>
      <c r="BG368">
        <v>1333314600</v>
      </c>
      <c r="BH368" t="s">
        <v>995</v>
      </c>
      <c r="BI368">
        <v>3</v>
      </c>
      <c r="BJ368">
        <v>3</v>
      </c>
      <c r="BK368">
        <v>1300</v>
      </c>
      <c r="BL368" t="s">
        <v>2543</v>
      </c>
    </row>
    <row r="369" spans="3:64">
      <c r="C369" s="2">
        <v>244482</v>
      </c>
      <c r="D369" s="2">
        <v>244482</v>
      </c>
      <c r="F369">
        <v>489</v>
      </c>
      <c r="G369" t="s">
        <v>2531</v>
      </c>
      <c r="H369">
        <v>23</v>
      </c>
      <c r="I369" t="s">
        <v>2532</v>
      </c>
      <c r="J369" t="s">
        <v>985</v>
      </c>
      <c r="K369" t="s">
        <v>986</v>
      </c>
      <c r="L369">
        <v>923</v>
      </c>
      <c r="N369" t="s">
        <v>2712</v>
      </c>
      <c r="O369" t="s">
        <v>2713</v>
      </c>
      <c r="P369">
        <v>1</v>
      </c>
      <c r="Q369" t="s">
        <v>2714</v>
      </c>
      <c r="R369" s="2">
        <v>244481</v>
      </c>
      <c r="S369" s="2">
        <v>244482</v>
      </c>
      <c r="T369" t="s">
        <v>2715</v>
      </c>
      <c r="U369">
        <v>23095547</v>
      </c>
      <c r="V369" t="s">
        <v>144</v>
      </c>
      <c r="W369">
        <v>3</v>
      </c>
      <c r="X369">
        <v>3</v>
      </c>
      <c r="Y369">
        <v>3</v>
      </c>
      <c r="Z369">
        <v>3</v>
      </c>
      <c r="AA369">
        <v>0</v>
      </c>
      <c r="AB369">
        <v>0</v>
      </c>
      <c r="AC369">
        <v>0</v>
      </c>
      <c r="AD369">
        <v>0</v>
      </c>
      <c r="AE369">
        <v>3</v>
      </c>
      <c r="AF369">
        <v>3</v>
      </c>
      <c r="AI369" t="s">
        <v>2537</v>
      </c>
      <c r="AJ369" t="s">
        <v>989</v>
      </c>
      <c r="AK369" t="s">
        <v>1039</v>
      </c>
      <c r="AL369" t="s">
        <v>1008</v>
      </c>
      <c r="AM369" t="s">
        <v>1009</v>
      </c>
      <c r="AN369" t="s">
        <v>2538</v>
      </c>
      <c r="AO369" t="s">
        <v>2539</v>
      </c>
      <c r="AP369">
        <v>10</v>
      </c>
      <c r="AQ369">
        <v>1</v>
      </c>
      <c r="AT369" t="s">
        <v>2540</v>
      </c>
      <c r="AU369" t="s">
        <v>2562</v>
      </c>
      <c r="AV369" t="s">
        <v>765</v>
      </c>
      <c r="AW369" t="s">
        <v>765</v>
      </c>
      <c r="AX369" t="s">
        <v>990</v>
      </c>
      <c r="AY369">
        <v>0</v>
      </c>
      <c r="AZ369" t="s">
        <v>994</v>
      </c>
      <c r="BA369">
        <v>1179740890811</v>
      </c>
      <c r="BD369">
        <v>1</v>
      </c>
      <c r="BF369" t="s">
        <v>2563</v>
      </c>
      <c r="BG369">
        <v>1333314600</v>
      </c>
      <c r="BH369" t="s">
        <v>995</v>
      </c>
      <c r="BI369">
        <v>3</v>
      </c>
      <c r="BJ369">
        <v>3</v>
      </c>
      <c r="BK369">
        <v>1300</v>
      </c>
      <c r="BL369" t="s">
        <v>2543</v>
      </c>
    </row>
    <row r="370" spans="3:64">
      <c r="C370" s="2">
        <v>244482</v>
      </c>
      <c r="D370" s="2">
        <v>244482</v>
      </c>
      <c r="F370">
        <v>489</v>
      </c>
      <c r="G370" t="s">
        <v>2531</v>
      </c>
      <c r="H370">
        <v>23</v>
      </c>
      <c r="I370" t="s">
        <v>2532</v>
      </c>
      <c r="J370" t="s">
        <v>985</v>
      </c>
      <c r="K370" t="s">
        <v>986</v>
      </c>
      <c r="L370">
        <v>923</v>
      </c>
      <c r="N370" t="s">
        <v>2712</v>
      </c>
      <c r="O370" t="s">
        <v>2713</v>
      </c>
      <c r="P370">
        <v>1</v>
      </c>
      <c r="Q370" t="s">
        <v>2714</v>
      </c>
      <c r="R370" s="2">
        <v>244481</v>
      </c>
      <c r="S370" s="2">
        <v>244482</v>
      </c>
      <c r="T370" t="s">
        <v>2715</v>
      </c>
      <c r="U370">
        <v>23090967</v>
      </c>
      <c r="V370" t="s">
        <v>63</v>
      </c>
      <c r="W370">
        <v>3</v>
      </c>
      <c r="X370">
        <v>3</v>
      </c>
      <c r="Y370">
        <v>3</v>
      </c>
      <c r="Z370">
        <v>3</v>
      </c>
      <c r="AA370">
        <v>0</v>
      </c>
      <c r="AB370">
        <v>0</v>
      </c>
      <c r="AC370">
        <v>0</v>
      </c>
      <c r="AD370">
        <v>0</v>
      </c>
      <c r="AE370">
        <v>3</v>
      </c>
      <c r="AF370">
        <v>3</v>
      </c>
      <c r="AI370" t="s">
        <v>2537</v>
      </c>
      <c r="AJ370" t="s">
        <v>989</v>
      </c>
      <c r="AK370" t="s">
        <v>1007</v>
      </c>
      <c r="AL370" t="s">
        <v>1008</v>
      </c>
      <c r="AM370" t="s">
        <v>1009</v>
      </c>
      <c r="AN370" t="s">
        <v>2538</v>
      </c>
      <c r="AO370" t="s">
        <v>2539</v>
      </c>
      <c r="AP370">
        <v>10</v>
      </c>
      <c r="AQ370">
        <v>1</v>
      </c>
      <c r="AT370" t="s">
        <v>2540</v>
      </c>
      <c r="AU370" t="s">
        <v>2562</v>
      </c>
      <c r="AV370" t="s">
        <v>765</v>
      </c>
      <c r="AW370" t="s">
        <v>765</v>
      </c>
      <c r="AX370" t="s">
        <v>990</v>
      </c>
      <c r="AY370">
        <v>0</v>
      </c>
      <c r="AZ370" t="s">
        <v>994</v>
      </c>
      <c r="BA370">
        <v>1179740890811</v>
      </c>
      <c r="BD370">
        <v>1</v>
      </c>
      <c r="BF370" t="s">
        <v>2563</v>
      </c>
      <c r="BG370">
        <v>1333314600</v>
      </c>
      <c r="BH370" t="s">
        <v>995</v>
      </c>
      <c r="BI370">
        <v>3</v>
      </c>
      <c r="BJ370">
        <v>3</v>
      </c>
      <c r="BK370">
        <v>1300</v>
      </c>
      <c r="BL370" t="s">
        <v>2543</v>
      </c>
    </row>
    <row r="371" spans="3:64">
      <c r="C371" s="2">
        <v>244482</v>
      </c>
      <c r="D371" s="2">
        <v>244482</v>
      </c>
      <c r="F371">
        <v>489</v>
      </c>
      <c r="G371" t="s">
        <v>2531</v>
      </c>
      <c r="H371">
        <v>23</v>
      </c>
      <c r="I371" t="s">
        <v>2532</v>
      </c>
      <c r="J371" t="s">
        <v>985</v>
      </c>
      <c r="K371" t="s">
        <v>986</v>
      </c>
      <c r="L371">
        <v>923</v>
      </c>
      <c r="N371" t="s">
        <v>2712</v>
      </c>
      <c r="O371" t="s">
        <v>2713</v>
      </c>
      <c r="P371">
        <v>1</v>
      </c>
      <c r="Q371" t="s">
        <v>2714</v>
      </c>
      <c r="R371" s="2">
        <v>244481</v>
      </c>
      <c r="S371" s="2">
        <v>244482</v>
      </c>
      <c r="T371" t="s">
        <v>2715</v>
      </c>
      <c r="U371">
        <v>23090975</v>
      </c>
      <c r="V371" t="s">
        <v>249</v>
      </c>
      <c r="W371">
        <v>3</v>
      </c>
      <c r="X371">
        <v>3</v>
      </c>
      <c r="Y371">
        <v>3</v>
      </c>
      <c r="Z371">
        <v>3</v>
      </c>
      <c r="AA371">
        <v>0</v>
      </c>
      <c r="AB371">
        <v>0</v>
      </c>
      <c r="AC371">
        <v>0</v>
      </c>
      <c r="AD371">
        <v>0</v>
      </c>
      <c r="AE371">
        <v>3</v>
      </c>
      <c r="AF371">
        <v>3</v>
      </c>
      <c r="AI371" t="s">
        <v>2537</v>
      </c>
      <c r="AJ371" t="s">
        <v>989</v>
      </c>
      <c r="AK371" t="s">
        <v>1039</v>
      </c>
      <c r="AL371" t="s">
        <v>1008</v>
      </c>
      <c r="AM371" t="s">
        <v>1009</v>
      </c>
      <c r="AN371" t="s">
        <v>2538</v>
      </c>
      <c r="AO371" t="s">
        <v>2539</v>
      </c>
      <c r="AP371">
        <v>10</v>
      </c>
      <c r="AQ371">
        <v>1</v>
      </c>
      <c r="AT371" t="s">
        <v>2540</v>
      </c>
      <c r="AU371" t="s">
        <v>2562</v>
      </c>
      <c r="AV371" t="s">
        <v>765</v>
      </c>
      <c r="AW371" t="s">
        <v>765</v>
      </c>
      <c r="AX371" t="s">
        <v>990</v>
      </c>
      <c r="AY371">
        <v>0</v>
      </c>
      <c r="AZ371" t="s">
        <v>994</v>
      </c>
      <c r="BA371">
        <v>1179740890811</v>
      </c>
      <c r="BD371">
        <v>1</v>
      </c>
      <c r="BF371" t="s">
        <v>2563</v>
      </c>
      <c r="BG371">
        <v>1333314600</v>
      </c>
      <c r="BH371" t="s">
        <v>995</v>
      </c>
      <c r="BI371">
        <v>3</v>
      </c>
      <c r="BJ371">
        <v>3</v>
      </c>
      <c r="BK371">
        <v>1300</v>
      </c>
      <c r="BL371" t="s">
        <v>2543</v>
      </c>
    </row>
    <row r="372" spans="3:64">
      <c r="C372" s="2">
        <v>244482</v>
      </c>
      <c r="D372" s="2">
        <v>244482</v>
      </c>
      <c r="F372">
        <v>489</v>
      </c>
      <c r="G372" t="s">
        <v>2531</v>
      </c>
      <c r="H372">
        <v>23</v>
      </c>
      <c r="I372" t="s">
        <v>2532</v>
      </c>
      <c r="J372" t="s">
        <v>985</v>
      </c>
      <c r="K372" t="s">
        <v>986</v>
      </c>
      <c r="L372">
        <v>923</v>
      </c>
      <c r="N372" t="s">
        <v>2712</v>
      </c>
      <c r="O372" t="s">
        <v>2713</v>
      </c>
      <c r="P372">
        <v>1</v>
      </c>
      <c r="Q372" t="s">
        <v>2714</v>
      </c>
      <c r="R372" s="2">
        <v>244481</v>
      </c>
      <c r="S372" s="2">
        <v>244482</v>
      </c>
      <c r="T372" t="s">
        <v>2715</v>
      </c>
      <c r="U372">
        <v>23086963</v>
      </c>
      <c r="V372" t="s">
        <v>142</v>
      </c>
      <c r="W372">
        <v>3</v>
      </c>
      <c r="X372">
        <v>3</v>
      </c>
      <c r="Y372">
        <v>3</v>
      </c>
      <c r="Z372">
        <v>3</v>
      </c>
      <c r="AA372">
        <v>0</v>
      </c>
      <c r="AB372">
        <v>0</v>
      </c>
      <c r="AC372">
        <v>0</v>
      </c>
      <c r="AD372">
        <v>0</v>
      </c>
      <c r="AE372">
        <v>3</v>
      </c>
      <c r="AF372">
        <v>3</v>
      </c>
      <c r="AI372" t="s">
        <v>2537</v>
      </c>
      <c r="AJ372" t="s">
        <v>989</v>
      </c>
      <c r="AK372" t="s">
        <v>1039</v>
      </c>
      <c r="AL372" t="s">
        <v>1008</v>
      </c>
      <c r="AM372" t="s">
        <v>1009</v>
      </c>
      <c r="AN372" t="s">
        <v>2538</v>
      </c>
      <c r="AO372" t="s">
        <v>2539</v>
      </c>
      <c r="AP372">
        <v>10</v>
      </c>
      <c r="AQ372">
        <v>1</v>
      </c>
      <c r="AT372" t="s">
        <v>2540</v>
      </c>
      <c r="AU372" t="s">
        <v>2562</v>
      </c>
      <c r="AV372" t="s">
        <v>765</v>
      </c>
      <c r="AW372" t="s">
        <v>765</v>
      </c>
      <c r="AX372" t="s">
        <v>990</v>
      </c>
      <c r="AY372">
        <v>0</v>
      </c>
      <c r="AZ372" t="s">
        <v>994</v>
      </c>
      <c r="BA372">
        <v>1179740890811</v>
      </c>
      <c r="BD372">
        <v>1</v>
      </c>
      <c r="BF372" t="s">
        <v>2563</v>
      </c>
      <c r="BG372">
        <v>1333314600</v>
      </c>
      <c r="BH372" t="s">
        <v>995</v>
      </c>
      <c r="BI372">
        <v>3</v>
      </c>
      <c r="BJ372">
        <v>3</v>
      </c>
      <c r="BK372">
        <v>1300</v>
      </c>
      <c r="BL372" t="s">
        <v>2543</v>
      </c>
    </row>
    <row r="373" spans="3:64">
      <c r="C373" s="2">
        <v>244482</v>
      </c>
      <c r="D373" s="2">
        <v>244482</v>
      </c>
      <c r="F373">
        <v>489</v>
      </c>
      <c r="G373" t="s">
        <v>2531</v>
      </c>
      <c r="H373">
        <v>23</v>
      </c>
      <c r="I373" t="s">
        <v>2532</v>
      </c>
      <c r="J373" t="s">
        <v>985</v>
      </c>
      <c r="K373" t="s">
        <v>986</v>
      </c>
      <c r="L373">
        <v>923</v>
      </c>
      <c r="N373" t="s">
        <v>2712</v>
      </c>
      <c r="O373" t="s">
        <v>2713</v>
      </c>
      <c r="P373">
        <v>1</v>
      </c>
      <c r="Q373" t="s">
        <v>2714</v>
      </c>
      <c r="R373" s="2">
        <v>244481</v>
      </c>
      <c r="S373" s="2">
        <v>244482</v>
      </c>
      <c r="T373" t="s">
        <v>2715</v>
      </c>
      <c r="U373">
        <v>23090974</v>
      </c>
      <c r="V373" t="s">
        <v>211</v>
      </c>
      <c r="W373">
        <v>3</v>
      </c>
      <c r="X373">
        <v>3</v>
      </c>
      <c r="Y373">
        <v>3</v>
      </c>
      <c r="Z373">
        <v>3</v>
      </c>
      <c r="AA373">
        <v>0</v>
      </c>
      <c r="AB373">
        <v>0</v>
      </c>
      <c r="AC373">
        <v>0</v>
      </c>
      <c r="AD373">
        <v>0</v>
      </c>
      <c r="AE373">
        <v>3</v>
      </c>
      <c r="AF373">
        <v>3</v>
      </c>
      <c r="AI373" t="s">
        <v>2537</v>
      </c>
      <c r="AJ373" t="s">
        <v>989</v>
      </c>
      <c r="AK373" t="s">
        <v>1039</v>
      </c>
      <c r="AL373" t="s">
        <v>1008</v>
      </c>
      <c r="AM373" t="s">
        <v>1009</v>
      </c>
      <c r="AN373" t="s">
        <v>2538</v>
      </c>
      <c r="AO373" t="s">
        <v>2539</v>
      </c>
      <c r="AP373">
        <v>10</v>
      </c>
      <c r="AQ373">
        <v>1</v>
      </c>
      <c r="AT373" t="s">
        <v>2540</v>
      </c>
      <c r="AU373" t="s">
        <v>2562</v>
      </c>
      <c r="AV373" t="s">
        <v>765</v>
      </c>
      <c r="AW373" t="s">
        <v>765</v>
      </c>
      <c r="AX373" t="s">
        <v>990</v>
      </c>
      <c r="AY373">
        <v>0</v>
      </c>
      <c r="AZ373" t="s">
        <v>994</v>
      </c>
      <c r="BA373">
        <v>1179740890811</v>
      </c>
      <c r="BD373">
        <v>1</v>
      </c>
      <c r="BF373" t="s">
        <v>2563</v>
      </c>
      <c r="BG373">
        <v>1333314600</v>
      </c>
      <c r="BH373" t="s">
        <v>995</v>
      </c>
      <c r="BI373">
        <v>3</v>
      </c>
      <c r="BJ373">
        <v>3</v>
      </c>
      <c r="BK373">
        <v>1300</v>
      </c>
      <c r="BL373" t="s">
        <v>2543</v>
      </c>
    </row>
    <row r="374" spans="3:64">
      <c r="C374" s="2">
        <v>244482</v>
      </c>
      <c r="D374" s="2">
        <v>244482</v>
      </c>
      <c r="F374">
        <v>489</v>
      </c>
      <c r="G374" t="s">
        <v>2531</v>
      </c>
      <c r="H374">
        <v>23</v>
      </c>
      <c r="I374" t="s">
        <v>2532</v>
      </c>
      <c r="J374" t="s">
        <v>985</v>
      </c>
      <c r="K374" t="s">
        <v>986</v>
      </c>
      <c r="L374">
        <v>923</v>
      </c>
      <c r="N374" t="s">
        <v>2712</v>
      </c>
      <c r="O374" t="s">
        <v>2713</v>
      </c>
      <c r="P374">
        <v>1</v>
      </c>
      <c r="Q374" t="s">
        <v>2714</v>
      </c>
      <c r="R374" s="2">
        <v>244481</v>
      </c>
      <c r="S374" s="2">
        <v>244482</v>
      </c>
      <c r="T374" t="s">
        <v>2715</v>
      </c>
      <c r="U374">
        <v>23088348</v>
      </c>
      <c r="V374" t="s">
        <v>78</v>
      </c>
      <c r="W374">
        <v>5</v>
      </c>
      <c r="X374">
        <v>5</v>
      </c>
      <c r="Y374">
        <v>5</v>
      </c>
      <c r="Z374">
        <v>5</v>
      </c>
      <c r="AA374">
        <v>0</v>
      </c>
      <c r="AB374">
        <v>0</v>
      </c>
      <c r="AC374">
        <v>0</v>
      </c>
      <c r="AD374">
        <v>0</v>
      </c>
      <c r="AE374">
        <v>5</v>
      </c>
      <c r="AF374">
        <v>5</v>
      </c>
      <c r="AI374" t="s">
        <v>2537</v>
      </c>
      <c r="AJ374" t="s">
        <v>989</v>
      </c>
      <c r="AK374" t="s">
        <v>1007</v>
      </c>
      <c r="AL374" t="s">
        <v>1008</v>
      </c>
      <c r="AM374" t="s">
        <v>1009</v>
      </c>
      <c r="AN374" t="s">
        <v>2538</v>
      </c>
      <c r="AO374" t="s">
        <v>2539</v>
      </c>
      <c r="AP374">
        <v>10</v>
      </c>
      <c r="AQ374">
        <v>1</v>
      </c>
      <c r="AT374" t="s">
        <v>2540</v>
      </c>
      <c r="AU374" t="s">
        <v>2562</v>
      </c>
      <c r="AV374" t="s">
        <v>765</v>
      </c>
      <c r="AW374" t="s">
        <v>765</v>
      </c>
      <c r="AX374" t="s">
        <v>990</v>
      </c>
      <c r="AY374">
        <v>0</v>
      </c>
      <c r="AZ374" t="s">
        <v>994</v>
      </c>
      <c r="BA374">
        <v>1179740890811</v>
      </c>
      <c r="BD374">
        <v>1</v>
      </c>
      <c r="BF374" t="s">
        <v>2563</v>
      </c>
      <c r="BG374">
        <v>1333314600</v>
      </c>
      <c r="BH374" t="s">
        <v>995</v>
      </c>
      <c r="BI374">
        <v>5</v>
      </c>
      <c r="BJ374">
        <v>5</v>
      </c>
      <c r="BK374">
        <v>1300</v>
      </c>
      <c r="BL374" t="s">
        <v>2543</v>
      </c>
    </row>
    <row r="375" spans="3:64">
      <c r="C375" s="2">
        <v>244482</v>
      </c>
      <c r="D375" s="2">
        <v>244482</v>
      </c>
      <c r="F375">
        <v>489</v>
      </c>
      <c r="G375" t="s">
        <v>2531</v>
      </c>
      <c r="H375">
        <v>23</v>
      </c>
      <c r="I375" t="s">
        <v>2532</v>
      </c>
      <c r="J375" t="s">
        <v>985</v>
      </c>
      <c r="K375" t="s">
        <v>986</v>
      </c>
      <c r="L375">
        <v>923</v>
      </c>
      <c r="N375" t="s">
        <v>2712</v>
      </c>
      <c r="O375" t="s">
        <v>2713</v>
      </c>
      <c r="P375">
        <v>1</v>
      </c>
      <c r="Q375" t="s">
        <v>2714</v>
      </c>
      <c r="R375" s="2">
        <v>244481</v>
      </c>
      <c r="S375" s="2">
        <v>244482</v>
      </c>
      <c r="T375" t="s">
        <v>2715</v>
      </c>
      <c r="U375">
        <v>23039556</v>
      </c>
      <c r="V375" t="s">
        <v>267</v>
      </c>
      <c r="W375">
        <v>1</v>
      </c>
      <c r="X375">
        <v>5</v>
      </c>
      <c r="Y375">
        <v>1</v>
      </c>
      <c r="Z375">
        <v>5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5</v>
      </c>
      <c r="AI375" t="s">
        <v>2537</v>
      </c>
      <c r="AJ375" t="s">
        <v>989</v>
      </c>
      <c r="AK375" t="s">
        <v>1039</v>
      </c>
      <c r="AL375" t="s">
        <v>1008</v>
      </c>
      <c r="AM375" t="s">
        <v>1009</v>
      </c>
      <c r="AN375" t="s">
        <v>2538</v>
      </c>
      <c r="AO375" t="s">
        <v>2539</v>
      </c>
      <c r="AP375">
        <v>10</v>
      </c>
      <c r="AQ375">
        <v>1</v>
      </c>
      <c r="AT375" t="s">
        <v>2540</v>
      </c>
      <c r="AU375" t="s">
        <v>2562</v>
      </c>
      <c r="AV375" t="s">
        <v>1010</v>
      </c>
      <c r="AW375" t="s">
        <v>765</v>
      </c>
      <c r="AX375" t="s">
        <v>990</v>
      </c>
      <c r="AY375">
        <v>0</v>
      </c>
      <c r="AZ375" t="s">
        <v>994</v>
      </c>
      <c r="BA375">
        <v>1179740890811</v>
      </c>
      <c r="BD375">
        <v>1</v>
      </c>
      <c r="BF375" t="s">
        <v>2563</v>
      </c>
      <c r="BG375">
        <v>1333314600</v>
      </c>
      <c r="BH375" t="s">
        <v>995</v>
      </c>
      <c r="BI375">
        <v>1</v>
      </c>
      <c r="BJ375">
        <v>5</v>
      </c>
      <c r="BK375">
        <v>1300</v>
      </c>
      <c r="BL375" t="s">
        <v>2543</v>
      </c>
    </row>
    <row r="376" spans="3:64">
      <c r="C376" s="2">
        <v>244482</v>
      </c>
      <c r="D376" s="2">
        <v>244482</v>
      </c>
      <c r="F376">
        <v>489</v>
      </c>
      <c r="G376" t="s">
        <v>2531</v>
      </c>
      <c r="H376">
        <v>23</v>
      </c>
      <c r="I376" t="s">
        <v>2532</v>
      </c>
      <c r="J376" t="s">
        <v>985</v>
      </c>
      <c r="K376" t="s">
        <v>986</v>
      </c>
      <c r="L376">
        <v>923</v>
      </c>
      <c r="N376" t="s">
        <v>2712</v>
      </c>
      <c r="O376" t="s">
        <v>2713</v>
      </c>
      <c r="P376">
        <v>1</v>
      </c>
      <c r="Q376" t="s">
        <v>2714</v>
      </c>
      <c r="R376" s="2">
        <v>244481</v>
      </c>
      <c r="S376" s="2">
        <v>244482</v>
      </c>
      <c r="T376" t="s">
        <v>2715</v>
      </c>
      <c r="U376">
        <v>23086969</v>
      </c>
      <c r="V376" t="s">
        <v>189</v>
      </c>
      <c r="W376">
        <v>3</v>
      </c>
      <c r="X376">
        <v>3</v>
      </c>
      <c r="Y376">
        <v>3</v>
      </c>
      <c r="Z376">
        <v>3</v>
      </c>
      <c r="AA376">
        <v>0</v>
      </c>
      <c r="AB376">
        <v>0</v>
      </c>
      <c r="AC376">
        <v>0</v>
      </c>
      <c r="AD376">
        <v>0</v>
      </c>
      <c r="AE376">
        <v>3</v>
      </c>
      <c r="AF376">
        <v>3</v>
      </c>
      <c r="AI376" t="s">
        <v>2537</v>
      </c>
      <c r="AJ376" t="s">
        <v>989</v>
      </c>
      <c r="AK376" t="s">
        <v>1039</v>
      </c>
      <c r="AL376" t="s">
        <v>1008</v>
      </c>
      <c r="AM376" t="s">
        <v>1009</v>
      </c>
      <c r="AN376" t="s">
        <v>2538</v>
      </c>
      <c r="AO376" t="s">
        <v>2539</v>
      </c>
      <c r="AP376">
        <v>10</v>
      </c>
      <c r="AQ376">
        <v>1</v>
      </c>
      <c r="AT376" t="s">
        <v>2540</v>
      </c>
      <c r="AU376" t="s">
        <v>2562</v>
      </c>
      <c r="AV376" t="s">
        <v>765</v>
      </c>
      <c r="AW376" t="s">
        <v>765</v>
      </c>
      <c r="AX376" t="s">
        <v>990</v>
      </c>
      <c r="AY376">
        <v>0</v>
      </c>
      <c r="AZ376" t="s">
        <v>994</v>
      </c>
      <c r="BA376">
        <v>1179740890811</v>
      </c>
      <c r="BD376">
        <v>1</v>
      </c>
      <c r="BF376" t="s">
        <v>2563</v>
      </c>
      <c r="BG376">
        <v>1333314600</v>
      </c>
      <c r="BH376" t="s">
        <v>995</v>
      </c>
      <c r="BI376">
        <v>3</v>
      </c>
      <c r="BJ376">
        <v>3</v>
      </c>
      <c r="BK376">
        <v>1300</v>
      </c>
      <c r="BL376" t="s">
        <v>2543</v>
      </c>
    </row>
    <row r="377" spans="3:64">
      <c r="C377" s="2">
        <v>244482</v>
      </c>
      <c r="D377" s="2">
        <v>244482</v>
      </c>
      <c r="F377">
        <v>489</v>
      </c>
      <c r="G377" t="s">
        <v>2531</v>
      </c>
      <c r="H377">
        <v>23</v>
      </c>
      <c r="I377" t="s">
        <v>2532</v>
      </c>
      <c r="J377" t="s">
        <v>985</v>
      </c>
      <c r="K377" t="s">
        <v>986</v>
      </c>
      <c r="L377">
        <v>923</v>
      </c>
      <c r="N377" t="s">
        <v>2712</v>
      </c>
      <c r="O377" t="s">
        <v>2713</v>
      </c>
      <c r="P377">
        <v>1</v>
      </c>
      <c r="Q377" t="s">
        <v>2714</v>
      </c>
      <c r="R377" s="2">
        <v>244481</v>
      </c>
      <c r="S377" s="2">
        <v>244482</v>
      </c>
      <c r="T377" t="s">
        <v>2715</v>
      </c>
      <c r="U377">
        <v>23086964</v>
      </c>
      <c r="V377" t="s">
        <v>156</v>
      </c>
      <c r="W377">
        <v>3</v>
      </c>
      <c r="X377">
        <v>3</v>
      </c>
      <c r="Y377">
        <v>3</v>
      </c>
      <c r="Z377">
        <v>3</v>
      </c>
      <c r="AA377">
        <v>0</v>
      </c>
      <c r="AB377">
        <v>0</v>
      </c>
      <c r="AC377">
        <v>0</v>
      </c>
      <c r="AD377">
        <v>0</v>
      </c>
      <c r="AE377">
        <v>3</v>
      </c>
      <c r="AF377">
        <v>3</v>
      </c>
      <c r="AI377" t="s">
        <v>2537</v>
      </c>
      <c r="AJ377" t="s">
        <v>989</v>
      </c>
      <c r="AK377" t="s">
        <v>1039</v>
      </c>
      <c r="AL377" t="s">
        <v>1008</v>
      </c>
      <c r="AM377" t="s">
        <v>1009</v>
      </c>
      <c r="AN377" t="s">
        <v>2538</v>
      </c>
      <c r="AO377" t="s">
        <v>2539</v>
      </c>
      <c r="AP377">
        <v>10</v>
      </c>
      <c r="AQ377">
        <v>1</v>
      </c>
      <c r="AT377" t="s">
        <v>2540</v>
      </c>
      <c r="AU377" t="s">
        <v>2562</v>
      </c>
      <c r="AV377" t="s">
        <v>765</v>
      </c>
      <c r="AW377" t="s">
        <v>765</v>
      </c>
      <c r="AX377" t="s">
        <v>990</v>
      </c>
      <c r="AY377">
        <v>0</v>
      </c>
      <c r="AZ377" t="s">
        <v>994</v>
      </c>
      <c r="BA377">
        <v>1179740890811</v>
      </c>
      <c r="BD377">
        <v>1</v>
      </c>
      <c r="BF377" t="s">
        <v>2563</v>
      </c>
      <c r="BG377">
        <v>1333314600</v>
      </c>
      <c r="BH377" t="s">
        <v>995</v>
      </c>
      <c r="BI377">
        <v>3</v>
      </c>
      <c r="BJ377">
        <v>3</v>
      </c>
      <c r="BK377">
        <v>1300</v>
      </c>
      <c r="BL377" t="s">
        <v>2543</v>
      </c>
    </row>
    <row r="378" spans="3:64">
      <c r="C378" s="2">
        <v>244482</v>
      </c>
      <c r="D378" s="2">
        <v>244482</v>
      </c>
      <c r="F378">
        <v>489</v>
      </c>
      <c r="G378" t="s">
        <v>2531</v>
      </c>
      <c r="H378">
        <v>23</v>
      </c>
      <c r="I378" t="s">
        <v>2532</v>
      </c>
      <c r="J378" t="s">
        <v>985</v>
      </c>
      <c r="K378" t="s">
        <v>986</v>
      </c>
      <c r="L378">
        <v>923</v>
      </c>
      <c r="N378" t="s">
        <v>2716</v>
      </c>
      <c r="O378" t="s">
        <v>2717</v>
      </c>
      <c r="P378">
        <v>1</v>
      </c>
      <c r="Q378" t="s">
        <v>2718</v>
      </c>
      <c r="R378" s="2">
        <v>244481</v>
      </c>
      <c r="S378" s="2">
        <v>244482</v>
      </c>
      <c r="T378" t="s">
        <v>2719</v>
      </c>
      <c r="U378">
        <v>23039556</v>
      </c>
      <c r="V378" t="s">
        <v>267</v>
      </c>
      <c r="W378">
        <v>4</v>
      </c>
      <c r="X378">
        <v>20</v>
      </c>
      <c r="Y378">
        <v>4</v>
      </c>
      <c r="Z378">
        <v>20</v>
      </c>
      <c r="AA378">
        <v>0</v>
      </c>
      <c r="AB378">
        <v>0</v>
      </c>
      <c r="AC378">
        <v>0</v>
      </c>
      <c r="AD378">
        <v>0</v>
      </c>
      <c r="AE378">
        <v>4</v>
      </c>
      <c r="AF378">
        <v>20</v>
      </c>
      <c r="AI378" t="s">
        <v>2537</v>
      </c>
      <c r="AJ378" t="s">
        <v>989</v>
      </c>
      <c r="AK378" t="s">
        <v>1039</v>
      </c>
      <c r="AL378" t="s">
        <v>1008</v>
      </c>
      <c r="AM378" t="s">
        <v>1009</v>
      </c>
      <c r="AN378" t="s">
        <v>2538</v>
      </c>
      <c r="AO378" t="s">
        <v>2539</v>
      </c>
      <c r="AP378">
        <v>10</v>
      </c>
      <c r="AQ378">
        <v>1</v>
      </c>
      <c r="AT378" t="s">
        <v>2540</v>
      </c>
      <c r="AU378" t="s">
        <v>2562</v>
      </c>
      <c r="AV378" t="s">
        <v>1010</v>
      </c>
      <c r="AW378" t="s">
        <v>765</v>
      </c>
      <c r="AX378" t="s">
        <v>990</v>
      </c>
      <c r="AY378">
        <v>0</v>
      </c>
      <c r="AZ378" t="s">
        <v>994</v>
      </c>
      <c r="BA378">
        <v>1179740890814</v>
      </c>
      <c r="BD378">
        <v>1</v>
      </c>
      <c r="BF378" t="s">
        <v>2563</v>
      </c>
      <c r="BG378">
        <v>1333314600</v>
      </c>
      <c r="BH378" t="s">
        <v>995</v>
      </c>
      <c r="BI378">
        <v>4</v>
      </c>
      <c r="BJ378">
        <v>20</v>
      </c>
      <c r="BK378">
        <v>1300</v>
      </c>
      <c r="BL378" t="s">
        <v>2543</v>
      </c>
    </row>
    <row r="379" spans="3:64">
      <c r="C379" s="2">
        <v>244482</v>
      </c>
      <c r="D379" s="2">
        <v>244482</v>
      </c>
      <c r="F379">
        <v>489</v>
      </c>
      <c r="G379" t="s">
        <v>2531</v>
      </c>
      <c r="H379">
        <v>23</v>
      </c>
      <c r="I379" t="s">
        <v>2532</v>
      </c>
      <c r="J379" t="s">
        <v>985</v>
      </c>
      <c r="K379" t="s">
        <v>986</v>
      </c>
      <c r="L379">
        <v>923</v>
      </c>
      <c r="N379" t="s">
        <v>2716</v>
      </c>
      <c r="O379" t="s">
        <v>2717</v>
      </c>
      <c r="P379">
        <v>1</v>
      </c>
      <c r="Q379" t="s">
        <v>2718</v>
      </c>
      <c r="R379" s="2">
        <v>244481</v>
      </c>
      <c r="S379" s="2">
        <v>244482</v>
      </c>
      <c r="T379" t="s">
        <v>2719</v>
      </c>
      <c r="U379">
        <v>23088348</v>
      </c>
      <c r="V379" t="s">
        <v>78</v>
      </c>
      <c r="W379">
        <v>5</v>
      </c>
      <c r="X379">
        <v>5</v>
      </c>
      <c r="Y379">
        <v>5</v>
      </c>
      <c r="Z379">
        <v>5</v>
      </c>
      <c r="AA379">
        <v>0</v>
      </c>
      <c r="AB379">
        <v>0</v>
      </c>
      <c r="AC379">
        <v>0</v>
      </c>
      <c r="AD379">
        <v>0</v>
      </c>
      <c r="AE379">
        <v>5</v>
      </c>
      <c r="AF379">
        <v>5</v>
      </c>
      <c r="AI379" t="s">
        <v>2537</v>
      </c>
      <c r="AJ379" t="s">
        <v>989</v>
      </c>
      <c r="AK379" t="s">
        <v>1007</v>
      </c>
      <c r="AL379" t="s">
        <v>1008</v>
      </c>
      <c r="AM379" t="s">
        <v>1009</v>
      </c>
      <c r="AN379" t="s">
        <v>2538</v>
      </c>
      <c r="AO379" t="s">
        <v>2539</v>
      </c>
      <c r="AP379">
        <v>10</v>
      </c>
      <c r="AQ379">
        <v>1</v>
      </c>
      <c r="AT379" t="s">
        <v>2540</v>
      </c>
      <c r="AU379" t="s">
        <v>2562</v>
      </c>
      <c r="AV379" t="s">
        <v>765</v>
      </c>
      <c r="AW379" t="s">
        <v>765</v>
      </c>
      <c r="AX379" t="s">
        <v>990</v>
      </c>
      <c r="AY379">
        <v>0</v>
      </c>
      <c r="AZ379" t="s">
        <v>994</v>
      </c>
      <c r="BA379">
        <v>1179740890814</v>
      </c>
      <c r="BD379">
        <v>1</v>
      </c>
      <c r="BF379" t="s">
        <v>2563</v>
      </c>
      <c r="BG379">
        <v>1333314600</v>
      </c>
      <c r="BH379" t="s">
        <v>995</v>
      </c>
      <c r="BI379">
        <v>5</v>
      </c>
      <c r="BJ379">
        <v>5</v>
      </c>
      <c r="BK379">
        <v>1300</v>
      </c>
      <c r="BL379" t="s">
        <v>2543</v>
      </c>
    </row>
    <row r="380" spans="3:64">
      <c r="C380" s="2">
        <v>244482</v>
      </c>
      <c r="D380" s="2">
        <v>244482</v>
      </c>
      <c r="F380">
        <v>489</v>
      </c>
      <c r="G380" t="s">
        <v>2531</v>
      </c>
      <c r="H380">
        <v>23</v>
      </c>
      <c r="I380" t="s">
        <v>2532</v>
      </c>
      <c r="J380" t="s">
        <v>985</v>
      </c>
      <c r="K380" t="s">
        <v>986</v>
      </c>
      <c r="L380">
        <v>923</v>
      </c>
      <c r="N380" t="s">
        <v>2716</v>
      </c>
      <c r="O380" t="s">
        <v>2717</v>
      </c>
      <c r="P380">
        <v>1</v>
      </c>
      <c r="Q380" t="s">
        <v>2718</v>
      </c>
      <c r="R380" s="2">
        <v>244481</v>
      </c>
      <c r="S380" s="2">
        <v>244482</v>
      </c>
      <c r="T380" t="s">
        <v>2719</v>
      </c>
      <c r="U380">
        <v>23086964</v>
      </c>
      <c r="V380" t="s">
        <v>156</v>
      </c>
      <c r="W380">
        <v>6</v>
      </c>
      <c r="X380">
        <v>6</v>
      </c>
      <c r="Y380">
        <v>6</v>
      </c>
      <c r="Z380">
        <v>6</v>
      </c>
      <c r="AA380">
        <v>0</v>
      </c>
      <c r="AB380">
        <v>0</v>
      </c>
      <c r="AC380">
        <v>0</v>
      </c>
      <c r="AD380">
        <v>0</v>
      </c>
      <c r="AE380">
        <v>6</v>
      </c>
      <c r="AF380">
        <v>6</v>
      </c>
      <c r="AI380" t="s">
        <v>2537</v>
      </c>
      <c r="AJ380" t="s">
        <v>989</v>
      </c>
      <c r="AK380" t="s">
        <v>1039</v>
      </c>
      <c r="AL380" t="s">
        <v>1008</v>
      </c>
      <c r="AM380" t="s">
        <v>1009</v>
      </c>
      <c r="AN380" t="s">
        <v>2538</v>
      </c>
      <c r="AO380" t="s">
        <v>2539</v>
      </c>
      <c r="AP380">
        <v>10</v>
      </c>
      <c r="AQ380">
        <v>1</v>
      </c>
      <c r="AT380" t="s">
        <v>2540</v>
      </c>
      <c r="AU380" t="s">
        <v>2562</v>
      </c>
      <c r="AV380" t="s">
        <v>765</v>
      </c>
      <c r="AW380" t="s">
        <v>765</v>
      </c>
      <c r="AX380" t="s">
        <v>990</v>
      </c>
      <c r="AY380">
        <v>0</v>
      </c>
      <c r="AZ380" t="s">
        <v>994</v>
      </c>
      <c r="BA380">
        <v>1179740890814</v>
      </c>
      <c r="BD380">
        <v>1</v>
      </c>
      <c r="BF380" t="s">
        <v>2563</v>
      </c>
      <c r="BG380">
        <v>1333314600</v>
      </c>
      <c r="BH380" t="s">
        <v>995</v>
      </c>
      <c r="BI380">
        <v>6</v>
      </c>
      <c r="BJ380">
        <v>6</v>
      </c>
      <c r="BK380">
        <v>1300</v>
      </c>
      <c r="BL380" t="s">
        <v>2543</v>
      </c>
    </row>
    <row r="381" spans="3:64">
      <c r="C381" s="2">
        <v>244482</v>
      </c>
      <c r="D381" s="2">
        <v>244482</v>
      </c>
      <c r="F381">
        <v>489</v>
      </c>
      <c r="G381" t="s">
        <v>2531</v>
      </c>
      <c r="H381">
        <v>23</v>
      </c>
      <c r="I381" t="s">
        <v>2532</v>
      </c>
      <c r="J381" t="s">
        <v>985</v>
      </c>
      <c r="K381" t="s">
        <v>986</v>
      </c>
      <c r="L381">
        <v>923</v>
      </c>
      <c r="N381" t="s">
        <v>2716</v>
      </c>
      <c r="O381" t="s">
        <v>2717</v>
      </c>
      <c r="P381">
        <v>1</v>
      </c>
      <c r="Q381" t="s">
        <v>2718</v>
      </c>
      <c r="R381" s="2">
        <v>244481</v>
      </c>
      <c r="S381" s="2">
        <v>244482</v>
      </c>
      <c r="T381" t="s">
        <v>2719</v>
      </c>
      <c r="U381">
        <v>23090977</v>
      </c>
      <c r="V381" t="s">
        <v>98</v>
      </c>
      <c r="W381">
        <v>3</v>
      </c>
      <c r="X381">
        <v>3</v>
      </c>
      <c r="Y381">
        <v>3</v>
      </c>
      <c r="Z381">
        <v>3</v>
      </c>
      <c r="AA381">
        <v>0</v>
      </c>
      <c r="AB381">
        <v>0</v>
      </c>
      <c r="AC381">
        <v>0</v>
      </c>
      <c r="AD381">
        <v>0</v>
      </c>
      <c r="AE381">
        <v>3</v>
      </c>
      <c r="AF381">
        <v>3</v>
      </c>
      <c r="AI381" t="s">
        <v>2537</v>
      </c>
      <c r="AJ381" t="s">
        <v>989</v>
      </c>
      <c r="AK381" t="s">
        <v>1007</v>
      </c>
      <c r="AL381" t="s">
        <v>1008</v>
      </c>
      <c r="AM381" t="s">
        <v>1009</v>
      </c>
      <c r="AN381" t="s">
        <v>2538</v>
      </c>
      <c r="AO381" t="s">
        <v>2539</v>
      </c>
      <c r="AP381">
        <v>10</v>
      </c>
      <c r="AQ381">
        <v>1</v>
      </c>
      <c r="AT381" t="s">
        <v>2540</v>
      </c>
      <c r="AU381" t="s">
        <v>2562</v>
      </c>
      <c r="AV381" t="s">
        <v>765</v>
      </c>
      <c r="AW381" t="s">
        <v>765</v>
      </c>
      <c r="AX381" t="s">
        <v>990</v>
      </c>
      <c r="AY381">
        <v>0</v>
      </c>
      <c r="AZ381" t="s">
        <v>994</v>
      </c>
      <c r="BA381">
        <v>1179740890814</v>
      </c>
      <c r="BD381">
        <v>1</v>
      </c>
      <c r="BF381" t="s">
        <v>2563</v>
      </c>
      <c r="BG381">
        <v>1333314600</v>
      </c>
      <c r="BH381" t="s">
        <v>995</v>
      </c>
      <c r="BI381">
        <v>3</v>
      </c>
      <c r="BJ381">
        <v>3</v>
      </c>
      <c r="BK381">
        <v>1300</v>
      </c>
      <c r="BL381" t="s">
        <v>2543</v>
      </c>
    </row>
    <row r="382" spans="3:64">
      <c r="C382" s="2">
        <v>244482</v>
      </c>
      <c r="D382" s="2">
        <v>244482</v>
      </c>
      <c r="F382">
        <v>489</v>
      </c>
      <c r="G382" t="s">
        <v>2531</v>
      </c>
      <c r="H382">
        <v>23</v>
      </c>
      <c r="I382" t="s">
        <v>2532</v>
      </c>
      <c r="J382" t="s">
        <v>985</v>
      </c>
      <c r="K382" t="s">
        <v>986</v>
      </c>
      <c r="L382">
        <v>923</v>
      </c>
      <c r="N382" t="s">
        <v>2716</v>
      </c>
      <c r="O382" t="s">
        <v>2717</v>
      </c>
      <c r="P382">
        <v>1</v>
      </c>
      <c r="Q382" t="s">
        <v>2718</v>
      </c>
      <c r="R382" s="2">
        <v>244481</v>
      </c>
      <c r="S382" s="2">
        <v>244482</v>
      </c>
      <c r="T382" t="s">
        <v>2719</v>
      </c>
      <c r="U382">
        <v>23086965</v>
      </c>
      <c r="V382" t="s">
        <v>225</v>
      </c>
      <c r="W382">
        <v>6</v>
      </c>
      <c r="X382">
        <v>6</v>
      </c>
      <c r="Y382">
        <v>6</v>
      </c>
      <c r="Z382">
        <v>6</v>
      </c>
      <c r="AA382">
        <v>0</v>
      </c>
      <c r="AB382">
        <v>0</v>
      </c>
      <c r="AC382">
        <v>0</v>
      </c>
      <c r="AD382">
        <v>0</v>
      </c>
      <c r="AE382">
        <v>6</v>
      </c>
      <c r="AF382">
        <v>6</v>
      </c>
      <c r="AI382" t="s">
        <v>2537</v>
      </c>
      <c r="AJ382" t="s">
        <v>989</v>
      </c>
      <c r="AK382" t="s">
        <v>1039</v>
      </c>
      <c r="AL382" t="s">
        <v>1008</v>
      </c>
      <c r="AM382" t="s">
        <v>1009</v>
      </c>
      <c r="AN382" t="s">
        <v>2538</v>
      </c>
      <c r="AO382" t="s">
        <v>2539</v>
      </c>
      <c r="AP382">
        <v>10</v>
      </c>
      <c r="AQ382">
        <v>1</v>
      </c>
      <c r="AT382" t="s">
        <v>2540</v>
      </c>
      <c r="AU382" t="s">
        <v>2562</v>
      </c>
      <c r="AV382" t="s">
        <v>765</v>
      </c>
      <c r="AW382" t="s">
        <v>765</v>
      </c>
      <c r="AX382" t="s">
        <v>990</v>
      </c>
      <c r="AY382">
        <v>0</v>
      </c>
      <c r="AZ382" t="s">
        <v>994</v>
      </c>
      <c r="BA382">
        <v>1179740890814</v>
      </c>
      <c r="BD382">
        <v>1</v>
      </c>
      <c r="BF382" t="s">
        <v>2563</v>
      </c>
      <c r="BG382">
        <v>1333314600</v>
      </c>
      <c r="BH382" t="s">
        <v>995</v>
      </c>
      <c r="BI382">
        <v>6</v>
      </c>
      <c r="BJ382">
        <v>6</v>
      </c>
      <c r="BK382">
        <v>1300</v>
      </c>
      <c r="BL382" t="s">
        <v>2543</v>
      </c>
    </row>
    <row r="383" spans="3:64">
      <c r="C383" s="2">
        <v>244482</v>
      </c>
      <c r="D383" s="2">
        <v>244482</v>
      </c>
      <c r="F383">
        <v>489</v>
      </c>
      <c r="G383" t="s">
        <v>2531</v>
      </c>
      <c r="H383">
        <v>23</v>
      </c>
      <c r="I383" t="s">
        <v>2532</v>
      </c>
      <c r="J383" t="s">
        <v>985</v>
      </c>
      <c r="K383" t="s">
        <v>986</v>
      </c>
      <c r="L383">
        <v>923</v>
      </c>
      <c r="N383" t="s">
        <v>2716</v>
      </c>
      <c r="O383" t="s">
        <v>2717</v>
      </c>
      <c r="P383">
        <v>1</v>
      </c>
      <c r="Q383" t="s">
        <v>2718</v>
      </c>
      <c r="R383" s="2">
        <v>244481</v>
      </c>
      <c r="S383" s="2">
        <v>244482</v>
      </c>
      <c r="T383" t="s">
        <v>2719</v>
      </c>
      <c r="U383">
        <v>23086969</v>
      </c>
      <c r="V383" t="s">
        <v>189</v>
      </c>
      <c r="W383">
        <v>3</v>
      </c>
      <c r="X383">
        <v>3</v>
      </c>
      <c r="Y383">
        <v>3</v>
      </c>
      <c r="Z383">
        <v>3</v>
      </c>
      <c r="AA383">
        <v>0</v>
      </c>
      <c r="AB383">
        <v>0</v>
      </c>
      <c r="AC383">
        <v>0</v>
      </c>
      <c r="AD383">
        <v>0</v>
      </c>
      <c r="AE383">
        <v>3</v>
      </c>
      <c r="AF383">
        <v>3</v>
      </c>
      <c r="AI383" t="s">
        <v>2537</v>
      </c>
      <c r="AJ383" t="s">
        <v>989</v>
      </c>
      <c r="AK383" t="s">
        <v>1039</v>
      </c>
      <c r="AL383" t="s">
        <v>1008</v>
      </c>
      <c r="AM383" t="s">
        <v>1009</v>
      </c>
      <c r="AN383" t="s">
        <v>2538</v>
      </c>
      <c r="AO383" t="s">
        <v>2539</v>
      </c>
      <c r="AP383">
        <v>10</v>
      </c>
      <c r="AQ383">
        <v>1</v>
      </c>
      <c r="AT383" t="s">
        <v>2540</v>
      </c>
      <c r="AU383" t="s">
        <v>2562</v>
      </c>
      <c r="AV383" t="s">
        <v>765</v>
      </c>
      <c r="AW383" t="s">
        <v>765</v>
      </c>
      <c r="AX383" t="s">
        <v>990</v>
      </c>
      <c r="AY383">
        <v>0</v>
      </c>
      <c r="AZ383" t="s">
        <v>994</v>
      </c>
      <c r="BA383">
        <v>1179740890814</v>
      </c>
      <c r="BD383">
        <v>1</v>
      </c>
      <c r="BF383" t="s">
        <v>2563</v>
      </c>
      <c r="BG383">
        <v>1333314600</v>
      </c>
      <c r="BH383" t="s">
        <v>995</v>
      </c>
      <c r="BI383">
        <v>3</v>
      </c>
      <c r="BJ383">
        <v>3</v>
      </c>
      <c r="BK383">
        <v>1300</v>
      </c>
      <c r="BL383" t="s">
        <v>2543</v>
      </c>
    </row>
    <row r="384" spans="3:64">
      <c r="C384" s="2">
        <v>244482</v>
      </c>
      <c r="D384" s="2">
        <v>244482</v>
      </c>
      <c r="F384">
        <v>489</v>
      </c>
      <c r="G384" t="s">
        <v>2531</v>
      </c>
      <c r="H384">
        <v>23</v>
      </c>
      <c r="I384" t="s">
        <v>2532</v>
      </c>
      <c r="J384" t="s">
        <v>985</v>
      </c>
      <c r="K384" t="s">
        <v>986</v>
      </c>
      <c r="L384">
        <v>923</v>
      </c>
      <c r="N384" t="s">
        <v>2716</v>
      </c>
      <c r="O384" t="s">
        <v>2717</v>
      </c>
      <c r="P384">
        <v>1</v>
      </c>
      <c r="Q384" t="s">
        <v>2718</v>
      </c>
      <c r="R384" s="2">
        <v>244481</v>
      </c>
      <c r="S384" s="2">
        <v>244482</v>
      </c>
      <c r="T384" t="s">
        <v>2719</v>
      </c>
      <c r="U384">
        <v>23086968</v>
      </c>
      <c r="V384" t="s">
        <v>247</v>
      </c>
      <c r="W384">
        <v>9</v>
      </c>
      <c r="X384">
        <v>9</v>
      </c>
      <c r="Y384">
        <v>9</v>
      </c>
      <c r="Z384">
        <v>9</v>
      </c>
      <c r="AA384">
        <v>0</v>
      </c>
      <c r="AB384">
        <v>0</v>
      </c>
      <c r="AC384">
        <v>0</v>
      </c>
      <c r="AD384">
        <v>0</v>
      </c>
      <c r="AE384">
        <v>9</v>
      </c>
      <c r="AF384">
        <v>9</v>
      </c>
      <c r="AI384" t="s">
        <v>2537</v>
      </c>
      <c r="AJ384" t="s">
        <v>989</v>
      </c>
      <c r="AK384" t="s">
        <v>1039</v>
      </c>
      <c r="AL384" t="s">
        <v>1008</v>
      </c>
      <c r="AM384" t="s">
        <v>1009</v>
      </c>
      <c r="AN384" t="s">
        <v>2538</v>
      </c>
      <c r="AO384" t="s">
        <v>2539</v>
      </c>
      <c r="AP384">
        <v>10</v>
      </c>
      <c r="AQ384">
        <v>1</v>
      </c>
      <c r="AT384" t="s">
        <v>2540</v>
      </c>
      <c r="AU384" t="s">
        <v>2562</v>
      </c>
      <c r="AV384" t="s">
        <v>765</v>
      </c>
      <c r="AW384" t="s">
        <v>765</v>
      </c>
      <c r="AX384" t="s">
        <v>990</v>
      </c>
      <c r="AY384">
        <v>0</v>
      </c>
      <c r="AZ384" t="s">
        <v>994</v>
      </c>
      <c r="BA384">
        <v>1179740890814</v>
      </c>
      <c r="BD384">
        <v>1</v>
      </c>
      <c r="BF384" t="s">
        <v>2563</v>
      </c>
      <c r="BG384">
        <v>1333314600</v>
      </c>
      <c r="BH384" t="s">
        <v>995</v>
      </c>
      <c r="BI384">
        <v>9</v>
      </c>
      <c r="BJ384">
        <v>9</v>
      </c>
      <c r="BK384">
        <v>1300</v>
      </c>
      <c r="BL384" t="s">
        <v>2543</v>
      </c>
    </row>
    <row r="385" spans="3:64">
      <c r="C385" s="2">
        <v>244482</v>
      </c>
      <c r="D385" s="2">
        <v>244482</v>
      </c>
      <c r="F385">
        <v>489</v>
      </c>
      <c r="G385" t="s">
        <v>2531</v>
      </c>
      <c r="H385">
        <v>23</v>
      </c>
      <c r="I385" t="s">
        <v>2532</v>
      </c>
      <c r="J385" t="s">
        <v>985</v>
      </c>
      <c r="K385" t="s">
        <v>986</v>
      </c>
      <c r="L385">
        <v>923</v>
      </c>
      <c r="N385" t="s">
        <v>2716</v>
      </c>
      <c r="O385" t="s">
        <v>2717</v>
      </c>
      <c r="P385">
        <v>1</v>
      </c>
      <c r="Q385" t="s">
        <v>2718</v>
      </c>
      <c r="R385" s="2">
        <v>244481</v>
      </c>
      <c r="S385" s="2">
        <v>244482</v>
      </c>
      <c r="T385" t="s">
        <v>2719</v>
      </c>
      <c r="U385">
        <v>23090967</v>
      </c>
      <c r="V385" t="s">
        <v>63</v>
      </c>
      <c r="W385">
        <v>3</v>
      </c>
      <c r="X385">
        <v>3</v>
      </c>
      <c r="Y385">
        <v>3</v>
      </c>
      <c r="Z385">
        <v>3</v>
      </c>
      <c r="AA385">
        <v>0</v>
      </c>
      <c r="AB385">
        <v>0</v>
      </c>
      <c r="AC385">
        <v>0</v>
      </c>
      <c r="AD385">
        <v>0</v>
      </c>
      <c r="AE385">
        <v>3</v>
      </c>
      <c r="AF385">
        <v>3</v>
      </c>
      <c r="AI385" t="s">
        <v>2537</v>
      </c>
      <c r="AJ385" t="s">
        <v>989</v>
      </c>
      <c r="AK385" t="s">
        <v>1007</v>
      </c>
      <c r="AL385" t="s">
        <v>1008</v>
      </c>
      <c r="AM385" t="s">
        <v>1009</v>
      </c>
      <c r="AN385" t="s">
        <v>2538</v>
      </c>
      <c r="AO385" t="s">
        <v>2539</v>
      </c>
      <c r="AP385">
        <v>10</v>
      </c>
      <c r="AQ385">
        <v>1</v>
      </c>
      <c r="AT385" t="s">
        <v>2540</v>
      </c>
      <c r="AU385" t="s">
        <v>2562</v>
      </c>
      <c r="AV385" t="s">
        <v>765</v>
      </c>
      <c r="AW385" t="s">
        <v>765</v>
      </c>
      <c r="AX385" t="s">
        <v>990</v>
      </c>
      <c r="AY385">
        <v>0</v>
      </c>
      <c r="AZ385" t="s">
        <v>994</v>
      </c>
      <c r="BA385">
        <v>1179740890814</v>
      </c>
      <c r="BD385">
        <v>1</v>
      </c>
      <c r="BF385" t="s">
        <v>2563</v>
      </c>
      <c r="BG385">
        <v>1333314600</v>
      </c>
      <c r="BH385" t="s">
        <v>995</v>
      </c>
      <c r="BI385">
        <v>3</v>
      </c>
      <c r="BJ385">
        <v>3</v>
      </c>
      <c r="BK385">
        <v>1300</v>
      </c>
      <c r="BL385" t="s">
        <v>2543</v>
      </c>
    </row>
    <row r="386" spans="3:64">
      <c r="C386" s="2">
        <v>244482</v>
      </c>
      <c r="D386" s="2">
        <v>244482</v>
      </c>
      <c r="F386">
        <v>489</v>
      </c>
      <c r="G386" t="s">
        <v>2531</v>
      </c>
      <c r="H386">
        <v>23</v>
      </c>
      <c r="I386" t="s">
        <v>2532</v>
      </c>
      <c r="J386" t="s">
        <v>985</v>
      </c>
      <c r="K386" t="s">
        <v>986</v>
      </c>
      <c r="L386">
        <v>923</v>
      </c>
      <c r="N386" t="s">
        <v>2716</v>
      </c>
      <c r="O386" t="s">
        <v>2717</v>
      </c>
      <c r="P386">
        <v>1</v>
      </c>
      <c r="Q386" t="s">
        <v>2718</v>
      </c>
      <c r="R386" s="2">
        <v>244481</v>
      </c>
      <c r="S386" s="2">
        <v>244482</v>
      </c>
      <c r="T386" t="s">
        <v>2719</v>
      </c>
      <c r="U386">
        <v>23095547</v>
      </c>
      <c r="V386" t="s">
        <v>144</v>
      </c>
      <c r="W386">
        <v>3</v>
      </c>
      <c r="X386">
        <v>3</v>
      </c>
      <c r="Y386">
        <v>3</v>
      </c>
      <c r="Z386">
        <v>3</v>
      </c>
      <c r="AA386">
        <v>0</v>
      </c>
      <c r="AB386">
        <v>0</v>
      </c>
      <c r="AC386">
        <v>0</v>
      </c>
      <c r="AD386">
        <v>0</v>
      </c>
      <c r="AE386">
        <v>3</v>
      </c>
      <c r="AF386">
        <v>3</v>
      </c>
      <c r="AI386" t="s">
        <v>2537</v>
      </c>
      <c r="AJ386" t="s">
        <v>989</v>
      </c>
      <c r="AK386" t="s">
        <v>1039</v>
      </c>
      <c r="AL386" t="s">
        <v>1008</v>
      </c>
      <c r="AM386" t="s">
        <v>1009</v>
      </c>
      <c r="AN386" t="s">
        <v>2538</v>
      </c>
      <c r="AO386" t="s">
        <v>2539</v>
      </c>
      <c r="AP386">
        <v>10</v>
      </c>
      <c r="AQ386">
        <v>1</v>
      </c>
      <c r="AT386" t="s">
        <v>2540</v>
      </c>
      <c r="AU386" t="s">
        <v>2562</v>
      </c>
      <c r="AV386" t="s">
        <v>765</v>
      </c>
      <c r="AW386" t="s">
        <v>765</v>
      </c>
      <c r="AX386" t="s">
        <v>990</v>
      </c>
      <c r="AY386">
        <v>0</v>
      </c>
      <c r="AZ386" t="s">
        <v>994</v>
      </c>
      <c r="BA386">
        <v>1179740890814</v>
      </c>
      <c r="BD386">
        <v>1</v>
      </c>
      <c r="BF386" t="s">
        <v>2563</v>
      </c>
      <c r="BG386">
        <v>1333314600</v>
      </c>
      <c r="BH386" t="s">
        <v>995</v>
      </c>
      <c r="BI386">
        <v>3</v>
      </c>
      <c r="BJ386">
        <v>3</v>
      </c>
      <c r="BK386">
        <v>1300</v>
      </c>
      <c r="BL386" t="s">
        <v>2543</v>
      </c>
    </row>
    <row r="387" spans="3:64">
      <c r="C387" s="2">
        <v>244482</v>
      </c>
      <c r="D387" s="2">
        <v>244482</v>
      </c>
      <c r="F387">
        <v>489</v>
      </c>
      <c r="G387" t="s">
        <v>2531</v>
      </c>
      <c r="H387">
        <v>23</v>
      </c>
      <c r="I387" t="s">
        <v>2532</v>
      </c>
      <c r="J387" t="s">
        <v>985</v>
      </c>
      <c r="K387" t="s">
        <v>986</v>
      </c>
      <c r="L387">
        <v>923</v>
      </c>
      <c r="N387" t="s">
        <v>2716</v>
      </c>
      <c r="O387" t="s">
        <v>2717</v>
      </c>
      <c r="P387">
        <v>1</v>
      </c>
      <c r="Q387" t="s">
        <v>2718</v>
      </c>
      <c r="R387" s="2">
        <v>244481</v>
      </c>
      <c r="S387" s="2">
        <v>244482</v>
      </c>
      <c r="T387" t="s">
        <v>2719</v>
      </c>
      <c r="U387">
        <v>23086966</v>
      </c>
      <c r="V387" t="s">
        <v>199</v>
      </c>
      <c r="W387">
        <v>3</v>
      </c>
      <c r="X387">
        <v>3</v>
      </c>
      <c r="Y387">
        <v>3</v>
      </c>
      <c r="Z387">
        <v>3</v>
      </c>
      <c r="AA387">
        <v>0</v>
      </c>
      <c r="AB387">
        <v>0</v>
      </c>
      <c r="AC387">
        <v>0</v>
      </c>
      <c r="AD387">
        <v>0</v>
      </c>
      <c r="AE387">
        <v>3</v>
      </c>
      <c r="AF387">
        <v>3</v>
      </c>
      <c r="AI387" t="s">
        <v>2537</v>
      </c>
      <c r="AJ387" t="s">
        <v>989</v>
      </c>
      <c r="AK387" t="s">
        <v>1039</v>
      </c>
      <c r="AL387" t="s">
        <v>1008</v>
      </c>
      <c r="AM387" t="s">
        <v>1009</v>
      </c>
      <c r="AN387" t="s">
        <v>2538</v>
      </c>
      <c r="AO387" t="s">
        <v>2539</v>
      </c>
      <c r="AP387">
        <v>10</v>
      </c>
      <c r="AQ387">
        <v>1</v>
      </c>
      <c r="AT387" t="s">
        <v>2540</v>
      </c>
      <c r="AU387" t="s">
        <v>2562</v>
      </c>
      <c r="AV387" t="s">
        <v>765</v>
      </c>
      <c r="AW387" t="s">
        <v>765</v>
      </c>
      <c r="AX387" t="s">
        <v>990</v>
      </c>
      <c r="AY387">
        <v>0</v>
      </c>
      <c r="AZ387" t="s">
        <v>994</v>
      </c>
      <c r="BA387">
        <v>1179740890814</v>
      </c>
      <c r="BD387">
        <v>1</v>
      </c>
      <c r="BF387" t="s">
        <v>2563</v>
      </c>
      <c r="BG387">
        <v>1333314600</v>
      </c>
      <c r="BH387" t="s">
        <v>995</v>
      </c>
      <c r="BI387">
        <v>3</v>
      </c>
      <c r="BJ387">
        <v>3</v>
      </c>
      <c r="BK387">
        <v>1300</v>
      </c>
      <c r="BL387" t="s">
        <v>2543</v>
      </c>
    </row>
    <row r="388" spans="3:64">
      <c r="C388" s="2">
        <v>244482</v>
      </c>
      <c r="D388" s="2">
        <v>244482</v>
      </c>
      <c r="F388">
        <v>489</v>
      </c>
      <c r="G388" t="s">
        <v>2531</v>
      </c>
      <c r="H388">
        <v>23</v>
      </c>
      <c r="I388" t="s">
        <v>2532</v>
      </c>
      <c r="J388" t="s">
        <v>985</v>
      </c>
      <c r="K388" t="s">
        <v>986</v>
      </c>
      <c r="L388">
        <v>923</v>
      </c>
      <c r="N388" t="s">
        <v>2716</v>
      </c>
      <c r="O388" t="s">
        <v>2717</v>
      </c>
      <c r="P388">
        <v>1</v>
      </c>
      <c r="Q388" t="s">
        <v>2718</v>
      </c>
      <c r="R388" s="2">
        <v>244481</v>
      </c>
      <c r="S388" s="2">
        <v>244482</v>
      </c>
      <c r="T388" t="s">
        <v>2719</v>
      </c>
      <c r="U388">
        <v>23090975</v>
      </c>
      <c r="V388" t="s">
        <v>249</v>
      </c>
      <c r="W388">
        <v>3</v>
      </c>
      <c r="X388">
        <v>3</v>
      </c>
      <c r="Y388">
        <v>3</v>
      </c>
      <c r="Z388">
        <v>3</v>
      </c>
      <c r="AA388">
        <v>0</v>
      </c>
      <c r="AB388">
        <v>0</v>
      </c>
      <c r="AC388">
        <v>0</v>
      </c>
      <c r="AD388">
        <v>0</v>
      </c>
      <c r="AE388">
        <v>3</v>
      </c>
      <c r="AF388">
        <v>3</v>
      </c>
      <c r="AI388" t="s">
        <v>2537</v>
      </c>
      <c r="AJ388" t="s">
        <v>989</v>
      </c>
      <c r="AK388" t="s">
        <v>1039</v>
      </c>
      <c r="AL388" t="s">
        <v>1008</v>
      </c>
      <c r="AM388" t="s">
        <v>1009</v>
      </c>
      <c r="AN388" t="s">
        <v>2538</v>
      </c>
      <c r="AO388" t="s">
        <v>2539</v>
      </c>
      <c r="AP388">
        <v>10</v>
      </c>
      <c r="AQ388">
        <v>1</v>
      </c>
      <c r="AT388" t="s">
        <v>2540</v>
      </c>
      <c r="AU388" t="s">
        <v>2562</v>
      </c>
      <c r="AV388" t="s">
        <v>765</v>
      </c>
      <c r="AW388" t="s">
        <v>765</v>
      </c>
      <c r="AX388" t="s">
        <v>990</v>
      </c>
      <c r="AY388">
        <v>0</v>
      </c>
      <c r="AZ388" t="s">
        <v>994</v>
      </c>
      <c r="BA388">
        <v>1179740890814</v>
      </c>
      <c r="BD388">
        <v>1</v>
      </c>
      <c r="BF388" t="s">
        <v>2563</v>
      </c>
      <c r="BG388">
        <v>1333314600</v>
      </c>
      <c r="BH388" t="s">
        <v>995</v>
      </c>
      <c r="BI388">
        <v>3</v>
      </c>
      <c r="BJ388">
        <v>3</v>
      </c>
      <c r="BK388">
        <v>1300</v>
      </c>
      <c r="BL388" t="s">
        <v>2543</v>
      </c>
    </row>
    <row r="389" spans="3:64">
      <c r="C389" s="2">
        <v>244482</v>
      </c>
      <c r="D389" s="2">
        <v>244482</v>
      </c>
      <c r="F389">
        <v>489</v>
      </c>
      <c r="G389" t="s">
        <v>2531</v>
      </c>
      <c r="H389">
        <v>23</v>
      </c>
      <c r="I389" t="s">
        <v>2532</v>
      </c>
      <c r="J389" t="s">
        <v>985</v>
      </c>
      <c r="K389" t="s">
        <v>986</v>
      </c>
      <c r="L389">
        <v>923</v>
      </c>
      <c r="N389" t="s">
        <v>2716</v>
      </c>
      <c r="O389" t="s">
        <v>2717</v>
      </c>
      <c r="P389">
        <v>1</v>
      </c>
      <c r="Q389" t="s">
        <v>2718</v>
      </c>
      <c r="R389" s="2">
        <v>244481</v>
      </c>
      <c r="S389" s="2">
        <v>244482</v>
      </c>
      <c r="T389" t="s">
        <v>2719</v>
      </c>
      <c r="U389">
        <v>23086963</v>
      </c>
      <c r="V389" t="s">
        <v>142</v>
      </c>
      <c r="W389">
        <v>9</v>
      </c>
      <c r="X389">
        <v>9</v>
      </c>
      <c r="Y389">
        <v>9</v>
      </c>
      <c r="Z389">
        <v>9</v>
      </c>
      <c r="AA389">
        <v>0</v>
      </c>
      <c r="AB389">
        <v>0</v>
      </c>
      <c r="AC389">
        <v>0</v>
      </c>
      <c r="AD389">
        <v>0</v>
      </c>
      <c r="AE389">
        <v>9</v>
      </c>
      <c r="AF389">
        <v>9</v>
      </c>
      <c r="AI389" t="s">
        <v>2537</v>
      </c>
      <c r="AJ389" t="s">
        <v>989</v>
      </c>
      <c r="AK389" t="s">
        <v>1039</v>
      </c>
      <c r="AL389" t="s">
        <v>1008</v>
      </c>
      <c r="AM389" t="s">
        <v>1009</v>
      </c>
      <c r="AN389" t="s">
        <v>2538</v>
      </c>
      <c r="AO389" t="s">
        <v>2539</v>
      </c>
      <c r="AP389">
        <v>10</v>
      </c>
      <c r="AQ389">
        <v>1</v>
      </c>
      <c r="AT389" t="s">
        <v>2540</v>
      </c>
      <c r="AU389" t="s">
        <v>2562</v>
      </c>
      <c r="AV389" t="s">
        <v>765</v>
      </c>
      <c r="AW389" t="s">
        <v>765</v>
      </c>
      <c r="AX389" t="s">
        <v>990</v>
      </c>
      <c r="AY389">
        <v>0</v>
      </c>
      <c r="AZ389" t="s">
        <v>994</v>
      </c>
      <c r="BA389">
        <v>1179740890814</v>
      </c>
      <c r="BD389">
        <v>1</v>
      </c>
      <c r="BF389" t="s">
        <v>2563</v>
      </c>
      <c r="BG389">
        <v>1333314600</v>
      </c>
      <c r="BH389" t="s">
        <v>995</v>
      </c>
      <c r="BI389">
        <v>9</v>
      </c>
      <c r="BJ389">
        <v>9</v>
      </c>
      <c r="BK389">
        <v>1300</v>
      </c>
      <c r="BL389" t="s">
        <v>2543</v>
      </c>
    </row>
    <row r="390" spans="3:64">
      <c r="C390" s="2">
        <v>244482</v>
      </c>
      <c r="D390" s="2">
        <v>244482</v>
      </c>
      <c r="F390">
        <v>489</v>
      </c>
      <c r="G390" t="s">
        <v>2531</v>
      </c>
      <c r="H390">
        <v>23</v>
      </c>
      <c r="I390" t="s">
        <v>2532</v>
      </c>
      <c r="J390" t="s">
        <v>985</v>
      </c>
      <c r="K390" t="s">
        <v>986</v>
      </c>
      <c r="L390">
        <v>923</v>
      </c>
      <c r="N390" t="s">
        <v>2716</v>
      </c>
      <c r="O390" t="s">
        <v>2717</v>
      </c>
      <c r="P390">
        <v>1</v>
      </c>
      <c r="Q390" t="s">
        <v>2718</v>
      </c>
      <c r="R390" s="2">
        <v>244481</v>
      </c>
      <c r="S390" s="2">
        <v>244482</v>
      </c>
      <c r="T390" t="s">
        <v>2719</v>
      </c>
      <c r="U390">
        <v>23084674</v>
      </c>
      <c r="V390" t="s">
        <v>19</v>
      </c>
      <c r="W390">
        <v>3</v>
      </c>
      <c r="X390">
        <v>1.2</v>
      </c>
      <c r="Y390">
        <v>3</v>
      </c>
      <c r="Z390">
        <v>1.2</v>
      </c>
      <c r="AA390">
        <v>0</v>
      </c>
      <c r="AB390">
        <v>0</v>
      </c>
      <c r="AC390">
        <v>0</v>
      </c>
      <c r="AD390">
        <v>0</v>
      </c>
      <c r="AE390">
        <v>3</v>
      </c>
      <c r="AF390">
        <v>1.2</v>
      </c>
      <c r="AI390" t="s">
        <v>2537</v>
      </c>
      <c r="AJ390" t="s">
        <v>989</v>
      </c>
      <c r="AK390" t="s">
        <v>1007</v>
      </c>
      <c r="AL390" t="s">
        <v>1484</v>
      </c>
      <c r="AM390" t="s">
        <v>1009</v>
      </c>
      <c r="AN390" t="s">
        <v>2538</v>
      </c>
      <c r="AO390" t="s">
        <v>2539</v>
      </c>
      <c r="AP390">
        <v>10</v>
      </c>
      <c r="AQ390">
        <v>1</v>
      </c>
      <c r="AT390" t="s">
        <v>2540</v>
      </c>
      <c r="AU390" t="s">
        <v>2562</v>
      </c>
      <c r="AV390" t="s">
        <v>914</v>
      </c>
      <c r="AW390" t="s">
        <v>765</v>
      </c>
      <c r="AX390" t="s">
        <v>990</v>
      </c>
      <c r="AY390">
        <v>0</v>
      </c>
      <c r="AZ390" t="s">
        <v>994</v>
      </c>
      <c r="BA390">
        <v>1179740890814</v>
      </c>
      <c r="BD390">
        <v>1</v>
      </c>
      <c r="BF390" t="s">
        <v>2563</v>
      </c>
      <c r="BG390">
        <v>1333314600</v>
      </c>
      <c r="BH390" t="s">
        <v>995</v>
      </c>
      <c r="BI390">
        <v>3</v>
      </c>
      <c r="BJ390">
        <v>1.2</v>
      </c>
      <c r="BK390">
        <v>1300</v>
      </c>
      <c r="BL390" t="s">
        <v>2543</v>
      </c>
    </row>
    <row r="391" spans="3:64">
      <c r="C391" s="2">
        <v>244482</v>
      </c>
      <c r="D391" s="2">
        <v>244482</v>
      </c>
      <c r="F391">
        <v>489</v>
      </c>
      <c r="G391" t="s">
        <v>2531</v>
      </c>
      <c r="H391">
        <v>23</v>
      </c>
      <c r="I391" t="s">
        <v>2532</v>
      </c>
      <c r="J391" t="s">
        <v>985</v>
      </c>
      <c r="K391" t="s">
        <v>986</v>
      </c>
      <c r="L391">
        <v>923</v>
      </c>
      <c r="N391" t="s">
        <v>2716</v>
      </c>
      <c r="O391" t="s">
        <v>2717</v>
      </c>
      <c r="P391">
        <v>1</v>
      </c>
      <c r="Q391" t="s">
        <v>2718</v>
      </c>
      <c r="R391" s="2">
        <v>244481</v>
      </c>
      <c r="S391" s="2">
        <v>244482</v>
      </c>
      <c r="T391" t="s">
        <v>2719</v>
      </c>
      <c r="U391">
        <v>23090974</v>
      </c>
      <c r="V391" t="s">
        <v>211</v>
      </c>
      <c r="W391">
        <v>3</v>
      </c>
      <c r="X391">
        <v>3</v>
      </c>
      <c r="Y391">
        <v>3</v>
      </c>
      <c r="Z391">
        <v>3</v>
      </c>
      <c r="AA391">
        <v>0</v>
      </c>
      <c r="AB391">
        <v>0</v>
      </c>
      <c r="AC391">
        <v>0</v>
      </c>
      <c r="AD391">
        <v>0</v>
      </c>
      <c r="AE391">
        <v>3</v>
      </c>
      <c r="AF391">
        <v>3</v>
      </c>
      <c r="AI391" t="s">
        <v>2537</v>
      </c>
      <c r="AJ391" t="s">
        <v>989</v>
      </c>
      <c r="AK391" t="s">
        <v>1039</v>
      </c>
      <c r="AL391" t="s">
        <v>1008</v>
      </c>
      <c r="AM391" t="s">
        <v>1009</v>
      </c>
      <c r="AN391" t="s">
        <v>2538</v>
      </c>
      <c r="AO391" t="s">
        <v>2539</v>
      </c>
      <c r="AP391">
        <v>10</v>
      </c>
      <c r="AQ391">
        <v>1</v>
      </c>
      <c r="AT391" t="s">
        <v>2540</v>
      </c>
      <c r="AU391" t="s">
        <v>2562</v>
      </c>
      <c r="AV391" t="s">
        <v>765</v>
      </c>
      <c r="AW391" t="s">
        <v>765</v>
      </c>
      <c r="AX391" t="s">
        <v>990</v>
      </c>
      <c r="AY391">
        <v>0</v>
      </c>
      <c r="AZ391" t="s">
        <v>994</v>
      </c>
      <c r="BA391">
        <v>1179740890814</v>
      </c>
      <c r="BD391">
        <v>1</v>
      </c>
      <c r="BF391" t="s">
        <v>2563</v>
      </c>
      <c r="BG391">
        <v>1333314600</v>
      </c>
      <c r="BH391" t="s">
        <v>995</v>
      </c>
      <c r="BI391">
        <v>3</v>
      </c>
      <c r="BJ391">
        <v>3</v>
      </c>
      <c r="BK391">
        <v>1300</v>
      </c>
      <c r="BL391" t="s">
        <v>2543</v>
      </c>
    </row>
    <row r="392" spans="3:64">
      <c r="C392" s="2">
        <v>244482</v>
      </c>
      <c r="D392" s="2">
        <v>244482</v>
      </c>
      <c r="F392">
        <v>489</v>
      </c>
      <c r="G392" t="s">
        <v>2531</v>
      </c>
      <c r="H392">
        <v>23</v>
      </c>
      <c r="I392" t="s">
        <v>2532</v>
      </c>
      <c r="J392" t="s">
        <v>985</v>
      </c>
      <c r="K392" t="s">
        <v>986</v>
      </c>
      <c r="L392">
        <v>923</v>
      </c>
      <c r="N392" t="s">
        <v>2720</v>
      </c>
      <c r="O392" t="s">
        <v>2721</v>
      </c>
      <c r="P392">
        <v>1</v>
      </c>
      <c r="Q392" t="s">
        <v>2722</v>
      </c>
      <c r="R392" s="2">
        <v>244481</v>
      </c>
      <c r="S392" s="2">
        <v>244482</v>
      </c>
      <c r="T392" t="s">
        <v>2723</v>
      </c>
      <c r="U392">
        <v>23039556</v>
      </c>
      <c r="V392" t="s">
        <v>267</v>
      </c>
      <c r="W392">
        <v>2</v>
      </c>
      <c r="X392">
        <v>10</v>
      </c>
      <c r="Y392">
        <v>2</v>
      </c>
      <c r="Z392">
        <v>10</v>
      </c>
      <c r="AA392">
        <v>0</v>
      </c>
      <c r="AB392">
        <v>0</v>
      </c>
      <c r="AC392">
        <v>0</v>
      </c>
      <c r="AD392">
        <v>0</v>
      </c>
      <c r="AE392">
        <v>2</v>
      </c>
      <c r="AF392">
        <v>10</v>
      </c>
      <c r="AI392" t="s">
        <v>2537</v>
      </c>
      <c r="AJ392" t="s">
        <v>989</v>
      </c>
      <c r="AK392" t="s">
        <v>1039</v>
      </c>
      <c r="AL392" t="s">
        <v>1008</v>
      </c>
      <c r="AM392" t="s">
        <v>1009</v>
      </c>
      <c r="AN392" t="s">
        <v>2538</v>
      </c>
      <c r="AO392" t="s">
        <v>2539</v>
      </c>
      <c r="AP392">
        <v>10</v>
      </c>
      <c r="AQ392">
        <v>1</v>
      </c>
      <c r="AT392" t="s">
        <v>2540</v>
      </c>
      <c r="AU392" t="s">
        <v>2562</v>
      </c>
      <c r="AV392" t="s">
        <v>1010</v>
      </c>
      <c r="AW392" t="s">
        <v>765</v>
      </c>
      <c r="AX392" t="s">
        <v>990</v>
      </c>
      <c r="AY392">
        <v>0</v>
      </c>
      <c r="AZ392" t="s">
        <v>994</v>
      </c>
      <c r="BA392">
        <v>1179740890821</v>
      </c>
      <c r="BD392">
        <v>1</v>
      </c>
      <c r="BF392" t="s">
        <v>2563</v>
      </c>
      <c r="BG392">
        <v>1333314600</v>
      </c>
      <c r="BH392" t="s">
        <v>995</v>
      </c>
      <c r="BI392">
        <v>2</v>
      </c>
      <c r="BJ392">
        <v>10</v>
      </c>
      <c r="BK392">
        <v>1300</v>
      </c>
      <c r="BL392" t="s">
        <v>2543</v>
      </c>
    </row>
    <row r="393" spans="3:64">
      <c r="C393" s="2">
        <v>244482</v>
      </c>
      <c r="D393" s="2">
        <v>244482</v>
      </c>
      <c r="F393">
        <v>489</v>
      </c>
      <c r="G393" t="s">
        <v>2531</v>
      </c>
      <c r="H393">
        <v>23</v>
      </c>
      <c r="I393" t="s">
        <v>2532</v>
      </c>
      <c r="J393" t="s">
        <v>985</v>
      </c>
      <c r="K393" t="s">
        <v>986</v>
      </c>
      <c r="L393">
        <v>923</v>
      </c>
      <c r="N393" t="s">
        <v>2720</v>
      </c>
      <c r="O393" t="s">
        <v>2721</v>
      </c>
      <c r="P393">
        <v>1</v>
      </c>
      <c r="Q393" t="s">
        <v>2722</v>
      </c>
      <c r="R393" s="2">
        <v>244481</v>
      </c>
      <c r="S393" s="2">
        <v>244482</v>
      </c>
      <c r="T393" t="s">
        <v>2723</v>
      </c>
      <c r="U393">
        <v>23086963</v>
      </c>
      <c r="V393" t="s">
        <v>142</v>
      </c>
      <c r="W393">
        <v>3</v>
      </c>
      <c r="X393">
        <v>3</v>
      </c>
      <c r="Y393">
        <v>3</v>
      </c>
      <c r="Z393">
        <v>3</v>
      </c>
      <c r="AA393">
        <v>0</v>
      </c>
      <c r="AB393">
        <v>0</v>
      </c>
      <c r="AC393">
        <v>0</v>
      </c>
      <c r="AD393">
        <v>0</v>
      </c>
      <c r="AE393">
        <v>3</v>
      </c>
      <c r="AF393">
        <v>3</v>
      </c>
      <c r="AI393" t="s">
        <v>2537</v>
      </c>
      <c r="AJ393" t="s">
        <v>989</v>
      </c>
      <c r="AK393" t="s">
        <v>1039</v>
      </c>
      <c r="AL393" t="s">
        <v>1008</v>
      </c>
      <c r="AM393" t="s">
        <v>1009</v>
      </c>
      <c r="AN393" t="s">
        <v>2538</v>
      </c>
      <c r="AO393" t="s">
        <v>2539</v>
      </c>
      <c r="AP393">
        <v>10</v>
      </c>
      <c r="AQ393">
        <v>1</v>
      </c>
      <c r="AT393" t="s">
        <v>2540</v>
      </c>
      <c r="AU393" t="s">
        <v>2562</v>
      </c>
      <c r="AV393" t="s">
        <v>765</v>
      </c>
      <c r="AW393" t="s">
        <v>765</v>
      </c>
      <c r="AX393" t="s">
        <v>990</v>
      </c>
      <c r="AY393">
        <v>0</v>
      </c>
      <c r="AZ393" t="s">
        <v>994</v>
      </c>
      <c r="BA393">
        <v>1179740890821</v>
      </c>
      <c r="BD393">
        <v>1</v>
      </c>
      <c r="BF393" t="s">
        <v>2563</v>
      </c>
      <c r="BG393">
        <v>1333314600</v>
      </c>
      <c r="BH393" t="s">
        <v>995</v>
      </c>
      <c r="BI393">
        <v>3</v>
      </c>
      <c r="BJ393">
        <v>3</v>
      </c>
      <c r="BK393">
        <v>1300</v>
      </c>
      <c r="BL393" t="s">
        <v>2543</v>
      </c>
    </row>
    <row r="394" spans="3:64">
      <c r="C394" s="2">
        <v>244482</v>
      </c>
      <c r="D394" s="2">
        <v>244482</v>
      </c>
      <c r="F394">
        <v>489</v>
      </c>
      <c r="G394" t="s">
        <v>2531</v>
      </c>
      <c r="H394">
        <v>23</v>
      </c>
      <c r="I394" t="s">
        <v>2532</v>
      </c>
      <c r="J394" t="s">
        <v>985</v>
      </c>
      <c r="K394" t="s">
        <v>986</v>
      </c>
      <c r="L394">
        <v>923</v>
      </c>
      <c r="N394" t="s">
        <v>2720</v>
      </c>
      <c r="O394" t="s">
        <v>2721</v>
      </c>
      <c r="P394">
        <v>1</v>
      </c>
      <c r="Q394" t="s">
        <v>2722</v>
      </c>
      <c r="R394" s="2">
        <v>244481</v>
      </c>
      <c r="S394" s="2">
        <v>244482</v>
      </c>
      <c r="T394" t="s">
        <v>2723</v>
      </c>
      <c r="U394">
        <v>23086966</v>
      </c>
      <c r="V394" t="s">
        <v>199</v>
      </c>
      <c r="W394">
        <v>3</v>
      </c>
      <c r="X394">
        <v>3</v>
      </c>
      <c r="Y394">
        <v>3</v>
      </c>
      <c r="Z394">
        <v>3</v>
      </c>
      <c r="AA394">
        <v>0</v>
      </c>
      <c r="AB394">
        <v>0</v>
      </c>
      <c r="AC394">
        <v>0</v>
      </c>
      <c r="AD394">
        <v>0</v>
      </c>
      <c r="AE394">
        <v>3</v>
      </c>
      <c r="AF394">
        <v>3</v>
      </c>
      <c r="AI394" t="s">
        <v>2537</v>
      </c>
      <c r="AJ394" t="s">
        <v>989</v>
      </c>
      <c r="AK394" t="s">
        <v>1039</v>
      </c>
      <c r="AL394" t="s">
        <v>1008</v>
      </c>
      <c r="AM394" t="s">
        <v>1009</v>
      </c>
      <c r="AN394" t="s">
        <v>2538</v>
      </c>
      <c r="AO394" t="s">
        <v>2539</v>
      </c>
      <c r="AP394">
        <v>10</v>
      </c>
      <c r="AQ394">
        <v>1</v>
      </c>
      <c r="AT394" t="s">
        <v>2540</v>
      </c>
      <c r="AU394" t="s">
        <v>2562</v>
      </c>
      <c r="AV394" t="s">
        <v>765</v>
      </c>
      <c r="AW394" t="s">
        <v>765</v>
      </c>
      <c r="AX394" t="s">
        <v>990</v>
      </c>
      <c r="AY394">
        <v>0</v>
      </c>
      <c r="AZ394" t="s">
        <v>994</v>
      </c>
      <c r="BA394">
        <v>1179740890821</v>
      </c>
      <c r="BD394">
        <v>1</v>
      </c>
      <c r="BF394" t="s">
        <v>2563</v>
      </c>
      <c r="BG394">
        <v>1333314600</v>
      </c>
      <c r="BH394" t="s">
        <v>995</v>
      </c>
      <c r="BI394">
        <v>3</v>
      </c>
      <c r="BJ394">
        <v>3</v>
      </c>
      <c r="BK394">
        <v>1300</v>
      </c>
      <c r="BL394" t="s">
        <v>2543</v>
      </c>
    </row>
    <row r="395" spans="3:64">
      <c r="C395" s="2">
        <v>244482</v>
      </c>
      <c r="D395" s="2">
        <v>244482</v>
      </c>
      <c r="F395">
        <v>489</v>
      </c>
      <c r="G395" t="s">
        <v>2531</v>
      </c>
      <c r="H395">
        <v>23</v>
      </c>
      <c r="I395" t="s">
        <v>2532</v>
      </c>
      <c r="J395" t="s">
        <v>985</v>
      </c>
      <c r="K395" t="s">
        <v>986</v>
      </c>
      <c r="L395">
        <v>923</v>
      </c>
      <c r="N395" t="s">
        <v>2720</v>
      </c>
      <c r="O395" t="s">
        <v>2721</v>
      </c>
      <c r="P395">
        <v>1</v>
      </c>
      <c r="Q395" t="s">
        <v>2722</v>
      </c>
      <c r="R395" s="2">
        <v>244481</v>
      </c>
      <c r="S395" s="2">
        <v>244482</v>
      </c>
      <c r="T395" t="s">
        <v>2723</v>
      </c>
      <c r="U395">
        <v>23090967</v>
      </c>
      <c r="V395" t="s">
        <v>63</v>
      </c>
      <c r="W395">
        <v>3</v>
      </c>
      <c r="X395">
        <v>3</v>
      </c>
      <c r="Y395">
        <v>3</v>
      </c>
      <c r="Z395">
        <v>3</v>
      </c>
      <c r="AA395">
        <v>0</v>
      </c>
      <c r="AB395">
        <v>0</v>
      </c>
      <c r="AC395">
        <v>0</v>
      </c>
      <c r="AD395">
        <v>0</v>
      </c>
      <c r="AE395">
        <v>3</v>
      </c>
      <c r="AF395">
        <v>3</v>
      </c>
      <c r="AI395" t="s">
        <v>2537</v>
      </c>
      <c r="AJ395" t="s">
        <v>989</v>
      </c>
      <c r="AK395" t="s">
        <v>1007</v>
      </c>
      <c r="AL395" t="s">
        <v>1008</v>
      </c>
      <c r="AM395" t="s">
        <v>1009</v>
      </c>
      <c r="AN395" t="s">
        <v>2538</v>
      </c>
      <c r="AO395" t="s">
        <v>2539</v>
      </c>
      <c r="AP395">
        <v>10</v>
      </c>
      <c r="AQ395">
        <v>1</v>
      </c>
      <c r="AT395" t="s">
        <v>2540</v>
      </c>
      <c r="AU395" t="s">
        <v>2562</v>
      </c>
      <c r="AV395" t="s">
        <v>765</v>
      </c>
      <c r="AW395" t="s">
        <v>765</v>
      </c>
      <c r="AX395" t="s">
        <v>990</v>
      </c>
      <c r="AY395">
        <v>0</v>
      </c>
      <c r="AZ395" t="s">
        <v>994</v>
      </c>
      <c r="BA395">
        <v>1179740890821</v>
      </c>
      <c r="BD395">
        <v>1</v>
      </c>
      <c r="BF395" t="s">
        <v>2563</v>
      </c>
      <c r="BG395">
        <v>1333314600</v>
      </c>
      <c r="BH395" t="s">
        <v>995</v>
      </c>
      <c r="BI395">
        <v>3</v>
      </c>
      <c r="BJ395">
        <v>3</v>
      </c>
      <c r="BK395">
        <v>1300</v>
      </c>
      <c r="BL395" t="s">
        <v>2543</v>
      </c>
    </row>
    <row r="396" spans="3:64">
      <c r="C396" s="2">
        <v>244482</v>
      </c>
      <c r="D396" s="2">
        <v>244482</v>
      </c>
      <c r="F396">
        <v>489</v>
      </c>
      <c r="G396" t="s">
        <v>2531</v>
      </c>
      <c r="H396">
        <v>23</v>
      </c>
      <c r="I396" t="s">
        <v>2532</v>
      </c>
      <c r="J396" t="s">
        <v>985</v>
      </c>
      <c r="K396" t="s">
        <v>986</v>
      </c>
      <c r="L396">
        <v>923</v>
      </c>
      <c r="N396" t="s">
        <v>2720</v>
      </c>
      <c r="O396" t="s">
        <v>2721</v>
      </c>
      <c r="P396">
        <v>1</v>
      </c>
      <c r="Q396" t="s">
        <v>2722</v>
      </c>
      <c r="R396" s="2">
        <v>244481</v>
      </c>
      <c r="S396" s="2">
        <v>244482</v>
      </c>
      <c r="T396" t="s">
        <v>2723</v>
      </c>
      <c r="U396">
        <v>23086968</v>
      </c>
      <c r="V396" t="s">
        <v>247</v>
      </c>
      <c r="W396">
        <v>6</v>
      </c>
      <c r="X396">
        <v>6</v>
      </c>
      <c r="Y396">
        <v>6</v>
      </c>
      <c r="Z396">
        <v>6</v>
      </c>
      <c r="AA396">
        <v>0</v>
      </c>
      <c r="AB396">
        <v>0</v>
      </c>
      <c r="AC396">
        <v>0</v>
      </c>
      <c r="AD396">
        <v>0</v>
      </c>
      <c r="AE396">
        <v>6</v>
      </c>
      <c r="AF396">
        <v>6</v>
      </c>
      <c r="AI396" t="s">
        <v>2537</v>
      </c>
      <c r="AJ396" t="s">
        <v>989</v>
      </c>
      <c r="AK396" t="s">
        <v>1039</v>
      </c>
      <c r="AL396" t="s">
        <v>1008</v>
      </c>
      <c r="AM396" t="s">
        <v>1009</v>
      </c>
      <c r="AN396" t="s">
        <v>2538</v>
      </c>
      <c r="AO396" t="s">
        <v>2539</v>
      </c>
      <c r="AP396">
        <v>10</v>
      </c>
      <c r="AQ396">
        <v>1</v>
      </c>
      <c r="AT396" t="s">
        <v>2540</v>
      </c>
      <c r="AU396" t="s">
        <v>2562</v>
      </c>
      <c r="AV396" t="s">
        <v>765</v>
      </c>
      <c r="AW396" t="s">
        <v>765</v>
      </c>
      <c r="AX396" t="s">
        <v>990</v>
      </c>
      <c r="AY396">
        <v>0</v>
      </c>
      <c r="AZ396" t="s">
        <v>994</v>
      </c>
      <c r="BA396">
        <v>1179740890821</v>
      </c>
      <c r="BD396">
        <v>1</v>
      </c>
      <c r="BF396" t="s">
        <v>2563</v>
      </c>
      <c r="BG396">
        <v>1333314600</v>
      </c>
      <c r="BH396" t="s">
        <v>995</v>
      </c>
      <c r="BI396">
        <v>6</v>
      </c>
      <c r="BJ396">
        <v>6</v>
      </c>
      <c r="BK396">
        <v>1300</v>
      </c>
      <c r="BL396" t="s">
        <v>2543</v>
      </c>
    </row>
    <row r="397" spans="3:64">
      <c r="C397" s="2">
        <v>244482</v>
      </c>
      <c r="D397" s="2">
        <v>244482</v>
      </c>
      <c r="F397">
        <v>489</v>
      </c>
      <c r="G397" t="s">
        <v>2531</v>
      </c>
      <c r="H397">
        <v>23</v>
      </c>
      <c r="I397" t="s">
        <v>2532</v>
      </c>
      <c r="J397" t="s">
        <v>985</v>
      </c>
      <c r="K397" t="s">
        <v>986</v>
      </c>
      <c r="L397">
        <v>923</v>
      </c>
      <c r="N397" t="s">
        <v>2720</v>
      </c>
      <c r="O397" t="s">
        <v>2721</v>
      </c>
      <c r="P397">
        <v>1</v>
      </c>
      <c r="Q397" t="s">
        <v>2722</v>
      </c>
      <c r="R397" s="2">
        <v>244481</v>
      </c>
      <c r="S397" s="2">
        <v>244482</v>
      </c>
      <c r="T397" t="s">
        <v>2723</v>
      </c>
      <c r="U397">
        <v>23090984</v>
      </c>
      <c r="V397" t="s">
        <v>227</v>
      </c>
      <c r="W397">
        <v>3</v>
      </c>
      <c r="X397">
        <v>3</v>
      </c>
      <c r="Y397">
        <v>3</v>
      </c>
      <c r="Z397">
        <v>3</v>
      </c>
      <c r="AA397">
        <v>0</v>
      </c>
      <c r="AB397">
        <v>0</v>
      </c>
      <c r="AC397">
        <v>0</v>
      </c>
      <c r="AD397">
        <v>0</v>
      </c>
      <c r="AE397">
        <v>3</v>
      </c>
      <c r="AF397">
        <v>3</v>
      </c>
      <c r="AI397" t="s">
        <v>2537</v>
      </c>
      <c r="AJ397" t="s">
        <v>989</v>
      </c>
      <c r="AK397" t="s">
        <v>1039</v>
      </c>
      <c r="AL397" t="s">
        <v>1008</v>
      </c>
      <c r="AM397" t="s">
        <v>1009</v>
      </c>
      <c r="AN397" t="s">
        <v>2538</v>
      </c>
      <c r="AO397" t="s">
        <v>2539</v>
      </c>
      <c r="AP397">
        <v>10</v>
      </c>
      <c r="AQ397">
        <v>1</v>
      </c>
      <c r="AT397" t="s">
        <v>2540</v>
      </c>
      <c r="AU397" t="s">
        <v>2562</v>
      </c>
      <c r="AV397" t="s">
        <v>765</v>
      </c>
      <c r="AW397" t="s">
        <v>765</v>
      </c>
      <c r="AX397" t="s">
        <v>990</v>
      </c>
      <c r="AY397">
        <v>0</v>
      </c>
      <c r="AZ397" t="s">
        <v>994</v>
      </c>
      <c r="BA397">
        <v>1179740890821</v>
      </c>
      <c r="BD397">
        <v>1</v>
      </c>
      <c r="BF397" t="s">
        <v>2563</v>
      </c>
      <c r="BG397">
        <v>1333314600</v>
      </c>
      <c r="BH397" t="s">
        <v>995</v>
      </c>
      <c r="BI397">
        <v>3</v>
      </c>
      <c r="BJ397">
        <v>3</v>
      </c>
      <c r="BK397">
        <v>1300</v>
      </c>
      <c r="BL397" t="s">
        <v>2543</v>
      </c>
    </row>
    <row r="398" spans="3:64">
      <c r="C398" s="2">
        <v>244482</v>
      </c>
      <c r="D398" s="2">
        <v>244482</v>
      </c>
      <c r="F398">
        <v>489</v>
      </c>
      <c r="G398" t="s">
        <v>2531</v>
      </c>
      <c r="H398">
        <v>23</v>
      </c>
      <c r="I398" t="s">
        <v>2532</v>
      </c>
      <c r="J398" t="s">
        <v>985</v>
      </c>
      <c r="K398" t="s">
        <v>986</v>
      </c>
      <c r="L398">
        <v>923</v>
      </c>
      <c r="N398" t="s">
        <v>2720</v>
      </c>
      <c r="O398" t="s">
        <v>2721</v>
      </c>
      <c r="P398">
        <v>1</v>
      </c>
      <c r="Q398" t="s">
        <v>2722</v>
      </c>
      <c r="R398" s="2">
        <v>244481</v>
      </c>
      <c r="S398" s="2">
        <v>244482</v>
      </c>
      <c r="T398" t="s">
        <v>2723</v>
      </c>
      <c r="U398">
        <v>23086967</v>
      </c>
      <c r="V398" t="s">
        <v>209</v>
      </c>
      <c r="W398">
        <v>3</v>
      </c>
      <c r="X398">
        <v>3</v>
      </c>
      <c r="Y398">
        <v>3</v>
      </c>
      <c r="Z398">
        <v>3</v>
      </c>
      <c r="AA398">
        <v>0</v>
      </c>
      <c r="AB398">
        <v>0</v>
      </c>
      <c r="AC398">
        <v>0</v>
      </c>
      <c r="AD398">
        <v>0</v>
      </c>
      <c r="AE398">
        <v>3</v>
      </c>
      <c r="AF398">
        <v>3</v>
      </c>
      <c r="AI398" t="s">
        <v>2537</v>
      </c>
      <c r="AJ398" t="s">
        <v>989</v>
      </c>
      <c r="AK398" t="s">
        <v>1039</v>
      </c>
      <c r="AL398" t="s">
        <v>1008</v>
      </c>
      <c r="AM398" t="s">
        <v>1009</v>
      </c>
      <c r="AN398" t="s">
        <v>2538</v>
      </c>
      <c r="AO398" t="s">
        <v>2539</v>
      </c>
      <c r="AP398">
        <v>10</v>
      </c>
      <c r="AQ398">
        <v>1</v>
      </c>
      <c r="AT398" t="s">
        <v>2540</v>
      </c>
      <c r="AU398" t="s">
        <v>2562</v>
      </c>
      <c r="AV398" t="s">
        <v>765</v>
      </c>
      <c r="AW398" t="s">
        <v>765</v>
      </c>
      <c r="AX398" t="s">
        <v>990</v>
      </c>
      <c r="AY398">
        <v>0</v>
      </c>
      <c r="AZ398" t="s">
        <v>994</v>
      </c>
      <c r="BA398">
        <v>1179740890821</v>
      </c>
      <c r="BD398">
        <v>1</v>
      </c>
      <c r="BF398" t="s">
        <v>2563</v>
      </c>
      <c r="BG398">
        <v>1333314600</v>
      </c>
      <c r="BH398" t="s">
        <v>995</v>
      </c>
      <c r="BI398">
        <v>3</v>
      </c>
      <c r="BJ398">
        <v>3</v>
      </c>
      <c r="BK398">
        <v>1300</v>
      </c>
      <c r="BL398" t="s">
        <v>2543</v>
      </c>
    </row>
    <row r="399" spans="3:64">
      <c r="C399" s="2">
        <v>244482</v>
      </c>
      <c r="D399" s="2">
        <v>244482</v>
      </c>
      <c r="F399">
        <v>489</v>
      </c>
      <c r="G399" t="s">
        <v>2531</v>
      </c>
      <c r="H399">
        <v>23</v>
      </c>
      <c r="I399" t="s">
        <v>2532</v>
      </c>
      <c r="J399" t="s">
        <v>985</v>
      </c>
      <c r="K399" t="s">
        <v>986</v>
      </c>
      <c r="L399">
        <v>923</v>
      </c>
      <c r="N399" t="s">
        <v>2720</v>
      </c>
      <c r="O399" t="s">
        <v>2721</v>
      </c>
      <c r="P399">
        <v>1</v>
      </c>
      <c r="Q399" t="s">
        <v>2722</v>
      </c>
      <c r="R399" s="2">
        <v>244481</v>
      </c>
      <c r="S399" s="2">
        <v>244482</v>
      </c>
      <c r="T399" t="s">
        <v>2723</v>
      </c>
      <c r="U399">
        <v>23090974</v>
      </c>
      <c r="V399" t="s">
        <v>211</v>
      </c>
      <c r="W399">
        <v>3</v>
      </c>
      <c r="X399">
        <v>3</v>
      </c>
      <c r="Y399">
        <v>3</v>
      </c>
      <c r="Z399">
        <v>3</v>
      </c>
      <c r="AA399">
        <v>0</v>
      </c>
      <c r="AB399">
        <v>0</v>
      </c>
      <c r="AC399">
        <v>0</v>
      </c>
      <c r="AD399">
        <v>0</v>
      </c>
      <c r="AE399">
        <v>3</v>
      </c>
      <c r="AF399">
        <v>3</v>
      </c>
      <c r="AI399" t="s">
        <v>2537</v>
      </c>
      <c r="AJ399" t="s">
        <v>989</v>
      </c>
      <c r="AK399" t="s">
        <v>1039</v>
      </c>
      <c r="AL399" t="s">
        <v>1008</v>
      </c>
      <c r="AM399" t="s">
        <v>1009</v>
      </c>
      <c r="AN399" t="s">
        <v>2538</v>
      </c>
      <c r="AO399" t="s">
        <v>2539</v>
      </c>
      <c r="AP399">
        <v>10</v>
      </c>
      <c r="AQ399">
        <v>1</v>
      </c>
      <c r="AT399" t="s">
        <v>2540</v>
      </c>
      <c r="AU399" t="s">
        <v>2562</v>
      </c>
      <c r="AV399" t="s">
        <v>765</v>
      </c>
      <c r="AW399" t="s">
        <v>765</v>
      </c>
      <c r="AX399" t="s">
        <v>990</v>
      </c>
      <c r="AY399">
        <v>0</v>
      </c>
      <c r="AZ399" t="s">
        <v>994</v>
      </c>
      <c r="BA399">
        <v>1179740890821</v>
      </c>
      <c r="BD399">
        <v>1</v>
      </c>
      <c r="BF399" t="s">
        <v>2563</v>
      </c>
      <c r="BG399">
        <v>1333314600</v>
      </c>
      <c r="BH399" t="s">
        <v>995</v>
      </c>
      <c r="BI399">
        <v>3</v>
      </c>
      <c r="BJ399">
        <v>3</v>
      </c>
      <c r="BK399">
        <v>1300</v>
      </c>
      <c r="BL399" t="s">
        <v>2543</v>
      </c>
    </row>
    <row r="400" spans="3:64">
      <c r="C400" s="2">
        <v>244482</v>
      </c>
      <c r="D400" s="2">
        <v>244482</v>
      </c>
      <c r="F400">
        <v>489</v>
      </c>
      <c r="G400" t="s">
        <v>2531</v>
      </c>
      <c r="H400">
        <v>23</v>
      </c>
      <c r="I400" t="s">
        <v>2532</v>
      </c>
      <c r="J400" t="s">
        <v>985</v>
      </c>
      <c r="K400" t="s">
        <v>986</v>
      </c>
      <c r="L400">
        <v>923</v>
      </c>
      <c r="N400" t="s">
        <v>2720</v>
      </c>
      <c r="O400" t="s">
        <v>2721</v>
      </c>
      <c r="P400">
        <v>1</v>
      </c>
      <c r="Q400" t="s">
        <v>2722</v>
      </c>
      <c r="R400" s="2">
        <v>244481</v>
      </c>
      <c r="S400" s="2">
        <v>244482</v>
      </c>
      <c r="T400" t="s">
        <v>2723</v>
      </c>
      <c r="U400">
        <v>23086965</v>
      </c>
      <c r="V400" t="s">
        <v>225</v>
      </c>
      <c r="W400">
        <v>3</v>
      </c>
      <c r="X400">
        <v>3</v>
      </c>
      <c r="Y400">
        <v>3</v>
      </c>
      <c r="Z400">
        <v>3</v>
      </c>
      <c r="AA400">
        <v>0</v>
      </c>
      <c r="AB400">
        <v>0</v>
      </c>
      <c r="AC400">
        <v>0</v>
      </c>
      <c r="AD400">
        <v>0</v>
      </c>
      <c r="AE400">
        <v>3</v>
      </c>
      <c r="AF400">
        <v>3</v>
      </c>
      <c r="AI400" t="s">
        <v>2537</v>
      </c>
      <c r="AJ400" t="s">
        <v>989</v>
      </c>
      <c r="AK400" t="s">
        <v>1039</v>
      </c>
      <c r="AL400" t="s">
        <v>1008</v>
      </c>
      <c r="AM400" t="s">
        <v>1009</v>
      </c>
      <c r="AN400" t="s">
        <v>2538</v>
      </c>
      <c r="AO400" t="s">
        <v>2539</v>
      </c>
      <c r="AP400">
        <v>10</v>
      </c>
      <c r="AQ400">
        <v>1</v>
      </c>
      <c r="AT400" t="s">
        <v>2540</v>
      </c>
      <c r="AU400" t="s">
        <v>2562</v>
      </c>
      <c r="AV400" t="s">
        <v>765</v>
      </c>
      <c r="AW400" t="s">
        <v>765</v>
      </c>
      <c r="AX400" t="s">
        <v>990</v>
      </c>
      <c r="AY400">
        <v>0</v>
      </c>
      <c r="AZ400" t="s">
        <v>994</v>
      </c>
      <c r="BA400">
        <v>1179740890821</v>
      </c>
      <c r="BD400">
        <v>1</v>
      </c>
      <c r="BF400" t="s">
        <v>2563</v>
      </c>
      <c r="BG400">
        <v>1333314600</v>
      </c>
      <c r="BH400" t="s">
        <v>995</v>
      </c>
      <c r="BI400">
        <v>3</v>
      </c>
      <c r="BJ400">
        <v>3</v>
      </c>
      <c r="BK400">
        <v>1300</v>
      </c>
      <c r="BL400" t="s">
        <v>2543</v>
      </c>
    </row>
    <row r="401" spans="3:64">
      <c r="C401" s="2">
        <v>244482</v>
      </c>
      <c r="D401" s="2">
        <v>244482</v>
      </c>
      <c r="F401">
        <v>489</v>
      </c>
      <c r="G401" t="s">
        <v>2531</v>
      </c>
      <c r="H401">
        <v>23</v>
      </c>
      <c r="I401" t="s">
        <v>2532</v>
      </c>
      <c r="J401" t="s">
        <v>985</v>
      </c>
      <c r="K401" t="s">
        <v>986</v>
      </c>
      <c r="L401">
        <v>923</v>
      </c>
      <c r="N401" t="s">
        <v>2720</v>
      </c>
      <c r="O401" t="s">
        <v>2721</v>
      </c>
      <c r="P401">
        <v>1</v>
      </c>
      <c r="Q401" t="s">
        <v>2722</v>
      </c>
      <c r="R401" s="2">
        <v>244481</v>
      </c>
      <c r="S401" s="2">
        <v>244482</v>
      </c>
      <c r="T401" t="s">
        <v>2723</v>
      </c>
      <c r="U401">
        <v>23086964</v>
      </c>
      <c r="V401" t="s">
        <v>156</v>
      </c>
      <c r="W401">
        <v>3</v>
      </c>
      <c r="X401">
        <v>3</v>
      </c>
      <c r="Y401">
        <v>3</v>
      </c>
      <c r="Z401">
        <v>3</v>
      </c>
      <c r="AA401">
        <v>0</v>
      </c>
      <c r="AB401">
        <v>0</v>
      </c>
      <c r="AC401">
        <v>0</v>
      </c>
      <c r="AD401">
        <v>0</v>
      </c>
      <c r="AE401">
        <v>3</v>
      </c>
      <c r="AF401">
        <v>3</v>
      </c>
      <c r="AI401" t="s">
        <v>2537</v>
      </c>
      <c r="AJ401" t="s">
        <v>989</v>
      </c>
      <c r="AK401" t="s">
        <v>1039</v>
      </c>
      <c r="AL401" t="s">
        <v>1008</v>
      </c>
      <c r="AM401" t="s">
        <v>1009</v>
      </c>
      <c r="AN401" t="s">
        <v>2538</v>
      </c>
      <c r="AO401" t="s">
        <v>2539</v>
      </c>
      <c r="AP401">
        <v>10</v>
      </c>
      <c r="AQ401">
        <v>1</v>
      </c>
      <c r="AT401" t="s">
        <v>2540</v>
      </c>
      <c r="AU401" t="s">
        <v>2562</v>
      </c>
      <c r="AV401" t="s">
        <v>765</v>
      </c>
      <c r="AW401" t="s">
        <v>765</v>
      </c>
      <c r="AX401" t="s">
        <v>990</v>
      </c>
      <c r="AY401">
        <v>0</v>
      </c>
      <c r="AZ401" t="s">
        <v>994</v>
      </c>
      <c r="BA401">
        <v>1179740890821</v>
      </c>
      <c r="BD401">
        <v>1</v>
      </c>
      <c r="BF401" t="s">
        <v>2563</v>
      </c>
      <c r="BG401">
        <v>1333314600</v>
      </c>
      <c r="BH401" t="s">
        <v>995</v>
      </c>
      <c r="BI401">
        <v>3</v>
      </c>
      <c r="BJ401">
        <v>3</v>
      </c>
      <c r="BK401">
        <v>1300</v>
      </c>
      <c r="BL401" t="s">
        <v>2543</v>
      </c>
    </row>
    <row r="402" spans="3:64">
      <c r="C402" s="2">
        <v>244482</v>
      </c>
      <c r="D402" s="2">
        <v>244482</v>
      </c>
      <c r="F402">
        <v>489</v>
      </c>
      <c r="G402" t="s">
        <v>2531</v>
      </c>
      <c r="H402">
        <v>23</v>
      </c>
      <c r="I402" t="s">
        <v>2532</v>
      </c>
      <c r="J402" t="s">
        <v>985</v>
      </c>
      <c r="K402" t="s">
        <v>986</v>
      </c>
      <c r="L402">
        <v>923</v>
      </c>
      <c r="N402" t="s">
        <v>2724</v>
      </c>
      <c r="O402" t="s">
        <v>2725</v>
      </c>
      <c r="P402">
        <v>1</v>
      </c>
      <c r="Q402" t="s">
        <v>2726</v>
      </c>
      <c r="R402" s="2">
        <v>244481</v>
      </c>
      <c r="S402" s="2">
        <v>244482</v>
      </c>
      <c r="T402" t="s">
        <v>2727</v>
      </c>
      <c r="U402">
        <v>23086963</v>
      </c>
      <c r="V402" t="s">
        <v>142</v>
      </c>
      <c r="W402">
        <v>6</v>
      </c>
      <c r="X402">
        <v>6</v>
      </c>
      <c r="Y402">
        <v>6</v>
      </c>
      <c r="Z402">
        <v>6</v>
      </c>
      <c r="AA402">
        <v>0</v>
      </c>
      <c r="AB402">
        <v>0</v>
      </c>
      <c r="AC402">
        <v>0</v>
      </c>
      <c r="AD402">
        <v>0</v>
      </c>
      <c r="AE402">
        <v>6</v>
      </c>
      <c r="AF402">
        <v>6</v>
      </c>
      <c r="AI402" t="s">
        <v>2537</v>
      </c>
      <c r="AJ402" t="s">
        <v>989</v>
      </c>
      <c r="AK402" t="s">
        <v>1039</v>
      </c>
      <c r="AL402" t="s">
        <v>1008</v>
      </c>
      <c r="AM402" t="s">
        <v>1009</v>
      </c>
      <c r="AN402" t="s">
        <v>2538</v>
      </c>
      <c r="AO402" t="s">
        <v>2539</v>
      </c>
      <c r="AP402">
        <v>10</v>
      </c>
      <c r="AQ402">
        <v>1</v>
      </c>
      <c r="AT402" t="s">
        <v>2540</v>
      </c>
      <c r="AU402" t="s">
        <v>2562</v>
      </c>
      <c r="AV402" t="s">
        <v>765</v>
      </c>
      <c r="AW402" t="s">
        <v>765</v>
      </c>
      <c r="AX402" t="s">
        <v>990</v>
      </c>
      <c r="AY402">
        <v>0</v>
      </c>
      <c r="AZ402" t="s">
        <v>994</v>
      </c>
      <c r="BA402">
        <v>1179740890846</v>
      </c>
      <c r="BD402">
        <v>1</v>
      </c>
      <c r="BF402" t="s">
        <v>2563</v>
      </c>
      <c r="BG402">
        <v>1333314600</v>
      </c>
      <c r="BH402" t="s">
        <v>995</v>
      </c>
      <c r="BI402">
        <v>6</v>
      </c>
      <c r="BJ402">
        <v>6</v>
      </c>
      <c r="BL402" t="s">
        <v>2543</v>
      </c>
    </row>
    <row r="403" spans="3:64">
      <c r="C403" s="2">
        <v>244482</v>
      </c>
      <c r="D403" s="2">
        <v>244482</v>
      </c>
      <c r="F403">
        <v>489</v>
      </c>
      <c r="G403" t="s">
        <v>2531</v>
      </c>
      <c r="H403">
        <v>23</v>
      </c>
      <c r="I403" t="s">
        <v>2532</v>
      </c>
      <c r="J403" t="s">
        <v>985</v>
      </c>
      <c r="K403" t="s">
        <v>986</v>
      </c>
      <c r="L403">
        <v>923</v>
      </c>
      <c r="N403" t="s">
        <v>2724</v>
      </c>
      <c r="O403" t="s">
        <v>2725</v>
      </c>
      <c r="P403">
        <v>1</v>
      </c>
      <c r="Q403" t="s">
        <v>2726</v>
      </c>
      <c r="R403" s="2">
        <v>244481</v>
      </c>
      <c r="S403" s="2">
        <v>244482</v>
      </c>
      <c r="T403" t="s">
        <v>2727</v>
      </c>
      <c r="U403">
        <v>23086964</v>
      </c>
      <c r="V403" t="s">
        <v>156</v>
      </c>
      <c r="W403">
        <v>3</v>
      </c>
      <c r="X403">
        <v>3</v>
      </c>
      <c r="Y403">
        <v>3</v>
      </c>
      <c r="Z403">
        <v>3</v>
      </c>
      <c r="AA403">
        <v>0</v>
      </c>
      <c r="AB403">
        <v>0</v>
      </c>
      <c r="AC403">
        <v>0</v>
      </c>
      <c r="AD403">
        <v>0</v>
      </c>
      <c r="AE403">
        <v>3</v>
      </c>
      <c r="AF403">
        <v>3</v>
      </c>
      <c r="AI403" t="s">
        <v>2537</v>
      </c>
      <c r="AJ403" t="s">
        <v>989</v>
      </c>
      <c r="AK403" t="s">
        <v>1039</v>
      </c>
      <c r="AL403" t="s">
        <v>1008</v>
      </c>
      <c r="AM403" t="s">
        <v>1009</v>
      </c>
      <c r="AN403" t="s">
        <v>2538</v>
      </c>
      <c r="AO403" t="s">
        <v>2539</v>
      </c>
      <c r="AP403">
        <v>10</v>
      </c>
      <c r="AQ403">
        <v>1</v>
      </c>
      <c r="AT403" t="s">
        <v>2540</v>
      </c>
      <c r="AU403" t="s">
        <v>2562</v>
      </c>
      <c r="AV403" t="s">
        <v>765</v>
      </c>
      <c r="AW403" t="s">
        <v>765</v>
      </c>
      <c r="AX403" t="s">
        <v>990</v>
      </c>
      <c r="AY403">
        <v>0</v>
      </c>
      <c r="AZ403" t="s">
        <v>994</v>
      </c>
      <c r="BA403">
        <v>1179740890846</v>
      </c>
      <c r="BD403">
        <v>1</v>
      </c>
      <c r="BF403" t="s">
        <v>2563</v>
      </c>
      <c r="BG403">
        <v>1333314600</v>
      </c>
      <c r="BH403" t="s">
        <v>995</v>
      </c>
      <c r="BI403">
        <v>3</v>
      </c>
      <c r="BJ403">
        <v>3</v>
      </c>
      <c r="BL403" t="s">
        <v>2543</v>
      </c>
    </row>
    <row r="404" spans="3:64">
      <c r="C404" s="2">
        <v>244482</v>
      </c>
      <c r="D404" s="2">
        <v>244482</v>
      </c>
      <c r="F404">
        <v>489</v>
      </c>
      <c r="G404" t="s">
        <v>2531</v>
      </c>
      <c r="H404">
        <v>23</v>
      </c>
      <c r="I404" t="s">
        <v>2532</v>
      </c>
      <c r="J404" t="s">
        <v>985</v>
      </c>
      <c r="K404" t="s">
        <v>986</v>
      </c>
      <c r="L404">
        <v>923</v>
      </c>
      <c r="N404" t="s">
        <v>2724</v>
      </c>
      <c r="O404" t="s">
        <v>2725</v>
      </c>
      <c r="P404">
        <v>1</v>
      </c>
      <c r="Q404" t="s">
        <v>2726</v>
      </c>
      <c r="R404" s="2">
        <v>244481</v>
      </c>
      <c r="S404" s="2">
        <v>244482</v>
      </c>
      <c r="T404" t="s">
        <v>2727</v>
      </c>
      <c r="U404">
        <v>23090977</v>
      </c>
      <c r="V404" t="s">
        <v>98</v>
      </c>
      <c r="W404">
        <v>3</v>
      </c>
      <c r="X404">
        <v>3</v>
      </c>
      <c r="Y404">
        <v>3</v>
      </c>
      <c r="Z404">
        <v>3</v>
      </c>
      <c r="AA404">
        <v>0</v>
      </c>
      <c r="AB404">
        <v>0</v>
      </c>
      <c r="AC404">
        <v>0</v>
      </c>
      <c r="AD404">
        <v>0</v>
      </c>
      <c r="AE404">
        <v>3</v>
      </c>
      <c r="AF404">
        <v>3</v>
      </c>
      <c r="AI404" t="s">
        <v>2537</v>
      </c>
      <c r="AJ404" t="s">
        <v>989</v>
      </c>
      <c r="AK404" t="s">
        <v>1007</v>
      </c>
      <c r="AL404" t="s">
        <v>1008</v>
      </c>
      <c r="AM404" t="s">
        <v>1009</v>
      </c>
      <c r="AN404" t="s">
        <v>2538</v>
      </c>
      <c r="AO404" t="s">
        <v>2539</v>
      </c>
      <c r="AP404">
        <v>10</v>
      </c>
      <c r="AQ404">
        <v>1</v>
      </c>
      <c r="AT404" t="s">
        <v>2540</v>
      </c>
      <c r="AU404" t="s">
        <v>2562</v>
      </c>
      <c r="AV404" t="s">
        <v>765</v>
      </c>
      <c r="AW404" t="s">
        <v>765</v>
      </c>
      <c r="AX404" t="s">
        <v>990</v>
      </c>
      <c r="AY404">
        <v>0</v>
      </c>
      <c r="AZ404" t="s">
        <v>994</v>
      </c>
      <c r="BA404">
        <v>1179740890846</v>
      </c>
      <c r="BD404">
        <v>1</v>
      </c>
      <c r="BF404" t="s">
        <v>2563</v>
      </c>
      <c r="BG404">
        <v>1333314600</v>
      </c>
      <c r="BH404" t="s">
        <v>995</v>
      </c>
      <c r="BI404">
        <v>3</v>
      </c>
      <c r="BJ404">
        <v>3</v>
      </c>
      <c r="BL404" t="s">
        <v>2543</v>
      </c>
    </row>
    <row r="405" spans="3:64">
      <c r="C405" s="2">
        <v>244482</v>
      </c>
      <c r="D405" s="2">
        <v>244482</v>
      </c>
      <c r="F405">
        <v>489</v>
      </c>
      <c r="G405" t="s">
        <v>2531</v>
      </c>
      <c r="H405">
        <v>23</v>
      </c>
      <c r="I405" t="s">
        <v>2532</v>
      </c>
      <c r="J405" t="s">
        <v>985</v>
      </c>
      <c r="K405" t="s">
        <v>986</v>
      </c>
      <c r="L405">
        <v>923</v>
      </c>
      <c r="N405" t="s">
        <v>2724</v>
      </c>
      <c r="O405" t="s">
        <v>2725</v>
      </c>
      <c r="P405">
        <v>1</v>
      </c>
      <c r="Q405" t="s">
        <v>2726</v>
      </c>
      <c r="R405" s="2">
        <v>244481</v>
      </c>
      <c r="S405" s="2">
        <v>244482</v>
      </c>
      <c r="T405" t="s">
        <v>2727</v>
      </c>
      <c r="U405">
        <v>23086968</v>
      </c>
      <c r="V405" t="s">
        <v>247</v>
      </c>
      <c r="W405">
        <v>6</v>
      </c>
      <c r="X405">
        <v>6</v>
      </c>
      <c r="Y405">
        <v>6</v>
      </c>
      <c r="Z405">
        <v>6</v>
      </c>
      <c r="AA405">
        <v>0</v>
      </c>
      <c r="AB405">
        <v>0</v>
      </c>
      <c r="AC405">
        <v>0</v>
      </c>
      <c r="AD405">
        <v>0</v>
      </c>
      <c r="AE405">
        <v>6</v>
      </c>
      <c r="AF405">
        <v>6</v>
      </c>
      <c r="AI405" t="s">
        <v>2537</v>
      </c>
      <c r="AJ405" t="s">
        <v>989</v>
      </c>
      <c r="AK405" t="s">
        <v>1039</v>
      </c>
      <c r="AL405" t="s">
        <v>1008</v>
      </c>
      <c r="AM405" t="s">
        <v>1009</v>
      </c>
      <c r="AN405" t="s">
        <v>2538</v>
      </c>
      <c r="AO405" t="s">
        <v>2539</v>
      </c>
      <c r="AP405">
        <v>10</v>
      </c>
      <c r="AQ405">
        <v>1</v>
      </c>
      <c r="AT405" t="s">
        <v>2540</v>
      </c>
      <c r="AU405" t="s">
        <v>2562</v>
      </c>
      <c r="AV405" t="s">
        <v>765</v>
      </c>
      <c r="AW405" t="s">
        <v>765</v>
      </c>
      <c r="AX405" t="s">
        <v>990</v>
      </c>
      <c r="AY405">
        <v>0</v>
      </c>
      <c r="AZ405" t="s">
        <v>994</v>
      </c>
      <c r="BA405">
        <v>1179740890846</v>
      </c>
      <c r="BD405">
        <v>1</v>
      </c>
      <c r="BF405" t="s">
        <v>2563</v>
      </c>
      <c r="BG405">
        <v>1333314600</v>
      </c>
      <c r="BH405" t="s">
        <v>995</v>
      </c>
      <c r="BI405">
        <v>6</v>
      </c>
      <c r="BJ405">
        <v>6</v>
      </c>
      <c r="BL405" t="s">
        <v>2543</v>
      </c>
    </row>
    <row r="406" spans="3:64">
      <c r="C406" s="2">
        <v>244482</v>
      </c>
      <c r="D406" s="2">
        <v>244482</v>
      </c>
      <c r="F406">
        <v>489</v>
      </c>
      <c r="G406" t="s">
        <v>2531</v>
      </c>
      <c r="H406">
        <v>23</v>
      </c>
      <c r="I406" t="s">
        <v>2532</v>
      </c>
      <c r="J406" t="s">
        <v>985</v>
      </c>
      <c r="K406" t="s">
        <v>986</v>
      </c>
      <c r="L406">
        <v>923</v>
      </c>
      <c r="N406" t="s">
        <v>2724</v>
      </c>
      <c r="O406" t="s">
        <v>2725</v>
      </c>
      <c r="P406">
        <v>1</v>
      </c>
      <c r="Q406" t="s">
        <v>2726</v>
      </c>
      <c r="R406" s="2">
        <v>244481</v>
      </c>
      <c r="S406" s="2">
        <v>244482</v>
      </c>
      <c r="T406" t="s">
        <v>2727</v>
      </c>
      <c r="U406">
        <v>23086969</v>
      </c>
      <c r="V406" t="s">
        <v>189</v>
      </c>
      <c r="W406">
        <v>3</v>
      </c>
      <c r="X406">
        <v>3</v>
      </c>
      <c r="Y406">
        <v>3</v>
      </c>
      <c r="Z406">
        <v>3</v>
      </c>
      <c r="AA406">
        <v>0</v>
      </c>
      <c r="AB406">
        <v>0</v>
      </c>
      <c r="AC406">
        <v>0</v>
      </c>
      <c r="AD406">
        <v>0</v>
      </c>
      <c r="AE406">
        <v>3</v>
      </c>
      <c r="AF406">
        <v>3</v>
      </c>
      <c r="AI406" t="s">
        <v>2537</v>
      </c>
      <c r="AJ406" t="s">
        <v>989</v>
      </c>
      <c r="AK406" t="s">
        <v>1039</v>
      </c>
      <c r="AL406" t="s">
        <v>1008</v>
      </c>
      <c r="AM406" t="s">
        <v>1009</v>
      </c>
      <c r="AN406" t="s">
        <v>2538</v>
      </c>
      <c r="AO406" t="s">
        <v>2539</v>
      </c>
      <c r="AP406">
        <v>10</v>
      </c>
      <c r="AQ406">
        <v>1</v>
      </c>
      <c r="AT406" t="s">
        <v>2540</v>
      </c>
      <c r="AU406" t="s">
        <v>2562</v>
      </c>
      <c r="AV406" t="s">
        <v>765</v>
      </c>
      <c r="AW406" t="s">
        <v>765</v>
      </c>
      <c r="AX406" t="s">
        <v>990</v>
      </c>
      <c r="AY406">
        <v>0</v>
      </c>
      <c r="AZ406" t="s">
        <v>994</v>
      </c>
      <c r="BA406">
        <v>1179740890846</v>
      </c>
      <c r="BD406">
        <v>1</v>
      </c>
      <c r="BF406" t="s">
        <v>2563</v>
      </c>
      <c r="BG406">
        <v>1333314600</v>
      </c>
      <c r="BH406" t="s">
        <v>995</v>
      </c>
      <c r="BI406">
        <v>3</v>
      </c>
      <c r="BJ406">
        <v>3</v>
      </c>
      <c r="BL406" t="s">
        <v>2543</v>
      </c>
    </row>
    <row r="407" spans="3:64">
      <c r="C407" s="2">
        <v>244482</v>
      </c>
      <c r="D407" s="2">
        <v>244482</v>
      </c>
      <c r="F407">
        <v>489</v>
      </c>
      <c r="G407" t="s">
        <v>2531</v>
      </c>
      <c r="H407">
        <v>23</v>
      </c>
      <c r="I407" t="s">
        <v>2532</v>
      </c>
      <c r="J407" t="s">
        <v>985</v>
      </c>
      <c r="K407" t="s">
        <v>986</v>
      </c>
      <c r="L407">
        <v>923</v>
      </c>
      <c r="N407" t="s">
        <v>2724</v>
      </c>
      <c r="O407" t="s">
        <v>2725</v>
      </c>
      <c r="P407">
        <v>1</v>
      </c>
      <c r="Q407" t="s">
        <v>2726</v>
      </c>
      <c r="R407" s="2">
        <v>244481</v>
      </c>
      <c r="S407" s="2">
        <v>244482</v>
      </c>
      <c r="T407" t="s">
        <v>2727</v>
      </c>
      <c r="U407">
        <v>23090974</v>
      </c>
      <c r="V407" t="s">
        <v>211</v>
      </c>
      <c r="W407">
        <v>3</v>
      </c>
      <c r="X407">
        <v>3</v>
      </c>
      <c r="Y407">
        <v>3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3</v>
      </c>
      <c r="AF407">
        <v>3</v>
      </c>
      <c r="AI407" t="s">
        <v>2537</v>
      </c>
      <c r="AJ407" t="s">
        <v>989</v>
      </c>
      <c r="AK407" t="s">
        <v>1039</v>
      </c>
      <c r="AL407" t="s">
        <v>1008</v>
      </c>
      <c r="AM407" t="s">
        <v>1009</v>
      </c>
      <c r="AN407" t="s">
        <v>2538</v>
      </c>
      <c r="AO407" t="s">
        <v>2539</v>
      </c>
      <c r="AP407">
        <v>10</v>
      </c>
      <c r="AQ407">
        <v>1</v>
      </c>
      <c r="AT407" t="s">
        <v>2540</v>
      </c>
      <c r="AU407" t="s">
        <v>2562</v>
      </c>
      <c r="AV407" t="s">
        <v>765</v>
      </c>
      <c r="AW407" t="s">
        <v>765</v>
      </c>
      <c r="AX407" t="s">
        <v>990</v>
      </c>
      <c r="AY407">
        <v>0</v>
      </c>
      <c r="AZ407" t="s">
        <v>994</v>
      </c>
      <c r="BA407">
        <v>1179740890846</v>
      </c>
      <c r="BD407">
        <v>1</v>
      </c>
      <c r="BF407" t="s">
        <v>2563</v>
      </c>
      <c r="BG407">
        <v>1333314600</v>
      </c>
      <c r="BH407" t="s">
        <v>995</v>
      </c>
      <c r="BI407">
        <v>3</v>
      </c>
      <c r="BJ407">
        <v>3</v>
      </c>
      <c r="BL407" t="s">
        <v>2543</v>
      </c>
    </row>
    <row r="408" spans="3:64">
      <c r="C408" s="2">
        <v>244482</v>
      </c>
      <c r="D408" s="2">
        <v>244482</v>
      </c>
      <c r="F408">
        <v>489</v>
      </c>
      <c r="G408" t="s">
        <v>2531</v>
      </c>
      <c r="H408">
        <v>23</v>
      </c>
      <c r="I408" t="s">
        <v>2532</v>
      </c>
      <c r="J408" t="s">
        <v>985</v>
      </c>
      <c r="K408" t="s">
        <v>986</v>
      </c>
      <c r="L408">
        <v>923</v>
      </c>
      <c r="N408" t="s">
        <v>2724</v>
      </c>
      <c r="O408" t="s">
        <v>2725</v>
      </c>
      <c r="P408">
        <v>1</v>
      </c>
      <c r="Q408" t="s">
        <v>2726</v>
      </c>
      <c r="R408" s="2">
        <v>244481</v>
      </c>
      <c r="S408" s="2">
        <v>244482</v>
      </c>
      <c r="T408" t="s">
        <v>2727</v>
      </c>
      <c r="U408">
        <v>23090967</v>
      </c>
      <c r="V408" t="s">
        <v>63</v>
      </c>
      <c r="W408">
        <v>3</v>
      </c>
      <c r="X408">
        <v>3</v>
      </c>
      <c r="Y408">
        <v>3</v>
      </c>
      <c r="Z408">
        <v>3</v>
      </c>
      <c r="AA408">
        <v>0</v>
      </c>
      <c r="AB408">
        <v>0</v>
      </c>
      <c r="AC408">
        <v>0</v>
      </c>
      <c r="AD408">
        <v>0</v>
      </c>
      <c r="AE408">
        <v>3</v>
      </c>
      <c r="AF408">
        <v>3</v>
      </c>
      <c r="AI408" t="s">
        <v>2537</v>
      </c>
      <c r="AJ408" t="s">
        <v>989</v>
      </c>
      <c r="AK408" t="s">
        <v>1007</v>
      </c>
      <c r="AL408" t="s">
        <v>1008</v>
      </c>
      <c r="AM408" t="s">
        <v>1009</v>
      </c>
      <c r="AN408" t="s">
        <v>2538</v>
      </c>
      <c r="AO408" t="s">
        <v>2539</v>
      </c>
      <c r="AP408">
        <v>10</v>
      </c>
      <c r="AQ408">
        <v>1</v>
      </c>
      <c r="AT408" t="s">
        <v>2540</v>
      </c>
      <c r="AU408" t="s">
        <v>2562</v>
      </c>
      <c r="AV408" t="s">
        <v>765</v>
      </c>
      <c r="AW408" t="s">
        <v>765</v>
      </c>
      <c r="AX408" t="s">
        <v>990</v>
      </c>
      <c r="AY408">
        <v>0</v>
      </c>
      <c r="AZ408" t="s">
        <v>994</v>
      </c>
      <c r="BA408">
        <v>1179740890846</v>
      </c>
      <c r="BD408">
        <v>1</v>
      </c>
      <c r="BF408" t="s">
        <v>2563</v>
      </c>
      <c r="BG408">
        <v>1333314600</v>
      </c>
      <c r="BH408" t="s">
        <v>995</v>
      </c>
      <c r="BI408">
        <v>3</v>
      </c>
      <c r="BJ408">
        <v>3</v>
      </c>
      <c r="BL408" t="s">
        <v>2543</v>
      </c>
    </row>
    <row r="409" spans="3:64">
      <c r="C409" s="2">
        <v>244482</v>
      </c>
      <c r="D409" s="2">
        <v>244482</v>
      </c>
      <c r="F409">
        <v>489</v>
      </c>
      <c r="G409" t="s">
        <v>2531</v>
      </c>
      <c r="H409">
        <v>23</v>
      </c>
      <c r="I409" t="s">
        <v>2532</v>
      </c>
      <c r="J409" t="s">
        <v>985</v>
      </c>
      <c r="K409" t="s">
        <v>986</v>
      </c>
      <c r="L409">
        <v>923</v>
      </c>
      <c r="N409" t="s">
        <v>2724</v>
      </c>
      <c r="O409" t="s">
        <v>2725</v>
      </c>
      <c r="P409">
        <v>1</v>
      </c>
      <c r="Q409" t="s">
        <v>2726</v>
      </c>
      <c r="R409" s="2">
        <v>244481</v>
      </c>
      <c r="S409" s="2">
        <v>244482</v>
      </c>
      <c r="T409" t="s">
        <v>2727</v>
      </c>
      <c r="U409">
        <v>23090975</v>
      </c>
      <c r="V409" t="s">
        <v>249</v>
      </c>
      <c r="W409">
        <v>3</v>
      </c>
      <c r="X409">
        <v>3</v>
      </c>
      <c r="Y409">
        <v>3</v>
      </c>
      <c r="Z409">
        <v>3</v>
      </c>
      <c r="AA409">
        <v>0</v>
      </c>
      <c r="AB409">
        <v>0</v>
      </c>
      <c r="AC409">
        <v>0</v>
      </c>
      <c r="AD409">
        <v>0</v>
      </c>
      <c r="AE409">
        <v>3</v>
      </c>
      <c r="AF409">
        <v>3</v>
      </c>
      <c r="AI409" t="s">
        <v>2537</v>
      </c>
      <c r="AJ409" t="s">
        <v>989</v>
      </c>
      <c r="AK409" t="s">
        <v>1039</v>
      </c>
      <c r="AL409" t="s">
        <v>1008</v>
      </c>
      <c r="AM409" t="s">
        <v>1009</v>
      </c>
      <c r="AN409" t="s">
        <v>2538</v>
      </c>
      <c r="AO409" t="s">
        <v>2539</v>
      </c>
      <c r="AP409">
        <v>10</v>
      </c>
      <c r="AQ409">
        <v>1</v>
      </c>
      <c r="AT409" t="s">
        <v>2540</v>
      </c>
      <c r="AU409" t="s">
        <v>2562</v>
      </c>
      <c r="AV409" t="s">
        <v>765</v>
      </c>
      <c r="AW409" t="s">
        <v>765</v>
      </c>
      <c r="AX409" t="s">
        <v>990</v>
      </c>
      <c r="AY409">
        <v>0</v>
      </c>
      <c r="AZ409" t="s">
        <v>994</v>
      </c>
      <c r="BA409">
        <v>1179740890846</v>
      </c>
      <c r="BD409">
        <v>1</v>
      </c>
      <c r="BF409" t="s">
        <v>2563</v>
      </c>
      <c r="BG409">
        <v>1333314600</v>
      </c>
      <c r="BH409" t="s">
        <v>995</v>
      </c>
      <c r="BI409">
        <v>3</v>
      </c>
      <c r="BJ409">
        <v>3</v>
      </c>
      <c r="BL409" t="s">
        <v>2543</v>
      </c>
    </row>
    <row r="410" spans="3:64">
      <c r="C410" s="2">
        <v>244482</v>
      </c>
      <c r="D410" s="2">
        <v>244482</v>
      </c>
      <c r="F410">
        <v>489</v>
      </c>
      <c r="G410" t="s">
        <v>2531</v>
      </c>
      <c r="H410">
        <v>23</v>
      </c>
      <c r="I410" t="s">
        <v>2532</v>
      </c>
      <c r="J410" t="s">
        <v>985</v>
      </c>
      <c r="K410" t="s">
        <v>986</v>
      </c>
      <c r="L410">
        <v>923</v>
      </c>
      <c r="N410" t="s">
        <v>2724</v>
      </c>
      <c r="O410" t="s">
        <v>2725</v>
      </c>
      <c r="P410">
        <v>1</v>
      </c>
      <c r="Q410" t="s">
        <v>2726</v>
      </c>
      <c r="R410" s="2">
        <v>244481</v>
      </c>
      <c r="S410" s="2">
        <v>244482</v>
      </c>
      <c r="T410" t="s">
        <v>2727</v>
      </c>
      <c r="U410">
        <v>23039556</v>
      </c>
      <c r="V410" t="s">
        <v>267</v>
      </c>
      <c r="W410">
        <v>3</v>
      </c>
      <c r="X410">
        <v>15</v>
      </c>
      <c r="Y410">
        <v>3</v>
      </c>
      <c r="Z410">
        <v>15</v>
      </c>
      <c r="AA410">
        <v>0</v>
      </c>
      <c r="AB410">
        <v>0</v>
      </c>
      <c r="AC410">
        <v>0</v>
      </c>
      <c r="AD410">
        <v>0</v>
      </c>
      <c r="AE410">
        <v>3</v>
      </c>
      <c r="AF410">
        <v>15</v>
      </c>
      <c r="AI410" t="s">
        <v>2537</v>
      </c>
      <c r="AJ410" t="s">
        <v>989</v>
      </c>
      <c r="AK410" t="s">
        <v>1039</v>
      </c>
      <c r="AL410" t="s">
        <v>1008</v>
      </c>
      <c r="AM410" t="s">
        <v>1009</v>
      </c>
      <c r="AN410" t="s">
        <v>2538</v>
      </c>
      <c r="AO410" t="s">
        <v>2539</v>
      </c>
      <c r="AP410">
        <v>10</v>
      </c>
      <c r="AQ410">
        <v>1</v>
      </c>
      <c r="AT410" t="s">
        <v>2540</v>
      </c>
      <c r="AU410" t="s">
        <v>2562</v>
      </c>
      <c r="AV410" t="s">
        <v>1010</v>
      </c>
      <c r="AW410" t="s">
        <v>765</v>
      </c>
      <c r="AX410" t="s">
        <v>990</v>
      </c>
      <c r="AY410">
        <v>0</v>
      </c>
      <c r="AZ410" t="s">
        <v>994</v>
      </c>
      <c r="BA410">
        <v>1179740890846</v>
      </c>
      <c r="BD410">
        <v>1</v>
      </c>
      <c r="BF410" t="s">
        <v>2563</v>
      </c>
      <c r="BG410">
        <v>1333314600</v>
      </c>
      <c r="BH410" t="s">
        <v>995</v>
      </c>
      <c r="BI410">
        <v>3</v>
      </c>
      <c r="BJ410">
        <v>15</v>
      </c>
      <c r="BL410" t="s">
        <v>2543</v>
      </c>
    </row>
    <row r="411" spans="3:64">
      <c r="C411" s="2">
        <v>244482</v>
      </c>
      <c r="D411" s="2">
        <v>244482</v>
      </c>
      <c r="F411">
        <v>489</v>
      </c>
      <c r="G411" t="s">
        <v>2531</v>
      </c>
      <c r="H411">
        <v>23</v>
      </c>
      <c r="I411" t="s">
        <v>2532</v>
      </c>
      <c r="J411" t="s">
        <v>985</v>
      </c>
      <c r="K411" t="s">
        <v>986</v>
      </c>
      <c r="L411">
        <v>923</v>
      </c>
      <c r="N411" t="s">
        <v>2728</v>
      </c>
      <c r="O411" t="s">
        <v>2729</v>
      </c>
      <c r="P411">
        <v>1</v>
      </c>
      <c r="Q411" t="s">
        <v>2730</v>
      </c>
      <c r="R411" s="2">
        <v>244481</v>
      </c>
      <c r="S411" s="2">
        <v>244482</v>
      </c>
      <c r="T411" t="s">
        <v>2731</v>
      </c>
      <c r="U411">
        <v>23090977</v>
      </c>
      <c r="V411" t="s">
        <v>98</v>
      </c>
      <c r="W411">
        <v>3</v>
      </c>
      <c r="X411">
        <v>3</v>
      </c>
      <c r="Y411">
        <v>3</v>
      </c>
      <c r="Z411">
        <v>3</v>
      </c>
      <c r="AA411">
        <v>0</v>
      </c>
      <c r="AB411">
        <v>0</v>
      </c>
      <c r="AC411">
        <v>0</v>
      </c>
      <c r="AD411">
        <v>0</v>
      </c>
      <c r="AE411">
        <v>3</v>
      </c>
      <c r="AF411">
        <v>3</v>
      </c>
      <c r="AI411" t="s">
        <v>2537</v>
      </c>
      <c r="AJ411" t="s">
        <v>989</v>
      </c>
      <c r="AK411" t="s">
        <v>1007</v>
      </c>
      <c r="AL411" t="s">
        <v>1008</v>
      </c>
      <c r="AM411" t="s">
        <v>1009</v>
      </c>
      <c r="AN411" t="s">
        <v>2538</v>
      </c>
      <c r="AO411" t="s">
        <v>2539</v>
      </c>
      <c r="AP411">
        <v>10</v>
      </c>
      <c r="AQ411">
        <v>1</v>
      </c>
      <c r="AT411" t="s">
        <v>2540</v>
      </c>
      <c r="AU411" t="s">
        <v>2562</v>
      </c>
      <c r="AV411" t="s">
        <v>765</v>
      </c>
      <c r="AW411" t="s">
        <v>765</v>
      </c>
      <c r="AX411" t="s">
        <v>990</v>
      </c>
      <c r="AY411">
        <v>0</v>
      </c>
      <c r="AZ411" t="s">
        <v>994</v>
      </c>
      <c r="BA411">
        <v>1179740890849</v>
      </c>
      <c r="BD411">
        <v>1</v>
      </c>
      <c r="BF411" t="s">
        <v>2563</v>
      </c>
      <c r="BG411">
        <v>1333314600</v>
      </c>
      <c r="BH411" t="s">
        <v>995</v>
      </c>
      <c r="BI411">
        <v>3</v>
      </c>
      <c r="BJ411">
        <v>3</v>
      </c>
      <c r="BK411">
        <v>1300</v>
      </c>
      <c r="BL411" t="s">
        <v>2543</v>
      </c>
    </row>
    <row r="412" spans="3:64">
      <c r="C412" s="2">
        <v>244482</v>
      </c>
      <c r="D412" s="2">
        <v>244482</v>
      </c>
      <c r="F412">
        <v>489</v>
      </c>
      <c r="G412" t="s">
        <v>2531</v>
      </c>
      <c r="H412">
        <v>23</v>
      </c>
      <c r="I412" t="s">
        <v>2532</v>
      </c>
      <c r="J412" t="s">
        <v>985</v>
      </c>
      <c r="K412" t="s">
        <v>986</v>
      </c>
      <c r="L412">
        <v>923</v>
      </c>
      <c r="N412" t="s">
        <v>2728</v>
      </c>
      <c r="O412" t="s">
        <v>2729</v>
      </c>
      <c r="P412">
        <v>1</v>
      </c>
      <c r="Q412" t="s">
        <v>2730</v>
      </c>
      <c r="R412" s="2">
        <v>244481</v>
      </c>
      <c r="S412" s="2">
        <v>244482</v>
      </c>
      <c r="T412" t="s">
        <v>2731</v>
      </c>
      <c r="U412">
        <v>23086965</v>
      </c>
      <c r="V412" t="s">
        <v>225</v>
      </c>
      <c r="W412">
        <v>3</v>
      </c>
      <c r="X412">
        <v>3</v>
      </c>
      <c r="Y412">
        <v>3</v>
      </c>
      <c r="Z412">
        <v>3</v>
      </c>
      <c r="AA412">
        <v>0</v>
      </c>
      <c r="AB412">
        <v>0</v>
      </c>
      <c r="AC412">
        <v>0</v>
      </c>
      <c r="AD412">
        <v>0</v>
      </c>
      <c r="AE412">
        <v>3</v>
      </c>
      <c r="AF412">
        <v>3</v>
      </c>
      <c r="AI412" t="s">
        <v>2537</v>
      </c>
      <c r="AJ412" t="s">
        <v>989</v>
      </c>
      <c r="AK412" t="s">
        <v>1039</v>
      </c>
      <c r="AL412" t="s">
        <v>1008</v>
      </c>
      <c r="AM412" t="s">
        <v>1009</v>
      </c>
      <c r="AN412" t="s">
        <v>2538</v>
      </c>
      <c r="AO412" t="s">
        <v>2539</v>
      </c>
      <c r="AP412">
        <v>10</v>
      </c>
      <c r="AQ412">
        <v>1</v>
      </c>
      <c r="AT412" t="s">
        <v>2540</v>
      </c>
      <c r="AU412" t="s">
        <v>2562</v>
      </c>
      <c r="AV412" t="s">
        <v>765</v>
      </c>
      <c r="AW412" t="s">
        <v>765</v>
      </c>
      <c r="AX412" t="s">
        <v>990</v>
      </c>
      <c r="AY412">
        <v>0</v>
      </c>
      <c r="AZ412" t="s">
        <v>994</v>
      </c>
      <c r="BA412">
        <v>1179740890849</v>
      </c>
      <c r="BD412">
        <v>1</v>
      </c>
      <c r="BF412" t="s">
        <v>2563</v>
      </c>
      <c r="BG412">
        <v>1333314600</v>
      </c>
      <c r="BH412" t="s">
        <v>995</v>
      </c>
      <c r="BI412">
        <v>3</v>
      </c>
      <c r="BJ412">
        <v>3</v>
      </c>
      <c r="BK412">
        <v>1300</v>
      </c>
      <c r="BL412" t="s">
        <v>2543</v>
      </c>
    </row>
    <row r="413" spans="3:64">
      <c r="C413" s="2">
        <v>244482</v>
      </c>
      <c r="D413" s="2">
        <v>244482</v>
      </c>
      <c r="F413">
        <v>489</v>
      </c>
      <c r="G413" t="s">
        <v>2531</v>
      </c>
      <c r="H413">
        <v>23</v>
      </c>
      <c r="I413" t="s">
        <v>2532</v>
      </c>
      <c r="J413" t="s">
        <v>985</v>
      </c>
      <c r="K413" t="s">
        <v>986</v>
      </c>
      <c r="L413">
        <v>923</v>
      </c>
      <c r="N413" t="s">
        <v>2728</v>
      </c>
      <c r="O413" t="s">
        <v>2729</v>
      </c>
      <c r="P413">
        <v>1</v>
      </c>
      <c r="Q413" t="s">
        <v>2730</v>
      </c>
      <c r="R413" s="2">
        <v>244481</v>
      </c>
      <c r="S413" s="2">
        <v>244482</v>
      </c>
      <c r="T413" t="s">
        <v>2731</v>
      </c>
      <c r="U413">
        <v>23086963</v>
      </c>
      <c r="V413" t="s">
        <v>142</v>
      </c>
      <c r="W413">
        <v>3</v>
      </c>
      <c r="X413">
        <v>3</v>
      </c>
      <c r="Y413">
        <v>3</v>
      </c>
      <c r="Z413">
        <v>3</v>
      </c>
      <c r="AA413">
        <v>0</v>
      </c>
      <c r="AB413">
        <v>0</v>
      </c>
      <c r="AC413">
        <v>0</v>
      </c>
      <c r="AD413">
        <v>0</v>
      </c>
      <c r="AE413">
        <v>3</v>
      </c>
      <c r="AF413">
        <v>3</v>
      </c>
      <c r="AI413" t="s">
        <v>2537</v>
      </c>
      <c r="AJ413" t="s">
        <v>989</v>
      </c>
      <c r="AK413" t="s">
        <v>1039</v>
      </c>
      <c r="AL413" t="s">
        <v>1008</v>
      </c>
      <c r="AM413" t="s">
        <v>1009</v>
      </c>
      <c r="AN413" t="s">
        <v>2538</v>
      </c>
      <c r="AO413" t="s">
        <v>2539</v>
      </c>
      <c r="AP413">
        <v>10</v>
      </c>
      <c r="AQ413">
        <v>1</v>
      </c>
      <c r="AT413" t="s">
        <v>2540</v>
      </c>
      <c r="AU413" t="s">
        <v>2562</v>
      </c>
      <c r="AV413" t="s">
        <v>765</v>
      </c>
      <c r="AW413" t="s">
        <v>765</v>
      </c>
      <c r="AX413" t="s">
        <v>990</v>
      </c>
      <c r="AY413">
        <v>0</v>
      </c>
      <c r="AZ413" t="s">
        <v>994</v>
      </c>
      <c r="BA413">
        <v>1179740890849</v>
      </c>
      <c r="BD413">
        <v>1</v>
      </c>
      <c r="BF413" t="s">
        <v>2563</v>
      </c>
      <c r="BG413">
        <v>1333314600</v>
      </c>
      <c r="BH413" t="s">
        <v>995</v>
      </c>
      <c r="BI413">
        <v>3</v>
      </c>
      <c r="BJ413">
        <v>3</v>
      </c>
      <c r="BK413">
        <v>1300</v>
      </c>
      <c r="BL413" t="s">
        <v>2543</v>
      </c>
    </row>
    <row r="414" spans="3:64">
      <c r="C414" s="2">
        <v>244482</v>
      </c>
      <c r="D414" s="2">
        <v>244482</v>
      </c>
      <c r="F414">
        <v>489</v>
      </c>
      <c r="G414" t="s">
        <v>2531</v>
      </c>
      <c r="H414">
        <v>23</v>
      </c>
      <c r="I414" t="s">
        <v>2532</v>
      </c>
      <c r="J414" t="s">
        <v>985</v>
      </c>
      <c r="K414" t="s">
        <v>986</v>
      </c>
      <c r="L414">
        <v>923</v>
      </c>
      <c r="N414" t="s">
        <v>2728</v>
      </c>
      <c r="O414" t="s">
        <v>2729</v>
      </c>
      <c r="P414">
        <v>1</v>
      </c>
      <c r="Q414" t="s">
        <v>2730</v>
      </c>
      <c r="R414" s="2">
        <v>244481</v>
      </c>
      <c r="S414" s="2">
        <v>244482</v>
      </c>
      <c r="T414" t="s">
        <v>2731</v>
      </c>
      <c r="U414">
        <v>23090974</v>
      </c>
      <c r="V414" t="s">
        <v>211</v>
      </c>
      <c r="W414">
        <v>3</v>
      </c>
      <c r="X414">
        <v>3</v>
      </c>
      <c r="Y414">
        <v>3</v>
      </c>
      <c r="Z414">
        <v>3</v>
      </c>
      <c r="AA414">
        <v>0</v>
      </c>
      <c r="AB414">
        <v>0</v>
      </c>
      <c r="AC414">
        <v>0</v>
      </c>
      <c r="AD414">
        <v>0</v>
      </c>
      <c r="AE414">
        <v>3</v>
      </c>
      <c r="AF414">
        <v>3</v>
      </c>
      <c r="AI414" t="s">
        <v>2537</v>
      </c>
      <c r="AJ414" t="s">
        <v>989</v>
      </c>
      <c r="AK414" t="s">
        <v>1039</v>
      </c>
      <c r="AL414" t="s">
        <v>1008</v>
      </c>
      <c r="AM414" t="s">
        <v>1009</v>
      </c>
      <c r="AN414" t="s">
        <v>2538</v>
      </c>
      <c r="AO414" t="s">
        <v>2539</v>
      </c>
      <c r="AP414">
        <v>10</v>
      </c>
      <c r="AQ414">
        <v>1</v>
      </c>
      <c r="AT414" t="s">
        <v>2540</v>
      </c>
      <c r="AU414" t="s">
        <v>2562</v>
      </c>
      <c r="AV414" t="s">
        <v>765</v>
      </c>
      <c r="AW414" t="s">
        <v>765</v>
      </c>
      <c r="AX414" t="s">
        <v>990</v>
      </c>
      <c r="AY414">
        <v>0</v>
      </c>
      <c r="AZ414" t="s">
        <v>994</v>
      </c>
      <c r="BA414">
        <v>1179740890849</v>
      </c>
      <c r="BD414">
        <v>1</v>
      </c>
      <c r="BF414" t="s">
        <v>2563</v>
      </c>
      <c r="BG414">
        <v>1333314600</v>
      </c>
      <c r="BH414" t="s">
        <v>995</v>
      </c>
      <c r="BI414">
        <v>3</v>
      </c>
      <c r="BJ414">
        <v>3</v>
      </c>
      <c r="BK414">
        <v>1300</v>
      </c>
      <c r="BL414" t="s">
        <v>2543</v>
      </c>
    </row>
    <row r="415" spans="3:64">
      <c r="C415" s="2">
        <v>244482</v>
      </c>
      <c r="D415" s="2">
        <v>244482</v>
      </c>
      <c r="F415">
        <v>489</v>
      </c>
      <c r="G415" t="s">
        <v>2531</v>
      </c>
      <c r="H415">
        <v>23</v>
      </c>
      <c r="I415" t="s">
        <v>2532</v>
      </c>
      <c r="J415" t="s">
        <v>985</v>
      </c>
      <c r="K415" t="s">
        <v>986</v>
      </c>
      <c r="L415">
        <v>923</v>
      </c>
      <c r="N415" t="s">
        <v>2728</v>
      </c>
      <c r="O415" t="s">
        <v>2729</v>
      </c>
      <c r="P415">
        <v>1</v>
      </c>
      <c r="Q415" t="s">
        <v>2730</v>
      </c>
      <c r="R415" s="2">
        <v>244481</v>
      </c>
      <c r="S415" s="2">
        <v>244482</v>
      </c>
      <c r="T415" t="s">
        <v>2731</v>
      </c>
      <c r="U415">
        <v>23088348</v>
      </c>
      <c r="V415" t="s">
        <v>78</v>
      </c>
      <c r="W415">
        <v>5</v>
      </c>
      <c r="X415">
        <v>5</v>
      </c>
      <c r="Y415">
        <v>5</v>
      </c>
      <c r="Z415">
        <v>5</v>
      </c>
      <c r="AA415">
        <v>0</v>
      </c>
      <c r="AB415">
        <v>0</v>
      </c>
      <c r="AC415">
        <v>0</v>
      </c>
      <c r="AD415">
        <v>0</v>
      </c>
      <c r="AE415">
        <v>5</v>
      </c>
      <c r="AF415">
        <v>5</v>
      </c>
      <c r="AI415" t="s">
        <v>2537</v>
      </c>
      <c r="AJ415" t="s">
        <v>989</v>
      </c>
      <c r="AK415" t="s">
        <v>1007</v>
      </c>
      <c r="AL415" t="s">
        <v>1008</v>
      </c>
      <c r="AM415" t="s">
        <v>1009</v>
      </c>
      <c r="AN415" t="s">
        <v>2538</v>
      </c>
      <c r="AO415" t="s">
        <v>2539</v>
      </c>
      <c r="AP415">
        <v>10</v>
      </c>
      <c r="AQ415">
        <v>1</v>
      </c>
      <c r="AT415" t="s">
        <v>2540</v>
      </c>
      <c r="AU415" t="s">
        <v>2562</v>
      </c>
      <c r="AV415" t="s">
        <v>765</v>
      </c>
      <c r="AW415" t="s">
        <v>765</v>
      </c>
      <c r="AX415" t="s">
        <v>990</v>
      </c>
      <c r="AY415">
        <v>0</v>
      </c>
      <c r="AZ415" t="s">
        <v>994</v>
      </c>
      <c r="BA415">
        <v>1179740890849</v>
      </c>
      <c r="BD415">
        <v>1</v>
      </c>
      <c r="BF415" t="s">
        <v>2563</v>
      </c>
      <c r="BG415">
        <v>1333314600</v>
      </c>
      <c r="BH415" t="s">
        <v>995</v>
      </c>
      <c r="BI415">
        <v>5</v>
      </c>
      <c r="BJ415">
        <v>5</v>
      </c>
      <c r="BK415">
        <v>1300</v>
      </c>
      <c r="BL415" t="s">
        <v>2543</v>
      </c>
    </row>
    <row r="416" spans="3:64">
      <c r="C416" s="2">
        <v>244482</v>
      </c>
      <c r="D416" s="2">
        <v>244482</v>
      </c>
      <c r="F416">
        <v>489</v>
      </c>
      <c r="G416" t="s">
        <v>2531</v>
      </c>
      <c r="H416">
        <v>23</v>
      </c>
      <c r="I416" t="s">
        <v>2532</v>
      </c>
      <c r="J416" t="s">
        <v>985</v>
      </c>
      <c r="K416" t="s">
        <v>986</v>
      </c>
      <c r="L416">
        <v>923</v>
      </c>
      <c r="N416" t="s">
        <v>2728</v>
      </c>
      <c r="O416" t="s">
        <v>2729</v>
      </c>
      <c r="P416">
        <v>1</v>
      </c>
      <c r="Q416" t="s">
        <v>2730</v>
      </c>
      <c r="R416" s="2">
        <v>244481</v>
      </c>
      <c r="S416" s="2">
        <v>244482</v>
      </c>
      <c r="T416" t="s">
        <v>2731</v>
      </c>
      <c r="U416">
        <v>23039556</v>
      </c>
      <c r="V416" t="s">
        <v>267</v>
      </c>
      <c r="W416">
        <v>3</v>
      </c>
      <c r="X416">
        <v>15</v>
      </c>
      <c r="Y416">
        <v>3</v>
      </c>
      <c r="Z416">
        <v>15</v>
      </c>
      <c r="AA416">
        <v>0</v>
      </c>
      <c r="AB416">
        <v>0</v>
      </c>
      <c r="AC416">
        <v>0</v>
      </c>
      <c r="AD416">
        <v>0</v>
      </c>
      <c r="AE416">
        <v>3</v>
      </c>
      <c r="AF416">
        <v>15</v>
      </c>
      <c r="AI416" t="s">
        <v>2537</v>
      </c>
      <c r="AJ416" t="s">
        <v>989</v>
      </c>
      <c r="AK416" t="s">
        <v>1039</v>
      </c>
      <c r="AL416" t="s">
        <v>1008</v>
      </c>
      <c r="AM416" t="s">
        <v>1009</v>
      </c>
      <c r="AN416" t="s">
        <v>2538</v>
      </c>
      <c r="AO416" t="s">
        <v>2539</v>
      </c>
      <c r="AP416">
        <v>10</v>
      </c>
      <c r="AQ416">
        <v>1</v>
      </c>
      <c r="AT416" t="s">
        <v>2540</v>
      </c>
      <c r="AU416" t="s">
        <v>2562</v>
      </c>
      <c r="AV416" t="s">
        <v>1010</v>
      </c>
      <c r="AW416" t="s">
        <v>765</v>
      </c>
      <c r="AX416" t="s">
        <v>990</v>
      </c>
      <c r="AY416">
        <v>0</v>
      </c>
      <c r="AZ416" t="s">
        <v>994</v>
      </c>
      <c r="BA416">
        <v>1179740890849</v>
      </c>
      <c r="BD416">
        <v>1</v>
      </c>
      <c r="BF416" t="s">
        <v>2563</v>
      </c>
      <c r="BG416">
        <v>1333314600</v>
      </c>
      <c r="BH416" t="s">
        <v>995</v>
      </c>
      <c r="BI416">
        <v>3</v>
      </c>
      <c r="BJ416">
        <v>15</v>
      </c>
      <c r="BK416">
        <v>1300</v>
      </c>
      <c r="BL416" t="s">
        <v>2543</v>
      </c>
    </row>
    <row r="417" spans="3:64">
      <c r="C417" s="2">
        <v>244482</v>
      </c>
      <c r="D417" s="2">
        <v>244482</v>
      </c>
      <c r="F417">
        <v>489</v>
      </c>
      <c r="G417" t="s">
        <v>2531</v>
      </c>
      <c r="H417">
        <v>23</v>
      </c>
      <c r="I417" t="s">
        <v>2532</v>
      </c>
      <c r="J417" t="s">
        <v>985</v>
      </c>
      <c r="K417" t="s">
        <v>986</v>
      </c>
      <c r="L417">
        <v>923</v>
      </c>
      <c r="N417" t="s">
        <v>2728</v>
      </c>
      <c r="O417" t="s">
        <v>2729</v>
      </c>
      <c r="P417">
        <v>1</v>
      </c>
      <c r="Q417" t="s">
        <v>2730</v>
      </c>
      <c r="R417" s="2">
        <v>244481</v>
      </c>
      <c r="S417" s="2">
        <v>244482</v>
      </c>
      <c r="T417" t="s">
        <v>2731</v>
      </c>
      <c r="U417">
        <v>23086969</v>
      </c>
      <c r="V417" t="s">
        <v>189</v>
      </c>
      <c r="W417">
        <v>3</v>
      </c>
      <c r="X417">
        <v>3</v>
      </c>
      <c r="Y417">
        <v>3</v>
      </c>
      <c r="Z417">
        <v>3</v>
      </c>
      <c r="AA417">
        <v>0</v>
      </c>
      <c r="AB417">
        <v>0</v>
      </c>
      <c r="AC417">
        <v>0</v>
      </c>
      <c r="AD417">
        <v>0</v>
      </c>
      <c r="AE417">
        <v>3</v>
      </c>
      <c r="AF417">
        <v>3</v>
      </c>
      <c r="AI417" t="s">
        <v>2537</v>
      </c>
      <c r="AJ417" t="s">
        <v>989</v>
      </c>
      <c r="AK417" t="s">
        <v>1039</v>
      </c>
      <c r="AL417" t="s">
        <v>1008</v>
      </c>
      <c r="AM417" t="s">
        <v>1009</v>
      </c>
      <c r="AN417" t="s">
        <v>2538</v>
      </c>
      <c r="AO417" t="s">
        <v>2539</v>
      </c>
      <c r="AP417">
        <v>10</v>
      </c>
      <c r="AQ417">
        <v>1</v>
      </c>
      <c r="AT417" t="s">
        <v>2540</v>
      </c>
      <c r="AU417" t="s">
        <v>2562</v>
      </c>
      <c r="AV417" t="s">
        <v>765</v>
      </c>
      <c r="AW417" t="s">
        <v>765</v>
      </c>
      <c r="AX417" t="s">
        <v>990</v>
      </c>
      <c r="AY417">
        <v>0</v>
      </c>
      <c r="AZ417" t="s">
        <v>994</v>
      </c>
      <c r="BA417">
        <v>1179740890849</v>
      </c>
      <c r="BD417">
        <v>1</v>
      </c>
      <c r="BF417" t="s">
        <v>2563</v>
      </c>
      <c r="BG417">
        <v>1333314600</v>
      </c>
      <c r="BH417" t="s">
        <v>995</v>
      </c>
      <c r="BI417">
        <v>3</v>
      </c>
      <c r="BJ417">
        <v>3</v>
      </c>
      <c r="BK417">
        <v>1300</v>
      </c>
      <c r="BL417" t="s">
        <v>2543</v>
      </c>
    </row>
    <row r="418" spans="3:64">
      <c r="C418" s="2">
        <v>244482</v>
      </c>
      <c r="D418" s="2">
        <v>244482</v>
      </c>
      <c r="F418">
        <v>489</v>
      </c>
      <c r="G418" t="s">
        <v>2531</v>
      </c>
      <c r="H418">
        <v>23</v>
      </c>
      <c r="I418" t="s">
        <v>2532</v>
      </c>
      <c r="J418" t="s">
        <v>985</v>
      </c>
      <c r="K418" t="s">
        <v>986</v>
      </c>
      <c r="L418">
        <v>923</v>
      </c>
      <c r="N418" t="s">
        <v>2728</v>
      </c>
      <c r="O418" t="s">
        <v>2729</v>
      </c>
      <c r="P418">
        <v>1</v>
      </c>
      <c r="Q418" t="s">
        <v>2730</v>
      </c>
      <c r="R418" s="2">
        <v>244481</v>
      </c>
      <c r="S418" s="2">
        <v>244482</v>
      </c>
      <c r="T418" t="s">
        <v>2731</v>
      </c>
      <c r="U418">
        <v>23086968</v>
      </c>
      <c r="V418" t="s">
        <v>247</v>
      </c>
      <c r="W418">
        <v>3</v>
      </c>
      <c r="X418">
        <v>3</v>
      </c>
      <c r="Y418">
        <v>3</v>
      </c>
      <c r="Z418">
        <v>3</v>
      </c>
      <c r="AA418">
        <v>0</v>
      </c>
      <c r="AB418">
        <v>0</v>
      </c>
      <c r="AC418">
        <v>0</v>
      </c>
      <c r="AD418">
        <v>0</v>
      </c>
      <c r="AE418">
        <v>3</v>
      </c>
      <c r="AF418">
        <v>3</v>
      </c>
      <c r="AI418" t="s">
        <v>2537</v>
      </c>
      <c r="AJ418" t="s">
        <v>989</v>
      </c>
      <c r="AK418" t="s">
        <v>1039</v>
      </c>
      <c r="AL418" t="s">
        <v>1008</v>
      </c>
      <c r="AM418" t="s">
        <v>1009</v>
      </c>
      <c r="AN418" t="s">
        <v>2538</v>
      </c>
      <c r="AO418" t="s">
        <v>2539</v>
      </c>
      <c r="AP418">
        <v>10</v>
      </c>
      <c r="AQ418">
        <v>1</v>
      </c>
      <c r="AT418" t="s">
        <v>2540</v>
      </c>
      <c r="AU418" t="s">
        <v>2562</v>
      </c>
      <c r="AV418" t="s">
        <v>765</v>
      </c>
      <c r="AW418" t="s">
        <v>765</v>
      </c>
      <c r="AX418" t="s">
        <v>990</v>
      </c>
      <c r="AY418">
        <v>0</v>
      </c>
      <c r="AZ418" t="s">
        <v>994</v>
      </c>
      <c r="BA418">
        <v>1179740890849</v>
      </c>
      <c r="BD418">
        <v>1</v>
      </c>
      <c r="BF418" t="s">
        <v>2563</v>
      </c>
      <c r="BG418">
        <v>1333314600</v>
      </c>
      <c r="BH418" t="s">
        <v>995</v>
      </c>
      <c r="BI418">
        <v>3</v>
      </c>
      <c r="BJ418">
        <v>3</v>
      </c>
      <c r="BK418">
        <v>1300</v>
      </c>
      <c r="BL418" t="s">
        <v>2543</v>
      </c>
    </row>
    <row r="419" spans="3:64">
      <c r="C419" s="2">
        <v>244482</v>
      </c>
      <c r="D419" s="2">
        <v>244482</v>
      </c>
      <c r="F419">
        <v>489</v>
      </c>
      <c r="G419" t="s">
        <v>2531</v>
      </c>
      <c r="H419">
        <v>23</v>
      </c>
      <c r="I419" t="s">
        <v>2532</v>
      </c>
      <c r="J419" t="s">
        <v>985</v>
      </c>
      <c r="K419" t="s">
        <v>986</v>
      </c>
      <c r="L419">
        <v>923</v>
      </c>
      <c r="N419" t="s">
        <v>2728</v>
      </c>
      <c r="O419" t="s">
        <v>2729</v>
      </c>
      <c r="P419">
        <v>1</v>
      </c>
      <c r="Q419" t="s">
        <v>2730</v>
      </c>
      <c r="R419" s="2">
        <v>244481</v>
      </c>
      <c r="S419" s="2">
        <v>244482</v>
      </c>
      <c r="T419" t="s">
        <v>2731</v>
      </c>
      <c r="U419">
        <v>23090967</v>
      </c>
      <c r="V419" t="s">
        <v>63</v>
      </c>
      <c r="W419">
        <v>3</v>
      </c>
      <c r="X419">
        <v>3</v>
      </c>
      <c r="Y419">
        <v>3</v>
      </c>
      <c r="Z419">
        <v>3</v>
      </c>
      <c r="AA419">
        <v>0</v>
      </c>
      <c r="AB419">
        <v>0</v>
      </c>
      <c r="AC419">
        <v>0</v>
      </c>
      <c r="AD419">
        <v>0</v>
      </c>
      <c r="AE419">
        <v>3</v>
      </c>
      <c r="AF419">
        <v>3</v>
      </c>
      <c r="AI419" t="s">
        <v>2537</v>
      </c>
      <c r="AJ419" t="s">
        <v>989</v>
      </c>
      <c r="AK419" t="s">
        <v>1007</v>
      </c>
      <c r="AL419" t="s">
        <v>1008</v>
      </c>
      <c r="AM419" t="s">
        <v>1009</v>
      </c>
      <c r="AN419" t="s">
        <v>2538</v>
      </c>
      <c r="AO419" t="s">
        <v>2539</v>
      </c>
      <c r="AP419">
        <v>10</v>
      </c>
      <c r="AQ419">
        <v>1</v>
      </c>
      <c r="AT419" t="s">
        <v>2540</v>
      </c>
      <c r="AU419" t="s">
        <v>2562</v>
      </c>
      <c r="AV419" t="s">
        <v>765</v>
      </c>
      <c r="AW419" t="s">
        <v>765</v>
      </c>
      <c r="AX419" t="s">
        <v>990</v>
      </c>
      <c r="AY419">
        <v>0</v>
      </c>
      <c r="AZ419" t="s">
        <v>994</v>
      </c>
      <c r="BA419">
        <v>1179740890849</v>
      </c>
      <c r="BD419">
        <v>1</v>
      </c>
      <c r="BF419" t="s">
        <v>2563</v>
      </c>
      <c r="BG419">
        <v>1333314600</v>
      </c>
      <c r="BH419" t="s">
        <v>995</v>
      </c>
      <c r="BI419">
        <v>3</v>
      </c>
      <c r="BJ419">
        <v>3</v>
      </c>
      <c r="BK419">
        <v>1300</v>
      </c>
      <c r="BL419" t="s">
        <v>2543</v>
      </c>
    </row>
    <row r="420" spans="3:64">
      <c r="C420" s="2">
        <v>244482</v>
      </c>
      <c r="D420" s="2">
        <v>244482</v>
      </c>
      <c r="F420">
        <v>489</v>
      </c>
      <c r="G420" t="s">
        <v>2531</v>
      </c>
      <c r="H420">
        <v>23</v>
      </c>
      <c r="I420" t="s">
        <v>2532</v>
      </c>
      <c r="J420" t="s">
        <v>985</v>
      </c>
      <c r="K420" t="s">
        <v>986</v>
      </c>
      <c r="L420">
        <v>923</v>
      </c>
      <c r="N420" t="s">
        <v>2728</v>
      </c>
      <c r="O420" t="s">
        <v>2729</v>
      </c>
      <c r="P420">
        <v>1</v>
      </c>
      <c r="Q420" t="s">
        <v>2730</v>
      </c>
      <c r="R420" s="2">
        <v>244481</v>
      </c>
      <c r="S420" s="2">
        <v>244482</v>
      </c>
      <c r="T420" t="s">
        <v>2731</v>
      </c>
      <c r="U420">
        <v>23086966</v>
      </c>
      <c r="V420" t="s">
        <v>199</v>
      </c>
      <c r="W420">
        <v>3</v>
      </c>
      <c r="X420">
        <v>3</v>
      </c>
      <c r="Y420">
        <v>3</v>
      </c>
      <c r="Z420">
        <v>3</v>
      </c>
      <c r="AA420">
        <v>0</v>
      </c>
      <c r="AB420">
        <v>0</v>
      </c>
      <c r="AC420">
        <v>0</v>
      </c>
      <c r="AD420">
        <v>0</v>
      </c>
      <c r="AE420">
        <v>3</v>
      </c>
      <c r="AF420">
        <v>3</v>
      </c>
      <c r="AI420" t="s">
        <v>2537</v>
      </c>
      <c r="AJ420" t="s">
        <v>989</v>
      </c>
      <c r="AK420" t="s">
        <v>1039</v>
      </c>
      <c r="AL420" t="s">
        <v>1008</v>
      </c>
      <c r="AM420" t="s">
        <v>1009</v>
      </c>
      <c r="AN420" t="s">
        <v>2538</v>
      </c>
      <c r="AO420" t="s">
        <v>2539</v>
      </c>
      <c r="AP420">
        <v>10</v>
      </c>
      <c r="AQ420">
        <v>1</v>
      </c>
      <c r="AT420" t="s">
        <v>2540</v>
      </c>
      <c r="AU420" t="s">
        <v>2562</v>
      </c>
      <c r="AV420" t="s">
        <v>765</v>
      </c>
      <c r="AW420" t="s">
        <v>765</v>
      </c>
      <c r="AX420" t="s">
        <v>990</v>
      </c>
      <c r="AY420">
        <v>0</v>
      </c>
      <c r="AZ420" t="s">
        <v>994</v>
      </c>
      <c r="BA420">
        <v>1179740890849</v>
      </c>
      <c r="BD420">
        <v>1</v>
      </c>
      <c r="BF420" t="s">
        <v>2563</v>
      </c>
      <c r="BG420">
        <v>1333314600</v>
      </c>
      <c r="BH420" t="s">
        <v>995</v>
      </c>
      <c r="BI420">
        <v>3</v>
      </c>
      <c r="BJ420">
        <v>3</v>
      </c>
      <c r="BK420">
        <v>1300</v>
      </c>
      <c r="BL420" t="s">
        <v>2543</v>
      </c>
    </row>
    <row r="421" spans="3:64">
      <c r="C421" s="2">
        <v>244482</v>
      </c>
      <c r="D421" s="2">
        <v>244482</v>
      </c>
      <c r="F421">
        <v>489</v>
      </c>
      <c r="G421" t="s">
        <v>2531</v>
      </c>
      <c r="H421">
        <v>23</v>
      </c>
      <c r="I421" t="s">
        <v>2532</v>
      </c>
      <c r="J421" t="s">
        <v>985</v>
      </c>
      <c r="K421" t="s">
        <v>986</v>
      </c>
      <c r="L421">
        <v>923</v>
      </c>
      <c r="N421" t="s">
        <v>2728</v>
      </c>
      <c r="O421" t="s">
        <v>2729</v>
      </c>
      <c r="P421">
        <v>1</v>
      </c>
      <c r="Q421" t="s">
        <v>2730</v>
      </c>
      <c r="R421" s="2">
        <v>244481</v>
      </c>
      <c r="S421" s="2">
        <v>244482</v>
      </c>
      <c r="T421" t="s">
        <v>2731</v>
      </c>
      <c r="U421">
        <v>23095547</v>
      </c>
      <c r="V421" t="s">
        <v>144</v>
      </c>
      <c r="W421">
        <v>3</v>
      </c>
      <c r="X421">
        <v>3</v>
      </c>
      <c r="Y421">
        <v>3</v>
      </c>
      <c r="Z421">
        <v>3</v>
      </c>
      <c r="AA421">
        <v>0</v>
      </c>
      <c r="AB421">
        <v>0</v>
      </c>
      <c r="AC421">
        <v>0</v>
      </c>
      <c r="AD421">
        <v>0</v>
      </c>
      <c r="AE421">
        <v>3</v>
      </c>
      <c r="AF421">
        <v>3</v>
      </c>
      <c r="AI421" t="s">
        <v>2537</v>
      </c>
      <c r="AJ421" t="s">
        <v>989</v>
      </c>
      <c r="AK421" t="s">
        <v>1039</v>
      </c>
      <c r="AL421" t="s">
        <v>1008</v>
      </c>
      <c r="AM421" t="s">
        <v>1009</v>
      </c>
      <c r="AN421" t="s">
        <v>2538</v>
      </c>
      <c r="AO421" t="s">
        <v>2539</v>
      </c>
      <c r="AP421">
        <v>10</v>
      </c>
      <c r="AQ421">
        <v>1</v>
      </c>
      <c r="AT421" t="s">
        <v>2540</v>
      </c>
      <c r="AU421" t="s">
        <v>2562</v>
      </c>
      <c r="AV421" t="s">
        <v>765</v>
      </c>
      <c r="AW421" t="s">
        <v>765</v>
      </c>
      <c r="AX421" t="s">
        <v>990</v>
      </c>
      <c r="AY421">
        <v>0</v>
      </c>
      <c r="AZ421" t="s">
        <v>994</v>
      </c>
      <c r="BA421">
        <v>1179740890849</v>
      </c>
      <c r="BD421">
        <v>1</v>
      </c>
      <c r="BF421" t="s">
        <v>2563</v>
      </c>
      <c r="BG421">
        <v>1333314600</v>
      </c>
      <c r="BH421" t="s">
        <v>995</v>
      </c>
      <c r="BI421">
        <v>3</v>
      </c>
      <c r="BJ421">
        <v>3</v>
      </c>
      <c r="BK421">
        <v>1300</v>
      </c>
      <c r="BL421" t="s">
        <v>2543</v>
      </c>
    </row>
    <row r="422" spans="3:64">
      <c r="C422" s="2">
        <v>244482</v>
      </c>
      <c r="D422" s="2">
        <v>244482</v>
      </c>
      <c r="F422">
        <v>489</v>
      </c>
      <c r="G422" t="s">
        <v>2531</v>
      </c>
      <c r="H422">
        <v>23</v>
      </c>
      <c r="I422" t="s">
        <v>2532</v>
      </c>
      <c r="J422" t="s">
        <v>985</v>
      </c>
      <c r="K422" t="s">
        <v>986</v>
      </c>
      <c r="L422">
        <v>923</v>
      </c>
      <c r="N422" t="s">
        <v>2728</v>
      </c>
      <c r="O422" t="s">
        <v>2729</v>
      </c>
      <c r="P422">
        <v>1</v>
      </c>
      <c r="Q422" t="s">
        <v>2730</v>
      </c>
      <c r="R422" s="2">
        <v>244481</v>
      </c>
      <c r="S422" s="2">
        <v>244482</v>
      </c>
      <c r="T422" t="s">
        <v>2731</v>
      </c>
      <c r="U422">
        <v>23090975</v>
      </c>
      <c r="V422" t="s">
        <v>249</v>
      </c>
      <c r="W422">
        <v>3</v>
      </c>
      <c r="X422">
        <v>3</v>
      </c>
      <c r="Y422">
        <v>3</v>
      </c>
      <c r="Z422">
        <v>3</v>
      </c>
      <c r="AA422">
        <v>0</v>
      </c>
      <c r="AB422">
        <v>0</v>
      </c>
      <c r="AC422">
        <v>0</v>
      </c>
      <c r="AD422">
        <v>0</v>
      </c>
      <c r="AE422">
        <v>3</v>
      </c>
      <c r="AF422">
        <v>3</v>
      </c>
      <c r="AI422" t="s">
        <v>2537</v>
      </c>
      <c r="AJ422" t="s">
        <v>989</v>
      </c>
      <c r="AK422" t="s">
        <v>1039</v>
      </c>
      <c r="AL422" t="s">
        <v>1008</v>
      </c>
      <c r="AM422" t="s">
        <v>1009</v>
      </c>
      <c r="AN422" t="s">
        <v>2538</v>
      </c>
      <c r="AO422" t="s">
        <v>2539</v>
      </c>
      <c r="AP422">
        <v>10</v>
      </c>
      <c r="AQ422">
        <v>1</v>
      </c>
      <c r="AT422" t="s">
        <v>2540</v>
      </c>
      <c r="AU422" t="s">
        <v>2562</v>
      </c>
      <c r="AV422" t="s">
        <v>765</v>
      </c>
      <c r="AW422" t="s">
        <v>765</v>
      </c>
      <c r="AX422" t="s">
        <v>990</v>
      </c>
      <c r="AY422">
        <v>0</v>
      </c>
      <c r="AZ422" t="s">
        <v>994</v>
      </c>
      <c r="BA422">
        <v>1179740890849</v>
      </c>
      <c r="BD422">
        <v>1</v>
      </c>
      <c r="BF422" t="s">
        <v>2563</v>
      </c>
      <c r="BG422">
        <v>1333314600</v>
      </c>
      <c r="BH422" t="s">
        <v>995</v>
      </c>
      <c r="BI422">
        <v>3</v>
      </c>
      <c r="BJ422">
        <v>3</v>
      </c>
      <c r="BK422">
        <v>1300</v>
      </c>
      <c r="BL422" t="s">
        <v>2543</v>
      </c>
    </row>
    <row r="423" spans="3:64">
      <c r="C423" s="2">
        <v>244482</v>
      </c>
      <c r="D423" s="2">
        <v>244482</v>
      </c>
      <c r="F423">
        <v>489</v>
      </c>
      <c r="G423" t="s">
        <v>2531</v>
      </c>
      <c r="H423">
        <v>23</v>
      </c>
      <c r="I423" t="s">
        <v>2532</v>
      </c>
      <c r="J423" t="s">
        <v>985</v>
      </c>
      <c r="K423" t="s">
        <v>986</v>
      </c>
      <c r="L423">
        <v>923</v>
      </c>
      <c r="N423" t="s">
        <v>2728</v>
      </c>
      <c r="O423" t="s">
        <v>2729</v>
      </c>
      <c r="P423">
        <v>1</v>
      </c>
      <c r="Q423" t="s">
        <v>2730</v>
      </c>
      <c r="R423" s="2">
        <v>244481</v>
      </c>
      <c r="S423" s="2">
        <v>244482</v>
      </c>
      <c r="T423" t="s">
        <v>2731</v>
      </c>
      <c r="U423">
        <v>23086964</v>
      </c>
      <c r="V423" t="s">
        <v>156</v>
      </c>
      <c r="W423">
        <v>3</v>
      </c>
      <c r="X423">
        <v>3</v>
      </c>
      <c r="Y423">
        <v>3</v>
      </c>
      <c r="Z423">
        <v>3</v>
      </c>
      <c r="AA423">
        <v>0</v>
      </c>
      <c r="AB423">
        <v>0</v>
      </c>
      <c r="AC423">
        <v>0</v>
      </c>
      <c r="AD423">
        <v>0</v>
      </c>
      <c r="AE423">
        <v>3</v>
      </c>
      <c r="AF423">
        <v>3</v>
      </c>
      <c r="AI423" t="s">
        <v>2537</v>
      </c>
      <c r="AJ423" t="s">
        <v>989</v>
      </c>
      <c r="AK423" t="s">
        <v>1039</v>
      </c>
      <c r="AL423" t="s">
        <v>1008</v>
      </c>
      <c r="AM423" t="s">
        <v>1009</v>
      </c>
      <c r="AN423" t="s">
        <v>2538</v>
      </c>
      <c r="AO423" t="s">
        <v>2539</v>
      </c>
      <c r="AP423">
        <v>10</v>
      </c>
      <c r="AQ423">
        <v>1</v>
      </c>
      <c r="AT423" t="s">
        <v>2540</v>
      </c>
      <c r="AU423" t="s">
        <v>2562</v>
      </c>
      <c r="AV423" t="s">
        <v>765</v>
      </c>
      <c r="AW423" t="s">
        <v>765</v>
      </c>
      <c r="AX423" t="s">
        <v>990</v>
      </c>
      <c r="AY423">
        <v>0</v>
      </c>
      <c r="AZ423" t="s">
        <v>994</v>
      </c>
      <c r="BA423">
        <v>1179740890849</v>
      </c>
      <c r="BD423">
        <v>1</v>
      </c>
      <c r="BF423" t="s">
        <v>2563</v>
      </c>
      <c r="BG423">
        <v>1333314600</v>
      </c>
      <c r="BH423" t="s">
        <v>995</v>
      </c>
      <c r="BI423">
        <v>3</v>
      </c>
      <c r="BJ423">
        <v>3</v>
      </c>
      <c r="BK423">
        <v>1300</v>
      </c>
      <c r="BL423" t="s">
        <v>2543</v>
      </c>
    </row>
    <row r="424" spans="3:64">
      <c r="C424" s="2">
        <v>244482</v>
      </c>
      <c r="D424" s="2">
        <v>244482</v>
      </c>
      <c r="F424">
        <v>489</v>
      </c>
      <c r="G424" t="s">
        <v>2531</v>
      </c>
      <c r="H424">
        <v>23</v>
      </c>
      <c r="I424" t="s">
        <v>2532</v>
      </c>
      <c r="J424" t="s">
        <v>985</v>
      </c>
      <c r="K424" t="s">
        <v>986</v>
      </c>
      <c r="L424">
        <v>923</v>
      </c>
      <c r="N424" t="s">
        <v>2732</v>
      </c>
      <c r="O424" t="s">
        <v>2733</v>
      </c>
      <c r="P424">
        <v>1</v>
      </c>
      <c r="Q424" t="s">
        <v>2734</v>
      </c>
      <c r="R424" s="2">
        <v>244481</v>
      </c>
      <c r="S424" s="2">
        <v>244482</v>
      </c>
      <c r="T424" t="s">
        <v>2735</v>
      </c>
      <c r="U424">
        <v>23090977</v>
      </c>
      <c r="V424" t="s">
        <v>98</v>
      </c>
      <c r="W424">
        <v>3</v>
      </c>
      <c r="X424">
        <v>3</v>
      </c>
      <c r="Y424">
        <v>3</v>
      </c>
      <c r="Z424">
        <v>3</v>
      </c>
      <c r="AA424">
        <v>0</v>
      </c>
      <c r="AB424">
        <v>0</v>
      </c>
      <c r="AC424">
        <v>0</v>
      </c>
      <c r="AD424">
        <v>0</v>
      </c>
      <c r="AE424">
        <v>3</v>
      </c>
      <c r="AF424">
        <v>3</v>
      </c>
      <c r="AI424" t="s">
        <v>2537</v>
      </c>
      <c r="AJ424" t="s">
        <v>989</v>
      </c>
      <c r="AK424" t="s">
        <v>1007</v>
      </c>
      <c r="AL424" t="s">
        <v>1008</v>
      </c>
      <c r="AM424" t="s">
        <v>1009</v>
      </c>
      <c r="AN424" t="s">
        <v>2538</v>
      </c>
      <c r="AO424" t="s">
        <v>2539</v>
      </c>
      <c r="AP424">
        <v>10</v>
      </c>
      <c r="AQ424">
        <v>1</v>
      </c>
      <c r="AT424" t="s">
        <v>2540</v>
      </c>
      <c r="AU424" t="s">
        <v>2562</v>
      </c>
      <c r="AV424" t="s">
        <v>765</v>
      </c>
      <c r="AW424" t="s">
        <v>765</v>
      </c>
      <c r="AX424" t="s">
        <v>990</v>
      </c>
      <c r="AY424">
        <v>0</v>
      </c>
      <c r="AZ424" t="s">
        <v>994</v>
      </c>
      <c r="BA424">
        <v>1179740890856</v>
      </c>
      <c r="BD424">
        <v>1</v>
      </c>
      <c r="BF424" t="s">
        <v>2563</v>
      </c>
      <c r="BG424">
        <v>1333314600</v>
      </c>
      <c r="BH424" t="s">
        <v>995</v>
      </c>
      <c r="BI424">
        <v>3</v>
      </c>
      <c r="BJ424">
        <v>3</v>
      </c>
      <c r="BK424">
        <v>1300</v>
      </c>
      <c r="BL424" t="s">
        <v>2543</v>
      </c>
    </row>
    <row r="425" spans="3:64">
      <c r="C425" s="2">
        <v>244482</v>
      </c>
      <c r="D425" s="2">
        <v>244482</v>
      </c>
      <c r="F425">
        <v>489</v>
      </c>
      <c r="G425" t="s">
        <v>2531</v>
      </c>
      <c r="H425">
        <v>23</v>
      </c>
      <c r="I425" t="s">
        <v>2532</v>
      </c>
      <c r="J425" t="s">
        <v>985</v>
      </c>
      <c r="K425" t="s">
        <v>986</v>
      </c>
      <c r="L425">
        <v>923</v>
      </c>
      <c r="N425" t="s">
        <v>2732</v>
      </c>
      <c r="O425" t="s">
        <v>2733</v>
      </c>
      <c r="P425">
        <v>1</v>
      </c>
      <c r="Q425" t="s">
        <v>2734</v>
      </c>
      <c r="R425" s="2">
        <v>244481</v>
      </c>
      <c r="S425" s="2">
        <v>244482</v>
      </c>
      <c r="T425" t="s">
        <v>2735</v>
      </c>
      <c r="U425">
        <v>23039556</v>
      </c>
      <c r="V425" t="s">
        <v>267</v>
      </c>
      <c r="W425">
        <v>2</v>
      </c>
      <c r="X425">
        <v>10</v>
      </c>
      <c r="Y425">
        <v>2</v>
      </c>
      <c r="Z425">
        <v>10</v>
      </c>
      <c r="AA425">
        <v>0</v>
      </c>
      <c r="AB425">
        <v>0</v>
      </c>
      <c r="AC425">
        <v>0</v>
      </c>
      <c r="AD425">
        <v>0</v>
      </c>
      <c r="AE425">
        <v>2</v>
      </c>
      <c r="AF425">
        <v>10</v>
      </c>
      <c r="AI425" t="s">
        <v>2537</v>
      </c>
      <c r="AJ425" t="s">
        <v>989</v>
      </c>
      <c r="AK425" t="s">
        <v>1039</v>
      </c>
      <c r="AL425" t="s">
        <v>1008</v>
      </c>
      <c r="AM425" t="s">
        <v>1009</v>
      </c>
      <c r="AN425" t="s">
        <v>2538</v>
      </c>
      <c r="AO425" t="s">
        <v>2539</v>
      </c>
      <c r="AP425">
        <v>10</v>
      </c>
      <c r="AQ425">
        <v>1</v>
      </c>
      <c r="AT425" t="s">
        <v>2540</v>
      </c>
      <c r="AU425" t="s">
        <v>2562</v>
      </c>
      <c r="AV425" t="s">
        <v>1010</v>
      </c>
      <c r="AW425" t="s">
        <v>765</v>
      </c>
      <c r="AX425" t="s">
        <v>990</v>
      </c>
      <c r="AY425">
        <v>0</v>
      </c>
      <c r="AZ425" t="s">
        <v>994</v>
      </c>
      <c r="BA425">
        <v>1179740890856</v>
      </c>
      <c r="BD425">
        <v>1</v>
      </c>
      <c r="BF425" t="s">
        <v>2563</v>
      </c>
      <c r="BG425">
        <v>1333314600</v>
      </c>
      <c r="BH425" t="s">
        <v>995</v>
      </c>
      <c r="BI425">
        <v>2</v>
      </c>
      <c r="BJ425">
        <v>10</v>
      </c>
      <c r="BK425">
        <v>1300</v>
      </c>
      <c r="BL425" t="s">
        <v>2543</v>
      </c>
    </row>
    <row r="426" spans="3:64">
      <c r="C426" s="2">
        <v>244482</v>
      </c>
      <c r="D426" s="2">
        <v>244482</v>
      </c>
      <c r="F426">
        <v>489</v>
      </c>
      <c r="G426" t="s">
        <v>2531</v>
      </c>
      <c r="H426">
        <v>23</v>
      </c>
      <c r="I426" t="s">
        <v>2532</v>
      </c>
      <c r="J426" t="s">
        <v>985</v>
      </c>
      <c r="K426" t="s">
        <v>986</v>
      </c>
      <c r="L426">
        <v>923</v>
      </c>
      <c r="N426" t="s">
        <v>2732</v>
      </c>
      <c r="O426" t="s">
        <v>2733</v>
      </c>
      <c r="P426">
        <v>1</v>
      </c>
      <c r="Q426" t="s">
        <v>2734</v>
      </c>
      <c r="R426" s="2">
        <v>244481</v>
      </c>
      <c r="S426" s="2">
        <v>244482</v>
      </c>
      <c r="T426" t="s">
        <v>2735</v>
      </c>
      <c r="U426">
        <v>23086968</v>
      </c>
      <c r="V426" t="s">
        <v>247</v>
      </c>
      <c r="W426">
        <v>6</v>
      </c>
      <c r="X426">
        <v>6</v>
      </c>
      <c r="Y426">
        <v>6</v>
      </c>
      <c r="Z426">
        <v>6</v>
      </c>
      <c r="AA426">
        <v>0</v>
      </c>
      <c r="AB426">
        <v>0</v>
      </c>
      <c r="AC426">
        <v>0</v>
      </c>
      <c r="AD426">
        <v>0</v>
      </c>
      <c r="AE426">
        <v>6</v>
      </c>
      <c r="AF426">
        <v>6</v>
      </c>
      <c r="AI426" t="s">
        <v>2537</v>
      </c>
      <c r="AJ426" t="s">
        <v>989</v>
      </c>
      <c r="AK426" t="s">
        <v>1039</v>
      </c>
      <c r="AL426" t="s">
        <v>1008</v>
      </c>
      <c r="AM426" t="s">
        <v>1009</v>
      </c>
      <c r="AN426" t="s">
        <v>2538</v>
      </c>
      <c r="AO426" t="s">
        <v>2539</v>
      </c>
      <c r="AP426">
        <v>10</v>
      </c>
      <c r="AQ426">
        <v>1</v>
      </c>
      <c r="AT426" t="s">
        <v>2540</v>
      </c>
      <c r="AU426" t="s">
        <v>2562</v>
      </c>
      <c r="AV426" t="s">
        <v>765</v>
      </c>
      <c r="AW426" t="s">
        <v>765</v>
      </c>
      <c r="AX426" t="s">
        <v>990</v>
      </c>
      <c r="AY426">
        <v>0</v>
      </c>
      <c r="AZ426" t="s">
        <v>994</v>
      </c>
      <c r="BA426">
        <v>1179740890856</v>
      </c>
      <c r="BD426">
        <v>1</v>
      </c>
      <c r="BF426" t="s">
        <v>2563</v>
      </c>
      <c r="BG426">
        <v>1333314600</v>
      </c>
      <c r="BH426" t="s">
        <v>995</v>
      </c>
      <c r="BI426">
        <v>6</v>
      </c>
      <c r="BJ426">
        <v>6</v>
      </c>
      <c r="BK426">
        <v>1300</v>
      </c>
      <c r="BL426" t="s">
        <v>2543</v>
      </c>
    </row>
    <row r="427" spans="3:64">
      <c r="C427" s="2">
        <v>244482</v>
      </c>
      <c r="D427" s="2">
        <v>244482</v>
      </c>
      <c r="F427">
        <v>489</v>
      </c>
      <c r="G427" t="s">
        <v>2531</v>
      </c>
      <c r="H427">
        <v>23</v>
      </c>
      <c r="I427" t="s">
        <v>2532</v>
      </c>
      <c r="J427" t="s">
        <v>985</v>
      </c>
      <c r="K427" t="s">
        <v>986</v>
      </c>
      <c r="L427">
        <v>923</v>
      </c>
      <c r="N427" t="s">
        <v>2732</v>
      </c>
      <c r="O427" t="s">
        <v>2733</v>
      </c>
      <c r="P427">
        <v>1</v>
      </c>
      <c r="Q427" t="s">
        <v>2734</v>
      </c>
      <c r="R427" s="2">
        <v>244481</v>
      </c>
      <c r="S427" s="2">
        <v>244482</v>
      </c>
      <c r="T427" t="s">
        <v>2735</v>
      </c>
      <c r="U427">
        <v>23084674</v>
      </c>
      <c r="V427" t="s">
        <v>19</v>
      </c>
      <c r="W427">
        <v>2</v>
      </c>
      <c r="X427">
        <v>0.8</v>
      </c>
      <c r="Y427">
        <v>2</v>
      </c>
      <c r="Z427">
        <v>0.8</v>
      </c>
      <c r="AA427">
        <v>0</v>
      </c>
      <c r="AB427">
        <v>0</v>
      </c>
      <c r="AC427">
        <v>0</v>
      </c>
      <c r="AD427">
        <v>0</v>
      </c>
      <c r="AE427">
        <v>2</v>
      </c>
      <c r="AF427">
        <v>0.8</v>
      </c>
      <c r="AI427" t="s">
        <v>2537</v>
      </c>
      <c r="AJ427" t="s">
        <v>989</v>
      </c>
      <c r="AK427" t="s">
        <v>1007</v>
      </c>
      <c r="AL427" t="s">
        <v>1484</v>
      </c>
      <c r="AM427" t="s">
        <v>1009</v>
      </c>
      <c r="AN427" t="s">
        <v>2538</v>
      </c>
      <c r="AO427" t="s">
        <v>2539</v>
      </c>
      <c r="AP427">
        <v>10</v>
      </c>
      <c r="AQ427">
        <v>1</v>
      </c>
      <c r="AT427" t="s">
        <v>2540</v>
      </c>
      <c r="AU427" t="s">
        <v>2562</v>
      </c>
      <c r="AV427" t="s">
        <v>914</v>
      </c>
      <c r="AW427" t="s">
        <v>765</v>
      </c>
      <c r="AX427" t="s">
        <v>990</v>
      </c>
      <c r="AY427">
        <v>0</v>
      </c>
      <c r="AZ427" t="s">
        <v>994</v>
      </c>
      <c r="BA427">
        <v>1179740890856</v>
      </c>
      <c r="BD427">
        <v>1</v>
      </c>
      <c r="BF427" t="s">
        <v>2563</v>
      </c>
      <c r="BG427">
        <v>1333314600</v>
      </c>
      <c r="BH427" t="s">
        <v>995</v>
      </c>
      <c r="BI427">
        <v>2</v>
      </c>
      <c r="BJ427">
        <v>0.8</v>
      </c>
      <c r="BK427">
        <v>1300</v>
      </c>
      <c r="BL427" t="s">
        <v>2543</v>
      </c>
    </row>
    <row r="428" spans="3:64">
      <c r="C428" s="2">
        <v>244482</v>
      </c>
      <c r="D428" s="2">
        <v>244482</v>
      </c>
      <c r="F428">
        <v>489</v>
      </c>
      <c r="G428" t="s">
        <v>2531</v>
      </c>
      <c r="H428">
        <v>23</v>
      </c>
      <c r="I428" t="s">
        <v>2532</v>
      </c>
      <c r="J428" t="s">
        <v>985</v>
      </c>
      <c r="K428" t="s">
        <v>986</v>
      </c>
      <c r="L428">
        <v>923</v>
      </c>
      <c r="N428" t="s">
        <v>2732</v>
      </c>
      <c r="O428" t="s">
        <v>2733</v>
      </c>
      <c r="P428">
        <v>1</v>
      </c>
      <c r="Q428" t="s">
        <v>2734</v>
      </c>
      <c r="R428" s="2">
        <v>244481</v>
      </c>
      <c r="S428" s="2">
        <v>244482</v>
      </c>
      <c r="T428" t="s">
        <v>2735</v>
      </c>
      <c r="U428">
        <v>23086967</v>
      </c>
      <c r="V428" t="s">
        <v>209</v>
      </c>
      <c r="W428">
        <v>3</v>
      </c>
      <c r="X428">
        <v>3</v>
      </c>
      <c r="Y428">
        <v>3</v>
      </c>
      <c r="Z428">
        <v>3</v>
      </c>
      <c r="AA428">
        <v>0</v>
      </c>
      <c r="AB428">
        <v>0</v>
      </c>
      <c r="AC428">
        <v>0</v>
      </c>
      <c r="AD428">
        <v>0</v>
      </c>
      <c r="AE428">
        <v>3</v>
      </c>
      <c r="AF428">
        <v>3</v>
      </c>
      <c r="AI428" t="s">
        <v>2537</v>
      </c>
      <c r="AJ428" t="s">
        <v>989</v>
      </c>
      <c r="AK428" t="s">
        <v>1039</v>
      </c>
      <c r="AL428" t="s">
        <v>1008</v>
      </c>
      <c r="AM428" t="s">
        <v>1009</v>
      </c>
      <c r="AN428" t="s">
        <v>2538</v>
      </c>
      <c r="AO428" t="s">
        <v>2539</v>
      </c>
      <c r="AP428">
        <v>10</v>
      </c>
      <c r="AQ428">
        <v>1</v>
      </c>
      <c r="AT428" t="s">
        <v>2540</v>
      </c>
      <c r="AU428" t="s">
        <v>2562</v>
      </c>
      <c r="AV428" t="s">
        <v>765</v>
      </c>
      <c r="AW428" t="s">
        <v>765</v>
      </c>
      <c r="AX428" t="s">
        <v>990</v>
      </c>
      <c r="AY428">
        <v>0</v>
      </c>
      <c r="AZ428" t="s">
        <v>994</v>
      </c>
      <c r="BA428">
        <v>1179740890856</v>
      </c>
      <c r="BD428">
        <v>1</v>
      </c>
      <c r="BF428" t="s">
        <v>2563</v>
      </c>
      <c r="BG428">
        <v>1333314600</v>
      </c>
      <c r="BH428" t="s">
        <v>995</v>
      </c>
      <c r="BI428">
        <v>3</v>
      </c>
      <c r="BJ428">
        <v>3</v>
      </c>
      <c r="BK428">
        <v>1300</v>
      </c>
      <c r="BL428" t="s">
        <v>2543</v>
      </c>
    </row>
    <row r="429" spans="3:64">
      <c r="C429" s="2">
        <v>244482</v>
      </c>
      <c r="D429" s="2">
        <v>244482</v>
      </c>
      <c r="F429">
        <v>489</v>
      </c>
      <c r="G429" t="s">
        <v>2531</v>
      </c>
      <c r="H429">
        <v>23</v>
      </c>
      <c r="I429" t="s">
        <v>2532</v>
      </c>
      <c r="J429" t="s">
        <v>985</v>
      </c>
      <c r="K429" t="s">
        <v>986</v>
      </c>
      <c r="L429">
        <v>923</v>
      </c>
      <c r="N429" t="s">
        <v>2732</v>
      </c>
      <c r="O429" t="s">
        <v>2733</v>
      </c>
      <c r="P429">
        <v>1</v>
      </c>
      <c r="Q429" t="s">
        <v>2734</v>
      </c>
      <c r="R429" s="2">
        <v>244481</v>
      </c>
      <c r="S429" s="2">
        <v>244482</v>
      </c>
      <c r="T429" t="s">
        <v>2735</v>
      </c>
      <c r="U429">
        <v>23086969</v>
      </c>
      <c r="V429" t="s">
        <v>189</v>
      </c>
      <c r="W429">
        <v>6</v>
      </c>
      <c r="X429">
        <v>6</v>
      </c>
      <c r="Y429">
        <v>6</v>
      </c>
      <c r="Z429">
        <v>6</v>
      </c>
      <c r="AA429">
        <v>0</v>
      </c>
      <c r="AB429">
        <v>0</v>
      </c>
      <c r="AC429">
        <v>0</v>
      </c>
      <c r="AD429">
        <v>0</v>
      </c>
      <c r="AE429">
        <v>6</v>
      </c>
      <c r="AF429">
        <v>6</v>
      </c>
      <c r="AI429" t="s">
        <v>2537</v>
      </c>
      <c r="AJ429" t="s">
        <v>989</v>
      </c>
      <c r="AK429" t="s">
        <v>1039</v>
      </c>
      <c r="AL429" t="s">
        <v>1008</v>
      </c>
      <c r="AM429" t="s">
        <v>1009</v>
      </c>
      <c r="AN429" t="s">
        <v>2538</v>
      </c>
      <c r="AO429" t="s">
        <v>2539</v>
      </c>
      <c r="AP429">
        <v>10</v>
      </c>
      <c r="AQ429">
        <v>1</v>
      </c>
      <c r="AT429" t="s">
        <v>2540</v>
      </c>
      <c r="AU429" t="s">
        <v>2562</v>
      </c>
      <c r="AV429" t="s">
        <v>765</v>
      </c>
      <c r="AW429" t="s">
        <v>765</v>
      </c>
      <c r="AX429" t="s">
        <v>990</v>
      </c>
      <c r="AY429">
        <v>0</v>
      </c>
      <c r="AZ429" t="s">
        <v>994</v>
      </c>
      <c r="BA429">
        <v>1179740890856</v>
      </c>
      <c r="BD429">
        <v>1</v>
      </c>
      <c r="BF429" t="s">
        <v>2563</v>
      </c>
      <c r="BG429">
        <v>1333314600</v>
      </c>
      <c r="BH429" t="s">
        <v>995</v>
      </c>
      <c r="BI429">
        <v>6</v>
      </c>
      <c r="BJ429">
        <v>6</v>
      </c>
      <c r="BK429">
        <v>1300</v>
      </c>
      <c r="BL429" t="s">
        <v>2543</v>
      </c>
    </row>
    <row r="430" spans="3:64">
      <c r="C430" s="2">
        <v>244482</v>
      </c>
      <c r="D430" s="2">
        <v>244482</v>
      </c>
      <c r="F430">
        <v>489</v>
      </c>
      <c r="G430" t="s">
        <v>2531</v>
      </c>
      <c r="H430">
        <v>23</v>
      </c>
      <c r="I430" t="s">
        <v>2532</v>
      </c>
      <c r="J430" t="s">
        <v>985</v>
      </c>
      <c r="K430" t="s">
        <v>986</v>
      </c>
      <c r="L430">
        <v>923</v>
      </c>
      <c r="N430" t="s">
        <v>2732</v>
      </c>
      <c r="O430" t="s">
        <v>2733</v>
      </c>
      <c r="P430">
        <v>1</v>
      </c>
      <c r="Q430" t="s">
        <v>2734</v>
      </c>
      <c r="R430" s="2">
        <v>244481</v>
      </c>
      <c r="S430" s="2">
        <v>244482</v>
      </c>
      <c r="T430" t="s">
        <v>2735</v>
      </c>
      <c r="U430">
        <v>23086964</v>
      </c>
      <c r="V430" t="s">
        <v>156</v>
      </c>
      <c r="W430">
        <v>9</v>
      </c>
      <c r="X430">
        <v>9</v>
      </c>
      <c r="Y430">
        <v>9</v>
      </c>
      <c r="Z430">
        <v>9</v>
      </c>
      <c r="AA430">
        <v>0</v>
      </c>
      <c r="AB430">
        <v>0</v>
      </c>
      <c r="AC430">
        <v>0</v>
      </c>
      <c r="AD430">
        <v>0</v>
      </c>
      <c r="AE430">
        <v>9</v>
      </c>
      <c r="AF430">
        <v>9</v>
      </c>
      <c r="AI430" t="s">
        <v>2537</v>
      </c>
      <c r="AJ430" t="s">
        <v>989</v>
      </c>
      <c r="AK430" t="s">
        <v>1039</v>
      </c>
      <c r="AL430" t="s">
        <v>1008</v>
      </c>
      <c r="AM430" t="s">
        <v>1009</v>
      </c>
      <c r="AN430" t="s">
        <v>2538</v>
      </c>
      <c r="AO430" t="s">
        <v>2539</v>
      </c>
      <c r="AP430">
        <v>10</v>
      </c>
      <c r="AQ430">
        <v>1</v>
      </c>
      <c r="AT430" t="s">
        <v>2540</v>
      </c>
      <c r="AU430" t="s">
        <v>2562</v>
      </c>
      <c r="AV430" t="s">
        <v>765</v>
      </c>
      <c r="AW430" t="s">
        <v>765</v>
      </c>
      <c r="AX430" t="s">
        <v>990</v>
      </c>
      <c r="AY430">
        <v>0</v>
      </c>
      <c r="AZ430" t="s">
        <v>994</v>
      </c>
      <c r="BA430">
        <v>1179740890856</v>
      </c>
      <c r="BD430">
        <v>1</v>
      </c>
      <c r="BF430" t="s">
        <v>2563</v>
      </c>
      <c r="BG430">
        <v>1333314600</v>
      </c>
      <c r="BH430" t="s">
        <v>995</v>
      </c>
      <c r="BI430">
        <v>9</v>
      </c>
      <c r="BJ430">
        <v>9</v>
      </c>
      <c r="BK430">
        <v>1300</v>
      </c>
      <c r="BL430" t="s">
        <v>2543</v>
      </c>
    </row>
    <row r="431" spans="3:64">
      <c r="C431" s="2">
        <v>244482</v>
      </c>
      <c r="D431" s="2">
        <v>244482</v>
      </c>
      <c r="F431">
        <v>489</v>
      </c>
      <c r="G431" t="s">
        <v>2531</v>
      </c>
      <c r="H431">
        <v>23</v>
      </c>
      <c r="I431" t="s">
        <v>2532</v>
      </c>
      <c r="J431" t="s">
        <v>985</v>
      </c>
      <c r="K431" t="s">
        <v>986</v>
      </c>
      <c r="L431">
        <v>923</v>
      </c>
      <c r="N431" t="s">
        <v>2732</v>
      </c>
      <c r="O431" t="s">
        <v>2733</v>
      </c>
      <c r="P431">
        <v>1</v>
      </c>
      <c r="Q431" t="s">
        <v>2734</v>
      </c>
      <c r="R431" s="2">
        <v>244481</v>
      </c>
      <c r="S431" s="2">
        <v>244482</v>
      </c>
      <c r="T431" t="s">
        <v>2735</v>
      </c>
      <c r="U431">
        <v>23086963</v>
      </c>
      <c r="V431" t="s">
        <v>142</v>
      </c>
      <c r="W431">
        <v>12</v>
      </c>
      <c r="X431">
        <v>12</v>
      </c>
      <c r="Y431">
        <v>12</v>
      </c>
      <c r="Z431">
        <v>12</v>
      </c>
      <c r="AA431">
        <v>0</v>
      </c>
      <c r="AB431">
        <v>0</v>
      </c>
      <c r="AC431">
        <v>0</v>
      </c>
      <c r="AD431">
        <v>0</v>
      </c>
      <c r="AE431">
        <v>12</v>
      </c>
      <c r="AF431">
        <v>12</v>
      </c>
      <c r="AI431" t="s">
        <v>2537</v>
      </c>
      <c r="AJ431" t="s">
        <v>989</v>
      </c>
      <c r="AK431" t="s">
        <v>1039</v>
      </c>
      <c r="AL431" t="s">
        <v>1008</v>
      </c>
      <c r="AM431" t="s">
        <v>1009</v>
      </c>
      <c r="AN431" t="s">
        <v>2538</v>
      </c>
      <c r="AO431" t="s">
        <v>2539</v>
      </c>
      <c r="AP431">
        <v>10</v>
      </c>
      <c r="AQ431">
        <v>1</v>
      </c>
      <c r="AT431" t="s">
        <v>2540</v>
      </c>
      <c r="AU431" t="s">
        <v>2562</v>
      </c>
      <c r="AV431" t="s">
        <v>765</v>
      </c>
      <c r="AW431" t="s">
        <v>765</v>
      </c>
      <c r="AX431" t="s">
        <v>990</v>
      </c>
      <c r="AY431">
        <v>0</v>
      </c>
      <c r="AZ431" t="s">
        <v>994</v>
      </c>
      <c r="BA431">
        <v>1179740890856</v>
      </c>
      <c r="BD431">
        <v>1</v>
      </c>
      <c r="BF431" t="s">
        <v>2563</v>
      </c>
      <c r="BG431">
        <v>1333314600</v>
      </c>
      <c r="BH431" t="s">
        <v>995</v>
      </c>
      <c r="BI431">
        <v>12</v>
      </c>
      <c r="BJ431">
        <v>12</v>
      </c>
      <c r="BK431">
        <v>1300</v>
      </c>
      <c r="BL431" t="s">
        <v>2543</v>
      </c>
    </row>
    <row r="432" spans="3:64">
      <c r="C432" s="2">
        <v>244482</v>
      </c>
      <c r="D432" s="2">
        <v>244482</v>
      </c>
      <c r="F432">
        <v>489</v>
      </c>
      <c r="G432" t="s">
        <v>2531</v>
      </c>
      <c r="H432">
        <v>23</v>
      </c>
      <c r="I432" t="s">
        <v>2532</v>
      </c>
      <c r="J432" t="s">
        <v>985</v>
      </c>
      <c r="K432" t="s">
        <v>986</v>
      </c>
      <c r="L432">
        <v>923</v>
      </c>
      <c r="N432" t="s">
        <v>2736</v>
      </c>
      <c r="O432" t="s">
        <v>2737</v>
      </c>
      <c r="P432">
        <v>1</v>
      </c>
      <c r="Q432" t="s">
        <v>2738</v>
      </c>
      <c r="R432" s="2">
        <v>244481</v>
      </c>
      <c r="S432" s="2">
        <v>244482</v>
      </c>
      <c r="T432" t="s">
        <v>2739</v>
      </c>
      <c r="U432">
        <v>23039556</v>
      </c>
      <c r="V432" t="s">
        <v>267</v>
      </c>
      <c r="W432">
        <v>4</v>
      </c>
      <c r="X432">
        <v>20</v>
      </c>
      <c r="Y432">
        <v>4</v>
      </c>
      <c r="Z432">
        <v>20</v>
      </c>
      <c r="AA432">
        <v>0</v>
      </c>
      <c r="AB432">
        <v>0</v>
      </c>
      <c r="AC432">
        <v>0</v>
      </c>
      <c r="AD432">
        <v>0</v>
      </c>
      <c r="AE432">
        <v>4</v>
      </c>
      <c r="AF432">
        <v>20</v>
      </c>
      <c r="AI432" t="s">
        <v>2537</v>
      </c>
      <c r="AJ432" t="s">
        <v>989</v>
      </c>
      <c r="AK432" t="s">
        <v>1039</v>
      </c>
      <c r="AL432" t="s">
        <v>1008</v>
      </c>
      <c r="AM432" t="s">
        <v>1009</v>
      </c>
      <c r="AN432" t="s">
        <v>2538</v>
      </c>
      <c r="AO432" t="s">
        <v>2539</v>
      </c>
      <c r="AP432">
        <v>10</v>
      </c>
      <c r="AQ432">
        <v>1</v>
      </c>
      <c r="AT432" t="s">
        <v>2540</v>
      </c>
      <c r="AU432" t="s">
        <v>2562</v>
      </c>
      <c r="AV432" t="s">
        <v>1010</v>
      </c>
      <c r="AW432" t="s">
        <v>765</v>
      </c>
      <c r="AX432" t="s">
        <v>990</v>
      </c>
      <c r="AY432">
        <v>0</v>
      </c>
      <c r="AZ432" t="s">
        <v>994</v>
      </c>
      <c r="BA432">
        <v>1179740890883</v>
      </c>
      <c r="BD432">
        <v>1</v>
      </c>
      <c r="BF432" t="s">
        <v>2563</v>
      </c>
      <c r="BG432">
        <v>1333314600</v>
      </c>
      <c r="BH432" t="s">
        <v>995</v>
      </c>
      <c r="BI432">
        <v>4</v>
      </c>
      <c r="BJ432">
        <v>20</v>
      </c>
      <c r="BK432">
        <v>1300</v>
      </c>
      <c r="BL432" t="s">
        <v>2543</v>
      </c>
    </row>
    <row r="433" spans="3:64">
      <c r="C433" s="2">
        <v>244482</v>
      </c>
      <c r="D433" s="2">
        <v>244482</v>
      </c>
      <c r="F433">
        <v>489</v>
      </c>
      <c r="G433" t="s">
        <v>2531</v>
      </c>
      <c r="H433">
        <v>23</v>
      </c>
      <c r="I433" t="s">
        <v>2532</v>
      </c>
      <c r="J433" t="s">
        <v>985</v>
      </c>
      <c r="K433" t="s">
        <v>986</v>
      </c>
      <c r="L433">
        <v>923</v>
      </c>
      <c r="N433" t="s">
        <v>2736</v>
      </c>
      <c r="O433" t="s">
        <v>2737</v>
      </c>
      <c r="P433">
        <v>1</v>
      </c>
      <c r="Q433" t="s">
        <v>2738</v>
      </c>
      <c r="R433" s="2">
        <v>244481</v>
      </c>
      <c r="S433" s="2">
        <v>244482</v>
      </c>
      <c r="T433" t="s">
        <v>2739</v>
      </c>
      <c r="U433">
        <v>23084674</v>
      </c>
      <c r="V433" t="s">
        <v>19</v>
      </c>
      <c r="W433">
        <v>4</v>
      </c>
      <c r="X433">
        <v>1.6</v>
      </c>
      <c r="Y433">
        <v>4</v>
      </c>
      <c r="Z433">
        <v>1.6</v>
      </c>
      <c r="AA433">
        <v>0</v>
      </c>
      <c r="AB433">
        <v>0</v>
      </c>
      <c r="AC433">
        <v>0</v>
      </c>
      <c r="AD433">
        <v>0</v>
      </c>
      <c r="AE433">
        <v>4</v>
      </c>
      <c r="AF433">
        <v>1.6</v>
      </c>
      <c r="AI433" t="s">
        <v>2537</v>
      </c>
      <c r="AJ433" t="s">
        <v>989</v>
      </c>
      <c r="AK433" t="s">
        <v>1007</v>
      </c>
      <c r="AL433" t="s">
        <v>1484</v>
      </c>
      <c r="AM433" t="s">
        <v>1009</v>
      </c>
      <c r="AN433" t="s">
        <v>2538</v>
      </c>
      <c r="AO433" t="s">
        <v>2539</v>
      </c>
      <c r="AP433">
        <v>10</v>
      </c>
      <c r="AQ433">
        <v>1</v>
      </c>
      <c r="AT433" t="s">
        <v>2540</v>
      </c>
      <c r="AU433" t="s">
        <v>2562</v>
      </c>
      <c r="AV433" t="s">
        <v>914</v>
      </c>
      <c r="AW433" t="s">
        <v>765</v>
      </c>
      <c r="AX433" t="s">
        <v>990</v>
      </c>
      <c r="AY433">
        <v>0</v>
      </c>
      <c r="AZ433" t="s">
        <v>994</v>
      </c>
      <c r="BA433">
        <v>1179740890883</v>
      </c>
      <c r="BD433">
        <v>1</v>
      </c>
      <c r="BF433" t="s">
        <v>2563</v>
      </c>
      <c r="BG433">
        <v>1333314600</v>
      </c>
      <c r="BH433" t="s">
        <v>995</v>
      </c>
      <c r="BI433">
        <v>4</v>
      </c>
      <c r="BJ433">
        <v>1.6</v>
      </c>
      <c r="BK433">
        <v>1300</v>
      </c>
      <c r="BL433" t="s">
        <v>2543</v>
      </c>
    </row>
    <row r="434" spans="3:64">
      <c r="C434" s="2">
        <v>244482</v>
      </c>
      <c r="D434" s="2">
        <v>244482</v>
      </c>
      <c r="F434">
        <v>489</v>
      </c>
      <c r="G434" t="s">
        <v>2531</v>
      </c>
      <c r="H434">
        <v>23</v>
      </c>
      <c r="I434" t="s">
        <v>2532</v>
      </c>
      <c r="J434" t="s">
        <v>985</v>
      </c>
      <c r="K434" t="s">
        <v>986</v>
      </c>
      <c r="L434">
        <v>923</v>
      </c>
      <c r="N434" t="s">
        <v>2736</v>
      </c>
      <c r="O434" t="s">
        <v>2737</v>
      </c>
      <c r="P434">
        <v>1</v>
      </c>
      <c r="Q434" t="s">
        <v>2738</v>
      </c>
      <c r="R434" s="2">
        <v>244481</v>
      </c>
      <c r="S434" s="2">
        <v>244482</v>
      </c>
      <c r="T434" t="s">
        <v>2739</v>
      </c>
      <c r="U434">
        <v>23086963</v>
      </c>
      <c r="V434" t="s">
        <v>142</v>
      </c>
      <c r="W434">
        <v>6</v>
      </c>
      <c r="X434">
        <v>6</v>
      </c>
      <c r="Y434">
        <v>6</v>
      </c>
      <c r="Z434">
        <v>6</v>
      </c>
      <c r="AA434">
        <v>0</v>
      </c>
      <c r="AB434">
        <v>0</v>
      </c>
      <c r="AC434">
        <v>0</v>
      </c>
      <c r="AD434">
        <v>0</v>
      </c>
      <c r="AE434">
        <v>6</v>
      </c>
      <c r="AF434">
        <v>6</v>
      </c>
      <c r="AI434" t="s">
        <v>2537</v>
      </c>
      <c r="AJ434" t="s">
        <v>989</v>
      </c>
      <c r="AK434" t="s">
        <v>1039</v>
      </c>
      <c r="AL434" t="s">
        <v>1008</v>
      </c>
      <c r="AM434" t="s">
        <v>1009</v>
      </c>
      <c r="AN434" t="s">
        <v>2538</v>
      </c>
      <c r="AO434" t="s">
        <v>2539</v>
      </c>
      <c r="AP434">
        <v>10</v>
      </c>
      <c r="AQ434">
        <v>1</v>
      </c>
      <c r="AT434" t="s">
        <v>2540</v>
      </c>
      <c r="AU434" t="s">
        <v>2562</v>
      </c>
      <c r="AV434" t="s">
        <v>765</v>
      </c>
      <c r="AW434" t="s">
        <v>765</v>
      </c>
      <c r="AX434" t="s">
        <v>990</v>
      </c>
      <c r="AY434">
        <v>0</v>
      </c>
      <c r="AZ434" t="s">
        <v>994</v>
      </c>
      <c r="BA434">
        <v>1179740890883</v>
      </c>
      <c r="BD434">
        <v>1</v>
      </c>
      <c r="BF434" t="s">
        <v>2563</v>
      </c>
      <c r="BG434">
        <v>1333314600</v>
      </c>
      <c r="BH434" t="s">
        <v>995</v>
      </c>
      <c r="BI434">
        <v>6</v>
      </c>
      <c r="BJ434">
        <v>6</v>
      </c>
      <c r="BK434">
        <v>1300</v>
      </c>
      <c r="BL434" t="s">
        <v>2543</v>
      </c>
    </row>
    <row r="435" spans="3:64">
      <c r="C435" s="2">
        <v>244482</v>
      </c>
      <c r="D435" s="2">
        <v>244482</v>
      </c>
      <c r="F435">
        <v>489</v>
      </c>
      <c r="G435" t="s">
        <v>2531</v>
      </c>
      <c r="H435">
        <v>23</v>
      </c>
      <c r="I435" t="s">
        <v>2532</v>
      </c>
      <c r="J435" t="s">
        <v>985</v>
      </c>
      <c r="K435" t="s">
        <v>986</v>
      </c>
      <c r="L435">
        <v>923</v>
      </c>
      <c r="N435" t="s">
        <v>2736</v>
      </c>
      <c r="O435" t="s">
        <v>2737</v>
      </c>
      <c r="P435">
        <v>1</v>
      </c>
      <c r="Q435" t="s">
        <v>2738</v>
      </c>
      <c r="R435" s="2">
        <v>244481</v>
      </c>
      <c r="S435" s="2">
        <v>244482</v>
      </c>
      <c r="T435" t="s">
        <v>2739</v>
      </c>
      <c r="U435">
        <v>23086964</v>
      </c>
      <c r="V435" t="s">
        <v>156</v>
      </c>
      <c r="W435">
        <v>3</v>
      </c>
      <c r="X435">
        <v>3</v>
      </c>
      <c r="Y435">
        <v>3</v>
      </c>
      <c r="Z435">
        <v>3</v>
      </c>
      <c r="AA435">
        <v>0</v>
      </c>
      <c r="AB435">
        <v>0</v>
      </c>
      <c r="AC435">
        <v>0</v>
      </c>
      <c r="AD435">
        <v>0</v>
      </c>
      <c r="AE435">
        <v>3</v>
      </c>
      <c r="AF435">
        <v>3</v>
      </c>
      <c r="AI435" t="s">
        <v>2537</v>
      </c>
      <c r="AJ435" t="s">
        <v>989</v>
      </c>
      <c r="AK435" t="s">
        <v>1039</v>
      </c>
      <c r="AL435" t="s">
        <v>1008</v>
      </c>
      <c r="AM435" t="s">
        <v>1009</v>
      </c>
      <c r="AN435" t="s">
        <v>2538</v>
      </c>
      <c r="AO435" t="s">
        <v>2539</v>
      </c>
      <c r="AP435">
        <v>10</v>
      </c>
      <c r="AQ435">
        <v>1</v>
      </c>
      <c r="AT435" t="s">
        <v>2540</v>
      </c>
      <c r="AU435" t="s">
        <v>2562</v>
      </c>
      <c r="AV435" t="s">
        <v>765</v>
      </c>
      <c r="AW435" t="s">
        <v>765</v>
      </c>
      <c r="AX435" t="s">
        <v>990</v>
      </c>
      <c r="AY435">
        <v>0</v>
      </c>
      <c r="AZ435" t="s">
        <v>994</v>
      </c>
      <c r="BA435">
        <v>1179740890883</v>
      </c>
      <c r="BD435">
        <v>1</v>
      </c>
      <c r="BF435" t="s">
        <v>2563</v>
      </c>
      <c r="BG435">
        <v>1333314600</v>
      </c>
      <c r="BH435" t="s">
        <v>995</v>
      </c>
      <c r="BI435">
        <v>3</v>
      </c>
      <c r="BJ435">
        <v>3</v>
      </c>
      <c r="BK435">
        <v>1300</v>
      </c>
      <c r="BL435" t="s">
        <v>2543</v>
      </c>
    </row>
    <row r="436" spans="3:64">
      <c r="C436" s="2">
        <v>244482</v>
      </c>
      <c r="D436" s="2">
        <v>244482</v>
      </c>
      <c r="F436">
        <v>489</v>
      </c>
      <c r="G436" t="s">
        <v>2531</v>
      </c>
      <c r="H436">
        <v>23</v>
      </c>
      <c r="I436" t="s">
        <v>2532</v>
      </c>
      <c r="J436" t="s">
        <v>985</v>
      </c>
      <c r="K436" t="s">
        <v>986</v>
      </c>
      <c r="L436">
        <v>923</v>
      </c>
      <c r="N436" t="s">
        <v>2736</v>
      </c>
      <c r="O436" t="s">
        <v>2737</v>
      </c>
      <c r="P436">
        <v>1</v>
      </c>
      <c r="Q436" t="s">
        <v>2738</v>
      </c>
      <c r="R436" s="2">
        <v>244481</v>
      </c>
      <c r="S436" s="2">
        <v>244482</v>
      </c>
      <c r="T436" t="s">
        <v>2739</v>
      </c>
      <c r="U436">
        <v>23090984</v>
      </c>
      <c r="V436" t="s">
        <v>227</v>
      </c>
      <c r="W436">
        <v>3</v>
      </c>
      <c r="X436">
        <v>3</v>
      </c>
      <c r="Y436">
        <v>3</v>
      </c>
      <c r="Z436">
        <v>3</v>
      </c>
      <c r="AA436">
        <v>0</v>
      </c>
      <c r="AB436">
        <v>0</v>
      </c>
      <c r="AC436">
        <v>0</v>
      </c>
      <c r="AD436">
        <v>0</v>
      </c>
      <c r="AE436">
        <v>3</v>
      </c>
      <c r="AF436">
        <v>3</v>
      </c>
      <c r="AI436" t="s">
        <v>2537</v>
      </c>
      <c r="AJ436" t="s">
        <v>989</v>
      </c>
      <c r="AK436" t="s">
        <v>1039</v>
      </c>
      <c r="AL436" t="s">
        <v>1008</v>
      </c>
      <c r="AM436" t="s">
        <v>1009</v>
      </c>
      <c r="AN436" t="s">
        <v>2538</v>
      </c>
      <c r="AO436" t="s">
        <v>2539</v>
      </c>
      <c r="AP436">
        <v>10</v>
      </c>
      <c r="AQ436">
        <v>1</v>
      </c>
      <c r="AT436" t="s">
        <v>2540</v>
      </c>
      <c r="AU436" t="s">
        <v>2562</v>
      </c>
      <c r="AV436" t="s">
        <v>765</v>
      </c>
      <c r="AW436" t="s">
        <v>765</v>
      </c>
      <c r="AX436" t="s">
        <v>990</v>
      </c>
      <c r="AY436">
        <v>0</v>
      </c>
      <c r="AZ436" t="s">
        <v>994</v>
      </c>
      <c r="BA436">
        <v>1179740890883</v>
      </c>
      <c r="BD436">
        <v>1</v>
      </c>
      <c r="BF436" t="s">
        <v>2563</v>
      </c>
      <c r="BG436">
        <v>1333314600</v>
      </c>
      <c r="BH436" t="s">
        <v>995</v>
      </c>
      <c r="BI436">
        <v>3</v>
      </c>
      <c r="BJ436">
        <v>3</v>
      </c>
      <c r="BK436">
        <v>1300</v>
      </c>
      <c r="BL436" t="s">
        <v>2543</v>
      </c>
    </row>
    <row r="437" spans="3:64">
      <c r="C437" s="2">
        <v>244482</v>
      </c>
      <c r="D437" s="2">
        <v>244482</v>
      </c>
      <c r="F437">
        <v>489</v>
      </c>
      <c r="G437" t="s">
        <v>2531</v>
      </c>
      <c r="H437">
        <v>23</v>
      </c>
      <c r="I437" t="s">
        <v>2532</v>
      </c>
      <c r="J437" t="s">
        <v>985</v>
      </c>
      <c r="K437" t="s">
        <v>986</v>
      </c>
      <c r="L437">
        <v>923</v>
      </c>
      <c r="N437" t="s">
        <v>2736</v>
      </c>
      <c r="O437" t="s">
        <v>2737</v>
      </c>
      <c r="P437">
        <v>1</v>
      </c>
      <c r="Q437" t="s">
        <v>2738</v>
      </c>
      <c r="R437" s="2">
        <v>244481</v>
      </c>
      <c r="S437" s="2">
        <v>244482</v>
      </c>
      <c r="T437" t="s">
        <v>2739</v>
      </c>
      <c r="U437">
        <v>23086969</v>
      </c>
      <c r="V437" t="s">
        <v>189</v>
      </c>
      <c r="W437">
        <v>6</v>
      </c>
      <c r="X437">
        <v>6</v>
      </c>
      <c r="Y437">
        <v>6</v>
      </c>
      <c r="Z437">
        <v>6</v>
      </c>
      <c r="AA437">
        <v>0</v>
      </c>
      <c r="AB437">
        <v>0</v>
      </c>
      <c r="AC437">
        <v>0</v>
      </c>
      <c r="AD437">
        <v>0</v>
      </c>
      <c r="AE437">
        <v>6</v>
      </c>
      <c r="AF437">
        <v>6</v>
      </c>
      <c r="AI437" t="s">
        <v>2537</v>
      </c>
      <c r="AJ437" t="s">
        <v>989</v>
      </c>
      <c r="AK437" t="s">
        <v>1039</v>
      </c>
      <c r="AL437" t="s">
        <v>1008</v>
      </c>
      <c r="AM437" t="s">
        <v>1009</v>
      </c>
      <c r="AN437" t="s">
        <v>2538</v>
      </c>
      <c r="AO437" t="s">
        <v>2539</v>
      </c>
      <c r="AP437">
        <v>10</v>
      </c>
      <c r="AQ437">
        <v>1</v>
      </c>
      <c r="AT437" t="s">
        <v>2540</v>
      </c>
      <c r="AU437" t="s">
        <v>2562</v>
      </c>
      <c r="AV437" t="s">
        <v>765</v>
      </c>
      <c r="AW437" t="s">
        <v>765</v>
      </c>
      <c r="AX437" t="s">
        <v>990</v>
      </c>
      <c r="AY437">
        <v>0</v>
      </c>
      <c r="AZ437" t="s">
        <v>994</v>
      </c>
      <c r="BA437">
        <v>1179740890883</v>
      </c>
      <c r="BD437">
        <v>1</v>
      </c>
      <c r="BF437" t="s">
        <v>2563</v>
      </c>
      <c r="BG437">
        <v>1333314600</v>
      </c>
      <c r="BH437" t="s">
        <v>995</v>
      </c>
      <c r="BI437">
        <v>6</v>
      </c>
      <c r="BJ437">
        <v>6</v>
      </c>
      <c r="BK437">
        <v>1300</v>
      </c>
      <c r="BL437" t="s">
        <v>2543</v>
      </c>
    </row>
    <row r="438" spans="3:64">
      <c r="C438" s="2">
        <v>244482</v>
      </c>
      <c r="D438" s="2">
        <v>244482</v>
      </c>
      <c r="F438">
        <v>489</v>
      </c>
      <c r="G438" t="s">
        <v>2531</v>
      </c>
      <c r="H438">
        <v>23</v>
      </c>
      <c r="I438" t="s">
        <v>2532</v>
      </c>
      <c r="J438" t="s">
        <v>985</v>
      </c>
      <c r="K438" t="s">
        <v>986</v>
      </c>
      <c r="L438">
        <v>923</v>
      </c>
      <c r="N438" t="s">
        <v>2736</v>
      </c>
      <c r="O438" t="s">
        <v>2737</v>
      </c>
      <c r="P438">
        <v>1</v>
      </c>
      <c r="Q438" t="s">
        <v>2738</v>
      </c>
      <c r="R438" s="2">
        <v>244481</v>
      </c>
      <c r="S438" s="2">
        <v>244482</v>
      </c>
      <c r="T438" t="s">
        <v>2739</v>
      </c>
      <c r="U438">
        <v>23095553</v>
      </c>
      <c r="V438" t="s">
        <v>67</v>
      </c>
      <c r="W438">
        <v>6</v>
      </c>
      <c r="X438">
        <v>6</v>
      </c>
      <c r="Y438">
        <v>6</v>
      </c>
      <c r="Z438">
        <v>6</v>
      </c>
      <c r="AA438">
        <v>0</v>
      </c>
      <c r="AB438">
        <v>0</v>
      </c>
      <c r="AC438">
        <v>0</v>
      </c>
      <c r="AD438">
        <v>0</v>
      </c>
      <c r="AE438">
        <v>6</v>
      </c>
      <c r="AF438">
        <v>6</v>
      </c>
      <c r="AI438" t="s">
        <v>2537</v>
      </c>
      <c r="AJ438" t="s">
        <v>989</v>
      </c>
      <c r="AK438" t="s">
        <v>1007</v>
      </c>
      <c r="AL438" t="s">
        <v>1008</v>
      </c>
      <c r="AM438" t="s">
        <v>1009</v>
      </c>
      <c r="AN438" t="s">
        <v>2538</v>
      </c>
      <c r="AO438" t="s">
        <v>2539</v>
      </c>
      <c r="AP438">
        <v>10</v>
      </c>
      <c r="AQ438">
        <v>1</v>
      </c>
      <c r="AT438" t="s">
        <v>2540</v>
      </c>
      <c r="AU438" t="s">
        <v>2562</v>
      </c>
      <c r="AV438" t="s">
        <v>765</v>
      </c>
      <c r="AW438" t="s">
        <v>765</v>
      </c>
      <c r="AX438" t="s">
        <v>990</v>
      </c>
      <c r="AY438">
        <v>0</v>
      </c>
      <c r="AZ438" t="s">
        <v>994</v>
      </c>
      <c r="BA438">
        <v>1179740890883</v>
      </c>
      <c r="BD438">
        <v>1</v>
      </c>
      <c r="BF438" t="s">
        <v>2563</v>
      </c>
      <c r="BG438">
        <v>1333314600</v>
      </c>
      <c r="BH438" t="s">
        <v>995</v>
      </c>
      <c r="BI438">
        <v>6</v>
      </c>
      <c r="BJ438">
        <v>6</v>
      </c>
      <c r="BK438">
        <v>1300</v>
      </c>
      <c r="BL438" t="s">
        <v>2543</v>
      </c>
    </row>
    <row r="439" spans="3:64">
      <c r="C439" s="2">
        <v>244482</v>
      </c>
      <c r="D439" s="2">
        <v>244482</v>
      </c>
      <c r="F439">
        <v>489</v>
      </c>
      <c r="G439" t="s">
        <v>2531</v>
      </c>
      <c r="H439">
        <v>23</v>
      </c>
      <c r="I439" t="s">
        <v>2532</v>
      </c>
      <c r="J439" t="s">
        <v>985</v>
      </c>
      <c r="K439" t="s">
        <v>986</v>
      </c>
      <c r="L439">
        <v>923</v>
      </c>
      <c r="N439" t="s">
        <v>2736</v>
      </c>
      <c r="O439" t="s">
        <v>2737</v>
      </c>
      <c r="P439">
        <v>1</v>
      </c>
      <c r="Q439" t="s">
        <v>2738</v>
      </c>
      <c r="R439" s="2">
        <v>244481</v>
      </c>
      <c r="S439" s="2">
        <v>244482</v>
      </c>
      <c r="T439" t="s">
        <v>2739</v>
      </c>
      <c r="U439">
        <v>23086970</v>
      </c>
      <c r="V439" t="s">
        <v>191</v>
      </c>
      <c r="W439">
        <v>6</v>
      </c>
      <c r="X439">
        <v>6</v>
      </c>
      <c r="Y439">
        <v>6</v>
      </c>
      <c r="Z439">
        <v>6</v>
      </c>
      <c r="AA439">
        <v>0</v>
      </c>
      <c r="AB439">
        <v>0</v>
      </c>
      <c r="AC439">
        <v>0</v>
      </c>
      <c r="AD439">
        <v>0</v>
      </c>
      <c r="AE439">
        <v>6</v>
      </c>
      <c r="AF439">
        <v>6</v>
      </c>
      <c r="AI439" t="s">
        <v>2537</v>
      </c>
      <c r="AJ439" t="s">
        <v>989</v>
      </c>
      <c r="AK439" t="s">
        <v>1039</v>
      </c>
      <c r="AL439" t="s">
        <v>1008</v>
      </c>
      <c r="AM439" t="s">
        <v>1009</v>
      </c>
      <c r="AN439" t="s">
        <v>2538</v>
      </c>
      <c r="AO439" t="s">
        <v>2539</v>
      </c>
      <c r="AP439">
        <v>10</v>
      </c>
      <c r="AQ439">
        <v>1</v>
      </c>
      <c r="AT439" t="s">
        <v>2540</v>
      </c>
      <c r="AU439" t="s">
        <v>2562</v>
      </c>
      <c r="AV439" t="s">
        <v>765</v>
      </c>
      <c r="AW439" t="s">
        <v>765</v>
      </c>
      <c r="AX439" t="s">
        <v>990</v>
      </c>
      <c r="AY439">
        <v>0</v>
      </c>
      <c r="AZ439" t="s">
        <v>994</v>
      </c>
      <c r="BA439">
        <v>1179740890883</v>
      </c>
      <c r="BD439">
        <v>1</v>
      </c>
      <c r="BF439" t="s">
        <v>2563</v>
      </c>
      <c r="BG439">
        <v>1333314600</v>
      </c>
      <c r="BH439" t="s">
        <v>995</v>
      </c>
      <c r="BI439">
        <v>6</v>
      </c>
      <c r="BJ439">
        <v>6</v>
      </c>
      <c r="BK439">
        <v>1300</v>
      </c>
      <c r="BL439" t="s">
        <v>2543</v>
      </c>
    </row>
    <row r="440" spans="3:64">
      <c r="C440" s="2">
        <v>244482</v>
      </c>
      <c r="D440" s="2">
        <v>244482</v>
      </c>
      <c r="F440">
        <v>489</v>
      </c>
      <c r="G440" t="s">
        <v>2531</v>
      </c>
      <c r="H440">
        <v>23</v>
      </c>
      <c r="I440" t="s">
        <v>2532</v>
      </c>
      <c r="J440" t="s">
        <v>985</v>
      </c>
      <c r="K440" t="s">
        <v>986</v>
      </c>
      <c r="L440">
        <v>923</v>
      </c>
      <c r="N440" t="s">
        <v>2736</v>
      </c>
      <c r="O440" t="s">
        <v>2737</v>
      </c>
      <c r="P440">
        <v>1</v>
      </c>
      <c r="Q440" t="s">
        <v>2738</v>
      </c>
      <c r="R440" s="2">
        <v>244481</v>
      </c>
      <c r="S440" s="2">
        <v>244482</v>
      </c>
      <c r="T440" t="s">
        <v>2739</v>
      </c>
      <c r="U440">
        <v>23090975</v>
      </c>
      <c r="V440" t="s">
        <v>249</v>
      </c>
      <c r="W440">
        <v>9</v>
      </c>
      <c r="X440">
        <v>9</v>
      </c>
      <c r="Y440">
        <v>9</v>
      </c>
      <c r="Z440">
        <v>9</v>
      </c>
      <c r="AA440">
        <v>0</v>
      </c>
      <c r="AB440">
        <v>0</v>
      </c>
      <c r="AC440">
        <v>0</v>
      </c>
      <c r="AD440">
        <v>0</v>
      </c>
      <c r="AE440">
        <v>9</v>
      </c>
      <c r="AF440">
        <v>9</v>
      </c>
      <c r="AI440" t="s">
        <v>2537</v>
      </c>
      <c r="AJ440" t="s">
        <v>989</v>
      </c>
      <c r="AK440" t="s">
        <v>1039</v>
      </c>
      <c r="AL440" t="s">
        <v>1008</v>
      </c>
      <c r="AM440" t="s">
        <v>1009</v>
      </c>
      <c r="AN440" t="s">
        <v>2538</v>
      </c>
      <c r="AO440" t="s">
        <v>2539</v>
      </c>
      <c r="AP440">
        <v>10</v>
      </c>
      <c r="AQ440">
        <v>1</v>
      </c>
      <c r="AT440" t="s">
        <v>2540</v>
      </c>
      <c r="AU440" t="s">
        <v>2562</v>
      </c>
      <c r="AV440" t="s">
        <v>765</v>
      </c>
      <c r="AW440" t="s">
        <v>765</v>
      </c>
      <c r="AX440" t="s">
        <v>990</v>
      </c>
      <c r="AY440">
        <v>0</v>
      </c>
      <c r="AZ440" t="s">
        <v>994</v>
      </c>
      <c r="BA440">
        <v>1179740890883</v>
      </c>
      <c r="BD440">
        <v>1</v>
      </c>
      <c r="BF440" t="s">
        <v>2563</v>
      </c>
      <c r="BG440">
        <v>1333314600</v>
      </c>
      <c r="BH440" t="s">
        <v>995</v>
      </c>
      <c r="BI440">
        <v>9</v>
      </c>
      <c r="BJ440">
        <v>9</v>
      </c>
      <c r="BK440">
        <v>1300</v>
      </c>
      <c r="BL440" t="s">
        <v>2543</v>
      </c>
    </row>
    <row r="441" spans="3:64">
      <c r="C441" s="2">
        <v>244482</v>
      </c>
      <c r="D441" s="2">
        <v>244482</v>
      </c>
      <c r="F441">
        <v>489</v>
      </c>
      <c r="G441" t="s">
        <v>2531</v>
      </c>
      <c r="H441">
        <v>23</v>
      </c>
      <c r="I441" t="s">
        <v>2532</v>
      </c>
      <c r="J441" t="s">
        <v>985</v>
      </c>
      <c r="K441" t="s">
        <v>986</v>
      </c>
      <c r="L441">
        <v>923</v>
      </c>
      <c r="N441" t="s">
        <v>2736</v>
      </c>
      <c r="O441" t="s">
        <v>2737</v>
      </c>
      <c r="P441">
        <v>1</v>
      </c>
      <c r="Q441" t="s">
        <v>2738</v>
      </c>
      <c r="R441" s="2">
        <v>244481</v>
      </c>
      <c r="S441" s="2">
        <v>244482</v>
      </c>
      <c r="T441" t="s">
        <v>2739</v>
      </c>
      <c r="U441">
        <v>23090967</v>
      </c>
      <c r="V441" t="s">
        <v>63</v>
      </c>
      <c r="W441">
        <v>6</v>
      </c>
      <c r="X441">
        <v>6</v>
      </c>
      <c r="Y441">
        <v>6</v>
      </c>
      <c r="Z441">
        <v>6</v>
      </c>
      <c r="AA441">
        <v>0</v>
      </c>
      <c r="AB441">
        <v>0</v>
      </c>
      <c r="AC441">
        <v>0</v>
      </c>
      <c r="AD441">
        <v>0</v>
      </c>
      <c r="AE441">
        <v>6</v>
      </c>
      <c r="AF441">
        <v>6</v>
      </c>
      <c r="AI441" t="s">
        <v>2537</v>
      </c>
      <c r="AJ441" t="s">
        <v>989</v>
      </c>
      <c r="AK441" t="s">
        <v>1007</v>
      </c>
      <c r="AL441" t="s">
        <v>1008</v>
      </c>
      <c r="AM441" t="s">
        <v>1009</v>
      </c>
      <c r="AN441" t="s">
        <v>2538</v>
      </c>
      <c r="AO441" t="s">
        <v>2539</v>
      </c>
      <c r="AP441">
        <v>10</v>
      </c>
      <c r="AQ441">
        <v>1</v>
      </c>
      <c r="AT441" t="s">
        <v>2540</v>
      </c>
      <c r="AU441" t="s">
        <v>2562</v>
      </c>
      <c r="AV441" t="s">
        <v>765</v>
      </c>
      <c r="AW441" t="s">
        <v>765</v>
      </c>
      <c r="AX441" t="s">
        <v>990</v>
      </c>
      <c r="AY441">
        <v>0</v>
      </c>
      <c r="AZ441" t="s">
        <v>994</v>
      </c>
      <c r="BA441">
        <v>1179740890883</v>
      </c>
      <c r="BD441">
        <v>1</v>
      </c>
      <c r="BF441" t="s">
        <v>2563</v>
      </c>
      <c r="BG441">
        <v>1333314600</v>
      </c>
      <c r="BH441" t="s">
        <v>995</v>
      </c>
      <c r="BI441">
        <v>6</v>
      </c>
      <c r="BJ441">
        <v>6</v>
      </c>
      <c r="BK441">
        <v>1300</v>
      </c>
      <c r="BL441" t="s">
        <v>2543</v>
      </c>
    </row>
    <row r="442" spans="3:64">
      <c r="C442" s="2">
        <v>244482</v>
      </c>
      <c r="D442" s="2">
        <v>244482</v>
      </c>
      <c r="F442">
        <v>489</v>
      </c>
      <c r="G442" t="s">
        <v>2531</v>
      </c>
      <c r="H442">
        <v>23</v>
      </c>
      <c r="I442" t="s">
        <v>2532</v>
      </c>
      <c r="J442" t="s">
        <v>985</v>
      </c>
      <c r="K442" t="s">
        <v>986</v>
      </c>
      <c r="L442">
        <v>923</v>
      </c>
      <c r="N442" t="s">
        <v>2736</v>
      </c>
      <c r="O442" t="s">
        <v>2737</v>
      </c>
      <c r="P442">
        <v>1</v>
      </c>
      <c r="Q442" t="s">
        <v>2738</v>
      </c>
      <c r="R442" s="2">
        <v>244481</v>
      </c>
      <c r="S442" s="2">
        <v>244482</v>
      </c>
      <c r="T442" t="s">
        <v>2739</v>
      </c>
      <c r="U442">
        <v>23088348</v>
      </c>
      <c r="V442" t="s">
        <v>78</v>
      </c>
      <c r="W442">
        <v>5</v>
      </c>
      <c r="X442">
        <v>5</v>
      </c>
      <c r="Y442">
        <v>5</v>
      </c>
      <c r="Z442">
        <v>5</v>
      </c>
      <c r="AA442">
        <v>0</v>
      </c>
      <c r="AB442">
        <v>0</v>
      </c>
      <c r="AC442">
        <v>0</v>
      </c>
      <c r="AD442">
        <v>0</v>
      </c>
      <c r="AE442">
        <v>5</v>
      </c>
      <c r="AF442">
        <v>5</v>
      </c>
      <c r="AI442" t="s">
        <v>2537</v>
      </c>
      <c r="AJ442" t="s">
        <v>989</v>
      </c>
      <c r="AK442" t="s">
        <v>1007</v>
      </c>
      <c r="AL442" t="s">
        <v>1008</v>
      </c>
      <c r="AM442" t="s">
        <v>1009</v>
      </c>
      <c r="AN442" t="s">
        <v>2538</v>
      </c>
      <c r="AO442" t="s">
        <v>2539</v>
      </c>
      <c r="AP442">
        <v>10</v>
      </c>
      <c r="AQ442">
        <v>1</v>
      </c>
      <c r="AT442" t="s">
        <v>2540</v>
      </c>
      <c r="AU442" t="s">
        <v>2562</v>
      </c>
      <c r="AV442" t="s">
        <v>765</v>
      </c>
      <c r="AW442" t="s">
        <v>765</v>
      </c>
      <c r="AX442" t="s">
        <v>990</v>
      </c>
      <c r="AY442">
        <v>0</v>
      </c>
      <c r="AZ442" t="s">
        <v>994</v>
      </c>
      <c r="BA442">
        <v>1179740890883</v>
      </c>
      <c r="BD442">
        <v>1</v>
      </c>
      <c r="BF442" t="s">
        <v>2563</v>
      </c>
      <c r="BG442">
        <v>1333314600</v>
      </c>
      <c r="BH442" t="s">
        <v>995</v>
      </c>
      <c r="BI442">
        <v>5</v>
      </c>
      <c r="BJ442">
        <v>5</v>
      </c>
      <c r="BK442">
        <v>1300</v>
      </c>
      <c r="BL442" t="s">
        <v>2543</v>
      </c>
    </row>
    <row r="443" spans="3:64">
      <c r="C443" s="2">
        <v>244482</v>
      </c>
      <c r="D443" s="2">
        <v>244482</v>
      </c>
      <c r="F443">
        <v>489</v>
      </c>
      <c r="G443" t="s">
        <v>2531</v>
      </c>
      <c r="H443">
        <v>23</v>
      </c>
      <c r="I443" t="s">
        <v>2532</v>
      </c>
      <c r="J443" t="s">
        <v>985</v>
      </c>
      <c r="K443" t="s">
        <v>986</v>
      </c>
      <c r="L443">
        <v>923</v>
      </c>
      <c r="N443" t="s">
        <v>2736</v>
      </c>
      <c r="O443" t="s">
        <v>2737</v>
      </c>
      <c r="P443">
        <v>1</v>
      </c>
      <c r="Q443" t="s">
        <v>2738</v>
      </c>
      <c r="R443" s="2">
        <v>244481</v>
      </c>
      <c r="S443" s="2">
        <v>244482</v>
      </c>
      <c r="T443" t="s">
        <v>2739</v>
      </c>
      <c r="U443">
        <v>23086968</v>
      </c>
      <c r="V443" t="s">
        <v>247</v>
      </c>
      <c r="W443">
        <v>3</v>
      </c>
      <c r="X443">
        <v>3</v>
      </c>
      <c r="Y443">
        <v>3</v>
      </c>
      <c r="Z443">
        <v>3</v>
      </c>
      <c r="AA443">
        <v>0</v>
      </c>
      <c r="AB443">
        <v>0</v>
      </c>
      <c r="AC443">
        <v>0</v>
      </c>
      <c r="AD443">
        <v>0</v>
      </c>
      <c r="AE443">
        <v>3</v>
      </c>
      <c r="AF443">
        <v>3</v>
      </c>
      <c r="AI443" t="s">
        <v>2537</v>
      </c>
      <c r="AJ443" t="s">
        <v>989</v>
      </c>
      <c r="AK443" t="s">
        <v>1039</v>
      </c>
      <c r="AL443" t="s">
        <v>1008</v>
      </c>
      <c r="AM443" t="s">
        <v>1009</v>
      </c>
      <c r="AN443" t="s">
        <v>2538</v>
      </c>
      <c r="AO443" t="s">
        <v>2539</v>
      </c>
      <c r="AP443">
        <v>10</v>
      </c>
      <c r="AQ443">
        <v>1</v>
      </c>
      <c r="AT443" t="s">
        <v>2540</v>
      </c>
      <c r="AU443" t="s">
        <v>2562</v>
      </c>
      <c r="AV443" t="s">
        <v>765</v>
      </c>
      <c r="AW443" t="s">
        <v>765</v>
      </c>
      <c r="AX443" t="s">
        <v>990</v>
      </c>
      <c r="AY443">
        <v>0</v>
      </c>
      <c r="AZ443" t="s">
        <v>994</v>
      </c>
      <c r="BA443">
        <v>1179740890883</v>
      </c>
      <c r="BD443">
        <v>1</v>
      </c>
      <c r="BF443" t="s">
        <v>2563</v>
      </c>
      <c r="BG443">
        <v>1333314600</v>
      </c>
      <c r="BH443" t="s">
        <v>995</v>
      </c>
      <c r="BI443">
        <v>3</v>
      </c>
      <c r="BJ443">
        <v>3</v>
      </c>
      <c r="BK443">
        <v>1300</v>
      </c>
      <c r="BL443" t="s">
        <v>2543</v>
      </c>
    </row>
    <row r="444" spans="3:64">
      <c r="C444" s="2">
        <v>244482</v>
      </c>
      <c r="D444" s="2">
        <v>244482</v>
      </c>
      <c r="F444">
        <v>489</v>
      </c>
      <c r="G444" t="s">
        <v>2531</v>
      </c>
      <c r="H444">
        <v>23</v>
      </c>
      <c r="I444" t="s">
        <v>2532</v>
      </c>
      <c r="J444" t="s">
        <v>985</v>
      </c>
      <c r="K444" t="s">
        <v>986</v>
      </c>
      <c r="L444">
        <v>923</v>
      </c>
      <c r="N444" t="s">
        <v>2740</v>
      </c>
      <c r="O444" t="s">
        <v>2741</v>
      </c>
      <c r="P444">
        <v>1</v>
      </c>
      <c r="Q444" t="s">
        <v>2742</v>
      </c>
      <c r="R444" s="2">
        <v>244481</v>
      </c>
      <c r="S444" s="2">
        <v>244482</v>
      </c>
      <c r="T444" t="s">
        <v>2743</v>
      </c>
      <c r="U444">
        <v>23086963</v>
      </c>
      <c r="V444" t="s">
        <v>142</v>
      </c>
      <c r="W444">
        <v>12</v>
      </c>
      <c r="X444">
        <v>12</v>
      </c>
      <c r="Y444">
        <v>12</v>
      </c>
      <c r="Z444">
        <v>12</v>
      </c>
      <c r="AA444">
        <v>0</v>
      </c>
      <c r="AB444">
        <v>0</v>
      </c>
      <c r="AC444">
        <v>0</v>
      </c>
      <c r="AD444">
        <v>0</v>
      </c>
      <c r="AE444">
        <v>12</v>
      </c>
      <c r="AF444">
        <v>12</v>
      </c>
      <c r="AI444" t="s">
        <v>2537</v>
      </c>
      <c r="AJ444" t="s">
        <v>989</v>
      </c>
      <c r="AK444" t="s">
        <v>1039</v>
      </c>
      <c r="AL444" t="s">
        <v>1008</v>
      </c>
      <c r="AM444" t="s">
        <v>1009</v>
      </c>
      <c r="AN444" t="s">
        <v>2538</v>
      </c>
      <c r="AO444" t="s">
        <v>2539</v>
      </c>
      <c r="AP444">
        <v>10</v>
      </c>
      <c r="AQ444">
        <v>1</v>
      </c>
      <c r="AT444" t="s">
        <v>2540</v>
      </c>
      <c r="AU444" t="s">
        <v>2562</v>
      </c>
      <c r="AV444" t="s">
        <v>765</v>
      </c>
      <c r="AW444" t="s">
        <v>765</v>
      </c>
      <c r="AX444" t="s">
        <v>990</v>
      </c>
      <c r="AY444">
        <v>0</v>
      </c>
      <c r="AZ444" t="s">
        <v>994</v>
      </c>
      <c r="BA444">
        <v>1179740890887</v>
      </c>
      <c r="BD444">
        <v>1</v>
      </c>
      <c r="BF444" t="s">
        <v>2563</v>
      </c>
      <c r="BG444">
        <v>1333314600</v>
      </c>
      <c r="BH444" t="s">
        <v>995</v>
      </c>
      <c r="BI444">
        <v>12</v>
      </c>
      <c r="BJ444">
        <v>12</v>
      </c>
      <c r="BK444">
        <v>1300</v>
      </c>
      <c r="BL444" t="s">
        <v>2543</v>
      </c>
    </row>
    <row r="445" spans="3:64">
      <c r="C445" s="2">
        <v>244482</v>
      </c>
      <c r="D445" s="2">
        <v>244482</v>
      </c>
      <c r="F445">
        <v>489</v>
      </c>
      <c r="G445" t="s">
        <v>2531</v>
      </c>
      <c r="H445">
        <v>23</v>
      </c>
      <c r="I445" t="s">
        <v>2532</v>
      </c>
      <c r="J445" t="s">
        <v>985</v>
      </c>
      <c r="K445" t="s">
        <v>986</v>
      </c>
      <c r="L445">
        <v>923</v>
      </c>
      <c r="N445" t="s">
        <v>2740</v>
      </c>
      <c r="O445" t="s">
        <v>2741</v>
      </c>
      <c r="P445">
        <v>1</v>
      </c>
      <c r="Q445" t="s">
        <v>2742</v>
      </c>
      <c r="R445" s="2">
        <v>244481</v>
      </c>
      <c r="S445" s="2">
        <v>244482</v>
      </c>
      <c r="T445" t="s">
        <v>2743</v>
      </c>
      <c r="U445">
        <v>23086967</v>
      </c>
      <c r="V445" t="s">
        <v>209</v>
      </c>
      <c r="W445">
        <v>3</v>
      </c>
      <c r="X445">
        <v>3</v>
      </c>
      <c r="Y445">
        <v>3</v>
      </c>
      <c r="Z445">
        <v>3</v>
      </c>
      <c r="AA445">
        <v>0</v>
      </c>
      <c r="AB445">
        <v>0</v>
      </c>
      <c r="AC445">
        <v>0</v>
      </c>
      <c r="AD445">
        <v>0</v>
      </c>
      <c r="AE445">
        <v>3</v>
      </c>
      <c r="AF445">
        <v>3</v>
      </c>
      <c r="AI445" t="s">
        <v>2537</v>
      </c>
      <c r="AJ445" t="s">
        <v>989</v>
      </c>
      <c r="AK445" t="s">
        <v>1039</v>
      </c>
      <c r="AL445" t="s">
        <v>1008</v>
      </c>
      <c r="AM445" t="s">
        <v>1009</v>
      </c>
      <c r="AN445" t="s">
        <v>2538</v>
      </c>
      <c r="AO445" t="s">
        <v>2539</v>
      </c>
      <c r="AP445">
        <v>10</v>
      </c>
      <c r="AQ445">
        <v>1</v>
      </c>
      <c r="AT445" t="s">
        <v>2540</v>
      </c>
      <c r="AU445" t="s">
        <v>2562</v>
      </c>
      <c r="AV445" t="s">
        <v>765</v>
      </c>
      <c r="AW445" t="s">
        <v>765</v>
      </c>
      <c r="AX445" t="s">
        <v>990</v>
      </c>
      <c r="AY445">
        <v>0</v>
      </c>
      <c r="AZ445" t="s">
        <v>994</v>
      </c>
      <c r="BA445">
        <v>1179740890887</v>
      </c>
      <c r="BD445">
        <v>1</v>
      </c>
      <c r="BF445" t="s">
        <v>2563</v>
      </c>
      <c r="BG445">
        <v>1333314600</v>
      </c>
      <c r="BH445" t="s">
        <v>995</v>
      </c>
      <c r="BI445">
        <v>3</v>
      </c>
      <c r="BJ445">
        <v>3</v>
      </c>
      <c r="BK445">
        <v>1300</v>
      </c>
      <c r="BL445" t="s">
        <v>2543</v>
      </c>
    </row>
    <row r="446" spans="3:64">
      <c r="C446" s="2">
        <v>244482</v>
      </c>
      <c r="D446" s="2">
        <v>244482</v>
      </c>
      <c r="F446">
        <v>489</v>
      </c>
      <c r="G446" t="s">
        <v>2531</v>
      </c>
      <c r="H446">
        <v>23</v>
      </c>
      <c r="I446" t="s">
        <v>2532</v>
      </c>
      <c r="J446" t="s">
        <v>985</v>
      </c>
      <c r="K446" t="s">
        <v>986</v>
      </c>
      <c r="L446">
        <v>923</v>
      </c>
      <c r="N446" t="s">
        <v>2740</v>
      </c>
      <c r="O446" t="s">
        <v>2741</v>
      </c>
      <c r="P446">
        <v>1</v>
      </c>
      <c r="Q446" t="s">
        <v>2742</v>
      </c>
      <c r="R446" s="2">
        <v>244481</v>
      </c>
      <c r="S446" s="2">
        <v>244482</v>
      </c>
      <c r="T446" t="s">
        <v>2743</v>
      </c>
      <c r="U446">
        <v>23090967</v>
      </c>
      <c r="V446" t="s">
        <v>63</v>
      </c>
      <c r="W446">
        <v>6</v>
      </c>
      <c r="X446">
        <v>6</v>
      </c>
      <c r="Y446">
        <v>6</v>
      </c>
      <c r="Z446">
        <v>6</v>
      </c>
      <c r="AA446">
        <v>0</v>
      </c>
      <c r="AB446">
        <v>0</v>
      </c>
      <c r="AC446">
        <v>0</v>
      </c>
      <c r="AD446">
        <v>0</v>
      </c>
      <c r="AE446">
        <v>6</v>
      </c>
      <c r="AF446">
        <v>6</v>
      </c>
      <c r="AI446" t="s">
        <v>2537</v>
      </c>
      <c r="AJ446" t="s">
        <v>989</v>
      </c>
      <c r="AK446" t="s">
        <v>1007</v>
      </c>
      <c r="AL446" t="s">
        <v>1008</v>
      </c>
      <c r="AM446" t="s">
        <v>1009</v>
      </c>
      <c r="AN446" t="s">
        <v>2538</v>
      </c>
      <c r="AO446" t="s">
        <v>2539</v>
      </c>
      <c r="AP446">
        <v>10</v>
      </c>
      <c r="AQ446">
        <v>1</v>
      </c>
      <c r="AT446" t="s">
        <v>2540</v>
      </c>
      <c r="AU446" t="s">
        <v>2562</v>
      </c>
      <c r="AV446" t="s">
        <v>765</v>
      </c>
      <c r="AW446" t="s">
        <v>765</v>
      </c>
      <c r="AX446" t="s">
        <v>990</v>
      </c>
      <c r="AY446">
        <v>0</v>
      </c>
      <c r="AZ446" t="s">
        <v>994</v>
      </c>
      <c r="BA446">
        <v>1179740890887</v>
      </c>
      <c r="BD446">
        <v>1</v>
      </c>
      <c r="BF446" t="s">
        <v>2563</v>
      </c>
      <c r="BG446">
        <v>1333314600</v>
      </c>
      <c r="BH446" t="s">
        <v>995</v>
      </c>
      <c r="BI446">
        <v>6</v>
      </c>
      <c r="BJ446">
        <v>6</v>
      </c>
      <c r="BK446">
        <v>1300</v>
      </c>
      <c r="BL446" t="s">
        <v>2543</v>
      </c>
    </row>
    <row r="447" spans="3:64">
      <c r="C447" s="2">
        <v>244482</v>
      </c>
      <c r="D447" s="2">
        <v>244482</v>
      </c>
      <c r="F447">
        <v>489</v>
      </c>
      <c r="G447" t="s">
        <v>2531</v>
      </c>
      <c r="H447">
        <v>23</v>
      </c>
      <c r="I447" t="s">
        <v>2532</v>
      </c>
      <c r="J447" t="s">
        <v>985</v>
      </c>
      <c r="K447" t="s">
        <v>986</v>
      </c>
      <c r="L447">
        <v>923</v>
      </c>
      <c r="N447" t="s">
        <v>2740</v>
      </c>
      <c r="O447" t="s">
        <v>2741</v>
      </c>
      <c r="P447">
        <v>1</v>
      </c>
      <c r="Q447" t="s">
        <v>2742</v>
      </c>
      <c r="R447" s="2">
        <v>244481</v>
      </c>
      <c r="S447" s="2">
        <v>244482</v>
      </c>
      <c r="T447" t="s">
        <v>2743</v>
      </c>
      <c r="U447">
        <v>23090974</v>
      </c>
      <c r="V447" t="s">
        <v>211</v>
      </c>
      <c r="W447">
        <v>6</v>
      </c>
      <c r="X447">
        <v>6</v>
      </c>
      <c r="Y447">
        <v>6</v>
      </c>
      <c r="Z447">
        <v>6</v>
      </c>
      <c r="AA447">
        <v>0</v>
      </c>
      <c r="AB447">
        <v>0</v>
      </c>
      <c r="AC447">
        <v>0</v>
      </c>
      <c r="AD447">
        <v>0</v>
      </c>
      <c r="AE447">
        <v>6</v>
      </c>
      <c r="AF447">
        <v>6</v>
      </c>
      <c r="AI447" t="s">
        <v>2537</v>
      </c>
      <c r="AJ447" t="s">
        <v>989</v>
      </c>
      <c r="AK447" t="s">
        <v>1039</v>
      </c>
      <c r="AL447" t="s">
        <v>1008</v>
      </c>
      <c r="AM447" t="s">
        <v>1009</v>
      </c>
      <c r="AN447" t="s">
        <v>2538</v>
      </c>
      <c r="AO447" t="s">
        <v>2539</v>
      </c>
      <c r="AP447">
        <v>10</v>
      </c>
      <c r="AQ447">
        <v>1</v>
      </c>
      <c r="AT447" t="s">
        <v>2540</v>
      </c>
      <c r="AU447" t="s">
        <v>2562</v>
      </c>
      <c r="AV447" t="s">
        <v>765</v>
      </c>
      <c r="AW447" t="s">
        <v>765</v>
      </c>
      <c r="AX447" t="s">
        <v>990</v>
      </c>
      <c r="AY447">
        <v>0</v>
      </c>
      <c r="AZ447" t="s">
        <v>994</v>
      </c>
      <c r="BA447">
        <v>1179740890887</v>
      </c>
      <c r="BD447">
        <v>1</v>
      </c>
      <c r="BF447" t="s">
        <v>2563</v>
      </c>
      <c r="BG447">
        <v>1333314600</v>
      </c>
      <c r="BH447" t="s">
        <v>995</v>
      </c>
      <c r="BI447">
        <v>6</v>
      </c>
      <c r="BJ447">
        <v>6</v>
      </c>
      <c r="BK447">
        <v>1300</v>
      </c>
      <c r="BL447" t="s">
        <v>2543</v>
      </c>
    </row>
    <row r="448" spans="3:64">
      <c r="C448" s="2">
        <v>244482</v>
      </c>
      <c r="D448" s="2">
        <v>244482</v>
      </c>
      <c r="F448">
        <v>489</v>
      </c>
      <c r="G448" t="s">
        <v>2531</v>
      </c>
      <c r="H448">
        <v>23</v>
      </c>
      <c r="I448" t="s">
        <v>2532</v>
      </c>
      <c r="J448" t="s">
        <v>985</v>
      </c>
      <c r="K448" t="s">
        <v>986</v>
      </c>
      <c r="L448">
        <v>923</v>
      </c>
      <c r="N448" t="s">
        <v>2740</v>
      </c>
      <c r="O448" t="s">
        <v>2741</v>
      </c>
      <c r="P448">
        <v>1</v>
      </c>
      <c r="Q448" t="s">
        <v>2742</v>
      </c>
      <c r="R448" s="2">
        <v>244481</v>
      </c>
      <c r="S448" s="2">
        <v>244482</v>
      </c>
      <c r="T448" t="s">
        <v>2743</v>
      </c>
      <c r="U448">
        <v>23090975</v>
      </c>
      <c r="V448" t="s">
        <v>249</v>
      </c>
      <c r="W448">
        <v>6</v>
      </c>
      <c r="X448">
        <v>6</v>
      </c>
      <c r="Y448">
        <v>6</v>
      </c>
      <c r="Z448">
        <v>6</v>
      </c>
      <c r="AA448">
        <v>0</v>
      </c>
      <c r="AB448">
        <v>0</v>
      </c>
      <c r="AC448">
        <v>0</v>
      </c>
      <c r="AD448">
        <v>0</v>
      </c>
      <c r="AE448">
        <v>6</v>
      </c>
      <c r="AF448">
        <v>6</v>
      </c>
      <c r="AI448" t="s">
        <v>2537</v>
      </c>
      <c r="AJ448" t="s">
        <v>989</v>
      </c>
      <c r="AK448" t="s">
        <v>1039</v>
      </c>
      <c r="AL448" t="s">
        <v>1008</v>
      </c>
      <c r="AM448" t="s">
        <v>1009</v>
      </c>
      <c r="AN448" t="s">
        <v>2538</v>
      </c>
      <c r="AO448" t="s">
        <v>2539</v>
      </c>
      <c r="AP448">
        <v>10</v>
      </c>
      <c r="AQ448">
        <v>1</v>
      </c>
      <c r="AT448" t="s">
        <v>2540</v>
      </c>
      <c r="AU448" t="s">
        <v>2562</v>
      </c>
      <c r="AV448" t="s">
        <v>765</v>
      </c>
      <c r="AW448" t="s">
        <v>765</v>
      </c>
      <c r="AX448" t="s">
        <v>990</v>
      </c>
      <c r="AY448">
        <v>0</v>
      </c>
      <c r="AZ448" t="s">
        <v>994</v>
      </c>
      <c r="BA448">
        <v>1179740890887</v>
      </c>
      <c r="BD448">
        <v>1</v>
      </c>
      <c r="BF448" t="s">
        <v>2563</v>
      </c>
      <c r="BG448">
        <v>1333314600</v>
      </c>
      <c r="BH448" t="s">
        <v>995</v>
      </c>
      <c r="BI448">
        <v>6</v>
      </c>
      <c r="BJ448">
        <v>6</v>
      </c>
      <c r="BK448">
        <v>1300</v>
      </c>
      <c r="BL448" t="s">
        <v>2543</v>
      </c>
    </row>
    <row r="449" spans="3:64">
      <c r="C449" s="2">
        <v>244482</v>
      </c>
      <c r="D449" s="2">
        <v>244482</v>
      </c>
      <c r="F449">
        <v>489</v>
      </c>
      <c r="G449" t="s">
        <v>2531</v>
      </c>
      <c r="H449">
        <v>23</v>
      </c>
      <c r="I449" t="s">
        <v>2532</v>
      </c>
      <c r="J449" t="s">
        <v>985</v>
      </c>
      <c r="K449" t="s">
        <v>986</v>
      </c>
      <c r="L449">
        <v>923</v>
      </c>
      <c r="N449" t="s">
        <v>2740</v>
      </c>
      <c r="O449" t="s">
        <v>2741</v>
      </c>
      <c r="P449">
        <v>1</v>
      </c>
      <c r="Q449" t="s">
        <v>2742</v>
      </c>
      <c r="R449" s="2">
        <v>244481</v>
      </c>
      <c r="S449" s="2">
        <v>244482</v>
      </c>
      <c r="T449" t="s">
        <v>2743</v>
      </c>
      <c r="U449">
        <v>23039556</v>
      </c>
      <c r="V449" t="s">
        <v>267</v>
      </c>
      <c r="W449">
        <v>4</v>
      </c>
      <c r="X449">
        <v>20</v>
      </c>
      <c r="Y449">
        <v>4</v>
      </c>
      <c r="Z449">
        <v>20</v>
      </c>
      <c r="AA449">
        <v>0</v>
      </c>
      <c r="AB449">
        <v>0</v>
      </c>
      <c r="AC449">
        <v>0</v>
      </c>
      <c r="AD449">
        <v>0</v>
      </c>
      <c r="AE449">
        <v>4</v>
      </c>
      <c r="AF449">
        <v>20</v>
      </c>
      <c r="AI449" t="s">
        <v>2537</v>
      </c>
      <c r="AJ449" t="s">
        <v>989</v>
      </c>
      <c r="AK449" t="s">
        <v>1039</v>
      </c>
      <c r="AL449" t="s">
        <v>1008</v>
      </c>
      <c r="AM449" t="s">
        <v>1009</v>
      </c>
      <c r="AN449" t="s">
        <v>2538</v>
      </c>
      <c r="AO449" t="s">
        <v>2539</v>
      </c>
      <c r="AP449">
        <v>10</v>
      </c>
      <c r="AQ449">
        <v>1</v>
      </c>
      <c r="AT449" t="s">
        <v>2540</v>
      </c>
      <c r="AU449" t="s">
        <v>2562</v>
      </c>
      <c r="AV449" t="s">
        <v>1010</v>
      </c>
      <c r="AW449" t="s">
        <v>765</v>
      </c>
      <c r="AX449" t="s">
        <v>990</v>
      </c>
      <c r="AY449">
        <v>0</v>
      </c>
      <c r="AZ449" t="s">
        <v>994</v>
      </c>
      <c r="BA449">
        <v>1179740890887</v>
      </c>
      <c r="BD449">
        <v>1</v>
      </c>
      <c r="BF449" t="s">
        <v>2563</v>
      </c>
      <c r="BG449">
        <v>1333314600</v>
      </c>
      <c r="BH449" t="s">
        <v>995</v>
      </c>
      <c r="BI449">
        <v>4</v>
      </c>
      <c r="BJ449">
        <v>20</v>
      </c>
      <c r="BK449">
        <v>1300</v>
      </c>
      <c r="BL449" t="s">
        <v>2543</v>
      </c>
    </row>
    <row r="450" spans="3:64">
      <c r="C450" s="2">
        <v>244482</v>
      </c>
      <c r="D450" s="2">
        <v>244482</v>
      </c>
      <c r="F450">
        <v>489</v>
      </c>
      <c r="G450" t="s">
        <v>2531</v>
      </c>
      <c r="H450">
        <v>23</v>
      </c>
      <c r="I450" t="s">
        <v>2532</v>
      </c>
      <c r="J450" t="s">
        <v>985</v>
      </c>
      <c r="K450" t="s">
        <v>986</v>
      </c>
      <c r="L450">
        <v>923</v>
      </c>
      <c r="N450" t="s">
        <v>2740</v>
      </c>
      <c r="O450" t="s">
        <v>2741</v>
      </c>
      <c r="P450">
        <v>1</v>
      </c>
      <c r="Q450" t="s">
        <v>2742</v>
      </c>
      <c r="R450" s="2">
        <v>244481</v>
      </c>
      <c r="S450" s="2">
        <v>244482</v>
      </c>
      <c r="T450" t="s">
        <v>2743</v>
      </c>
      <c r="U450">
        <v>23086969</v>
      </c>
      <c r="V450" t="s">
        <v>189</v>
      </c>
      <c r="W450">
        <v>3</v>
      </c>
      <c r="X450">
        <v>3</v>
      </c>
      <c r="Y450">
        <v>3</v>
      </c>
      <c r="Z450">
        <v>3</v>
      </c>
      <c r="AA450">
        <v>0</v>
      </c>
      <c r="AB450">
        <v>0</v>
      </c>
      <c r="AC450">
        <v>0</v>
      </c>
      <c r="AD450">
        <v>0</v>
      </c>
      <c r="AE450">
        <v>3</v>
      </c>
      <c r="AF450">
        <v>3</v>
      </c>
      <c r="AI450" t="s">
        <v>2537</v>
      </c>
      <c r="AJ450" t="s">
        <v>989</v>
      </c>
      <c r="AK450" t="s">
        <v>1039</v>
      </c>
      <c r="AL450" t="s">
        <v>1008</v>
      </c>
      <c r="AM450" t="s">
        <v>1009</v>
      </c>
      <c r="AN450" t="s">
        <v>2538</v>
      </c>
      <c r="AO450" t="s">
        <v>2539</v>
      </c>
      <c r="AP450">
        <v>10</v>
      </c>
      <c r="AQ450">
        <v>1</v>
      </c>
      <c r="AT450" t="s">
        <v>2540</v>
      </c>
      <c r="AU450" t="s">
        <v>2562</v>
      </c>
      <c r="AV450" t="s">
        <v>765</v>
      </c>
      <c r="AW450" t="s">
        <v>765</v>
      </c>
      <c r="AX450" t="s">
        <v>990</v>
      </c>
      <c r="AY450">
        <v>0</v>
      </c>
      <c r="AZ450" t="s">
        <v>994</v>
      </c>
      <c r="BA450">
        <v>1179740890887</v>
      </c>
      <c r="BD450">
        <v>1</v>
      </c>
      <c r="BF450" t="s">
        <v>2563</v>
      </c>
      <c r="BG450">
        <v>1333314600</v>
      </c>
      <c r="BH450" t="s">
        <v>995</v>
      </c>
      <c r="BI450">
        <v>3</v>
      </c>
      <c r="BJ450">
        <v>3</v>
      </c>
      <c r="BK450">
        <v>1300</v>
      </c>
      <c r="BL450" t="s">
        <v>2543</v>
      </c>
    </row>
    <row r="451" spans="3:64">
      <c r="C451" s="2">
        <v>244482</v>
      </c>
      <c r="D451" s="2">
        <v>244482</v>
      </c>
      <c r="F451">
        <v>489</v>
      </c>
      <c r="G451" t="s">
        <v>2531</v>
      </c>
      <c r="H451">
        <v>23</v>
      </c>
      <c r="I451" t="s">
        <v>2532</v>
      </c>
      <c r="J451" t="s">
        <v>985</v>
      </c>
      <c r="K451" t="s">
        <v>986</v>
      </c>
      <c r="L451">
        <v>923</v>
      </c>
      <c r="N451" t="s">
        <v>2740</v>
      </c>
      <c r="O451" t="s">
        <v>2741</v>
      </c>
      <c r="P451">
        <v>1</v>
      </c>
      <c r="Q451" t="s">
        <v>2742</v>
      </c>
      <c r="R451" s="2">
        <v>244481</v>
      </c>
      <c r="S451" s="2">
        <v>244482</v>
      </c>
      <c r="T451" t="s">
        <v>2743</v>
      </c>
      <c r="U451">
        <v>23086965</v>
      </c>
      <c r="V451" t="s">
        <v>225</v>
      </c>
      <c r="W451">
        <v>6</v>
      </c>
      <c r="X451">
        <v>6</v>
      </c>
      <c r="Y451">
        <v>6</v>
      </c>
      <c r="Z451">
        <v>6</v>
      </c>
      <c r="AA451">
        <v>0</v>
      </c>
      <c r="AB451">
        <v>0</v>
      </c>
      <c r="AC451">
        <v>0</v>
      </c>
      <c r="AD451">
        <v>0</v>
      </c>
      <c r="AE451">
        <v>6</v>
      </c>
      <c r="AF451">
        <v>6</v>
      </c>
      <c r="AI451" t="s">
        <v>2537</v>
      </c>
      <c r="AJ451" t="s">
        <v>989</v>
      </c>
      <c r="AK451" t="s">
        <v>1039</v>
      </c>
      <c r="AL451" t="s">
        <v>1008</v>
      </c>
      <c r="AM451" t="s">
        <v>1009</v>
      </c>
      <c r="AN451" t="s">
        <v>2538</v>
      </c>
      <c r="AO451" t="s">
        <v>2539</v>
      </c>
      <c r="AP451">
        <v>10</v>
      </c>
      <c r="AQ451">
        <v>1</v>
      </c>
      <c r="AT451" t="s">
        <v>2540</v>
      </c>
      <c r="AU451" t="s">
        <v>2562</v>
      </c>
      <c r="AV451" t="s">
        <v>765</v>
      </c>
      <c r="AW451" t="s">
        <v>765</v>
      </c>
      <c r="AX451" t="s">
        <v>990</v>
      </c>
      <c r="AY451">
        <v>0</v>
      </c>
      <c r="AZ451" t="s">
        <v>994</v>
      </c>
      <c r="BA451">
        <v>1179740890887</v>
      </c>
      <c r="BD451">
        <v>1</v>
      </c>
      <c r="BF451" t="s">
        <v>2563</v>
      </c>
      <c r="BG451">
        <v>1333314600</v>
      </c>
      <c r="BH451" t="s">
        <v>995</v>
      </c>
      <c r="BI451">
        <v>6</v>
      </c>
      <c r="BJ451">
        <v>6</v>
      </c>
      <c r="BK451">
        <v>1300</v>
      </c>
      <c r="BL451" t="s">
        <v>2543</v>
      </c>
    </row>
    <row r="452" spans="3:64">
      <c r="C452" s="2">
        <v>244482</v>
      </c>
      <c r="D452" s="2">
        <v>244482</v>
      </c>
      <c r="F452">
        <v>489</v>
      </c>
      <c r="G452" t="s">
        <v>2531</v>
      </c>
      <c r="H452">
        <v>23</v>
      </c>
      <c r="I452" t="s">
        <v>2532</v>
      </c>
      <c r="J452" t="s">
        <v>985</v>
      </c>
      <c r="K452" t="s">
        <v>986</v>
      </c>
      <c r="L452">
        <v>923</v>
      </c>
      <c r="N452" t="s">
        <v>2740</v>
      </c>
      <c r="O452" t="s">
        <v>2741</v>
      </c>
      <c r="P452">
        <v>1</v>
      </c>
      <c r="Q452" t="s">
        <v>2742</v>
      </c>
      <c r="R452" s="2">
        <v>244481</v>
      </c>
      <c r="S452" s="2">
        <v>244482</v>
      </c>
      <c r="T452" t="s">
        <v>2743</v>
      </c>
      <c r="U452">
        <v>23086968</v>
      </c>
      <c r="V452" t="s">
        <v>247</v>
      </c>
      <c r="W452">
        <v>9</v>
      </c>
      <c r="X452">
        <v>9</v>
      </c>
      <c r="Y452">
        <v>9</v>
      </c>
      <c r="Z452">
        <v>9</v>
      </c>
      <c r="AA452">
        <v>0</v>
      </c>
      <c r="AB452">
        <v>0</v>
      </c>
      <c r="AC452">
        <v>0</v>
      </c>
      <c r="AD452">
        <v>0</v>
      </c>
      <c r="AE452">
        <v>9</v>
      </c>
      <c r="AF452">
        <v>9</v>
      </c>
      <c r="AI452" t="s">
        <v>2537</v>
      </c>
      <c r="AJ452" t="s">
        <v>989</v>
      </c>
      <c r="AK452" t="s">
        <v>1039</v>
      </c>
      <c r="AL452" t="s">
        <v>1008</v>
      </c>
      <c r="AM452" t="s">
        <v>1009</v>
      </c>
      <c r="AN452" t="s">
        <v>2538</v>
      </c>
      <c r="AO452" t="s">
        <v>2539</v>
      </c>
      <c r="AP452">
        <v>10</v>
      </c>
      <c r="AQ452">
        <v>1</v>
      </c>
      <c r="AT452" t="s">
        <v>2540</v>
      </c>
      <c r="AU452" t="s">
        <v>2562</v>
      </c>
      <c r="AV452" t="s">
        <v>765</v>
      </c>
      <c r="AW452" t="s">
        <v>765</v>
      </c>
      <c r="AX452" t="s">
        <v>990</v>
      </c>
      <c r="AY452">
        <v>0</v>
      </c>
      <c r="AZ452" t="s">
        <v>994</v>
      </c>
      <c r="BA452">
        <v>1179740890887</v>
      </c>
      <c r="BD452">
        <v>1</v>
      </c>
      <c r="BF452" t="s">
        <v>2563</v>
      </c>
      <c r="BG452">
        <v>1333314600</v>
      </c>
      <c r="BH452" t="s">
        <v>995</v>
      </c>
      <c r="BI452">
        <v>9</v>
      </c>
      <c r="BJ452">
        <v>9</v>
      </c>
      <c r="BK452">
        <v>1300</v>
      </c>
      <c r="BL452" t="s">
        <v>2543</v>
      </c>
    </row>
    <row r="453" spans="3:64">
      <c r="C453" s="2">
        <v>244482</v>
      </c>
      <c r="D453" s="2">
        <v>244482</v>
      </c>
      <c r="F453">
        <v>489</v>
      </c>
      <c r="G453" t="s">
        <v>2531</v>
      </c>
      <c r="H453">
        <v>23</v>
      </c>
      <c r="I453" t="s">
        <v>2532</v>
      </c>
      <c r="J453" t="s">
        <v>985</v>
      </c>
      <c r="K453" t="s">
        <v>986</v>
      </c>
      <c r="L453">
        <v>923</v>
      </c>
      <c r="N453" t="s">
        <v>2740</v>
      </c>
      <c r="O453" t="s">
        <v>2741</v>
      </c>
      <c r="P453">
        <v>1</v>
      </c>
      <c r="Q453" t="s">
        <v>2742</v>
      </c>
      <c r="R453" s="2">
        <v>244481</v>
      </c>
      <c r="S453" s="2">
        <v>244482</v>
      </c>
      <c r="T453" t="s">
        <v>2743</v>
      </c>
      <c r="U453">
        <v>23086964</v>
      </c>
      <c r="V453" t="s">
        <v>156</v>
      </c>
      <c r="W453">
        <v>12</v>
      </c>
      <c r="X453">
        <v>12</v>
      </c>
      <c r="Y453">
        <v>12</v>
      </c>
      <c r="Z453">
        <v>12</v>
      </c>
      <c r="AA453">
        <v>0</v>
      </c>
      <c r="AB453">
        <v>0</v>
      </c>
      <c r="AC453">
        <v>0</v>
      </c>
      <c r="AD453">
        <v>0</v>
      </c>
      <c r="AE453">
        <v>12</v>
      </c>
      <c r="AF453">
        <v>12</v>
      </c>
      <c r="AI453" t="s">
        <v>2537</v>
      </c>
      <c r="AJ453" t="s">
        <v>989</v>
      </c>
      <c r="AK453" t="s">
        <v>1039</v>
      </c>
      <c r="AL453" t="s">
        <v>1008</v>
      </c>
      <c r="AM453" t="s">
        <v>1009</v>
      </c>
      <c r="AN453" t="s">
        <v>2538</v>
      </c>
      <c r="AO453" t="s">
        <v>2539</v>
      </c>
      <c r="AP453">
        <v>10</v>
      </c>
      <c r="AQ453">
        <v>1</v>
      </c>
      <c r="AT453" t="s">
        <v>2540</v>
      </c>
      <c r="AU453" t="s">
        <v>2562</v>
      </c>
      <c r="AV453" t="s">
        <v>765</v>
      </c>
      <c r="AW453" t="s">
        <v>765</v>
      </c>
      <c r="AX453" t="s">
        <v>990</v>
      </c>
      <c r="AY453">
        <v>0</v>
      </c>
      <c r="AZ453" t="s">
        <v>994</v>
      </c>
      <c r="BA453">
        <v>1179740890887</v>
      </c>
      <c r="BD453">
        <v>1</v>
      </c>
      <c r="BF453" t="s">
        <v>2563</v>
      </c>
      <c r="BG453">
        <v>1333314600</v>
      </c>
      <c r="BH453" t="s">
        <v>995</v>
      </c>
      <c r="BI453">
        <v>12</v>
      </c>
      <c r="BJ453">
        <v>12</v>
      </c>
      <c r="BK453">
        <v>1300</v>
      </c>
      <c r="BL453" t="s">
        <v>2543</v>
      </c>
    </row>
    <row r="454" spans="3:64">
      <c r="C454" s="2">
        <v>244482</v>
      </c>
      <c r="D454" s="2">
        <v>244482</v>
      </c>
      <c r="F454">
        <v>489</v>
      </c>
      <c r="G454" t="s">
        <v>2531</v>
      </c>
      <c r="H454">
        <v>23</v>
      </c>
      <c r="I454" t="s">
        <v>2532</v>
      </c>
      <c r="J454" t="s">
        <v>985</v>
      </c>
      <c r="K454" t="s">
        <v>986</v>
      </c>
      <c r="L454">
        <v>923</v>
      </c>
      <c r="N454" t="s">
        <v>2740</v>
      </c>
      <c r="O454" t="s">
        <v>2741</v>
      </c>
      <c r="P454">
        <v>1</v>
      </c>
      <c r="Q454" t="s">
        <v>2742</v>
      </c>
      <c r="R454" s="2">
        <v>244481</v>
      </c>
      <c r="S454" s="2">
        <v>244482</v>
      </c>
      <c r="T454" t="s">
        <v>2743</v>
      </c>
      <c r="U454">
        <v>23090984</v>
      </c>
      <c r="V454" t="s">
        <v>227</v>
      </c>
      <c r="W454">
        <v>6</v>
      </c>
      <c r="X454">
        <v>6</v>
      </c>
      <c r="Y454">
        <v>6</v>
      </c>
      <c r="Z454">
        <v>6</v>
      </c>
      <c r="AA454">
        <v>0</v>
      </c>
      <c r="AB454">
        <v>0</v>
      </c>
      <c r="AC454">
        <v>0</v>
      </c>
      <c r="AD454">
        <v>0</v>
      </c>
      <c r="AE454">
        <v>6</v>
      </c>
      <c r="AF454">
        <v>6</v>
      </c>
      <c r="AI454" t="s">
        <v>2537</v>
      </c>
      <c r="AJ454" t="s">
        <v>989</v>
      </c>
      <c r="AK454" t="s">
        <v>1039</v>
      </c>
      <c r="AL454" t="s">
        <v>1008</v>
      </c>
      <c r="AM454" t="s">
        <v>1009</v>
      </c>
      <c r="AN454" t="s">
        <v>2538</v>
      </c>
      <c r="AO454" t="s">
        <v>2539</v>
      </c>
      <c r="AP454">
        <v>10</v>
      </c>
      <c r="AQ454">
        <v>1</v>
      </c>
      <c r="AT454" t="s">
        <v>2540</v>
      </c>
      <c r="AU454" t="s">
        <v>2562</v>
      </c>
      <c r="AV454" t="s">
        <v>765</v>
      </c>
      <c r="AW454" t="s">
        <v>765</v>
      </c>
      <c r="AX454" t="s">
        <v>990</v>
      </c>
      <c r="AY454">
        <v>0</v>
      </c>
      <c r="AZ454" t="s">
        <v>994</v>
      </c>
      <c r="BA454">
        <v>1179740890887</v>
      </c>
      <c r="BD454">
        <v>1</v>
      </c>
      <c r="BF454" t="s">
        <v>2563</v>
      </c>
      <c r="BG454">
        <v>1333314600</v>
      </c>
      <c r="BH454" t="s">
        <v>995</v>
      </c>
      <c r="BI454">
        <v>6</v>
      </c>
      <c r="BJ454">
        <v>6</v>
      </c>
      <c r="BK454">
        <v>1300</v>
      </c>
      <c r="BL454" t="s">
        <v>2543</v>
      </c>
    </row>
    <row r="455" spans="3:64">
      <c r="C455" s="2">
        <v>244482</v>
      </c>
      <c r="D455" s="2">
        <v>244482</v>
      </c>
      <c r="F455">
        <v>489</v>
      </c>
      <c r="G455" t="s">
        <v>2531</v>
      </c>
      <c r="H455">
        <v>23</v>
      </c>
      <c r="I455" t="s">
        <v>2532</v>
      </c>
      <c r="J455" t="s">
        <v>985</v>
      </c>
      <c r="K455" t="s">
        <v>986</v>
      </c>
      <c r="L455">
        <v>923</v>
      </c>
      <c r="N455" t="s">
        <v>2740</v>
      </c>
      <c r="O455" t="s">
        <v>2741</v>
      </c>
      <c r="P455">
        <v>1</v>
      </c>
      <c r="Q455" t="s">
        <v>2742</v>
      </c>
      <c r="R455" s="2">
        <v>244481</v>
      </c>
      <c r="S455" s="2">
        <v>244482</v>
      </c>
      <c r="T455" t="s">
        <v>2743</v>
      </c>
      <c r="U455">
        <v>23095547</v>
      </c>
      <c r="V455" t="s">
        <v>144</v>
      </c>
      <c r="W455">
        <v>3</v>
      </c>
      <c r="X455">
        <v>3</v>
      </c>
      <c r="Y455">
        <v>3</v>
      </c>
      <c r="Z455">
        <v>3</v>
      </c>
      <c r="AA455">
        <v>0</v>
      </c>
      <c r="AB455">
        <v>0</v>
      </c>
      <c r="AC455">
        <v>0</v>
      </c>
      <c r="AD455">
        <v>0</v>
      </c>
      <c r="AE455">
        <v>3</v>
      </c>
      <c r="AF455">
        <v>3</v>
      </c>
      <c r="AI455" t="s">
        <v>2537</v>
      </c>
      <c r="AJ455" t="s">
        <v>989</v>
      </c>
      <c r="AK455" t="s">
        <v>1039</v>
      </c>
      <c r="AL455" t="s">
        <v>1008</v>
      </c>
      <c r="AM455" t="s">
        <v>1009</v>
      </c>
      <c r="AN455" t="s">
        <v>2538</v>
      </c>
      <c r="AO455" t="s">
        <v>2539</v>
      </c>
      <c r="AP455">
        <v>10</v>
      </c>
      <c r="AQ455">
        <v>1</v>
      </c>
      <c r="AT455" t="s">
        <v>2540</v>
      </c>
      <c r="AU455" t="s">
        <v>2562</v>
      </c>
      <c r="AV455" t="s">
        <v>765</v>
      </c>
      <c r="AW455" t="s">
        <v>765</v>
      </c>
      <c r="AX455" t="s">
        <v>990</v>
      </c>
      <c r="AY455">
        <v>0</v>
      </c>
      <c r="AZ455" t="s">
        <v>994</v>
      </c>
      <c r="BA455">
        <v>1179740890887</v>
      </c>
      <c r="BD455">
        <v>1</v>
      </c>
      <c r="BF455" t="s">
        <v>2563</v>
      </c>
      <c r="BG455">
        <v>1333314600</v>
      </c>
      <c r="BH455" t="s">
        <v>995</v>
      </c>
      <c r="BI455">
        <v>3</v>
      </c>
      <c r="BJ455">
        <v>3</v>
      </c>
      <c r="BK455">
        <v>1300</v>
      </c>
      <c r="BL455" t="s">
        <v>2543</v>
      </c>
    </row>
    <row r="456" spans="3:64">
      <c r="C456" s="2">
        <v>244482</v>
      </c>
      <c r="D456" s="2">
        <v>244482</v>
      </c>
      <c r="F456">
        <v>489</v>
      </c>
      <c r="G456" t="s">
        <v>2531</v>
      </c>
      <c r="H456">
        <v>23</v>
      </c>
      <c r="I456" t="s">
        <v>2532</v>
      </c>
      <c r="J456" t="s">
        <v>985</v>
      </c>
      <c r="K456" t="s">
        <v>986</v>
      </c>
      <c r="L456">
        <v>923</v>
      </c>
      <c r="N456" t="s">
        <v>2740</v>
      </c>
      <c r="O456" t="s">
        <v>2741</v>
      </c>
      <c r="P456">
        <v>1</v>
      </c>
      <c r="Q456" t="s">
        <v>2742</v>
      </c>
      <c r="R456" s="2">
        <v>244481</v>
      </c>
      <c r="S456" s="2">
        <v>244482</v>
      </c>
      <c r="T456" t="s">
        <v>2743</v>
      </c>
      <c r="U456">
        <v>23090977</v>
      </c>
      <c r="V456" t="s">
        <v>98</v>
      </c>
      <c r="W456">
        <v>3</v>
      </c>
      <c r="X456">
        <v>3</v>
      </c>
      <c r="Y456">
        <v>3</v>
      </c>
      <c r="Z456">
        <v>3</v>
      </c>
      <c r="AA456">
        <v>0</v>
      </c>
      <c r="AB456">
        <v>0</v>
      </c>
      <c r="AC456">
        <v>0</v>
      </c>
      <c r="AD456">
        <v>0</v>
      </c>
      <c r="AE456">
        <v>3</v>
      </c>
      <c r="AF456">
        <v>3</v>
      </c>
      <c r="AI456" t="s">
        <v>2537</v>
      </c>
      <c r="AJ456" t="s">
        <v>989</v>
      </c>
      <c r="AK456" t="s">
        <v>1007</v>
      </c>
      <c r="AL456" t="s">
        <v>1008</v>
      </c>
      <c r="AM456" t="s">
        <v>1009</v>
      </c>
      <c r="AN456" t="s">
        <v>2538</v>
      </c>
      <c r="AO456" t="s">
        <v>2539</v>
      </c>
      <c r="AP456">
        <v>10</v>
      </c>
      <c r="AQ456">
        <v>1</v>
      </c>
      <c r="AT456" t="s">
        <v>2540</v>
      </c>
      <c r="AU456" t="s">
        <v>2562</v>
      </c>
      <c r="AV456" t="s">
        <v>765</v>
      </c>
      <c r="AW456" t="s">
        <v>765</v>
      </c>
      <c r="AX456" t="s">
        <v>990</v>
      </c>
      <c r="AY456">
        <v>0</v>
      </c>
      <c r="AZ456" t="s">
        <v>994</v>
      </c>
      <c r="BA456">
        <v>1179740890887</v>
      </c>
      <c r="BD456">
        <v>1</v>
      </c>
      <c r="BF456" t="s">
        <v>2563</v>
      </c>
      <c r="BG456">
        <v>1333314600</v>
      </c>
      <c r="BH456" t="s">
        <v>995</v>
      </c>
      <c r="BI456">
        <v>3</v>
      </c>
      <c r="BJ456">
        <v>3</v>
      </c>
      <c r="BK456">
        <v>1300</v>
      </c>
      <c r="BL456" t="s">
        <v>2543</v>
      </c>
    </row>
    <row r="457" spans="3:64">
      <c r="C457" s="2">
        <v>244482</v>
      </c>
      <c r="D457" s="2">
        <v>244482</v>
      </c>
      <c r="F457">
        <v>489</v>
      </c>
      <c r="G457" t="s">
        <v>2531</v>
      </c>
      <c r="H457">
        <v>23</v>
      </c>
      <c r="I457" t="s">
        <v>2532</v>
      </c>
      <c r="J457" t="s">
        <v>985</v>
      </c>
      <c r="K457" t="s">
        <v>986</v>
      </c>
      <c r="L457">
        <v>923</v>
      </c>
      <c r="N457" t="s">
        <v>2740</v>
      </c>
      <c r="O457" t="s">
        <v>2741</v>
      </c>
      <c r="P457">
        <v>1</v>
      </c>
      <c r="Q457" t="s">
        <v>2742</v>
      </c>
      <c r="R457" s="2">
        <v>244481</v>
      </c>
      <c r="S457" s="2">
        <v>244482</v>
      </c>
      <c r="T457" t="s">
        <v>2743</v>
      </c>
      <c r="U457">
        <v>23086658</v>
      </c>
      <c r="V457" t="s">
        <v>140</v>
      </c>
      <c r="W457">
        <v>5</v>
      </c>
      <c r="X457">
        <v>5</v>
      </c>
      <c r="Y457">
        <v>5</v>
      </c>
      <c r="Z457">
        <v>5</v>
      </c>
      <c r="AA457">
        <v>0</v>
      </c>
      <c r="AB457">
        <v>0</v>
      </c>
      <c r="AC457">
        <v>0</v>
      </c>
      <c r="AD457">
        <v>0</v>
      </c>
      <c r="AE457">
        <v>5</v>
      </c>
      <c r="AF457">
        <v>5</v>
      </c>
      <c r="AI457" t="s">
        <v>2537</v>
      </c>
      <c r="AJ457" t="s">
        <v>989</v>
      </c>
      <c r="AK457" t="s">
        <v>1039</v>
      </c>
      <c r="AL457" t="s">
        <v>1008</v>
      </c>
      <c r="AM457" t="s">
        <v>1009</v>
      </c>
      <c r="AN457" t="s">
        <v>2538</v>
      </c>
      <c r="AO457" t="s">
        <v>2539</v>
      </c>
      <c r="AP457">
        <v>10</v>
      </c>
      <c r="AQ457">
        <v>1</v>
      </c>
      <c r="AT457" t="s">
        <v>2540</v>
      </c>
      <c r="AU457" t="s">
        <v>2562</v>
      </c>
      <c r="AV457" t="s">
        <v>765</v>
      </c>
      <c r="AW457" t="s">
        <v>765</v>
      </c>
      <c r="AX457" t="s">
        <v>990</v>
      </c>
      <c r="AY457">
        <v>0</v>
      </c>
      <c r="AZ457" t="s">
        <v>994</v>
      </c>
      <c r="BA457">
        <v>1179740890887</v>
      </c>
      <c r="BD457">
        <v>1</v>
      </c>
      <c r="BF457" t="s">
        <v>2563</v>
      </c>
      <c r="BG457">
        <v>1333314600</v>
      </c>
      <c r="BH457" t="s">
        <v>995</v>
      </c>
      <c r="BI457">
        <v>5</v>
      </c>
      <c r="BJ457">
        <v>5</v>
      </c>
      <c r="BK457">
        <v>1300</v>
      </c>
      <c r="BL457" t="s">
        <v>2543</v>
      </c>
    </row>
    <row r="458" spans="3:64">
      <c r="C458" s="2">
        <v>244482</v>
      </c>
      <c r="D458" s="2">
        <v>244482</v>
      </c>
      <c r="F458">
        <v>489</v>
      </c>
      <c r="G458" t="s">
        <v>2531</v>
      </c>
      <c r="H458">
        <v>23</v>
      </c>
      <c r="I458" t="s">
        <v>2532</v>
      </c>
      <c r="J458" t="s">
        <v>985</v>
      </c>
      <c r="K458" t="s">
        <v>986</v>
      </c>
      <c r="L458">
        <v>923</v>
      </c>
      <c r="N458" t="s">
        <v>2740</v>
      </c>
      <c r="O458" t="s">
        <v>2741</v>
      </c>
      <c r="P458">
        <v>1</v>
      </c>
      <c r="Q458" t="s">
        <v>2742</v>
      </c>
      <c r="R458" s="2">
        <v>244481</v>
      </c>
      <c r="S458" s="2">
        <v>244482</v>
      </c>
      <c r="T458" t="s">
        <v>2743</v>
      </c>
      <c r="U458">
        <v>23086966</v>
      </c>
      <c r="V458" t="s">
        <v>199</v>
      </c>
      <c r="W458">
        <v>3</v>
      </c>
      <c r="X458">
        <v>3</v>
      </c>
      <c r="Y458">
        <v>3</v>
      </c>
      <c r="Z458">
        <v>3</v>
      </c>
      <c r="AA458">
        <v>0</v>
      </c>
      <c r="AB458">
        <v>0</v>
      </c>
      <c r="AC458">
        <v>0</v>
      </c>
      <c r="AD458">
        <v>0</v>
      </c>
      <c r="AE458">
        <v>3</v>
      </c>
      <c r="AF458">
        <v>3</v>
      </c>
      <c r="AI458" t="s">
        <v>2537</v>
      </c>
      <c r="AJ458" t="s">
        <v>989</v>
      </c>
      <c r="AK458" t="s">
        <v>1039</v>
      </c>
      <c r="AL458" t="s">
        <v>1008</v>
      </c>
      <c r="AM458" t="s">
        <v>1009</v>
      </c>
      <c r="AN458" t="s">
        <v>2538</v>
      </c>
      <c r="AO458" t="s">
        <v>2539</v>
      </c>
      <c r="AP458">
        <v>10</v>
      </c>
      <c r="AQ458">
        <v>1</v>
      </c>
      <c r="AT458" t="s">
        <v>2540</v>
      </c>
      <c r="AU458" t="s">
        <v>2562</v>
      </c>
      <c r="AV458" t="s">
        <v>765</v>
      </c>
      <c r="AW458" t="s">
        <v>765</v>
      </c>
      <c r="AX458" t="s">
        <v>990</v>
      </c>
      <c r="AY458">
        <v>0</v>
      </c>
      <c r="AZ458" t="s">
        <v>994</v>
      </c>
      <c r="BA458">
        <v>1179740890887</v>
      </c>
      <c r="BD458">
        <v>1</v>
      </c>
      <c r="BF458" t="s">
        <v>2563</v>
      </c>
      <c r="BG458">
        <v>1333314600</v>
      </c>
      <c r="BH458" t="s">
        <v>995</v>
      </c>
      <c r="BI458">
        <v>3</v>
      </c>
      <c r="BJ458">
        <v>3</v>
      </c>
      <c r="BK458">
        <v>1300</v>
      </c>
      <c r="BL458" t="s">
        <v>2543</v>
      </c>
    </row>
    <row r="459" spans="3:64">
      <c r="C459" s="2">
        <v>244482</v>
      </c>
      <c r="D459" s="2">
        <v>244482</v>
      </c>
      <c r="F459">
        <v>489</v>
      </c>
      <c r="G459" t="s">
        <v>2531</v>
      </c>
      <c r="H459">
        <v>23</v>
      </c>
      <c r="I459" t="s">
        <v>2532</v>
      </c>
      <c r="J459" t="s">
        <v>985</v>
      </c>
      <c r="K459" t="s">
        <v>986</v>
      </c>
      <c r="L459">
        <v>923</v>
      </c>
      <c r="N459" t="s">
        <v>2744</v>
      </c>
      <c r="O459" t="s">
        <v>2745</v>
      </c>
      <c r="P459">
        <v>1</v>
      </c>
      <c r="Q459" t="s">
        <v>2746</v>
      </c>
      <c r="R459" s="2">
        <v>244481</v>
      </c>
      <c r="S459" s="2">
        <v>244482</v>
      </c>
      <c r="T459" t="s">
        <v>2747</v>
      </c>
      <c r="U459">
        <v>23090984</v>
      </c>
      <c r="V459" t="s">
        <v>227</v>
      </c>
      <c r="W459">
        <v>3</v>
      </c>
      <c r="X459">
        <v>3</v>
      </c>
      <c r="Y459">
        <v>3</v>
      </c>
      <c r="Z459">
        <v>3</v>
      </c>
      <c r="AA459">
        <v>0</v>
      </c>
      <c r="AB459">
        <v>0</v>
      </c>
      <c r="AC459">
        <v>0</v>
      </c>
      <c r="AD459">
        <v>0</v>
      </c>
      <c r="AE459">
        <v>3</v>
      </c>
      <c r="AF459">
        <v>3</v>
      </c>
      <c r="AI459" t="s">
        <v>2537</v>
      </c>
      <c r="AJ459" t="s">
        <v>989</v>
      </c>
      <c r="AK459" t="s">
        <v>1039</v>
      </c>
      <c r="AL459" t="s">
        <v>1008</v>
      </c>
      <c r="AM459" t="s">
        <v>1009</v>
      </c>
      <c r="AN459" t="s">
        <v>2538</v>
      </c>
      <c r="AO459" t="s">
        <v>2539</v>
      </c>
      <c r="AP459">
        <v>10</v>
      </c>
      <c r="AQ459">
        <v>1</v>
      </c>
      <c r="AT459" t="s">
        <v>2540</v>
      </c>
      <c r="AU459" t="s">
        <v>2562</v>
      </c>
      <c r="AV459" t="s">
        <v>765</v>
      </c>
      <c r="AW459" t="s">
        <v>765</v>
      </c>
      <c r="AX459" t="s">
        <v>990</v>
      </c>
      <c r="AY459">
        <v>0</v>
      </c>
      <c r="AZ459" t="s">
        <v>994</v>
      </c>
      <c r="BA459">
        <v>1179740890924</v>
      </c>
      <c r="BD459">
        <v>1</v>
      </c>
      <c r="BF459" t="s">
        <v>2563</v>
      </c>
      <c r="BG459">
        <v>1333314600</v>
      </c>
      <c r="BH459" t="s">
        <v>995</v>
      </c>
      <c r="BI459">
        <v>3</v>
      </c>
      <c r="BJ459">
        <v>3</v>
      </c>
      <c r="BK459">
        <v>1300</v>
      </c>
      <c r="BL459" t="s">
        <v>2543</v>
      </c>
    </row>
    <row r="460" spans="3:64">
      <c r="C460" s="2">
        <v>244482</v>
      </c>
      <c r="D460" s="2">
        <v>244482</v>
      </c>
      <c r="F460">
        <v>489</v>
      </c>
      <c r="G460" t="s">
        <v>2531</v>
      </c>
      <c r="H460">
        <v>23</v>
      </c>
      <c r="I460" t="s">
        <v>2532</v>
      </c>
      <c r="J460" t="s">
        <v>985</v>
      </c>
      <c r="K460" t="s">
        <v>986</v>
      </c>
      <c r="L460">
        <v>923</v>
      </c>
      <c r="N460" t="s">
        <v>2744</v>
      </c>
      <c r="O460" t="s">
        <v>2745</v>
      </c>
      <c r="P460">
        <v>1</v>
      </c>
      <c r="Q460" t="s">
        <v>2746</v>
      </c>
      <c r="R460" s="2">
        <v>244481</v>
      </c>
      <c r="S460" s="2">
        <v>244482</v>
      </c>
      <c r="T460" t="s">
        <v>2747</v>
      </c>
      <c r="U460">
        <v>23095547</v>
      </c>
      <c r="V460" t="s">
        <v>144</v>
      </c>
      <c r="W460">
        <v>3</v>
      </c>
      <c r="X460">
        <v>3</v>
      </c>
      <c r="Y460">
        <v>3</v>
      </c>
      <c r="Z460">
        <v>3</v>
      </c>
      <c r="AA460">
        <v>0</v>
      </c>
      <c r="AB460">
        <v>0</v>
      </c>
      <c r="AC460">
        <v>0</v>
      </c>
      <c r="AD460">
        <v>0</v>
      </c>
      <c r="AE460">
        <v>3</v>
      </c>
      <c r="AF460">
        <v>3</v>
      </c>
      <c r="AI460" t="s">
        <v>2537</v>
      </c>
      <c r="AJ460" t="s">
        <v>989</v>
      </c>
      <c r="AK460" t="s">
        <v>1039</v>
      </c>
      <c r="AL460" t="s">
        <v>1008</v>
      </c>
      <c r="AM460" t="s">
        <v>1009</v>
      </c>
      <c r="AN460" t="s">
        <v>2538</v>
      </c>
      <c r="AO460" t="s">
        <v>2539</v>
      </c>
      <c r="AP460">
        <v>10</v>
      </c>
      <c r="AQ460">
        <v>1</v>
      </c>
      <c r="AT460" t="s">
        <v>2540</v>
      </c>
      <c r="AU460" t="s">
        <v>2562</v>
      </c>
      <c r="AV460" t="s">
        <v>765</v>
      </c>
      <c r="AW460" t="s">
        <v>765</v>
      </c>
      <c r="AX460" t="s">
        <v>990</v>
      </c>
      <c r="AY460">
        <v>0</v>
      </c>
      <c r="AZ460" t="s">
        <v>994</v>
      </c>
      <c r="BA460">
        <v>1179740890924</v>
      </c>
      <c r="BD460">
        <v>1</v>
      </c>
      <c r="BF460" t="s">
        <v>2563</v>
      </c>
      <c r="BG460">
        <v>1333314600</v>
      </c>
      <c r="BH460" t="s">
        <v>995</v>
      </c>
      <c r="BI460">
        <v>3</v>
      </c>
      <c r="BJ460">
        <v>3</v>
      </c>
      <c r="BK460">
        <v>1300</v>
      </c>
      <c r="BL460" t="s">
        <v>2543</v>
      </c>
    </row>
    <row r="461" spans="3:64">
      <c r="C461" s="2">
        <v>244482</v>
      </c>
      <c r="D461" s="2">
        <v>244482</v>
      </c>
      <c r="F461">
        <v>489</v>
      </c>
      <c r="G461" t="s">
        <v>2531</v>
      </c>
      <c r="H461">
        <v>23</v>
      </c>
      <c r="I461" t="s">
        <v>2532</v>
      </c>
      <c r="J461" t="s">
        <v>985</v>
      </c>
      <c r="K461" t="s">
        <v>986</v>
      </c>
      <c r="L461">
        <v>923</v>
      </c>
      <c r="N461" t="s">
        <v>2744</v>
      </c>
      <c r="O461" t="s">
        <v>2745</v>
      </c>
      <c r="P461">
        <v>1</v>
      </c>
      <c r="Q461" t="s">
        <v>2746</v>
      </c>
      <c r="R461" s="2">
        <v>244481</v>
      </c>
      <c r="S461" s="2">
        <v>244482</v>
      </c>
      <c r="T461" t="s">
        <v>2747</v>
      </c>
      <c r="U461">
        <v>23086964</v>
      </c>
      <c r="V461" t="s">
        <v>156</v>
      </c>
      <c r="W461">
        <v>3</v>
      </c>
      <c r="X461">
        <v>3</v>
      </c>
      <c r="Y461">
        <v>3</v>
      </c>
      <c r="Z461">
        <v>3</v>
      </c>
      <c r="AA461">
        <v>0</v>
      </c>
      <c r="AB461">
        <v>0</v>
      </c>
      <c r="AC461">
        <v>0</v>
      </c>
      <c r="AD461">
        <v>0</v>
      </c>
      <c r="AE461">
        <v>3</v>
      </c>
      <c r="AF461">
        <v>3</v>
      </c>
      <c r="AI461" t="s">
        <v>2537</v>
      </c>
      <c r="AJ461" t="s">
        <v>989</v>
      </c>
      <c r="AK461" t="s">
        <v>1039</v>
      </c>
      <c r="AL461" t="s">
        <v>1008</v>
      </c>
      <c r="AM461" t="s">
        <v>1009</v>
      </c>
      <c r="AN461" t="s">
        <v>2538</v>
      </c>
      <c r="AO461" t="s">
        <v>2539</v>
      </c>
      <c r="AP461">
        <v>10</v>
      </c>
      <c r="AQ461">
        <v>1</v>
      </c>
      <c r="AT461" t="s">
        <v>2540</v>
      </c>
      <c r="AU461" t="s">
        <v>2562</v>
      </c>
      <c r="AV461" t="s">
        <v>765</v>
      </c>
      <c r="AW461" t="s">
        <v>765</v>
      </c>
      <c r="AX461" t="s">
        <v>990</v>
      </c>
      <c r="AY461">
        <v>0</v>
      </c>
      <c r="AZ461" t="s">
        <v>994</v>
      </c>
      <c r="BA461">
        <v>1179740890924</v>
      </c>
      <c r="BD461">
        <v>1</v>
      </c>
      <c r="BF461" t="s">
        <v>2563</v>
      </c>
      <c r="BG461">
        <v>1333314600</v>
      </c>
      <c r="BH461" t="s">
        <v>995</v>
      </c>
      <c r="BI461">
        <v>3</v>
      </c>
      <c r="BJ461">
        <v>3</v>
      </c>
      <c r="BK461">
        <v>1300</v>
      </c>
      <c r="BL461" t="s">
        <v>2543</v>
      </c>
    </row>
    <row r="462" spans="3:64">
      <c r="C462" s="2">
        <v>244482</v>
      </c>
      <c r="D462" s="2">
        <v>244482</v>
      </c>
      <c r="F462">
        <v>489</v>
      </c>
      <c r="G462" t="s">
        <v>2531</v>
      </c>
      <c r="H462">
        <v>23</v>
      </c>
      <c r="I462" t="s">
        <v>2532</v>
      </c>
      <c r="J462" t="s">
        <v>985</v>
      </c>
      <c r="K462" t="s">
        <v>986</v>
      </c>
      <c r="L462">
        <v>923</v>
      </c>
      <c r="N462" t="s">
        <v>2744</v>
      </c>
      <c r="O462" t="s">
        <v>2745</v>
      </c>
      <c r="P462">
        <v>1</v>
      </c>
      <c r="Q462" t="s">
        <v>2746</v>
      </c>
      <c r="R462" s="2">
        <v>244481</v>
      </c>
      <c r="S462" s="2">
        <v>244482</v>
      </c>
      <c r="T462" t="s">
        <v>2747</v>
      </c>
      <c r="U462">
        <v>23086963</v>
      </c>
      <c r="V462" t="s">
        <v>142</v>
      </c>
      <c r="W462">
        <v>3</v>
      </c>
      <c r="X462">
        <v>3</v>
      </c>
      <c r="Y462">
        <v>3</v>
      </c>
      <c r="Z462">
        <v>3</v>
      </c>
      <c r="AA462">
        <v>0</v>
      </c>
      <c r="AB462">
        <v>0</v>
      </c>
      <c r="AC462">
        <v>0</v>
      </c>
      <c r="AD462">
        <v>0</v>
      </c>
      <c r="AE462">
        <v>3</v>
      </c>
      <c r="AF462">
        <v>3</v>
      </c>
      <c r="AI462" t="s">
        <v>2537</v>
      </c>
      <c r="AJ462" t="s">
        <v>989</v>
      </c>
      <c r="AK462" t="s">
        <v>1039</v>
      </c>
      <c r="AL462" t="s">
        <v>1008</v>
      </c>
      <c r="AM462" t="s">
        <v>1009</v>
      </c>
      <c r="AN462" t="s">
        <v>2538</v>
      </c>
      <c r="AO462" t="s">
        <v>2539</v>
      </c>
      <c r="AP462">
        <v>10</v>
      </c>
      <c r="AQ462">
        <v>1</v>
      </c>
      <c r="AT462" t="s">
        <v>2540</v>
      </c>
      <c r="AU462" t="s">
        <v>2562</v>
      </c>
      <c r="AV462" t="s">
        <v>765</v>
      </c>
      <c r="AW462" t="s">
        <v>765</v>
      </c>
      <c r="AX462" t="s">
        <v>990</v>
      </c>
      <c r="AY462">
        <v>0</v>
      </c>
      <c r="AZ462" t="s">
        <v>994</v>
      </c>
      <c r="BA462">
        <v>1179740890924</v>
      </c>
      <c r="BD462">
        <v>1</v>
      </c>
      <c r="BF462" t="s">
        <v>2563</v>
      </c>
      <c r="BG462">
        <v>1333314600</v>
      </c>
      <c r="BH462" t="s">
        <v>995</v>
      </c>
      <c r="BI462">
        <v>3</v>
      </c>
      <c r="BJ462">
        <v>3</v>
      </c>
      <c r="BK462">
        <v>1300</v>
      </c>
      <c r="BL462" t="s">
        <v>2543</v>
      </c>
    </row>
    <row r="463" spans="3:64">
      <c r="C463" s="2">
        <v>244482</v>
      </c>
      <c r="D463" s="2">
        <v>244482</v>
      </c>
      <c r="F463">
        <v>489</v>
      </c>
      <c r="G463" t="s">
        <v>2531</v>
      </c>
      <c r="H463">
        <v>23</v>
      </c>
      <c r="I463" t="s">
        <v>2532</v>
      </c>
      <c r="J463" t="s">
        <v>985</v>
      </c>
      <c r="K463" t="s">
        <v>986</v>
      </c>
      <c r="L463">
        <v>923</v>
      </c>
      <c r="N463" t="s">
        <v>2744</v>
      </c>
      <c r="O463" t="s">
        <v>2745</v>
      </c>
      <c r="P463">
        <v>1</v>
      </c>
      <c r="Q463" t="s">
        <v>2746</v>
      </c>
      <c r="R463" s="2">
        <v>244481</v>
      </c>
      <c r="S463" s="2">
        <v>244482</v>
      </c>
      <c r="T463" t="s">
        <v>2747</v>
      </c>
      <c r="U463">
        <v>23086968</v>
      </c>
      <c r="V463" t="s">
        <v>247</v>
      </c>
      <c r="W463">
        <v>3</v>
      </c>
      <c r="X463">
        <v>3</v>
      </c>
      <c r="Y463">
        <v>3</v>
      </c>
      <c r="Z463">
        <v>3</v>
      </c>
      <c r="AA463">
        <v>0</v>
      </c>
      <c r="AB463">
        <v>0</v>
      </c>
      <c r="AC463">
        <v>0</v>
      </c>
      <c r="AD463">
        <v>0</v>
      </c>
      <c r="AE463">
        <v>3</v>
      </c>
      <c r="AF463">
        <v>3</v>
      </c>
      <c r="AI463" t="s">
        <v>2537</v>
      </c>
      <c r="AJ463" t="s">
        <v>989</v>
      </c>
      <c r="AK463" t="s">
        <v>1039</v>
      </c>
      <c r="AL463" t="s">
        <v>1008</v>
      </c>
      <c r="AM463" t="s">
        <v>1009</v>
      </c>
      <c r="AN463" t="s">
        <v>2538</v>
      </c>
      <c r="AO463" t="s">
        <v>2539</v>
      </c>
      <c r="AP463">
        <v>10</v>
      </c>
      <c r="AQ463">
        <v>1</v>
      </c>
      <c r="AT463" t="s">
        <v>2540</v>
      </c>
      <c r="AU463" t="s">
        <v>2562</v>
      </c>
      <c r="AV463" t="s">
        <v>765</v>
      </c>
      <c r="AW463" t="s">
        <v>765</v>
      </c>
      <c r="AX463" t="s">
        <v>990</v>
      </c>
      <c r="AY463">
        <v>0</v>
      </c>
      <c r="AZ463" t="s">
        <v>994</v>
      </c>
      <c r="BA463">
        <v>1179740890924</v>
      </c>
      <c r="BD463">
        <v>1</v>
      </c>
      <c r="BF463" t="s">
        <v>2563</v>
      </c>
      <c r="BG463">
        <v>1333314600</v>
      </c>
      <c r="BH463" t="s">
        <v>995</v>
      </c>
      <c r="BI463">
        <v>3</v>
      </c>
      <c r="BJ463">
        <v>3</v>
      </c>
      <c r="BK463">
        <v>1300</v>
      </c>
      <c r="BL463" t="s">
        <v>2543</v>
      </c>
    </row>
    <row r="464" spans="3:64">
      <c r="C464" s="2">
        <v>244482</v>
      </c>
      <c r="D464" s="2">
        <v>244482</v>
      </c>
      <c r="F464">
        <v>489</v>
      </c>
      <c r="G464" t="s">
        <v>2531</v>
      </c>
      <c r="H464">
        <v>23</v>
      </c>
      <c r="I464" t="s">
        <v>2532</v>
      </c>
      <c r="J464" t="s">
        <v>985</v>
      </c>
      <c r="K464" t="s">
        <v>986</v>
      </c>
      <c r="L464">
        <v>923</v>
      </c>
      <c r="N464" t="s">
        <v>2744</v>
      </c>
      <c r="O464" t="s">
        <v>2745</v>
      </c>
      <c r="P464">
        <v>1</v>
      </c>
      <c r="Q464" t="s">
        <v>2746</v>
      </c>
      <c r="R464" s="2">
        <v>244481</v>
      </c>
      <c r="S464" s="2">
        <v>244482</v>
      </c>
      <c r="T464" t="s">
        <v>2747</v>
      </c>
      <c r="U464">
        <v>23090975</v>
      </c>
      <c r="V464" t="s">
        <v>249</v>
      </c>
      <c r="W464">
        <v>3</v>
      </c>
      <c r="X464">
        <v>3</v>
      </c>
      <c r="Y464">
        <v>3</v>
      </c>
      <c r="Z464">
        <v>3</v>
      </c>
      <c r="AA464">
        <v>0</v>
      </c>
      <c r="AB464">
        <v>0</v>
      </c>
      <c r="AC464">
        <v>0</v>
      </c>
      <c r="AD464">
        <v>0</v>
      </c>
      <c r="AE464">
        <v>3</v>
      </c>
      <c r="AF464">
        <v>3</v>
      </c>
      <c r="AI464" t="s">
        <v>2537</v>
      </c>
      <c r="AJ464" t="s">
        <v>989</v>
      </c>
      <c r="AK464" t="s">
        <v>1039</v>
      </c>
      <c r="AL464" t="s">
        <v>1008</v>
      </c>
      <c r="AM464" t="s">
        <v>1009</v>
      </c>
      <c r="AN464" t="s">
        <v>2538</v>
      </c>
      <c r="AO464" t="s">
        <v>2539</v>
      </c>
      <c r="AP464">
        <v>10</v>
      </c>
      <c r="AQ464">
        <v>1</v>
      </c>
      <c r="AT464" t="s">
        <v>2540</v>
      </c>
      <c r="AU464" t="s">
        <v>2562</v>
      </c>
      <c r="AV464" t="s">
        <v>765</v>
      </c>
      <c r="AW464" t="s">
        <v>765</v>
      </c>
      <c r="AX464" t="s">
        <v>990</v>
      </c>
      <c r="AY464">
        <v>0</v>
      </c>
      <c r="AZ464" t="s">
        <v>994</v>
      </c>
      <c r="BA464">
        <v>1179740890924</v>
      </c>
      <c r="BD464">
        <v>1</v>
      </c>
      <c r="BF464" t="s">
        <v>2563</v>
      </c>
      <c r="BG464">
        <v>1333314600</v>
      </c>
      <c r="BH464" t="s">
        <v>995</v>
      </c>
      <c r="BI464">
        <v>3</v>
      </c>
      <c r="BJ464">
        <v>3</v>
      </c>
      <c r="BK464">
        <v>1300</v>
      </c>
      <c r="BL464" t="s">
        <v>2543</v>
      </c>
    </row>
    <row r="465" spans="3:64">
      <c r="C465" s="2">
        <v>244482</v>
      </c>
      <c r="D465" s="2">
        <v>244482</v>
      </c>
      <c r="F465">
        <v>489</v>
      </c>
      <c r="G465" t="s">
        <v>2531</v>
      </c>
      <c r="H465">
        <v>23</v>
      </c>
      <c r="I465" t="s">
        <v>2532</v>
      </c>
      <c r="J465" t="s">
        <v>985</v>
      </c>
      <c r="K465" t="s">
        <v>986</v>
      </c>
      <c r="L465">
        <v>923</v>
      </c>
      <c r="N465" t="s">
        <v>2748</v>
      </c>
      <c r="O465" t="s">
        <v>2749</v>
      </c>
      <c r="P465">
        <v>1</v>
      </c>
      <c r="Q465" t="s">
        <v>2750</v>
      </c>
      <c r="R465" s="2">
        <v>244481</v>
      </c>
      <c r="S465" s="2">
        <v>244482</v>
      </c>
      <c r="T465" t="s">
        <v>2751</v>
      </c>
      <c r="U465">
        <v>23086968</v>
      </c>
      <c r="V465" t="s">
        <v>247</v>
      </c>
      <c r="W465">
        <v>3</v>
      </c>
      <c r="X465">
        <v>3</v>
      </c>
      <c r="Y465">
        <v>3</v>
      </c>
      <c r="Z465">
        <v>3</v>
      </c>
      <c r="AA465">
        <v>0</v>
      </c>
      <c r="AB465">
        <v>0</v>
      </c>
      <c r="AC465">
        <v>0</v>
      </c>
      <c r="AD465">
        <v>0</v>
      </c>
      <c r="AE465">
        <v>3</v>
      </c>
      <c r="AF465">
        <v>3</v>
      </c>
      <c r="AI465" t="s">
        <v>2537</v>
      </c>
      <c r="AJ465" t="s">
        <v>989</v>
      </c>
      <c r="AK465" t="s">
        <v>1039</v>
      </c>
      <c r="AL465" t="s">
        <v>1008</v>
      </c>
      <c r="AM465" t="s">
        <v>1009</v>
      </c>
      <c r="AN465" t="s">
        <v>2538</v>
      </c>
      <c r="AO465" t="s">
        <v>2539</v>
      </c>
      <c r="AP465">
        <v>10</v>
      </c>
      <c r="AQ465">
        <v>1</v>
      </c>
      <c r="AT465" t="s">
        <v>2540</v>
      </c>
      <c r="AU465" t="s">
        <v>2562</v>
      </c>
      <c r="AV465" t="s">
        <v>765</v>
      </c>
      <c r="AW465" t="s">
        <v>765</v>
      </c>
      <c r="AX465" t="s">
        <v>990</v>
      </c>
      <c r="AY465">
        <v>0</v>
      </c>
      <c r="AZ465" t="s">
        <v>994</v>
      </c>
      <c r="BA465">
        <v>1179740890927</v>
      </c>
      <c r="BD465">
        <v>1</v>
      </c>
      <c r="BF465" t="s">
        <v>2563</v>
      </c>
      <c r="BG465">
        <v>1333314600</v>
      </c>
      <c r="BH465" t="s">
        <v>995</v>
      </c>
      <c r="BI465">
        <v>3</v>
      </c>
      <c r="BJ465">
        <v>3</v>
      </c>
      <c r="BK465">
        <v>1300</v>
      </c>
      <c r="BL465" t="s">
        <v>2543</v>
      </c>
    </row>
    <row r="466" spans="3:64">
      <c r="C466" s="2">
        <v>244482</v>
      </c>
      <c r="D466" s="2">
        <v>244482</v>
      </c>
      <c r="F466">
        <v>489</v>
      </c>
      <c r="G466" t="s">
        <v>2531</v>
      </c>
      <c r="H466">
        <v>23</v>
      </c>
      <c r="I466" t="s">
        <v>2532</v>
      </c>
      <c r="J466" t="s">
        <v>985</v>
      </c>
      <c r="K466" t="s">
        <v>986</v>
      </c>
      <c r="L466">
        <v>923</v>
      </c>
      <c r="N466" t="s">
        <v>2748</v>
      </c>
      <c r="O466" t="s">
        <v>2749</v>
      </c>
      <c r="P466">
        <v>1</v>
      </c>
      <c r="Q466" t="s">
        <v>2750</v>
      </c>
      <c r="R466" s="2">
        <v>244481</v>
      </c>
      <c r="S466" s="2">
        <v>244482</v>
      </c>
      <c r="T466" t="s">
        <v>2751</v>
      </c>
      <c r="U466">
        <v>23086964</v>
      </c>
      <c r="V466" t="s">
        <v>156</v>
      </c>
      <c r="W466">
        <v>3</v>
      </c>
      <c r="X466">
        <v>3</v>
      </c>
      <c r="Y466">
        <v>3</v>
      </c>
      <c r="Z466">
        <v>3</v>
      </c>
      <c r="AA466">
        <v>0</v>
      </c>
      <c r="AB466">
        <v>0</v>
      </c>
      <c r="AC466">
        <v>0</v>
      </c>
      <c r="AD466">
        <v>0</v>
      </c>
      <c r="AE466">
        <v>3</v>
      </c>
      <c r="AF466">
        <v>3</v>
      </c>
      <c r="AI466" t="s">
        <v>2537</v>
      </c>
      <c r="AJ466" t="s">
        <v>989</v>
      </c>
      <c r="AK466" t="s">
        <v>1039</v>
      </c>
      <c r="AL466" t="s">
        <v>1008</v>
      </c>
      <c r="AM466" t="s">
        <v>1009</v>
      </c>
      <c r="AN466" t="s">
        <v>2538</v>
      </c>
      <c r="AO466" t="s">
        <v>2539</v>
      </c>
      <c r="AP466">
        <v>10</v>
      </c>
      <c r="AQ466">
        <v>1</v>
      </c>
      <c r="AT466" t="s">
        <v>2540</v>
      </c>
      <c r="AU466" t="s">
        <v>2562</v>
      </c>
      <c r="AV466" t="s">
        <v>765</v>
      </c>
      <c r="AW466" t="s">
        <v>765</v>
      </c>
      <c r="AX466" t="s">
        <v>990</v>
      </c>
      <c r="AY466">
        <v>0</v>
      </c>
      <c r="AZ466" t="s">
        <v>994</v>
      </c>
      <c r="BA466">
        <v>1179740890927</v>
      </c>
      <c r="BD466">
        <v>1</v>
      </c>
      <c r="BF466" t="s">
        <v>2563</v>
      </c>
      <c r="BG466">
        <v>1333314600</v>
      </c>
      <c r="BH466" t="s">
        <v>995</v>
      </c>
      <c r="BI466">
        <v>3</v>
      </c>
      <c r="BJ466">
        <v>3</v>
      </c>
      <c r="BK466">
        <v>1300</v>
      </c>
      <c r="BL466" t="s">
        <v>2543</v>
      </c>
    </row>
    <row r="467" spans="3:64">
      <c r="C467" s="2">
        <v>244482</v>
      </c>
      <c r="D467" s="2">
        <v>244482</v>
      </c>
      <c r="F467">
        <v>489</v>
      </c>
      <c r="G467" t="s">
        <v>2531</v>
      </c>
      <c r="H467">
        <v>23</v>
      </c>
      <c r="I467" t="s">
        <v>2532</v>
      </c>
      <c r="J467" t="s">
        <v>985</v>
      </c>
      <c r="K467" t="s">
        <v>986</v>
      </c>
      <c r="L467">
        <v>923</v>
      </c>
      <c r="N467" t="s">
        <v>2748</v>
      </c>
      <c r="O467" t="s">
        <v>2749</v>
      </c>
      <c r="P467">
        <v>1</v>
      </c>
      <c r="Q467" t="s">
        <v>2750</v>
      </c>
      <c r="R467" s="2">
        <v>244481</v>
      </c>
      <c r="S467" s="2">
        <v>244482</v>
      </c>
      <c r="T467" t="s">
        <v>2751</v>
      </c>
      <c r="U467">
        <v>23090975</v>
      </c>
      <c r="V467" t="s">
        <v>249</v>
      </c>
      <c r="W467">
        <v>3</v>
      </c>
      <c r="X467">
        <v>3</v>
      </c>
      <c r="Y467">
        <v>3</v>
      </c>
      <c r="Z467">
        <v>3</v>
      </c>
      <c r="AA467">
        <v>0</v>
      </c>
      <c r="AB467">
        <v>0</v>
      </c>
      <c r="AC467">
        <v>0</v>
      </c>
      <c r="AD467">
        <v>0</v>
      </c>
      <c r="AE467">
        <v>3</v>
      </c>
      <c r="AF467">
        <v>3</v>
      </c>
      <c r="AI467" t="s">
        <v>2537</v>
      </c>
      <c r="AJ467" t="s">
        <v>989</v>
      </c>
      <c r="AK467" t="s">
        <v>1039</v>
      </c>
      <c r="AL467" t="s">
        <v>1008</v>
      </c>
      <c r="AM467" t="s">
        <v>1009</v>
      </c>
      <c r="AN467" t="s">
        <v>2538</v>
      </c>
      <c r="AO467" t="s">
        <v>2539</v>
      </c>
      <c r="AP467">
        <v>10</v>
      </c>
      <c r="AQ467">
        <v>1</v>
      </c>
      <c r="AT467" t="s">
        <v>2540</v>
      </c>
      <c r="AU467" t="s">
        <v>2562</v>
      </c>
      <c r="AV467" t="s">
        <v>765</v>
      </c>
      <c r="AW467" t="s">
        <v>765</v>
      </c>
      <c r="AX467" t="s">
        <v>990</v>
      </c>
      <c r="AY467">
        <v>0</v>
      </c>
      <c r="AZ467" t="s">
        <v>994</v>
      </c>
      <c r="BA467">
        <v>1179740890927</v>
      </c>
      <c r="BD467">
        <v>1</v>
      </c>
      <c r="BF467" t="s">
        <v>2563</v>
      </c>
      <c r="BG467">
        <v>1333314600</v>
      </c>
      <c r="BH467" t="s">
        <v>995</v>
      </c>
      <c r="BI467">
        <v>3</v>
      </c>
      <c r="BJ467">
        <v>3</v>
      </c>
      <c r="BK467">
        <v>1300</v>
      </c>
      <c r="BL467" t="s">
        <v>2543</v>
      </c>
    </row>
    <row r="468" spans="3:64">
      <c r="C468" s="2">
        <v>244482</v>
      </c>
      <c r="D468" s="2">
        <v>244482</v>
      </c>
      <c r="F468">
        <v>489</v>
      </c>
      <c r="G468" t="s">
        <v>2531</v>
      </c>
      <c r="H468">
        <v>23</v>
      </c>
      <c r="I468" t="s">
        <v>2532</v>
      </c>
      <c r="J468" t="s">
        <v>985</v>
      </c>
      <c r="K468" t="s">
        <v>986</v>
      </c>
      <c r="L468">
        <v>923</v>
      </c>
      <c r="N468" t="s">
        <v>2748</v>
      </c>
      <c r="O468" t="s">
        <v>2749</v>
      </c>
      <c r="P468">
        <v>1</v>
      </c>
      <c r="Q468" t="s">
        <v>2750</v>
      </c>
      <c r="R468" s="2">
        <v>244481</v>
      </c>
      <c r="S468" s="2">
        <v>244482</v>
      </c>
      <c r="T468" t="s">
        <v>2751</v>
      </c>
      <c r="U468">
        <v>23095547</v>
      </c>
      <c r="V468" t="s">
        <v>144</v>
      </c>
      <c r="W468">
        <v>3</v>
      </c>
      <c r="X468">
        <v>3</v>
      </c>
      <c r="Y468">
        <v>3</v>
      </c>
      <c r="Z468">
        <v>3</v>
      </c>
      <c r="AA468">
        <v>0</v>
      </c>
      <c r="AB468">
        <v>0</v>
      </c>
      <c r="AC468">
        <v>0</v>
      </c>
      <c r="AD468">
        <v>0</v>
      </c>
      <c r="AE468">
        <v>3</v>
      </c>
      <c r="AF468">
        <v>3</v>
      </c>
      <c r="AI468" t="s">
        <v>2537</v>
      </c>
      <c r="AJ468" t="s">
        <v>989</v>
      </c>
      <c r="AK468" t="s">
        <v>1039</v>
      </c>
      <c r="AL468" t="s">
        <v>1008</v>
      </c>
      <c r="AM468" t="s">
        <v>1009</v>
      </c>
      <c r="AN468" t="s">
        <v>2538</v>
      </c>
      <c r="AO468" t="s">
        <v>2539</v>
      </c>
      <c r="AP468">
        <v>10</v>
      </c>
      <c r="AQ468">
        <v>1</v>
      </c>
      <c r="AT468" t="s">
        <v>2540</v>
      </c>
      <c r="AU468" t="s">
        <v>2562</v>
      </c>
      <c r="AV468" t="s">
        <v>765</v>
      </c>
      <c r="AW468" t="s">
        <v>765</v>
      </c>
      <c r="AX468" t="s">
        <v>990</v>
      </c>
      <c r="AY468">
        <v>0</v>
      </c>
      <c r="AZ468" t="s">
        <v>994</v>
      </c>
      <c r="BA468">
        <v>1179740890927</v>
      </c>
      <c r="BD468">
        <v>1</v>
      </c>
      <c r="BF468" t="s">
        <v>2563</v>
      </c>
      <c r="BG468">
        <v>1333314600</v>
      </c>
      <c r="BH468" t="s">
        <v>995</v>
      </c>
      <c r="BI468">
        <v>3</v>
      </c>
      <c r="BJ468">
        <v>3</v>
      </c>
      <c r="BK468">
        <v>1300</v>
      </c>
      <c r="BL468" t="s">
        <v>2543</v>
      </c>
    </row>
    <row r="469" spans="3:64">
      <c r="C469" s="2">
        <v>244482</v>
      </c>
      <c r="D469" s="2">
        <v>244482</v>
      </c>
      <c r="F469">
        <v>489</v>
      </c>
      <c r="G469" t="s">
        <v>2531</v>
      </c>
      <c r="H469">
        <v>23</v>
      </c>
      <c r="I469" t="s">
        <v>2532</v>
      </c>
      <c r="J469" t="s">
        <v>985</v>
      </c>
      <c r="K469" t="s">
        <v>986</v>
      </c>
      <c r="L469">
        <v>923</v>
      </c>
      <c r="N469" t="s">
        <v>2748</v>
      </c>
      <c r="O469" t="s">
        <v>2749</v>
      </c>
      <c r="P469">
        <v>1</v>
      </c>
      <c r="Q469" t="s">
        <v>2750</v>
      </c>
      <c r="R469" s="2">
        <v>244481</v>
      </c>
      <c r="S469" s="2">
        <v>244482</v>
      </c>
      <c r="T469" t="s">
        <v>2751</v>
      </c>
      <c r="U469">
        <v>23039556</v>
      </c>
      <c r="V469" t="s">
        <v>267</v>
      </c>
      <c r="W469">
        <v>2</v>
      </c>
      <c r="X469">
        <v>10</v>
      </c>
      <c r="Y469">
        <v>2</v>
      </c>
      <c r="Z469">
        <v>10</v>
      </c>
      <c r="AA469">
        <v>0</v>
      </c>
      <c r="AB469">
        <v>0</v>
      </c>
      <c r="AC469">
        <v>0</v>
      </c>
      <c r="AD469">
        <v>0</v>
      </c>
      <c r="AE469">
        <v>2</v>
      </c>
      <c r="AF469">
        <v>10</v>
      </c>
      <c r="AI469" t="s">
        <v>2537</v>
      </c>
      <c r="AJ469" t="s">
        <v>989</v>
      </c>
      <c r="AK469" t="s">
        <v>1039</v>
      </c>
      <c r="AL469" t="s">
        <v>1008</v>
      </c>
      <c r="AM469" t="s">
        <v>1009</v>
      </c>
      <c r="AN469" t="s">
        <v>2538</v>
      </c>
      <c r="AO469" t="s">
        <v>2539</v>
      </c>
      <c r="AP469">
        <v>10</v>
      </c>
      <c r="AQ469">
        <v>1</v>
      </c>
      <c r="AT469" t="s">
        <v>2540</v>
      </c>
      <c r="AU469" t="s">
        <v>2562</v>
      </c>
      <c r="AV469" t="s">
        <v>1010</v>
      </c>
      <c r="AW469" t="s">
        <v>765</v>
      </c>
      <c r="AX469" t="s">
        <v>990</v>
      </c>
      <c r="AY469">
        <v>0</v>
      </c>
      <c r="AZ469" t="s">
        <v>994</v>
      </c>
      <c r="BA469">
        <v>1179740890927</v>
      </c>
      <c r="BD469">
        <v>1</v>
      </c>
      <c r="BF469" t="s">
        <v>2563</v>
      </c>
      <c r="BG469">
        <v>1333314600</v>
      </c>
      <c r="BH469" t="s">
        <v>995</v>
      </c>
      <c r="BI469">
        <v>2</v>
      </c>
      <c r="BJ469">
        <v>10</v>
      </c>
      <c r="BK469">
        <v>1300</v>
      </c>
      <c r="BL469" t="s">
        <v>2543</v>
      </c>
    </row>
    <row r="470" spans="3:64">
      <c r="C470" s="2">
        <v>244482</v>
      </c>
      <c r="D470" s="2">
        <v>244482</v>
      </c>
      <c r="F470">
        <v>489</v>
      </c>
      <c r="G470" t="s">
        <v>2531</v>
      </c>
      <c r="H470">
        <v>23</v>
      </c>
      <c r="I470" t="s">
        <v>2532</v>
      </c>
      <c r="J470" t="s">
        <v>985</v>
      </c>
      <c r="K470" t="s">
        <v>986</v>
      </c>
      <c r="L470">
        <v>923</v>
      </c>
      <c r="N470" t="s">
        <v>2748</v>
      </c>
      <c r="O470" t="s">
        <v>2749</v>
      </c>
      <c r="P470">
        <v>1</v>
      </c>
      <c r="Q470" t="s">
        <v>2750</v>
      </c>
      <c r="R470" s="2">
        <v>244481</v>
      </c>
      <c r="S470" s="2">
        <v>244482</v>
      </c>
      <c r="T470" t="s">
        <v>2751</v>
      </c>
      <c r="U470">
        <v>23086965</v>
      </c>
      <c r="V470" t="s">
        <v>225</v>
      </c>
      <c r="W470">
        <v>3</v>
      </c>
      <c r="X470">
        <v>3</v>
      </c>
      <c r="Y470">
        <v>3</v>
      </c>
      <c r="Z470">
        <v>3</v>
      </c>
      <c r="AA470">
        <v>0</v>
      </c>
      <c r="AB470">
        <v>0</v>
      </c>
      <c r="AC470">
        <v>0</v>
      </c>
      <c r="AD470">
        <v>0</v>
      </c>
      <c r="AE470">
        <v>3</v>
      </c>
      <c r="AF470">
        <v>3</v>
      </c>
      <c r="AI470" t="s">
        <v>2537</v>
      </c>
      <c r="AJ470" t="s">
        <v>989</v>
      </c>
      <c r="AK470" t="s">
        <v>1039</v>
      </c>
      <c r="AL470" t="s">
        <v>1008</v>
      </c>
      <c r="AM470" t="s">
        <v>1009</v>
      </c>
      <c r="AN470" t="s">
        <v>2538</v>
      </c>
      <c r="AO470" t="s">
        <v>2539</v>
      </c>
      <c r="AP470">
        <v>10</v>
      </c>
      <c r="AQ470">
        <v>1</v>
      </c>
      <c r="AT470" t="s">
        <v>2540</v>
      </c>
      <c r="AU470" t="s">
        <v>2562</v>
      </c>
      <c r="AV470" t="s">
        <v>765</v>
      </c>
      <c r="AW470" t="s">
        <v>765</v>
      </c>
      <c r="AX470" t="s">
        <v>990</v>
      </c>
      <c r="AY470">
        <v>0</v>
      </c>
      <c r="AZ470" t="s">
        <v>994</v>
      </c>
      <c r="BA470">
        <v>1179740890927</v>
      </c>
      <c r="BD470">
        <v>1</v>
      </c>
      <c r="BF470" t="s">
        <v>2563</v>
      </c>
      <c r="BG470">
        <v>1333314600</v>
      </c>
      <c r="BH470" t="s">
        <v>995</v>
      </c>
      <c r="BI470">
        <v>3</v>
      </c>
      <c r="BJ470">
        <v>3</v>
      </c>
      <c r="BK470">
        <v>1300</v>
      </c>
      <c r="BL470" t="s">
        <v>2543</v>
      </c>
    </row>
    <row r="471" spans="3:64">
      <c r="C471" s="2">
        <v>244482</v>
      </c>
      <c r="D471" s="2">
        <v>244482</v>
      </c>
      <c r="F471">
        <v>489</v>
      </c>
      <c r="G471" t="s">
        <v>2531</v>
      </c>
      <c r="H471">
        <v>23</v>
      </c>
      <c r="I471" t="s">
        <v>2532</v>
      </c>
      <c r="J471" t="s">
        <v>985</v>
      </c>
      <c r="K471" t="s">
        <v>986</v>
      </c>
      <c r="L471">
        <v>923</v>
      </c>
      <c r="N471" t="s">
        <v>2748</v>
      </c>
      <c r="O471" t="s">
        <v>2749</v>
      </c>
      <c r="P471">
        <v>1</v>
      </c>
      <c r="Q471" t="s">
        <v>2750</v>
      </c>
      <c r="R471" s="2">
        <v>244481</v>
      </c>
      <c r="S471" s="2">
        <v>244482</v>
      </c>
      <c r="T471" t="s">
        <v>2751</v>
      </c>
      <c r="U471">
        <v>23090977</v>
      </c>
      <c r="V471" t="s">
        <v>98</v>
      </c>
      <c r="W471">
        <v>3</v>
      </c>
      <c r="X471">
        <v>3</v>
      </c>
      <c r="Y471">
        <v>3</v>
      </c>
      <c r="Z471">
        <v>3</v>
      </c>
      <c r="AA471">
        <v>0</v>
      </c>
      <c r="AB471">
        <v>0</v>
      </c>
      <c r="AC471">
        <v>0</v>
      </c>
      <c r="AD471">
        <v>0</v>
      </c>
      <c r="AE471">
        <v>3</v>
      </c>
      <c r="AF471">
        <v>3</v>
      </c>
      <c r="AI471" t="s">
        <v>2537</v>
      </c>
      <c r="AJ471" t="s">
        <v>989</v>
      </c>
      <c r="AK471" t="s">
        <v>1007</v>
      </c>
      <c r="AL471" t="s">
        <v>1008</v>
      </c>
      <c r="AM471" t="s">
        <v>1009</v>
      </c>
      <c r="AN471" t="s">
        <v>2538</v>
      </c>
      <c r="AO471" t="s">
        <v>2539</v>
      </c>
      <c r="AP471">
        <v>10</v>
      </c>
      <c r="AQ471">
        <v>1</v>
      </c>
      <c r="AT471" t="s">
        <v>2540</v>
      </c>
      <c r="AU471" t="s">
        <v>2562</v>
      </c>
      <c r="AV471" t="s">
        <v>765</v>
      </c>
      <c r="AW471" t="s">
        <v>765</v>
      </c>
      <c r="AX471" t="s">
        <v>990</v>
      </c>
      <c r="AY471">
        <v>0</v>
      </c>
      <c r="AZ471" t="s">
        <v>994</v>
      </c>
      <c r="BA471">
        <v>1179740890927</v>
      </c>
      <c r="BD471">
        <v>1</v>
      </c>
      <c r="BF471" t="s">
        <v>2563</v>
      </c>
      <c r="BG471">
        <v>1333314600</v>
      </c>
      <c r="BH471" t="s">
        <v>995</v>
      </c>
      <c r="BI471">
        <v>3</v>
      </c>
      <c r="BJ471">
        <v>3</v>
      </c>
      <c r="BK471">
        <v>1300</v>
      </c>
      <c r="BL471" t="s">
        <v>2543</v>
      </c>
    </row>
    <row r="472" spans="3:64">
      <c r="C472" s="2">
        <v>244482</v>
      </c>
      <c r="D472" s="2">
        <v>244482</v>
      </c>
      <c r="F472">
        <v>489</v>
      </c>
      <c r="G472" t="s">
        <v>2531</v>
      </c>
      <c r="H472">
        <v>23</v>
      </c>
      <c r="I472" t="s">
        <v>2532</v>
      </c>
      <c r="J472" t="s">
        <v>985</v>
      </c>
      <c r="K472" t="s">
        <v>986</v>
      </c>
      <c r="L472">
        <v>923</v>
      </c>
      <c r="N472" t="s">
        <v>2748</v>
      </c>
      <c r="O472" t="s">
        <v>2749</v>
      </c>
      <c r="P472">
        <v>1</v>
      </c>
      <c r="Q472" t="s">
        <v>2750</v>
      </c>
      <c r="R472" s="2">
        <v>244481</v>
      </c>
      <c r="S472" s="2">
        <v>244482</v>
      </c>
      <c r="T472" t="s">
        <v>2751</v>
      </c>
      <c r="U472">
        <v>23086963</v>
      </c>
      <c r="V472" t="s">
        <v>142</v>
      </c>
      <c r="W472">
        <v>3</v>
      </c>
      <c r="X472">
        <v>3</v>
      </c>
      <c r="Y472">
        <v>3</v>
      </c>
      <c r="Z472">
        <v>3</v>
      </c>
      <c r="AA472">
        <v>0</v>
      </c>
      <c r="AB472">
        <v>0</v>
      </c>
      <c r="AC472">
        <v>0</v>
      </c>
      <c r="AD472">
        <v>0</v>
      </c>
      <c r="AE472">
        <v>3</v>
      </c>
      <c r="AF472">
        <v>3</v>
      </c>
      <c r="AI472" t="s">
        <v>2537</v>
      </c>
      <c r="AJ472" t="s">
        <v>989</v>
      </c>
      <c r="AK472" t="s">
        <v>1039</v>
      </c>
      <c r="AL472" t="s">
        <v>1008</v>
      </c>
      <c r="AM472" t="s">
        <v>1009</v>
      </c>
      <c r="AN472" t="s">
        <v>2538</v>
      </c>
      <c r="AO472" t="s">
        <v>2539</v>
      </c>
      <c r="AP472">
        <v>10</v>
      </c>
      <c r="AQ472">
        <v>1</v>
      </c>
      <c r="AT472" t="s">
        <v>2540</v>
      </c>
      <c r="AU472" t="s">
        <v>2562</v>
      </c>
      <c r="AV472" t="s">
        <v>765</v>
      </c>
      <c r="AW472" t="s">
        <v>765</v>
      </c>
      <c r="AX472" t="s">
        <v>990</v>
      </c>
      <c r="AY472">
        <v>0</v>
      </c>
      <c r="AZ472" t="s">
        <v>994</v>
      </c>
      <c r="BA472">
        <v>1179740890927</v>
      </c>
      <c r="BD472">
        <v>1</v>
      </c>
      <c r="BF472" t="s">
        <v>2563</v>
      </c>
      <c r="BG472">
        <v>1333314600</v>
      </c>
      <c r="BH472" t="s">
        <v>995</v>
      </c>
      <c r="BI472">
        <v>3</v>
      </c>
      <c r="BJ472">
        <v>3</v>
      </c>
      <c r="BK472">
        <v>1300</v>
      </c>
      <c r="BL472" t="s">
        <v>2543</v>
      </c>
    </row>
    <row r="473" spans="3:64">
      <c r="C473" s="2">
        <v>244482</v>
      </c>
      <c r="D473" s="2">
        <v>244482</v>
      </c>
      <c r="F473">
        <v>489</v>
      </c>
      <c r="G473" t="s">
        <v>2531</v>
      </c>
      <c r="H473">
        <v>23</v>
      </c>
      <c r="I473" t="s">
        <v>2532</v>
      </c>
      <c r="J473" t="s">
        <v>985</v>
      </c>
      <c r="K473" t="s">
        <v>986</v>
      </c>
      <c r="L473">
        <v>923</v>
      </c>
      <c r="N473" t="s">
        <v>2752</v>
      </c>
      <c r="O473" t="s">
        <v>2753</v>
      </c>
      <c r="P473">
        <v>1</v>
      </c>
      <c r="Q473" t="s">
        <v>2754</v>
      </c>
      <c r="R473" s="2">
        <v>244481</v>
      </c>
      <c r="S473" s="2">
        <v>244482</v>
      </c>
      <c r="T473" t="s">
        <v>2755</v>
      </c>
      <c r="U473">
        <v>23039556</v>
      </c>
      <c r="V473" t="s">
        <v>267</v>
      </c>
      <c r="W473">
        <v>3</v>
      </c>
      <c r="X473">
        <v>15</v>
      </c>
      <c r="Y473">
        <v>3</v>
      </c>
      <c r="Z473">
        <v>15</v>
      </c>
      <c r="AA473">
        <v>0</v>
      </c>
      <c r="AB473">
        <v>0</v>
      </c>
      <c r="AC473">
        <v>0</v>
      </c>
      <c r="AD473">
        <v>0</v>
      </c>
      <c r="AE473">
        <v>3</v>
      </c>
      <c r="AF473">
        <v>15</v>
      </c>
      <c r="AI473" t="s">
        <v>2537</v>
      </c>
      <c r="AJ473" t="s">
        <v>989</v>
      </c>
      <c r="AK473" t="s">
        <v>1039</v>
      </c>
      <c r="AL473" t="s">
        <v>1008</v>
      </c>
      <c r="AM473" t="s">
        <v>1009</v>
      </c>
      <c r="AN473" t="s">
        <v>2538</v>
      </c>
      <c r="AO473" t="s">
        <v>2539</v>
      </c>
      <c r="AP473">
        <v>10</v>
      </c>
      <c r="AQ473">
        <v>1</v>
      </c>
      <c r="AT473" t="s">
        <v>2540</v>
      </c>
      <c r="AU473" t="s">
        <v>2562</v>
      </c>
      <c r="AV473" t="s">
        <v>1010</v>
      </c>
      <c r="AW473" t="s">
        <v>765</v>
      </c>
      <c r="AX473" t="s">
        <v>990</v>
      </c>
      <c r="AY473">
        <v>0</v>
      </c>
      <c r="AZ473" t="s">
        <v>994</v>
      </c>
      <c r="BA473">
        <v>1179740890954</v>
      </c>
      <c r="BD473">
        <v>1</v>
      </c>
      <c r="BF473" t="s">
        <v>2563</v>
      </c>
      <c r="BG473">
        <v>1333314600</v>
      </c>
      <c r="BH473" t="s">
        <v>995</v>
      </c>
      <c r="BI473">
        <v>3</v>
      </c>
      <c r="BJ473">
        <v>15</v>
      </c>
      <c r="BL473" t="s">
        <v>2543</v>
      </c>
    </row>
    <row r="474" spans="3:64">
      <c r="C474" s="2">
        <v>244482</v>
      </c>
      <c r="D474" s="2">
        <v>244482</v>
      </c>
      <c r="F474">
        <v>489</v>
      </c>
      <c r="G474" t="s">
        <v>2531</v>
      </c>
      <c r="H474">
        <v>23</v>
      </c>
      <c r="I474" t="s">
        <v>2532</v>
      </c>
      <c r="J474" t="s">
        <v>985</v>
      </c>
      <c r="K474" t="s">
        <v>986</v>
      </c>
      <c r="L474">
        <v>923</v>
      </c>
      <c r="N474" t="s">
        <v>2752</v>
      </c>
      <c r="O474" t="s">
        <v>2753</v>
      </c>
      <c r="P474">
        <v>1</v>
      </c>
      <c r="Q474" t="s">
        <v>2754</v>
      </c>
      <c r="R474" s="2">
        <v>244481</v>
      </c>
      <c r="S474" s="2">
        <v>244482</v>
      </c>
      <c r="T474" t="s">
        <v>2755</v>
      </c>
      <c r="U474">
        <v>23084674</v>
      </c>
      <c r="V474" t="s">
        <v>19</v>
      </c>
      <c r="W474">
        <v>2</v>
      </c>
      <c r="X474">
        <v>0.8</v>
      </c>
      <c r="Y474">
        <v>2</v>
      </c>
      <c r="Z474">
        <v>0.8</v>
      </c>
      <c r="AA474">
        <v>0</v>
      </c>
      <c r="AB474">
        <v>0</v>
      </c>
      <c r="AC474">
        <v>0</v>
      </c>
      <c r="AD474">
        <v>0</v>
      </c>
      <c r="AE474">
        <v>2</v>
      </c>
      <c r="AF474">
        <v>0.8</v>
      </c>
      <c r="AI474" t="s">
        <v>2537</v>
      </c>
      <c r="AJ474" t="s">
        <v>989</v>
      </c>
      <c r="AK474" t="s">
        <v>1007</v>
      </c>
      <c r="AL474" t="s">
        <v>1484</v>
      </c>
      <c r="AM474" t="s">
        <v>1009</v>
      </c>
      <c r="AN474" t="s">
        <v>2538</v>
      </c>
      <c r="AO474" t="s">
        <v>2539</v>
      </c>
      <c r="AP474">
        <v>10</v>
      </c>
      <c r="AQ474">
        <v>1</v>
      </c>
      <c r="AT474" t="s">
        <v>2540</v>
      </c>
      <c r="AU474" t="s">
        <v>2562</v>
      </c>
      <c r="AV474" t="s">
        <v>914</v>
      </c>
      <c r="AW474" t="s">
        <v>765</v>
      </c>
      <c r="AX474" t="s">
        <v>990</v>
      </c>
      <c r="AY474">
        <v>0</v>
      </c>
      <c r="AZ474" t="s">
        <v>994</v>
      </c>
      <c r="BA474">
        <v>1179740890954</v>
      </c>
      <c r="BD474">
        <v>1</v>
      </c>
      <c r="BF474" t="s">
        <v>2563</v>
      </c>
      <c r="BG474">
        <v>1333314600</v>
      </c>
      <c r="BH474" t="s">
        <v>995</v>
      </c>
      <c r="BI474">
        <v>2</v>
      </c>
      <c r="BJ474">
        <v>0.8</v>
      </c>
      <c r="BL474" t="s">
        <v>2543</v>
      </c>
    </row>
    <row r="475" spans="3:64">
      <c r="C475" s="2">
        <v>244482</v>
      </c>
      <c r="D475" s="2">
        <v>244482</v>
      </c>
      <c r="F475">
        <v>489</v>
      </c>
      <c r="G475" t="s">
        <v>2531</v>
      </c>
      <c r="H475">
        <v>23</v>
      </c>
      <c r="I475" t="s">
        <v>2532</v>
      </c>
      <c r="J475" t="s">
        <v>985</v>
      </c>
      <c r="K475" t="s">
        <v>986</v>
      </c>
      <c r="L475">
        <v>923</v>
      </c>
      <c r="N475" t="s">
        <v>2752</v>
      </c>
      <c r="O475" t="s">
        <v>2753</v>
      </c>
      <c r="P475">
        <v>1</v>
      </c>
      <c r="Q475" t="s">
        <v>2754</v>
      </c>
      <c r="R475" s="2">
        <v>244481</v>
      </c>
      <c r="S475" s="2">
        <v>244482</v>
      </c>
      <c r="T475" t="s">
        <v>2755</v>
      </c>
      <c r="U475">
        <v>23086970</v>
      </c>
      <c r="V475" t="s">
        <v>191</v>
      </c>
      <c r="W475">
        <v>3</v>
      </c>
      <c r="X475">
        <v>3</v>
      </c>
      <c r="Y475">
        <v>3</v>
      </c>
      <c r="Z475">
        <v>3</v>
      </c>
      <c r="AA475">
        <v>0</v>
      </c>
      <c r="AB475">
        <v>0</v>
      </c>
      <c r="AC475">
        <v>0</v>
      </c>
      <c r="AD475">
        <v>0</v>
      </c>
      <c r="AE475">
        <v>3</v>
      </c>
      <c r="AF475">
        <v>3</v>
      </c>
      <c r="AI475" t="s">
        <v>2537</v>
      </c>
      <c r="AJ475" t="s">
        <v>989</v>
      </c>
      <c r="AK475" t="s">
        <v>1039</v>
      </c>
      <c r="AL475" t="s">
        <v>1008</v>
      </c>
      <c r="AM475" t="s">
        <v>1009</v>
      </c>
      <c r="AN475" t="s">
        <v>2538</v>
      </c>
      <c r="AO475" t="s">
        <v>2539</v>
      </c>
      <c r="AP475">
        <v>10</v>
      </c>
      <c r="AQ475">
        <v>1</v>
      </c>
      <c r="AT475" t="s">
        <v>2540</v>
      </c>
      <c r="AU475" t="s">
        <v>2562</v>
      </c>
      <c r="AV475" t="s">
        <v>765</v>
      </c>
      <c r="AW475" t="s">
        <v>765</v>
      </c>
      <c r="AX475" t="s">
        <v>990</v>
      </c>
      <c r="AY475">
        <v>0</v>
      </c>
      <c r="AZ475" t="s">
        <v>994</v>
      </c>
      <c r="BA475">
        <v>1179740890954</v>
      </c>
      <c r="BD475">
        <v>1</v>
      </c>
      <c r="BF475" t="s">
        <v>2563</v>
      </c>
      <c r="BG475">
        <v>1333314600</v>
      </c>
      <c r="BH475" t="s">
        <v>995</v>
      </c>
      <c r="BI475">
        <v>3</v>
      </c>
      <c r="BJ475">
        <v>3</v>
      </c>
      <c r="BL475" t="s">
        <v>2543</v>
      </c>
    </row>
    <row r="476" spans="3:64">
      <c r="C476" s="2">
        <v>244482</v>
      </c>
      <c r="D476" s="2">
        <v>244482</v>
      </c>
      <c r="F476">
        <v>489</v>
      </c>
      <c r="G476" t="s">
        <v>2531</v>
      </c>
      <c r="H476">
        <v>23</v>
      </c>
      <c r="I476" t="s">
        <v>2532</v>
      </c>
      <c r="J476" t="s">
        <v>985</v>
      </c>
      <c r="K476" t="s">
        <v>986</v>
      </c>
      <c r="L476">
        <v>923</v>
      </c>
      <c r="N476" t="s">
        <v>2752</v>
      </c>
      <c r="O476" t="s">
        <v>2753</v>
      </c>
      <c r="P476">
        <v>1</v>
      </c>
      <c r="Q476" t="s">
        <v>2754</v>
      </c>
      <c r="R476" s="2">
        <v>244481</v>
      </c>
      <c r="S476" s="2">
        <v>244482</v>
      </c>
      <c r="T476" t="s">
        <v>2755</v>
      </c>
      <c r="U476">
        <v>23086964</v>
      </c>
      <c r="V476" t="s">
        <v>156</v>
      </c>
      <c r="W476">
        <v>3</v>
      </c>
      <c r="X476">
        <v>3</v>
      </c>
      <c r="Y476">
        <v>3</v>
      </c>
      <c r="Z476">
        <v>3</v>
      </c>
      <c r="AA476">
        <v>0</v>
      </c>
      <c r="AB476">
        <v>0</v>
      </c>
      <c r="AC476">
        <v>0</v>
      </c>
      <c r="AD476">
        <v>0</v>
      </c>
      <c r="AE476">
        <v>3</v>
      </c>
      <c r="AF476">
        <v>3</v>
      </c>
      <c r="AI476" t="s">
        <v>2537</v>
      </c>
      <c r="AJ476" t="s">
        <v>989</v>
      </c>
      <c r="AK476" t="s">
        <v>1039</v>
      </c>
      <c r="AL476" t="s">
        <v>1008</v>
      </c>
      <c r="AM476" t="s">
        <v>1009</v>
      </c>
      <c r="AN476" t="s">
        <v>2538</v>
      </c>
      <c r="AO476" t="s">
        <v>2539</v>
      </c>
      <c r="AP476">
        <v>10</v>
      </c>
      <c r="AQ476">
        <v>1</v>
      </c>
      <c r="AT476" t="s">
        <v>2540</v>
      </c>
      <c r="AU476" t="s">
        <v>2562</v>
      </c>
      <c r="AV476" t="s">
        <v>765</v>
      </c>
      <c r="AW476" t="s">
        <v>765</v>
      </c>
      <c r="AX476" t="s">
        <v>990</v>
      </c>
      <c r="AY476">
        <v>0</v>
      </c>
      <c r="AZ476" t="s">
        <v>994</v>
      </c>
      <c r="BA476">
        <v>1179740890954</v>
      </c>
      <c r="BD476">
        <v>1</v>
      </c>
      <c r="BF476" t="s">
        <v>2563</v>
      </c>
      <c r="BG476">
        <v>1333314600</v>
      </c>
      <c r="BH476" t="s">
        <v>995</v>
      </c>
      <c r="BI476">
        <v>3</v>
      </c>
      <c r="BJ476">
        <v>3</v>
      </c>
      <c r="BL476" t="s">
        <v>2543</v>
      </c>
    </row>
    <row r="477" spans="3:64">
      <c r="C477" s="2">
        <v>244482</v>
      </c>
      <c r="D477" s="2">
        <v>244482</v>
      </c>
      <c r="F477">
        <v>489</v>
      </c>
      <c r="G477" t="s">
        <v>2531</v>
      </c>
      <c r="H477">
        <v>23</v>
      </c>
      <c r="I477" t="s">
        <v>2532</v>
      </c>
      <c r="J477" t="s">
        <v>985</v>
      </c>
      <c r="K477" t="s">
        <v>986</v>
      </c>
      <c r="L477">
        <v>923</v>
      </c>
      <c r="N477" t="s">
        <v>2752</v>
      </c>
      <c r="O477" t="s">
        <v>2753</v>
      </c>
      <c r="P477">
        <v>1</v>
      </c>
      <c r="Q477" t="s">
        <v>2754</v>
      </c>
      <c r="R477" s="2">
        <v>244481</v>
      </c>
      <c r="S477" s="2">
        <v>244482</v>
      </c>
      <c r="T477" t="s">
        <v>2755</v>
      </c>
      <c r="U477">
        <v>23086968</v>
      </c>
      <c r="V477" t="s">
        <v>247</v>
      </c>
      <c r="W477">
        <v>3</v>
      </c>
      <c r="X477">
        <v>3</v>
      </c>
      <c r="Y477">
        <v>3</v>
      </c>
      <c r="Z477">
        <v>3</v>
      </c>
      <c r="AA477">
        <v>0</v>
      </c>
      <c r="AB477">
        <v>0</v>
      </c>
      <c r="AC477">
        <v>0</v>
      </c>
      <c r="AD477">
        <v>0</v>
      </c>
      <c r="AE477">
        <v>3</v>
      </c>
      <c r="AF477">
        <v>3</v>
      </c>
      <c r="AI477" t="s">
        <v>2537</v>
      </c>
      <c r="AJ477" t="s">
        <v>989</v>
      </c>
      <c r="AK477" t="s">
        <v>1039</v>
      </c>
      <c r="AL477" t="s">
        <v>1008</v>
      </c>
      <c r="AM477" t="s">
        <v>1009</v>
      </c>
      <c r="AN477" t="s">
        <v>2538</v>
      </c>
      <c r="AO477" t="s">
        <v>2539</v>
      </c>
      <c r="AP477">
        <v>10</v>
      </c>
      <c r="AQ477">
        <v>1</v>
      </c>
      <c r="AT477" t="s">
        <v>2540</v>
      </c>
      <c r="AU477" t="s">
        <v>2562</v>
      </c>
      <c r="AV477" t="s">
        <v>765</v>
      </c>
      <c r="AW477" t="s">
        <v>765</v>
      </c>
      <c r="AX477" t="s">
        <v>990</v>
      </c>
      <c r="AY477">
        <v>0</v>
      </c>
      <c r="AZ477" t="s">
        <v>994</v>
      </c>
      <c r="BA477">
        <v>1179740890954</v>
      </c>
      <c r="BD477">
        <v>1</v>
      </c>
      <c r="BF477" t="s">
        <v>2563</v>
      </c>
      <c r="BG477">
        <v>1333314600</v>
      </c>
      <c r="BH477" t="s">
        <v>995</v>
      </c>
      <c r="BI477">
        <v>3</v>
      </c>
      <c r="BJ477">
        <v>3</v>
      </c>
      <c r="BL477" t="s">
        <v>2543</v>
      </c>
    </row>
    <row r="478" spans="3:64">
      <c r="C478" s="2">
        <v>244482</v>
      </c>
      <c r="D478" s="2">
        <v>244482</v>
      </c>
      <c r="F478">
        <v>489</v>
      </c>
      <c r="G478" t="s">
        <v>2531</v>
      </c>
      <c r="H478">
        <v>23</v>
      </c>
      <c r="I478" t="s">
        <v>2532</v>
      </c>
      <c r="J478" t="s">
        <v>985</v>
      </c>
      <c r="K478" t="s">
        <v>986</v>
      </c>
      <c r="L478">
        <v>923</v>
      </c>
      <c r="N478" t="s">
        <v>2752</v>
      </c>
      <c r="O478" t="s">
        <v>2753</v>
      </c>
      <c r="P478">
        <v>1</v>
      </c>
      <c r="Q478" t="s">
        <v>2754</v>
      </c>
      <c r="R478" s="2">
        <v>244481</v>
      </c>
      <c r="S478" s="2">
        <v>244482</v>
      </c>
      <c r="T478" t="s">
        <v>2755</v>
      </c>
      <c r="U478">
        <v>23086658</v>
      </c>
      <c r="V478" t="s">
        <v>140</v>
      </c>
      <c r="W478">
        <v>5</v>
      </c>
      <c r="X478">
        <v>5</v>
      </c>
      <c r="Y478">
        <v>5</v>
      </c>
      <c r="Z478">
        <v>5</v>
      </c>
      <c r="AA478">
        <v>0</v>
      </c>
      <c r="AB478">
        <v>0</v>
      </c>
      <c r="AC478">
        <v>0</v>
      </c>
      <c r="AD478">
        <v>0</v>
      </c>
      <c r="AE478">
        <v>5</v>
      </c>
      <c r="AF478">
        <v>5</v>
      </c>
      <c r="AI478" t="s">
        <v>2537</v>
      </c>
      <c r="AJ478" t="s">
        <v>989</v>
      </c>
      <c r="AK478" t="s">
        <v>1039</v>
      </c>
      <c r="AL478" t="s">
        <v>1008</v>
      </c>
      <c r="AM478" t="s">
        <v>1009</v>
      </c>
      <c r="AN478" t="s">
        <v>2538</v>
      </c>
      <c r="AO478" t="s">
        <v>2539</v>
      </c>
      <c r="AP478">
        <v>10</v>
      </c>
      <c r="AQ478">
        <v>1</v>
      </c>
      <c r="AT478" t="s">
        <v>2540</v>
      </c>
      <c r="AU478" t="s">
        <v>2562</v>
      </c>
      <c r="AV478" t="s">
        <v>765</v>
      </c>
      <c r="AW478" t="s">
        <v>765</v>
      </c>
      <c r="AX478" t="s">
        <v>990</v>
      </c>
      <c r="AY478">
        <v>0</v>
      </c>
      <c r="AZ478" t="s">
        <v>994</v>
      </c>
      <c r="BA478">
        <v>1179740890954</v>
      </c>
      <c r="BD478">
        <v>1</v>
      </c>
      <c r="BF478" t="s">
        <v>2563</v>
      </c>
      <c r="BG478">
        <v>1333314600</v>
      </c>
      <c r="BH478" t="s">
        <v>995</v>
      </c>
      <c r="BI478">
        <v>5</v>
      </c>
      <c r="BJ478">
        <v>5</v>
      </c>
      <c r="BL478" t="s">
        <v>2543</v>
      </c>
    </row>
    <row r="479" spans="3:64">
      <c r="C479" s="2">
        <v>244482</v>
      </c>
      <c r="D479" s="2">
        <v>244482</v>
      </c>
      <c r="F479">
        <v>489</v>
      </c>
      <c r="G479" t="s">
        <v>2531</v>
      </c>
      <c r="H479">
        <v>23</v>
      </c>
      <c r="I479" t="s">
        <v>2532</v>
      </c>
      <c r="J479" t="s">
        <v>985</v>
      </c>
      <c r="K479" t="s">
        <v>986</v>
      </c>
      <c r="L479">
        <v>923</v>
      </c>
      <c r="N479" t="s">
        <v>2752</v>
      </c>
      <c r="O479" t="s">
        <v>2753</v>
      </c>
      <c r="P479">
        <v>1</v>
      </c>
      <c r="Q479" t="s">
        <v>2754</v>
      </c>
      <c r="R479" s="2">
        <v>244481</v>
      </c>
      <c r="S479" s="2">
        <v>244482</v>
      </c>
      <c r="T479" t="s">
        <v>2755</v>
      </c>
      <c r="U479">
        <v>23086969</v>
      </c>
      <c r="V479" t="s">
        <v>189</v>
      </c>
      <c r="W479">
        <v>6</v>
      </c>
      <c r="X479">
        <v>6</v>
      </c>
      <c r="Y479">
        <v>6</v>
      </c>
      <c r="Z479">
        <v>6</v>
      </c>
      <c r="AA479">
        <v>0</v>
      </c>
      <c r="AB479">
        <v>0</v>
      </c>
      <c r="AC479">
        <v>0</v>
      </c>
      <c r="AD479">
        <v>0</v>
      </c>
      <c r="AE479">
        <v>6</v>
      </c>
      <c r="AF479">
        <v>6</v>
      </c>
      <c r="AI479" t="s">
        <v>2537</v>
      </c>
      <c r="AJ479" t="s">
        <v>989</v>
      </c>
      <c r="AK479" t="s">
        <v>1039</v>
      </c>
      <c r="AL479" t="s">
        <v>1008</v>
      </c>
      <c r="AM479" t="s">
        <v>1009</v>
      </c>
      <c r="AN479" t="s">
        <v>2538</v>
      </c>
      <c r="AO479" t="s">
        <v>2539</v>
      </c>
      <c r="AP479">
        <v>10</v>
      </c>
      <c r="AQ479">
        <v>1</v>
      </c>
      <c r="AT479" t="s">
        <v>2540</v>
      </c>
      <c r="AU479" t="s">
        <v>2562</v>
      </c>
      <c r="AV479" t="s">
        <v>765</v>
      </c>
      <c r="AW479" t="s">
        <v>765</v>
      </c>
      <c r="AX479" t="s">
        <v>990</v>
      </c>
      <c r="AY479">
        <v>0</v>
      </c>
      <c r="AZ479" t="s">
        <v>994</v>
      </c>
      <c r="BA479">
        <v>1179740890954</v>
      </c>
      <c r="BD479">
        <v>1</v>
      </c>
      <c r="BF479" t="s">
        <v>2563</v>
      </c>
      <c r="BG479">
        <v>1333314600</v>
      </c>
      <c r="BH479" t="s">
        <v>995</v>
      </c>
      <c r="BI479">
        <v>6</v>
      </c>
      <c r="BJ479">
        <v>6</v>
      </c>
      <c r="BL479" t="s">
        <v>2543</v>
      </c>
    </row>
    <row r="480" spans="3:64">
      <c r="C480" s="2">
        <v>244482</v>
      </c>
      <c r="D480" s="2">
        <v>244482</v>
      </c>
      <c r="F480">
        <v>489</v>
      </c>
      <c r="G480" t="s">
        <v>2531</v>
      </c>
      <c r="H480">
        <v>23</v>
      </c>
      <c r="I480" t="s">
        <v>2532</v>
      </c>
      <c r="J480" t="s">
        <v>985</v>
      </c>
      <c r="K480" t="s">
        <v>986</v>
      </c>
      <c r="L480">
        <v>923</v>
      </c>
      <c r="N480" t="s">
        <v>2752</v>
      </c>
      <c r="O480" t="s">
        <v>2753</v>
      </c>
      <c r="P480">
        <v>1</v>
      </c>
      <c r="Q480" t="s">
        <v>2754</v>
      </c>
      <c r="R480" s="2">
        <v>244481</v>
      </c>
      <c r="S480" s="2">
        <v>244482</v>
      </c>
      <c r="T480" t="s">
        <v>2755</v>
      </c>
      <c r="U480">
        <v>23090984</v>
      </c>
      <c r="V480" t="s">
        <v>227</v>
      </c>
      <c r="W480">
        <v>3</v>
      </c>
      <c r="X480">
        <v>3</v>
      </c>
      <c r="Y480">
        <v>3</v>
      </c>
      <c r="Z480">
        <v>3</v>
      </c>
      <c r="AA480">
        <v>0</v>
      </c>
      <c r="AB480">
        <v>0</v>
      </c>
      <c r="AC480">
        <v>0</v>
      </c>
      <c r="AD480">
        <v>0</v>
      </c>
      <c r="AE480">
        <v>3</v>
      </c>
      <c r="AF480">
        <v>3</v>
      </c>
      <c r="AI480" t="s">
        <v>2537</v>
      </c>
      <c r="AJ480" t="s">
        <v>989</v>
      </c>
      <c r="AK480" t="s">
        <v>1039</v>
      </c>
      <c r="AL480" t="s">
        <v>1008</v>
      </c>
      <c r="AM480" t="s">
        <v>1009</v>
      </c>
      <c r="AN480" t="s">
        <v>2538</v>
      </c>
      <c r="AO480" t="s">
        <v>2539</v>
      </c>
      <c r="AP480">
        <v>10</v>
      </c>
      <c r="AQ480">
        <v>1</v>
      </c>
      <c r="AT480" t="s">
        <v>2540</v>
      </c>
      <c r="AU480" t="s">
        <v>2562</v>
      </c>
      <c r="AV480" t="s">
        <v>765</v>
      </c>
      <c r="AW480" t="s">
        <v>765</v>
      </c>
      <c r="AX480" t="s">
        <v>990</v>
      </c>
      <c r="AY480">
        <v>0</v>
      </c>
      <c r="AZ480" t="s">
        <v>994</v>
      </c>
      <c r="BA480">
        <v>1179740890954</v>
      </c>
      <c r="BD480">
        <v>1</v>
      </c>
      <c r="BF480" t="s">
        <v>2563</v>
      </c>
      <c r="BG480">
        <v>1333314600</v>
      </c>
      <c r="BH480" t="s">
        <v>995</v>
      </c>
      <c r="BI480">
        <v>3</v>
      </c>
      <c r="BJ480">
        <v>3</v>
      </c>
      <c r="BL480" t="s">
        <v>2543</v>
      </c>
    </row>
    <row r="481" spans="3:64">
      <c r="C481" s="2">
        <v>244482</v>
      </c>
      <c r="D481" s="2">
        <v>244482</v>
      </c>
      <c r="F481">
        <v>489</v>
      </c>
      <c r="G481" t="s">
        <v>2531</v>
      </c>
      <c r="H481">
        <v>23</v>
      </c>
      <c r="I481" t="s">
        <v>2532</v>
      </c>
      <c r="J481" t="s">
        <v>985</v>
      </c>
      <c r="K481" t="s">
        <v>986</v>
      </c>
      <c r="L481">
        <v>923</v>
      </c>
      <c r="N481" t="s">
        <v>2752</v>
      </c>
      <c r="O481" t="s">
        <v>2753</v>
      </c>
      <c r="P481">
        <v>1</v>
      </c>
      <c r="Q481" t="s">
        <v>2754</v>
      </c>
      <c r="R481" s="2">
        <v>244481</v>
      </c>
      <c r="S481" s="2">
        <v>244482</v>
      </c>
      <c r="T481" t="s">
        <v>2755</v>
      </c>
      <c r="U481">
        <v>23090975</v>
      </c>
      <c r="V481" t="s">
        <v>249</v>
      </c>
      <c r="W481">
        <v>3</v>
      </c>
      <c r="X481">
        <v>3</v>
      </c>
      <c r="Y481">
        <v>3</v>
      </c>
      <c r="Z481">
        <v>3</v>
      </c>
      <c r="AA481">
        <v>0</v>
      </c>
      <c r="AB481">
        <v>0</v>
      </c>
      <c r="AC481">
        <v>0</v>
      </c>
      <c r="AD481">
        <v>0</v>
      </c>
      <c r="AE481">
        <v>3</v>
      </c>
      <c r="AF481">
        <v>3</v>
      </c>
      <c r="AI481" t="s">
        <v>2537</v>
      </c>
      <c r="AJ481" t="s">
        <v>989</v>
      </c>
      <c r="AK481" t="s">
        <v>1039</v>
      </c>
      <c r="AL481" t="s">
        <v>1008</v>
      </c>
      <c r="AM481" t="s">
        <v>1009</v>
      </c>
      <c r="AN481" t="s">
        <v>2538</v>
      </c>
      <c r="AO481" t="s">
        <v>2539</v>
      </c>
      <c r="AP481">
        <v>10</v>
      </c>
      <c r="AQ481">
        <v>1</v>
      </c>
      <c r="AT481" t="s">
        <v>2540</v>
      </c>
      <c r="AU481" t="s">
        <v>2562</v>
      </c>
      <c r="AV481" t="s">
        <v>765</v>
      </c>
      <c r="AW481" t="s">
        <v>765</v>
      </c>
      <c r="AX481" t="s">
        <v>990</v>
      </c>
      <c r="AY481">
        <v>0</v>
      </c>
      <c r="AZ481" t="s">
        <v>994</v>
      </c>
      <c r="BA481">
        <v>1179740890954</v>
      </c>
      <c r="BD481">
        <v>1</v>
      </c>
      <c r="BF481" t="s">
        <v>2563</v>
      </c>
      <c r="BG481">
        <v>1333314600</v>
      </c>
      <c r="BH481" t="s">
        <v>995</v>
      </c>
      <c r="BI481">
        <v>3</v>
      </c>
      <c r="BJ481">
        <v>3</v>
      </c>
      <c r="BL481" t="s">
        <v>2543</v>
      </c>
    </row>
    <row r="482" spans="3:64">
      <c r="C482" s="2">
        <v>244482</v>
      </c>
      <c r="D482" s="2">
        <v>244482</v>
      </c>
      <c r="F482">
        <v>489</v>
      </c>
      <c r="G482" t="s">
        <v>2531</v>
      </c>
      <c r="H482">
        <v>23</v>
      </c>
      <c r="I482" t="s">
        <v>2532</v>
      </c>
      <c r="J482" t="s">
        <v>985</v>
      </c>
      <c r="K482" t="s">
        <v>986</v>
      </c>
      <c r="L482">
        <v>923</v>
      </c>
      <c r="N482" t="s">
        <v>2752</v>
      </c>
      <c r="O482" t="s">
        <v>2753</v>
      </c>
      <c r="P482">
        <v>1</v>
      </c>
      <c r="Q482" t="s">
        <v>2754</v>
      </c>
      <c r="R482" s="2">
        <v>244481</v>
      </c>
      <c r="S482" s="2">
        <v>244482</v>
      </c>
      <c r="T482" t="s">
        <v>2755</v>
      </c>
      <c r="U482">
        <v>23086963</v>
      </c>
      <c r="V482" t="s">
        <v>142</v>
      </c>
      <c r="W482">
        <v>6</v>
      </c>
      <c r="X482">
        <v>6</v>
      </c>
      <c r="Y482">
        <v>6</v>
      </c>
      <c r="Z482">
        <v>6</v>
      </c>
      <c r="AA482">
        <v>0</v>
      </c>
      <c r="AB482">
        <v>0</v>
      </c>
      <c r="AC482">
        <v>0</v>
      </c>
      <c r="AD482">
        <v>0</v>
      </c>
      <c r="AE482">
        <v>6</v>
      </c>
      <c r="AF482">
        <v>6</v>
      </c>
      <c r="AI482" t="s">
        <v>2537</v>
      </c>
      <c r="AJ482" t="s">
        <v>989</v>
      </c>
      <c r="AK482" t="s">
        <v>1039</v>
      </c>
      <c r="AL482" t="s">
        <v>1008</v>
      </c>
      <c r="AM482" t="s">
        <v>1009</v>
      </c>
      <c r="AN482" t="s">
        <v>2538</v>
      </c>
      <c r="AO482" t="s">
        <v>2539</v>
      </c>
      <c r="AP482">
        <v>10</v>
      </c>
      <c r="AQ482">
        <v>1</v>
      </c>
      <c r="AT482" t="s">
        <v>2540</v>
      </c>
      <c r="AU482" t="s">
        <v>2562</v>
      </c>
      <c r="AV482" t="s">
        <v>765</v>
      </c>
      <c r="AW482" t="s">
        <v>765</v>
      </c>
      <c r="AX482" t="s">
        <v>990</v>
      </c>
      <c r="AY482">
        <v>0</v>
      </c>
      <c r="AZ482" t="s">
        <v>994</v>
      </c>
      <c r="BA482">
        <v>1179740890954</v>
      </c>
      <c r="BD482">
        <v>1</v>
      </c>
      <c r="BF482" t="s">
        <v>2563</v>
      </c>
      <c r="BG482">
        <v>1333314600</v>
      </c>
      <c r="BH482" t="s">
        <v>995</v>
      </c>
      <c r="BI482">
        <v>6</v>
      </c>
      <c r="BJ482">
        <v>6</v>
      </c>
      <c r="BL482" t="s">
        <v>2543</v>
      </c>
    </row>
    <row r="483" spans="3:64">
      <c r="C483" s="2">
        <v>244482</v>
      </c>
      <c r="D483" s="2">
        <v>244482</v>
      </c>
      <c r="F483">
        <v>489</v>
      </c>
      <c r="G483" t="s">
        <v>2531</v>
      </c>
      <c r="H483">
        <v>23</v>
      </c>
      <c r="I483" t="s">
        <v>2532</v>
      </c>
      <c r="J483" t="s">
        <v>985</v>
      </c>
      <c r="K483" t="s">
        <v>986</v>
      </c>
      <c r="L483">
        <v>923</v>
      </c>
      <c r="N483" t="s">
        <v>2752</v>
      </c>
      <c r="O483" t="s">
        <v>2753</v>
      </c>
      <c r="P483">
        <v>1</v>
      </c>
      <c r="Q483" t="s">
        <v>2754</v>
      </c>
      <c r="R483" s="2">
        <v>244481</v>
      </c>
      <c r="S483" s="2">
        <v>244482</v>
      </c>
      <c r="T483" t="s">
        <v>2755</v>
      </c>
      <c r="U483">
        <v>23095547</v>
      </c>
      <c r="V483" t="s">
        <v>144</v>
      </c>
      <c r="W483">
        <v>3</v>
      </c>
      <c r="X483">
        <v>3</v>
      </c>
      <c r="Y483">
        <v>3</v>
      </c>
      <c r="Z483">
        <v>3</v>
      </c>
      <c r="AA483">
        <v>0</v>
      </c>
      <c r="AB483">
        <v>0</v>
      </c>
      <c r="AC483">
        <v>0</v>
      </c>
      <c r="AD483">
        <v>0</v>
      </c>
      <c r="AE483">
        <v>3</v>
      </c>
      <c r="AF483">
        <v>3</v>
      </c>
      <c r="AI483" t="s">
        <v>2537</v>
      </c>
      <c r="AJ483" t="s">
        <v>989</v>
      </c>
      <c r="AK483" t="s">
        <v>1039</v>
      </c>
      <c r="AL483" t="s">
        <v>1008</v>
      </c>
      <c r="AM483" t="s">
        <v>1009</v>
      </c>
      <c r="AN483" t="s">
        <v>2538</v>
      </c>
      <c r="AO483" t="s">
        <v>2539</v>
      </c>
      <c r="AP483">
        <v>10</v>
      </c>
      <c r="AQ483">
        <v>1</v>
      </c>
      <c r="AT483" t="s">
        <v>2540</v>
      </c>
      <c r="AU483" t="s">
        <v>2562</v>
      </c>
      <c r="AV483" t="s">
        <v>765</v>
      </c>
      <c r="AW483" t="s">
        <v>765</v>
      </c>
      <c r="AX483" t="s">
        <v>990</v>
      </c>
      <c r="AY483">
        <v>0</v>
      </c>
      <c r="AZ483" t="s">
        <v>994</v>
      </c>
      <c r="BA483">
        <v>1179740890954</v>
      </c>
      <c r="BD483">
        <v>1</v>
      </c>
      <c r="BF483" t="s">
        <v>2563</v>
      </c>
      <c r="BG483">
        <v>1333314600</v>
      </c>
      <c r="BH483" t="s">
        <v>995</v>
      </c>
      <c r="BI483">
        <v>3</v>
      </c>
      <c r="BJ483">
        <v>3</v>
      </c>
      <c r="BL483" t="s">
        <v>2543</v>
      </c>
    </row>
    <row r="484" spans="3:64">
      <c r="C484" s="2">
        <v>244482</v>
      </c>
      <c r="D484" s="2">
        <v>244482</v>
      </c>
      <c r="F484">
        <v>489</v>
      </c>
      <c r="G484" t="s">
        <v>2531</v>
      </c>
      <c r="H484">
        <v>23</v>
      </c>
      <c r="I484" t="s">
        <v>2532</v>
      </c>
      <c r="J484" t="s">
        <v>985</v>
      </c>
      <c r="K484" t="s">
        <v>986</v>
      </c>
      <c r="L484">
        <v>923</v>
      </c>
      <c r="N484" t="s">
        <v>2752</v>
      </c>
      <c r="O484" t="s">
        <v>2753</v>
      </c>
      <c r="P484">
        <v>1</v>
      </c>
      <c r="Q484" t="s">
        <v>2754</v>
      </c>
      <c r="R484" s="2">
        <v>244481</v>
      </c>
      <c r="S484" s="2">
        <v>244482</v>
      </c>
      <c r="T484" t="s">
        <v>2755</v>
      </c>
      <c r="U484">
        <v>23088348</v>
      </c>
      <c r="V484" t="s">
        <v>78</v>
      </c>
      <c r="W484">
        <v>5</v>
      </c>
      <c r="X484">
        <v>5</v>
      </c>
      <c r="Y484">
        <v>5</v>
      </c>
      <c r="Z484">
        <v>5</v>
      </c>
      <c r="AA484">
        <v>0</v>
      </c>
      <c r="AB484">
        <v>0</v>
      </c>
      <c r="AC484">
        <v>0</v>
      </c>
      <c r="AD484">
        <v>0</v>
      </c>
      <c r="AE484">
        <v>5</v>
      </c>
      <c r="AF484">
        <v>5</v>
      </c>
      <c r="AI484" t="s">
        <v>2537</v>
      </c>
      <c r="AJ484" t="s">
        <v>989</v>
      </c>
      <c r="AK484" t="s">
        <v>1007</v>
      </c>
      <c r="AL484" t="s">
        <v>1008</v>
      </c>
      <c r="AM484" t="s">
        <v>1009</v>
      </c>
      <c r="AN484" t="s">
        <v>2538</v>
      </c>
      <c r="AO484" t="s">
        <v>2539</v>
      </c>
      <c r="AP484">
        <v>10</v>
      </c>
      <c r="AQ484">
        <v>1</v>
      </c>
      <c r="AT484" t="s">
        <v>2540</v>
      </c>
      <c r="AU484" t="s">
        <v>2562</v>
      </c>
      <c r="AV484" t="s">
        <v>765</v>
      </c>
      <c r="AW484" t="s">
        <v>765</v>
      </c>
      <c r="AX484" t="s">
        <v>990</v>
      </c>
      <c r="AY484">
        <v>0</v>
      </c>
      <c r="AZ484" t="s">
        <v>994</v>
      </c>
      <c r="BA484">
        <v>1179740890954</v>
      </c>
      <c r="BD484">
        <v>1</v>
      </c>
      <c r="BF484" t="s">
        <v>2563</v>
      </c>
      <c r="BG484">
        <v>1333314600</v>
      </c>
      <c r="BH484" t="s">
        <v>995</v>
      </c>
      <c r="BI484">
        <v>5</v>
      </c>
      <c r="BJ484">
        <v>5</v>
      </c>
      <c r="BL484" t="s">
        <v>2543</v>
      </c>
    </row>
    <row r="485" spans="3:64">
      <c r="C485" s="2">
        <v>244482</v>
      </c>
      <c r="D485" s="2">
        <v>244482</v>
      </c>
      <c r="F485">
        <v>489</v>
      </c>
      <c r="G485" t="s">
        <v>2531</v>
      </c>
      <c r="H485">
        <v>23</v>
      </c>
      <c r="I485" t="s">
        <v>2532</v>
      </c>
      <c r="J485" t="s">
        <v>985</v>
      </c>
      <c r="K485" t="s">
        <v>986</v>
      </c>
      <c r="L485">
        <v>923</v>
      </c>
      <c r="N485" t="s">
        <v>2752</v>
      </c>
      <c r="O485" t="s">
        <v>2753</v>
      </c>
      <c r="P485">
        <v>1</v>
      </c>
      <c r="Q485" t="s">
        <v>2754</v>
      </c>
      <c r="R485" s="2">
        <v>244481</v>
      </c>
      <c r="S485" s="2">
        <v>244482</v>
      </c>
      <c r="T485" t="s">
        <v>2755</v>
      </c>
      <c r="U485">
        <v>23086965</v>
      </c>
      <c r="V485" t="s">
        <v>225</v>
      </c>
      <c r="W485">
        <v>3</v>
      </c>
      <c r="X485">
        <v>3</v>
      </c>
      <c r="Y485">
        <v>3</v>
      </c>
      <c r="Z485">
        <v>3</v>
      </c>
      <c r="AA485">
        <v>0</v>
      </c>
      <c r="AB485">
        <v>0</v>
      </c>
      <c r="AC485">
        <v>0</v>
      </c>
      <c r="AD485">
        <v>0</v>
      </c>
      <c r="AE485">
        <v>3</v>
      </c>
      <c r="AF485">
        <v>3</v>
      </c>
      <c r="AI485" t="s">
        <v>2537</v>
      </c>
      <c r="AJ485" t="s">
        <v>989</v>
      </c>
      <c r="AK485" t="s">
        <v>1039</v>
      </c>
      <c r="AL485" t="s">
        <v>1008</v>
      </c>
      <c r="AM485" t="s">
        <v>1009</v>
      </c>
      <c r="AN485" t="s">
        <v>2538</v>
      </c>
      <c r="AO485" t="s">
        <v>2539</v>
      </c>
      <c r="AP485">
        <v>10</v>
      </c>
      <c r="AQ485">
        <v>1</v>
      </c>
      <c r="AT485" t="s">
        <v>2540</v>
      </c>
      <c r="AU485" t="s">
        <v>2562</v>
      </c>
      <c r="AV485" t="s">
        <v>765</v>
      </c>
      <c r="AW485" t="s">
        <v>765</v>
      </c>
      <c r="AX485" t="s">
        <v>990</v>
      </c>
      <c r="AY485">
        <v>0</v>
      </c>
      <c r="AZ485" t="s">
        <v>994</v>
      </c>
      <c r="BA485">
        <v>1179740890954</v>
      </c>
      <c r="BD485">
        <v>1</v>
      </c>
      <c r="BF485" t="s">
        <v>2563</v>
      </c>
      <c r="BG485">
        <v>1333314600</v>
      </c>
      <c r="BH485" t="s">
        <v>995</v>
      </c>
      <c r="BI485">
        <v>3</v>
      </c>
      <c r="BJ485">
        <v>3</v>
      </c>
      <c r="BL485" t="s">
        <v>2543</v>
      </c>
    </row>
    <row r="486" spans="3:64">
      <c r="C486" s="2">
        <v>244482</v>
      </c>
      <c r="D486" s="2">
        <v>244482</v>
      </c>
      <c r="F486">
        <v>489</v>
      </c>
      <c r="G486" t="s">
        <v>2531</v>
      </c>
      <c r="H486">
        <v>23</v>
      </c>
      <c r="I486" t="s">
        <v>2532</v>
      </c>
      <c r="J486" t="s">
        <v>985</v>
      </c>
      <c r="K486" t="s">
        <v>986</v>
      </c>
      <c r="L486">
        <v>923</v>
      </c>
      <c r="N486" t="s">
        <v>2752</v>
      </c>
      <c r="O486" t="s">
        <v>2753</v>
      </c>
      <c r="P486">
        <v>1</v>
      </c>
      <c r="Q486" t="s">
        <v>2754</v>
      </c>
      <c r="R486" s="2">
        <v>244481</v>
      </c>
      <c r="S486" s="2">
        <v>244482</v>
      </c>
      <c r="T486" t="s">
        <v>2755</v>
      </c>
      <c r="U486">
        <v>23090974</v>
      </c>
      <c r="V486" t="s">
        <v>211</v>
      </c>
      <c r="W486">
        <v>3</v>
      </c>
      <c r="X486">
        <v>3</v>
      </c>
      <c r="Y486">
        <v>3</v>
      </c>
      <c r="Z486">
        <v>3</v>
      </c>
      <c r="AA486">
        <v>0</v>
      </c>
      <c r="AB486">
        <v>0</v>
      </c>
      <c r="AC486">
        <v>0</v>
      </c>
      <c r="AD486">
        <v>0</v>
      </c>
      <c r="AE486">
        <v>3</v>
      </c>
      <c r="AF486">
        <v>3</v>
      </c>
      <c r="AI486" t="s">
        <v>2537</v>
      </c>
      <c r="AJ486" t="s">
        <v>989</v>
      </c>
      <c r="AK486" t="s">
        <v>1039</v>
      </c>
      <c r="AL486" t="s">
        <v>1008</v>
      </c>
      <c r="AM486" t="s">
        <v>1009</v>
      </c>
      <c r="AN486" t="s">
        <v>2538</v>
      </c>
      <c r="AO486" t="s">
        <v>2539</v>
      </c>
      <c r="AP486">
        <v>10</v>
      </c>
      <c r="AQ486">
        <v>1</v>
      </c>
      <c r="AT486" t="s">
        <v>2540</v>
      </c>
      <c r="AU486" t="s">
        <v>2562</v>
      </c>
      <c r="AV486" t="s">
        <v>765</v>
      </c>
      <c r="AW486" t="s">
        <v>765</v>
      </c>
      <c r="AX486" t="s">
        <v>990</v>
      </c>
      <c r="AY486">
        <v>0</v>
      </c>
      <c r="AZ486" t="s">
        <v>994</v>
      </c>
      <c r="BA486">
        <v>1179740890954</v>
      </c>
      <c r="BD486">
        <v>1</v>
      </c>
      <c r="BF486" t="s">
        <v>2563</v>
      </c>
      <c r="BG486">
        <v>1333314600</v>
      </c>
      <c r="BH486" t="s">
        <v>995</v>
      </c>
      <c r="BI486">
        <v>3</v>
      </c>
      <c r="BJ486">
        <v>3</v>
      </c>
      <c r="BL486" t="s">
        <v>2543</v>
      </c>
    </row>
    <row r="487" spans="3:64">
      <c r="C487" s="2">
        <v>244482</v>
      </c>
      <c r="D487" s="2">
        <v>244482</v>
      </c>
      <c r="F487">
        <v>489</v>
      </c>
      <c r="G487" t="s">
        <v>2531</v>
      </c>
      <c r="H487">
        <v>23</v>
      </c>
      <c r="I487" t="s">
        <v>2532</v>
      </c>
      <c r="J487" t="s">
        <v>985</v>
      </c>
      <c r="K487" t="s">
        <v>986</v>
      </c>
      <c r="L487">
        <v>923</v>
      </c>
      <c r="N487" t="s">
        <v>2752</v>
      </c>
      <c r="O487" t="s">
        <v>2753</v>
      </c>
      <c r="P487">
        <v>1</v>
      </c>
      <c r="Q487" t="s">
        <v>2754</v>
      </c>
      <c r="R487" s="2">
        <v>244481</v>
      </c>
      <c r="S487" s="2">
        <v>244482</v>
      </c>
      <c r="T487" t="s">
        <v>2755</v>
      </c>
      <c r="U487">
        <v>23090967</v>
      </c>
      <c r="V487" t="s">
        <v>63</v>
      </c>
      <c r="W487">
        <v>3</v>
      </c>
      <c r="X487">
        <v>3</v>
      </c>
      <c r="Y487">
        <v>3</v>
      </c>
      <c r="Z487">
        <v>3</v>
      </c>
      <c r="AA487">
        <v>0</v>
      </c>
      <c r="AB487">
        <v>0</v>
      </c>
      <c r="AC487">
        <v>0</v>
      </c>
      <c r="AD487">
        <v>0</v>
      </c>
      <c r="AE487">
        <v>3</v>
      </c>
      <c r="AF487">
        <v>3</v>
      </c>
      <c r="AI487" t="s">
        <v>2537</v>
      </c>
      <c r="AJ487" t="s">
        <v>989</v>
      </c>
      <c r="AK487" t="s">
        <v>1007</v>
      </c>
      <c r="AL487" t="s">
        <v>1008</v>
      </c>
      <c r="AM487" t="s">
        <v>1009</v>
      </c>
      <c r="AN487" t="s">
        <v>2538</v>
      </c>
      <c r="AO487" t="s">
        <v>2539</v>
      </c>
      <c r="AP487">
        <v>10</v>
      </c>
      <c r="AQ487">
        <v>1</v>
      </c>
      <c r="AT487" t="s">
        <v>2540</v>
      </c>
      <c r="AU487" t="s">
        <v>2562</v>
      </c>
      <c r="AV487" t="s">
        <v>765</v>
      </c>
      <c r="AW487" t="s">
        <v>765</v>
      </c>
      <c r="AX487" t="s">
        <v>990</v>
      </c>
      <c r="AY487">
        <v>0</v>
      </c>
      <c r="AZ487" t="s">
        <v>994</v>
      </c>
      <c r="BA487">
        <v>1179740890954</v>
      </c>
      <c r="BD487">
        <v>1</v>
      </c>
      <c r="BF487" t="s">
        <v>2563</v>
      </c>
      <c r="BG487">
        <v>1333314600</v>
      </c>
      <c r="BH487" t="s">
        <v>995</v>
      </c>
      <c r="BI487">
        <v>3</v>
      </c>
      <c r="BJ487">
        <v>3</v>
      </c>
      <c r="BL487" t="s">
        <v>2543</v>
      </c>
    </row>
    <row r="488" spans="3:64">
      <c r="C488" s="2">
        <v>244482</v>
      </c>
      <c r="D488" s="2">
        <v>244482</v>
      </c>
      <c r="F488">
        <v>489</v>
      </c>
      <c r="G488" t="s">
        <v>2531</v>
      </c>
      <c r="H488">
        <v>23</v>
      </c>
      <c r="I488" t="s">
        <v>2532</v>
      </c>
      <c r="J488" t="s">
        <v>985</v>
      </c>
      <c r="K488" t="s">
        <v>986</v>
      </c>
      <c r="L488">
        <v>923</v>
      </c>
      <c r="N488" t="s">
        <v>2756</v>
      </c>
      <c r="O488" t="s">
        <v>2757</v>
      </c>
      <c r="P488">
        <v>1</v>
      </c>
      <c r="Q488" t="s">
        <v>2758</v>
      </c>
      <c r="R488" s="2">
        <v>244481</v>
      </c>
      <c r="S488" s="2">
        <v>244482</v>
      </c>
      <c r="T488" t="s">
        <v>2759</v>
      </c>
      <c r="U488">
        <v>23086970</v>
      </c>
      <c r="V488" t="s">
        <v>191</v>
      </c>
      <c r="W488">
        <v>3</v>
      </c>
      <c r="X488">
        <v>3</v>
      </c>
      <c r="Y488">
        <v>3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3</v>
      </c>
      <c r="AF488">
        <v>3</v>
      </c>
      <c r="AI488" t="s">
        <v>2537</v>
      </c>
      <c r="AJ488" t="s">
        <v>989</v>
      </c>
      <c r="AK488" t="s">
        <v>1039</v>
      </c>
      <c r="AL488" t="s">
        <v>1008</v>
      </c>
      <c r="AM488" t="s">
        <v>1009</v>
      </c>
      <c r="AN488" t="s">
        <v>2538</v>
      </c>
      <c r="AO488" t="s">
        <v>2539</v>
      </c>
      <c r="AP488">
        <v>10</v>
      </c>
      <c r="AQ488">
        <v>1</v>
      </c>
      <c r="AT488" t="s">
        <v>2540</v>
      </c>
      <c r="AU488" t="s">
        <v>2562</v>
      </c>
      <c r="AV488" t="s">
        <v>765</v>
      </c>
      <c r="AW488" t="s">
        <v>765</v>
      </c>
      <c r="AX488" t="s">
        <v>990</v>
      </c>
      <c r="AY488">
        <v>0</v>
      </c>
      <c r="AZ488" t="s">
        <v>994</v>
      </c>
      <c r="BA488">
        <v>1179740890957</v>
      </c>
      <c r="BD488">
        <v>1</v>
      </c>
      <c r="BF488" t="s">
        <v>2563</v>
      </c>
      <c r="BG488">
        <v>1333314600</v>
      </c>
      <c r="BH488" t="s">
        <v>995</v>
      </c>
      <c r="BI488">
        <v>3</v>
      </c>
      <c r="BJ488">
        <v>3</v>
      </c>
      <c r="BL488" t="s">
        <v>2543</v>
      </c>
    </row>
    <row r="489" spans="3:64">
      <c r="C489" s="2">
        <v>244482</v>
      </c>
      <c r="D489" s="2">
        <v>244482</v>
      </c>
      <c r="F489">
        <v>489</v>
      </c>
      <c r="G489" t="s">
        <v>2531</v>
      </c>
      <c r="H489">
        <v>23</v>
      </c>
      <c r="I489" t="s">
        <v>2532</v>
      </c>
      <c r="J489" t="s">
        <v>985</v>
      </c>
      <c r="K489" t="s">
        <v>986</v>
      </c>
      <c r="L489">
        <v>923</v>
      </c>
      <c r="N489" t="s">
        <v>2756</v>
      </c>
      <c r="O489" t="s">
        <v>2757</v>
      </c>
      <c r="P489">
        <v>1</v>
      </c>
      <c r="Q489" t="s">
        <v>2758</v>
      </c>
      <c r="R489" s="2">
        <v>244481</v>
      </c>
      <c r="S489" s="2">
        <v>244482</v>
      </c>
      <c r="T489" t="s">
        <v>2759</v>
      </c>
      <c r="U489">
        <v>23090974</v>
      </c>
      <c r="V489" t="s">
        <v>211</v>
      </c>
      <c r="W489">
        <v>3</v>
      </c>
      <c r="X489">
        <v>3</v>
      </c>
      <c r="Y489">
        <v>3</v>
      </c>
      <c r="Z489">
        <v>3</v>
      </c>
      <c r="AA489">
        <v>0</v>
      </c>
      <c r="AB489">
        <v>0</v>
      </c>
      <c r="AC489">
        <v>0</v>
      </c>
      <c r="AD489">
        <v>0</v>
      </c>
      <c r="AE489">
        <v>3</v>
      </c>
      <c r="AF489">
        <v>3</v>
      </c>
      <c r="AI489" t="s">
        <v>2537</v>
      </c>
      <c r="AJ489" t="s">
        <v>989</v>
      </c>
      <c r="AK489" t="s">
        <v>1039</v>
      </c>
      <c r="AL489" t="s">
        <v>1008</v>
      </c>
      <c r="AM489" t="s">
        <v>1009</v>
      </c>
      <c r="AN489" t="s">
        <v>2538</v>
      </c>
      <c r="AO489" t="s">
        <v>2539</v>
      </c>
      <c r="AP489">
        <v>10</v>
      </c>
      <c r="AQ489">
        <v>1</v>
      </c>
      <c r="AT489" t="s">
        <v>2540</v>
      </c>
      <c r="AU489" t="s">
        <v>2562</v>
      </c>
      <c r="AV489" t="s">
        <v>765</v>
      </c>
      <c r="AW489" t="s">
        <v>765</v>
      </c>
      <c r="AX489" t="s">
        <v>990</v>
      </c>
      <c r="AY489">
        <v>0</v>
      </c>
      <c r="AZ489" t="s">
        <v>994</v>
      </c>
      <c r="BA489">
        <v>1179740890957</v>
      </c>
      <c r="BD489">
        <v>1</v>
      </c>
      <c r="BF489" t="s">
        <v>2563</v>
      </c>
      <c r="BG489">
        <v>1333314600</v>
      </c>
      <c r="BH489" t="s">
        <v>995</v>
      </c>
      <c r="BI489">
        <v>3</v>
      </c>
      <c r="BJ489">
        <v>3</v>
      </c>
      <c r="BL489" t="s">
        <v>2543</v>
      </c>
    </row>
    <row r="490" spans="3:64">
      <c r="C490" s="2">
        <v>244482</v>
      </c>
      <c r="D490" s="2">
        <v>244482</v>
      </c>
      <c r="F490">
        <v>489</v>
      </c>
      <c r="G490" t="s">
        <v>2531</v>
      </c>
      <c r="H490">
        <v>23</v>
      </c>
      <c r="I490" t="s">
        <v>2532</v>
      </c>
      <c r="J490" t="s">
        <v>985</v>
      </c>
      <c r="K490" t="s">
        <v>986</v>
      </c>
      <c r="L490">
        <v>923</v>
      </c>
      <c r="N490" t="s">
        <v>2756</v>
      </c>
      <c r="O490" t="s">
        <v>2757</v>
      </c>
      <c r="P490">
        <v>1</v>
      </c>
      <c r="Q490" t="s">
        <v>2758</v>
      </c>
      <c r="R490" s="2">
        <v>244481</v>
      </c>
      <c r="S490" s="2">
        <v>244482</v>
      </c>
      <c r="T490" t="s">
        <v>2759</v>
      </c>
      <c r="U490">
        <v>23090984</v>
      </c>
      <c r="V490" t="s">
        <v>227</v>
      </c>
      <c r="W490">
        <v>3</v>
      </c>
      <c r="X490">
        <v>3</v>
      </c>
      <c r="Y490">
        <v>3</v>
      </c>
      <c r="Z490">
        <v>3</v>
      </c>
      <c r="AA490">
        <v>0</v>
      </c>
      <c r="AB490">
        <v>0</v>
      </c>
      <c r="AC490">
        <v>0</v>
      </c>
      <c r="AD490">
        <v>0</v>
      </c>
      <c r="AE490">
        <v>3</v>
      </c>
      <c r="AF490">
        <v>3</v>
      </c>
      <c r="AI490" t="s">
        <v>2537</v>
      </c>
      <c r="AJ490" t="s">
        <v>989</v>
      </c>
      <c r="AK490" t="s">
        <v>1039</v>
      </c>
      <c r="AL490" t="s">
        <v>1008</v>
      </c>
      <c r="AM490" t="s">
        <v>1009</v>
      </c>
      <c r="AN490" t="s">
        <v>2538</v>
      </c>
      <c r="AO490" t="s">
        <v>2539</v>
      </c>
      <c r="AP490">
        <v>10</v>
      </c>
      <c r="AQ490">
        <v>1</v>
      </c>
      <c r="AT490" t="s">
        <v>2540</v>
      </c>
      <c r="AU490" t="s">
        <v>2562</v>
      </c>
      <c r="AV490" t="s">
        <v>765</v>
      </c>
      <c r="AW490" t="s">
        <v>765</v>
      </c>
      <c r="AX490" t="s">
        <v>990</v>
      </c>
      <c r="AY490">
        <v>0</v>
      </c>
      <c r="AZ490" t="s">
        <v>994</v>
      </c>
      <c r="BA490">
        <v>1179740890957</v>
      </c>
      <c r="BD490">
        <v>1</v>
      </c>
      <c r="BF490" t="s">
        <v>2563</v>
      </c>
      <c r="BG490">
        <v>1333314600</v>
      </c>
      <c r="BH490" t="s">
        <v>995</v>
      </c>
      <c r="BI490">
        <v>3</v>
      </c>
      <c r="BJ490">
        <v>3</v>
      </c>
      <c r="BL490" t="s">
        <v>2543</v>
      </c>
    </row>
    <row r="491" spans="3:64">
      <c r="C491" s="2">
        <v>244482</v>
      </c>
      <c r="D491" s="2">
        <v>244482</v>
      </c>
      <c r="F491">
        <v>489</v>
      </c>
      <c r="G491" t="s">
        <v>2531</v>
      </c>
      <c r="H491">
        <v>23</v>
      </c>
      <c r="I491" t="s">
        <v>2532</v>
      </c>
      <c r="J491" t="s">
        <v>985</v>
      </c>
      <c r="K491" t="s">
        <v>986</v>
      </c>
      <c r="L491">
        <v>923</v>
      </c>
      <c r="N491" t="s">
        <v>2756</v>
      </c>
      <c r="O491" t="s">
        <v>2757</v>
      </c>
      <c r="P491">
        <v>1</v>
      </c>
      <c r="Q491" t="s">
        <v>2758</v>
      </c>
      <c r="R491" s="2">
        <v>244481</v>
      </c>
      <c r="S491" s="2">
        <v>244482</v>
      </c>
      <c r="T491" t="s">
        <v>2759</v>
      </c>
      <c r="U491">
        <v>23090977</v>
      </c>
      <c r="V491" t="s">
        <v>98</v>
      </c>
      <c r="W491">
        <v>3</v>
      </c>
      <c r="X491">
        <v>3</v>
      </c>
      <c r="Y491">
        <v>3</v>
      </c>
      <c r="Z491">
        <v>3</v>
      </c>
      <c r="AA491">
        <v>0</v>
      </c>
      <c r="AB491">
        <v>0</v>
      </c>
      <c r="AC491">
        <v>0</v>
      </c>
      <c r="AD491">
        <v>0</v>
      </c>
      <c r="AE491">
        <v>3</v>
      </c>
      <c r="AF491">
        <v>3</v>
      </c>
      <c r="AI491" t="s">
        <v>2537</v>
      </c>
      <c r="AJ491" t="s">
        <v>989</v>
      </c>
      <c r="AK491" t="s">
        <v>1007</v>
      </c>
      <c r="AL491" t="s">
        <v>1008</v>
      </c>
      <c r="AM491" t="s">
        <v>1009</v>
      </c>
      <c r="AN491" t="s">
        <v>2538</v>
      </c>
      <c r="AO491" t="s">
        <v>2539</v>
      </c>
      <c r="AP491">
        <v>10</v>
      </c>
      <c r="AQ491">
        <v>1</v>
      </c>
      <c r="AT491" t="s">
        <v>2540</v>
      </c>
      <c r="AU491" t="s">
        <v>2562</v>
      </c>
      <c r="AV491" t="s">
        <v>765</v>
      </c>
      <c r="AW491" t="s">
        <v>765</v>
      </c>
      <c r="AX491" t="s">
        <v>990</v>
      </c>
      <c r="AY491">
        <v>0</v>
      </c>
      <c r="AZ491" t="s">
        <v>994</v>
      </c>
      <c r="BA491">
        <v>1179740890957</v>
      </c>
      <c r="BD491">
        <v>1</v>
      </c>
      <c r="BF491" t="s">
        <v>2563</v>
      </c>
      <c r="BG491">
        <v>1333314600</v>
      </c>
      <c r="BH491" t="s">
        <v>995</v>
      </c>
      <c r="BI491">
        <v>3</v>
      </c>
      <c r="BJ491">
        <v>3</v>
      </c>
      <c r="BL491" t="s">
        <v>2543</v>
      </c>
    </row>
    <row r="492" spans="3:64">
      <c r="C492" s="2">
        <v>244482</v>
      </c>
      <c r="D492" s="2">
        <v>244482</v>
      </c>
      <c r="F492">
        <v>489</v>
      </c>
      <c r="G492" t="s">
        <v>2531</v>
      </c>
      <c r="H492">
        <v>23</v>
      </c>
      <c r="I492" t="s">
        <v>2532</v>
      </c>
      <c r="J492" t="s">
        <v>985</v>
      </c>
      <c r="K492" t="s">
        <v>986</v>
      </c>
      <c r="L492">
        <v>923</v>
      </c>
      <c r="N492" t="s">
        <v>2756</v>
      </c>
      <c r="O492" t="s">
        <v>2757</v>
      </c>
      <c r="P492">
        <v>1</v>
      </c>
      <c r="Q492" t="s">
        <v>2758</v>
      </c>
      <c r="R492" s="2">
        <v>244481</v>
      </c>
      <c r="S492" s="2">
        <v>244482</v>
      </c>
      <c r="T492" t="s">
        <v>2759</v>
      </c>
      <c r="U492">
        <v>23095547</v>
      </c>
      <c r="V492" t="s">
        <v>144</v>
      </c>
      <c r="W492">
        <v>3</v>
      </c>
      <c r="X492">
        <v>3</v>
      </c>
      <c r="Y492">
        <v>3</v>
      </c>
      <c r="Z492">
        <v>3</v>
      </c>
      <c r="AA492">
        <v>0</v>
      </c>
      <c r="AB492">
        <v>0</v>
      </c>
      <c r="AC492">
        <v>0</v>
      </c>
      <c r="AD492">
        <v>0</v>
      </c>
      <c r="AE492">
        <v>3</v>
      </c>
      <c r="AF492">
        <v>3</v>
      </c>
      <c r="AI492" t="s">
        <v>2537</v>
      </c>
      <c r="AJ492" t="s">
        <v>989</v>
      </c>
      <c r="AK492" t="s">
        <v>1039</v>
      </c>
      <c r="AL492" t="s">
        <v>1008</v>
      </c>
      <c r="AM492" t="s">
        <v>1009</v>
      </c>
      <c r="AN492" t="s">
        <v>2538</v>
      </c>
      <c r="AO492" t="s">
        <v>2539</v>
      </c>
      <c r="AP492">
        <v>10</v>
      </c>
      <c r="AQ492">
        <v>1</v>
      </c>
      <c r="AT492" t="s">
        <v>2540</v>
      </c>
      <c r="AU492" t="s">
        <v>2562</v>
      </c>
      <c r="AV492" t="s">
        <v>765</v>
      </c>
      <c r="AW492" t="s">
        <v>765</v>
      </c>
      <c r="AX492" t="s">
        <v>990</v>
      </c>
      <c r="AY492">
        <v>0</v>
      </c>
      <c r="AZ492" t="s">
        <v>994</v>
      </c>
      <c r="BA492">
        <v>1179740890957</v>
      </c>
      <c r="BD492">
        <v>1</v>
      </c>
      <c r="BF492" t="s">
        <v>2563</v>
      </c>
      <c r="BG492">
        <v>1333314600</v>
      </c>
      <c r="BH492" t="s">
        <v>995</v>
      </c>
      <c r="BI492">
        <v>3</v>
      </c>
      <c r="BJ492">
        <v>3</v>
      </c>
      <c r="BL492" t="s">
        <v>2543</v>
      </c>
    </row>
    <row r="493" spans="3:64">
      <c r="C493" s="2">
        <v>244482</v>
      </c>
      <c r="D493" s="2">
        <v>244482</v>
      </c>
      <c r="F493">
        <v>489</v>
      </c>
      <c r="G493" t="s">
        <v>2531</v>
      </c>
      <c r="H493">
        <v>23</v>
      </c>
      <c r="I493" t="s">
        <v>2532</v>
      </c>
      <c r="J493" t="s">
        <v>985</v>
      </c>
      <c r="K493" t="s">
        <v>986</v>
      </c>
      <c r="L493">
        <v>923</v>
      </c>
      <c r="N493" t="s">
        <v>2756</v>
      </c>
      <c r="O493" t="s">
        <v>2757</v>
      </c>
      <c r="P493">
        <v>1</v>
      </c>
      <c r="Q493" t="s">
        <v>2758</v>
      </c>
      <c r="R493" s="2">
        <v>244481</v>
      </c>
      <c r="S493" s="2">
        <v>244482</v>
      </c>
      <c r="T493" t="s">
        <v>2759</v>
      </c>
      <c r="U493">
        <v>23086963</v>
      </c>
      <c r="V493" t="s">
        <v>142</v>
      </c>
      <c r="W493">
        <v>15</v>
      </c>
      <c r="X493">
        <v>15</v>
      </c>
      <c r="Y493">
        <v>15</v>
      </c>
      <c r="Z493">
        <v>15</v>
      </c>
      <c r="AA493">
        <v>0</v>
      </c>
      <c r="AB493">
        <v>0</v>
      </c>
      <c r="AC493">
        <v>0</v>
      </c>
      <c r="AD493">
        <v>0</v>
      </c>
      <c r="AE493">
        <v>15</v>
      </c>
      <c r="AF493">
        <v>15</v>
      </c>
      <c r="AI493" t="s">
        <v>2537</v>
      </c>
      <c r="AJ493" t="s">
        <v>989</v>
      </c>
      <c r="AK493" t="s">
        <v>1039</v>
      </c>
      <c r="AL493" t="s">
        <v>1008</v>
      </c>
      <c r="AM493" t="s">
        <v>1009</v>
      </c>
      <c r="AN493" t="s">
        <v>2538</v>
      </c>
      <c r="AO493" t="s">
        <v>2539</v>
      </c>
      <c r="AP493">
        <v>10</v>
      </c>
      <c r="AQ493">
        <v>1</v>
      </c>
      <c r="AT493" t="s">
        <v>2540</v>
      </c>
      <c r="AU493" t="s">
        <v>2562</v>
      </c>
      <c r="AV493" t="s">
        <v>765</v>
      </c>
      <c r="AW493" t="s">
        <v>765</v>
      </c>
      <c r="AX493" t="s">
        <v>990</v>
      </c>
      <c r="AY493">
        <v>0</v>
      </c>
      <c r="AZ493" t="s">
        <v>994</v>
      </c>
      <c r="BA493">
        <v>1179740890957</v>
      </c>
      <c r="BD493">
        <v>1</v>
      </c>
      <c r="BF493" t="s">
        <v>2563</v>
      </c>
      <c r="BG493">
        <v>1333314600</v>
      </c>
      <c r="BH493" t="s">
        <v>995</v>
      </c>
      <c r="BI493">
        <v>15</v>
      </c>
      <c r="BJ493">
        <v>15</v>
      </c>
      <c r="BL493" t="s">
        <v>2543</v>
      </c>
    </row>
    <row r="494" spans="3:64">
      <c r="C494" s="2">
        <v>244482</v>
      </c>
      <c r="D494" s="2">
        <v>244482</v>
      </c>
      <c r="F494">
        <v>489</v>
      </c>
      <c r="G494" t="s">
        <v>2531</v>
      </c>
      <c r="H494">
        <v>23</v>
      </c>
      <c r="I494" t="s">
        <v>2532</v>
      </c>
      <c r="J494" t="s">
        <v>985</v>
      </c>
      <c r="K494" t="s">
        <v>986</v>
      </c>
      <c r="L494">
        <v>923</v>
      </c>
      <c r="N494" t="s">
        <v>2756</v>
      </c>
      <c r="O494" t="s">
        <v>2757</v>
      </c>
      <c r="P494">
        <v>1</v>
      </c>
      <c r="Q494" t="s">
        <v>2758</v>
      </c>
      <c r="R494" s="2">
        <v>244481</v>
      </c>
      <c r="S494" s="2">
        <v>244482</v>
      </c>
      <c r="T494" t="s">
        <v>2759</v>
      </c>
      <c r="U494">
        <v>23086968</v>
      </c>
      <c r="V494" t="s">
        <v>247</v>
      </c>
      <c r="W494">
        <v>6</v>
      </c>
      <c r="X494">
        <v>6</v>
      </c>
      <c r="Y494">
        <v>6</v>
      </c>
      <c r="Z494">
        <v>6</v>
      </c>
      <c r="AA494">
        <v>0</v>
      </c>
      <c r="AB494">
        <v>0</v>
      </c>
      <c r="AC494">
        <v>0</v>
      </c>
      <c r="AD494">
        <v>0</v>
      </c>
      <c r="AE494">
        <v>6</v>
      </c>
      <c r="AF494">
        <v>6</v>
      </c>
      <c r="AI494" t="s">
        <v>2537</v>
      </c>
      <c r="AJ494" t="s">
        <v>989</v>
      </c>
      <c r="AK494" t="s">
        <v>1039</v>
      </c>
      <c r="AL494" t="s">
        <v>1008</v>
      </c>
      <c r="AM494" t="s">
        <v>1009</v>
      </c>
      <c r="AN494" t="s">
        <v>2538</v>
      </c>
      <c r="AO494" t="s">
        <v>2539</v>
      </c>
      <c r="AP494">
        <v>10</v>
      </c>
      <c r="AQ494">
        <v>1</v>
      </c>
      <c r="AT494" t="s">
        <v>2540</v>
      </c>
      <c r="AU494" t="s">
        <v>2562</v>
      </c>
      <c r="AV494" t="s">
        <v>765</v>
      </c>
      <c r="AW494" t="s">
        <v>765</v>
      </c>
      <c r="AX494" t="s">
        <v>990</v>
      </c>
      <c r="AY494">
        <v>0</v>
      </c>
      <c r="AZ494" t="s">
        <v>994</v>
      </c>
      <c r="BA494">
        <v>1179740890957</v>
      </c>
      <c r="BD494">
        <v>1</v>
      </c>
      <c r="BF494" t="s">
        <v>2563</v>
      </c>
      <c r="BG494">
        <v>1333314600</v>
      </c>
      <c r="BH494" t="s">
        <v>995</v>
      </c>
      <c r="BI494">
        <v>6</v>
      </c>
      <c r="BJ494">
        <v>6</v>
      </c>
      <c r="BL494" t="s">
        <v>2543</v>
      </c>
    </row>
    <row r="495" spans="3:64">
      <c r="C495" s="2">
        <v>244482</v>
      </c>
      <c r="D495" s="2">
        <v>244482</v>
      </c>
      <c r="F495">
        <v>489</v>
      </c>
      <c r="G495" t="s">
        <v>2531</v>
      </c>
      <c r="H495">
        <v>23</v>
      </c>
      <c r="I495" t="s">
        <v>2532</v>
      </c>
      <c r="J495" t="s">
        <v>985</v>
      </c>
      <c r="K495" t="s">
        <v>986</v>
      </c>
      <c r="L495">
        <v>923</v>
      </c>
      <c r="N495" t="s">
        <v>2756</v>
      </c>
      <c r="O495" t="s">
        <v>2757</v>
      </c>
      <c r="P495">
        <v>1</v>
      </c>
      <c r="Q495" t="s">
        <v>2758</v>
      </c>
      <c r="R495" s="2">
        <v>244481</v>
      </c>
      <c r="S495" s="2">
        <v>244482</v>
      </c>
      <c r="T495" t="s">
        <v>2759</v>
      </c>
      <c r="U495">
        <v>23092558</v>
      </c>
      <c r="V495" t="s">
        <v>251</v>
      </c>
      <c r="W495">
        <v>5</v>
      </c>
      <c r="X495">
        <v>5</v>
      </c>
      <c r="Y495">
        <v>5</v>
      </c>
      <c r="Z495">
        <v>5</v>
      </c>
      <c r="AA495">
        <v>0</v>
      </c>
      <c r="AB495">
        <v>0</v>
      </c>
      <c r="AC495">
        <v>0</v>
      </c>
      <c r="AD495">
        <v>0</v>
      </c>
      <c r="AE495">
        <v>5</v>
      </c>
      <c r="AF495">
        <v>5</v>
      </c>
      <c r="AI495" t="s">
        <v>2537</v>
      </c>
      <c r="AJ495" t="s">
        <v>989</v>
      </c>
      <c r="AK495" t="s">
        <v>1039</v>
      </c>
      <c r="AL495" t="s">
        <v>1008</v>
      </c>
      <c r="AM495" t="s">
        <v>1009</v>
      </c>
      <c r="AN495" t="s">
        <v>2538</v>
      </c>
      <c r="AO495" t="s">
        <v>2539</v>
      </c>
      <c r="AP495">
        <v>10</v>
      </c>
      <c r="AQ495">
        <v>1</v>
      </c>
      <c r="AT495" t="s">
        <v>2540</v>
      </c>
      <c r="AU495" t="s">
        <v>2562</v>
      </c>
      <c r="AV495" t="s">
        <v>765</v>
      </c>
      <c r="AW495" t="s">
        <v>765</v>
      </c>
      <c r="AX495" t="s">
        <v>990</v>
      </c>
      <c r="AY495">
        <v>0</v>
      </c>
      <c r="AZ495" t="s">
        <v>994</v>
      </c>
      <c r="BA495">
        <v>1179740890957</v>
      </c>
      <c r="BD495">
        <v>1</v>
      </c>
      <c r="BF495" t="s">
        <v>2563</v>
      </c>
      <c r="BG495">
        <v>1333314600</v>
      </c>
      <c r="BH495" t="s">
        <v>995</v>
      </c>
      <c r="BI495">
        <v>5</v>
      </c>
      <c r="BJ495">
        <v>5</v>
      </c>
      <c r="BL495" t="s">
        <v>2543</v>
      </c>
    </row>
    <row r="496" spans="3:64">
      <c r="C496" s="2">
        <v>244482</v>
      </c>
      <c r="D496" s="2">
        <v>244482</v>
      </c>
      <c r="F496">
        <v>489</v>
      </c>
      <c r="G496" t="s">
        <v>2531</v>
      </c>
      <c r="H496">
        <v>23</v>
      </c>
      <c r="I496" t="s">
        <v>2532</v>
      </c>
      <c r="J496" t="s">
        <v>985</v>
      </c>
      <c r="K496" t="s">
        <v>986</v>
      </c>
      <c r="L496">
        <v>923</v>
      </c>
      <c r="N496" t="s">
        <v>2756</v>
      </c>
      <c r="O496" t="s">
        <v>2757</v>
      </c>
      <c r="P496">
        <v>1</v>
      </c>
      <c r="Q496" t="s">
        <v>2758</v>
      </c>
      <c r="R496" s="2">
        <v>244481</v>
      </c>
      <c r="S496" s="2">
        <v>244482</v>
      </c>
      <c r="T496" t="s">
        <v>2759</v>
      </c>
      <c r="U496">
        <v>23086965</v>
      </c>
      <c r="V496" t="s">
        <v>225</v>
      </c>
      <c r="W496">
        <v>6</v>
      </c>
      <c r="X496">
        <v>6</v>
      </c>
      <c r="Y496">
        <v>6</v>
      </c>
      <c r="Z496">
        <v>6</v>
      </c>
      <c r="AA496">
        <v>0</v>
      </c>
      <c r="AB496">
        <v>0</v>
      </c>
      <c r="AC496">
        <v>0</v>
      </c>
      <c r="AD496">
        <v>0</v>
      </c>
      <c r="AE496">
        <v>6</v>
      </c>
      <c r="AF496">
        <v>6</v>
      </c>
      <c r="AI496" t="s">
        <v>2537</v>
      </c>
      <c r="AJ496" t="s">
        <v>989</v>
      </c>
      <c r="AK496" t="s">
        <v>1039</v>
      </c>
      <c r="AL496" t="s">
        <v>1008</v>
      </c>
      <c r="AM496" t="s">
        <v>1009</v>
      </c>
      <c r="AN496" t="s">
        <v>2538</v>
      </c>
      <c r="AO496" t="s">
        <v>2539</v>
      </c>
      <c r="AP496">
        <v>10</v>
      </c>
      <c r="AQ496">
        <v>1</v>
      </c>
      <c r="AT496" t="s">
        <v>2540</v>
      </c>
      <c r="AU496" t="s">
        <v>2562</v>
      </c>
      <c r="AV496" t="s">
        <v>765</v>
      </c>
      <c r="AW496" t="s">
        <v>765</v>
      </c>
      <c r="AX496" t="s">
        <v>990</v>
      </c>
      <c r="AY496">
        <v>0</v>
      </c>
      <c r="AZ496" t="s">
        <v>994</v>
      </c>
      <c r="BA496">
        <v>1179740890957</v>
      </c>
      <c r="BD496">
        <v>1</v>
      </c>
      <c r="BF496" t="s">
        <v>2563</v>
      </c>
      <c r="BG496">
        <v>1333314600</v>
      </c>
      <c r="BH496" t="s">
        <v>995</v>
      </c>
      <c r="BI496">
        <v>6</v>
      </c>
      <c r="BJ496">
        <v>6</v>
      </c>
      <c r="BL496" t="s">
        <v>2543</v>
      </c>
    </row>
    <row r="497" spans="3:64">
      <c r="C497" s="2">
        <v>244482</v>
      </c>
      <c r="D497" s="2">
        <v>244482</v>
      </c>
      <c r="F497">
        <v>489</v>
      </c>
      <c r="G497" t="s">
        <v>2531</v>
      </c>
      <c r="H497">
        <v>23</v>
      </c>
      <c r="I497" t="s">
        <v>2532</v>
      </c>
      <c r="J497" t="s">
        <v>985</v>
      </c>
      <c r="K497" t="s">
        <v>986</v>
      </c>
      <c r="L497">
        <v>923</v>
      </c>
      <c r="N497" t="s">
        <v>2756</v>
      </c>
      <c r="O497" t="s">
        <v>2757</v>
      </c>
      <c r="P497">
        <v>1</v>
      </c>
      <c r="Q497" t="s">
        <v>2758</v>
      </c>
      <c r="R497" s="2">
        <v>244481</v>
      </c>
      <c r="S497" s="2">
        <v>244482</v>
      </c>
      <c r="T497" t="s">
        <v>2759</v>
      </c>
      <c r="U497">
        <v>23086658</v>
      </c>
      <c r="V497" t="s">
        <v>140</v>
      </c>
      <c r="W497">
        <v>5</v>
      </c>
      <c r="X497">
        <v>5</v>
      </c>
      <c r="Y497">
        <v>5</v>
      </c>
      <c r="Z497">
        <v>5</v>
      </c>
      <c r="AA497">
        <v>0</v>
      </c>
      <c r="AB497">
        <v>0</v>
      </c>
      <c r="AC497">
        <v>0</v>
      </c>
      <c r="AD497">
        <v>0</v>
      </c>
      <c r="AE497">
        <v>5</v>
      </c>
      <c r="AF497">
        <v>5</v>
      </c>
      <c r="AI497" t="s">
        <v>2537</v>
      </c>
      <c r="AJ497" t="s">
        <v>989</v>
      </c>
      <c r="AK497" t="s">
        <v>1039</v>
      </c>
      <c r="AL497" t="s">
        <v>1008</v>
      </c>
      <c r="AM497" t="s">
        <v>1009</v>
      </c>
      <c r="AN497" t="s">
        <v>2538</v>
      </c>
      <c r="AO497" t="s">
        <v>2539</v>
      </c>
      <c r="AP497">
        <v>10</v>
      </c>
      <c r="AQ497">
        <v>1</v>
      </c>
      <c r="AT497" t="s">
        <v>2540</v>
      </c>
      <c r="AU497" t="s">
        <v>2562</v>
      </c>
      <c r="AV497" t="s">
        <v>765</v>
      </c>
      <c r="AW497" t="s">
        <v>765</v>
      </c>
      <c r="AX497" t="s">
        <v>990</v>
      </c>
      <c r="AY497">
        <v>0</v>
      </c>
      <c r="AZ497" t="s">
        <v>994</v>
      </c>
      <c r="BA497">
        <v>1179740890957</v>
      </c>
      <c r="BD497">
        <v>1</v>
      </c>
      <c r="BF497" t="s">
        <v>2563</v>
      </c>
      <c r="BG497">
        <v>1333314600</v>
      </c>
      <c r="BH497" t="s">
        <v>995</v>
      </c>
      <c r="BI497">
        <v>5</v>
      </c>
      <c r="BJ497">
        <v>5</v>
      </c>
      <c r="BL497" t="s">
        <v>2543</v>
      </c>
    </row>
    <row r="498" spans="3:64">
      <c r="C498" s="2">
        <v>244482</v>
      </c>
      <c r="D498" s="2">
        <v>244482</v>
      </c>
      <c r="F498">
        <v>489</v>
      </c>
      <c r="G498" t="s">
        <v>2531</v>
      </c>
      <c r="H498">
        <v>23</v>
      </c>
      <c r="I498" t="s">
        <v>2532</v>
      </c>
      <c r="J498" t="s">
        <v>985</v>
      </c>
      <c r="K498" t="s">
        <v>986</v>
      </c>
      <c r="L498">
        <v>923</v>
      </c>
      <c r="N498" t="s">
        <v>2756</v>
      </c>
      <c r="O498" t="s">
        <v>2757</v>
      </c>
      <c r="P498">
        <v>1</v>
      </c>
      <c r="Q498" t="s">
        <v>2758</v>
      </c>
      <c r="R498" s="2">
        <v>244481</v>
      </c>
      <c r="S498" s="2">
        <v>244482</v>
      </c>
      <c r="T498" t="s">
        <v>2759</v>
      </c>
      <c r="U498">
        <v>23084674</v>
      </c>
      <c r="V498" t="s">
        <v>19</v>
      </c>
      <c r="W498">
        <v>3</v>
      </c>
      <c r="X498">
        <v>1.2</v>
      </c>
      <c r="Y498">
        <v>3</v>
      </c>
      <c r="Z498">
        <v>1.2</v>
      </c>
      <c r="AA498">
        <v>0</v>
      </c>
      <c r="AB498">
        <v>0</v>
      </c>
      <c r="AC498">
        <v>0</v>
      </c>
      <c r="AD498">
        <v>0</v>
      </c>
      <c r="AE498">
        <v>3</v>
      </c>
      <c r="AF498">
        <v>1.2</v>
      </c>
      <c r="AI498" t="s">
        <v>2537</v>
      </c>
      <c r="AJ498" t="s">
        <v>989</v>
      </c>
      <c r="AK498" t="s">
        <v>1007</v>
      </c>
      <c r="AL498" t="s">
        <v>1484</v>
      </c>
      <c r="AM498" t="s">
        <v>1009</v>
      </c>
      <c r="AN498" t="s">
        <v>2538</v>
      </c>
      <c r="AO498" t="s">
        <v>2539</v>
      </c>
      <c r="AP498">
        <v>10</v>
      </c>
      <c r="AQ498">
        <v>1</v>
      </c>
      <c r="AT498" t="s">
        <v>2540</v>
      </c>
      <c r="AU498" t="s">
        <v>2562</v>
      </c>
      <c r="AV498" t="s">
        <v>914</v>
      </c>
      <c r="AW498" t="s">
        <v>765</v>
      </c>
      <c r="AX498" t="s">
        <v>990</v>
      </c>
      <c r="AY498">
        <v>0</v>
      </c>
      <c r="AZ498" t="s">
        <v>994</v>
      </c>
      <c r="BA498">
        <v>1179740890957</v>
      </c>
      <c r="BD498">
        <v>1</v>
      </c>
      <c r="BF498" t="s">
        <v>2563</v>
      </c>
      <c r="BG498">
        <v>1333314600</v>
      </c>
      <c r="BH498" t="s">
        <v>995</v>
      </c>
      <c r="BI498">
        <v>3</v>
      </c>
      <c r="BJ498">
        <v>1.2</v>
      </c>
      <c r="BL498" t="s">
        <v>2543</v>
      </c>
    </row>
    <row r="499" spans="3:64">
      <c r="C499" s="2">
        <v>244482</v>
      </c>
      <c r="D499" s="2">
        <v>244482</v>
      </c>
      <c r="F499">
        <v>489</v>
      </c>
      <c r="G499" t="s">
        <v>2531</v>
      </c>
      <c r="H499">
        <v>23</v>
      </c>
      <c r="I499" t="s">
        <v>2532</v>
      </c>
      <c r="J499" t="s">
        <v>985</v>
      </c>
      <c r="K499" t="s">
        <v>986</v>
      </c>
      <c r="L499">
        <v>923</v>
      </c>
      <c r="N499" t="s">
        <v>2756</v>
      </c>
      <c r="O499" t="s">
        <v>2757</v>
      </c>
      <c r="P499">
        <v>1</v>
      </c>
      <c r="Q499" t="s">
        <v>2758</v>
      </c>
      <c r="R499" s="2">
        <v>244481</v>
      </c>
      <c r="S499" s="2">
        <v>244482</v>
      </c>
      <c r="T499" t="s">
        <v>2759</v>
      </c>
      <c r="U499">
        <v>23090967</v>
      </c>
      <c r="V499" t="s">
        <v>63</v>
      </c>
      <c r="W499">
        <v>3</v>
      </c>
      <c r="X499">
        <v>3</v>
      </c>
      <c r="Y499">
        <v>3</v>
      </c>
      <c r="Z499">
        <v>3</v>
      </c>
      <c r="AA499">
        <v>0</v>
      </c>
      <c r="AB499">
        <v>0</v>
      </c>
      <c r="AC499">
        <v>0</v>
      </c>
      <c r="AD499">
        <v>0</v>
      </c>
      <c r="AE499">
        <v>3</v>
      </c>
      <c r="AF499">
        <v>3</v>
      </c>
      <c r="AI499" t="s">
        <v>2537</v>
      </c>
      <c r="AJ499" t="s">
        <v>989</v>
      </c>
      <c r="AK499" t="s">
        <v>1007</v>
      </c>
      <c r="AL499" t="s">
        <v>1008</v>
      </c>
      <c r="AM499" t="s">
        <v>1009</v>
      </c>
      <c r="AN499" t="s">
        <v>2538</v>
      </c>
      <c r="AO499" t="s">
        <v>2539</v>
      </c>
      <c r="AP499">
        <v>10</v>
      </c>
      <c r="AQ499">
        <v>1</v>
      </c>
      <c r="AT499" t="s">
        <v>2540</v>
      </c>
      <c r="AU499" t="s">
        <v>2562</v>
      </c>
      <c r="AV499" t="s">
        <v>765</v>
      </c>
      <c r="AW499" t="s">
        <v>765</v>
      </c>
      <c r="AX499" t="s">
        <v>990</v>
      </c>
      <c r="AY499">
        <v>0</v>
      </c>
      <c r="AZ499" t="s">
        <v>994</v>
      </c>
      <c r="BA499">
        <v>1179740890957</v>
      </c>
      <c r="BD499">
        <v>1</v>
      </c>
      <c r="BF499" t="s">
        <v>2563</v>
      </c>
      <c r="BG499">
        <v>1333314600</v>
      </c>
      <c r="BH499" t="s">
        <v>995</v>
      </c>
      <c r="BI499">
        <v>3</v>
      </c>
      <c r="BJ499">
        <v>3</v>
      </c>
      <c r="BL499" t="s">
        <v>2543</v>
      </c>
    </row>
    <row r="500" spans="3:64">
      <c r="C500" s="2">
        <v>244482</v>
      </c>
      <c r="D500" s="2">
        <v>244482</v>
      </c>
      <c r="F500">
        <v>489</v>
      </c>
      <c r="G500" t="s">
        <v>2531</v>
      </c>
      <c r="H500">
        <v>23</v>
      </c>
      <c r="I500" t="s">
        <v>2532</v>
      </c>
      <c r="J500" t="s">
        <v>985</v>
      </c>
      <c r="K500" t="s">
        <v>986</v>
      </c>
      <c r="L500">
        <v>923</v>
      </c>
      <c r="N500" t="s">
        <v>2756</v>
      </c>
      <c r="O500" t="s">
        <v>2757</v>
      </c>
      <c r="P500">
        <v>1</v>
      </c>
      <c r="Q500" t="s">
        <v>2758</v>
      </c>
      <c r="R500" s="2">
        <v>244481</v>
      </c>
      <c r="S500" s="2">
        <v>244482</v>
      </c>
      <c r="T500" t="s">
        <v>2759</v>
      </c>
      <c r="U500">
        <v>23086964</v>
      </c>
      <c r="V500" t="s">
        <v>156</v>
      </c>
      <c r="W500">
        <v>6</v>
      </c>
      <c r="X500">
        <v>6</v>
      </c>
      <c r="Y500">
        <v>6</v>
      </c>
      <c r="Z500">
        <v>6</v>
      </c>
      <c r="AA500">
        <v>0</v>
      </c>
      <c r="AB500">
        <v>0</v>
      </c>
      <c r="AC500">
        <v>0</v>
      </c>
      <c r="AD500">
        <v>0</v>
      </c>
      <c r="AE500">
        <v>6</v>
      </c>
      <c r="AF500">
        <v>6</v>
      </c>
      <c r="AI500" t="s">
        <v>2537</v>
      </c>
      <c r="AJ500" t="s">
        <v>989</v>
      </c>
      <c r="AK500" t="s">
        <v>1039</v>
      </c>
      <c r="AL500" t="s">
        <v>1008</v>
      </c>
      <c r="AM500" t="s">
        <v>1009</v>
      </c>
      <c r="AN500" t="s">
        <v>2538</v>
      </c>
      <c r="AO500" t="s">
        <v>2539</v>
      </c>
      <c r="AP500">
        <v>10</v>
      </c>
      <c r="AQ500">
        <v>1</v>
      </c>
      <c r="AT500" t="s">
        <v>2540</v>
      </c>
      <c r="AU500" t="s">
        <v>2562</v>
      </c>
      <c r="AV500" t="s">
        <v>765</v>
      </c>
      <c r="AW500" t="s">
        <v>765</v>
      </c>
      <c r="AX500" t="s">
        <v>990</v>
      </c>
      <c r="AY500">
        <v>0</v>
      </c>
      <c r="AZ500" t="s">
        <v>994</v>
      </c>
      <c r="BA500">
        <v>1179740890957</v>
      </c>
      <c r="BD500">
        <v>1</v>
      </c>
      <c r="BF500" t="s">
        <v>2563</v>
      </c>
      <c r="BG500">
        <v>1333314600</v>
      </c>
      <c r="BH500" t="s">
        <v>995</v>
      </c>
      <c r="BI500">
        <v>6</v>
      </c>
      <c r="BJ500">
        <v>6</v>
      </c>
      <c r="BL500" t="s">
        <v>2543</v>
      </c>
    </row>
    <row r="501" spans="3:64">
      <c r="C501" s="2">
        <v>244482</v>
      </c>
      <c r="D501" s="2">
        <v>244482</v>
      </c>
      <c r="F501">
        <v>489</v>
      </c>
      <c r="G501" t="s">
        <v>2531</v>
      </c>
      <c r="H501">
        <v>23</v>
      </c>
      <c r="I501" t="s">
        <v>2532</v>
      </c>
      <c r="J501" t="s">
        <v>985</v>
      </c>
      <c r="K501" t="s">
        <v>986</v>
      </c>
      <c r="L501">
        <v>923</v>
      </c>
      <c r="N501" t="s">
        <v>2756</v>
      </c>
      <c r="O501" t="s">
        <v>2757</v>
      </c>
      <c r="P501">
        <v>1</v>
      </c>
      <c r="Q501" t="s">
        <v>2758</v>
      </c>
      <c r="R501" s="2">
        <v>244481</v>
      </c>
      <c r="S501" s="2">
        <v>244482</v>
      </c>
      <c r="T501" t="s">
        <v>2759</v>
      </c>
      <c r="U501">
        <v>23039556</v>
      </c>
      <c r="V501" t="s">
        <v>267</v>
      </c>
      <c r="W501">
        <v>2</v>
      </c>
      <c r="X501">
        <v>10</v>
      </c>
      <c r="Y501">
        <v>2</v>
      </c>
      <c r="Z501">
        <v>10</v>
      </c>
      <c r="AA501">
        <v>0</v>
      </c>
      <c r="AB501">
        <v>0</v>
      </c>
      <c r="AC501">
        <v>0</v>
      </c>
      <c r="AD501">
        <v>0</v>
      </c>
      <c r="AE501">
        <v>2</v>
      </c>
      <c r="AF501">
        <v>10</v>
      </c>
      <c r="AI501" t="s">
        <v>2537</v>
      </c>
      <c r="AJ501" t="s">
        <v>989</v>
      </c>
      <c r="AK501" t="s">
        <v>1039</v>
      </c>
      <c r="AL501" t="s">
        <v>1008</v>
      </c>
      <c r="AM501" t="s">
        <v>1009</v>
      </c>
      <c r="AN501" t="s">
        <v>2538</v>
      </c>
      <c r="AO501" t="s">
        <v>2539</v>
      </c>
      <c r="AP501">
        <v>10</v>
      </c>
      <c r="AQ501">
        <v>1</v>
      </c>
      <c r="AT501" t="s">
        <v>2540</v>
      </c>
      <c r="AU501" t="s">
        <v>2562</v>
      </c>
      <c r="AV501" t="s">
        <v>1010</v>
      </c>
      <c r="AW501" t="s">
        <v>765</v>
      </c>
      <c r="AX501" t="s">
        <v>990</v>
      </c>
      <c r="AY501">
        <v>0</v>
      </c>
      <c r="AZ501" t="s">
        <v>994</v>
      </c>
      <c r="BA501">
        <v>1179740890957</v>
      </c>
      <c r="BD501">
        <v>1</v>
      </c>
      <c r="BF501" t="s">
        <v>2563</v>
      </c>
      <c r="BG501">
        <v>1333314600</v>
      </c>
      <c r="BH501" t="s">
        <v>995</v>
      </c>
      <c r="BI501">
        <v>2</v>
      </c>
      <c r="BJ501">
        <v>10</v>
      </c>
      <c r="BL501" t="s">
        <v>2543</v>
      </c>
    </row>
    <row r="502" spans="3:64">
      <c r="C502" s="2">
        <v>244482</v>
      </c>
      <c r="D502" s="2">
        <v>244482</v>
      </c>
      <c r="F502">
        <v>489</v>
      </c>
      <c r="G502" t="s">
        <v>2531</v>
      </c>
      <c r="H502">
        <v>23</v>
      </c>
      <c r="I502" t="s">
        <v>2532</v>
      </c>
      <c r="J502" t="s">
        <v>985</v>
      </c>
      <c r="K502" t="s">
        <v>986</v>
      </c>
      <c r="L502">
        <v>923</v>
      </c>
      <c r="N502" t="s">
        <v>2756</v>
      </c>
      <c r="O502" t="s">
        <v>2757</v>
      </c>
      <c r="P502">
        <v>1</v>
      </c>
      <c r="Q502" t="s">
        <v>2758</v>
      </c>
      <c r="R502" s="2">
        <v>244481</v>
      </c>
      <c r="S502" s="2">
        <v>244482</v>
      </c>
      <c r="T502" t="s">
        <v>2759</v>
      </c>
      <c r="U502">
        <v>23090975</v>
      </c>
      <c r="V502" t="s">
        <v>249</v>
      </c>
      <c r="W502">
        <v>3</v>
      </c>
      <c r="X502">
        <v>3</v>
      </c>
      <c r="Y502">
        <v>3</v>
      </c>
      <c r="Z502">
        <v>3</v>
      </c>
      <c r="AA502">
        <v>0</v>
      </c>
      <c r="AB502">
        <v>0</v>
      </c>
      <c r="AC502">
        <v>0</v>
      </c>
      <c r="AD502">
        <v>0</v>
      </c>
      <c r="AE502">
        <v>3</v>
      </c>
      <c r="AF502">
        <v>3</v>
      </c>
      <c r="AI502" t="s">
        <v>2537</v>
      </c>
      <c r="AJ502" t="s">
        <v>989</v>
      </c>
      <c r="AK502" t="s">
        <v>1039</v>
      </c>
      <c r="AL502" t="s">
        <v>1008</v>
      </c>
      <c r="AM502" t="s">
        <v>1009</v>
      </c>
      <c r="AN502" t="s">
        <v>2538</v>
      </c>
      <c r="AO502" t="s">
        <v>2539</v>
      </c>
      <c r="AP502">
        <v>10</v>
      </c>
      <c r="AQ502">
        <v>1</v>
      </c>
      <c r="AT502" t="s">
        <v>2540</v>
      </c>
      <c r="AU502" t="s">
        <v>2562</v>
      </c>
      <c r="AV502" t="s">
        <v>765</v>
      </c>
      <c r="AW502" t="s">
        <v>765</v>
      </c>
      <c r="AX502" t="s">
        <v>990</v>
      </c>
      <c r="AY502">
        <v>0</v>
      </c>
      <c r="AZ502" t="s">
        <v>994</v>
      </c>
      <c r="BA502">
        <v>1179740890957</v>
      </c>
      <c r="BD502">
        <v>1</v>
      </c>
      <c r="BF502" t="s">
        <v>2563</v>
      </c>
      <c r="BG502">
        <v>1333314600</v>
      </c>
      <c r="BH502" t="s">
        <v>995</v>
      </c>
      <c r="BI502">
        <v>3</v>
      </c>
      <c r="BJ502">
        <v>3</v>
      </c>
      <c r="BL502" t="s">
        <v>2543</v>
      </c>
    </row>
    <row r="503" spans="3:64">
      <c r="C503" s="2">
        <v>244482</v>
      </c>
      <c r="D503" s="2">
        <v>244482</v>
      </c>
      <c r="F503">
        <v>489</v>
      </c>
      <c r="G503" t="s">
        <v>2531</v>
      </c>
      <c r="H503">
        <v>23</v>
      </c>
      <c r="I503" t="s">
        <v>2532</v>
      </c>
      <c r="J503" t="s">
        <v>985</v>
      </c>
      <c r="K503" t="s">
        <v>986</v>
      </c>
      <c r="L503">
        <v>923</v>
      </c>
      <c r="N503" t="s">
        <v>2756</v>
      </c>
      <c r="O503" t="s">
        <v>2757</v>
      </c>
      <c r="P503">
        <v>1</v>
      </c>
      <c r="Q503" t="s">
        <v>2758</v>
      </c>
      <c r="R503" s="2">
        <v>244481</v>
      </c>
      <c r="S503" s="2">
        <v>244482</v>
      </c>
      <c r="T503" t="s">
        <v>2759</v>
      </c>
      <c r="U503">
        <v>23086969</v>
      </c>
      <c r="V503" t="s">
        <v>189</v>
      </c>
      <c r="W503">
        <v>6</v>
      </c>
      <c r="X503">
        <v>6</v>
      </c>
      <c r="Y503">
        <v>6</v>
      </c>
      <c r="Z503">
        <v>6</v>
      </c>
      <c r="AA503">
        <v>0</v>
      </c>
      <c r="AB503">
        <v>0</v>
      </c>
      <c r="AC503">
        <v>0</v>
      </c>
      <c r="AD503">
        <v>0</v>
      </c>
      <c r="AE503">
        <v>6</v>
      </c>
      <c r="AF503">
        <v>6</v>
      </c>
      <c r="AI503" t="s">
        <v>2537</v>
      </c>
      <c r="AJ503" t="s">
        <v>989</v>
      </c>
      <c r="AK503" t="s">
        <v>1039</v>
      </c>
      <c r="AL503" t="s">
        <v>1008</v>
      </c>
      <c r="AM503" t="s">
        <v>1009</v>
      </c>
      <c r="AN503" t="s">
        <v>2538</v>
      </c>
      <c r="AO503" t="s">
        <v>2539</v>
      </c>
      <c r="AP503">
        <v>10</v>
      </c>
      <c r="AQ503">
        <v>1</v>
      </c>
      <c r="AT503" t="s">
        <v>2540</v>
      </c>
      <c r="AU503" t="s">
        <v>2562</v>
      </c>
      <c r="AV503" t="s">
        <v>765</v>
      </c>
      <c r="AW503" t="s">
        <v>765</v>
      </c>
      <c r="AX503" t="s">
        <v>990</v>
      </c>
      <c r="AY503">
        <v>0</v>
      </c>
      <c r="AZ503" t="s">
        <v>994</v>
      </c>
      <c r="BA503">
        <v>1179740890957</v>
      </c>
      <c r="BD503">
        <v>1</v>
      </c>
      <c r="BF503" t="s">
        <v>2563</v>
      </c>
      <c r="BG503">
        <v>1333314600</v>
      </c>
      <c r="BH503" t="s">
        <v>995</v>
      </c>
      <c r="BI503">
        <v>6</v>
      </c>
      <c r="BJ503">
        <v>6</v>
      </c>
      <c r="BL503" t="s">
        <v>2543</v>
      </c>
    </row>
    <row r="504" spans="3:64">
      <c r="C504" s="2">
        <v>244482</v>
      </c>
      <c r="D504" s="2">
        <v>244482</v>
      </c>
      <c r="F504">
        <v>489</v>
      </c>
      <c r="G504" t="s">
        <v>2531</v>
      </c>
      <c r="H504">
        <v>23</v>
      </c>
      <c r="I504" t="s">
        <v>2532</v>
      </c>
      <c r="J504" t="s">
        <v>985</v>
      </c>
      <c r="K504" t="s">
        <v>986</v>
      </c>
      <c r="L504">
        <v>923</v>
      </c>
      <c r="N504" t="s">
        <v>2760</v>
      </c>
      <c r="O504" t="s">
        <v>2761</v>
      </c>
      <c r="P504">
        <v>1</v>
      </c>
      <c r="Q504" t="s">
        <v>2762</v>
      </c>
      <c r="R504" s="2">
        <v>244481</v>
      </c>
      <c r="S504" s="2">
        <v>244482</v>
      </c>
      <c r="T504" t="s">
        <v>2763</v>
      </c>
      <c r="U504">
        <v>23057688</v>
      </c>
      <c r="V504" t="s">
        <v>61</v>
      </c>
      <c r="W504">
        <v>20</v>
      </c>
      <c r="X504">
        <v>20</v>
      </c>
      <c r="Y504">
        <v>20</v>
      </c>
      <c r="Z504">
        <v>20</v>
      </c>
      <c r="AA504">
        <v>0</v>
      </c>
      <c r="AB504">
        <v>0</v>
      </c>
      <c r="AC504">
        <v>0</v>
      </c>
      <c r="AD504">
        <v>0</v>
      </c>
      <c r="AE504">
        <v>20</v>
      </c>
      <c r="AF504">
        <v>20</v>
      </c>
      <c r="AI504" t="s">
        <v>2537</v>
      </c>
      <c r="AJ504" t="s">
        <v>989</v>
      </c>
      <c r="AK504" t="s">
        <v>1007</v>
      </c>
      <c r="AL504" t="s">
        <v>1008</v>
      </c>
      <c r="AM504" t="s">
        <v>1009</v>
      </c>
      <c r="AN504" t="s">
        <v>2538</v>
      </c>
      <c r="AO504" t="s">
        <v>2539</v>
      </c>
      <c r="AP504">
        <v>10</v>
      </c>
      <c r="AQ504">
        <v>1</v>
      </c>
      <c r="AT504" t="s">
        <v>2540</v>
      </c>
      <c r="AU504" t="s">
        <v>2562</v>
      </c>
      <c r="AV504" t="s">
        <v>765</v>
      </c>
      <c r="AW504" t="s">
        <v>765</v>
      </c>
      <c r="AX504" t="s">
        <v>990</v>
      </c>
      <c r="AY504">
        <v>0</v>
      </c>
      <c r="AZ504" t="s">
        <v>994</v>
      </c>
      <c r="BA504">
        <v>1179740890983</v>
      </c>
      <c r="BD504">
        <v>1</v>
      </c>
      <c r="BF504" t="s">
        <v>2563</v>
      </c>
      <c r="BG504">
        <v>1333314600</v>
      </c>
      <c r="BH504" t="s">
        <v>995</v>
      </c>
      <c r="BI504">
        <v>20</v>
      </c>
      <c r="BJ504">
        <v>20</v>
      </c>
      <c r="BK504">
        <v>1300</v>
      </c>
      <c r="BL504" t="s">
        <v>2543</v>
      </c>
    </row>
    <row r="505" spans="3:64">
      <c r="C505" s="2">
        <v>244482</v>
      </c>
      <c r="D505" s="2">
        <v>244482</v>
      </c>
      <c r="F505">
        <v>489</v>
      </c>
      <c r="G505" t="s">
        <v>2531</v>
      </c>
      <c r="H505">
        <v>23</v>
      </c>
      <c r="I505" t="s">
        <v>2532</v>
      </c>
      <c r="J505" t="s">
        <v>985</v>
      </c>
      <c r="K505" t="s">
        <v>986</v>
      </c>
      <c r="L505">
        <v>923</v>
      </c>
      <c r="N505" t="s">
        <v>2760</v>
      </c>
      <c r="O505" t="s">
        <v>2761</v>
      </c>
      <c r="P505">
        <v>1</v>
      </c>
      <c r="Q505" t="s">
        <v>2762</v>
      </c>
      <c r="R505" s="2">
        <v>244481</v>
      </c>
      <c r="S505" s="2">
        <v>244482</v>
      </c>
      <c r="T505" t="s">
        <v>2763</v>
      </c>
      <c r="U505">
        <v>23057677</v>
      </c>
      <c r="V505" t="s">
        <v>243</v>
      </c>
      <c r="W505">
        <v>14</v>
      </c>
      <c r="X505">
        <v>14</v>
      </c>
      <c r="Y505">
        <v>14</v>
      </c>
      <c r="Z505">
        <v>14</v>
      </c>
      <c r="AA505">
        <v>0</v>
      </c>
      <c r="AB505">
        <v>0</v>
      </c>
      <c r="AC505">
        <v>0</v>
      </c>
      <c r="AD505">
        <v>0</v>
      </c>
      <c r="AE505">
        <v>14</v>
      </c>
      <c r="AF505">
        <v>14</v>
      </c>
      <c r="AI505" t="s">
        <v>2537</v>
      </c>
      <c r="AJ505" t="s">
        <v>989</v>
      </c>
      <c r="AK505" t="s">
        <v>1039</v>
      </c>
      <c r="AL505" t="s">
        <v>1008</v>
      </c>
      <c r="AM505" t="s">
        <v>1009</v>
      </c>
      <c r="AN505" t="s">
        <v>2538</v>
      </c>
      <c r="AO505" t="s">
        <v>2539</v>
      </c>
      <c r="AP505">
        <v>10</v>
      </c>
      <c r="AQ505">
        <v>1</v>
      </c>
      <c r="AT505" t="s">
        <v>2540</v>
      </c>
      <c r="AU505" t="s">
        <v>2562</v>
      </c>
      <c r="AV505" t="s">
        <v>765</v>
      </c>
      <c r="AW505" t="s">
        <v>765</v>
      </c>
      <c r="AX505" t="s">
        <v>990</v>
      </c>
      <c r="AY505">
        <v>0</v>
      </c>
      <c r="AZ505" t="s">
        <v>994</v>
      </c>
      <c r="BA505">
        <v>1179740890983</v>
      </c>
      <c r="BD505">
        <v>1</v>
      </c>
      <c r="BF505" t="s">
        <v>2563</v>
      </c>
      <c r="BG505">
        <v>1333314600</v>
      </c>
      <c r="BH505" t="s">
        <v>995</v>
      </c>
      <c r="BI505">
        <v>14</v>
      </c>
      <c r="BJ505">
        <v>14</v>
      </c>
      <c r="BK505">
        <v>1300</v>
      </c>
      <c r="BL505" t="s">
        <v>2543</v>
      </c>
    </row>
    <row r="506" spans="3:64">
      <c r="C506" s="2">
        <v>244482</v>
      </c>
      <c r="D506" s="2">
        <v>244482</v>
      </c>
      <c r="F506">
        <v>489</v>
      </c>
      <c r="G506" t="s">
        <v>2531</v>
      </c>
      <c r="H506">
        <v>23</v>
      </c>
      <c r="I506" t="s">
        <v>2532</v>
      </c>
      <c r="J506" t="s">
        <v>985</v>
      </c>
      <c r="K506" t="s">
        <v>986</v>
      </c>
      <c r="L506">
        <v>923</v>
      </c>
      <c r="N506" t="s">
        <v>2760</v>
      </c>
      <c r="O506" t="s">
        <v>2761</v>
      </c>
      <c r="P506">
        <v>1</v>
      </c>
      <c r="Q506" t="s">
        <v>2762</v>
      </c>
      <c r="R506" s="2">
        <v>244481</v>
      </c>
      <c r="S506" s="2">
        <v>244482</v>
      </c>
      <c r="T506" t="s">
        <v>2763</v>
      </c>
      <c r="U506">
        <v>23095547</v>
      </c>
      <c r="V506" t="s">
        <v>144</v>
      </c>
      <c r="W506">
        <v>21</v>
      </c>
      <c r="X506">
        <v>21</v>
      </c>
      <c r="Y506">
        <v>21</v>
      </c>
      <c r="Z506">
        <v>21</v>
      </c>
      <c r="AA506">
        <v>0</v>
      </c>
      <c r="AB506">
        <v>0</v>
      </c>
      <c r="AC506">
        <v>0</v>
      </c>
      <c r="AD506">
        <v>0</v>
      </c>
      <c r="AE506">
        <v>21</v>
      </c>
      <c r="AF506">
        <v>21</v>
      </c>
      <c r="AI506" t="s">
        <v>2537</v>
      </c>
      <c r="AJ506" t="s">
        <v>989</v>
      </c>
      <c r="AK506" t="s">
        <v>1039</v>
      </c>
      <c r="AL506" t="s">
        <v>1008</v>
      </c>
      <c r="AM506" t="s">
        <v>1009</v>
      </c>
      <c r="AN506" t="s">
        <v>2538</v>
      </c>
      <c r="AO506" t="s">
        <v>2539</v>
      </c>
      <c r="AP506">
        <v>10</v>
      </c>
      <c r="AQ506">
        <v>1</v>
      </c>
      <c r="AT506" t="s">
        <v>2540</v>
      </c>
      <c r="AU506" t="s">
        <v>2562</v>
      </c>
      <c r="AV506" t="s">
        <v>765</v>
      </c>
      <c r="AW506" t="s">
        <v>765</v>
      </c>
      <c r="AX506" t="s">
        <v>990</v>
      </c>
      <c r="AY506">
        <v>0</v>
      </c>
      <c r="AZ506" t="s">
        <v>994</v>
      </c>
      <c r="BA506">
        <v>1179740890983</v>
      </c>
      <c r="BD506">
        <v>1</v>
      </c>
      <c r="BF506" t="s">
        <v>2563</v>
      </c>
      <c r="BG506">
        <v>1333314600</v>
      </c>
      <c r="BH506" t="s">
        <v>995</v>
      </c>
      <c r="BI506">
        <v>21</v>
      </c>
      <c r="BJ506">
        <v>21</v>
      </c>
      <c r="BK506">
        <v>1300</v>
      </c>
      <c r="BL506" t="s">
        <v>2543</v>
      </c>
    </row>
    <row r="507" spans="3:64">
      <c r="C507" s="2">
        <v>244482</v>
      </c>
      <c r="D507" s="2">
        <v>244482</v>
      </c>
      <c r="F507">
        <v>489</v>
      </c>
      <c r="G507" t="s">
        <v>2531</v>
      </c>
      <c r="H507">
        <v>23</v>
      </c>
      <c r="I507" t="s">
        <v>2532</v>
      </c>
      <c r="J507" t="s">
        <v>985</v>
      </c>
      <c r="K507" t="s">
        <v>986</v>
      </c>
      <c r="L507">
        <v>923</v>
      </c>
      <c r="N507" t="s">
        <v>2760</v>
      </c>
      <c r="O507" t="s">
        <v>2761</v>
      </c>
      <c r="P507">
        <v>1</v>
      </c>
      <c r="Q507" t="s">
        <v>2762</v>
      </c>
      <c r="R507" s="2">
        <v>244481</v>
      </c>
      <c r="S507" s="2">
        <v>244482</v>
      </c>
      <c r="T507" t="s">
        <v>2763</v>
      </c>
      <c r="U507">
        <v>23086963</v>
      </c>
      <c r="V507" t="s">
        <v>142</v>
      </c>
      <c r="W507">
        <v>9</v>
      </c>
      <c r="X507">
        <v>9</v>
      </c>
      <c r="Y507">
        <v>9</v>
      </c>
      <c r="Z507">
        <v>9</v>
      </c>
      <c r="AA507">
        <v>0</v>
      </c>
      <c r="AB507">
        <v>0</v>
      </c>
      <c r="AC507">
        <v>0</v>
      </c>
      <c r="AD507">
        <v>0</v>
      </c>
      <c r="AE507">
        <v>9</v>
      </c>
      <c r="AF507">
        <v>9</v>
      </c>
      <c r="AI507" t="s">
        <v>2537</v>
      </c>
      <c r="AJ507" t="s">
        <v>989</v>
      </c>
      <c r="AK507" t="s">
        <v>1039</v>
      </c>
      <c r="AL507" t="s">
        <v>1008</v>
      </c>
      <c r="AM507" t="s">
        <v>1009</v>
      </c>
      <c r="AN507" t="s">
        <v>2538</v>
      </c>
      <c r="AO507" t="s">
        <v>2539</v>
      </c>
      <c r="AP507">
        <v>10</v>
      </c>
      <c r="AQ507">
        <v>1</v>
      </c>
      <c r="AT507" t="s">
        <v>2540</v>
      </c>
      <c r="AU507" t="s">
        <v>2562</v>
      </c>
      <c r="AV507" t="s">
        <v>765</v>
      </c>
      <c r="AW507" t="s">
        <v>765</v>
      </c>
      <c r="AX507" t="s">
        <v>990</v>
      </c>
      <c r="AY507">
        <v>0</v>
      </c>
      <c r="AZ507" t="s">
        <v>994</v>
      </c>
      <c r="BA507">
        <v>1179740890983</v>
      </c>
      <c r="BD507">
        <v>1</v>
      </c>
      <c r="BF507" t="s">
        <v>2563</v>
      </c>
      <c r="BG507">
        <v>1333314600</v>
      </c>
      <c r="BH507" t="s">
        <v>995</v>
      </c>
      <c r="BI507">
        <v>9</v>
      </c>
      <c r="BJ507">
        <v>9</v>
      </c>
      <c r="BK507">
        <v>1300</v>
      </c>
      <c r="BL507" t="s">
        <v>2543</v>
      </c>
    </row>
    <row r="508" spans="3:64">
      <c r="C508" s="2">
        <v>244482</v>
      </c>
      <c r="D508" s="2">
        <v>244482</v>
      </c>
      <c r="F508">
        <v>489</v>
      </c>
      <c r="G508" t="s">
        <v>2531</v>
      </c>
      <c r="H508">
        <v>23</v>
      </c>
      <c r="I508" t="s">
        <v>2532</v>
      </c>
      <c r="J508" t="s">
        <v>985</v>
      </c>
      <c r="K508" t="s">
        <v>986</v>
      </c>
      <c r="L508">
        <v>923</v>
      </c>
      <c r="N508" t="s">
        <v>2760</v>
      </c>
      <c r="O508" t="s">
        <v>2761</v>
      </c>
      <c r="P508">
        <v>1</v>
      </c>
      <c r="Q508" t="s">
        <v>2762</v>
      </c>
      <c r="R508" s="2">
        <v>244481</v>
      </c>
      <c r="S508" s="2">
        <v>244482</v>
      </c>
      <c r="T508" t="s">
        <v>2763</v>
      </c>
      <c r="U508">
        <v>23015267</v>
      </c>
      <c r="V508" t="s">
        <v>183</v>
      </c>
      <c r="W508">
        <v>5</v>
      </c>
      <c r="X508">
        <v>5</v>
      </c>
      <c r="Y508">
        <v>5</v>
      </c>
      <c r="Z508">
        <v>5</v>
      </c>
      <c r="AA508">
        <v>0</v>
      </c>
      <c r="AB508">
        <v>0</v>
      </c>
      <c r="AC508">
        <v>0</v>
      </c>
      <c r="AD508">
        <v>0</v>
      </c>
      <c r="AE508">
        <v>5</v>
      </c>
      <c r="AF508">
        <v>5</v>
      </c>
      <c r="AI508" t="s">
        <v>2537</v>
      </c>
      <c r="AJ508" t="s">
        <v>989</v>
      </c>
      <c r="AK508" t="s">
        <v>1039</v>
      </c>
      <c r="AL508" t="s">
        <v>1008</v>
      </c>
      <c r="AM508" t="s">
        <v>1009</v>
      </c>
      <c r="AN508" t="s">
        <v>2538</v>
      </c>
      <c r="AO508" t="s">
        <v>2539</v>
      </c>
      <c r="AP508">
        <v>10</v>
      </c>
      <c r="AQ508">
        <v>1</v>
      </c>
      <c r="AT508" t="s">
        <v>2540</v>
      </c>
      <c r="AU508" t="s">
        <v>2562</v>
      </c>
      <c r="AV508" t="s">
        <v>765</v>
      </c>
      <c r="AW508" t="s">
        <v>765</v>
      </c>
      <c r="AX508" t="s">
        <v>990</v>
      </c>
      <c r="AY508">
        <v>0</v>
      </c>
      <c r="AZ508" t="s">
        <v>994</v>
      </c>
      <c r="BA508">
        <v>1179740890983</v>
      </c>
      <c r="BD508">
        <v>1</v>
      </c>
      <c r="BF508" t="s">
        <v>2563</v>
      </c>
      <c r="BG508">
        <v>1333314600</v>
      </c>
      <c r="BH508" t="s">
        <v>995</v>
      </c>
      <c r="BI508">
        <v>5</v>
      </c>
      <c r="BJ508">
        <v>5</v>
      </c>
      <c r="BK508">
        <v>1300</v>
      </c>
      <c r="BL508" t="s">
        <v>2543</v>
      </c>
    </row>
    <row r="509" spans="3:64">
      <c r="C509" s="2">
        <v>244482</v>
      </c>
      <c r="D509" s="2">
        <v>244482</v>
      </c>
      <c r="F509">
        <v>489</v>
      </c>
      <c r="G509" t="s">
        <v>2531</v>
      </c>
      <c r="H509">
        <v>23</v>
      </c>
      <c r="I509" t="s">
        <v>2532</v>
      </c>
      <c r="J509" t="s">
        <v>985</v>
      </c>
      <c r="K509" t="s">
        <v>986</v>
      </c>
      <c r="L509">
        <v>923</v>
      </c>
      <c r="N509" t="s">
        <v>2760</v>
      </c>
      <c r="O509" t="s">
        <v>2761</v>
      </c>
      <c r="P509">
        <v>1</v>
      </c>
      <c r="Q509" t="s">
        <v>2762</v>
      </c>
      <c r="R509" s="2">
        <v>244481</v>
      </c>
      <c r="S509" s="2">
        <v>244482</v>
      </c>
      <c r="T509" t="s">
        <v>2763</v>
      </c>
      <c r="U509">
        <v>23090975</v>
      </c>
      <c r="V509" t="s">
        <v>249</v>
      </c>
      <c r="W509">
        <v>9</v>
      </c>
      <c r="X509">
        <v>9</v>
      </c>
      <c r="Y509">
        <v>9</v>
      </c>
      <c r="Z509">
        <v>9</v>
      </c>
      <c r="AA509">
        <v>0</v>
      </c>
      <c r="AB509">
        <v>0</v>
      </c>
      <c r="AC509">
        <v>0</v>
      </c>
      <c r="AD509">
        <v>0</v>
      </c>
      <c r="AE509">
        <v>9</v>
      </c>
      <c r="AF509">
        <v>9</v>
      </c>
      <c r="AI509" t="s">
        <v>2537</v>
      </c>
      <c r="AJ509" t="s">
        <v>989</v>
      </c>
      <c r="AK509" t="s">
        <v>1039</v>
      </c>
      <c r="AL509" t="s">
        <v>1008</v>
      </c>
      <c r="AM509" t="s">
        <v>1009</v>
      </c>
      <c r="AN509" t="s">
        <v>2538</v>
      </c>
      <c r="AO509" t="s">
        <v>2539</v>
      </c>
      <c r="AP509">
        <v>10</v>
      </c>
      <c r="AQ509">
        <v>1</v>
      </c>
      <c r="AT509" t="s">
        <v>2540</v>
      </c>
      <c r="AU509" t="s">
        <v>2562</v>
      </c>
      <c r="AV509" t="s">
        <v>765</v>
      </c>
      <c r="AW509" t="s">
        <v>765</v>
      </c>
      <c r="AX509" t="s">
        <v>990</v>
      </c>
      <c r="AY509">
        <v>0</v>
      </c>
      <c r="AZ509" t="s">
        <v>994</v>
      </c>
      <c r="BA509">
        <v>1179740890983</v>
      </c>
      <c r="BD509">
        <v>1</v>
      </c>
      <c r="BF509" t="s">
        <v>2563</v>
      </c>
      <c r="BG509">
        <v>1333314600</v>
      </c>
      <c r="BH509" t="s">
        <v>995</v>
      </c>
      <c r="BI509">
        <v>9</v>
      </c>
      <c r="BJ509">
        <v>9</v>
      </c>
      <c r="BK509">
        <v>1300</v>
      </c>
      <c r="BL509" t="s">
        <v>2543</v>
      </c>
    </row>
    <row r="510" spans="3:64">
      <c r="C510" s="2">
        <v>244482</v>
      </c>
      <c r="D510" s="2">
        <v>244482</v>
      </c>
      <c r="F510">
        <v>489</v>
      </c>
      <c r="G510" t="s">
        <v>2531</v>
      </c>
      <c r="H510">
        <v>23</v>
      </c>
      <c r="I510" t="s">
        <v>2532</v>
      </c>
      <c r="J510" t="s">
        <v>985</v>
      </c>
      <c r="K510" t="s">
        <v>986</v>
      </c>
      <c r="L510">
        <v>923</v>
      </c>
      <c r="N510" t="s">
        <v>2760</v>
      </c>
      <c r="O510" t="s">
        <v>2761</v>
      </c>
      <c r="P510">
        <v>1</v>
      </c>
      <c r="Q510" t="s">
        <v>2762</v>
      </c>
      <c r="R510" s="2">
        <v>244481</v>
      </c>
      <c r="S510" s="2">
        <v>244482</v>
      </c>
      <c r="T510" t="s">
        <v>2763</v>
      </c>
      <c r="U510">
        <v>23057676</v>
      </c>
      <c r="V510" t="s">
        <v>205</v>
      </c>
      <c r="W510">
        <v>12</v>
      </c>
      <c r="X510">
        <v>12</v>
      </c>
      <c r="Y510">
        <v>12</v>
      </c>
      <c r="Z510">
        <v>12</v>
      </c>
      <c r="AA510">
        <v>0</v>
      </c>
      <c r="AB510">
        <v>0</v>
      </c>
      <c r="AC510">
        <v>0</v>
      </c>
      <c r="AD510">
        <v>0</v>
      </c>
      <c r="AE510">
        <v>12</v>
      </c>
      <c r="AF510">
        <v>12</v>
      </c>
      <c r="AI510" t="s">
        <v>2537</v>
      </c>
      <c r="AJ510" t="s">
        <v>989</v>
      </c>
      <c r="AK510" t="s">
        <v>1039</v>
      </c>
      <c r="AL510" t="s">
        <v>1008</v>
      </c>
      <c r="AM510" t="s">
        <v>1009</v>
      </c>
      <c r="AN510" t="s">
        <v>2538</v>
      </c>
      <c r="AO510" t="s">
        <v>2539</v>
      </c>
      <c r="AP510">
        <v>10</v>
      </c>
      <c r="AQ510">
        <v>1</v>
      </c>
      <c r="AT510" t="s">
        <v>2540</v>
      </c>
      <c r="AU510" t="s">
        <v>2562</v>
      </c>
      <c r="AV510" t="s">
        <v>765</v>
      </c>
      <c r="AW510" t="s">
        <v>765</v>
      </c>
      <c r="AX510" t="s">
        <v>990</v>
      </c>
      <c r="AY510">
        <v>0</v>
      </c>
      <c r="AZ510" t="s">
        <v>994</v>
      </c>
      <c r="BA510">
        <v>1179740890983</v>
      </c>
      <c r="BD510">
        <v>1</v>
      </c>
      <c r="BF510" t="s">
        <v>2563</v>
      </c>
      <c r="BG510">
        <v>1333314600</v>
      </c>
      <c r="BH510" t="s">
        <v>995</v>
      </c>
      <c r="BI510">
        <v>12</v>
      </c>
      <c r="BJ510">
        <v>12</v>
      </c>
      <c r="BK510">
        <v>1300</v>
      </c>
      <c r="BL510" t="s">
        <v>2543</v>
      </c>
    </row>
    <row r="511" spans="3:64">
      <c r="C511" s="2">
        <v>244482</v>
      </c>
      <c r="D511" s="2">
        <v>244482</v>
      </c>
      <c r="F511">
        <v>489</v>
      </c>
      <c r="G511" t="s">
        <v>2531</v>
      </c>
      <c r="H511">
        <v>23</v>
      </c>
      <c r="I511" t="s">
        <v>2532</v>
      </c>
      <c r="J511" t="s">
        <v>985</v>
      </c>
      <c r="K511" t="s">
        <v>986</v>
      </c>
      <c r="L511">
        <v>923</v>
      </c>
      <c r="N511" t="s">
        <v>2760</v>
      </c>
      <c r="O511" t="s">
        <v>2761</v>
      </c>
      <c r="P511">
        <v>1</v>
      </c>
      <c r="Q511" t="s">
        <v>2762</v>
      </c>
      <c r="R511" s="2">
        <v>244481</v>
      </c>
      <c r="S511" s="2">
        <v>244482</v>
      </c>
      <c r="T511" t="s">
        <v>2763</v>
      </c>
      <c r="U511">
        <v>23090984</v>
      </c>
      <c r="V511" t="s">
        <v>227</v>
      </c>
      <c r="W511">
        <v>6</v>
      </c>
      <c r="X511">
        <v>6</v>
      </c>
      <c r="Y511">
        <v>6</v>
      </c>
      <c r="Z511">
        <v>6</v>
      </c>
      <c r="AA511">
        <v>0</v>
      </c>
      <c r="AB511">
        <v>0</v>
      </c>
      <c r="AC511">
        <v>0</v>
      </c>
      <c r="AD511">
        <v>0</v>
      </c>
      <c r="AE511">
        <v>6</v>
      </c>
      <c r="AF511">
        <v>6</v>
      </c>
      <c r="AI511" t="s">
        <v>2537</v>
      </c>
      <c r="AJ511" t="s">
        <v>989</v>
      </c>
      <c r="AK511" t="s">
        <v>1039</v>
      </c>
      <c r="AL511" t="s">
        <v>1008</v>
      </c>
      <c r="AM511" t="s">
        <v>1009</v>
      </c>
      <c r="AN511" t="s">
        <v>2538</v>
      </c>
      <c r="AO511" t="s">
        <v>2539</v>
      </c>
      <c r="AP511">
        <v>10</v>
      </c>
      <c r="AQ511">
        <v>1</v>
      </c>
      <c r="AT511" t="s">
        <v>2540</v>
      </c>
      <c r="AU511" t="s">
        <v>2562</v>
      </c>
      <c r="AV511" t="s">
        <v>765</v>
      </c>
      <c r="AW511" t="s">
        <v>765</v>
      </c>
      <c r="AX511" t="s">
        <v>990</v>
      </c>
      <c r="AY511">
        <v>0</v>
      </c>
      <c r="AZ511" t="s">
        <v>994</v>
      </c>
      <c r="BA511">
        <v>1179740890983</v>
      </c>
      <c r="BD511">
        <v>1</v>
      </c>
      <c r="BF511" t="s">
        <v>2563</v>
      </c>
      <c r="BG511">
        <v>1333314600</v>
      </c>
      <c r="BH511" t="s">
        <v>995</v>
      </c>
      <c r="BI511">
        <v>6</v>
      </c>
      <c r="BJ511">
        <v>6</v>
      </c>
      <c r="BK511">
        <v>1300</v>
      </c>
      <c r="BL511" t="s">
        <v>2543</v>
      </c>
    </row>
    <row r="512" spans="3:64">
      <c r="C512" s="2">
        <v>244482</v>
      </c>
      <c r="D512" s="2">
        <v>244482</v>
      </c>
      <c r="F512">
        <v>489</v>
      </c>
      <c r="G512" t="s">
        <v>2531</v>
      </c>
      <c r="H512">
        <v>23</v>
      </c>
      <c r="I512" t="s">
        <v>2532</v>
      </c>
      <c r="J512" t="s">
        <v>985</v>
      </c>
      <c r="K512" t="s">
        <v>986</v>
      </c>
      <c r="L512">
        <v>923</v>
      </c>
      <c r="N512" t="s">
        <v>2760</v>
      </c>
      <c r="O512" t="s">
        <v>2761</v>
      </c>
      <c r="P512">
        <v>1</v>
      </c>
      <c r="Q512" t="s">
        <v>2762</v>
      </c>
      <c r="R512" s="2">
        <v>244481</v>
      </c>
      <c r="S512" s="2">
        <v>244482</v>
      </c>
      <c r="T512" t="s">
        <v>2763</v>
      </c>
      <c r="U512">
        <v>23057698</v>
      </c>
      <c r="V512" t="s">
        <v>271</v>
      </c>
      <c r="W512">
        <v>80</v>
      </c>
      <c r="X512">
        <v>80</v>
      </c>
      <c r="Y512">
        <v>80</v>
      </c>
      <c r="Z512">
        <v>80</v>
      </c>
      <c r="AA512">
        <v>0</v>
      </c>
      <c r="AB512">
        <v>0</v>
      </c>
      <c r="AC512">
        <v>0</v>
      </c>
      <c r="AD512">
        <v>0</v>
      </c>
      <c r="AE512">
        <v>80</v>
      </c>
      <c r="AF512">
        <v>80</v>
      </c>
      <c r="AI512" t="s">
        <v>2537</v>
      </c>
      <c r="AJ512" t="s">
        <v>989</v>
      </c>
      <c r="AK512" t="s">
        <v>1039</v>
      </c>
      <c r="AL512" t="s">
        <v>1008</v>
      </c>
      <c r="AM512" t="s">
        <v>1009</v>
      </c>
      <c r="AN512" t="s">
        <v>2538</v>
      </c>
      <c r="AO512" t="s">
        <v>2539</v>
      </c>
      <c r="AP512">
        <v>10</v>
      </c>
      <c r="AQ512">
        <v>1</v>
      </c>
      <c r="AT512" t="s">
        <v>2540</v>
      </c>
      <c r="AU512" t="s">
        <v>2562</v>
      </c>
      <c r="AV512" t="s">
        <v>765</v>
      </c>
      <c r="AW512" t="s">
        <v>765</v>
      </c>
      <c r="AX512" t="s">
        <v>990</v>
      </c>
      <c r="AY512">
        <v>0</v>
      </c>
      <c r="AZ512" t="s">
        <v>994</v>
      </c>
      <c r="BA512">
        <v>1179740890983</v>
      </c>
      <c r="BD512">
        <v>1</v>
      </c>
      <c r="BF512" t="s">
        <v>2563</v>
      </c>
      <c r="BG512">
        <v>1333314600</v>
      </c>
      <c r="BH512" t="s">
        <v>995</v>
      </c>
      <c r="BI512">
        <v>80</v>
      </c>
      <c r="BJ512">
        <v>80</v>
      </c>
      <c r="BK512">
        <v>1300</v>
      </c>
      <c r="BL512" t="s">
        <v>2543</v>
      </c>
    </row>
    <row r="513" spans="3:64">
      <c r="C513" s="2">
        <v>244482</v>
      </c>
      <c r="D513" s="2">
        <v>244482</v>
      </c>
      <c r="F513">
        <v>489</v>
      </c>
      <c r="G513" t="s">
        <v>2531</v>
      </c>
      <c r="H513">
        <v>23</v>
      </c>
      <c r="I513" t="s">
        <v>2532</v>
      </c>
      <c r="J513" t="s">
        <v>985</v>
      </c>
      <c r="K513" t="s">
        <v>986</v>
      </c>
      <c r="L513">
        <v>923</v>
      </c>
      <c r="N513" t="s">
        <v>2760</v>
      </c>
      <c r="O513" t="s">
        <v>2761</v>
      </c>
      <c r="P513">
        <v>1</v>
      </c>
      <c r="Q513" t="s">
        <v>2762</v>
      </c>
      <c r="R513" s="2">
        <v>244481</v>
      </c>
      <c r="S513" s="2">
        <v>244482</v>
      </c>
      <c r="T513" t="s">
        <v>2763</v>
      </c>
      <c r="U513">
        <v>23086966</v>
      </c>
      <c r="V513" t="s">
        <v>199</v>
      </c>
      <c r="W513">
        <v>3</v>
      </c>
      <c r="X513">
        <v>3</v>
      </c>
      <c r="Y513">
        <v>3</v>
      </c>
      <c r="Z513">
        <v>3</v>
      </c>
      <c r="AA513">
        <v>0</v>
      </c>
      <c r="AB513">
        <v>0</v>
      </c>
      <c r="AC513">
        <v>0</v>
      </c>
      <c r="AD513">
        <v>0</v>
      </c>
      <c r="AE513">
        <v>3</v>
      </c>
      <c r="AF513">
        <v>3</v>
      </c>
      <c r="AI513" t="s">
        <v>2537</v>
      </c>
      <c r="AJ513" t="s">
        <v>989</v>
      </c>
      <c r="AK513" t="s">
        <v>1039</v>
      </c>
      <c r="AL513" t="s">
        <v>1008</v>
      </c>
      <c r="AM513" t="s">
        <v>1009</v>
      </c>
      <c r="AN513" t="s">
        <v>2538</v>
      </c>
      <c r="AO513" t="s">
        <v>2539</v>
      </c>
      <c r="AP513">
        <v>10</v>
      </c>
      <c r="AQ513">
        <v>1</v>
      </c>
      <c r="AT513" t="s">
        <v>2540</v>
      </c>
      <c r="AU513" t="s">
        <v>2562</v>
      </c>
      <c r="AV513" t="s">
        <v>765</v>
      </c>
      <c r="AW513" t="s">
        <v>765</v>
      </c>
      <c r="AX513" t="s">
        <v>990</v>
      </c>
      <c r="AY513">
        <v>0</v>
      </c>
      <c r="AZ513" t="s">
        <v>994</v>
      </c>
      <c r="BA513">
        <v>1179740890983</v>
      </c>
      <c r="BD513">
        <v>1</v>
      </c>
      <c r="BF513" t="s">
        <v>2563</v>
      </c>
      <c r="BG513">
        <v>1333314600</v>
      </c>
      <c r="BH513" t="s">
        <v>995</v>
      </c>
      <c r="BI513">
        <v>3</v>
      </c>
      <c r="BJ513">
        <v>3</v>
      </c>
      <c r="BK513">
        <v>1300</v>
      </c>
      <c r="BL513" t="s">
        <v>2543</v>
      </c>
    </row>
    <row r="514" spans="3:64">
      <c r="C514" s="2">
        <v>244482</v>
      </c>
      <c r="D514" s="2">
        <v>244482</v>
      </c>
      <c r="F514">
        <v>489</v>
      </c>
      <c r="G514" t="s">
        <v>2531</v>
      </c>
      <c r="H514">
        <v>23</v>
      </c>
      <c r="I514" t="s">
        <v>2532</v>
      </c>
      <c r="J514" t="s">
        <v>985</v>
      </c>
      <c r="K514" t="s">
        <v>986</v>
      </c>
      <c r="L514">
        <v>923</v>
      </c>
      <c r="N514" t="s">
        <v>2760</v>
      </c>
      <c r="O514" t="s">
        <v>2761</v>
      </c>
      <c r="P514">
        <v>1</v>
      </c>
      <c r="Q514" t="s">
        <v>2762</v>
      </c>
      <c r="R514" s="2">
        <v>244481</v>
      </c>
      <c r="S514" s="2">
        <v>244482</v>
      </c>
      <c r="T514" t="s">
        <v>2763</v>
      </c>
      <c r="U514">
        <v>23057673</v>
      </c>
      <c r="V514" t="s">
        <v>152</v>
      </c>
      <c r="W514">
        <v>18</v>
      </c>
      <c r="X514">
        <v>18</v>
      </c>
      <c r="Y514">
        <v>18</v>
      </c>
      <c r="Z514">
        <v>18</v>
      </c>
      <c r="AA514">
        <v>0</v>
      </c>
      <c r="AB514">
        <v>0</v>
      </c>
      <c r="AC514">
        <v>0</v>
      </c>
      <c r="AD514">
        <v>0</v>
      </c>
      <c r="AE514">
        <v>18</v>
      </c>
      <c r="AF514">
        <v>18</v>
      </c>
      <c r="AI514" t="s">
        <v>2537</v>
      </c>
      <c r="AJ514" t="s">
        <v>989</v>
      </c>
      <c r="AK514" t="s">
        <v>1039</v>
      </c>
      <c r="AL514" t="s">
        <v>1008</v>
      </c>
      <c r="AM514" t="s">
        <v>1009</v>
      </c>
      <c r="AN514" t="s">
        <v>2538</v>
      </c>
      <c r="AO514" t="s">
        <v>2539</v>
      </c>
      <c r="AP514">
        <v>10</v>
      </c>
      <c r="AQ514">
        <v>1</v>
      </c>
      <c r="AT514" t="s">
        <v>2540</v>
      </c>
      <c r="AU514" t="s">
        <v>2562</v>
      </c>
      <c r="AV514" t="s">
        <v>765</v>
      </c>
      <c r="AW514" t="s">
        <v>765</v>
      </c>
      <c r="AX514" t="s">
        <v>990</v>
      </c>
      <c r="AY514">
        <v>0</v>
      </c>
      <c r="AZ514" t="s">
        <v>994</v>
      </c>
      <c r="BA514">
        <v>1179740890983</v>
      </c>
      <c r="BD514">
        <v>1</v>
      </c>
      <c r="BF514" t="s">
        <v>2563</v>
      </c>
      <c r="BG514">
        <v>1333314600</v>
      </c>
      <c r="BH514" t="s">
        <v>995</v>
      </c>
      <c r="BI514">
        <v>18</v>
      </c>
      <c r="BJ514">
        <v>18</v>
      </c>
      <c r="BK514">
        <v>1300</v>
      </c>
      <c r="BL514" t="s">
        <v>2543</v>
      </c>
    </row>
    <row r="515" spans="3:64">
      <c r="C515" s="2">
        <v>244482</v>
      </c>
      <c r="D515" s="2">
        <v>244482</v>
      </c>
      <c r="F515">
        <v>489</v>
      </c>
      <c r="G515" t="s">
        <v>2531</v>
      </c>
      <c r="H515">
        <v>23</v>
      </c>
      <c r="I515" t="s">
        <v>2532</v>
      </c>
      <c r="J515" t="s">
        <v>985</v>
      </c>
      <c r="K515" t="s">
        <v>986</v>
      </c>
      <c r="L515">
        <v>923</v>
      </c>
      <c r="N515" t="s">
        <v>2760</v>
      </c>
      <c r="O515" t="s">
        <v>2761</v>
      </c>
      <c r="P515">
        <v>1</v>
      </c>
      <c r="Q515" t="s">
        <v>2762</v>
      </c>
      <c r="R515" s="2">
        <v>244481</v>
      </c>
      <c r="S515" s="2">
        <v>244482</v>
      </c>
      <c r="T515" t="s">
        <v>2763</v>
      </c>
      <c r="U515">
        <v>23090977</v>
      </c>
      <c r="V515" t="s">
        <v>98</v>
      </c>
      <c r="W515">
        <v>9</v>
      </c>
      <c r="X515">
        <v>9</v>
      </c>
      <c r="Y515">
        <v>9</v>
      </c>
      <c r="Z515">
        <v>9</v>
      </c>
      <c r="AA515">
        <v>0</v>
      </c>
      <c r="AB515">
        <v>0</v>
      </c>
      <c r="AC515">
        <v>0</v>
      </c>
      <c r="AD515">
        <v>0</v>
      </c>
      <c r="AE515">
        <v>9</v>
      </c>
      <c r="AF515">
        <v>9</v>
      </c>
      <c r="AI515" t="s">
        <v>2537</v>
      </c>
      <c r="AJ515" t="s">
        <v>989</v>
      </c>
      <c r="AK515" t="s">
        <v>1007</v>
      </c>
      <c r="AL515" t="s">
        <v>1008</v>
      </c>
      <c r="AM515" t="s">
        <v>1009</v>
      </c>
      <c r="AN515" t="s">
        <v>2538</v>
      </c>
      <c r="AO515" t="s">
        <v>2539</v>
      </c>
      <c r="AP515">
        <v>10</v>
      </c>
      <c r="AQ515">
        <v>1</v>
      </c>
      <c r="AT515" t="s">
        <v>2540</v>
      </c>
      <c r="AU515" t="s">
        <v>2562</v>
      </c>
      <c r="AV515" t="s">
        <v>765</v>
      </c>
      <c r="AW515" t="s">
        <v>765</v>
      </c>
      <c r="AX515" t="s">
        <v>990</v>
      </c>
      <c r="AY515">
        <v>0</v>
      </c>
      <c r="AZ515" t="s">
        <v>994</v>
      </c>
      <c r="BA515">
        <v>1179740890983</v>
      </c>
      <c r="BD515">
        <v>1</v>
      </c>
      <c r="BF515" t="s">
        <v>2563</v>
      </c>
      <c r="BG515">
        <v>1333314600</v>
      </c>
      <c r="BH515" t="s">
        <v>995</v>
      </c>
      <c r="BI515">
        <v>9</v>
      </c>
      <c r="BJ515">
        <v>9</v>
      </c>
      <c r="BK515">
        <v>1300</v>
      </c>
      <c r="BL515" t="s">
        <v>2543</v>
      </c>
    </row>
    <row r="516" spans="3:64">
      <c r="C516" s="2">
        <v>244482</v>
      </c>
      <c r="D516" s="2">
        <v>244482</v>
      </c>
      <c r="F516">
        <v>489</v>
      </c>
      <c r="G516" t="s">
        <v>2531</v>
      </c>
      <c r="H516">
        <v>23</v>
      </c>
      <c r="I516" t="s">
        <v>2532</v>
      </c>
      <c r="J516" t="s">
        <v>985</v>
      </c>
      <c r="K516" t="s">
        <v>986</v>
      </c>
      <c r="L516">
        <v>923</v>
      </c>
      <c r="N516" t="s">
        <v>2760</v>
      </c>
      <c r="O516" t="s">
        <v>2761</v>
      </c>
      <c r="P516">
        <v>1</v>
      </c>
      <c r="Q516" t="s">
        <v>2762</v>
      </c>
      <c r="R516" s="2">
        <v>244481</v>
      </c>
      <c r="S516" s="2">
        <v>244482</v>
      </c>
      <c r="T516" t="s">
        <v>2763</v>
      </c>
      <c r="U516">
        <v>23088348</v>
      </c>
      <c r="V516" t="s">
        <v>78</v>
      </c>
      <c r="W516">
        <v>5</v>
      </c>
      <c r="X516">
        <v>5</v>
      </c>
      <c r="Y516">
        <v>5</v>
      </c>
      <c r="Z516">
        <v>5</v>
      </c>
      <c r="AA516">
        <v>0</v>
      </c>
      <c r="AB516">
        <v>0</v>
      </c>
      <c r="AC516">
        <v>0</v>
      </c>
      <c r="AD516">
        <v>0</v>
      </c>
      <c r="AE516">
        <v>5</v>
      </c>
      <c r="AF516">
        <v>5</v>
      </c>
      <c r="AI516" t="s">
        <v>2537</v>
      </c>
      <c r="AJ516" t="s">
        <v>989</v>
      </c>
      <c r="AK516" t="s">
        <v>1007</v>
      </c>
      <c r="AL516" t="s">
        <v>1008</v>
      </c>
      <c r="AM516" t="s">
        <v>1009</v>
      </c>
      <c r="AN516" t="s">
        <v>2538</v>
      </c>
      <c r="AO516" t="s">
        <v>2539</v>
      </c>
      <c r="AP516">
        <v>10</v>
      </c>
      <c r="AQ516">
        <v>1</v>
      </c>
      <c r="AT516" t="s">
        <v>2540</v>
      </c>
      <c r="AU516" t="s">
        <v>2562</v>
      </c>
      <c r="AV516" t="s">
        <v>765</v>
      </c>
      <c r="AW516" t="s">
        <v>765</v>
      </c>
      <c r="AX516" t="s">
        <v>990</v>
      </c>
      <c r="AY516">
        <v>0</v>
      </c>
      <c r="AZ516" t="s">
        <v>994</v>
      </c>
      <c r="BA516">
        <v>1179740890983</v>
      </c>
      <c r="BD516">
        <v>1</v>
      </c>
      <c r="BF516" t="s">
        <v>2563</v>
      </c>
      <c r="BG516">
        <v>1333314600</v>
      </c>
      <c r="BH516" t="s">
        <v>995</v>
      </c>
      <c r="BI516">
        <v>5</v>
      </c>
      <c r="BJ516">
        <v>5</v>
      </c>
      <c r="BK516">
        <v>1300</v>
      </c>
      <c r="BL516" t="s">
        <v>2543</v>
      </c>
    </row>
    <row r="517" spans="3:64">
      <c r="C517" s="2">
        <v>244482</v>
      </c>
      <c r="D517" s="2">
        <v>244482</v>
      </c>
      <c r="F517">
        <v>489</v>
      </c>
      <c r="G517" t="s">
        <v>2531</v>
      </c>
      <c r="H517">
        <v>23</v>
      </c>
      <c r="I517" t="s">
        <v>2532</v>
      </c>
      <c r="J517" t="s">
        <v>985</v>
      </c>
      <c r="K517" t="s">
        <v>986</v>
      </c>
      <c r="L517">
        <v>923</v>
      </c>
      <c r="N517" t="s">
        <v>2760</v>
      </c>
      <c r="O517" t="s">
        <v>2761</v>
      </c>
      <c r="P517">
        <v>1</v>
      </c>
      <c r="Q517" t="s">
        <v>2762</v>
      </c>
      <c r="R517" s="2">
        <v>244481</v>
      </c>
      <c r="S517" s="2">
        <v>244482</v>
      </c>
      <c r="T517" t="s">
        <v>2763</v>
      </c>
      <c r="U517">
        <v>23057690</v>
      </c>
      <c r="V517" t="s">
        <v>65</v>
      </c>
      <c r="W517">
        <v>5</v>
      </c>
      <c r="X517">
        <v>5</v>
      </c>
      <c r="Y517">
        <v>5</v>
      </c>
      <c r="Z517">
        <v>5</v>
      </c>
      <c r="AA517">
        <v>0</v>
      </c>
      <c r="AB517">
        <v>0</v>
      </c>
      <c r="AC517">
        <v>0</v>
      </c>
      <c r="AD517">
        <v>0</v>
      </c>
      <c r="AE517">
        <v>5</v>
      </c>
      <c r="AF517">
        <v>5</v>
      </c>
      <c r="AI517" t="s">
        <v>2537</v>
      </c>
      <c r="AJ517" t="s">
        <v>989</v>
      </c>
      <c r="AK517" t="s">
        <v>1007</v>
      </c>
      <c r="AL517" t="s">
        <v>1008</v>
      </c>
      <c r="AM517" t="s">
        <v>1009</v>
      </c>
      <c r="AN517" t="s">
        <v>2538</v>
      </c>
      <c r="AO517" t="s">
        <v>2539</v>
      </c>
      <c r="AP517">
        <v>10</v>
      </c>
      <c r="AQ517">
        <v>1</v>
      </c>
      <c r="AT517" t="s">
        <v>2540</v>
      </c>
      <c r="AU517" t="s">
        <v>2562</v>
      </c>
      <c r="AV517" t="s">
        <v>765</v>
      </c>
      <c r="AW517" t="s">
        <v>765</v>
      </c>
      <c r="AX517" t="s">
        <v>990</v>
      </c>
      <c r="AY517">
        <v>0</v>
      </c>
      <c r="AZ517" t="s">
        <v>994</v>
      </c>
      <c r="BA517">
        <v>1179740890983</v>
      </c>
      <c r="BD517">
        <v>1</v>
      </c>
      <c r="BF517" t="s">
        <v>2563</v>
      </c>
      <c r="BG517">
        <v>1333314600</v>
      </c>
      <c r="BH517" t="s">
        <v>995</v>
      </c>
      <c r="BI517">
        <v>5</v>
      </c>
      <c r="BJ517">
        <v>5</v>
      </c>
      <c r="BK517">
        <v>1300</v>
      </c>
      <c r="BL517" t="s">
        <v>2543</v>
      </c>
    </row>
    <row r="518" spans="3:64">
      <c r="C518" s="2">
        <v>244482</v>
      </c>
      <c r="D518" s="2">
        <v>244482</v>
      </c>
      <c r="F518">
        <v>489</v>
      </c>
      <c r="G518" t="s">
        <v>2531</v>
      </c>
      <c r="H518">
        <v>23</v>
      </c>
      <c r="I518" t="s">
        <v>2532</v>
      </c>
      <c r="J518" t="s">
        <v>985</v>
      </c>
      <c r="K518" t="s">
        <v>986</v>
      </c>
      <c r="L518">
        <v>923</v>
      </c>
      <c r="N518" t="s">
        <v>2760</v>
      </c>
      <c r="O518" t="s">
        <v>2761</v>
      </c>
      <c r="P518">
        <v>1</v>
      </c>
      <c r="Q518" t="s">
        <v>2762</v>
      </c>
      <c r="R518" s="2">
        <v>244481</v>
      </c>
      <c r="S518" s="2">
        <v>244482</v>
      </c>
      <c r="T518" t="s">
        <v>2763</v>
      </c>
      <c r="U518">
        <v>23000191</v>
      </c>
      <c r="V518" t="s">
        <v>44</v>
      </c>
      <c r="W518">
        <v>4</v>
      </c>
      <c r="X518">
        <v>4</v>
      </c>
      <c r="Y518">
        <v>4</v>
      </c>
      <c r="Z518">
        <v>4</v>
      </c>
      <c r="AA518">
        <v>0</v>
      </c>
      <c r="AB518">
        <v>0</v>
      </c>
      <c r="AC518">
        <v>0</v>
      </c>
      <c r="AD518">
        <v>0</v>
      </c>
      <c r="AE518">
        <v>4</v>
      </c>
      <c r="AF518">
        <v>4</v>
      </c>
      <c r="AI518" t="s">
        <v>2537</v>
      </c>
      <c r="AJ518" t="s">
        <v>989</v>
      </c>
      <c r="AK518" t="s">
        <v>1007</v>
      </c>
      <c r="AL518" t="s">
        <v>1008</v>
      </c>
      <c r="AM518" t="s">
        <v>1009</v>
      </c>
      <c r="AN518" t="s">
        <v>2538</v>
      </c>
      <c r="AO518" t="s">
        <v>2539</v>
      </c>
      <c r="AP518">
        <v>10</v>
      </c>
      <c r="AQ518">
        <v>1</v>
      </c>
      <c r="AT518" t="s">
        <v>2540</v>
      </c>
      <c r="AU518" t="s">
        <v>2562</v>
      </c>
      <c r="AV518" t="s">
        <v>765</v>
      </c>
      <c r="AW518" t="s">
        <v>765</v>
      </c>
      <c r="AX518" t="s">
        <v>990</v>
      </c>
      <c r="AY518">
        <v>0</v>
      </c>
      <c r="AZ518" t="s">
        <v>994</v>
      </c>
      <c r="BA518">
        <v>1179740890983</v>
      </c>
      <c r="BD518">
        <v>1</v>
      </c>
      <c r="BF518" t="s">
        <v>2563</v>
      </c>
      <c r="BG518">
        <v>1333314600</v>
      </c>
      <c r="BH518" t="s">
        <v>995</v>
      </c>
      <c r="BI518">
        <v>4</v>
      </c>
      <c r="BJ518">
        <v>4</v>
      </c>
      <c r="BK518">
        <v>1300</v>
      </c>
      <c r="BL518" t="s">
        <v>2543</v>
      </c>
    </row>
    <row r="519" spans="3:64">
      <c r="C519" s="2">
        <v>244482</v>
      </c>
      <c r="D519" s="2">
        <v>244482</v>
      </c>
      <c r="F519">
        <v>489</v>
      </c>
      <c r="G519" t="s">
        <v>2531</v>
      </c>
      <c r="H519">
        <v>23</v>
      </c>
      <c r="I519" t="s">
        <v>2532</v>
      </c>
      <c r="J519" t="s">
        <v>985</v>
      </c>
      <c r="K519" t="s">
        <v>986</v>
      </c>
      <c r="L519">
        <v>923</v>
      </c>
      <c r="N519" t="s">
        <v>2760</v>
      </c>
      <c r="O519" t="s">
        <v>2761</v>
      </c>
      <c r="P519">
        <v>1</v>
      </c>
      <c r="Q519" t="s">
        <v>2762</v>
      </c>
      <c r="R519" s="2">
        <v>244481</v>
      </c>
      <c r="S519" s="2">
        <v>244482</v>
      </c>
      <c r="T519" t="s">
        <v>2763</v>
      </c>
      <c r="U519">
        <v>23090974</v>
      </c>
      <c r="V519" t="s">
        <v>211</v>
      </c>
      <c r="W519">
        <v>6</v>
      </c>
      <c r="X519">
        <v>6</v>
      </c>
      <c r="Y519">
        <v>6</v>
      </c>
      <c r="Z519">
        <v>6</v>
      </c>
      <c r="AA519">
        <v>0</v>
      </c>
      <c r="AB519">
        <v>0</v>
      </c>
      <c r="AC519">
        <v>0</v>
      </c>
      <c r="AD519">
        <v>0</v>
      </c>
      <c r="AE519">
        <v>6</v>
      </c>
      <c r="AF519">
        <v>6</v>
      </c>
      <c r="AI519" t="s">
        <v>2537</v>
      </c>
      <c r="AJ519" t="s">
        <v>989</v>
      </c>
      <c r="AK519" t="s">
        <v>1039</v>
      </c>
      <c r="AL519" t="s">
        <v>1008</v>
      </c>
      <c r="AM519" t="s">
        <v>1009</v>
      </c>
      <c r="AN519" t="s">
        <v>2538</v>
      </c>
      <c r="AO519" t="s">
        <v>2539</v>
      </c>
      <c r="AP519">
        <v>10</v>
      </c>
      <c r="AQ519">
        <v>1</v>
      </c>
      <c r="AT519" t="s">
        <v>2540</v>
      </c>
      <c r="AU519" t="s">
        <v>2562</v>
      </c>
      <c r="AV519" t="s">
        <v>765</v>
      </c>
      <c r="AW519" t="s">
        <v>765</v>
      </c>
      <c r="AX519" t="s">
        <v>990</v>
      </c>
      <c r="AY519">
        <v>0</v>
      </c>
      <c r="AZ519" t="s">
        <v>994</v>
      </c>
      <c r="BA519">
        <v>1179740890983</v>
      </c>
      <c r="BD519">
        <v>1</v>
      </c>
      <c r="BF519" t="s">
        <v>2563</v>
      </c>
      <c r="BG519">
        <v>1333314600</v>
      </c>
      <c r="BH519" t="s">
        <v>995</v>
      </c>
      <c r="BI519">
        <v>6</v>
      </c>
      <c r="BJ519">
        <v>6</v>
      </c>
      <c r="BK519">
        <v>1300</v>
      </c>
      <c r="BL519" t="s">
        <v>2543</v>
      </c>
    </row>
    <row r="520" spans="3:64">
      <c r="C520" s="2">
        <v>244482</v>
      </c>
      <c r="D520" s="2">
        <v>244482</v>
      </c>
      <c r="F520">
        <v>489</v>
      </c>
      <c r="G520" t="s">
        <v>2531</v>
      </c>
      <c r="H520">
        <v>23</v>
      </c>
      <c r="I520" t="s">
        <v>2532</v>
      </c>
      <c r="J520" t="s">
        <v>985</v>
      </c>
      <c r="K520" t="s">
        <v>986</v>
      </c>
      <c r="L520">
        <v>923</v>
      </c>
      <c r="N520" t="s">
        <v>2760</v>
      </c>
      <c r="O520" t="s">
        <v>2761</v>
      </c>
      <c r="P520">
        <v>1</v>
      </c>
      <c r="Q520" t="s">
        <v>2762</v>
      </c>
      <c r="R520" s="2">
        <v>244481</v>
      </c>
      <c r="S520" s="2">
        <v>244482</v>
      </c>
      <c r="T520" t="s">
        <v>2763</v>
      </c>
      <c r="U520">
        <v>23057671</v>
      </c>
      <c r="V520" t="s">
        <v>177</v>
      </c>
      <c r="W520">
        <v>5</v>
      </c>
      <c r="X520">
        <v>5</v>
      </c>
      <c r="Y520">
        <v>5</v>
      </c>
      <c r="Z520">
        <v>5</v>
      </c>
      <c r="AA520">
        <v>0</v>
      </c>
      <c r="AB520">
        <v>0</v>
      </c>
      <c r="AC520">
        <v>0</v>
      </c>
      <c r="AD520">
        <v>0</v>
      </c>
      <c r="AE520">
        <v>5</v>
      </c>
      <c r="AF520">
        <v>5</v>
      </c>
      <c r="AI520" t="s">
        <v>2537</v>
      </c>
      <c r="AJ520" t="s">
        <v>989</v>
      </c>
      <c r="AK520" t="s">
        <v>1039</v>
      </c>
      <c r="AL520" t="s">
        <v>1008</v>
      </c>
      <c r="AM520" t="s">
        <v>1009</v>
      </c>
      <c r="AN520" t="s">
        <v>2538</v>
      </c>
      <c r="AO520" t="s">
        <v>2539</v>
      </c>
      <c r="AP520">
        <v>10</v>
      </c>
      <c r="AQ520">
        <v>1</v>
      </c>
      <c r="AT520" t="s">
        <v>2540</v>
      </c>
      <c r="AU520" t="s">
        <v>2562</v>
      </c>
      <c r="AV520" t="s">
        <v>765</v>
      </c>
      <c r="AW520" t="s">
        <v>765</v>
      </c>
      <c r="AX520" t="s">
        <v>990</v>
      </c>
      <c r="AY520">
        <v>0</v>
      </c>
      <c r="AZ520" t="s">
        <v>994</v>
      </c>
      <c r="BA520">
        <v>1179740890983</v>
      </c>
      <c r="BD520">
        <v>1</v>
      </c>
      <c r="BF520" t="s">
        <v>2563</v>
      </c>
      <c r="BG520">
        <v>1333314600</v>
      </c>
      <c r="BH520" t="s">
        <v>995</v>
      </c>
      <c r="BI520">
        <v>5</v>
      </c>
      <c r="BJ520">
        <v>5</v>
      </c>
      <c r="BK520">
        <v>1300</v>
      </c>
      <c r="BL520" t="s">
        <v>2543</v>
      </c>
    </row>
    <row r="521" spans="3:64">
      <c r="C521" s="2">
        <v>244482</v>
      </c>
      <c r="D521" s="2">
        <v>244482</v>
      </c>
      <c r="F521">
        <v>489</v>
      </c>
      <c r="G521" t="s">
        <v>2531</v>
      </c>
      <c r="H521">
        <v>23</v>
      </c>
      <c r="I521" t="s">
        <v>2532</v>
      </c>
      <c r="J521" t="s">
        <v>985</v>
      </c>
      <c r="K521" t="s">
        <v>986</v>
      </c>
      <c r="L521">
        <v>923</v>
      </c>
      <c r="N521" t="s">
        <v>2760</v>
      </c>
      <c r="O521" t="s">
        <v>2761</v>
      </c>
      <c r="P521">
        <v>1</v>
      </c>
      <c r="Q521" t="s">
        <v>2762</v>
      </c>
      <c r="R521" s="2">
        <v>244481</v>
      </c>
      <c r="S521" s="2">
        <v>244482</v>
      </c>
      <c r="T521" t="s">
        <v>2763</v>
      </c>
      <c r="U521">
        <v>23086969</v>
      </c>
      <c r="V521" t="s">
        <v>189</v>
      </c>
      <c r="W521">
        <v>12</v>
      </c>
      <c r="X521">
        <v>12</v>
      </c>
      <c r="Y521">
        <v>12</v>
      </c>
      <c r="Z521">
        <v>12</v>
      </c>
      <c r="AA521">
        <v>0</v>
      </c>
      <c r="AB521">
        <v>0</v>
      </c>
      <c r="AC521">
        <v>0</v>
      </c>
      <c r="AD521">
        <v>0</v>
      </c>
      <c r="AE521">
        <v>12</v>
      </c>
      <c r="AF521">
        <v>12</v>
      </c>
      <c r="AI521" t="s">
        <v>2537</v>
      </c>
      <c r="AJ521" t="s">
        <v>989</v>
      </c>
      <c r="AK521" t="s">
        <v>1039</v>
      </c>
      <c r="AL521" t="s">
        <v>1008</v>
      </c>
      <c r="AM521" t="s">
        <v>1009</v>
      </c>
      <c r="AN521" t="s">
        <v>2538</v>
      </c>
      <c r="AO521" t="s">
        <v>2539</v>
      </c>
      <c r="AP521">
        <v>10</v>
      </c>
      <c r="AQ521">
        <v>1</v>
      </c>
      <c r="AT521" t="s">
        <v>2540</v>
      </c>
      <c r="AU521" t="s">
        <v>2562</v>
      </c>
      <c r="AV521" t="s">
        <v>765</v>
      </c>
      <c r="AW521" t="s">
        <v>765</v>
      </c>
      <c r="AX521" t="s">
        <v>990</v>
      </c>
      <c r="AY521">
        <v>0</v>
      </c>
      <c r="AZ521" t="s">
        <v>994</v>
      </c>
      <c r="BA521">
        <v>1179740890983</v>
      </c>
      <c r="BD521">
        <v>1</v>
      </c>
      <c r="BF521" t="s">
        <v>2563</v>
      </c>
      <c r="BG521">
        <v>1333314600</v>
      </c>
      <c r="BH521" t="s">
        <v>995</v>
      </c>
      <c r="BI521">
        <v>12</v>
      </c>
      <c r="BJ521">
        <v>12</v>
      </c>
      <c r="BK521">
        <v>1300</v>
      </c>
      <c r="BL521" t="s">
        <v>2543</v>
      </c>
    </row>
    <row r="522" spans="3:64">
      <c r="C522" s="2">
        <v>244482</v>
      </c>
      <c r="D522" s="2">
        <v>244482</v>
      </c>
      <c r="F522">
        <v>489</v>
      </c>
      <c r="G522" t="s">
        <v>2531</v>
      </c>
      <c r="H522">
        <v>23</v>
      </c>
      <c r="I522" t="s">
        <v>2532</v>
      </c>
      <c r="J522" t="s">
        <v>985</v>
      </c>
      <c r="K522" t="s">
        <v>986</v>
      </c>
      <c r="L522">
        <v>923</v>
      </c>
      <c r="N522" t="s">
        <v>2764</v>
      </c>
      <c r="O522" t="s">
        <v>2765</v>
      </c>
      <c r="P522">
        <v>1</v>
      </c>
      <c r="Q522" t="s">
        <v>2766</v>
      </c>
      <c r="R522" s="2">
        <v>244481</v>
      </c>
      <c r="S522" s="2">
        <v>244482</v>
      </c>
      <c r="T522" t="s">
        <v>2767</v>
      </c>
      <c r="U522">
        <v>23092558</v>
      </c>
      <c r="V522" t="s">
        <v>251</v>
      </c>
      <c r="W522">
        <v>5</v>
      </c>
      <c r="X522">
        <v>5</v>
      </c>
      <c r="Y522">
        <v>5</v>
      </c>
      <c r="Z522">
        <v>5</v>
      </c>
      <c r="AA522">
        <v>0</v>
      </c>
      <c r="AB522">
        <v>0</v>
      </c>
      <c r="AC522">
        <v>0</v>
      </c>
      <c r="AD522">
        <v>0</v>
      </c>
      <c r="AE522">
        <v>5</v>
      </c>
      <c r="AF522">
        <v>5</v>
      </c>
      <c r="AI522" t="s">
        <v>2537</v>
      </c>
      <c r="AJ522" t="s">
        <v>989</v>
      </c>
      <c r="AK522" t="s">
        <v>1039</v>
      </c>
      <c r="AL522" t="s">
        <v>1008</v>
      </c>
      <c r="AM522" t="s">
        <v>1009</v>
      </c>
      <c r="AN522" t="s">
        <v>2538</v>
      </c>
      <c r="AO522" t="s">
        <v>2539</v>
      </c>
      <c r="AP522">
        <v>10</v>
      </c>
      <c r="AQ522">
        <v>1</v>
      </c>
      <c r="AT522" t="s">
        <v>2540</v>
      </c>
      <c r="AU522" t="s">
        <v>2562</v>
      </c>
      <c r="AV522" t="s">
        <v>765</v>
      </c>
      <c r="AW522" t="s">
        <v>765</v>
      </c>
      <c r="AX522" t="s">
        <v>990</v>
      </c>
      <c r="AY522">
        <v>0</v>
      </c>
      <c r="AZ522" t="s">
        <v>994</v>
      </c>
      <c r="BA522">
        <v>1179740891016</v>
      </c>
      <c r="BD522">
        <v>1</v>
      </c>
      <c r="BF522" t="s">
        <v>2563</v>
      </c>
      <c r="BG522">
        <v>1333314600</v>
      </c>
      <c r="BH522" t="s">
        <v>995</v>
      </c>
      <c r="BI522">
        <v>5</v>
      </c>
      <c r="BJ522">
        <v>5</v>
      </c>
      <c r="BK522">
        <v>1300</v>
      </c>
      <c r="BL522" t="s">
        <v>2543</v>
      </c>
    </row>
    <row r="523" spans="3:64">
      <c r="C523" s="2">
        <v>244482</v>
      </c>
      <c r="D523" s="2">
        <v>244482</v>
      </c>
      <c r="F523">
        <v>489</v>
      </c>
      <c r="G523" t="s">
        <v>2531</v>
      </c>
      <c r="H523">
        <v>23</v>
      </c>
      <c r="I523" t="s">
        <v>2532</v>
      </c>
      <c r="J523" t="s">
        <v>985</v>
      </c>
      <c r="K523" t="s">
        <v>986</v>
      </c>
      <c r="L523">
        <v>923</v>
      </c>
      <c r="N523" t="s">
        <v>2764</v>
      </c>
      <c r="O523" t="s">
        <v>2765</v>
      </c>
      <c r="P523">
        <v>1</v>
      </c>
      <c r="Q523" t="s">
        <v>2766</v>
      </c>
      <c r="R523" s="2">
        <v>244481</v>
      </c>
      <c r="S523" s="2">
        <v>244482</v>
      </c>
      <c r="T523" t="s">
        <v>2767</v>
      </c>
      <c r="U523">
        <v>23086969</v>
      </c>
      <c r="V523" t="s">
        <v>189</v>
      </c>
      <c r="W523">
        <v>18</v>
      </c>
      <c r="X523">
        <v>18</v>
      </c>
      <c r="Y523">
        <v>18</v>
      </c>
      <c r="Z523">
        <v>18</v>
      </c>
      <c r="AA523">
        <v>0</v>
      </c>
      <c r="AB523">
        <v>0</v>
      </c>
      <c r="AC523">
        <v>0</v>
      </c>
      <c r="AD523">
        <v>0</v>
      </c>
      <c r="AE523">
        <v>18</v>
      </c>
      <c r="AF523">
        <v>18</v>
      </c>
      <c r="AI523" t="s">
        <v>2537</v>
      </c>
      <c r="AJ523" t="s">
        <v>989</v>
      </c>
      <c r="AK523" t="s">
        <v>1039</v>
      </c>
      <c r="AL523" t="s">
        <v>1008</v>
      </c>
      <c r="AM523" t="s">
        <v>1009</v>
      </c>
      <c r="AN523" t="s">
        <v>2538</v>
      </c>
      <c r="AO523" t="s">
        <v>2539</v>
      </c>
      <c r="AP523">
        <v>10</v>
      </c>
      <c r="AQ523">
        <v>1</v>
      </c>
      <c r="AT523" t="s">
        <v>2540</v>
      </c>
      <c r="AU523" t="s">
        <v>2562</v>
      </c>
      <c r="AV523" t="s">
        <v>765</v>
      </c>
      <c r="AW523" t="s">
        <v>765</v>
      </c>
      <c r="AX523" t="s">
        <v>990</v>
      </c>
      <c r="AY523">
        <v>0</v>
      </c>
      <c r="AZ523" t="s">
        <v>994</v>
      </c>
      <c r="BA523">
        <v>1179740891016</v>
      </c>
      <c r="BD523">
        <v>1</v>
      </c>
      <c r="BF523" t="s">
        <v>2563</v>
      </c>
      <c r="BG523">
        <v>1333314600</v>
      </c>
      <c r="BH523" t="s">
        <v>995</v>
      </c>
      <c r="BI523">
        <v>18</v>
      </c>
      <c r="BJ523">
        <v>18</v>
      </c>
      <c r="BK523">
        <v>1300</v>
      </c>
      <c r="BL523" t="s">
        <v>2543</v>
      </c>
    </row>
    <row r="524" spans="3:64">
      <c r="C524" s="2">
        <v>244482</v>
      </c>
      <c r="D524" s="2">
        <v>244482</v>
      </c>
      <c r="F524">
        <v>489</v>
      </c>
      <c r="G524" t="s">
        <v>2531</v>
      </c>
      <c r="H524">
        <v>23</v>
      </c>
      <c r="I524" t="s">
        <v>2532</v>
      </c>
      <c r="J524" t="s">
        <v>985</v>
      </c>
      <c r="K524" t="s">
        <v>986</v>
      </c>
      <c r="L524">
        <v>923</v>
      </c>
      <c r="N524" t="s">
        <v>2764</v>
      </c>
      <c r="O524" t="s">
        <v>2765</v>
      </c>
      <c r="P524">
        <v>1</v>
      </c>
      <c r="Q524" t="s">
        <v>2766</v>
      </c>
      <c r="R524" s="2">
        <v>244481</v>
      </c>
      <c r="S524" s="2">
        <v>244482</v>
      </c>
      <c r="T524" t="s">
        <v>2767</v>
      </c>
      <c r="U524">
        <v>23090969</v>
      </c>
      <c r="V524" t="s">
        <v>273</v>
      </c>
      <c r="W524">
        <v>3</v>
      </c>
      <c r="X524">
        <v>3</v>
      </c>
      <c r="Y524">
        <v>3</v>
      </c>
      <c r="Z524">
        <v>3</v>
      </c>
      <c r="AA524">
        <v>0</v>
      </c>
      <c r="AB524">
        <v>0</v>
      </c>
      <c r="AC524">
        <v>0</v>
      </c>
      <c r="AD524">
        <v>0</v>
      </c>
      <c r="AE524">
        <v>3</v>
      </c>
      <c r="AF524">
        <v>3</v>
      </c>
      <c r="AI524" t="s">
        <v>2537</v>
      </c>
      <c r="AJ524" t="s">
        <v>989</v>
      </c>
      <c r="AK524" t="s">
        <v>1039</v>
      </c>
      <c r="AL524" t="s">
        <v>1008</v>
      </c>
      <c r="AM524" t="s">
        <v>1009</v>
      </c>
      <c r="AN524" t="s">
        <v>2538</v>
      </c>
      <c r="AO524" t="s">
        <v>2539</v>
      </c>
      <c r="AP524">
        <v>10</v>
      </c>
      <c r="AQ524">
        <v>1</v>
      </c>
      <c r="AT524" t="s">
        <v>2540</v>
      </c>
      <c r="AU524" t="s">
        <v>2562</v>
      </c>
      <c r="AV524" t="s">
        <v>765</v>
      </c>
      <c r="AW524" t="s">
        <v>765</v>
      </c>
      <c r="AX524" t="s">
        <v>990</v>
      </c>
      <c r="AY524">
        <v>0</v>
      </c>
      <c r="AZ524" t="s">
        <v>994</v>
      </c>
      <c r="BA524">
        <v>1179740891016</v>
      </c>
      <c r="BD524">
        <v>1</v>
      </c>
      <c r="BF524" t="s">
        <v>2563</v>
      </c>
      <c r="BG524">
        <v>1333314600</v>
      </c>
      <c r="BH524" t="s">
        <v>995</v>
      </c>
      <c r="BI524">
        <v>3</v>
      </c>
      <c r="BJ524">
        <v>3</v>
      </c>
      <c r="BK524">
        <v>1300</v>
      </c>
      <c r="BL524" t="s">
        <v>2543</v>
      </c>
    </row>
    <row r="525" spans="3:64">
      <c r="C525" s="2">
        <v>244482</v>
      </c>
      <c r="D525" s="2">
        <v>244482</v>
      </c>
      <c r="F525">
        <v>489</v>
      </c>
      <c r="G525" t="s">
        <v>2531</v>
      </c>
      <c r="H525">
        <v>23</v>
      </c>
      <c r="I525" t="s">
        <v>2532</v>
      </c>
      <c r="J525" t="s">
        <v>985</v>
      </c>
      <c r="K525" t="s">
        <v>986</v>
      </c>
      <c r="L525">
        <v>923</v>
      </c>
      <c r="N525" t="s">
        <v>2764</v>
      </c>
      <c r="O525" t="s">
        <v>2765</v>
      </c>
      <c r="P525">
        <v>1</v>
      </c>
      <c r="Q525" t="s">
        <v>2766</v>
      </c>
      <c r="R525" s="2">
        <v>244481</v>
      </c>
      <c r="S525" s="2">
        <v>244482</v>
      </c>
      <c r="T525" t="s">
        <v>2767</v>
      </c>
      <c r="U525">
        <v>23015267</v>
      </c>
      <c r="V525" t="s">
        <v>183</v>
      </c>
      <c r="W525">
        <v>5</v>
      </c>
      <c r="X525">
        <v>5</v>
      </c>
      <c r="Y525">
        <v>5</v>
      </c>
      <c r="Z525">
        <v>5</v>
      </c>
      <c r="AA525">
        <v>0</v>
      </c>
      <c r="AB525">
        <v>0</v>
      </c>
      <c r="AC525">
        <v>0</v>
      </c>
      <c r="AD525">
        <v>0</v>
      </c>
      <c r="AE525">
        <v>5</v>
      </c>
      <c r="AF525">
        <v>5</v>
      </c>
      <c r="AI525" t="s">
        <v>2537</v>
      </c>
      <c r="AJ525" t="s">
        <v>989</v>
      </c>
      <c r="AK525" t="s">
        <v>1039</v>
      </c>
      <c r="AL525" t="s">
        <v>1008</v>
      </c>
      <c r="AM525" t="s">
        <v>1009</v>
      </c>
      <c r="AN525" t="s">
        <v>2538</v>
      </c>
      <c r="AO525" t="s">
        <v>2539</v>
      </c>
      <c r="AP525">
        <v>10</v>
      </c>
      <c r="AQ525">
        <v>1</v>
      </c>
      <c r="AT525" t="s">
        <v>2540</v>
      </c>
      <c r="AU525" t="s">
        <v>2562</v>
      </c>
      <c r="AV525" t="s">
        <v>765</v>
      </c>
      <c r="AW525" t="s">
        <v>765</v>
      </c>
      <c r="AX525" t="s">
        <v>990</v>
      </c>
      <c r="AY525">
        <v>0</v>
      </c>
      <c r="AZ525" t="s">
        <v>994</v>
      </c>
      <c r="BA525">
        <v>1179740891016</v>
      </c>
      <c r="BD525">
        <v>1</v>
      </c>
      <c r="BF525" t="s">
        <v>2563</v>
      </c>
      <c r="BG525">
        <v>1333314600</v>
      </c>
      <c r="BH525" t="s">
        <v>995</v>
      </c>
      <c r="BI525">
        <v>5</v>
      </c>
      <c r="BJ525">
        <v>5</v>
      </c>
      <c r="BK525">
        <v>1300</v>
      </c>
      <c r="BL525" t="s">
        <v>2543</v>
      </c>
    </row>
    <row r="526" spans="3:64">
      <c r="C526" s="2">
        <v>244482</v>
      </c>
      <c r="D526" s="2">
        <v>244482</v>
      </c>
      <c r="F526">
        <v>489</v>
      </c>
      <c r="G526" t="s">
        <v>2531</v>
      </c>
      <c r="H526">
        <v>23</v>
      </c>
      <c r="I526" t="s">
        <v>2532</v>
      </c>
      <c r="J526" t="s">
        <v>985</v>
      </c>
      <c r="K526" t="s">
        <v>986</v>
      </c>
      <c r="L526">
        <v>923</v>
      </c>
      <c r="N526" t="s">
        <v>2764</v>
      </c>
      <c r="O526" t="s">
        <v>2765</v>
      </c>
      <c r="P526">
        <v>1</v>
      </c>
      <c r="Q526" t="s">
        <v>2766</v>
      </c>
      <c r="R526" s="2">
        <v>244481</v>
      </c>
      <c r="S526" s="2">
        <v>244482</v>
      </c>
      <c r="T526" t="s">
        <v>2767</v>
      </c>
      <c r="U526">
        <v>23086963</v>
      </c>
      <c r="V526" t="s">
        <v>142</v>
      </c>
      <c r="W526">
        <v>3</v>
      </c>
      <c r="X526">
        <v>3</v>
      </c>
      <c r="Y526">
        <v>3</v>
      </c>
      <c r="Z526">
        <v>3</v>
      </c>
      <c r="AA526">
        <v>0</v>
      </c>
      <c r="AB526">
        <v>0</v>
      </c>
      <c r="AC526">
        <v>0</v>
      </c>
      <c r="AD526">
        <v>0</v>
      </c>
      <c r="AE526">
        <v>3</v>
      </c>
      <c r="AF526">
        <v>3</v>
      </c>
      <c r="AI526" t="s">
        <v>2537</v>
      </c>
      <c r="AJ526" t="s">
        <v>989</v>
      </c>
      <c r="AK526" t="s">
        <v>1039</v>
      </c>
      <c r="AL526" t="s">
        <v>1008</v>
      </c>
      <c r="AM526" t="s">
        <v>1009</v>
      </c>
      <c r="AN526" t="s">
        <v>2538</v>
      </c>
      <c r="AO526" t="s">
        <v>2539</v>
      </c>
      <c r="AP526">
        <v>10</v>
      </c>
      <c r="AQ526">
        <v>1</v>
      </c>
      <c r="AT526" t="s">
        <v>2540</v>
      </c>
      <c r="AU526" t="s">
        <v>2562</v>
      </c>
      <c r="AV526" t="s">
        <v>765</v>
      </c>
      <c r="AW526" t="s">
        <v>765</v>
      </c>
      <c r="AX526" t="s">
        <v>990</v>
      </c>
      <c r="AY526">
        <v>0</v>
      </c>
      <c r="AZ526" t="s">
        <v>994</v>
      </c>
      <c r="BA526">
        <v>1179740891016</v>
      </c>
      <c r="BD526">
        <v>1</v>
      </c>
      <c r="BF526" t="s">
        <v>2563</v>
      </c>
      <c r="BG526">
        <v>1333314600</v>
      </c>
      <c r="BH526" t="s">
        <v>995</v>
      </c>
      <c r="BI526">
        <v>3</v>
      </c>
      <c r="BJ526">
        <v>3</v>
      </c>
      <c r="BK526">
        <v>1300</v>
      </c>
      <c r="BL526" t="s">
        <v>2543</v>
      </c>
    </row>
    <row r="527" spans="3:64">
      <c r="C527" s="2">
        <v>244482</v>
      </c>
      <c r="D527" s="2">
        <v>244482</v>
      </c>
      <c r="F527">
        <v>489</v>
      </c>
      <c r="G527" t="s">
        <v>2531</v>
      </c>
      <c r="H527">
        <v>23</v>
      </c>
      <c r="I527" t="s">
        <v>2532</v>
      </c>
      <c r="J527" t="s">
        <v>985</v>
      </c>
      <c r="K527" t="s">
        <v>986</v>
      </c>
      <c r="L527">
        <v>923</v>
      </c>
      <c r="N527" t="s">
        <v>2764</v>
      </c>
      <c r="O527" t="s">
        <v>2765</v>
      </c>
      <c r="P527">
        <v>1</v>
      </c>
      <c r="Q527" t="s">
        <v>2766</v>
      </c>
      <c r="R527" s="2">
        <v>244481</v>
      </c>
      <c r="S527" s="2">
        <v>244482</v>
      </c>
      <c r="T527" t="s">
        <v>2767</v>
      </c>
      <c r="U527">
        <v>23039556</v>
      </c>
      <c r="V527" t="s">
        <v>267</v>
      </c>
      <c r="W527">
        <v>4</v>
      </c>
      <c r="X527">
        <v>20</v>
      </c>
      <c r="Y527">
        <v>4</v>
      </c>
      <c r="Z527">
        <v>20</v>
      </c>
      <c r="AA527">
        <v>0</v>
      </c>
      <c r="AB527">
        <v>0</v>
      </c>
      <c r="AC527">
        <v>0</v>
      </c>
      <c r="AD527">
        <v>0</v>
      </c>
      <c r="AE527">
        <v>4</v>
      </c>
      <c r="AF527">
        <v>20</v>
      </c>
      <c r="AI527" t="s">
        <v>2537</v>
      </c>
      <c r="AJ527" t="s">
        <v>989</v>
      </c>
      <c r="AK527" t="s">
        <v>1039</v>
      </c>
      <c r="AL527" t="s">
        <v>1008</v>
      </c>
      <c r="AM527" t="s">
        <v>1009</v>
      </c>
      <c r="AN527" t="s">
        <v>2538</v>
      </c>
      <c r="AO527" t="s">
        <v>2539</v>
      </c>
      <c r="AP527">
        <v>10</v>
      </c>
      <c r="AQ527">
        <v>1</v>
      </c>
      <c r="AT527" t="s">
        <v>2540</v>
      </c>
      <c r="AU527" t="s">
        <v>2562</v>
      </c>
      <c r="AV527" t="s">
        <v>1010</v>
      </c>
      <c r="AW527" t="s">
        <v>765</v>
      </c>
      <c r="AX527" t="s">
        <v>990</v>
      </c>
      <c r="AY527">
        <v>0</v>
      </c>
      <c r="AZ527" t="s">
        <v>994</v>
      </c>
      <c r="BA527">
        <v>1179740891016</v>
      </c>
      <c r="BD527">
        <v>1</v>
      </c>
      <c r="BF527" t="s">
        <v>2563</v>
      </c>
      <c r="BG527">
        <v>1333314600</v>
      </c>
      <c r="BH527" t="s">
        <v>995</v>
      </c>
      <c r="BI527">
        <v>4</v>
      </c>
      <c r="BJ527">
        <v>20</v>
      </c>
      <c r="BK527">
        <v>1300</v>
      </c>
      <c r="BL527" t="s">
        <v>2543</v>
      </c>
    </row>
    <row r="528" spans="3:64">
      <c r="C528" s="2">
        <v>244482</v>
      </c>
      <c r="D528" s="2">
        <v>244482</v>
      </c>
      <c r="F528">
        <v>489</v>
      </c>
      <c r="G528" t="s">
        <v>2531</v>
      </c>
      <c r="H528">
        <v>23</v>
      </c>
      <c r="I528" t="s">
        <v>2532</v>
      </c>
      <c r="J528" t="s">
        <v>985</v>
      </c>
      <c r="K528" t="s">
        <v>986</v>
      </c>
      <c r="L528">
        <v>923</v>
      </c>
      <c r="N528" t="s">
        <v>2764</v>
      </c>
      <c r="O528" t="s">
        <v>2765</v>
      </c>
      <c r="P528">
        <v>1</v>
      </c>
      <c r="Q528" t="s">
        <v>2766</v>
      </c>
      <c r="R528" s="2">
        <v>244481</v>
      </c>
      <c r="S528" s="2">
        <v>244482</v>
      </c>
      <c r="T528" t="s">
        <v>2767</v>
      </c>
      <c r="U528">
        <v>23086966</v>
      </c>
      <c r="V528" t="s">
        <v>199</v>
      </c>
      <c r="W528">
        <v>3</v>
      </c>
      <c r="X528">
        <v>3</v>
      </c>
      <c r="Y528">
        <v>3</v>
      </c>
      <c r="Z528">
        <v>3</v>
      </c>
      <c r="AA528">
        <v>0</v>
      </c>
      <c r="AB528">
        <v>0</v>
      </c>
      <c r="AC528">
        <v>0</v>
      </c>
      <c r="AD528">
        <v>0</v>
      </c>
      <c r="AE528">
        <v>3</v>
      </c>
      <c r="AF528">
        <v>3</v>
      </c>
      <c r="AI528" t="s">
        <v>2537</v>
      </c>
      <c r="AJ528" t="s">
        <v>989</v>
      </c>
      <c r="AK528" t="s">
        <v>1039</v>
      </c>
      <c r="AL528" t="s">
        <v>1008</v>
      </c>
      <c r="AM528" t="s">
        <v>1009</v>
      </c>
      <c r="AN528" t="s">
        <v>2538</v>
      </c>
      <c r="AO528" t="s">
        <v>2539</v>
      </c>
      <c r="AP528">
        <v>10</v>
      </c>
      <c r="AQ528">
        <v>1</v>
      </c>
      <c r="AT528" t="s">
        <v>2540</v>
      </c>
      <c r="AU528" t="s">
        <v>2562</v>
      </c>
      <c r="AV528" t="s">
        <v>765</v>
      </c>
      <c r="AW528" t="s">
        <v>765</v>
      </c>
      <c r="AX528" t="s">
        <v>990</v>
      </c>
      <c r="AY528">
        <v>0</v>
      </c>
      <c r="AZ528" t="s">
        <v>994</v>
      </c>
      <c r="BA528">
        <v>1179740891016</v>
      </c>
      <c r="BD528">
        <v>1</v>
      </c>
      <c r="BF528" t="s">
        <v>2563</v>
      </c>
      <c r="BG528">
        <v>1333314600</v>
      </c>
      <c r="BH528" t="s">
        <v>995</v>
      </c>
      <c r="BI528">
        <v>3</v>
      </c>
      <c r="BJ528">
        <v>3</v>
      </c>
      <c r="BK528">
        <v>1300</v>
      </c>
      <c r="BL528" t="s">
        <v>2543</v>
      </c>
    </row>
    <row r="529" spans="3:64">
      <c r="C529" s="2">
        <v>244482</v>
      </c>
      <c r="D529" s="2">
        <v>244482</v>
      </c>
      <c r="F529">
        <v>489</v>
      </c>
      <c r="G529" t="s">
        <v>2531</v>
      </c>
      <c r="H529">
        <v>23</v>
      </c>
      <c r="I529" t="s">
        <v>2532</v>
      </c>
      <c r="J529" t="s">
        <v>985</v>
      </c>
      <c r="K529" t="s">
        <v>986</v>
      </c>
      <c r="L529">
        <v>923</v>
      </c>
      <c r="N529" t="s">
        <v>2764</v>
      </c>
      <c r="O529" t="s">
        <v>2765</v>
      </c>
      <c r="P529">
        <v>1</v>
      </c>
      <c r="Q529" t="s">
        <v>2766</v>
      </c>
      <c r="R529" s="2">
        <v>244481</v>
      </c>
      <c r="S529" s="2">
        <v>244482</v>
      </c>
      <c r="T529" t="s">
        <v>2767</v>
      </c>
      <c r="U529">
        <v>23086967</v>
      </c>
      <c r="V529" t="s">
        <v>209</v>
      </c>
      <c r="W529">
        <v>3</v>
      </c>
      <c r="X529">
        <v>3</v>
      </c>
      <c r="Y529">
        <v>3</v>
      </c>
      <c r="Z529">
        <v>3</v>
      </c>
      <c r="AA529">
        <v>0</v>
      </c>
      <c r="AB529">
        <v>0</v>
      </c>
      <c r="AC529">
        <v>0</v>
      </c>
      <c r="AD529">
        <v>0</v>
      </c>
      <c r="AE529">
        <v>3</v>
      </c>
      <c r="AF529">
        <v>3</v>
      </c>
      <c r="AI529" t="s">
        <v>2537</v>
      </c>
      <c r="AJ529" t="s">
        <v>989</v>
      </c>
      <c r="AK529" t="s">
        <v>1039</v>
      </c>
      <c r="AL529" t="s">
        <v>1008</v>
      </c>
      <c r="AM529" t="s">
        <v>1009</v>
      </c>
      <c r="AN529" t="s">
        <v>2538</v>
      </c>
      <c r="AO529" t="s">
        <v>2539</v>
      </c>
      <c r="AP529">
        <v>10</v>
      </c>
      <c r="AQ529">
        <v>1</v>
      </c>
      <c r="AT529" t="s">
        <v>2540</v>
      </c>
      <c r="AU529" t="s">
        <v>2562</v>
      </c>
      <c r="AV529" t="s">
        <v>765</v>
      </c>
      <c r="AW529" t="s">
        <v>765</v>
      </c>
      <c r="AX529" t="s">
        <v>990</v>
      </c>
      <c r="AY529">
        <v>0</v>
      </c>
      <c r="AZ529" t="s">
        <v>994</v>
      </c>
      <c r="BA529">
        <v>1179740891016</v>
      </c>
      <c r="BD529">
        <v>1</v>
      </c>
      <c r="BF529" t="s">
        <v>2563</v>
      </c>
      <c r="BG529">
        <v>1333314600</v>
      </c>
      <c r="BH529" t="s">
        <v>995</v>
      </c>
      <c r="BI529">
        <v>3</v>
      </c>
      <c r="BJ529">
        <v>3</v>
      </c>
      <c r="BK529">
        <v>1300</v>
      </c>
      <c r="BL529" t="s">
        <v>2543</v>
      </c>
    </row>
    <row r="530" spans="3:64">
      <c r="C530" s="2">
        <v>244482</v>
      </c>
      <c r="D530" s="2">
        <v>244482</v>
      </c>
      <c r="F530">
        <v>489</v>
      </c>
      <c r="G530" t="s">
        <v>2531</v>
      </c>
      <c r="H530">
        <v>23</v>
      </c>
      <c r="I530" t="s">
        <v>2532</v>
      </c>
      <c r="J530" t="s">
        <v>985</v>
      </c>
      <c r="K530" t="s">
        <v>986</v>
      </c>
      <c r="L530">
        <v>923</v>
      </c>
      <c r="N530" t="s">
        <v>2764</v>
      </c>
      <c r="O530" t="s">
        <v>2765</v>
      </c>
      <c r="P530">
        <v>1</v>
      </c>
      <c r="Q530" t="s">
        <v>2766</v>
      </c>
      <c r="R530" s="2">
        <v>244481</v>
      </c>
      <c r="S530" s="2">
        <v>244482</v>
      </c>
      <c r="T530" t="s">
        <v>2767</v>
      </c>
      <c r="U530">
        <v>23090983</v>
      </c>
      <c r="V530" t="s">
        <v>160</v>
      </c>
      <c r="W530">
        <v>3</v>
      </c>
      <c r="X530">
        <v>3</v>
      </c>
      <c r="Y530">
        <v>3</v>
      </c>
      <c r="Z530">
        <v>3</v>
      </c>
      <c r="AA530">
        <v>0</v>
      </c>
      <c r="AB530">
        <v>0</v>
      </c>
      <c r="AC530">
        <v>0</v>
      </c>
      <c r="AD530">
        <v>0</v>
      </c>
      <c r="AE530">
        <v>3</v>
      </c>
      <c r="AF530">
        <v>3</v>
      </c>
      <c r="AI530" t="s">
        <v>2537</v>
      </c>
      <c r="AJ530" t="s">
        <v>989</v>
      </c>
      <c r="AK530" t="s">
        <v>1039</v>
      </c>
      <c r="AL530" t="s">
        <v>1008</v>
      </c>
      <c r="AM530" t="s">
        <v>1009</v>
      </c>
      <c r="AN530" t="s">
        <v>2538</v>
      </c>
      <c r="AO530" t="s">
        <v>2539</v>
      </c>
      <c r="AP530">
        <v>10</v>
      </c>
      <c r="AQ530">
        <v>1</v>
      </c>
      <c r="AT530" t="s">
        <v>2540</v>
      </c>
      <c r="AU530" t="s">
        <v>2562</v>
      </c>
      <c r="AV530" t="s">
        <v>765</v>
      </c>
      <c r="AW530" t="s">
        <v>765</v>
      </c>
      <c r="AX530" t="s">
        <v>990</v>
      </c>
      <c r="AY530">
        <v>0</v>
      </c>
      <c r="AZ530" t="s">
        <v>994</v>
      </c>
      <c r="BA530">
        <v>1179740891016</v>
      </c>
      <c r="BD530">
        <v>1</v>
      </c>
      <c r="BF530" t="s">
        <v>2563</v>
      </c>
      <c r="BG530">
        <v>1333314600</v>
      </c>
      <c r="BH530" t="s">
        <v>995</v>
      </c>
      <c r="BI530">
        <v>3</v>
      </c>
      <c r="BJ530">
        <v>3</v>
      </c>
      <c r="BK530">
        <v>1300</v>
      </c>
      <c r="BL530" t="s">
        <v>2543</v>
      </c>
    </row>
    <row r="531" spans="3:64">
      <c r="C531" s="2">
        <v>244482</v>
      </c>
      <c r="D531" s="2">
        <v>244482</v>
      </c>
      <c r="F531">
        <v>489</v>
      </c>
      <c r="G531" t="s">
        <v>2531</v>
      </c>
      <c r="H531">
        <v>23</v>
      </c>
      <c r="I531" t="s">
        <v>2532</v>
      </c>
      <c r="J531" t="s">
        <v>985</v>
      </c>
      <c r="K531" t="s">
        <v>986</v>
      </c>
      <c r="L531">
        <v>923</v>
      </c>
      <c r="N531" t="s">
        <v>2764</v>
      </c>
      <c r="O531" t="s">
        <v>2765</v>
      </c>
      <c r="P531">
        <v>1</v>
      </c>
      <c r="Q531" t="s">
        <v>2766</v>
      </c>
      <c r="R531" s="2">
        <v>244481</v>
      </c>
      <c r="S531" s="2">
        <v>244482</v>
      </c>
      <c r="T531" t="s">
        <v>2767</v>
      </c>
      <c r="U531">
        <v>23086964</v>
      </c>
      <c r="V531" t="s">
        <v>156</v>
      </c>
      <c r="W531">
        <v>96</v>
      </c>
      <c r="X531">
        <v>96</v>
      </c>
      <c r="Y531">
        <v>96</v>
      </c>
      <c r="Z531">
        <v>96</v>
      </c>
      <c r="AA531">
        <v>0</v>
      </c>
      <c r="AB531">
        <v>0</v>
      </c>
      <c r="AC531">
        <v>0</v>
      </c>
      <c r="AD531">
        <v>0</v>
      </c>
      <c r="AE531">
        <v>96</v>
      </c>
      <c r="AF531">
        <v>96</v>
      </c>
      <c r="AI531" t="s">
        <v>2537</v>
      </c>
      <c r="AJ531" t="s">
        <v>989</v>
      </c>
      <c r="AK531" t="s">
        <v>1039</v>
      </c>
      <c r="AL531" t="s">
        <v>1008</v>
      </c>
      <c r="AM531" t="s">
        <v>1009</v>
      </c>
      <c r="AN531" t="s">
        <v>2538</v>
      </c>
      <c r="AO531" t="s">
        <v>2539</v>
      </c>
      <c r="AP531">
        <v>10</v>
      </c>
      <c r="AQ531">
        <v>1</v>
      </c>
      <c r="AT531" t="s">
        <v>2540</v>
      </c>
      <c r="AU531" t="s">
        <v>2562</v>
      </c>
      <c r="AV531" t="s">
        <v>765</v>
      </c>
      <c r="AW531" t="s">
        <v>765</v>
      </c>
      <c r="AX531" t="s">
        <v>990</v>
      </c>
      <c r="AY531">
        <v>0</v>
      </c>
      <c r="AZ531" t="s">
        <v>994</v>
      </c>
      <c r="BA531">
        <v>1179740891016</v>
      </c>
      <c r="BD531">
        <v>1</v>
      </c>
      <c r="BF531" t="s">
        <v>2563</v>
      </c>
      <c r="BG531">
        <v>1333314600</v>
      </c>
      <c r="BH531" t="s">
        <v>995</v>
      </c>
      <c r="BI531">
        <v>96</v>
      </c>
      <c r="BJ531">
        <v>96</v>
      </c>
      <c r="BK531">
        <v>1300</v>
      </c>
      <c r="BL531" t="s">
        <v>2543</v>
      </c>
    </row>
    <row r="532" spans="3:64">
      <c r="C532" s="2">
        <v>244482</v>
      </c>
      <c r="D532" s="2">
        <v>244482</v>
      </c>
      <c r="F532">
        <v>489</v>
      </c>
      <c r="G532" t="s">
        <v>2531</v>
      </c>
      <c r="H532">
        <v>23</v>
      </c>
      <c r="I532" t="s">
        <v>2532</v>
      </c>
      <c r="J532" t="s">
        <v>985</v>
      </c>
      <c r="K532" t="s">
        <v>986</v>
      </c>
      <c r="L532">
        <v>923</v>
      </c>
      <c r="N532" t="s">
        <v>2764</v>
      </c>
      <c r="O532" t="s">
        <v>2765</v>
      </c>
      <c r="P532">
        <v>1</v>
      </c>
      <c r="Q532" t="s">
        <v>2766</v>
      </c>
      <c r="R532" s="2">
        <v>244481</v>
      </c>
      <c r="S532" s="2">
        <v>244482</v>
      </c>
      <c r="T532" t="s">
        <v>2767</v>
      </c>
      <c r="U532">
        <v>23086962</v>
      </c>
      <c r="V532" t="s">
        <v>179</v>
      </c>
      <c r="W532">
        <v>3</v>
      </c>
      <c r="X532">
        <v>3</v>
      </c>
      <c r="Y532">
        <v>3</v>
      </c>
      <c r="Z532">
        <v>3</v>
      </c>
      <c r="AA532">
        <v>0</v>
      </c>
      <c r="AB532">
        <v>0</v>
      </c>
      <c r="AC532">
        <v>0</v>
      </c>
      <c r="AD532">
        <v>0</v>
      </c>
      <c r="AE532">
        <v>3</v>
      </c>
      <c r="AF532">
        <v>3</v>
      </c>
      <c r="AI532" t="s">
        <v>2537</v>
      </c>
      <c r="AJ532" t="s">
        <v>989</v>
      </c>
      <c r="AK532" t="s">
        <v>1039</v>
      </c>
      <c r="AL532" t="s">
        <v>1008</v>
      </c>
      <c r="AM532" t="s">
        <v>1009</v>
      </c>
      <c r="AN532" t="s">
        <v>2538</v>
      </c>
      <c r="AO532" t="s">
        <v>2539</v>
      </c>
      <c r="AP532">
        <v>10</v>
      </c>
      <c r="AQ532">
        <v>1</v>
      </c>
      <c r="AT532" t="s">
        <v>2540</v>
      </c>
      <c r="AU532" t="s">
        <v>2562</v>
      </c>
      <c r="AV532" t="s">
        <v>765</v>
      </c>
      <c r="AW532" t="s">
        <v>765</v>
      </c>
      <c r="AX532" t="s">
        <v>990</v>
      </c>
      <c r="AY532">
        <v>0</v>
      </c>
      <c r="AZ532" t="s">
        <v>994</v>
      </c>
      <c r="BA532">
        <v>1179740891016</v>
      </c>
      <c r="BD532">
        <v>1</v>
      </c>
      <c r="BF532" t="s">
        <v>2563</v>
      </c>
      <c r="BG532">
        <v>1333314600</v>
      </c>
      <c r="BH532" t="s">
        <v>995</v>
      </c>
      <c r="BI532">
        <v>3</v>
      </c>
      <c r="BJ532">
        <v>3</v>
      </c>
      <c r="BK532">
        <v>1300</v>
      </c>
      <c r="BL532" t="s">
        <v>2543</v>
      </c>
    </row>
    <row r="533" spans="3:64">
      <c r="C533" s="2">
        <v>244482</v>
      </c>
      <c r="D533" s="2">
        <v>244482</v>
      </c>
      <c r="F533">
        <v>489</v>
      </c>
      <c r="G533" t="s">
        <v>2531</v>
      </c>
      <c r="H533">
        <v>23</v>
      </c>
      <c r="I533" t="s">
        <v>2532</v>
      </c>
      <c r="J533" t="s">
        <v>985</v>
      </c>
      <c r="K533" t="s">
        <v>986</v>
      </c>
      <c r="L533">
        <v>923</v>
      </c>
      <c r="N533" t="s">
        <v>2764</v>
      </c>
      <c r="O533" t="s">
        <v>2765</v>
      </c>
      <c r="P533">
        <v>1</v>
      </c>
      <c r="Q533" t="s">
        <v>2766</v>
      </c>
      <c r="R533" s="2">
        <v>244481</v>
      </c>
      <c r="S533" s="2">
        <v>244482</v>
      </c>
      <c r="T533" t="s">
        <v>2767</v>
      </c>
      <c r="U533">
        <v>23088348</v>
      </c>
      <c r="V533" t="s">
        <v>78</v>
      </c>
      <c r="W533">
        <v>50</v>
      </c>
      <c r="X533">
        <v>50</v>
      </c>
      <c r="Y533">
        <v>50</v>
      </c>
      <c r="Z533">
        <v>50</v>
      </c>
      <c r="AA533">
        <v>0</v>
      </c>
      <c r="AB533">
        <v>0</v>
      </c>
      <c r="AC533">
        <v>0</v>
      </c>
      <c r="AD533">
        <v>0</v>
      </c>
      <c r="AE533">
        <v>50</v>
      </c>
      <c r="AF533">
        <v>50</v>
      </c>
      <c r="AI533" t="s">
        <v>2537</v>
      </c>
      <c r="AJ533" t="s">
        <v>989</v>
      </c>
      <c r="AK533" t="s">
        <v>1007</v>
      </c>
      <c r="AL533" t="s">
        <v>1008</v>
      </c>
      <c r="AM533" t="s">
        <v>1009</v>
      </c>
      <c r="AN533" t="s">
        <v>2538</v>
      </c>
      <c r="AO533" t="s">
        <v>2539</v>
      </c>
      <c r="AP533">
        <v>10</v>
      </c>
      <c r="AQ533">
        <v>1</v>
      </c>
      <c r="AT533" t="s">
        <v>2540</v>
      </c>
      <c r="AU533" t="s">
        <v>2562</v>
      </c>
      <c r="AV533" t="s">
        <v>765</v>
      </c>
      <c r="AW533" t="s">
        <v>765</v>
      </c>
      <c r="AX533" t="s">
        <v>990</v>
      </c>
      <c r="AY533">
        <v>0</v>
      </c>
      <c r="AZ533" t="s">
        <v>994</v>
      </c>
      <c r="BA533">
        <v>1179740891016</v>
      </c>
      <c r="BD533">
        <v>1</v>
      </c>
      <c r="BF533" t="s">
        <v>2563</v>
      </c>
      <c r="BG533">
        <v>1333314600</v>
      </c>
      <c r="BH533" t="s">
        <v>995</v>
      </c>
      <c r="BI533">
        <v>50</v>
      </c>
      <c r="BJ533">
        <v>50</v>
      </c>
      <c r="BK533">
        <v>1300</v>
      </c>
      <c r="BL533" t="s">
        <v>2543</v>
      </c>
    </row>
    <row r="534" spans="3:64">
      <c r="C534" s="2">
        <v>244482</v>
      </c>
      <c r="D534" s="2">
        <v>244482</v>
      </c>
      <c r="F534">
        <v>489</v>
      </c>
      <c r="G534" t="s">
        <v>2531</v>
      </c>
      <c r="H534">
        <v>23</v>
      </c>
      <c r="I534" t="s">
        <v>2532</v>
      </c>
      <c r="J534" t="s">
        <v>985</v>
      </c>
      <c r="K534" t="s">
        <v>986</v>
      </c>
      <c r="L534">
        <v>923</v>
      </c>
      <c r="N534" t="s">
        <v>2764</v>
      </c>
      <c r="O534" t="s">
        <v>2765</v>
      </c>
      <c r="P534">
        <v>1</v>
      </c>
      <c r="Q534" t="s">
        <v>2766</v>
      </c>
      <c r="R534" s="2">
        <v>244481</v>
      </c>
      <c r="S534" s="2">
        <v>244482</v>
      </c>
      <c r="T534" t="s">
        <v>2767</v>
      </c>
      <c r="U534">
        <v>23090974</v>
      </c>
      <c r="V534" t="s">
        <v>211</v>
      </c>
      <c r="W534">
        <v>3</v>
      </c>
      <c r="X534">
        <v>3</v>
      </c>
      <c r="Y534">
        <v>3</v>
      </c>
      <c r="Z534">
        <v>3</v>
      </c>
      <c r="AA534">
        <v>0</v>
      </c>
      <c r="AB534">
        <v>0</v>
      </c>
      <c r="AC534">
        <v>0</v>
      </c>
      <c r="AD534">
        <v>0</v>
      </c>
      <c r="AE534">
        <v>3</v>
      </c>
      <c r="AF534">
        <v>3</v>
      </c>
      <c r="AI534" t="s">
        <v>2537</v>
      </c>
      <c r="AJ534" t="s">
        <v>989</v>
      </c>
      <c r="AK534" t="s">
        <v>1039</v>
      </c>
      <c r="AL534" t="s">
        <v>1008</v>
      </c>
      <c r="AM534" t="s">
        <v>1009</v>
      </c>
      <c r="AN534" t="s">
        <v>2538</v>
      </c>
      <c r="AO534" t="s">
        <v>2539</v>
      </c>
      <c r="AP534">
        <v>10</v>
      </c>
      <c r="AQ534">
        <v>1</v>
      </c>
      <c r="AT534" t="s">
        <v>2540</v>
      </c>
      <c r="AU534" t="s">
        <v>2562</v>
      </c>
      <c r="AV534" t="s">
        <v>765</v>
      </c>
      <c r="AW534" t="s">
        <v>765</v>
      </c>
      <c r="AX534" t="s">
        <v>990</v>
      </c>
      <c r="AY534">
        <v>0</v>
      </c>
      <c r="AZ534" t="s">
        <v>994</v>
      </c>
      <c r="BA534">
        <v>1179740891016</v>
      </c>
      <c r="BD534">
        <v>1</v>
      </c>
      <c r="BF534" t="s">
        <v>2563</v>
      </c>
      <c r="BG534">
        <v>1333314600</v>
      </c>
      <c r="BH534" t="s">
        <v>995</v>
      </c>
      <c r="BI534">
        <v>3</v>
      </c>
      <c r="BJ534">
        <v>3</v>
      </c>
      <c r="BK534">
        <v>1300</v>
      </c>
      <c r="BL534" t="s">
        <v>2543</v>
      </c>
    </row>
    <row r="535" spans="3:64">
      <c r="C535" s="2">
        <v>244482</v>
      </c>
      <c r="D535" s="2">
        <v>244482</v>
      </c>
      <c r="F535">
        <v>489</v>
      </c>
      <c r="G535" t="s">
        <v>2531</v>
      </c>
      <c r="H535">
        <v>23</v>
      </c>
      <c r="I535" t="s">
        <v>2532</v>
      </c>
      <c r="J535" t="s">
        <v>985</v>
      </c>
      <c r="K535" t="s">
        <v>986</v>
      </c>
      <c r="L535">
        <v>923</v>
      </c>
      <c r="N535" t="s">
        <v>2764</v>
      </c>
      <c r="O535" t="s">
        <v>2765</v>
      </c>
      <c r="P535">
        <v>1</v>
      </c>
      <c r="Q535" t="s">
        <v>2766</v>
      </c>
      <c r="R535" s="2">
        <v>244481</v>
      </c>
      <c r="S535" s="2">
        <v>244482</v>
      </c>
      <c r="T535" t="s">
        <v>2767</v>
      </c>
      <c r="U535">
        <v>23086970</v>
      </c>
      <c r="V535" t="s">
        <v>191</v>
      </c>
      <c r="W535">
        <v>3</v>
      </c>
      <c r="X535">
        <v>3</v>
      </c>
      <c r="Y535">
        <v>3</v>
      </c>
      <c r="Z535">
        <v>3</v>
      </c>
      <c r="AA535">
        <v>0</v>
      </c>
      <c r="AB535">
        <v>0</v>
      </c>
      <c r="AC535">
        <v>0</v>
      </c>
      <c r="AD535">
        <v>0</v>
      </c>
      <c r="AE535">
        <v>3</v>
      </c>
      <c r="AF535">
        <v>3</v>
      </c>
      <c r="AI535" t="s">
        <v>2537</v>
      </c>
      <c r="AJ535" t="s">
        <v>989</v>
      </c>
      <c r="AK535" t="s">
        <v>1039</v>
      </c>
      <c r="AL535" t="s">
        <v>1008</v>
      </c>
      <c r="AM535" t="s">
        <v>1009</v>
      </c>
      <c r="AN535" t="s">
        <v>2538</v>
      </c>
      <c r="AO535" t="s">
        <v>2539</v>
      </c>
      <c r="AP535">
        <v>10</v>
      </c>
      <c r="AQ535">
        <v>1</v>
      </c>
      <c r="AT535" t="s">
        <v>2540</v>
      </c>
      <c r="AU535" t="s">
        <v>2562</v>
      </c>
      <c r="AV535" t="s">
        <v>765</v>
      </c>
      <c r="AW535" t="s">
        <v>765</v>
      </c>
      <c r="AX535" t="s">
        <v>990</v>
      </c>
      <c r="AY535">
        <v>0</v>
      </c>
      <c r="AZ535" t="s">
        <v>994</v>
      </c>
      <c r="BA535">
        <v>1179740891016</v>
      </c>
      <c r="BD535">
        <v>1</v>
      </c>
      <c r="BF535" t="s">
        <v>2563</v>
      </c>
      <c r="BG535">
        <v>1333314600</v>
      </c>
      <c r="BH535" t="s">
        <v>995</v>
      </c>
      <c r="BI535">
        <v>3</v>
      </c>
      <c r="BJ535">
        <v>3</v>
      </c>
      <c r="BK535">
        <v>1300</v>
      </c>
      <c r="BL535" t="s">
        <v>2543</v>
      </c>
    </row>
    <row r="536" spans="3:64">
      <c r="C536" s="2">
        <v>244482</v>
      </c>
      <c r="D536" s="2">
        <v>244482</v>
      </c>
      <c r="F536">
        <v>489</v>
      </c>
      <c r="G536" t="s">
        <v>2531</v>
      </c>
      <c r="H536">
        <v>23</v>
      </c>
      <c r="I536" t="s">
        <v>2532</v>
      </c>
      <c r="J536" t="s">
        <v>985</v>
      </c>
      <c r="K536" t="s">
        <v>986</v>
      </c>
      <c r="L536">
        <v>923</v>
      </c>
      <c r="N536" t="s">
        <v>2764</v>
      </c>
      <c r="O536" t="s">
        <v>2765</v>
      </c>
      <c r="P536">
        <v>1</v>
      </c>
      <c r="Q536" t="s">
        <v>2766</v>
      </c>
      <c r="R536" s="2">
        <v>244481</v>
      </c>
      <c r="S536" s="2">
        <v>244482</v>
      </c>
      <c r="T536" t="s">
        <v>2767</v>
      </c>
      <c r="U536">
        <v>23090975</v>
      </c>
      <c r="V536" t="s">
        <v>249</v>
      </c>
      <c r="W536">
        <v>3</v>
      </c>
      <c r="X536">
        <v>3</v>
      </c>
      <c r="Y536">
        <v>3</v>
      </c>
      <c r="Z536">
        <v>3</v>
      </c>
      <c r="AA536">
        <v>0</v>
      </c>
      <c r="AB536">
        <v>0</v>
      </c>
      <c r="AC536">
        <v>0</v>
      </c>
      <c r="AD536">
        <v>0</v>
      </c>
      <c r="AE536">
        <v>3</v>
      </c>
      <c r="AF536">
        <v>3</v>
      </c>
      <c r="AI536" t="s">
        <v>2537</v>
      </c>
      <c r="AJ536" t="s">
        <v>989</v>
      </c>
      <c r="AK536" t="s">
        <v>1039</v>
      </c>
      <c r="AL536" t="s">
        <v>1008</v>
      </c>
      <c r="AM536" t="s">
        <v>1009</v>
      </c>
      <c r="AN536" t="s">
        <v>2538</v>
      </c>
      <c r="AO536" t="s">
        <v>2539</v>
      </c>
      <c r="AP536">
        <v>10</v>
      </c>
      <c r="AQ536">
        <v>1</v>
      </c>
      <c r="AT536" t="s">
        <v>2540</v>
      </c>
      <c r="AU536" t="s">
        <v>2562</v>
      </c>
      <c r="AV536" t="s">
        <v>765</v>
      </c>
      <c r="AW536" t="s">
        <v>765</v>
      </c>
      <c r="AX536" t="s">
        <v>990</v>
      </c>
      <c r="AY536">
        <v>0</v>
      </c>
      <c r="AZ536" t="s">
        <v>994</v>
      </c>
      <c r="BA536">
        <v>1179740891016</v>
      </c>
      <c r="BD536">
        <v>1</v>
      </c>
      <c r="BF536" t="s">
        <v>2563</v>
      </c>
      <c r="BG536">
        <v>1333314600</v>
      </c>
      <c r="BH536" t="s">
        <v>995</v>
      </c>
      <c r="BI536">
        <v>3</v>
      </c>
      <c r="BJ536">
        <v>3</v>
      </c>
      <c r="BK536">
        <v>1300</v>
      </c>
      <c r="BL536" t="s">
        <v>2543</v>
      </c>
    </row>
    <row r="537" spans="3:64">
      <c r="C537" s="2">
        <v>244482</v>
      </c>
      <c r="D537" s="2">
        <v>244482</v>
      </c>
      <c r="F537">
        <v>489</v>
      </c>
      <c r="G537" t="s">
        <v>2531</v>
      </c>
      <c r="H537">
        <v>23</v>
      </c>
      <c r="I537" t="s">
        <v>2532</v>
      </c>
      <c r="J537" t="s">
        <v>985</v>
      </c>
      <c r="K537" t="s">
        <v>986</v>
      </c>
      <c r="L537">
        <v>923</v>
      </c>
      <c r="N537" t="s">
        <v>2764</v>
      </c>
      <c r="O537" t="s">
        <v>2765</v>
      </c>
      <c r="P537">
        <v>1</v>
      </c>
      <c r="Q537" t="s">
        <v>2766</v>
      </c>
      <c r="R537" s="2">
        <v>244481</v>
      </c>
      <c r="S537" s="2">
        <v>244482</v>
      </c>
      <c r="T537" t="s">
        <v>2767</v>
      </c>
      <c r="U537">
        <v>23090984</v>
      </c>
      <c r="V537" t="s">
        <v>227</v>
      </c>
      <c r="W537">
        <v>3</v>
      </c>
      <c r="X537">
        <v>3</v>
      </c>
      <c r="Y537">
        <v>3</v>
      </c>
      <c r="Z537">
        <v>3</v>
      </c>
      <c r="AA537">
        <v>0</v>
      </c>
      <c r="AB537">
        <v>0</v>
      </c>
      <c r="AC537">
        <v>0</v>
      </c>
      <c r="AD537">
        <v>0</v>
      </c>
      <c r="AE537">
        <v>3</v>
      </c>
      <c r="AF537">
        <v>3</v>
      </c>
      <c r="AI537" t="s">
        <v>2537</v>
      </c>
      <c r="AJ537" t="s">
        <v>989</v>
      </c>
      <c r="AK537" t="s">
        <v>1039</v>
      </c>
      <c r="AL537" t="s">
        <v>1008</v>
      </c>
      <c r="AM537" t="s">
        <v>1009</v>
      </c>
      <c r="AN537" t="s">
        <v>2538</v>
      </c>
      <c r="AO537" t="s">
        <v>2539</v>
      </c>
      <c r="AP537">
        <v>10</v>
      </c>
      <c r="AQ537">
        <v>1</v>
      </c>
      <c r="AT537" t="s">
        <v>2540</v>
      </c>
      <c r="AU537" t="s">
        <v>2562</v>
      </c>
      <c r="AV537" t="s">
        <v>765</v>
      </c>
      <c r="AW537" t="s">
        <v>765</v>
      </c>
      <c r="AX537" t="s">
        <v>990</v>
      </c>
      <c r="AY537">
        <v>0</v>
      </c>
      <c r="AZ537" t="s">
        <v>994</v>
      </c>
      <c r="BA537">
        <v>1179740891016</v>
      </c>
      <c r="BD537">
        <v>1</v>
      </c>
      <c r="BF537" t="s">
        <v>2563</v>
      </c>
      <c r="BG537">
        <v>1333314600</v>
      </c>
      <c r="BH537" t="s">
        <v>995</v>
      </c>
      <c r="BI537">
        <v>3</v>
      </c>
      <c r="BJ537">
        <v>3</v>
      </c>
      <c r="BK537">
        <v>1300</v>
      </c>
      <c r="BL537" t="s">
        <v>2543</v>
      </c>
    </row>
    <row r="538" spans="3:64">
      <c r="C538" s="2">
        <v>244482</v>
      </c>
      <c r="D538" s="2">
        <v>244482</v>
      </c>
      <c r="F538">
        <v>489</v>
      </c>
      <c r="G538" t="s">
        <v>2531</v>
      </c>
      <c r="H538">
        <v>23</v>
      </c>
      <c r="I538" t="s">
        <v>2532</v>
      </c>
      <c r="J538" t="s">
        <v>985</v>
      </c>
      <c r="K538" t="s">
        <v>986</v>
      </c>
      <c r="L538">
        <v>923</v>
      </c>
      <c r="N538" t="s">
        <v>2764</v>
      </c>
      <c r="O538" t="s">
        <v>2765</v>
      </c>
      <c r="P538">
        <v>1</v>
      </c>
      <c r="Q538" t="s">
        <v>2766</v>
      </c>
      <c r="R538" s="2">
        <v>244481</v>
      </c>
      <c r="S538" s="2">
        <v>244482</v>
      </c>
      <c r="T538" t="s">
        <v>2767</v>
      </c>
      <c r="U538">
        <v>23095547</v>
      </c>
      <c r="V538" t="s">
        <v>144</v>
      </c>
      <c r="W538">
        <v>3</v>
      </c>
      <c r="X538">
        <v>3</v>
      </c>
      <c r="Y538">
        <v>3</v>
      </c>
      <c r="Z538">
        <v>3</v>
      </c>
      <c r="AA538">
        <v>0</v>
      </c>
      <c r="AB538">
        <v>0</v>
      </c>
      <c r="AC538">
        <v>0</v>
      </c>
      <c r="AD538">
        <v>0</v>
      </c>
      <c r="AE538">
        <v>3</v>
      </c>
      <c r="AF538">
        <v>3</v>
      </c>
      <c r="AI538" t="s">
        <v>2537</v>
      </c>
      <c r="AJ538" t="s">
        <v>989</v>
      </c>
      <c r="AK538" t="s">
        <v>1039</v>
      </c>
      <c r="AL538" t="s">
        <v>1008</v>
      </c>
      <c r="AM538" t="s">
        <v>1009</v>
      </c>
      <c r="AN538" t="s">
        <v>2538</v>
      </c>
      <c r="AO538" t="s">
        <v>2539</v>
      </c>
      <c r="AP538">
        <v>10</v>
      </c>
      <c r="AQ538">
        <v>1</v>
      </c>
      <c r="AT538" t="s">
        <v>2540</v>
      </c>
      <c r="AU538" t="s">
        <v>2562</v>
      </c>
      <c r="AV538" t="s">
        <v>765</v>
      </c>
      <c r="AW538" t="s">
        <v>765</v>
      </c>
      <c r="AX538" t="s">
        <v>990</v>
      </c>
      <c r="AY538">
        <v>0</v>
      </c>
      <c r="AZ538" t="s">
        <v>994</v>
      </c>
      <c r="BA538">
        <v>1179740891016</v>
      </c>
      <c r="BD538">
        <v>1</v>
      </c>
      <c r="BF538" t="s">
        <v>2563</v>
      </c>
      <c r="BG538">
        <v>1333314600</v>
      </c>
      <c r="BH538" t="s">
        <v>995</v>
      </c>
      <c r="BI538">
        <v>3</v>
      </c>
      <c r="BJ538">
        <v>3</v>
      </c>
      <c r="BK538">
        <v>1300</v>
      </c>
      <c r="BL538" t="s">
        <v>2543</v>
      </c>
    </row>
    <row r="539" spans="3:64">
      <c r="C539" s="2">
        <v>244482</v>
      </c>
      <c r="D539" s="2">
        <v>244482</v>
      </c>
      <c r="F539">
        <v>489</v>
      </c>
      <c r="G539" t="s">
        <v>2531</v>
      </c>
      <c r="H539">
        <v>23</v>
      </c>
      <c r="I539" t="s">
        <v>2532</v>
      </c>
      <c r="J539" t="s">
        <v>985</v>
      </c>
      <c r="K539" t="s">
        <v>986</v>
      </c>
      <c r="L539">
        <v>923</v>
      </c>
      <c r="N539" t="s">
        <v>2764</v>
      </c>
      <c r="O539" t="s">
        <v>2765</v>
      </c>
      <c r="P539">
        <v>1</v>
      </c>
      <c r="Q539" t="s">
        <v>2766</v>
      </c>
      <c r="R539" s="2">
        <v>244481</v>
      </c>
      <c r="S539" s="2">
        <v>244482</v>
      </c>
      <c r="T539" t="s">
        <v>2767</v>
      </c>
      <c r="U539">
        <v>23086968</v>
      </c>
      <c r="V539" t="s">
        <v>247</v>
      </c>
      <c r="W539">
        <v>18</v>
      </c>
      <c r="X539">
        <v>18</v>
      </c>
      <c r="Y539">
        <v>18</v>
      </c>
      <c r="Z539">
        <v>18</v>
      </c>
      <c r="AA539">
        <v>0</v>
      </c>
      <c r="AB539">
        <v>0</v>
      </c>
      <c r="AC539">
        <v>0</v>
      </c>
      <c r="AD539">
        <v>0</v>
      </c>
      <c r="AE539">
        <v>18</v>
      </c>
      <c r="AF539">
        <v>18</v>
      </c>
      <c r="AI539" t="s">
        <v>2537</v>
      </c>
      <c r="AJ539" t="s">
        <v>989</v>
      </c>
      <c r="AK539" t="s">
        <v>1039</v>
      </c>
      <c r="AL539" t="s">
        <v>1008</v>
      </c>
      <c r="AM539" t="s">
        <v>1009</v>
      </c>
      <c r="AN539" t="s">
        <v>2538</v>
      </c>
      <c r="AO539" t="s">
        <v>2539</v>
      </c>
      <c r="AP539">
        <v>10</v>
      </c>
      <c r="AQ539">
        <v>1</v>
      </c>
      <c r="AT539" t="s">
        <v>2540</v>
      </c>
      <c r="AU539" t="s">
        <v>2562</v>
      </c>
      <c r="AV539" t="s">
        <v>765</v>
      </c>
      <c r="AW539" t="s">
        <v>765</v>
      </c>
      <c r="AX539" t="s">
        <v>990</v>
      </c>
      <c r="AY539">
        <v>0</v>
      </c>
      <c r="AZ539" t="s">
        <v>994</v>
      </c>
      <c r="BA539">
        <v>1179740891016</v>
      </c>
      <c r="BD539">
        <v>1</v>
      </c>
      <c r="BF539" t="s">
        <v>2563</v>
      </c>
      <c r="BG539">
        <v>1333314600</v>
      </c>
      <c r="BH539" t="s">
        <v>995</v>
      </c>
      <c r="BI539">
        <v>18</v>
      </c>
      <c r="BJ539">
        <v>18</v>
      </c>
      <c r="BK539">
        <v>1300</v>
      </c>
      <c r="BL539" t="s">
        <v>2543</v>
      </c>
    </row>
    <row r="540" spans="3:64">
      <c r="C540" s="2">
        <v>244482</v>
      </c>
      <c r="D540" s="2">
        <v>244482</v>
      </c>
      <c r="F540">
        <v>489</v>
      </c>
      <c r="G540" t="s">
        <v>2531</v>
      </c>
      <c r="H540">
        <v>23</v>
      </c>
      <c r="I540" t="s">
        <v>2532</v>
      </c>
      <c r="J540" t="s">
        <v>985</v>
      </c>
      <c r="K540" t="s">
        <v>986</v>
      </c>
      <c r="L540">
        <v>923</v>
      </c>
      <c r="N540" t="s">
        <v>2764</v>
      </c>
      <c r="O540" t="s">
        <v>2765</v>
      </c>
      <c r="P540">
        <v>1</v>
      </c>
      <c r="Q540" t="s">
        <v>2766</v>
      </c>
      <c r="R540" s="2">
        <v>244481</v>
      </c>
      <c r="S540" s="2">
        <v>244482</v>
      </c>
      <c r="T540" t="s">
        <v>2767</v>
      </c>
      <c r="U540">
        <v>23095543</v>
      </c>
      <c r="V540" t="s">
        <v>80</v>
      </c>
      <c r="W540">
        <v>2</v>
      </c>
      <c r="X540">
        <v>6</v>
      </c>
      <c r="Y540">
        <v>2</v>
      </c>
      <c r="Z540">
        <v>6</v>
      </c>
      <c r="AA540">
        <v>0</v>
      </c>
      <c r="AB540">
        <v>0</v>
      </c>
      <c r="AC540">
        <v>0</v>
      </c>
      <c r="AD540">
        <v>0</v>
      </c>
      <c r="AE540">
        <v>2</v>
      </c>
      <c r="AF540">
        <v>6</v>
      </c>
      <c r="AI540" t="s">
        <v>2537</v>
      </c>
      <c r="AJ540" t="s">
        <v>989</v>
      </c>
      <c r="AK540" t="s">
        <v>1007</v>
      </c>
      <c r="AL540" t="s">
        <v>1008</v>
      </c>
      <c r="AM540" t="s">
        <v>1009</v>
      </c>
      <c r="AN540" t="s">
        <v>2538</v>
      </c>
      <c r="AO540" t="s">
        <v>2539</v>
      </c>
      <c r="AP540">
        <v>10</v>
      </c>
      <c r="AQ540">
        <v>1</v>
      </c>
      <c r="AT540" t="s">
        <v>2540</v>
      </c>
      <c r="AU540" t="s">
        <v>2562</v>
      </c>
      <c r="AV540" t="s">
        <v>1010</v>
      </c>
      <c r="AW540" t="s">
        <v>765</v>
      </c>
      <c r="AX540" t="s">
        <v>990</v>
      </c>
      <c r="AY540">
        <v>0</v>
      </c>
      <c r="AZ540" t="s">
        <v>994</v>
      </c>
      <c r="BA540">
        <v>1179740891016</v>
      </c>
      <c r="BD540">
        <v>1</v>
      </c>
      <c r="BF540" t="s">
        <v>2563</v>
      </c>
      <c r="BG540">
        <v>1333314600</v>
      </c>
      <c r="BH540" t="s">
        <v>995</v>
      </c>
      <c r="BI540">
        <v>2</v>
      </c>
      <c r="BJ540">
        <v>6</v>
      </c>
      <c r="BK540">
        <v>1300</v>
      </c>
      <c r="BL540" t="s">
        <v>2543</v>
      </c>
    </row>
    <row r="541" spans="3:64">
      <c r="C541" s="2">
        <v>244482</v>
      </c>
      <c r="D541" s="2">
        <v>244482</v>
      </c>
      <c r="F541">
        <v>489</v>
      </c>
      <c r="G541" t="s">
        <v>2531</v>
      </c>
      <c r="H541">
        <v>23</v>
      </c>
      <c r="I541" t="s">
        <v>2532</v>
      </c>
      <c r="J541" t="s">
        <v>985</v>
      </c>
      <c r="K541" t="s">
        <v>986</v>
      </c>
      <c r="L541">
        <v>923</v>
      </c>
      <c r="N541" t="s">
        <v>2764</v>
      </c>
      <c r="O541" t="s">
        <v>2765</v>
      </c>
      <c r="P541">
        <v>1</v>
      </c>
      <c r="Q541" t="s">
        <v>2766</v>
      </c>
      <c r="R541" s="2">
        <v>244481</v>
      </c>
      <c r="S541" s="2">
        <v>244482</v>
      </c>
      <c r="T541" t="s">
        <v>2767</v>
      </c>
      <c r="U541">
        <v>23015265</v>
      </c>
      <c r="V541" t="s">
        <v>181</v>
      </c>
      <c r="W541">
        <v>5</v>
      </c>
      <c r="X541">
        <v>5</v>
      </c>
      <c r="Y541">
        <v>5</v>
      </c>
      <c r="Z541">
        <v>5</v>
      </c>
      <c r="AA541">
        <v>0</v>
      </c>
      <c r="AB541">
        <v>0</v>
      </c>
      <c r="AC541">
        <v>0</v>
      </c>
      <c r="AD541">
        <v>0</v>
      </c>
      <c r="AE541">
        <v>5</v>
      </c>
      <c r="AF541">
        <v>5</v>
      </c>
      <c r="AI541" t="s">
        <v>2537</v>
      </c>
      <c r="AJ541" t="s">
        <v>989</v>
      </c>
      <c r="AK541" t="s">
        <v>1039</v>
      </c>
      <c r="AL541" t="s">
        <v>1008</v>
      </c>
      <c r="AM541" t="s">
        <v>1009</v>
      </c>
      <c r="AN541" t="s">
        <v>2538</v>
      </c>
      <c r="AO541" t="s">
        <v>2539</v>
      </c>
      <c r="AP541">
        <v>10</v>
      </c>
      <c r="AQ541">
        <v>1</v>
      </c>
      <c r="AT541" t="s">
        <v>2540</v>
      </c>
      <c r="AU541" t="s">
        <v>2562</v>
      </c>
      <c r="AV541" t="s">
        <v>765</v>
      </c>
      <c r="AW541" t="s">
        <v>765</v>
      </c>
      <c r="AX541" t="s">
        <v>990</v>
      </c>
      <c r="AY541">
        <v>0</v>
      </c>
      <c r="AZ541" t="s">
        <v>994</v>
      </c>
      <c r="BA541">
        <v>1179740891016</v>
      </c>
      <c r="BD541">
        <v>1</v>
      </c>
      <c r="BF541" t="s">
        <v>2563</v>
      </c>
      <c r="BG541">
        <v>1333314600</v>
      </c>
      <c r="BH541" t="s">
        <v>995</v>
      </c>
      <c r="BI541">
        <v>5</v>
      </c>
      <c r="BJ541">
        <v>5</v>
      </c>
      <c r="BK541">
        <v>1300</v>
      </c>
      <c r="BL541" t="s">
        <v>2543</v>
      </c>
    </row>
    <row r="542" spans="3:64">
      <c r="C542" s="2">
        <v>244482</v>
      </c>
      <c r="D542" s="2">
        <v>244482</v>
      </c>
      <c r="F542">
        <v>489</v>
      </c>
      <c r="G542" t="s">
        <v>2531</v>
      </c>
      <c r="H542">
        <v>23</v>
      </c>
      <c r="I542" t="s">
        <v>2532</v>
      </c>
      <c r="J542" t="s">
        <v>985</v>
      </c>
      <c r="K542" t="s">
        <v>986</v>
      </c>
      <c r="L542">
        <v>923</v>
      </c>
      <c r="N542" t="s">
        <v>2768</v>
      </c>
      <c r="O542" t="s">
        <v>2769</v>
      </c>
      <c r="P542">
        <v>1</v>
      </c>
      <c r="Q542" t="s">
        <v>2770</v>
      </c>
      <c r="R542" s="2">
        <v>244481</v>
      </c>
      <c r="S542" s="2">
        <v>244482</v>
      </c>
      <c r="T542" t="s">
        <v>2771</v>
      </c>
      <c r="U542">
        <v>23086966</v>
      </c>
      <c r="V542" t="s">
        <v>199</v>
      </c>
      <c r="W542">
        <v>3</v>
      </c>
      <c r="X542">
        <v>3</v>
      </c>
      <c r="Y542">
        <v>3</v>
      </c>
      <c r="Z542">
        <v>3</v>
      </c>
      <c r="AA542">
        <v>0</v>
      </c>
      <c r="AB542">
        <v>0</v>
      </c>
      <c r="AC542">
        <v>0</v>
      </c>
      <c r="AD542">
        <v>0</v>
      </c>
      <c r="AE542">
        <v>3</v>
      </c>
      <c r="AF542">
        <v>3</v>
      </c>
      <c r="AI542" t="s">
        <v>2537</v>
      </c>
      <c r="AJ542" t="s">
        <v>989</v>
      </c>
      <c r="AK542" t="s">
        <v>1039</v>
      </c>
      <c r="AL542" t="s">
        <v>1008</v>
      </c>
      <c r="AM542" t="s">
        <v>1009</v>
      </c>
      <c r="AN542" t="s">
        <v>2538</v>
      </c>
      <c r="AO542" t="s">
        <v>2539</v>
      </c>
      <c r="AP542">
        <v>10</v>
      </c>
      <c r="AQ542">
        <v>1</v>
      </c>
      <c r="AT542" t="s">
        <v>2540</v>
      </c>
      <c r="AU542" t="s">
        <v>2562</v>
      </c>
      <c r="AV542" t="s">
        <v>765</v>
      </c>
      <c r="AW542" t="s">
        <v>765</v>
      </c>
      <c r="AX542" t="s">
        <v>990</v>
      </c>
      <c r="AY542">
        <v>0</v>
      </c>
      <c r="AZ542" t="s">
        <v>994</v>
      </c>
      <c r="BA542">
        <v>1179740891021</v>
      </c>
      <c r="BD542">
        <v>1</v>
      </c>
      <c r="BF542" t="s">
        <v>2563</v>
      </c>
      <c r="BG542">
        <v>1333314600</v>
      </c>
      <c r="BH542" t="s">
        <v>995</v>
      </c>
      <c r="BI542">
        <v>3</v>
      </c>
      <c r="BJ542">
        <v>3</v>
      </c>
      <c r="BK542">
        <v>1300</v>
      </c>
      <c r="BL542" t="s">
        <v>2543</v>
      </c>
    </row>
    <row r="543" spans="3:64">
      <c r="C543" s="2">
        <v>244482</v>
      </c>
      <c r="D543" s="2">
        <v>244482</v>
      </c>
      <c r="F543">
        <v>489</v>
      </c>
      <c r="G543" t="s">
        <v>2531</v>
      </c>
      <c r="H543">
        <v>23</v>
      </c>
      <c r="I543" t="s">
        <v>2532</v>
      </c>
      <c r="J543" t="s">
        <v>985</v>
      </c>
      <c r="K543" t="s">
        <v>986</v>
      </c>
      <c r="L543">
        <v>923</v>
      </c>
      <c r="N543" t="s">
        <v>2768</v>
      </c>
      <c r="O543" t="s">
        <v>2769</v>
      </c>
      <c r="P543">
        <v>1</v>
      </c>
      <c r="Q543" t="s">
        <v>2770</v>
      </c>
      <c r="R543" s="2">
        <v>244481</v>
      </c>
      <c r="S543" s="2">
        <v>244482</v>
      </c>
      <c r="T543" t="s">
        <v>2771</v>
      </c>
      <c r="U543">
        <v>23086969</v>
      </c>
      <c r="V543" t="s">
        <v>189</v>
      </c>
      <c r="W543">
        <v>6</v>
      </c>
      <c r="X543">
        <v>6</v>
      </c>
      <c r="Y543">
        <v>6</v>
      </c>
      <c r="Z543">
        <v>6</v>
      </c>
      <c r="AA543">
        <v>0</v>
      </c>
      <c r="AB543">
        <v>0</v>
      </c>
      <c r="AC543">
        <v>0</v>
      </c>
      <c r="AD543">
        <v>0</v>
      </c>
      <c r="AE543">
        <v>6</v>
      </c>
      <c r="AF543">
        <v>6</v>
      </c>
      <c r="AI543" t="s">
        <v>2537</v>
      </c>
      <c r="AJ543" t="s">
        <v>989</v>
      </c>
      <c r="AK543" t="s">
        <v>1039</v>
      </c>
      <c r="AL543" t="s">
        <v>1008</v>
      </c>
      <c r="AM543" t="s">
        <v>1009</v>
      </c>
      <c r="AN543" t="s">
        <v>2538</v>
      </c>
      <c r="AO543" t="s">
        <v>2539</v>
      </c>
      <c r="AP543">
        <v>10</v>
      </c>
      <c r="AQ543">
        <v>1</v>
      </c>
      <c r="AT543" t="s">
        <v>2540</v>
      </c>
      <c r="AU543" t="s">
        <v>2562</v>
      </c>
      <c r="AV543" t="s">
        <v>765</v>
      </c>
      <c r="AW543" t="s">
        <v>765</v>
      </c>
      <c r="AX543" t="s">
        <v>990</v>
      </c>
      <c r="AY543">
        <v>0</v>
      </c>
      <c r="AZ543" t="s">
        <v>994</v>
      </c>
      <c r="BA543">
        <v>1179740891021</v>
      </c>
      <c r="BD543">
        <v>1</v>
      </c>
      <c r="BF543" t="s">
        <v>2563</v>
      </c>
      <c r="BG543">
        <v>1333314600</v>
      </c>
      <c r="BH543" t="s">
        <v>995</v>
      </c>
      <c r="BI543">
        <v>6</v>
      </c>
      <c r="BJ543">
        <v>6</v>
      </c>
      <c r="BK543">
        <v>1300</v>
      </c>
      <c r="BL543" t="s">
        <v>2543</v>
      </c>
    </row>
    <row r="544" spans="3:64">
      <c r="C544" s="2">
        <v>244482</v>
      </c>
      <c r="D544" s="2">
        <v>244482</v>
      </c>
      <c r="F544">
        <v>489</v>
      </c>
      <c r="G544" t="s">
        <v>2531</v>
      </c>
      <c r="H544">
        <v>23</v>
      </c>
      <c r="I544" t="s">
        <v>2532</v>
      </c>
      <c r="J544" t="s">
        <v>985</v>
      </c>
      <c r="K544" t="s">
        <v>986</v>
      </c>
      <c r="L544">
        <v>923</v>
      </c>
      <c r="N544" t="s">
        <v>2768</v>
      </c>
      <c r="O544" t="s">
        <v>2769</v>
      </c>
      <c r="P544">
        <v>1</v>
      </c>
      <c r="Q544" t="s">
        <v>2770</v>
      </c>
      <c r="R544" s="2">
        <v>244481</v>
      </c>
      <c r="S544" s="2">
        <v>244482</v>
      </c>
      <c r="T544" t="s">
        <v>2771</v>
      </c>
      <c r="U544">
        <v>23090984</v>
      </c>
      <c r="V544" t="s">
        <v>227</v>
      </c>
      <c r="W544">
        <v>3</v>
      </c>
      <c r="X544">
        <v>3</v>
      </c>
      <c r="Y544">
        <v>3</v>
      </c>
      <c r="Z544">
        <v>3</v>
      </c>
      <c r="AA544">
        <v>0</v>
      </c>
      <c r="AB544">
        <v>0</v>
      </c>
      <c r="AC544">
        <v>0</v>
      </c>
      <c r="AD544">
        <v>0</v>
      </c>
      <c r="AE544">
        <v>3</v>
      </c>
      <c r="AF544">
        <v>3</v>
      </c>
      <c r="AI544" t="s">
        <v>2537</v>
      </c>
      <c r="AJ544" t="s">
        <v>989</v>
      </c>
      <c r="AK544" t="s">
        <v>1039</v>
      </c>
      <c r="AL544" t="s">
        <v>1008</v>
      </c>
      <c r="AM544" t="s">
        <v>1009</v>
      </c>
      <c r="AN544" t="s">
        <v>2538</v>
      </c>
      <c r="AO544" t="s">
        <v>2539</v>
      </c>
      <c r="AP544">
        <v>10</v>
      </c>
      <c r="AQ544">
        <v>1</v>
      </c>
      <c r="AT544" t="s">
        <v>2540</v>
      </c>
      <c r="AU544" t="s">
        <v>2562</v>
      </c>
      <c r="AV544" t="s">
        <v>765</v>
      </c>
      <c r="AW544" t="s">
        <v>765</v>
      </c>
      <c r="AX544" t="s">
        <v>990</v>
      </c>
      <c r="AY544">
        <v>0</v>
      </c>
      <c r="AZ544" t="s">
        <v>994</v>
      </c>
      <c r="BA544">
        <v>1179740891021</v>
      </c>
      <c r="BD544">
        <v>1</v>
      </c>
      <c r="BF544" t="s">
        <v>2563</v>
      </c>
      <c r="BG544">
        <v>1333314600</v>
      </c>
      <c r="BH544" t="s">
        <v>995</v>
      </c>
      <c r="BI544">
        <v>3</v>
      </c>
      <c r="BJ544">
        <v>3</v>
      </c>
      <c r="BK544">
        <v>1300</v>
      </c>
      <c r="BL544" t="s">
        <v>2543</v>
      </c>
    </row>
    <row r="545" spans="3:64">
      <c r="C545" s="2">
        <v>244482</v>
      </c>
      <c r="D545" s="2">
        <v>244482</v>
      </c>
      <c r="F545">
        <v>489</v>
      </c>
      <c r="G545" t="s">
        <v>2531</v>
      </c>
      <c r="H545">
        <v>23</v>
      </c>
      <c r="I545" t="s">
        <v>2532</v>
      </c>
      <c r="J545" t="s">
        <v>985</v>
      </c>
      <c r="K545" t="s">
        <v>986</v>
      </c>
      <c r="L545">
        <v>923</v>
      </c>
      <c r="N545" t="s">
        <v>2768</v>
      </c>
      <c r="O545" t="s">
        <v>2769</v>
      </c>
      <c r="P545">
        <v>1</v>
      </c>
      <c r="Q545" t="s">
        <v>2770</v>
      </c>
      <c r="R545" s="2">
        <v>244481</v>
      </c>
      <c r="S545" s="2">
        <v>244482</v>
      </c>
      <c r="T545" t="s">
        <v>2771</v>
      </c>
      <c r="U545">
        <v>23086970</v>
      </c>
      <c r="V545" t="s">
        <v>191</v>
      </c>
      <c r="W545">
        <v>3</v>
      </c>
      <c r="X545">
        <v>3</v>
      </c>
      <c r="Y545">
        <v>3</v>
      </c>
      <c r="Z545">
        <v>3</v>
      </c>
      <c r="AA545">
        <v>0</v>
      </c>
      <c r="AB545">
        <v>0</v>
      </c>
      <c r="AC545">
        <v>0</v>
      </c>
      <c r="AD545">
        <v>0</v>
      </c>
      <c r="AE545">
        <v>3</v>
      </c>
      <c r="AF545">
        <v>3</v>
      </c>
      <c r="AI545" t="s">
        <v>2537</v>
      </c>
      <c r="AJ545" t="s">
        <v>989</v>
      </c>
      <c r="AK545" t="s">
        <v>1039</v>
      </c>
      <c r="AL545" t="s">
        <v>1008</v>
      </c>
      <c r="AM545" t="s">
        <v>1009</v>
      </c>
      <c r="AN545" t="s">
        <v>2538</v>
      </c>
      <c r="AO545" t="s">
        <v>2539</v>
      </c>
      <c r="AP545">
        <v>10</v>
      </c>
      <c r="AQ545">
        <v>1</v>
      </c>
      <c r="AT545" t="s">
        <v>2540</v>
      </c>
      <c r="AU545" t="s">
        <v>2562</v>
      </c>
      <c r="AV545" t="s">
        <v>765</v>
      </c>
      <c r="AW545" t="s">
        <v>765</v>
      </c>
      <c r="AX545" t="s">
        <v>990</v>
      </c>
      <c r="AY545">
        <v>0</v>
      </c>
      <c r="AZ545" t="s">
        <v>994</v>
      </c>
      <c r="BA545">
        <v>1179740891021</v>
      </c>
      <c r="BD545">
        <v>1</v>
      </c>
      <c r="BF545" t="s">
        <v>2563</v>
      </c>
      <c r="BG545">
        <v>1333314600</v>
      </c>
      <c r="BH545" t="s">
        <v>995</v>
      </c>
      <c r="BI545">
        <v>3</v>
      </c>
      <c r="BJ545">
        <v>3</v>
      </c>
      <c r="BK545">
        <v>1300</v>
      </c>
      <c r="BL545" t="s">
        <v>2543</v>
      </c>
    </row>
    <row r="546" spans="3:64">
      <c r="C546" s="2">
        <v>244482</v>
      </c>
      <c r="D546" s="2">
        <v>244482</v>
      </c>
      <c r="F546">
        <v>489</v>
      </c>
      <c r="G546" t="s">
        <v>2531</v>
      </c>
      <c r="H546">
        <v>23</v>
      </c>
      <c r="I546" t="s">
        <v>2532</v>
      </c>
      <c r="J546" t="s">
        <v>985</v>
      </c>
      <c r="K546" t="s">
        <v>986</v>
      </c>
      <c r="L546">
        <v>923</v>
      </c>
      <c r="N546" t="s">
        <v>2768</v>
      </c>
      <c r="O546" t="s">
        <v>2769</v>
      </c>
      <c r="P546">
        <v>1</v>
      </c>
      <c r="Q546" t="s">
        <v>2770</v>
      </c>
      <c r="R546" s="2">
        <v>244481</v>
      </c>
      <c r="S546" s="2">
        <v>244482</v>
      </c>
      <c r="T546" t="s">
        <v>2771</v>
      </c>
      <c r="U546">
        <v>23039556</v>
      </c>
      <c r="V546" t="s">
        <v>267</v>
      </c>
      <c r="W546">
        <v>3</v>
      </c>
      <c r="X546">
        <v>15</v>
      </c>
      <c r="Y546">
        <v>3</v>
      </c>
      <c r="Z546">
        <v>15</v>
      </c>
      <c r="AA546">
        <v>0</v>
      </c>
      <c r="AB546">
        <v>0</v>
      </c>
      <c r="AC546">
        <v>0</v>
      </c>
      <c r="AD546">
        <v>0</v>
      </c>
      <c r="AE546">
        <v>3</v>
      </c>
      <c r="AF546">
        <v>15</v>
      </c>
      <c r="AI546" t="s">
        <v>2537</v>
      </c>
      <c r="AJ546" t="s">
        <v>989</v>
      </c>
      <c r="AK546" t="s">
        <v>1039</v>
      </c>
      <c r="AL546" t="s">
        <v>1008</v>
      </c>
      <c r="AM546" t="s">
        <v>1009</v>
      </c>
      <c r="AN546" t="s">
        <v>2538</v>
      </c>
      <c r="AO546" t="s">
        <v>2539</v>
      </c>
      <c r="AP546">
        <v>10</v>
      </c>
      <c r="AQ546">
        <v>1</v>
      </c>
      <c r="AT546" t="s">
        <v>2540</v>
      </c>
      <c r="AU546" t="s">
        <v>2562</v>
      </c>
      <c r="AV546" t="s">
        <v>1010</v>
      </c>
      <c r="AW546" t="s">
        <v>765</v>
      </c>
      <c r="AX546" t="s">
        <v>990</v>
      </c>
      <c r="AY546">
        <v>0</v>
      </c>
      <c r="AZ546" t="s">
        <v>994</v>
      </c>
      <c r="BA546">
        <v>1179740891021</v>
      </c>
      <c r="BD546">
        <v>1</v>
      </c>
      <c r="BF546" t="s">
        <v>2563</v>
      </c>
      <c r="BG546">
        <v>1333314600</v>
      </c>
      <c r="BH546" t="s">
        <v>995</v>
      </c>
      <c r="BI546">
        <v>3</v>
      </c>
      <c r="BJ546">
        <v>15</v>
      </c>
      <c r="BK546">
        <v>1300</v>
      </c>
      <c r="BL546" t="s">
        <v>2543</v>
      </c>
    </row>
    <row r="547" spans="3:64">
      <c r="C547" s="2">
        <v>244482</v>
      </c>
      <c r="D547" s="2">
        <v>244482</v>
      </c>
      <c r="F547">
        <v>489</v>
      </c>
      <c r="G547" t="s">
        <v>2531</v>
      </c>
      <c r="H547">
        <v>23</v>
      </c>
      <c r="I547" t="s">
        <v>2532</v>
      </c>
      <c r="J547" t="s">
        <v>985</v>
      </c>
      <c r="K547" t="s">
        <v>986</v>
      </c>
      <c r="L547">
        <v>923</v>
      </c>
      <c r="N547" t="s">
        <v>2768</v>
      </c>
      <c r="O547" t="s">
        <v>2769</v>
      </c>
      <c r="P547">
        <v>1</v>
      </c>
      <c r="Q547" t="s">
        <v>2770</v>
      </c>
      <c r="R547" s="2">
        <v>244481</v>
      </c>
      <c r="S547" s="2">
        <v>244482</v>
      </c>
      <c r="T547" t="s">
        <v>2771</v>
      </c>
      <c r="U547">
        <v>23092558</v>
      </c>
      <c r="V547" t="s">
        <v>251</v>
      </c>
      <c r="W547">
        <v>5</v>
      </c>
      <c r="X547">
        <v>5</v>
      </c>
      <c r="Y547">
        <v>5</v>
      </c>
      <c r="Z547">
        <v>5</v>
      </c>
      <c r="AA547">
        <v>0</v>
      </c>
      <c r="AB547">
        <v>0</v>
      </c>
      <c r="AC547">
        <v>0</v>
      </c>
      <c r="AD547">
        <v>0</v>
      </c>
      <c r="AE547">
        <v>5</v>
      </c>
      <c r="AF547">
        <v>5</v>
      </c>
      <c r="AI547" t="s">
        <v>2537</v>
      </c>
      <c r="AJ547" t="s">
        <v>989</v>
      </c>
      <c r="AK547" t="s">
        <v>1039</v>
      </c>
      <c r="AL547" t="s">
        <v>1008</v>
      </c>
      <c r="AM547" t="s">
        <v>1009</v>
      </c>
      <c r="AN547" t="s">
        <v>2538</v>
      </c>
      <c r="AO547" t="s">
        <v>2539</v>
      </c>
      <c r="AP547">
        <v>10</v>
      </c>
      <c r="AQ547">
        <v>1</v>
      </c>
      <c r="AT547" t="s">
        <v>2540</v>
      </c>
      <c r="AU547" t="s">
        <v>2562</v>
      </c>
      <c r="AV547" t="s">
        <v>765</v>
      </c>
      <c r="AW547" t="s">
        <v>765</v>
      </c>
      <c r="AX547" t="s">
        <v>990</v>
      </c>
      <c r="AY547">
        <v>0</v>
      </c>
      <c r="AZ547" t="s">
        <v>994</v>
      </c>
      <c r="BA547">
        <v>1179740891021</v>
      </c>
      <c r="BD547">
        <v>1</v>
      </c>
      <c r="BF547" t="s">
        <v>2563</v>
      </c>
      <c r="BG547">
        <v>1333314600</v>
      </c>
      <c r="BH547" t="s">
        <v>995</v>
      </c>
      <c r="BI547">
        <v>5</v>
      </c>
      <c r="BJ547">
        <v>5</v>
      </c>
      <c r="BK547">
        <v>1300</v>
      </c>
      <c r="BL547" t="s">
        <v>2543</v>
      </c>
    </row>
    <row r="548" spans="3:64">
      <c r="C548" s="2">
        <v>244482</v>
      </c>
      <c r="D548" s="2">
        <v>244482</v>
      </c>
      <c r="F548">
        <v>489</v>
      </c>
      <c r="G548" t="s">
        <v>2531</v>
      </c>
      <c r="H548">
        <v>23</v>
      </c>
      <c r="I548" t="s">
        <v>2532</v>
      </c>
      <c r="J548" t="s">
        <v>985</v>
      </c>
      <c r="K548" t="s">
        <v>986</v>
      </c>
      <c r="L548">
        <v>923</v>
      </c>
      <c r="N548" t="s">
        <v>2768</v>
      </c>
      <c r="O548" t="s">
        <v>2769</v>
      </c>
      <c r="P548">
        <v>1</v>
      </c>
      <c r="Q548" t="s">
        <v>2770</v>
      </c>
      <c r="R548" s="2">
        <v>244481</v>
      </c>
      <c r="S548" s="2">
        <v>244482</v>
      </c>
      <c r="T548" t="s">
        <v>2771</v>
      </c>
      <c r="U548">
        <v>23086968</v>
      </c>
      <c r="V548" t="s">
        <v>247</v>
      </c>
      <c r="W548">
        <v>12</v>
      </c>
      <c r="X548">
        <v>12</v>
      </c>
      <c r="Y548">
        <v>12</v>
      </c>
      <c r="Z548">
        <v>12</v>
      </c>
      <c r="AA548">
        <v>0</v>
      </c>
      <c r="AB548">
        <v>0</v>
      </c>
      <c r="AC548">
        <v>0</v>
      </c>
      <c r="AD548">
        <v>0</v>
      </c>
      <c r="AE548">
        <v>12</v>
      </c>
      <c r="AF548">
        <v>12</v>
      </c>
      <c r="AI548" t="s">
        <v>2537</v>
      </c>
      <c r="AJ548" t="s">
        <v>989</v>
      </c>
      <c r="AK548" t="s">
        <v>1039</v>
      </c>
      <c r="AL548" t="s">
        <v>1008</v>
      </c>
      <c r="AM548" t="s">
        <v>1009</v>
      </c>
      <c r="AN548" t="s">
        <v>2538</v>
      </c>
      <c r="AO548" t="s">
        <v>2539</v>
      </c>
      <c r="AP548">
        <v>10</v>
      </c>
      <c r="AQ548">
        <v>1</v>
      </c>
      <c r="AT548" t="s">
        <v>2540</v>
      </c>
      <c r="AU548" t="s">
        <v>2562</v>
      </c>
      <c r="AV548" t="s">
        <v>765</v>
      </c>
      <c r="AW548" t="s">
        <v>765</v>
      </c>
      <c r="AX548" t="s">
        <v>990</v>
      </c>
      <c r="AY548">
        <v>0</v>
      </c>
      <c r="AZ548" t="s">
        <v>994</v>
      </c>
      <c r="BA548">
        <v>1179740891021</v>
      </c>
      <c r="BD548">
        <v>1</v>
      </c>
      <c r="BF548" t="s">
        <v>2563</v>
      </c>
      <c r="BG548">
        <v>1333314600</v>
      </c>
      <c r="BH548" t="s">
        <v>995</v>
      </c>
      <c r="BI548">
        <v>12</v>
      </c>
      <c r="BJ548">
        <v>12</v>
      </c>
      <c r="BK548">
        <v>1300</v>
      </c>
      <c r="BL548" t="s">
        <v>2543</v>
      </c>
    </row>
    <row r="549" spans="3:64">
      <c r="C549" s="2">
        <v>244482</v>
      </c>
      <c r="D549" s="2">
        <v>244482</v>
      </c>
      <c r="F549">
        <v>489</v>
      </c>
      <c r="G549" t="s">
        <v>2531</v>
      </c>
      <c r="H549">
        <v>23</v>
      </c>
      <c r="I549" t="s">
        <v>2532</v>
      </c>
      <c r="J549" t="s">
        <v>985</v>
      </c>
      <c r="K549" t="s">
        <v>986</v>
      </c>
      <c r="L549">
        <v>923</v>
      </c>
      <c r="N549" t="s">
        <v>2768</v>
      </c>
      <c r="O549" t="s">
        <v>2769</v>
      </c>
      <c r="P549">
        <v>1</v>
      </c>
      <c r="Q549" t="s">
        <v>2770</v>
      </c>
      <c r="R549" s="2">
        <v>244481</v>
      </c>
      <c r="S549" s="2">
        <v>244482</v>
      </c>
      <c r="T549" t="s">
        <v>2771</v>
      </c>
      <c r="U549">
        <v>23090974</v>
      </c>
      <c r="V549" t="s">
        <v>211</v>
      </c>
      <c r="W549">
        <v>3</v>
      </c>
      <c r="X549">
        <v>3</v>
      </c>
      <c r="Y549">
        <v>3</v>
      </c>
      <c r="Z549">
        <v>3</v>
      </c>
      <c r="AA549">
        <v>0</v>
      </c>
      <c r="AB549">
        <v>0</v>
      </c>
      <c r="AC549">
        <v>0</v>
      </c>
      <c r="AD549">
        <v>0</v>
      </c>
      <c r="AE549">
        <v>3</v>
      </c>
      <c r="AF549">
        <v>3</v>
      </c>
      <c r="AI549" t="s">
        <v>2537</v>
      </c>
      <c r="AJ549" t="s">
        <v>989</v>
      </c>
      <c r="AK549" t="s">
        <v>1039</v>
      </c>
      <c r="AL549" t="s">
        <v>1008</v>
      </c>
      <c r="AM549" t="s">
        <v>1009</v>
      </c>
      <c r="AN549" t="s">
        <v>2538</v>
      </c>
      <c r="AO549" t="s">
        <v>2539</v>
      </c>
      <c r="AP549">
        <v>10</v>
      </c>
      <c r="AQ549">
        <v>1</v>
      </c>
      <c r="AT549" t="s">
        <v>2540</v>
      </c>
      <c r="AU549" t="s">
        <v>2562</v>
      </c>
      <c r="AV549" t="s">
        <v>765</v>
      </c>
      <c r="AW549" t="s">
        <v>765</v>
      </c>
      <c r="AX549" t="s">
        <v>990</v>
      </c>
      <c r="AY549">
        <v>0</v>
      </c>
      <c r="AZ549" t="s">
        <v>994</v>
      </c>
      <c r="BA549">
        <v>1179740891021</v>
      </c>
      <c r="BD549">
        <v>1</v>
      </c>
      <c r="BF549" t="s">
        <v>2563</v>
      </c>
      <c r="BG549">
        <v>1333314600</v>
      </c>
      <c r="BH549" t="s">
        <v>995</v>
      </c>
      <c r="BI549">
        <v>3</v>
      </c>
      <c r="BJ549">
        <v>3</v>
      </c>
      <c r="BK549">
        <v>1300</v>
      </c>
      <c r="BL549" t="s">
        <v>2543</v>
      </c>
    </row>
    <row r="550" spans="3:64">
      <c r="C550" s="2">
        <v>244482</v>
      </c>
      <c r="D550" s="2">
        <v>244482</v>
      </c>
      <c r="F550">
        <v>489</v>
      </c>
      <c r="G550" t="s">
        <v>2531</v>
      </c>
      <c r="H550">
        <v>23</v>
      </c>
      <c r="I550" t="s">
        <v>2532</v>
      </c>
      <c r="J550" t="s">
        <v>985</v>
      </c>
      <c r="K550" t="s">
        <v>986</v>
      </c>
      <c r="L550">
        <v>923</v>
      </c>
      <c r="N550" t="s">
        <v>2768</v>
      </c>
      <c r="O550" t="s">
        <v>2769</v>
      </c>
      <c r="P550">
        <v>1</v>
      </c>
      <c r="Q550" t="s">
        <v>2770</v>
      </c>
      <c r="R550" s="2">
        <v>244481</v>
      </c>
      <c r="S550" s="2">
        <v>244482</v>
      </c>
      <c r="T550" t="s">
        <v>2771</v>
      </c>
      <c r="U550">
        <v>23090975</v>
      </c>
      <c r="V550" t="s">
        <v>249</v>
      </c>
      <c r="W550">
        <v>6</v>
      </c>
      <c r="X550">
        <v>6</v>
      </c>
      <c r="Y550">
        <v>6</v>
      </c>
      <c r="Z550">
        <v>6</v>
      </c>
      <c r="AA550">
        <v>0</v>
      </c>
      <c r="AB550">
        <v>0</v>
      </c>
      <c r="AC550">
        <v>0</v>
      </c>
      <c r="AD550">
        <v>0</v>
      </c>
      <c r="AE550">
        <v>6</v>
      </c>
      <c r="AF550">
        <v>6</v>
      </c>
      <c r="AI550" t="s">
        <v>2537</v>
      </c>
      <c r="AJ550" t="s">
        <v>989</v>
      </c>
      <c r="AK550" t="s">
        <v>1039</v>
      </c>
      <c r="AL550" t="s">
        <v>1008</v>
      </c>
      <c r="AM550" t="s">
        <v>1009</v>
      </c>
      <c r="AN550" t="s">
        <v>2538</v>
      </c>
      <c r="AO550" t="s">
        <v>2539</v>
      </c>
      <c r="AP550">
        <v>10</v>
      </c>
      <c r="AQ550">
        <v>1</v>
      </c>
      <c r="AT550" t="s">
        <v>2540</v>
      </c>
      <c r="AU550" t="s">
        <v>2562</v>
      </c>
      <c r="AV550" t="s">
        <v>765</v>
      </c>
      <c r="AW550" t="s">
        <v>765</v>
      </c>
      <c r="AX550" t="s">
        <v>990</v>
      </c>
      <c r="AY550">
        <v>0</v>
      </c>
      <c r="AZ550" t="s">
        <v>994</v>
      </c>
      <c r="BA550">
        <v>1179740891021</v>
      </c>
      <c r="BD550">
        <v>1</v>
      </c>
      <c r="BF550" t="s">
        <v>2563</v>
      </c>
      <c r="BG550">
        <v>1333314600</v>
      </c>
      <c r="BH550" t="s">
        <v>995</v>
      </c>
      <c r="BI550">
        <v>6</v>
      </c>
      <c r="BJ550">
        <v>6</v>
      </c>
      <c r="BK550">
        <v>1300</v>
      </c>
      <c r="BL550" t="s">
        <v>2543</v>
      </c>
    </row>
    <row r="551" spans="3:64">
      <c r="C551" s="2">
        <v>244482</v>
      </c>
      <c r="D551" s="2">
        <v>244482</v>
      </c>
      <c r="F551">
        <v>489</v>
      </c>
      <c r="G551" t="s">
        <v>2531</v>
      </c>
      <c r="H551">
        <v>23</v>
      </c>
      <c r="I551" t="s">
        <v>2532</v>
      </c>
      <c r="J551" t="s">
        <v>985</v>
      </c>
      <c r="K551" t="s">
        <v>986</v>
      </c>
      <c r="L551">
        <v>923</v>
      </c>
      <c r="N551" t="s">
        <v>2768</v>
      </c>
      <c r="O551" t="s">
        <v>2769</v>
      </c>
      <c r="P551">
        <v>1</v>
      </c>
      <c r="Q551" t="s">
        <v>2770</v>
      </c>
      <c r="R551" s="2">
        <v>244481</v>
      </c>
      <c r="S551" s="2">
        <v>244482</v>
      </c>
      <c r="T551" t="s">
        <v>2771</v>
      </c>
      <c r="U551">
        <v>23086963</v>
      </c>
      <c r="V551" t="s">
        <v>142</v>
      </c>
      <c r="W551">
        <v>24</v>
      </c>
      <c r="X551">
        <v>24</v>
      </c>
      <c r="Y551">
        <v>24</v>
      </c>
      <c r="Z551">
        <v>24</v>
      </c>
      <c r="AA551">
        <v>0</v>
      </c>
      <c r="AB551">
        <v>0</v>
      </c>
      <c r="AC551">
        <v>0</v>
      </c>
      <c r="AD551">
        <v>0</v>
      </c>
      <c r="AE551">
        <v>24</v>
      </c>
      <c r="AF551">
        <v>24</v>
      </c>
      <c r="AI551" t="s">
        <v>2537</v>
      </c>
      <c r="AJ551" t="s">
        <v>989</v>
      </c>
      <c r="AK551" t="s">
        <v>1039</v>
      </c>
      <c r="AL551" t="s">
        <v>1008</v>
      </c>
      <c r="AM551" t="s">
        <v>1009</v>
      </c>
      <c r="AN551" t="s">
        <v>2538</v>
      </c>
      <c r="AO551" t="s">
        <v>2539</v>
      </c>
      <c r="AP551">
        <v>10</v>
      </c>
      <c r="AQ551">
        <v>1</v>
      </c>
      <c r="AT551" t="s">
        <v>2540</v>
      </c>
      <c r="AU551" t="s">
        <v>2562</v>
      </c>
      <c r="AV551" t="s">
        <v>765</v>
      </c>
      <c r="AW551" t="s">
        <v>765</v>
      </c>
      <c r="AX551" t="s">
        <v>990</v>
      </c>
      <c r="AY551">
        <v>0</v>
      </c>
      <c r="AZ551" t="s">
        <v>994</v>
      </c>
      <c r="BA551">
        <v>1179740891021</v>
      </c>
      <c r="BD551">
        <v>1</v>
      </c>
      <c r="BF551" t="s">
        <v>2563</v>
      </c>
      <c r="BG551">
        <v>1333314600</v>
      </c>
      <c r="BH551" t="s">
        <v>995</v>
      </c>
      <c r="BI551">
        <v>24</v>
      </c>
      <c r="BJ551">
        <v>24</v>
      </c>
      <c r="BK551">
        <v>1300</v>
      </c>
      <c r="BL551" t="s">
        <v>2543</v>
      </c>
    </row>
    <row r="552" spans="3:64">
      <c r="C552" s="2">
        <v>244482</v>
      </c>
      <c r="D552" s="2">
        <v>244482</v>
      </c>
      <c r="F552">
        <v>489</v>
      </c>
      <c r="G552" t="s">
        <v>2531</v>
      </c>
      <c r="H552">
        <v>23</v>
      </c>
      <c r="I552" t="s">
        <v>2532</v>
      </c>
      <c r="J552" t="s">
        <v>985</v>
      </c>
      <c r="K552" t="s">
        <v>986</v>
      </c>
      <c r="L552">
        <v>923</v>
      </c>
      <c r="N552" t="s">
        <v>2768</v>
      </c>
      <c r="O552" t="s">
        <v>2769</v>
      </c>
      <c r="P552">
        <v>1</v>
      </c>
      <c r="Q552" t="s">
        <v>2770</v>
      </c>
      <c r="R552" s="2">
        <v>244481</v>
      </c>
      <c r="S552" s="2">
        <v>244482</v>
      </c>
      <c r="T552" t="s">
        <v>2771</v>
      </c>
      <c r="U552">
        <v>23086964</v>
      </c>
      <c r="V552" t="s">
        <v>156</v>
      </c>
      <c r="W552">
        <v>18</v>
      </c>
      <c r="X552">
        <v>18</v>
      </c>
      <c r="Y552">
        <v>18</v>
      </c>
      <c r="Z552">
        <v>18</v>
      </c>
      <c r="AA552">
        <v>0</v>
      </c>
      <c r="AB552">
        <v>0</v>
      </c>
      <c r="AC552">
        <v>0</v>
      </c>
      <c r="AD552">
        <v>0</v>
      </c>
      <c r="AE552">
        <v>18</v>
      </c>
      <c r="AF552">
        <v>18</v>
      </c>
      <c r="AI552" t="s">
        <v>2537</v>
      </c>
      <c r="AJ552" t="s">
        <v>989</v>
      </c>
      <c r="AK552" t="s">
        <v>1039</v>
      </c>
      <c r="AL552" t="s">
        <v>1008</v>
      </c>
      <c r="AM552" t="s">
        <v>1009</v>
      </c>
      <c r="AN552" t="s">
        <v>2538</v>
      </c>
      <c r="AO552" t="s">
        <v>2539</v>
      </c>
      <c r="AP552">
        <v>10</v>
      </c>
      <c r="AQ552">
        <v>1</v>
      </c>
      <c r="AT552" t="s">
        <v>2540</v>
      </c>
      <c r="AU552" t="s">
        <v>2562</v>
      </c>
      <c r="AV552" t="s">
        <v>765</v>
      </c>
      <c r="AW552" t="s">
        <v>765</v>
      </c>
      <c r="AX552" t="s">
        <v>990</v>
      </c>
      <c r="AY552">
        <v>0</v>
      </c>
      <c r="AZ552" t="s">
        <v>994</v>
      </c>
      <c r="BA552">
        <v>1179740891021</v>
      </c>
      <c r="BD552">
        <v>1</v>
      </c>
      <c r="BF552" t="s">
        <v>2563</v>
      </c>
      <c r="BG552">
        <v>1333314600</v>
      </c>
      <c r="BH552" t="s">
        <v>995</v>
      </c>
      <c r="BI552">
        <v>18</v>
      </c>
      <c r="BJ552">
        <v>18</v>
      </c>
      <c r="BK552">
        <v>1300</v>
      </c>
      <c r="BL552" t="s">
        <v>2543</v>
      </c>
    </row>
    <row r="553" spans="3:64">
      <c r="C553" s="2">
        <v>244482</v>
      </c>
      <c r="D553" s="2">
        <v>244482</v>
      </c>
      <c r="F553">
        <v>489</v>
      </c>
      <c r="G553" t="s">
        <v>2531</v>
      </c>
      <c r="H553">
        <v>23</v>
      </c>
      <c r="I553" t="s">
        <v>2532</v>
      </c>
      <c r="J553" t="s">
        <v>985</v>
      </c>
      <c r="K553" t="s">
        <v>986</v>
      </c>
      <c r="L553">
        <v>923</v>
      </c>
      <c r="N553" t="s">
        <v>2768</v>
      </c>
      <c r="O553" t="s">
        <v>2769</v>
      </c>
      <c r="P553">
        <v>1</v>
      </c>
      <c r="Q553" t="s">
        <v>2770</v>
      </c>
      <c r="R553" s="2">
        <v>244481</v>
      </c>
      <c r="S553" s="2">
        <v>244482</v>
      </c>
      <c r="T553" t="s">
        <v>2771</v>
      </c>
      <c r="U553">
        <v>23015265</v>
      </c>
      <c r="V553" t="s">
        <v>181</v>
      </c>
      <c r="W553">
        <v>5</v>
      </c>
      <c r="X553">
        <v>5</v>
      </c>
      <c r="Y553">
        <v>5</v>
      </c>
      <c r="Z553">
        <v>5</v>
      </c>
      <c r="AA553">
        <v>0</v>
      </c>
      <c r="AB553">
        <v>0</v>
      </c>
      <c r="AC553">
        <v>0</v>
      </c>
      <c r="AD553">
        <v>0</v>
      </c>
      <c r="AE553">
        <v>5</v>
      </c>
      <c r="AF553">
        <v>5</v>
      </c>
      <c r="AI553" t="s">
        <v>2537</v>
      </c>
      <c r="AJ553" t="s">
        <v>989</v>
      </c>
      <c r="AK553" t="s">
        <v>1039</v>
      </c>
      <c r="AL553" t="s">
        <v>1008</v>
      </c>
      <c r="AM553" t="s">
        <v>1009</v>
      </c>
      <c r="AN553" t="s">
        <v>2538</v>
      </c>
      <c r="AO553" t="s">
        <v>2539</v>
      </c>
      <c r="AP553">
        <v>10</v>
      </c>
      <c r="AQ553">
        <v>1</v>
      </c>
      <c r="AT553" t="s">
        <v>2540</v>
      </c>
      <c r="AU553" t="s">
        <v>2562</v>
      </c>
      <c r="AV553" t="s">
        <v>765</v>
      </c>
      <c r="AW553" t="s">
        <v>765</v>
      </c>
      <c r="AX553" t="s">
        <v>990</v>
      </c>
      <c r="AY553">
        <v>0</v>
      </c>
      <c r="AZ553" t="s">
        <v>994</v>
      </c>
      <c r="BA553">
        <v>1179740891021</v>
      </c>
      <c r="BD553">
        <v>1</v>
      </c>
      <c r="BF553" t="s">
        <v>2563</v>
      </c>
      <c r="BG553">
        <v>1333314600</v>
      </c>
      <c r="BH553" t="s">
        <v>995</v>
      </c>
      <c r="BI553">
        <v>5</v>
      </c>
      <c r="BJ553">
        <v>5</v>
      </c>
      <c r="BK553">
        <v>1300</v>
      </c>
      <c r="BL553" t="s">
        <v>2543</v>
      </c>
    </row>
    <row r="554" spans="3:64">
      <c r="C554" s="2">
        <v>244482</v>
      </c>
      <c r="D554" s="2">
        <v>244482</v>
      </c>
      <c r="F554">
        <v>489</v>
      </c>
      <c r="G554" t="s">
        <v>2531</v>
      </c>
      <c r="H554">
        <v>23</v>
      </c>
      <c r="I554" t="s">
        <v>2532</v>
      </c>
      <c r="J554" t="s">
        <v>985</v>
      </c>
      <c r="K554" t="s">
        <v>986</v>
      </c>
      <c r="L554">
        <v>923</v>
      </c>
      <c r="N554" t="s">
        <v>2768</v>
      </c>
      <c r="O554" t="s">
        <v>2769</v>
      </c>
      <c r="P554">
        <v>1</v>
      </c>
      <c r="Q554" t="s">
        <v>2770</v>
      </c>
      <c r="R554" s="2">
        <v>244481</v>
      </c>
      <c r="S554" s="2">
        <v>244482</v>
      </c>
      <c r="T554" t="s">
        <v>2771</v>
      </c>
      <c r="U554">
        <v>23088348</v>
      </c>
      <c r="V554" t="s">
        <v>78</v>
      </c>
      <c r="W554">
        <v>15</v>
      </c>
      <c r="X554">
        <v>15</v>
      </c>
      <c r="Y554">
        <v>15</v>
      </c>
      <c r="Z554">
        <v>15</v>
      </c>
      <c r="AA554">
        <v>0</v>
      </c>
      <c r="AB554">
        <v>0</v>
      </c>
      <c r="AC554">
        <v>0</v>
      </c>
      <c r="AD554">
        <v>0</v>
      </c>
      <c r="AE554">
        <v>15</v>
      </c>
      <c r="AF554">
        <v>15</v>
      </c>
      <c r="AI554" t="s">
        <v>2537</v>
      </c>
      <c r="AJ554" t="s">
        <v>989</v>
      </c>
      <c r="AK554" t="s">
        <v>1007</v>
      </c>
      <c r="AL554" t="s">
        <v>1008</v>
      </c>
      <c r="AM554" t="s">
        <v>1009</v>
      </c>
      <c r="AN554" t="s">
        <v>2538</v>
      </c>
      <c r="AO554" t="s">
        <v>2539</v>
      </c>
      <c r="AP554">
        <v>10</v>
      </c>
      <c r="AQ554">
        <v>1</v>
      </c>
      <c r="AT554" t="s">
        <v>2540</v>
      </c>
      <c r="AU554" t="s">
        <v>2562</v>
      </c>
      <c r="AV554" t="s">
        <v>765</v>
      </c>
      <c r="AW554" t="s">
        <v>765</v>
      </c>
      <c r="AX554" t="s">
        <v>990</v>
      </c>
      <c r="AY554">
        <v>0</v>
      </c>
      <c r="AZ554" t="s">
        <v>994</v>
      </c>
      <c r="BA554">
        <v>1179740891021</v>
      </c>
      <c r="BD554">
        <v>1</v>
      </c>
      <c r="BF554" t="s">
        <v>2563</v>
      </c>
      <c r="BG554">
        <v>1333314600</v>
      </c>
      <c r="BH554" t="s">
        <v>995</v>
      </c>
      <c r="BI554">
        <v>15</v>
      </c>
      <c r="BJ554">
        <v>15</v>
      </c>
      <c r="BK554">
        <v>1300</v>
      </c>
      <c r="BL554" t="s">
        <v>2543</v>
      </c>
    </row>
    <row r="555" spans="3:64">
      <c r="C555" s="2">
        <v>244482</v>
      </c>
      <c r="D555" s="2">
        <v>244482</v>
      </c>
      <c r="F555">
        <v>489</v>
      </c>
      <c r="G555" t="s">
        <v>2531</v>
      </c>
      <c r="H555">
        <v>23</v>
      </c>
      <c r="I555" t="s">
        <v>2532</v>
      </c>
      <c r="J555" t="s">
        <v>985</v>
      </c>
      <c r="K555" t="s">
        <v>986</v>
      </c>
      <c r="L555">
        <v>923</v>
      </c>
      <c r="N555" t="s">
        <v>2768</v>
      </c>
      <c r="O555" t="s">
        <v>2769</v>
      </c>
      <c r="P555">
        <v>1</v>
      </c>
      <c r="Q555" t="s">
        <v>2770</v>
      </c>
      <c r="R555" s="2">
        <v>244481</v>
      </c>
      <c r="S555" s="2">
        <v>244482</v>
      </c>
      <c r="T555" t="s">
        <v>2771</v>
      </c>
      <c r="U555">
        <v>23090969</v>
      </c>
      <c r="V555" t="s">
        <v>273</v>
      </c>
      <c r="W555">
        <v>3</v>
      </c>
      <c r="X555">
        <v>3</v>
      </c>
      <c r="Y555">
        <v>3</v>
      </c>
      <c r="Z555">
        <v>3</v>
      </c>
      <c r="AA555">
        <v>0</v>
      </c>
      <c r="AB555">
        <v>0</v>
      </c>
      <c r="AC555">
        <v>0</v>
      </c>
      <c r="AD555">
        <v>0</v>
      </c>
      <c r="AE555">
        <v>3</v>
      </c>
      <c r="AF555">
        <v>3</v>
      </c>
      <c r="AI555" t="s">
        <v>2537</v>
      </c>
      <c r="AJ555" t="s">
        <v>989</v>
      </c>
      <c r="AK555" t="s">
        <v>1039</v>
      </c>
      <c r="AL555" t="s">
        <v>1008</v>
      </c>
      <c r="AM555" t="s">
        <v>1009</v>
      </c>
      <c r="AN555" t="s">
        <v>2538</v>
      </c>
      <c r="AO555" t="s">
        <v>2539</v>
      </c>
      <c r="AP555">
        <v>10</v>
      </c>
      <c r="AQ555">
        <v>1</v>
      </c>
      <c r="AT555" t="s">
        <v>2540</v>
      </c>
      <c r="AU555" t="s">
        <v>2562</v>
      </c>
      <c r="AV555" t="s">
        <v>765</v>
      </c>
      <c r="AW555" t="s">
        <v>765</v>
      </c>
      <c r="AX555" t="s">
        <v>990</v>
      </c>
      <c r="AY555">
        <v>0</v>
      </c>
      <c r="AZ555" t="s">
        <v>994</v>
      </c>
      <c r="BA555">
        <v>1179740891021</v>
      </c>
      <c r="BD555">
        <v>1</v>
      </c>
      <c r="BF555" t="s">
        <v>2563</v>
      </c>
      <c r="BG555">
        <v>1333314600</v>
      </c>
      <c r="BH555" t="s">
        <v>995</v>
      </c>
      <c r="BI555">
        <v>3</v>
      </c>
      <c r="BJ555">
        <v>3</v>
      </c>
      <c r="BK555">
        <v>1300</v>
      </c>
      <c r="BL555" t="s">
        <v>2543</v>
      </c>
    </row>
    <row r="556" spans="3:64">
      <c r="C556" s="2">
        <v>244482</v>
      </c>
      <c r="D556" s="2">
        <v>244482</v>
      </c>
      <c r="F556">
        <v>489</v>
      </c>
      <c r="G556" t="s">
        <v>2531</v>
      </c>
      <c r="H556">
        <v>23</v>
      </c>
      <c r="I556" t="s">
        <v>2532</v>
      </c>
      <c r="J556" t="s">
        <v>985</v>
      </c>
      <c r="K556" t="s">
        <v>986</v>
      </c>
      <c r="L556">
        <v>923</v>
      </c>
      <c r="N556" t="s">
        <v>2768</v>
      </c>
      <c r="O556" t="s">
        <v>2769</v>
      </c>
      <c r="P556">
        <v>1</v>
      </c>
      <c r="Q556" t="s">
        <v>2770</v>
      </c>
      <c r="R556" s="2">
        <v>244481</v>
      </c>
      <c r="S556" s="2">
        <v>244482</v>
      </c>
      <c r="T556" t="s">
        <v>2771</v>
      </c>
      <c r="U556">
        <v>23084674</v>
      </c>
      <c r="V556" t="s">
        <v>19</v>
      </c>
      <c r="W556">
        <v>4</v>
      </c>
      <c r="X556">
        <v>1.6</v>
      </c>
      <c r="Y556">
        <v>4</v>
      </c>
      <c r="Z556">
        <v>1.6</v>
      </c>
      <c r="AA556">
        <v>0</v>
      </c>
      <c r="AB556">
        <v>0</v>
      </c>
      <c r="AC556">
        <v>0</v>
      </c>
      <c r="AD556">
        <v>0</v>
      </c>
      <c r="AE556">
        <v>4</v>
      </c>
      <c r="AF556">
        <v>1.6</v>
      </c>
      <c r="AI556" t="s">
        <v>2537</v>
      </c>
      <c r="AJ556" t="s">
        <v>989</v>
      </c>
      <c r="AK556" t="s">
        <v>1007</v>
      </c>
      <c r="AL556" t="s">
        <v>1484</v>
      </c>
      <c r="AM556" t="s">
        <v>1009</v>
      </c>
      <c r="AN556" t="s">
        <v>2538</v>
      </c>
      <c r="AO556" t="s">
        <v>2539</v>
      </c>
      <c r="AP556">
        <v>10</v>
      </c>
      <c r="AQ556">
        <v>1</v>
      </c>
      <c r="AT556" t="s">
        <v>2540</v>
      </c>
      <c r="AU556" t="s">
        <v>2562</v>
      </c>
      <c r="AV556" t="s">
        <v>914</v>
      </c>
      <c r="AW556" t="s">
        <v>765</v>
      </c>
      <c r="AX556" t="s">
        <v>990</v>
      </c>
      <c r="AY556">
        <v>0</v>
      </c>
      <c r="AZ556" t="s">
        <v>994</v>
      </c>
      <c r="BA556">
        <v>1179740891021</v>
      </c>
      <c r="BD556">
        <v>1</v>
      </c>
      <c r="BF556" t="s">
        <v>2563</v>
      </c>
      <c r="BG556">
        <v>1333314600</v>
      </c>
      <c r="BH556" t="s">
        <v>995</v>
      </c>
      <c r="BI556">
        <v>4</v>
      </c>
      <c r="BJ556">
        <v>1.6</v>
      </c>
      <c r="BK556">
        <v>1300</v>
      </c>
      <c r="BL556" t="s">
        <v>2543</v>
      </c>
    </row>
    <row r="557" spans="3:64">
      <c r="C557" s="2">
        <v>244482</v>
      </c>
      <c r="D557" s="2">
        <v>244482</v>
      </c>
      <c r="F557">
        <v>489</v>
      </c>
      <c r="G557" t="s">
        <v>2531</v>
      </c>
      <c r="H557">
        <v>23</v>
      </c>
      <c r="I557" t="s">
        <v>2532</v>
      </c>
      <c r="J557" t="s">
        <v>985</v>
      </c>
      <c r="K557" t="s">
        <v>986</v>
      </c>
      <c r="L557">
        <v>923</v>
      </c>
      <c r="N557" t="s">
        <v>2768</v>
      </c>
      <c r="O557" t="s">
        <v>2769</v>
      </c>
      <c r="P557">
        <v>1</v>
      </c>
      <c r="Q557" t="s">
        <v>2770</v>
      </c>
      <c r="R557" s="2">
        <v>244481</v>
      </c>
      <c r="S557" s="2">
        <v>244482</v>
      </c>
      <c r="T557" t="s">
        <v>2771</v>
      </c>
      <c r="U557">
        <v>23095547</v>
      </c>
      <c r="V557" t="s">
        <v>144</v>
      </c>
      <c r="W557">
        <v>3</v>
      </c>
      <c r="X557">
        <v>3</v>
      </c>
      <c r="Y557">
        <v>3</v>
      </c>
      <c r="Z557">
        <v>3</v>
      </c>
      <c r="AA557">
        <v>0</v>
      </c>
      <c r="AB557">
        <v>0</v>
      </c>
      <c r="AC557">
        <v>0</v>
      </c>
      <c r="AD557">
        <v>0</v>
      </c>
      <c r="AE557">
        <v>3</v>
      </c>
      <c r="AF557">
        <v>3</v>
      </c>
      <c r="AI557" t="s">
        <v>2537</v>
      </c>
      <c r="AJ557" t="s">
        <v>989</v>
      </c>
      <c r="AK557" t="s">
        <v>1039</v>
      </c>
      <c r="AL557" t="s">
        <v>1008</v>
      </c>
      <c r="AM557" t="s">
        <v>1009</v>
      </c>
      <c r="AN557" t="s">
        <v>2538</v>
      </c>
      <c r="AO557" t="s">
        <v>2539</v>
      </c>
      <c r="AP557">
        <v>10</v>
      </c>
      <c r="AQ557">
        <v>1</v>
      </c>
      <c r="AT557" t="s">
        <v>2540</v>
      </c>
      <c r="AU557" t="s">
        <v>2562</v>
      </c>
      <c r="AV557" t="s">
        <v>765</v>
      </c>
      <c r="AW557" t="s">
        <v>765</v>
      </c>
      <c r="AX557" t="s">
        <v>990</v>
      </c>
      <c r="AY557">
        <v>0</v>
      </c>
      <c r="AZ557" t="s">
        <v>994</v>
      </c>
      <c r="BA557">
        <v>1179740891021</v>
      </c>
      <c r="BD557">
        <v>1</v>
      </c>
      <c r="BF557" t="s">
        <v>2563</v>
      </c>
      <c r="BG557">
        <v>1333314600</v>
      </c>
      <c r="BH557" t="s">
        <v>995</v>
      </c>
      <c r="BI557">
        <v>3</v>
      </c>
      <c r="BJ557">
        <v>3</v>
      </c>
      <c r="BK557">
        <v>1300</v>
      </c>
      <c r="BL557" t="s">
        <v>2543</v>
      </c>
    </row>
    <row r="558" spans="3:64">
      <c r="C558" s="2">
        <v>244482</v>
      </c>
      <c r="D558" s="2">
        <v>244482</v>
      </c>
      <c r="F558">
        <v>489</v>
      </c>
      <c r="G558" t="s">
        <v>2531</v>
      </c>
      <c r="H558">
        <v>23</v>
      </c>
      <c r="I558" t="s">
        <v>2532</v>
      </c>
      <c r="J558" t="s">
        <v>985</v>
      </c>
      <c r="K558" t="s">
        <v>986</v>
      </c>
      <c r="L558">
        <v>923</v>
      </c>
      <c r="N558" t="s">
        <v>2768</v>
      </c>
      <c r="O558" t="s">
        <v>2769</v>
      </c>
      <c r="P558">
        <v>1</v>
      </c>
      <c r="Q558" t="s">
        <v>2770</v>
      </c>
      <c r="R558" s="2">
        <v>244481</v>
      </c>
      <c r="S558" s="2">
        <v>244482</v>
      </c>
      <c r="T558" t="s">
        <v>2771</v>
      </c>
      <c r="U558">
        <v>23086965</v>
      </c>
      <c r="V558" t="s">
        <v>225</v>
      </c>
      <c r="W558">
        <v>9</v>
      </c>
      <c r="X558">
        <v>9</v>
      </c>
      <c r="Y558">
        <v>9</v>
      </c>
      <c r="Z558">
        <v>9</v>
      </c>
      <c r="AA558">
        <v>0</v>
      </c>
      <c r="AB558">
        <v>0</v>
      </c>
      <c r="AC558">
        <v>0</v>
      </c>
      <c r="AD558">
        <v>0</v>
      </c>
      <c r="AE558">
        <v>9</v>
      </c>
      <c r="AF558">
        <v>9</v>
      </c>
      <c r="AI558" t="s">
        <v>2537</v>
      </c>
      <c r="AJ558" t="s">
        <v>989</v>
      </c>
      <c r="AK558" t="s">
        <v>1039</v>
      </c>
      <c r="AL558" t="s">
        <v>1008</v>
      </c>
      <c r="AM558" t="s">
        <v>1009</v>
      </c>
      <c r="AN558" t="s">
        <v>2538</v>
      </c>
      <c r="AO558" t="s">
        <v>2539</v>
      </c>
      <c r="AP558">
        <v>10</v>
      </c>
      <c r="AQ558">
        <v>1</v>
      </c>
      <c r="AT558" t="s">
        <v>2540</v>
      </c>
      <c r="AU558" t="s">
        <v>2562</v>
      </c>
      <c r="AV558" t="s">
        <v>765</v>
      </c>
      <c r="AW558" t="s">
        <v>765</v>
      </c>
      <c r="AX558" t="s">
        <v>990</v>
      </c>
      <c r="AY558">
        <v>0</v>
      </c>
      <c r="AZ558" t="s">
        <v>994</v>
      </c>
      <c r="BA558">
        <v>1179740891021</v>
      </c>
      <c r="BD558">
        <v>1</v>
      </c>
      <c r="BF558" t="s">
        <v>2563</v>
      </c>
      <c r="BG558">
        <v>1333314600</v>
      </c>
      <c r="BH558" t="s">
        <v>995</v>
      </c>
      <c r="BI558">
        <v>9</v>
      </c>
      <c r="BJ558">
        <v>9</v>
      </c>
      <c r="BK558">
        <v>1300</v>
      </c>
      <c r="BL558" t="s">
        <v>2543</v>
      </c>
    </row>
    <row r="559" spans="3:64">
      <c r="C559" s="2">
        <v>244482</v>
      </c>
      <c r="D559" s="2">
        <v>244482</v>
      </c>
      <c r="F559">
        <v>489</v>
      </c>
      <c r="G559" t="s">
        <v>2531</v>
      </c>
      <c r="H559">
        <v>23</v>
      </c>
      <c r="I559" t="s">
        <v>2532</v>
      </c>
      <c r="J559" t="s">
        <v>985</v>
      </c>
      <c r="K559" t="s">
        <v>986</v>
      </c>
      <c r="L559">
        <v>923</v>
      </c>
      <c r="N559" t="s">
        <v>2772</v>
      </c>
      <c r="O559" t="s">
        <v>2773</v>
      </c>
      <c r="P559">
        <v>1</v>
      </c>
      <c r="Q559" t="s">
        <v>2774</v>
      </c>
      <c r="R559" s="2">
        <v>244481</v>
      </c>
      <c r="S559" s="2">
        <v>244482</v>
      </c>
      <c r="T559" t="s">
        <v>2775</v>
      </c>
      <c r="U559">
        <v>23086964</v>
      </c>
      <c r="V559" t="s">
        <v>156</v>
      </c>
      <c r="W559">
        <v>9</v>
      </c>
      <c r="X559">
        <v>9</v>
      </c>
      <c r="Y559">
        <v>9</v>
      </c>
      <c r="Z559">
        <v>9</v>
      </c>
      <c r="AA559">
        <v>0</v>
      </c>
      <c r="AB559">
        <v>0</v>
      </c>
      <c r="AC559">
        <v>0</v>
      </c>
      <c r="AD559">
        <v>0</v>
      </c>
      <c r="AE559">
        <v>9</v>
      </c>
      <c r="AF559">
        <v>9</v>
      </c>
      <c r="AI559" t="s">
        <v>2537</v>
      </c>
      <c r="AJ559" t="s">
        <v>989</v>
      </c>
      <c r="AK559" t="s">
        <v>1039</v>
      </c>
      <c r="AL559" t="s">
        <v>1008</v>
      </c>
      <c r="AM559" t="s">
        <v>1009</v>
      </c>
      <c r="AN559" t="s">
        <v>2538</v>
      </c>
      <c r="AO559" t="s">
        <v>2539</v>
      </c>
      <c r="AP559">
        <v>10</v>
      </c>
      <c r="AQ559">
        <v>1</v>
      </c>
      <c r="AT559" t="s">
        <v>2540</v>
      </c>
      <c r="AU559" t="s">
        <v>2562</v>
      </c>
      <c r="AV559" t="s">
        <v>765</v>
      </c>
      <c r="AW559" t="s">
        <v>765</v>
      </c>
      <c r="AX559" t="s">
        <v>990</v>
      </c>
      <c r="AY559">
        <v>0</v>
      </c>
      <c r="AZ559" t="s">
        <v>994</v>
      </c>
      <c r="BA559">
        <v>1179740891023</v>
      </c>
      <c r="BD559">
        <v>1</v>
      </c>
      <c r="BF559" t="s">
        <v>2563</v>
      </c>
      <c r="BG559">
        <v>1333314600</v>
      </c>
      <c r="BH559" t="s">
        <v>995</v>
      </c>
      <c r="BI559">
        <v>9</v>
      </c>
      <c r="BJ559">
        <v>9</v>
      </c>
      <c r="BK559">
        <v>1300</v>
      </c>
      <c r="BL559" t="s">
        <v>2543</v>
      </c>
    </row>
    <row r="560" spans="3:64">
      <c r="C560" s="2">
        <v>244482</v>
      </c>
      <c r="D560" s="2">
        <v>244482</v>
      </c>
      <c r="F560">
        <v>489</v>
      </c>
      <c r="G560" t="s">
        <v>2531</v>
      </c>
      <c r="H560">
        <v>23</v>
      </c>
      <c r="I560" t="s">
        <v>2532</v>
      </c>
      <c r="J560" t="s">
        <v>985</v>
      </c>
      <c r="K560" t="s">
        <v>986</v>
      </c>
      <c r="L560">
        <v>923</v>
      </c>
      <c r="N560" t="s">
        <v>2772</v>
      </c>
      <c r="O560" t="s">
        <v>2773</v>
      </c>
      <c r="P560">
        <v>1</v>
      </c>
      <c r="Q560" t="s">
        <v>2774</v>
      </c>
      <c r="R560" s="2">
        <v>244481</v>
      </c>
      <c r="S560" s="2">
        <v>244482</v>
      </c>
      <c r="T560" t="s">
        <v>2775</v>
      </c>
      <c r="U560">
        <v>23086969</v>
      </c>
      <c r="V560" t="s">
        <v>189</v>
      </c>
      <c r="W560">
        <v>6</v>
      </c>
      <c r="X560">
        <v>6</v>
      </c>
      <c r="Y560">
        <v>6</v>
      </c>
      <c r="Z560">
        <v>6</v>
      </c>
      <c r="AA560">
        <v>0</v>
      </c>
      <c r="AB560">
        <v>0</v>
      </c>
      <c r="AC560">
        <v>0</v>
      </c>
      <c r="AD560">
        <v>0</v>
      </c>
      <c r="AE560">
        <v>6</v>
      </c>
      <c r="AF560">
        <v>6</v>
      </c>
      <c r="AI560" t="s">
        <v>2537</v>
      </c>
      <c r="AJ560" t="s">
        <v>989</v>
      </c>
      <c r="AK560" t="s">
        <v>1039</v>
      </c>
      <c r="AL560" t="s">
        <v>1008</v>
      </c>
      <c r="AM560" t="s">
        <v>1009</v>
      </c>
      <c r="AN560" t="s">
        <v>2538</v>
      </c>
      <c r="AO560" t="s">
        <v>2539</v>
      </c>
      <c r="AP560">
        <v>10</v>
      </c>
      <c r="AQ560">
        <v>1</v>
      </c>
      <c r="AT560" t="s">
        <v>2540</v>
      </c>
      <c r="AU560" t="s">
        <v>2562</v>
      </c>
      <c r="AV560" t="s">
        <v>765</v>
      </c>
      <c r="AW560" t="s">
        <v>765</v>
      </c>
      <c r="AX560" t="s">
        <v>990</v>
      </c>
      <c r="AY560">
        <v>0</v>
      </c>
      <c r="AZ560" t="s">
        <v>994</v>
      </c>
      <c r="BA560">
        <v>1179740891023</v>
      </c>
      <c r="BD560">
        <v>1</v>
      </c>
      <c r="BF560" t="s">
        <v>2563</v>
      </c>
      <c r="BG560">
        <v>1333314600</v>
      </c>
      <c r="BH560" t="s">
        <v>995</v>
      </c>
      <c r="BI560">
        <v>6</v>
      </c>
      <c r="BJ560">
        <v>6</v>
      </c>
      <c r="BK560">
        <v>1300</v>
      </c>
      <c r="BL560" t="s">
        <v>2543</v>
      </c>
    </row>
    <row r="561" spans="3:64">
      <c r="C561" s="2">
        <v>244482</v>
      </c>
      <c r="D561" s="2">
        <v>244482</v>
      </c>
      <c r="F561">
        <v>489</v>
      </c>
      <c r="G561" t="s">
        <v>2531</v>
      </c>
      <c r="H561">
        <v>23</v>
      </c>
      <c r="I561" t="s">
        <v>2532</v>
      </c>
      <c r="J561" t="s">
        <v>985</v>
      </c>
      <c r="K561" t="s">
        <v>986</v>
      </c>
      <c r="L561">
        <v>923</v>
      </c>
      <c r="N561" t="s">
        <v>2772</v>
      </c>
      <c r="O561" t="s">
        <v>2773</v>
      </c>
      <c r="P561">
        <v>1</v>
      </c>
      <c r="Q561" t="s">
        <v>2774</v>
      </c>
      <c r="R561" s="2">
        <v>244481</v>
      </c>
      <c r="S561" s="2">
        <v>244482</v>
      </c>
      <c r="T561" t="s">
        <v>2775</v>
      </c>
      <c r="U561">
        <v>23039556</v>
      </c>
      <c r="V561" t="s">
        <v>267</v>
      </c>
      <c r="W561">
        <v>3</v>
      </c>
      <c r="X561">
        <v>15</v>
      </c>
      <c r="Y561">
        <v>3</v>
      </c>
      <c r="Z561">
        <v>15</v>
      </c>
      <c r="AA561">
        <v>0</v>
      </c>
      <c r="AB561">
        <v>0</v>
      </c>
      <c r="AC561">
        <v>0</v>
      </c>
      <c r="AD561">
        <v>0</v>
      </c>
      <c r="AE561">
        <v>3</v>
      </c>
      <c r="AF561">
        <v>15</v>
      </c>
      <c r="AI561" t="s">
        <v>2537</v>
      </c>
      <c r="AJ561" t="s">
        <v>989</v>
      </c>
      <c r="AK561" t="s">
        <v>1039</v>
      </c>
      <c r="AL561" t="s">
        <v>1008</v>
      </c>
      <c r="AM561" t="s">
        <v>1009</v>
      </c>
      <c r="AN561" t="s">
        <v>2538</v>
      </c>
      <c r="AO561" t="s">
        <v>2539</v>
      </c>
      <c r="AP561">
        <v>10</v>
      </c>
      <c r="AQ561">
        <v>1</v>
      </c>
      <c r="AT561" t="s">
        <v>2540</v>
      </c>
      <c r="AU561" t="s">
        <v>2562</v>
      </c>
      <c r="AV561" t="s">
        <v>1010</v>
      </c>
      <c r="AW561" t="s">
        <v>765</v>
      </c>
      <c r="AX561" t="s">
        <v>990</v>
      </c>
      <c r="AY561">
        <v>0</v>
      </c>
      <c r="AZ561" t="s">
        <v>994</v>
      </c>
      <c r="BA561">
        <v>1179740891023</v>
      </c>
      <c r="BD561">
        <v>1</v>
      </c>
      <c r="BF561" t="s">
        <v>2563</v>
      </c>
      <c r="BG561">
        <v>1333314600</v>
      </c>
      <c r="BH561" t="s">
        <v>995</v>
      </c>
      <c r="BI561">
        <v>3</v>
      </c>
      <c r="BJ561">
        <v>15</v>
      </c>
      <c r="BK561">
        <v>1300</v>
      </c>
      <c r="BL561" t="s">
        <v>2543</v>
      </c>
    </row>
    <row r="562" spans="3:64">
      <c r="C562" s="2">
        <v>244482</v>
      </c>
      <c r="D562" s="2">
        <v>244482</v>
      </c>
      <c r="F562">
        <v>489</v>
      </c>
      <c r="G562" t="s">
        <v>2531</v>
      </c>
      <c r="H562">
        <v>23</v>
      </c>
      <c r="I562" t="s">
        <v>2532</v>
      </c>
      <c r="J562" t="s">
        <v>985</v>
      </c>
      <c r="K562" t="s">
        <v>986</v>
      </c>
      <c r="L562">
        <v>923</v>
      </c>
      <c r="N562" t="s">
        <v>2772</v>
      </c>
      <c r="O562" t="s">
        <v>2773</v>
      </c>
      <c r="P562">
        <v>1</v>
      </c>
      <c r="Q562" t="s">
        <v>2774</v>
      </c>
      <c r="R562" s="2">
        <v>244481</v>
      </c>
      <c r="S562" s="2">
        <v>244482</v>
      </c>
      <c r="T562" t="s">
        <v>2775</v>
      </c>
      <c r="U562">
        <v>23090975</v>
      </c>
      <c r="V562" t="s">
        <v>249</v>
      </c>
      <c r="W562">
        <v>9</v>
      </c>
      <c r="X562">
        <v>9</v>
      </c>
      <c r="Y562">
        <v>9</v>
      </c>
      <c r="Z562">
        <v>9</v>
      </c>
      <c r="AA562">
        <v>0</v>
      </c>
      <c r="AB562">
        <v>0</v>
      </c>
      <c r="AC562">
        <v>0</v>
      </c>
      <c r="AD562">
        <v>0</v>
      </c>
      <c r="AE562">
        <v>9</v>
      </c>
      <c r="AF562">
        <v>9</v>
      </c>
      <c r="AI562" t="s">
        <v>2537</v>
      </c>
      <c r="AJ562" t="s">
        <v>989</v>
      </c>
      <c r="AK562" t="s">
        <v>1039</v>
      </c>
      <c r="AL562" t="s">
        <v>1008</v>
      </c>
      <c r="AM562" t="s">
        <v>1009</v>
      </c>
      <c r="AN562" t="s">
        <v>2538</v>
      </c>
      <c r="AO562" t="s">
        <v>2539</v>
      </c>
      <c r="AP562">
        <v>10</v>
      </c>
      <c r="AQ562">
        <v>1</v>
      </c>
      <c r="AT562" t="s">
        <v>2540</v>
      </c>
      <c r="AU562" t="s">
        <v>2562</v>
      </c>
      <c r="AV562" t="s">
        <v>765</v>
      </c>
      <c r="AW562" t="s">
        <v>765</v>
      </c>
      <c r="AX562" t="s">
        <v>990</v>
      </c>
      <c r="AY562">
        <v>0</v>
      </c>
      <c r="AZ562" t="s">
        <v>994</v>
      </c>
      <c r="BA562">
        <v>1179740891023</v>
      </c>
      <c r="BD562">
        <v>1</v>
      </c>
      <c r="BF562" t="s">
        <v>2563</v>
      </c>
      <c r="BG562">
        <v>1333314600</v>
      </c>
      <c r="BH562" t="s">
        <v>995</v>
      </c>
      <c r="BI562">
        <v>9</v>
      </c>
      <c r="BJ562">
        <v>9</v>
      </c>
      <c r="BK562">
        <v>1300</v>
      </c>
      <c r="BL562" t="s">
        <v>2543</v>
      </c>
    </row>
    <row r="563" spans="3:64">
      <c r="C563" s="2">
        <v>244482</v>
      </c>
      <c r="D563" s="2">
        <v>244482</v>
      </c>
      <c r="F563">
        <v>489</v>
      </c>
      <c r="G563" t="s">
        <v>2531</v>
      </c>
      <c r="H563">
        <v>23</v>
      </c>
      <c r="I563" t="s">
        <v>2532</v>
      </c>
      <c r="J563" t="s">
        <v>985</v>
      </c>
      <c r="K563" t="s">
        <v>986</v>
      </c>
      <c r="L563">
        <v>923</v>
      </c>
      <c r="N563" t="s">
        <v>2772</v>
      </c>
      <c r="O563" t="s">
        <v>2773</v>
      </c>
      <c r="P563">
        <v>1</v>
      </c>
      <c r="Q563" t="s">
        <v>2774</v>
      </c>
      <c r="R563" s="2">
        <v>244481</v>
      </c>
      <c r="S563" s="2">
        <v>244482</v>
      </c>
      <c r="T563" t="s">
        <v>2775</v>
      </c>
      <c r="U563">
        <v>23090974</v>
      </c>
      <c r="V563" t="s">
        <v>211</v>
      </c>
      <c r="W563">
        <v>9</v>
      </c>
      <c r="X563">
        <v>9</v>
      </c>
      <c r="Y563">
        <v>9</v>
      </c>
      <c r="Z563">
        <v>9</v>
      </c>
      <c r="AA563">
        <v>0</v>
      </c>
      <c r="AB563">
        <v>0</v>
      </c>
      <c r="AC563">
        <v>0</v>
      </c>
      <c r="AD563">
        <v>0</v>
      </c>
      <c r="AE563">
        <v>9</v>
      </c>
      <c r="AF563">
        <v>9</v>
      </c>
      <c r="AI563" t="s">
        <v>2537</v>
      </c>
      <c r="AJ563" t="s">
        <v>989</v>
      </c>
      <c r="AK563" t="s">
        <v>1039</v>
      </c>
      <c r="AL563" t="s">
        <v>1008</v>
      </c>
      <c r="AM563" t="s">
        <v>1009</v>
      </c>
      <c r="AN563" t="s">
        <v>2538</v>
      </c>
      <c r="AO563" t="s">
        <v>2539</v>
      </c>
      <c r="AP563">
        <v>10</v>
      </c>
      <c r="AQ563">
        <v>1</v>
      </c>
      <c r="AT563" t="s">
        <v>2540</v>
      </c>
      <c r="AU563" t="s">
        <v>2562</v>
      </c>
      <c r="AV563" t="s">
        <v>765</v>
      </c>
      <c r="AW563" t="s">
        <v>765</v>
      </c>
      <c r="AX563" t="s">
        <v>990</v>
      </c>
      <c r="AY563">
        <v>0</v>
      </c>
      <c r="AZ563" t="s">
        <v>994</v>
      </c>
      <c r="BA563">
        <v>1179740891023</v>
      </c>
      <c r="BD563">
        <v>1</v>
      </c>
      <c r="BF563" t="s">
        <v>2563</v>
      </c>
      <c r="BG563">
        <v>1333314600</v>
      </c>
      <c r="BH563" t="s">
        <v>995</v>
      </c>
      <c r="BI563">
        <v>9</v>
      </c>
      <c r="BJ563">
        <v>9</v>
      </c>
      <c r="BK563">
        <v>1300</v>
      </c>
      <c r="BL563" t="s">
        <v>2543</v>
      </c>
    </row>
    <row r="564" spans="3:64">
      <c r="C564" s="2">
        <v>244482</v>
      </c>
      <c r="D564" s="2">
        <v>244482</v>
      </c>
      <c r="F564">
        <v>489</v>
      </c>
      <c r="G564" t="s">
        <v>2531</v>
      </c>
      <c r="H564">
        <v>23</v>
      </c>
      <c r="I564" t="s">
        <v>2532</v>
      </c>
      <c r="J564" t="s">
        <v>985</v>
      </c>
      <c r="K564" t="s">
        <v>986</v>
      </c>
      <c r="L564">
        <v>923</v>
      </c>
      <c r="N564" t="s">
        <v>2772</v>
      </c>
      <c r="O564" t="s">
        <v>2773</v>
      </c>
      <c r="P564">
        <v>1</v>
      </c>
      <c r="Q564" t="s">
        <v>2774</v>
      </c>
      <c r="R564" s="2">
        <v>244481</v>
      </c>
      <c r="S564" s="2">
        <v>244482</v>
      </c>
      <c r="T564" t="s">
        <v>2775</v>
      </c>
      <c r="U564">
        <v>23090984</v>
      </c>
      <c r="V564" t="s">
        <v>227</v>
      </c>
      <c r="W564">
        <v>6</v>
      </c>
      <c r="X564">
        <v>6</v>
      </c>
      <c r="Y564">
        <v>6</v>
      </c>
      <c r="Z564">
        <v>6</v>
      </c>
      <c r="AA564">
        <v>0</v>
      </c>
      <c r="AB564">
        <v>0</v>
      </c>
      <c r="AC564">
        <v>0</v>
      </c>
      <c r="AD564">
        <v>0</v>
      </c>
      <c r="AE564">
        <v>6</v>
      </c>
      <c r="AF564">
        <v>6</v>
      </c>
      <c r="AI564" t="s">
        <v>2537</v>
      </c>
      <c r="AJ564" t="s">
        <v>989</v>
      </c>
      <c r="AK564" t="s">
        <v>1039</v>
      </c>
      <c r="AL564" t="s">
        <v>1008</v>
      </c>
      <c r="AM564" t="s">
        <v>1009</v>
      </c>
      <c r="AN564" t="s">
        <v>2538</v>
      </c>
      <c r="AO564" t="s">
        <v>2539</v>
      </c>
      <c r="AP564">
        <v>10</v>
      </c>
      <c r="AQ564">
        <v>1</v>
      </c>
      <c r="AT564" t="s">
        <v>2540</v>
      </c>
      <c r="AU564" t="s">
        <v>2562</v>
      </c>
      <c r="AV564" t="s">
        <v>765</v>
      </c>
      <c r="AW564" t="s">
        <v>765</v>
      </c>
      <c r="AX564" t="s">
        <v>990</v>
      </c>
      <c r="AY564">
        <v>0</v>
      </c>
      <c r="AZ564" t="s">
        <v>994</v>
      </c>
      <c r="BA564">
        <v>1179740891023</v>
      </c>
      <c r="BD564">
        <v>1</v>
      </c>
      <c r="BF564" t="s">
        <v>2563</v>
      </c>
      <c r="BG564">
        <v>1333314600</v>
      </c>
      <c r="BH564" t="s">
        <v>995</v>
      </c>
      <c r="BI564">
        <v>6</v>
      </c>
      <c r="BJ564">
        <v>6</v>
      </c>
      <c r="BK564">
        <v>1300</v>
      </c>
      <c r="BL564" t="s">
        <v>2543</v>
      </c>
    </row>
    <row r="565" spans="3:64">
      <c r="C565" s="2">
        <v>244482</v>
      </c>
      <c r="D565" s="2">
        <v>244482</v>
      </c>
      <c r="F565">
        <v>489</v>
      </c>
      <c r="G565" t="s">
        <v>2531</v>
      </c>
      <c r="H565">
        <v>23</v>
      </c>
      <c r="I565" t="s">
        <v>2532</v>
      </c>
      <c r="J565" t="s">
        <v>985</v>
      </c>
      <c r="K565" t="s">
        <v>986</v>
      </c>
      <c r="L565">
        <v>923</v>
      </c>
      <c r="N565" t="s">
        <v>2772</v>
      </c>
      <c r="O565" t="s">
        <v>2773</v>
      </c>
      <c r="P565">
        <v>1</v>
      </c>
      <c r="Q565" t="s">
        <v>2774</v>
      </c>
      <c r="R565" s="2">
        <v>244481</v>
      </c>
      <c r="S565" s="2">
        <v>244482</v>
      </c>
      <c r="T565" t="s">
        <v>2775</v>
      </c>
      <c r="U565">
        <v>23086968</v>
      </c>
      <c r="V565" t="s">
        <v>247</v>
      </c>
      <c r="W565">
        <v>6</v>
      </c>
      <c r="X565">
        <v>6</v>
      </c>
      <c r="Y565">
        <v>6</v>
      </c>
      <c r="Z565">
        <v>6</v>
      </c>
      <c r="AA565">
        <v>0</v>
      </c>
      <c r="AB565">
        <v>0</v>
      </c>
      <c r="AC565">
        <v>0</v>
      </c>
      <c r="AD565">
        <v>0</v>
      </c>
      <c r="AE565">
        <v>6</v>
      </c>
      <c r="AF565">
        <v>6</v>
      </c>
      <c r="AI565" t="s">
        <v>2537</v>
      </c>
      <c r="AJ565" t="s">
        <v>989</v>
      </c>
      <c r="AK565" t="s">
        <v>1039</v>
      </c>
      <c r="AL565" t="s">
        <v>1008</v>
      </c>
      <c r="AM565" t="s">
        <v>1009</v>
      </c>
      <c r="AN565" t="s">
        <v>2538</v>
      </c>
      <c r="AO565" t="s">
        <v>2539</v>
      </c>
      <c r="AP565">
        <v>10</v>
      </c>
      <c r="AQ565">
        <v>1</v>
      </c>
      <c r="AT565" t="s">
        <v>2540</v>
      </c>
      <c r="AU565" t="s">
        <v>2562</v>
      </c>
      <c r="AV565" t="s">
        <v>765</v>
      </c>
      <c r="AW565" t="s">
        <v>765</v>
      </c>
      <c r="AX565" t="s">
        <v>990</v>
      </c>
      <c r="AY565">
        <v>0</v>
      </c>
      <c r="AZ565" t="s">
        <v>994</v>
      </c>
      <c r="BA565">
        <v>1179740891023</v>
      </c>
      <c r="BD565">
        <v>1</v>
      </c>
      <c r="BF565" t="s">
        <v>2563</v>
      </c>
      <c r="BG565">
        <v>1333314600</v>
      </c>
      <c r="BH565" t="s">
        <v>995</v>
      </c>
      <c r="BI565">
        <v>6</v>
      </c>
      <c r="BJ565">
        <v>6</v>
      </c>
      <c r="BK565">
        <v>1300</v>
      </c>
      <c r="BL565" t="s">
        <v>2543</v>
      </c>
    </row>
    <row r="566" spans="3:64">
      <c r="C566" s="2">
        <v>244482</v>
      </c>
      <c r="D566" s="2">
        <v>244482</v>
      </c>
      <c r="F566">
        <v>489</v>
      </c>
      <c r="G566" t="s">
        <v>2531</v>
      </c>
      <c r="H566">
        <v>23</v>
      </c>
      <c r="I566" t="s">
        <v>2532</v>
      </c>
      <c r="J566" t="s">
        <v>985</v>
      </c>
      <c r="K566" t="s">
        <v>986</v>
      </c>
      <c r="L566">
        <v>923</v>
      </c>
      <c r="N566" t="s">
        <v>2772</v>
      </c>
      <c r="O566" t="s">
        <v>2773</v>
      </c>
      <c r="P566">
        <v>1</v>
      </c>
      <c r="Q566" t="s">
        <v>2774</v>
      </c>
      <c r="R566" s="2">
        <v>244481</v>
      </c>
      <c r="S566" s="2">
        <v>244482</v>
      </c>
      <c r="T566" t="s">
        <v>2775</v>
      </c>
      <c r="U566">
        <v>23090967</v>
      </c>
      <c r="V566" t="s">
        <v>63</v>
      </c>
      <c r="W566">
        <v>3</v>
      </c>
      <c r="X566">
        <v>3</v>
      </c>
      <c r="Y566">
        <v>3</v>
      </c>
      <c r="Z566">
        <v>3</v>
      </c>
      <c r="AA566">
        <v>0</v>
      </c>
      <c r="AB566">
        <v>0</v>
      </c>
      <c r="AC566">
        <v>0</v>
      </c>
      <c r="AD566">
        <v>0</v>
      </c>
      <c r="AE566">
        <v>3</v>
      </c>
      <c r="AF566">
        <v>3</v>
      </c>
      <c r="AI566" t="s">
        <v>2537</v>
      </c>
      <c r="AJ566" t="s">
        <v>989</v>
      </c>
      <c r="AK566" t="s">
        <v>1007</v>
      </c>
      <c r="AL566" t="s">
        <v>1008</v>
      </c>
      <c r="AM566" t="s">
        <v>1009</v>
      </c>
      <c r="AN566" t="s">
        <v>2538</v>
      </c>
      <c r="AO566" t="s">
        <v>2539</v>
      </c>
      <c r="AP566">
        <v>10</v>
      </c>
      <c r="AQ566">
        <v>1</v>
      </c>
      <c r="AT566" t="s">
        <v>2540</v>
      </c>
      <c r="AU566" t="s">
        <v>2562</v>
      </c>
      <c r="AV566" t="s">
        <v>765</v>
      </c>
      <c r="AW566" t="s">
        <v>765</v>
      </c>
      <c r="AX566" t="s">
        <v>990</v>
      </c>
      <c r="AY566">
        <v>0</v>
      </c>
      <c r="AZ566" t="s">
        <v>994</v>
      </c>
      <c r="BA566">
        <v>1179740891023</v>
      </c>
      <c r="BD566">
        <v>1</v>
      </c>
      <c r="BF566" t="s">
        <v>2563</v>
      </c>
      <c r="BG566">
        <v>1333314600</v>
      </c>
      <c r="BH566" t="s">
        <v>995</v>
      </c>
      <c r="BI566">
        <v>3</v>
      </c>
      <c r="BJ566">
        <v>3</v>
      </c>
      <c r="BK566">
        <v>1300</v>
      </c>
      <c r="BL566" t="s">
        <v>2543</v>
      </c>
    </row>
    <row r="567" spans="3:64">
      <c r="C567" s="2">
        <v>244482</v>
      </c>
      <c r="D567" s="2">
        <v>244482</v>
      </c>
      <c r="F567">
        <v>489</v>
      </c>
      <c r="G567" t="s">
        <v>2531</v>
      </c>
      <c r="H567">
        <v>23</v>
      </c>
      <c r="I567" t="s">
        <v>2532</v>
      </c>
      <c r="J567" t="s">
        <v>985</v>
      </c>
      <c r="K567" t="s">
        <v>986</v>
      </c>
      <c r="L567">
        <v>923</v>
      </c>
      <c r="N567" t="s">
        <v>2772</v>
      </c>
      <c r="O567" t="s">
        <v>2773</v>
      </c>
      <c r="P567">
        <v>1</v>
      </c>
      <c r="Q567" t="s">
        <v>2774</v>
      </c>
      <c r="R567" s="2">
        <v>244481</v>
      </c>
      <c r="S567" s="2">
        <v>244482</v>
      </c>
      <c r="T567" t="s">
        <v>2775</v>
      </c>
      <c r="U567">
        <v>23086963</v>
      </c>
      <c r="V567" t="s">
        <v>142</v>
      </c>
      <c r="W567">
        <v>18</v>
      </c>
      <c r="X567">
        <v>18</v>
      </c>
      <c r="Y567">
        <v>18</v>
      </c>
      <c r="Z567">
        <v>18</v>
      </c>
      <c r="AA567">
        <v>0</v>
      </c>
      <c r="AB567">
        <v>0</v>
      </c>
      <c r="AC567">
        <v>0</v>
      </c>
      <c r="AD567">
        <v>0</v>
      </c>
      <c r="AE567">
        <v>18</v>
      </c>
      <c r="AF567">
        <v>18</v>
      </c>
      <c r="AI567" t="s">
        <v>2537</v>
      </c>
      <c r="AJ567" t="s">
        <v>989</v>
      </c>
      <c r="AK567" t="s">
        <v>1039</v>
      </c>
      <c r="AL567" t="s">
        <v>1008</v>
      </c>
      <c r="AM567" t="s">
        <v>1009</v>
      </c>
      <c r="AN567" t="s">
        <v>2538</v>
      </c>
      <c r="AO567" t="s">
        <v>2539</v>
      </c>
      <c r="AP567">
        <v>10</v>
      </c>
      <c r="AQ567">
        <v>1</v>
      </c>
      <c r="AT567" t="s">
        <v>2540</v>
      </c>
      <c r="AU567" t="s">
        <v>2562</v>
      </c>
      <c r="AV567" t="s">
        <v>765</v>
      </c>
      <c r="AW567" t="s">
        <v>765</v>
      </c>
      <c r="AX567" t="s">
        <v>990</v>
      </c>
      <c r="AY567">
        <v>0</v>
      </c>
      <c r="AZ567" t="s">
        <v>994</v>
      </c>
      <c r="BA567">
        <v>1179740891023</v>
      </c>
      <c r="BD567">
        <v>1</v>
      </c>
      <c r="BF567" t="s">
        <v>2563</v>
      </c>
      <c r="BG567">
        <v>1333314600</v>
      </c>
      <c r="BH567" t="s">
        <v>995</v>
      </c>
      <c r="BI567">
        <v>18</v>
      </c>
      <c r="BJ567">
        <v>18</v>
      </c>
      <c r="BK567">
        <v>1300</v>
      </c>
      <c r="BL567" t="s">
        <v>2543</v>
      </c>
    </row>
    <row r="568" spans="3:64">
      <c r="C568" s="2">
        <v>244482</v>
      </c>
      <c r="D568" s="2">
        <v>244482</v>
      </c>
      <c r="F568">
        <v>489</v>
      </c>
      <c r="G568" t="s">
        <v>2531</v>
      </c>
      <c r="H568">
        <v>23</v>
      </c>
      <c r="I568" t="s">
        <v>2532</v>
      </c>
      <c r="J568" t="s">
        <v>985</v>
      </c>
      <c r="K568" t="s">
        <v>986</v>
      </c>
      <c r="L568">
        <v>923</v>
      </c>
      <c r="N568" t="s">
        <v>2772</v>
      </c>
      <c r="O568" t="s">
        <v>2773</v>
      </c>
      <c r="P568">
        <v>1</v>
      </c>
      <c r="Q568" t="s">
        <v>2774</v>
      </c>
      <c r="R568" s="2">
        <v>244481</v>
      </c>
      <c r="S568" s="2">
        <v>244482</v>
      </c>
      <c r="T568" t="s">
        <v>2775</v>
      </c>
      <c r="U568">
        <v>23088348</v>
      </c>
      <c r="V568" t="s">
        <v>78</v>
      </c>
      <c r="W568">
        <v>5</v>
      </c>
      <c r="X568">
        <v>5</v>
      </c>
      <c r="Y568">
        <v>5</v>
      </c>
      <c r="Z568">
        <v>5</v>
      </c>
      <c r="AA568">
        <v>0</v>
      </c>
      <c r="AB568">
        <v>0</v>
      </c>
      <c r="AC568">
        <v>0</v>
      </c>
      <c r="AD568">
        <v>0</v>
      </c>
      <c r="AE568">
        <v>5</v>
      </c>
      <c r="AF568">
        <v>5</v>
      </c>
      <c r="AI568" t="s">
        <v>2537</v>
      </c>
      <c r="AJ568" t="s">
        <v>989</v>
      </c>
      <c r="AK568" t="s">
        <v>1007</v>
      </c>
      <c r="AL568" t="s">
        <v>1008</v>
      </c>
      <c r="AM568" t="s">
        <v>1009</v>
      </c>
      <c r="AN568" t="s">
        <v>2538</v>
      </c>
      <c r="AO568" t="s">
        <v>2539</v>
      </c>
      <c r="AP568">
        <v>10</v>
      </c>
      <c r="AQ568">
        <v>1</v>
      </c>
      <c r="AT568" t="s">
        <v>2540</v>
      </c>
      <c r="AU568" t="s">
        <v>2562</v>
      </c>
      <c r="AV568" t="s">
        <v>765</v>
      </c>
      <c r="AW568" t="s">
        <v>765</v>
      </c>
      <c r="AX568" t="s">
        <v>990</v>
      </c>
      <c r="AY568">
        <v>0</v>
      </c>
      <c r="AZ568" t="s">
        <v>994</v>
      </c>
      <c r="BA568">
        <v>1179740891023</v>
      </c>
      <c r="BD568">
        <v>1</v>
      </c>
      <c r="BF568" t="s">
        <v>2563</v>
      </c>
      <c r="BG568">
        <v>1333314600</v>
      </c>
      <c r="BH568" t="s">
        <v>995</v>
      </c>
      <c r="BI568">
        <v>5</v>
      </c>
      <c r="BJ568">
        <v>5</v>
      </c>
      <c r="BK568">
        <v>1300</v>
      </c>
      <c r="BL568" t="s">
        <v>2543</v>
      </c>
    </row>
    <row r="569" spans="3:64">
      <c r="C569" s="2">
        <v>244482</v>
      </c>
      <c r="D569" s="2">
        <v>244482</v>
      </c>
      <c r="F569">
        <v>489</v>
      </c>
      <c r="G569" t="s">
        <v>2531</v>
      </c>
      <c r="H569">
        <v>23</v>
      </c>
      <c r="I569" t="s">
        <v>2532</v>
      </c>
      <c r="J569" t="s">
        <v>985</v>
      </c>
      <c r="K569" t="s">
        <v>986</v>
      </c>
      <c r="L569">
        <v>923</v>
      </c>
      <c r="N569" t="s">
        <v>2772</v>
      </c>
      <c r="O569" t="s">
        <v>2773</v>
      </c>
      <c r="P569">
        <v>1</v>
      </c>
      <c r="Q569" t="s">
        <v>2774</v>
      </c>
      <c r="R569" s="2">
        <v>244481</v>
      </c>
      <c r="S569" s="2">
        <v>244482</v>
      </c>
      <c r="T569" t="s">
        <v>2775</v>
      </c>
      <c r="U569">
        <v>23090977</v>
      </c>
      <c r="V569" t="s">
        <v>98</v>
      </c>
      <c r="W569">
        <v>3</v>
      </c>
      <c r="X569">
        <v>3</v>
      </c>
      <c r="Y569">
        <v>3</v>
      </c>
      <c r="Z569">
        <v>3</v>
      </c>
      <c r="AA569">
        <v>0</v>
      </c>
      <c r="AB569">
        <v>0</v>
      </c>
      <c r="AC569">
        <v>0</v>
      </c>
      <c r="AD569">
        <v>0</v>
      </c>
      <c r="AE569">
        <v>3</v>
      </c>
      <c r="AF569">
        <v>3</v>
      </c>
      <c r="AI569" t="s">
        <v>2537</v>
      </c>
      <c r="AJ569" t="s">
        <v>989</v>
      </c>
      <c r="AK569" t="s">
        <v>1007</v>
      </c>
      <c r="AL569" t="s">
        <v>1008</v>
      </c>
      <c r="AM569" t="s">
        <v>1009</v>
      </c>
      <c r="AN569" t="s">
        <v>2538</v>
      </c>
      <c r="AO569" t="s">
        <v>2539</v>
      </c>
      <c r="AP569">
        <v>10</v>
      </c>
      <c r="AQ569">
        <v>1</v>
      </c>
      <c r="AT569" t="s">
        <v>2540</v>
      </c>
      <c r="AU569" t="s">
        <v>2562</v>
      </c>
      <c r="AV569" t="s">
        <v>765</v>
      </c>
      <c r="AW569" t="s">
        <v>765</v>
      </c>
      <c r="AX569" t="s">
        <v>990</v>
      </c>
      <c r="AY569">
        <v>0</v>
      </c>
      <c r="AZ569" t="s">
        <v>994</v>
      </c>
      <c r="BA569">
        <v>1179740891023</v>
      </c>
      <c r="BD569">
        <v>1</v>
      </c>
      <c r="BF569" t="s">
        <v>2563</v>
      </c>
      <c r="BG569">
        <v>1333314600</v>
      </c>
      <c r="BH569" t="s">
        <v>995</v>
      </c>
      <c r="BI569">
        <v>3</v>
      </c>
      <c r="BJ569">
        <v>3</v>
      </c>
      <c r="BK569">
        <v>1300</v>
      </c>
      <c r="BL569" t="s">
        <v>2543</v>
      </c>
    </row>
    <row r="570" spans="3:64">
      <c r="C570" s="2">
        <v>244482</v>
      </c>
      <c r="D570" s="2">
        <v>244482</v>
      </c>
      <c r="F570">
        <v>489</v>
      </c>
      <c r="G570" t="s">
        <v>2531</v>
      </c>
      <c r="H570">
        <v>23</v>
      </c>
      <c r="I570" t="s">
        <v>2532</v>
      </c>
      <c r="J570" t="s">
        <v>985</v>
      </c>
      <c r="K570" t="s">
        <v>986</v>
      </c>
      <c r="L570">
        <v>923</v>
      </c>
      <c r="N570" t="s">
        <v>2772</v>
      </c>
      <c r="O570" t="s">
        <v>2773</v>
      </c>
      <c r="P570">
        <v>1</v>
      </c>
      <c r="Q570" t="s">
        <v>2774</v>
      </c>
      <c r="R570" s="2">
        <v>244481</v>
      </c>
      <c r="S570" s="2">
        <v>244482</v>
      </c>
      <c r="T570" t="s">
        <v>2775</v>
      </c>
      <c r="U570">
        <v>23086965</v>
      </c>
      <c r="V570" t="s">
        <v>225</v>
      </c>
      <c r="W570">
        <v>3</v>
      </c>
      <c r="X570">
        <v>3</v>
      </c>
      <c r="Y570">
        <v>3</v>
      </c>
      <c r="Z570">
        <v>3</v>
      </c>
      <c r="AA570">
        <v>0</v>
      </c>
      <c r="AB570">
        <v>0</v>
      </c>
      <c r="AC570">
        <v>0</v>
      </c>
      <c r="AD570">
        <v>0</v>
      </c>
      <c r="AE570">
        <v>3</v>
      </c>
      <c r="AF570">
        <v>3</v>
      </c>
      <c r="AI570" t="s">
        <v>2537</v>
      </c>
      <c r="AJ570" t="s">
        <v>989</v>
      </c>
      <c r="AK570" t="s">
        <v>1039</v>
      </c>
      <c r="AL570" t="s">
        <v>1008</v>
      </c>
      <c r="AM570" t="s">
        <v>1009</v>
      </c>
      <c r="AN570" t="s">
        <v>2538</v>
      </c>
      <c r="AO570" t="s">
        <v>2539</v>
      </c>
      <c r="AP570">
        <v>10</v>
      </c>
      <c r="AQ570">
        <v>1</v>
      </c>
      <c r="AT570" t="s">
        <v>2540</v>
      </c>
      <c r="AU570" t="s">
        <v>2562</v>
      </c>
      <c r="AV570" t="s">
        <v>765</v>
      </c>
      <c r="AW570" t="s">
        <v>765</v>
      </c>
      <c r="AX570" t="s">
        <v>990</v>
      </c>
      <c r="AY570">
        <v>0</v>
      </c>
      <c r="AZ570" t="s">
        <v>994</v>
      </c>
      <c r="BA570">
        <v>1179740891023</v>
      </c>
      <c r="BD570">
        <v>1</v>
      </c>
      <c r="BF570" t="s">
        <v>2563</v>
      </c>
      <c r="BG570">
        <v>1333314600</v>
      </c>
      <c r="BH570" t="s">
        <v>995</v>
      </c>
      <c r="BI570">
        <v>3</v>
      </c>
      <c r="BJ570">
        <v>3</v>
      </c>
      <c r="BK570">
        <v>1300</v>
      </c>
      <c r="BL570" t="s">
        <v>2543</v>
      </c>
    </row>
    <row r="571" spans="3:64">
      <c r="C571" s="2">
        <v>244482</v>
      </c>
      <c r="D571" s="2">
        <v>244482</v>
      </c>
      <c r="F571">
        <v>489</v>
      </c>
      <c r="G571" t="s">
        <v>2531</v>
      </c>
      <c r="H571">
        <v>23</v>
      </c>
      <c r="I571" t="s">
        <v>2532</v>
      </c>
      <c r="J571" t="s">
        <v>985</v>
      </c>
      <c r="K571" t="s">
        <v>986</v>
      </c>
      <c r="L571">
        <v>923</v>
      </c>
      <c r="N571" t="s">
        <v>2776</v>
      </c>
      <c r="O571" t="s">
        <v>2777</v>
      </c>
      <c r="P571">
        <v>1</v>
      </c>
      <c r="Q571" t="s">
        <v>2778</v>
      </c>
      <c r="R571" s="2">
        <v>244481</v>
      </c>
      <c r="S571" s="2">
        <v>244482</v>
      </c>
      <c r="T571" t="s">
        <v>2779</v>
      </c>
      <c r="U571">
        <v>23095547</v>
      </c>
      <c r="V571" t="s">
        <v>144</v>
      </c>
      <c r="W571">
        <v>3</v>
      </c>
      <c r="X571">
        <v>3</v>
      </c>
      <c r="Y571">
        <v>3</v>
      </c>
      <c r="Z571">
        <v>3</v>
      </c>
      <c r="AA571">
        <v>0</v>
      </c>
      <c r="AB571">
        <v>0</v>
      </c>
      <c r="AC571">
        <v>0</v>
      </c>
      <c r="AD571">
        <v>0</v>
      </c>
      <c r="AE571">
        <v>3</v>
      </c>
      <c r="AF571">
        <v>3</v>
      </c>
      <c r="AI571" t="s">
        <v>2537</v>
      </c>
      <c r="AJ571" t="s">
        <v>989</v>
      </c>
      <c r="AK571" t="s">
        <v>1039</v>
      </c>
      <c r="AL571" t="s">
        <v>1008</v>
      </c>
      <c r="AM571" t="s">
        <v>1009</v>
      </c>
      <c r="AN571" t="s">
        <v>2538</v>
      </c>
      <c r="AO571" t="s">
        <v>2539</v>
      </c>
      <c r="AP571">
        <v>10</v>
      </c>
      <c r="AQ571">
        <v>1</v>
      </c>
      <c r="AT571" t="s">
        <v>2540</v>
      </c>
      <c r="AU571" t="s">
        <v>2562</v>
      </c>
      <c r="AV571" t="s">
        <v>765</v>
      </c>
      <c r="AW571" t="s">
        <v>765</v>
      </c>
      <c r="AX571" t="s">
        <v>990</v>
      </c>
      <c r="AY571">
        <v>0</v>
      </c>
      <c r="AZ571" t="s">
        <v>994</v>
      </c>
      <c r="BA571">
        <v>1179740891046</v>
      </c>
      <c r="BD571">
        <v>1</v>
      </c>
      <c r="BF571" t="s">
        <v>2563</v>
      </c>
      <c r="BG571">
        <v>1333314600</v>
      </c>
      <c r="BH571" t="s">
        <v>995</v>
      </c>
      <c r="BI571">
        <v>3</v>
      </c>
      <c r="BJ571">
        <v>3</v>
      </c>
      <c r="BK571">
        <v>1300</v>
      </c>
      <c r="BL571" t="s">
        <v>2543</v>
      </c>
    </row>
    <row r="572" spans="3:64">
      <c r="C572" s="2">
        <v>244482</v>
      </c>
      <c r="D572" s="2">
        <v>244482</v>
      </c>
      <c r="F572">
        <v>489</v>
      </c>
      <c r="G572" t="s">
        <v>2531</v>
      </c>
      <c r="H572">
        <v>23</v>
      </c>
      <c r="I572" t="s">
        <v>2532</v>
      </c>
      <c r="J572" t="s">
        <v>985</v>
      </c>
      <c r="K572" t="s">
        <v>986</v>
      </c>
      <c r="L572">
        <v>923</v>
      </c>
      <c r="N572" t="s">
        <v>2776</v>
      </c>
      <c r="O572" t="s">
        <v>2777</v>
      </c>
      <c r="P572">
        <v>1</v>
      </c>
      <c r="Q572" t="s">
        <v>2778</v>
      </c>
      <c r="R572" s="2">
        <v>244481</v>
      </c>
      <c r="S572" s="2">
        <v>244482</v>
      </c>
      <c r="T572" t="s">
        <v>2779</v>
      </c>
      <c r="U572">
        <v>23086965</v>
      </c>
      <c r="V572" t="s">
        <v>225</v>
      </c>
      <c r="W572">
        <v>3</v>
      </c>
      <c r="X572">
        <v>3</v>
      </c>
      <c r="Y572">
        <v>3</v>
      </c>
      <c r="Z572">
        <v>3</v>
      </c>
      <c r="AA572">
        <v>0</v>
      </c>
      <c r="AB572">
        <v>0</v>
      </c>
      <c r="AC572">
        <v>0</v>
      </c>
      <c r="AD572">
        <v>0</v>
      </c>
      <c r="AE572">
        <v>3</v>
      </c>
      <c r="AF572">
        <v>3</v>
      </c>
      <c r="AI572" t="s">
        <v>2537</v>
      </c>
      <c r="AJ572" t="s">
        <v>989</v>
      </c>
      <c r="AK572" t="s">
        <v>1039</v>
      </c>
      <c r="AL572" t="s">
        <v>1008</v>
      </c>
      <c r="AM572" t="s">
        <v>1009</v>
      </c>
      <c r="AN572" t="s">
        <v>2538</v>
      </c>
      <c r="AO572" t="s">
        <v>2539</v>
      </c>
      <c r="AP572">
        <v>10</v>
      </c>
      <c r="AQ572">
        <v>1</v>
      </c>
      <c r="AT572" t="s">
        <v>2540</v>
      </c>
      <c r="AU572" t="s">
        <v>2562</v>
      </c>
      <c r="AV572" t="s">
        <v>765</v>
      </c>
      <c r="AW572" t="s">
        <v>765</v>
      </c>
      <c r="AX572" t="s">
        <v>990</v>
      </c>
      <c r="AY572">
        <v>0</v>
      </c>
      <c r="AZ572" t="s">
        <v>994</v>
      </c>
      <c r="BA572">
        <v>1179740891046</v>
      </c>
      <c r="BD572">
        <v>1</v>
      </c>
      <c r="BF572" t="s">
        <v>2563</v>
      </c>
      <c r="BG572">
        <v>1333314600</v>
      </c>
      <c r="BH572" t="s">
        <v>995</v>
      </c>
      <c r="BI572">
        <v>3</v>
      </c>
      <c r="BJ572">
        <v>3</v>
      </c>
      <c r="BK572">
        <v>1300</v>
      </c>
      <c r="BL572" t="s">
        <v>2543</v>
      </c>
    </row>
    <row r="573" spans="3:64">
      <c r="C573" s="2">
        <v>244482</v>
      </c>
      <c r="D573" s="2">
        <v>244482</v>
      </c>
      <c r="F573">
        <v>489</v>
      </c>
      <c r="G573" t="s">
        <v>2531</v>
      </c>
      <c r="H573">
        <v>23</v>
      </c>
      <c r="I573" t="s">
        <v>2532</v>
      </c>
      <c r="J573" t="s">
        <v>985</v>
      </c>
      <c r="K573" t="s">
        <v>986</v>
      </c>
      <c r="L573">
        <v>923</v>
      </c>
      <c r="N573" t="s">
        <v>2776</v>
      </c>
      <c r="O573" t="s">
        <v>2777</v>
      </c>
      <c r="P573">
        <v>1</v>
      </c>
      <c r="Q573" t="s">
        <v>2778</v>
      </c>
      <c r="R573" s="2">
        <v>244481</v>
      </c>
      <c r="S573" s="2">
        <v>244482</v>
      </c>
      <c r="T573" t="s">
        <v>2779</v>
      </c>
      <c r="U573">
        <v>23086964</v>
      </c>
      <c r="V573" t="s">
        <v>156</v>
      </c>
      <c r="W573">
        <v>3</v>
      </c>
      <c r="X573">
        <v>3</v>
      </c>
      <c r="Y573">
        <v>3</v>
      </c>
      <c r="Z573">
        <v>3</v>
      </c>
      <c r="AA573">
        <v>0</v>
      </c>
      <c r="AB573">
        <v>0</v>
      </c>
      <c r="AC573">
        <v>0</v>
      </c>
      <c r="AD573">
        <v>0</v>
      </c>
      <c r="AE573">
        <v>3</v>
      </c>
      <c r="AF573">
        <v>3</v>
      </c>
      <c r="AI573" t="s">
        <v>2537</v>
      </c>
      <c r="AJ573" t="s">
        <v>989</v>
      </c>
      <c r="AK573" t="s">
        <v>1039</v>
      </c>
      <c r="AL573" t="s">
        <v>1008</v>
      </c>
      <c r="AM573" t="s">
        <v>1009</v>
      </c>
      <c r="AN573" t="s">
        <v>2538</v>
      </c>
      <c r="AO573" t="s">
        <v>2539</v>
      </c>
      <c r="AP573">
        <v>10</v>
      </c>
      <c r="AQ573">
        <v>1</v>
      </c>
      <c r="AT573" t="s">
        <v>2540</v>
      </c>
      <c r="AU573" t="s">
        <v>2562</v>
      </c>
      <c r="AV573" t="s">
        <v>765</v>
      </c>
      <c r="AW573" t="s">
        <v>765</v>
      </c>
      <c r="AX573" t="s">
        <v>990</v>
      </c>
      <c r="AY573">
        <v>0</v>
      </c>
      <c r="AZ573" t="s">
        <v>994</v>
      </c>
      <c r="BA573">
        <v>1179740891046</v>
      </c>
      <c r="BD573">
        <v>1</v>
      </c>
      <c r="BF573" t="s">
        <v>2563</v>
      </c>
      <c r="BG573">
        <v>1333314600</v>
      </c>
      <c r="BH573" t="s">
        <v>995</v>
      </c>
      <c r="BI573">
        <v>3</v>
      </c>
      <c r="BJ573">
        <v>3</v>
      </c>
      <c r="BK573">
        <v>1300</v>
      </c>
      <c r="BL573" t="s">
        <v>2543</v>
      </c>
    </row>
    <row r="574" spans="3:64">
      <c r="C574" s="2">
        <v>244482</v>
      </c>
      <c r="D574" s="2">
        <v>244482</v>
      </c>
      <c r="F574">
        <v>489</v>
      </c>
      <c r="G574" t="s">
        <v>2531</v>
      </c>
      <c r="H574">
        <v>23</v>
      </c>
      <c r="I574" t="s">
        <v>2532</v>
      </c>
      <c r="J574" t="s">
        <v>985</v>
      </c>
      <c r="K574" t="s">
        <v>986</v>
      </c>
      <c r="L574">
        <v>923</v>
      </c>
      <c r="N574" t="s">
        <v>2776</v>
      </c>
      <c r="O574" t="s">
        <v>2777</v>
      </c>
      <c r="P574">
        <v>1</v>
      </c>
      <c r="Q574" t="s">
        <v>2778</v>
      </c>
      <c r="R574" s="2">
        <v>244481</v>
      </c>
      <c r="S574" s="2">
        <v>244482</v>
      </c>
      <c r="T574" t="s">
        <v>2779</v>
      </c>
      <c r="U574">
        <v>23086969</v>
      </c>
      <c r="V574" t="s">
        <v>189</v>
      </c>
      <c r="W574">
        <v>3</v>
      </c>
      <c r="X574">
        <v>3</v>
      </c>
      <c r="Y574">
        <v>3</v>
      </c>
      <c r="Z574">
        <v>3</v>
      </c>
      <c r="AA574">
        <v>0</v>
      </c>
      <c r="AB574">
        <v>0</v>
      </c>
      <c r="AC574">
        <v>0</v>
      </c>
      <c r="AD574">
        <v>0</v>
      </c>
      <c r="AE574">
        <v>3</v>
      </c>
      <c r="AF574">
        <v>3</v>
      </c>
      <c r="AI574" t="s">
        <v>2537</v>
      </c>
      <c r="AJ574" t="s">
        <v>989</v>
      </c>
      <c r="AK574" t="s">
        <v>1039</v>
      </c>
      <c r="AL574" t="s">
        <v>1008</v>
      </c>
      <c r="AM574" t="s">
        <v>1009</v>
      </c>
      <c r="AN574" t="s">
        <v>2538</v>
      </c>
      <c r="AO574" t="s">
        <v>2539</v>
      </c>
      <c r="AP574">
        <v>10</v>
      </c>
      <c r="AQ574">
        <v>1</v>
      </c>
      <c r="AT574" t="s">
        <v>2540</v>
      </c>
      <c r="AU574" t="s">
        <v>2562</v>
      </c>
      <c r="AV574" t="s">
        <v>765</v>
      </c>
      <c r="AW574" t="s">
        <v>765</v>
      </c>
      <c r="AX574" t="s">
        <v>990</v>
      </c>
      <c r="AY574">
        <v>0</v>
      </c>
      <c r="AZ574" t="s">
        <v>994</v>
      </c>
      <c r="BA574">
        <v>1179740891046</v>
      </c>
      <c r="BD574">
        <v>1</v>
      </c>
      <c r="BF574" t="s">
        <v>2563</v>
      </c>
      <c r="BG574">
        <v>1333314600</v>
      </c>
      <c r="BH574" t="s">
        <v>995</v>
      </c>
      <c r="BI574">
        <v>3</v>
      </c>
      <c r="BJ574">
        <v>3</v>
      </c>
      <c r="BK574">
        <v>1300</v>
      </c>
      <c r="BL574" t="s">
        <v>2543</v>
      </c>
    </row>
    <row r="575" spans="3:64">
      <c r="C575" s="2">
        <v>244482</v>
      </c>
      <c r="D575" s="2">
        <v>244482</v>
      </c>
      <c r="F575">
        <v>489</v>
      </c>
      <c r="G575" t="s">
        <v>2531</v>
      </c>
      <c r="H575">
        <v>23</v>
      </c>
      <c r="I575" t="s">
        <v>2532</v>
      </c>
      <c r="J575" t="s">
        <v>985</v>
      </c>
      <c r="K575" t="s">
        <v>986</v>
      </c>
      <c r="L575">
        <v>923</v>
      </c>
      <c r="N575" t="s">
        <v>2776</v>
      </c>
      <c r="O575" t="s">
        <v>2777</v>
      </c>
      <c r="P575">
        <v>1</v>
      </c>
      <c r="Q575" t="s">
        <v>2778</v>
      </c>
      <c r="R575" s="2">
        <v>244481</v>
      </c>
      <c r="S575" s="2">
        <v>244482</v>
      </c>
      <c r="T575" t="s">
        <v>2779</v>
      </c>
      <c r="U575">
        <v>23039556</v>
      </c>
      <c r="V575" t="s">
        <v>267</v>
      </c>
      <c r="W575">
        <v>2</v>
      </c>
      <c r="X575">
        <v>10</v>
      </c>
      <c r="Y575">
        <v>2</v>
      </c>
      <c r="Z575">
        <v>10</v>
      </c>
      <c r="AA575">
        <v>0</v>
      </c>
      <c r="AB575">
        <v>0</v>
      </c>
      <c r="AC575">
        <v>0</v>
      </c>
      <c r="AD575">
        <v>0</v>
      </c>
      <c r="AE575">
        <v>2</v>
      </c>
      <c r="AF575">
        <v>10</v>
      </c>
      <c r="AI575" t="s">
        <v>2537</v>
      </c>
      <c r="AJ575" t="s">
        <v>989</v>
      </c>
      <c r="AK575" t="s">
        <v>1039</v>
      </c>
      <c r="AL575" t="s">
        <v>1008</v>
      </c>
      <c r="AM575" t="s">
        <v>1009</v>
      </c>
      <c r="AN575" t="s">
        <v>2538</v>
      </c>
      <c r="AO575" t="s">
        <v>2539</v>
      </c>
      <c r="AP575">
        <v>10</v>
      </c>
      <c r="AQ575">
        <v>1</v>
      </c>
      <c r="AT575" t="s">
        <v>2540</v>
      </c>
      <c r="AU575" t="s">
        <v>2562</v>
      </c>
      <c r="AV575" t="s">
        <v>1010</v>
      </c>
      <c r="AW575" t="s">
        <v>765</v>
      </c>
      <c r="AX575" t="s">
        <v>990</v>
      </c>
      <c r="AY575">
        <v>0</v>
      </c>
      <c r="AZ575" t="s">
        <v>994</v>
      </c>
      <c r="BA575">
        <v>1179740891046</v>
      </c>
      <c r="BD575">
        <v>1</v>
      </c>
      <c r="BF575" t="s">
        <v>2563</v>
      </c>
      <c r="BG575">
        <v>1333314600</v>
      </c>
      <c r="BH575" t="s">
        <v>995</v>
      </c>
      <c r="BI575">
        <v>2</v>
      </c>
      <c r="BJ575">
        <v>10</v>
      </c>
      <c r="BK575">
        <v>1300</v>
      </c>
      <c r="BL575" t="s">
        <v>2543</v>
      </c>
    </row>
    <row r="576" spans="3:64">
      <c r="C576" s="2">
        <v>244482</v>
      </c>
      <c r="D576" s="2">
        <v>244482</v>
      </c>
      <c r="F576">
        <v>489</v>
      </c>
      <c r="G576" t="s">
        <v>2531</v>
      </c>
      <c r="H576">
        <v>23</v>
      </c>
      <c r="I576" t="s">
        <v>2532</v>
      </c>
      <c r="J576" t="s">
        <v>985</v>
      </c>
      <c r="K576" t="s">
        <v>986</v>
      </c>
      <c r="L576">
        <v>923</v>
      </c>
      <c r="N576" t="s">
        <v>2776</v>
      </c>
      <c r="O576" t="s">
        <v>2777</v>
      </c>
      <c r="P576">
        <v>1</v>
      </c>
      <c r="Q576" t="s">
        <v>2778</v>
      </c>
      <c r="R576" s="2">
        <v>244481</v>
      </c>
      <c r="S576" s="2">
        <v>244482</v>
      </c>
      <c r="T576" t="s">
        <v>2779</v>
      </c>
      <c r="U576">
        <v>23090975</v>
      </c>
      <c r="V576" t="s">
        <v>249</v>
      </c>
      <c r="W576">
        <v>3</v>
      </c>
      <c r="X576">
        <v>3</v>
      </c>
      <c r="Y576">
        <v>3</v>
      </c>
      <c r="Z576">
        <v>3</v>
      </c>
      <c r="AA576">
        <v>0</v>
      </c>
      <c r="AB576">
        <v>0</v>
      </c>
      <c r="AC576">
        <v>0</v>
      </c>
      <c r="AD576">
        <v>0</v>
      </c>
      <c r="AE576">
        <v>3</v>
      </c>
      <c r="AF576">
        <v>3</v>
      </c>
      <c r="AI576" t="s">
        <v>2537</v>
      </c>
      <c r="AJ576" t="s">
        <v>989</v>
      </c>
      <c r="AK576" t="s">
        <v>1039</v>
      </c>
      <c r="AL576" t="s">
        <v>1008</v>
      </c>
      <c r="AM576" t="s">
        <v>1009</v>
      </c>
      <c r="AN576" t="s">
        <v>2538</v>
      </c>
      <c r="AO576" t="s">
        <v>2539</v>
      </c>
      <c r="AP576">
        <v>10</v>
      </c>
      <c r="AQ576">
        <v>1</v>
      </c>
      <c r="AT576" t="s">
        <v>2540</v>
      </c>
      <c r="AU576" t="s">
        <v>2562</v>
      </c>
      <c r="AV576" t="s">
        <v>765</v>
      </c>
      <c r="AW576" t="s">
        <v>765</v>
      </c>
      <c r="AX576" t="s">
        <v>990</v>
      </c>
      <c r="AY576">
        <v>0</v>
      </c>
      <c r="AZ576" t="s">
        <v>994</v>
      </c>
      <c r="BA576">
        <v>1179740891046</v>
      </c>
      <c r="BD576">
        <v>1</v>
      </c>
      <c r="BF576" t="s">
        <v>2563</v>
      </c>
      <c r="BG576">
        <v>1333314600</v>
      </c>
      <c r="BH576" t="s">
        <v>995</v>
      </c>
      <c r="BI576">
        <v>3</v>
      </c>
      <c r="BJ576">
        <v>3</v>
      </c>
      <c r="BK576">
        <v>1300</v>
      </c>
      <c r="BL576" t="s">
        <v>2543</v>
      </c>
    </row>
    <row r="577" spans="3:64">
      <c r="C577" s="2">
        <v>244482</v>
      </c>
      <c r="D577" s="2">
        <v>244482</v>
      </c>
      <c r="F577">
        <v>489</v>
      </c>
      <c r="G577" t="s">
        <v>2531</v>
      </c>
      <c r="H577">
        <v>23</v>
      </c>
      <c r="I577" t="s">
        <v>2532</v>
      </c>
      <c r="J577" t="s">
        <v>985</v>
      </c>
      <c r="K577" t="s">
        <v>986</v>
      </c>
      <c r="L577">
        <v>923</v>
      </c>
      <c r="N577" t="s">
        <v>2776</v>
      </c>
      <c r="O577" t="s">
        <v>2777</v>
      </c>
      <c r="P577">
        <v>1</v>
      </c>
      <c r="Q577" t="s">
        <v>2778</v>
      </c>
      <c r="R577" s="2">
        <v>244481</v>
      </c>
      <c r="S577" s="2">
        <v>244482</v>
      </c>
      <c r="T577" t="s">
        <v>2779</v>
      </c>
      <c r="U577">
        <v>23086963</v>
      </c>
      <c r="V577" t="s">
        <v>142</v>
      </c>
      <c r="W577">
        <v>3</v>
      </c>
      <c r="X577">
        <v>3</v>
      </c>
      <c r="Y577">
        <v>3</v>
      </c>
      <c r="Z577">
        <v>3</v>
      </c>
      <c r="AA577">
        <v>0</v>
      </c>
      <c r="AB577">
        <v>0</v>
      </c>
      <c r="AC577">
        <v>0</v>
      </c>
      <c r="AD577">
        <v>0</v>
      </c>
      <c r="AE577">
        <v>3</v>
      </c>
      <c r="AF577">
        <v>3</v>
      </c>
      <c r="AI577" t="s">
        <v>2537</v>
      </c>
      <c r="AJ577" t="s">
        <v>989</v>
      </c>
      <c r="AK577" t="s">
        <v>1039</v>
      </c>
      <c r="AL577" t="s">
        <v>1008</v>
      </c>
      <c r="AM577" t="s">
        <v>1009</v>
      </c>
      <c r="AN577" t="s">
        <v>2538</v>
      </c>
      <c r="AO577" t="s">
        <v>2539</v>
      </c>
      <c r="AP577">
        <v>10</v>
      </c>
      <c r="AQ577">
        <v>1</v>
      </c>
      <c r="AT577" t="s">
        <v>2540</v>
      </c>
      <c r="AU577" t="s">
        <v>2562</v>
      </c>
      <c r="AV577" t="s">
        <v>765</v>
      </c>
      <c r="AW577" t="s">
        <v>765</v>
      </c>
      <c r="AX577" t="s">
        <v>990</v>
      </c>
      <c r="AY577">
        <v>0</v>
      </c>
      <c r="AZ577" t="s">
        <v>994</v>
      </c>
      <c r="BA577">
        <v>1179740891046</v>
      </c>
      <c r="BD577">
        <v>1</v>
      </c>
      <c r="BF577" t="s">
        <v>2563</v>
      </c>
      <c r="BG577">
        <v>1333314600</v>
      </c>
      <c r="BH577" t="s">
        <v>995</v>
      </c>
      <c r="BI577">
        <v>3</v>
      </c>
      <c r="BJ577">
        <v>3</v>
      </c>
      <c r="BK577">
        <v>1300</v>
      </c>
      <c r="BL577" t="s">
        <v>2543</v>
      </c>
    </row>
    <row r="578" spans="3:64">
      <c r="C578" s="2">
        <v>244482</v>
      </c>
      <c r="D578" s="2">
        <v>244482</v>
      </c>
      <c r="F578">
        <v>489</v>
      </c>
      <c r="G578" t="s">
        <v>2531</v>
      </c>
      <c r="H578">
        <v>23</v>
      </c>
      <c r="I578" t="s">
        <v>2532</v>
      </c>
      <c r="J578" t="s">
        <v>985</v>
      </c>
      <c r="K578" t="s">
        <v>986</v>
      </c>
      <c r="L578">
        <v>923</v>
      </c>
      <c r="N578" t="s">
        <v>2776</v>
      </c>
      <c r="O578" t="s">
        <v>2777</v>
      </c>
      <c r="P578">
        <v>1</v>
      </c>
      <c r="Q578" t="s">
        <v>2778</v>
      </c>
      <c r="R578" s="2">
        <v>244481</v>
      </c>
      <c r="S578" s="2">
        <v>244482</v>
      </c>
      <c r="T578" t="s">
        <v>2779</v>
      </c>
      <c r="U578">
        <v>23090974</v>
      </c>
      <c r="V578" t="s">
        <v>211</v>
      </c>
      <c r="W578">
        <v>3</v>
      </c>
      <c r="X578">
        <v>3</v>
      </c>
      <c r="Y578">
        <v>3</v>
      </c>
      <c r="Z578">
        <v>3</v>
      </c>
      <c r="AA578">
        <v>0</v>
      </c>
      <c r="AB578">
        <v>0</v>
      </c>
      <c r="AC578">
        <v>0</v>
      </c>
      <c r="AD578">
        <v>0</v>
      </c>
      <c r="AE578">
        <v>3</v>
      </c>
      <c r="AF578">
        <v>3</v>
      </c>
      <c r="AI578" t="s">
        <v>2537</v>
      </c>
      <c r="AJ578" t="s">
        <v>989</v>
      </c>
      <c r="AK578" t="s">
        <v>1039</v>
      </c>
      <c r="AL578" t="s">
        <v>1008</v>
      </c>
      <c r="AM578" t="s">
        <v>1009</v>
      </c>
      <c r="AN578" t="s">
        <v>2538</v>
      </c>
      <c r="AO578" t="s">
        <v>2539</v>
      </c>
      <c r="AP578">
        <v>10</v>
      </c>
      <c r="AQ578">
        <v>1</v>
      </c>
      <c r="AT578" t="s">
        <v>2540</v>
      </c>
      <c r="AU578" t="s">
        <v>2562</v>
      </c>
      <c r="AV578" t="s">
        <v>765</v>
      </c>
      <c r="AW578" t="s">
        <v>765</v>
      </c>
      <c r="AX578" t="s">
        <v>990</v>
      </c>
      <c r="AY578">
        <v>0</v>
      </c>
      <c r="AZ578" t="s">
        <v>994</v>
      </c>
      <c r="BA578">
        <v>1179740891046</v>
      </c>
      <c r="BD578">
        <v>1</v>
      </c>
      <c r="BF578" t="s">
        <v>2563</v>
      </c>
      <c r="BG578">
        <v>1333314600</v>
      </c>
      <c r="BH578" t="s">
        <v>995</v>
      </c>
      <c r="BI578">
        <v>3</v>
      </c>
      <c r="BJ578">
        <v>3</v>
      </c>
      <c r="BK578">
        <v>1300</v>
      </c>
      <c r="BL578" t="s">
        <v>2543</v>
      </c>
    </row>
    <row r="579" spans="3:64">
      <c r="C579" s="2">
        <v>244482</v>
      </c>
      <c r="D579" s="2">
        <v>244482</v>
      </c>
      <c r="F579">
        <v>489</v>
      </c>
      <c r="G579" t="s">
        <v>2531</v>
      </c>
      <c r="H579">
        <v>23</v>
      </c>
      <c r="I579" t="s">
        <v>2532</v>
      </c>
      <c r="J579" t="s">
        <v>985</v>
      </c>
      <c r="K579" t="s">
        <v>986</v>
      </c>
      <c r="L579">
        <v>923</v>
      </c>
      <c r="N579" t="s">
        <v>2776</v>
      </c>
      <c r="O579" t="s">
        <v>2777</v>
      </c>
      <c r="P579">
        <v>1</v>
      </c>
      <c r="Q579" t="s">
        <v>2778</v>
      </c>
      <c r="R579" s="2">
        <v>244481</v>
      </c>
      <c r="S579" s="2">
        <v>244482</v>
      </c>
      <c r="T579" t="s">
        <v>2779</v>
      </c>
      <c r="U579">
        <v>23086968</v>
      </c>
      <c r="V579" t="s">
        <v>247</v>
      </c>
      <c r="W579">
        <v>6</v>
      </c>
      <c r="X579">
        <v>6</v>
      </c>
      <c r="Y579">
        <v>6</v>
      </c>
      <c r="Z579">
        <v>6</v>
      </c>
      <c r="AA579">
        <v>0</v>
      </c>
      <c r="AB579">
        <v>0</v>
      </c>
      <c r="AC579">
        <v>0</v>
      </c>
      <c r="AD579">
        <v>0</v>
      </c>
      <c r="AE579">
        <v>6</v>
      </c>
      <c r="AF579">
        <v>6</v>
      </c>
      <c r="AI579" t="s">
        <v>2537</v>
      </c>
      <c r="AJ579" t="s">
        <v>989</v>
      </c>
      <c r="AK579" t="s">
        <v>1039</v>
      </c>
      <c r="AL579" t="s">
        <v>1008</v>
      </c>
      <c r="AM579" t="s">
        <v>1009</v>
      </c>
      <c r="AN579" t="s">
        <v>2538</v>
      </c>
      <c r="AO579" t="s">
        <v>2539</v>
      </c>
      <c r="AP579">
        <v>10</v>
      </c>
      <c r="AQ579">
        <v>1</v>
      </c>
      <c r="AT579" t="s">
        <v>2540</v>
      </c>
      <c r="AU579" t="s">
        <v>2562</v>
      </c>
      <c r="AV579" t="s">
        <v>765</v>
      </c>
      <c r="AW579" t="s">
        <v>765</v>
      </c>
      <c r="AX579" t="s">
        <v>990</v>
      </c>
      <c r="AY579">
        <v>0</v>
      </c>
      <c r="AZ579" t="s">
        <v>994</v>
      </c>
      <c r="BA579">
        <v>1179740891046</v>
      </c>
      <c r="BD579">
        <v>1</v>
      </c>
      <c r="BF579" t="s">
        <v>2563</v>
      </c>
      <c r="BG579">
        <v>1333314600</v>
      </c>
      <c r="BH579" t="s">
        <v>995</v>
      </c>
      <c r="BI579">
        <v>6</v>
      </c>
      <c r="BJ579">
        <v>6</v>
      </c>
      <c r="BK579">
        <v>1300</v>
      </c>
      <c r="BL579" t="s">
        <v>2543</v>
      </c>
    </row>
    <row r="580" spans="3:64">
      <c r="C580" s="2">
        <v>244482</v>
      </c>
      <c r="D580" s="2">
        <v>244482</v>
      </c>
      <c r="F580">
        <v>489</v>
      </c>
      <c r="G580" t="s">
        <v>2531</v>
      </c>
      <c r="H580">
        <v>23</v>
      </c>
      <c r="I580" t="s">
        <v>2532</v>
      </c>
      <c r="J580" t="s">
        <v>985</v>
      </c>
      <c r="K580" t="s">
        <v>986</v>
      </c>
      <c r="L580">
        <v>923</v>
      </c>
      <c r="N580" t="s">
        <v>2776</v>
      </c>
      <c r="O580" t="s">
        <v>2777</v>
      </c>
      <c r="P580">
        <v>1</v>
      </c>
      <c r="Q580" t="s">
        <v>2778</v>
      </c>
      <c r="R580" s="2">
        <v>244481</v>
      </c>
      <c r="S580" s="2">
        <v>244482</v>
      </c>
      <c r="T580" t="s">
        <v>2779</v>
      </c>
      <c r="U580">
        <v>23086966</v>
      </c>
      <c r="V580" t="s">
        <v>199</v>
      </c>
      <c r="W580">
        <v>3</v>
      </c>
      <c r="X580">
        <v>3</v>
      </c>
      <c r="Y580">
        <v>3</v>
      </c>
      <c r="Z580">
        <v>3</v>
      </c>
      <c r="AA580">
        <v>0</v>
      </c>
      <c r="AB580">
        <v>0</v>
      </c>
      <c r="AC580">
        <v>0</v>
      </c>
      <c r="AD580">
        <v>0</v>
      </c>
      <c r="AE580">
        <v>3</v>
      </c>
      <c r="AF580">
        <v>3</v>
      </c>
      <c r="AI580" t="s">
        <v>2537</v>
      </c>
      <c r="AJ580" t="s">
        <v>989</v>
      </c>
      <c r="AK580" t="s">
        <v>1039</v>
      </c>
      <c r="AL580" t="s">
        <v>1008</v>
      </c>
      <c r="AM580" t="s">
        <v>1009</v>
      </c>
      <c r="AN580" t="s">
        <v>2538</v>
      </c>
      <c r="AO580" t="s">
        <v>2539</v>
      </c>
      <c r="AP580">
        <v>10</v>
      </c>
      <c r="AQ580">
        <v>1</v>
      </c>
      <c r="AT580" t="s">
        <v>2540</v>
      </c>
      <c r="AU580" t="s">
        <v>2562</v>
      </c>
      <c r="AV580" t="s">
        <v>765</v>
      </c>
      <c r="AW580" t="s">
        <v>765</v>
      </c>
      <c r="AX580" t="s">
        <v>990</v>
      </c>
      <c r="AY580">
        <v>0</v>
      </c>
      <c r="AZ580" t="s">
        <v>994</v>
      </c>
      <c r="BA580">
        <v>1179740891046</v>
      </c>
      <c r="BD580">
        <v>1</v>
      </c>
      <c r="BF580" t="s">
        <v>2563</v>
      </c>
      <c r="BG580">
        <v>1333314600</v>
      </c>
      <c r="BH580" t="s">
        <v>995</v>
      </c>
      <c r="BI580">
        <v>3</v>
      </c>
      <c r="BJ580">
        <v>3</v>
      </c>
      <c r="BK580">
        <v>1300</v>
      </c>
      <c r="BL580" t="s">
        <v>2543</v>
      </c>
    </row>
    <row r="581" spans="3:64">
      <c r="C581" s="2">
        <v>244482</v>
      </c>
      <c r="D581" s="2">
        <v>244482</v>
      </c>
      <c r="F581">
        <v>489</v>
      </c>
      <c r="G581" t="s">
        <v>2531</v>
      </c>
      <c r="H581">
        <v>23</v>
      </c>
      <c r="I581" t="s">
        <v>2532</v>
      </c>
      <c r="J581" t="s">
        <v>985</v>
      </c>
      <c r="K581" t="s">
        <v>986</v>
      </c>
      <c r="L581">
        <v>923</v>
      </c>
      <c r="N581" t="s">
        <v>2780</v>
      </c>
      <c r="O581" t="s">
        <v>2781</v>
      </c>
      <c r="P581">
        <v>1</v>
      </c>
      <c r="Q581" t="s">
        <v>2782</v>
      </c>
      <c r="R581" s="2">
        <v>244481</v>
      </c>
      <c r="S581" s="2">
        <v>244482</v>
      </c>
      <c r="T581" t="s">
        <v>2783</v>
      </c>
      <c r="U581">
        <v>23086967</v>
      </c>
      <c r="V581" t="s">
        <v>209</v>
      </c>
      <c r="W581">
        <v>3</v>
      </c>
      <c r="X581">
        <v>3</v>
      </c>
      <c r="Y581">
        <v>3</v>
      </c>
      <c r="Z581">
        <v>3</v>
      </c>
      <c r="AA581">
        <v>0</v>
      </c>
      <c r="AB581">
        <v>0</v>
      </c>
      <c r="AC581">
        <v>0</v>
      </c>
      <c r="AD581">
        <v>0</v>
      </c>
      <c r="AE581">
        <v>3</v>
      </c>
      <c r="AF581">
        <v>3</v>
      </c>
      <c r="AI581" t="s">
        <v>2537</v>
      </c>
      <c r="AJ581" t="s">
        <v>989</v>
      </c>
      <c r="AK581" t="s">
        <v>1039</v>
      </c>
      <c r="AL581" t="s">
        <v>1008</v>
      </c>
      <c r="AM581" t="s">
        <v>1009</v>
      </c>
      <c r="AN581" t="s">
        <v>2538</v>
      </c>
      <c r="AO581" t="s">
        <v>2539</v>
      </c>
      <c r="AP581">
        <v>10</v>
      </c>
      <c r="AQ581">
        <v>1</v>
      </c>
      <c r="AT581" t="s">
        <v>2540</v>
      </c>
      <c r="AU581" t="s">
        <v>2562</v>
      </c>
      <c r="AV581" t="s">
        <v>765</v>
      </c>
      <c r="AW581" t="s">
        <v>765</v>
      </c>
      <c r="AX581" t="s">
        <v>990</v>
      </c>
      <c r="AY581">
        <v>0</v>
      </c>
      <c r="AZ581" t="s">
        <v>994</v>
      </c>
      <c r="BA581">
        <v>1179740891048</v>
      </c>
      <c r="BD581">
        <v>1</v>
      </c>
      <c r="BF581" t="s">
        <v>2563</v>
      </c>
      <c r="BG581">
        <v>1333314600</v>
      </c>
      <c r="BH581" t="s">
        <v>995</v>
      </c>
      <c r="BI581">
        <v>3</v>
      </c>
      <c r="BJ581">
        <v>3</v>
      </c>
      <c r="BK581">
        <v>1300</v>
      </c>
      <c r="BL581" t="s">
        <v>2543</v>
      </c>
    </row>
    <row r="582" spans="3:64">
      <c r="C582" s="2">
        <v>244482</v>
      </c>
      <c r="D582" s="2">
        <v>244482</v>
      </c>
      <c r="F582">
        <v>489</v>
      </c>
      <c r="G582" t="s">
        <v>2531</v>
      </c>
      <c r="H582">
        <v>23</v>
      </c>
      <c r="I582" t="s">
        <v>2532</v>
      </c>
      <c r="J582" t="s">
        <v>985</v>
      </c>
      <c r="K582" t="s">
        <v>986</v>
      </c>
      <c r="L582">
        <v>923</v>
      </c>
      <c r="N582" t="s">
        <v>2780</v>
      </c>
      <c r="O582" t="s">
        <v>2781</v>
      </c>
      <c r="P582">
        <v>1</v>
      </c>
      <c r="Q582" t="s">
        <v>2782</v>
      </c>
      <c r="R582" s="2">
        <v>244481</v>
      </c>
      <c r="S582" s="2">
        <v>244482</v>
      </c>
      <c r="T582" t="s">
        <v>2783</v>
      </c>
      <c r="U582">
        <v>23086968</v>
      </c>
      <c r="V582" t="s">
        <v>247</v>
      </c>
      <c r="W582">
        <v>6</v>
      </c>
      <c r="X582">
        <v>6</v>
      </c>
      <c r="Y582">
        <v>6</v>
      </c>
      <c r="Z582">
        <v>6</v>
      </c>
      <c r="AA582">
        <v>0</v>
      </c>
      <c r="AB582">
        <v>0</v>
      </c>
      <c r="AC582">
        <v>0</v>
      </c>
      <c r="AD582">
        <v>0</v>
      </c>
      <c r="AE582">
        <v>6</v>
      </c>
      <c r="AF582">
        <v>6</v>
      </c>
      <c r="AI582" t="s">
        <v>2537</v>
      </c>
      <c r="AJ582" t="s">
        <v>989</v>
      </c>
      <c r="AK582" t="s">
        <v>1039</v>
      </c>
      <c r="AL582" t="s">
        <v>1008</v>
      </c>
      <c r="AM582" t="s">
        <v>1009</v>
      </c>
      <c r="AN582" t="s">
        <v>2538</v>
      </c>
      <c r="AO582" t="s">
        <v>2539</v>
      </c>
      <c r="AP582">
        <v>10</v>
      </c>
      <c r="AQ582">
        <v>1</v>
      </c>
      <c r="AT582" t="s">
        <v>2540</v>
      </c>
      <c r="AU582" t="s">
        <v>2562</v>
      </c>
      <c r="AV582" t="s">
        <v>765</v>
      </c>
      <c r="AW582" t="s">
        <v>765</v>
      </c>
      <c r="AX582" t="s">
        <v>990</v>
      </c>
      <c r="AY582">
        <v>0</v>
      </c>
      <c r="AZ582" t="s">
        <v>994</v>
      </c>
      <c r="BA582">
        <v>1179740891048</v>
      </c>
      <c r="BD582">
        <v>1</v>
      </c>
      <c r="BF582" t="s">
        <v>2563</v>
      </c>
      <c r="BG582">
        <v>1333314600</v>
      </c>
      <c r="BH582" t="s">
        <v>995</v>
      </c>
      <c r="BI582">
        <v>6</v>
      </c>
      <c r="BJ582">
        <v>6</v>
      </c>
      <c r="BK582">
        <v>1300</v>
      </c>
      <c r="BL582" t="s">
        <v>2543</v>
      </c>
    </row>
    <row r="583" spans="3:64">
      <c r="C583" s="2">
        <v>244482</v>
      </c>
      <c r="D583" s="2">
        <v>244482</v>
      </c>
      <c r="F583">
        <v>489</v>
      </c>
      <c r="G583" t="s">
        <v>2531</v>
      </c>
      <c r="H583">
        <v>23</v>
      </c>
      <c r="I583" t="s">
        <v>2532</v>
      </c>
      <c r="J583" t="s">
        <v>985</v>
      </c>
      <c r="K583" t="s">
        <v>986</v>
      </c>
      <c r="L583">
        <v>923</v>
      </c>
      <c r="N583" t="s">
        <v>2780</v>
      </c>
      <c r="O583" t="s">
        <v>2781</v>
      </c>
      <c r="P583">
        <v>1</v>
      </c>
      <c r="Q583" t="s">
        <v>2782</v>
      </c>
      <c r="R583" s="2">
        <v>244481</v>
      </c>
      <c r="S583" s="2">
        <v>244482</v>
      </c>
      <c r="T583" t="s">
        <v>2783</v>
      </c>
      <c r="U583">
        <v>23086964</v>
      </c>
      <c r="V583" t="s">
        <v>156</v>
      </c>
      <c r="W583">
        <v>6</v>
      </c>
      <c r="X583">
        <v>6</v>
      </c>
      <c r="Y583">
        <v>6</v>
      </c>
      <c r="Z583">
        <v>6</v>
      </c>
      <c r="AA583">
        <v>0</v>
      </c>
      <c r="AB583">
        <v>0</v>
      </c>
      <c r="AC583">
        <v>0</v>
      </c>
      <c r="AD583">
        <v>0</v>
      </c>
      <c r="AE583">
        <v>6</v>
      </c>
      <c r="AF583">
        <v>6</v>
      </c>
      <c r="AI583" t="s">
        <v>2537</v>
      </c>
      <c r="AJ583" t="s">
        <v>989</v>
      </c>
      <c r="AK583" t="s">
        <v>1039</v>
      </c>
      <c r="AL583" t="s">
        <v>1008</v>
      </c>
      <c r="AM583" t="s">
        <v>1009</v>
      </c>
      <c r="AN583" t="s">
        <v>2538</v>
      </c>
      <c r="AO583" t="s">
        <v>2539</v>
      </c>
      <c r="AP583">
        <v>10</v>
      </c>
      <c r="AQ583">
        <v>1</v>
      </c>
      <c r="AT583" t="s">
        <v>2540</v>
      </c>
      <c r="AU583" t="s">
        <v>2562</v>
      </c>
      <c r="AV583" t="s">
        <v>765</v>
      </c>
      <c r="AW583" t="s">
        <v>765</v>
      </c>
      <c r="AX583" t="s">
        <v>990</v>
      </c>
      <c r="AY583">
        <v>0</v>
      </c>
      <c r="AZ583" t="s">
        <v>994</v>
      </c>
      <c r="BA583">
        <v>1179740891048</v>
      </c>
      <c r="BD583">
        <v>1</v>
      </c>
      <c r="BF583" t="s">
        <v>2563</v>
      </c>
      <c r="BG583">
        <v>1333314600</v>
      </c>
      <c r="BH583" t="s">
        <v>995</v>
      </c>
      <c r="BI583">
        <v>6</v>
      </c>
      <c r="BJ583">
        <v>6</v>
      </c>
      <c r="BK583">
        <v>1300</v>
      </c>
      <c r="BL583" t="s">
        <v>2543</v>
      </c>
    </row>
    <row r="584" spans="3:64">
      <c r="C584" s="2">
        <v>244482</v>
      </c>
      <c r="D584" s="2">
        <v>244482</v>
      </c>
      <c r="F584">
        <v>489</v>
      </c>
      <c r="G584" t="s">
        <v>2531</v>
      </c>
      <c r="H584">
        <v>23</v>
      </c>
      <c r="I584" t="s">
        <v>2532</v>
      </c>
      <c r="J584" t="s">
        <v>985</v>
      </c>
      <c r="K584" t="s">
        <v>986</v>
      </c>
      <c r="L584">
        <v>923</v>
      </c>
      <c r="N584" t="s">
        <v>2780</v>
      </c>
      <c r="O584" t="s">
        <v>2781</v>
      </c>
      <c r="P584">
        <v>1</v>
      </c>
      <c r="Q584" t="s">
        <v>2782</v>
      </c>
      <c r="R584" s="2">
        <v>244481</v>
      </c>
      <c r="S584" s="2">
        <v>244482</v>
      </c>
      <c r="T584" t="s">
        <v>2783</v>
      </c>
      <c r="U584">
        <v>23086963</v>
      </c>
      <c r="V584" t="s">
        <v>142</v>
      </c>
      <c r="W584">
        <v>3</v>
      </c>
      <c r="X584">
        <v>3</v>
      </c>
      <c r="Y584">
        <v>3</v>
      </c>
      <c r="Z584">
        <v>3</v>
      </c>
      <c r="AA584">
        <v>0</v>
      </c>
      <c r="AB584">
        <v>0</v>
      </c>
      <c r="AC584">
        <v>0</v>
      </c>
      <c r="AD584">
        <v>0</v>
      </c>
      <c r="AE584">
        <v>3</v>
      </c>
      <c r="AF584">
        <v>3</v>
      </c>
      <c r="AI584" t="s">
        <v>2537</v>
      </c>
      <c r="AJ584" t="s">
        <v>989</v>
      </c>
      <c r="AK584" t="s">
        <v>1039</v>
      </c>
      <c r="AL584" t="s">
        <v>1008</v>
      </c>
      <c r="AM584" t="s">
        <v>1009</v>
      </c>
      <c r="AN584" t="s">
        <v>2538</v>
      </c>
      <c r="AO584" t="s">
        <v>2539</v>
      </c>
      <c r="AP584">
        <v>10</v>
      </c>
      <c r="AQ584">
        <v>1</v>
      </c>
      <c r="AT584" t="s">
        <v>2540</v>
      </c>
      <c r="AU584" t="s">
        <v>2562</v>
      </c>
      <c r="AV584" t="s">
        <v>765</v>
      </c>
      <c r="AW584" t="s">
        <v>765</v>
      </c>
      <c r="AX584" t="s">
        <v>990</v>
      </c>
      <c r="AY584">
        <v>0</v>
      </c>
      <c r="AZ584" t="s">
        <v>994</v>
      </c>
      <c r="BA584">
        <v>1179740891048</v>
      </c>
      <c r="BD584">
        <v>1</v>
      </c>
      <c r="BF584" t="s">
        <v>2563</v>
      </c>
      <c r="BG584">
        <v>1333314600</v>
      </c>
      <c r="BH584" t="s">
        <v>995</v>
      </c>
      <c r="BI584">
        <v>3</v>
      </c>
      <c r="BJ584">
        <v>3</v>
      </c>
      <c r="BK584">
        <v>1300</v>
      </c>
      <c r="BL584" t="s">
        <v>2543</v>
      </c>
    </row>
    <row r="585" spans="3:64">
      <c r="C585" s="2">
        <v>244482</v>
      </c>
      <c r="D585" s="2">
        <v>244482</v>
      </c>
      <c r="F585">
        <v>489</v>
      </c>
      <c r="G585" t="s">
        <v>2531</v>
      </c>
      <c r="H585">
        <v>23</v>
      </c>
      <c r="I585" t="s">
        <v>2532</v>
      </c>
      <c r="J585" t="s">
        <v>985</v>
      </c>
      <c r="K585" t="s">
        <v>986</v>
      </c>
      <c r="L585">
        <v>923</v>
      </c>
      <c r="N585" t="s">
        <v>2780</v>
      </c>
      <c r="O585" t="s">
        <v>2781</v>
      </c>
      <c r="P585">
        <v>1</v>
      </c>
      <c r="Q585" t="s">
        <v>2782</v>
      </c>
      <c r="R585" s="2">
        <v>244481</v>
      </c>
      <c r="S585" s="2">
        <v>244482</v>
      </c>
      <c r="T585" t="s">
        <v>2783</v>
      </c>
      <c r="U585">
        <v>23039556</v>
      </c>
      <c r="V585" t="s">
        <v>267</v>
      </c>
      <c r="W585">
        <v>5</v>
      </c>
      <c r="X585">
        <v>25</v>
      </c>
      <c r="Y585">
        <v>5</v>
      </c>
      <c r="Z585">
        <v>25</v>
      </c>
      <c r="AA585">
        <v>0</v>
      </c>
      <c r="AB585">
        <v>0</v>
      </c>
      <c r="AC585">
        <v>0</v>
      </c>
      <c r="AD585">
        <v>0</v>
      </c>
      <c r="AE585">
        <v>5</v>
      </c>
      <c r="AF585">
        <v>25</v>
      </c>
      <c r="AI585" t="s">
        <v>2537</v>
      </c>
      <c r="AJ585" t="s">
        <v>989</v>
      </c>
      <c r="AK585" t="s">
        <v>1039</v>
      </c>
      <c r="AL585" t="s">
        <v>1008</v>
      </c>
      <c r="AM585" t="s">
        <v>1009</v>
      </c>
      <c r="AN585" t="s">
        <v>2538</v>
      </c>
      <c r="AO585" t="s">
        <v>2539</v>
      </c>
      <c r="AP585">
        <v>10</v>
      </c>
      <c r="AQ585">
        <v>1</v>
      </c>
      <c r="AT585" t="s">
        <v>2540</v>
      </c>
      <c r="AU585" t="s">
        <v>2562</v>
      </c>
      <c r="AV585" t="s">
        <v>1010</v>
      </c>
      <c r="AW585" t="s">
        <v>765</v>
      </c>
      <c r="AX585" t="s">
        <v>990</v>
      </c>
      <c r="AY585">
        <v>0</v>
      </c>
      <c r="AZ585" t="s">
        <v>994</v>
      </c>
      <c r="BA585">
        <v>1179740891048</v>
      </c>
      <c r="BD585">
        <v>1</v>
      </c>
      <c r="BF585" t="s">
        <v>2563</v>
      </c>
      <c r="BG585">
        <v>1333314600</v>
      </c>
      <c r="BH585" t="s">
        <v>995</v>
      </c>
      <c r="BI585">
        <v>5</v>
      </c>
      <c r="BJ585">
        <v>25</v>
      </c>
      <c r="BK585">
        <v>1300</v>
      </c>
      <c r="BL585" t="s">
        <v>2543</v>
      </c>
    </row>
    <row r="586" spans="3:64">
      <c r="C586" s="2">
        <v>244482</v>
      </c>
      <c r="D586" s="2">
        <v>244482</v>
      </c>
      <c r="F586">
        <v>489</v>
      </c>
      <c r="G586" t="s">
        <v>2531</v>
      </c>
      <c r="H586">
        <v>23</v>
      </c>
      <c r="I586" t="s">
        <v>2532</v>
      </c>
      <c r="J586" t="s">
        <v>985</v>
      </c>
      <c r="K586" t="s">
        <v>986</v>
      </c>
      <c r="L586">
        <v>923</v>
      </c>
      <c r="N586" t="s">
        <v>2780</v>
      </c>
      <c r="O586" t="s">
        <v>2781</v>
      </c>
      <c r="P586">
        <v>1</v>
      </c>
      <c r="Q586" t="s">
        <v>2782</v>
      </c>
      <c r="R586" s="2">
        <v>244481</v>
      </c>
      <c r="S586" s="2">
        <v>244482</v>
      </c>
      <c r="T586" t="s">
        <v>2783</v>
      </c>
      <c r="U586">
        <v>23090984</v>
      </c>
      <c r="V586" t="s">
        <v>227</v>
      </c>
      <c r="W586">
        <v>3</v>
      </c>
      <c r="X586">
        <v>3</v>
      </c>
      <c r="Y586">
        <v>3</v>
      </c>
      <c r="Z586">
        <v>3</v>
      </c>
      <c r="AA586">
        <v>0</v>
      </c>
      <c r="AB586">
        <v>0</v>
      </c>
      <c r="AC586">
        <v>0</v>
      </c>
      <c r="AD586">
        <v>0</v>
      </c>
      <c r="AE586">
        <v>3</v>
      </c>
      <c r="AF586">
        <v>3</v>
      </c>
      <c r="AI586" t="s">
        <v>2537</v>
      </c>
      <c r="AJ586" t="s">
        <v>989</v>
      </c>
      <c r="AK586" t="s">
        <v>1039</v>
      </c>
      <c r="AL586" t="s">
        <v>1008</v>
      </c>
      <c r="AM586" t="s">
        <v>1009</v>
      </c>
      <c r="AN586" t="s">
        <v>2538</v>
      </c>
      <c r="AO586" t="s">
        <v>2539</v>
      </c>
      <c r="AP586">
        <v>10</v>
      </c>
      <c r="AQ586">
        <v>1</v>
      </c>
      <c r="AT586" t="s">
        <v>2540</v>
      </c>
      <c r="AU586" t="s">
        <v>2562</v>
      </c>
      <c r="AV586" t="s">
        <v>765</v>
      </c>
      <c r="AW586" t="s">
        <v>765</v>
      </c>
      <c r="AX586" t="s">
        <v>990</v>
      </c>
      <c r="AY586">
        <v>0</v>
      </c>
      <c r="AZ586" t="s">
        <v>994</v>
      </c>
      <c r="BA586">
        <v>1179740891048</v>
      </c>
      <c r="BD586">
        <v>1</v>
      </c>
      <c r="BF586" t="s">
        <v>2563</v>
      </c>
      <c r="BG586">
        <v>1333314600</v>
      </c>
      <c r="BH586" t="s">
        <v>995</v>
      </c>
      <c r="BI586">
        <v>3</v>
      </c>
      <c r="BJ586">
        <v>3</v>
      </c>
      <c r="BK586">
        <v>1300</v>
      </c>
      <c r="BL586" t="s">
        <v>2543</v>
      </c>
    </row>
    <row r="587" spans="3:64">
      <c r="C587" s="2">
        <v>244482</v>
      </c>
      <c r="D587" s="2">
        <v>244482</v>
      </c>
      <c r="F587">
        <v>489</v>
      </c>
      <c r="G587" t="s">
        <v>2531</v>
      </c>
      <c r="H587">
        <v>23</v>
      </c>
      <c r="I587" t="s">
        <v>2532</v>
      </c>
      <c r="J587" t="s">
        <v>985</v>
      </c>
      <c r="K587" t="s">
        <v>986</v>
      </c>
      <c r="L587">
        <v>923</v>
      </c>
      <c r="N587" t="s">
        <v>2780</v>
      </c>
      <c r="O587" t="s">
        <v>2781</v>
      </c>
      <c r="P587">
        <v>1</v>
      </c>
      <c r="Q587" t="s">
        <v>2782</v>
      </c>
      <c r="R587" s="2">
        <v>244481</v>
      </c>
      <c r="S587" s="2">
        <v>244482</v>
      </c>
      <c r="T587" t="s">
        <v>2783</v>
      </c>
      <c r="U587">
        <v>23090974</v>
      </c>
      <c r="V587" t="s">
        <v>211</v>
      </c>
      <c r="W587">
        <v>3</v>
      </c>
      <c r="X587">
        <v>3</v>
      </c>
      <c r="Y587">
        <v>3</v>
      </c>
      <c r="Z587">
        <v>3</v>
      </c>
      <c r="AA587">
        <v>0</v>
      </c>
      <c r="AB587">
        <v>0</v>
      </c>
      <c r="AC587">
        <v>0</v>
      </c>
      <c r="AD587">
        <v>0</v>
      </c>
      <c r="AE587">
        <v>3</v>
      </c>
      <c r="AF587">
        <v>3</v>
      </c>
      <c r="AI587" t="s">
        <v>2537</v>
      </c>
      <c r="AJ587" t="s">
        <v>989</v>
      </c>
      <c r="AK587" t="s">
        <v>1039</v>
      </c>
      <c r="AL587" t="s">
        <v>1008</v>
      </c>
      <c r="AM587" t="s">
        <v>1009</v>
      </c>
      <c r="AN587" t="s">
        <v>2538</v>
      </c>
      <c r="AO587" t="s">
        <v>2539</v>
      </c>
      <c r="AP587">
        <v>10</v>
      </c>
      <c r="AQ587">
        <v>1</v>
      </c>
      <c r="AT587" t="s">
        <v>2540</v>
      </c>
      <c r="AU587" t="s">
        <v>2562</v>
      </c>
      <c r="AV587" t="s">
        <v>765</v>
      </c>
      <c r="AW587" t="s">
        <v>765</v>
      </c>
      <c r="AX587" t="s">
        <v>990</v>
      </c>
      <c r="AY587">
        <v>0</v>
      </c>
      <c r="AZ587" t="s">
        <v>994</v>
      </c>
      <c r="BA587">
        <v>1179740891048</v>
      </c>
      <c r="BD587">
        <v>1</v>
      </c>
      <c r="BF587" t="s">
        <v>2563</v>
      </c>
      <c r="BG587">
        <v>1333314600</v>
      </c>
      <c r="BH587" t="s">
        <v>995</v>
      </c>
      <c r="BI587">
        <v>3</v>
      </c>
      <c r="BJ587">
        <v>3</v>
      </c>
      <c r="BK587">
        <v>1300</v>
      </c>
      <c r="BL587" t="s">
        <v>2543</v>
      </c>
    </row>
    <row r="588" spans="3:64">
      <c r="C588" s="2">
        <v>244482</v>
      </c>
      <c r="D588" s="2">
        <v>244482</v>
      </c>
      <c r="F588">
        <v>489</v>
      </c>
      <c r="G588" t="s">
        <v>2531</v>
      </c>
      <c r="H588">
        <v>23</v>
      </c>
      <c r="I588" t="s">
        <v>2532</v>
      </c>
      <c r="J588" t="s">
        <v>985</v>
      </c>
      <c r="K588" t="s">
        <v>986</v>
      </c>
      <c r="L588">
        <v>923</v>
      </c>
      <c r="N588" t="s">
        <v>2780</v>
      </c>
      <c r="O588" t="s">
        <v>2781</v>
      </c>
      <c r="P588">
        <v>1</v>
      </c>
      <c r="Q588" t="s">
        <v>2782</v>
      </c>
      <c r="R588" s="2">
        <v>244481</v>
      </c>
      <c r="S588" s="2">
        <v>244482</v>
      </c>
      <c r="T588" t="s">
        <v>2783</v>
      </c>
      <c r="U588">
        <v>23090967</v>
      </c>
      <c r="V588" t="s">
        <v>63</v>
      </c>
      <c r="W588">
        <v>3</v>
      </c>
      <c r="X588">
        <v>3</v>
      </c>
      <c r="Y588">
        <v>3</v>
      </c>
      <c r="Z588">
        <v>3</v>
      </c>
      <c r="AA588">
        <v>0</v>
      </c>
      <c r="AB588">
        <v>0</v>
      </c>
      <c r="AC588">
        <v>0</v>
      </c>
      <c r="AD588">
        <v>0</v>
      </c>
      <c r="AE588">
        <v>3</v>
      </c>
      <c r="AF588">
        <v>3</v>
      </c>
      <c r="AI588" t="s">
        <v>2537</v>
      </c>
      <c r="AJ588" t="s">
        <v>989</v>
      </c>
      <c r="AK588" t="s">
        <v>1007</v>
      </c>
      <c r="AL588" t="s">
        <v>1008</v>
      </c>
      <c r="AM588" t="s">
        <v>1009</v>
      </c>
      <c r="AN588" t="s">
        <v>2538</v>
      </c>
      <c r="AO588" t="s">
        <v>2539</v>
      </c>
      <c r="AP588">
        <v>10</v>
      </c>
      <c r="AQ588">
        <v>1</v>
      </c>
      <c r="AT588" t="s">
        <v>2540</v>
      </c>
      <c r="AU588" t="s">
        <v>2562</v>
      </c>
      <c r="AV588" t="s">
        <v>765</v>
      </c>
      <c r="AW588" t="s">
        <v>765</v>
      </c>
      <c r="AX588" t="s">
        <v>990</v>
      </c>
      <c r="AY588">
        <v>0</v>
      </c>
      <c r="AZ588" t="s">
        <v>994</v>
      </c>
      <c r="BA588">
        <v>1179740891048</v>
      </c>
      <c r="BD588">
        <v>1</v>
      </c>
      <c r="BF588" t="s">
        <v>2563</v>
      </c>
      <c r="BG588">
        <v>1333314600</v>
      </c>
      <c r="BH588" t="s">
        <v>995</v>
      </c>
      <c r="BI588">
        <v>3</v>
      </c>
      <c r="BJ588">
        <v>3</v>
      </c>
      <c r="BK588">
        <v>1300</v>
      </c>
      <c r="BL588" t="s">
        <v>2543</v>
      </c>
    </row>
    <row r="589" spans="3:64">
      <c r="C589" s="2">
        <v>244482</v>
      </c>
      <c r="D589" s="2">
        <v>244482</v>
      </c>
      <c r="F589">
        <v>489</v>
      </c>
      <c r="G589" t="s">
        <v>2531</v>
      </c>
      <c r="H589">
        <v>23</v>
      </c>
      <c r="I589" t="s">
        <v>2532</v>
      </c>
      <c r="J589" t="s">
        <v>985</v>
      </c>
      <c r="K589" t="s">
        <v>986</v>
      </c>
      <c r="L589">
        <v>923</v>
      </c>
      <c r="N589" t="s">
        <v>2780</v>
      </c>
      <c r="O589" t="s">
        <v>2781</v>
      </c>
      <c r="P589">
        <v>1</v>
      </c>
      <c r="Q589" t="s">
        <v>2782</v>
      </c>
      <c r="R589" s="2">
        <v>244481</v>
      </c>
      <c r="S589" s="2">
        <v>244482</v>
      </c>
      <c r="T589" t="s">
        <v>2783</v>
      </c>
      <c r="U589">
        <v>23090975</v>
      </c>
      <c r="V589" t="s">
        <v>249</v>
      </c>
      <c r="W589">
        <v>3</v>
      </c>
      <c r="X589">
        <v>3</v>
      </c>
      <c r="Y589">
        <v>3</v>
      </c>
      <c r="Z589">
        <v>3</v>
      </c>
      <c r="AA589">
        <v>0</v>
      </c>
      <c r="AB589">
        <v>0</v>
      </c>
      <c r="AC589">
        <v>0</v>
      </c>
      <c r="AD589">
        <v>0</v>
      </c>
      <c r="AE589">
        <v>3</v>
      </c>
      <c r="AF589">
        <v>3</v>
      </c>
      <c r="AI589" t="s">
        <v>2537</v>
      </c>
      <c r="AJ589" t="s">
        <v>989</v>
      </c>
      <c r="AK589" t="s">
        <v>1039</v>
      </c>
      <c r="AL589" t="s">
        <v>1008</v>
      </c>
      <c r="AM589" t="s">
        <v>1009</v>
      </c>
      <c r="AN589" t="s">
        <v>2538</v>
      </c>
      <c r="AO589" t="s">
        <v>2539</v>
      </c>
      <c r="AP589">
        <v>10</v>
      </c>
      <c r="AQ589">
        <v>1</v>
      </c>
      <c r="AT589" t="s">
        <v>2540</v>
      </c>
      <c r="AU589" t="s">
        <v>2562</v>
      </c>
      <c r="AV589" t="s">
        <v>765</v>
      </c>
      <c r="AW589" t="s">
        <v>765</v>
      </c>
      <c r="AX589" t="s">
        <v>990</v>
      </c>
      <c r="AY589">
        <v>0</v>
      </c>
      <c r="AZ589" t="s">
        <v>994</v>
      </c>
      <c r="BA589">
        <v>1179740891048</v>
      </c>
      <c r="BD589">
        <v>1</v>
      </c>
      <c r="BF589" t="s">
        <v>2563</v>
      </c>
      <c r="BG589">
        <v>1333314600</v>
      </c>
      <c r="BH589" t="s">
        <v>995</v>
      </c>
      <c r="BI589">
        <v>3</v>
      </c>
      <c r="BJ589">
        <v>3</v>
      </c>
      <c r="BK589">
        <v>1300</v>
      </c>
      <c r="BL589" t="s">
        <v>2543</v>
      </c>
    </row>
    <row r="590" spans="3:64">
      <c r="C590" s="2">
        <v>244482</v>
      </c>
      <c r="D590" s="2">
        <v>244482</v>
      </c>
      <c r="F590">
        <v>489</v>
      </c>
      <c r="G590" t="s">
        <v>2531</v>
      </c>
      <c r="H590">
        <v>23</v>
      </c>
      <c r="I590" t="s">
        <v>2532</v>
      </c>
      <c r="J590" t="s">
        <v>985</v>
      </c>
      <c r="K590" t="s">
        <v>986</v>
      </c>
      <c r="L590">
        <v>923</v>
      </c>
      <c r="N590" t="s">
        <v>2780</v>
      </c>
      <c r="O590" t="s">
        <v>2781</v>
      </c>
      <c r="P590">
        <v>1</v>
      </c>
      <c r="Q590" t="s">
        <v>2782</v>
      </c>
      <c r="R590" s="2">
        <v>244481</v>
      </c>
      <c r="S590" s="2">
        <v>244482</v>
      </c>
      <c r="T590" t="s">
        <v>2783</v>
      </c>
      <c r="U590">
        <v>23084674</v>
      </c>
      <c r="V590" t="s">
        <v>19</v>
      </c>
      <c r="W590">
        <v>1</v>
      </c>
      <c r="X590">
        <v>0.4</v>
      </c>
      <c r="Y590">
        <v>1</v>
      </c>
      <c r="Z590">
        <v>0.4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0.4</v>
      </c>
      <c r="AI590" t="s">
        <v>2537</v>
      </c>
      <c r="AJ590" t="s">
        <v>989</v>
      </c>
      <c r="AK590" t="s">
        <v>1007</v>
      </c>
      <c r="AL590" t="s">
        <v>1484</v>
      </c>
      <c r="AM590" t="s">
        <v>1009</v>
      </c>
      <c r="AN590" t="s">
        <v>2538</v>
      </c>
      <c r="AO590" t="s">
        <v>2539</v>
      </c>
      <c r="AP590">
        <v>10</v>
      </c>
      <c r="AQ590">
        <v>1</v>
      </c>
      <c r="AT590" t="s">
        <v>2540</v>
      </c>
      <c r="AU590" t="s">
        <v>2562</v>
      </c>
      <c r="AV590" t="s">
        <v>914</v>
      </c>
      <c r="AW590" t="s">
        <v>765</v>
      </c>
      <c r="AX590" t="s">
        <v>990</v>
      </c>
      <c r="AY590">
        <v>0</v>
      </c>
      <c r="AZ590" t="s">
        <v>994</v>
      </c>
      <c r="BA590">
        <v>1179740891048</v>
      </c>
      <c r="BD590">
        <v>1</v>
      </c>
      <c r="BF590" t="s">
        <v>2563</v>
      </c>
      <c r="BG590">
        <v>1333314600</v>
      </c>
      <c r="BH590" t="s">
        <v>995</v>
      </c>
      <c r="BI590">
        <v>1</v>
      </c>
      <c r="BJ590">
        <v>0.4</v>
      </c>
      <c r="BK590">
        <v>1300</v>
      </c>
      <c r="BL590" t="s">
        <v>2543</v>
      </c>
    </row>
    <row r="591" spans="3:64">
      <c r="C591" s="2">
        <v>244482</v>
      </c>
      <c r="D591" s="2">
        <v>244482</v>
      </c>
      <c r="F591">
        <v>489</v>
      </c>
      <c r="G591" t="s">
        <v>2531</v>
      </c>
      <c r="H591">
        <v>23</v>
      </c>
      <c r="I591" t="s">
        <v>2532</v>
      </c>
      <c r="J591" t="s">
        <v>985</v>
      </c>
      <c r="K591" t="s">
        <v>986</v>
      </c>
      <c r="L591">
        <v>923</v>
      </c>
      <c r="N591" t="s">
        <v>2780</v>
      </c>
      <c r="O591" t="s">
        <v>2781</v>
      </c>
      <c r="P591">
        <v>1</v>
      </c>
      <c r="Q591" t="s">
        <v>2782</v>
      </c>
      <c r="R591" s="2">
        <v>244481</v>
      </c>
      <c r="S591" s="2">
        <v>244482</v>
      </c>
      <c r="T591" t="s">
        <v>2783</v>
      </c>
      <c r="U591">
        <v>23086969</v>
      </c>
      <c r="V591" t="s">
        <v>189</v>
      </c>
      <c r="W591">
        <v>6</v>
      </c>
      <c r="X591">
        <v>6</v>
      </c>
      <c r="Y591">
        <v>6</v>
      </c>
      <c r="Z591">
        <v>6</v>
      </c>
      <c r="AA591">
        <v>0</v>
      </c>
      <c r="AB591">
        <v>0</v>
      </c>
      <c r="AC591">
        <v>0</v>
      </c>
      <c r="AD591">
        <v>0</v>
      </c>
      <c r="AE591">
        <v>6</v>
      </c>
      <c r="AF591">
        <v>6</v>
      </c>
      <c r="AI591" t="s">
        <v>2537</v>
      </c>
      <c r="AJ591" t="s">
        <v>989</v>
      </c>
      <c r="AK591" t="s">
        <v>1039</v>
      </c>
      <c r="AL591" t="s">
        <v>1008</v>
      </c>
      <c r="AM591" t="s">
        <v>1009</v>
      </c>
      <c r="AN591" t="s">
        <v>2538</v>
      </c>
      <c r="AO591" t="s">
        <v>2539</v>
      </c>
      <c r="AP591">
        <v>10</v>
      </c>
      <c r="AQ591">
        <v>1</v>
      </c>
      <c r="AT591" t="s">
        <v>2540</v>
      </c>
      <c r="AU591" t="s">
        <v>2562</v>
      </c>
      <c r="AV591" t="s">
        <v>765</v>
      </c>
      <c r="AW591" t="s">
        <v>765</v>
      </c>
      <c r="AX591" t="s">
        <v>990</v>
      </c>
      <c r="AY591">
        <v>0</v>
      </c>
      <c r="AZ591" t="s">
        <v>994</v>
      </c>
      <c r="BA591">
        <v>1179740891048</v>
      </c>
      <c r="BD591">
        <v>1</v>
      </c>
      <c r="BF591" t="s">
        <v>2563</v>
      </c>
      <c r="BG591">
        <v>1333314600</v>
      </c>
      <c r="BH591" t="s">
        <v>995</v>
      </c>
      <c r="BI591">
        <v>6</v>
      </c>
      <c r="BJ591">
        <v>6</v>
      </c>
      <c r="BK591">
        <v>1300</v>
      </c>
      <c r="BL591" t="s">
        <v>2543</v>
      </c>
    </row>
    <row r="592" spans="3:64">
      <c r="C592" s="2">
        <v>244482</v>
      </c>
      <c r="D592" s="2">
        <v>244482</v>
      </c>
      <c r="F592">
        <v>489</v>
      </c>
      <c r="G592" t="s">
        <v>2531</v>
      </c>
      <c r="H592">
        <v>23</v>
      </c>
      <c r="I592" t="s">
        <v>2532</v>
      </c>
      <c r="J592" t="s">
        <v>985</v>
      </c>
      <c r="K592" t="s">
        <v>986</v>
      </c>
      <c r="L592">
        <v>923</v>
      </c>
      <c r="N592" t="s">
        <v>2784</v>
      </c>
      <c r="O592" t="s">
        <v>2785</v>
      </c>
      <c r="P592">
        <v>1</v>
      </c>
      <c r="Q592" t="s">
        <v>2786</v>
      </c>
      <c r="R592" s="2">
        <v>244481</v>
      </c>
      <c r="S592" s="2">
        <v>244482</v>
      </c>
      <c r="T592" t="s">
        <v>2787</v>
      </c>
      <c r="U592">
        <v>23090974</v>
      </c>
      <c r="V592" t="s">
        <v>211</v>
      </c>
      <c r="W592">
        <v>6</v>
      </c>
      <c r="X592">
        <v>6</v>
      </c>
      <c r="Y592">
        <v>6</v>
      </c>
      <c r="Z592">
        <v>6</v>
      </c>
      <c r="AA592">
        <v>0</v>
      </c>
      <c r="AB592">
        <v>0</v>
      </c>
      <c r="AC592">
        <v>0</v>
      </c>
      <c r="AD592">
        <v>0</v>
      </c>
      <c r="AE592">
        <v>6</v>
      </c>
      <c r="AF592">
        <v>6</v>
      </c>
      <c r="AI592" t="s">
        <v>2537</v>
      </c>
      <c r="AJ592" t="s">
        <v>989</v>
      </c>
      <c r="AK592" t="s">
        <v>1039</v>
      </c>
      <c r="AL592" t="s">
        <v>1008</v>
      </c>
      <c r="AM592" t="s">
        <v>1009</v>
      </c>
      <c r="AN592" t="s">
        <v>2538</v>
      </c>
      <c r="AO592" t="s">
        <v>2539</v>
      </c>
      <c r="AP592">
        <v>10</v>
      </c>
      <c r="AQ592">
        <v>1</v>
      </c>
      <c r="AT592" t="s">
        <v>2540</v>
      </c>
      <c r="AU592" t="s">
        <v>2562</v>
      </c>
      <c r="AV592" t="s">
        <v>765</v>
      </c>
      <c r="AW592" t="s">
        <v>765</v>
      </c>
      <c r="AX592" t="s">
        <v>990</v>
      </c>
      <c r="AY592">
        <v>0</v>
      </c>
      <c r="AZ592" t="s">
        <v>994</v>
      </c>
      <c r="BA592">
        <v>1179740891051</v>
      </c>
      <c r="BD592">
        <v>1</v>
      </c>
      <c r="BF592" t="s">
        <v>2563</v>
      </c>
      <c r="BG592">
        <v>1333314600</v>
      </c>
      <c r="BH592" t="s">
        <v>995</v>
      </c>
      <c r="BI592">
        <v>6</v>
      </c>
      <c r="BJ592">
        <v>6</v>
      </c>
      <c r="BK592">
        <v>1300</v>
      </c>
      <c r="BL592" t="s">
        <v>2543</v>
      </c>
    </row>
    <row r="593" spans="3:64">
      <c r="C593" s="2">
        <v>244482</v>
      </c>
      <c r="D593" s="2">
        <v>244482</v>
      </c>
      <c r="F593">
        <v>489</v>
      </c>
      <c r="G593" t="s">
        <v>2531</v>
      </c>
      <c r="H593">
        <v>23</v>
      </c>
      <c r="I593" t="s">
        <v>2532</v>
      </c>
      <c r="J593" t="s">
        <v>985</v>
      </c>
      <c r="K593" t="s">
        <v>986</v>
      </c>
      <c r="L593">
        <v>923</v>
      </c>
      <c r="N593" t="s">
        <v>2784</v>
      </c>
      <c r="O593" t="s">
        <v>2785</v>
      </c>
      <c r="P593">
        <v>1</v>
      </c>
      <c r="Q593" t="s">
        <v>2786</v>
      </c>
      <c r="R593" s="2">
        <v>244481</v>
      </c>
      <c r="S593" s="2">
        <v>244482</v>
      </c>
      <c r="T593" t="s">
        <v>2787</v>
      </c>
      <c r="U593">
        <v>23086968</v>
      </c>
      <c r="V593" t="s">
        <v>247</v>
      </c>
      <c r="W593">
        <v>9</v>
      </c>
      <c r="X593">
        <v>9</v>
      </c>
      <c r="Y593">
        <v>9</v>
      </c>
      <c r="Z593">
        <v>9</v>
      </c>
      <c r="AA593">
        <v>0</v>
      </c>
      <c r="AB593">
        <v>0</v>
      </c>
      <c r="AC593">
        <v>0</v>
      </c>
      <c r="AD593">
        <v>0</v>
      </c>
      <c r="AE593">
        <v>9</v>
      </c>
      <c r="AF593">
        <v>9</v>
      </c>
      <c r="AI593" t="s">
        <v>2537</v>
      </c>
      <c r="AJ593" t="s">
        <v>989</v>
      </c>
      <c r="AK593" t="s">
        <v>1039</v>
      </c>
      <c r="AL593" t="s">
        <v>1008</v>
      </c>
      <c r="AM593" t="s">
        <v>1009</v>
      </c>
      <c r="AN593" t="s">
        <v>2538</v>
      </c>
      <c r="AO593" t="s">
        <v>2539</v>
      </c>
      <c r="AP593">
        <v>10</v>
      </c>
      <c r="AQ593">
        <v>1</v>
      </c>
      <c r="AT593" t="s">
        <v>2540</v>
      </c>
      <c r="AU593" t="s">
        <v>2562</v>
      </c>
      <c r="AV593" t="s">
        <v>765</v>
      </c>
      <c r="AW593" t="s">
        <v>765</v>
      </c>
      <c r="AX593" t="s">
        <v>990</v>
      </c>
      <c r="AY593">
        <v>0</v>
      </c>
      <c r="AZ593" t="s">
        <v>994</v>
      </c>
      <c r="BA593">
        <v>1179740891051</v>
      </c>
      <c r="BD593">
        <v>1</v>
      </c>
      <c r="BF593" t="s">
        <v>2563</v>
      </c>
      <c r="BG593">
        <v>1333314600</v>
      </c>
      <c r="BH593" t="s">
        <v>995</v>
      </c>
      <c r="BI593">
        <v>9</v>
      </c>
      <c r="BJ593">
        <v>9</v>
      </c>
      <c r="BK593">
        <v>1300</v>
      </c>
      <c r="BL593" t="s">
        <v>2543</v>
      </c>
    </row>
    <row r="594" spans="3:64">
      <c r="C594" s="2">
        <v>244482</v>
      </c>
      <c r="D594" s="2">
        <v>244482</v>
      </c>
      <c r="F594">
        <v>489</v>
      </c>
      <c r="G594" t="s">
        <v>2531</v>
      </c>
      <c r="H594">
        <v>23</v>
      </c>
      <c r="I594" t="s">
        <v>2532</v>
      </c>
      <c r="J594" t="s">
        <v>985</v>
      </c>
      <c r="K594" t="s">
        <v>986</v>
      </c>
      <c r="L594">
        <v>923</v>
      </c>
      <c r="N594" t="s">
        <v>2784</v>
      </c>
      <c r="O594" t="s">
        <v>2785</v>
      </c>
      <c r="P594">
        <v>1</v>
      </c>
      <c r="Q594" t="s">
        <v>2786</v>
      </c>
      <c r="R594" s="2">
        <v>244481</v>
      </c>
      <c r="S594" s="2">
        <v>244482</v>
      </c>
      <c r="T594" t="s">
        <v>2787</v>
      </c>
      <c r="U594">
        <v>23086969</v>
      </c>
      <c r="V594" t="s">
        <v>189</v>
      </c>
      <c r="W594">
        <v>3</v>
      </c>
      <c r="X594">
        <v>3</v>
      </c>
      <c r="Y594">
        <v>3</v>
      </c>
      <c r="Z594">
        <v>3</v>
      </c>
      <c r="AA594">
        <v>0</v>
      </c>
      <c r="AB594">
        <v>0</v>
      </c>
      <c r="AC594">
        <v>0</v>
      </c>
      <c r="AD594">
        <v>0</v>
      </c>
      <c r="AE594">
        <v>3</v>
      </c>
      <c r="AF594">
        <v>3</v>
      </c>
      <c r="AI594" t="s">
        <v>2537</v>
      </c>
      <c r="AJ594" t="s">
        <v>989</v>
      </c>
      <c r="AK594" t="s">
        <v>1039</v>
      </c>
      <c r="AL594" t="s">
        <v>1008</v>
      </c>
      <c r="AM594" t="s">
        <v>1009</v>
      </c>
      <c r="AN594" t="s">
        <v>2538</v>
      </c>
      <c r="AO594" t="s">
        <v>2539</v>
      </c>
      <c r="AP594">
        <v>10</v>
      </c>
      <c r="AQ594">
        <v>1</v>
      </c>
      <c r="AT594" t="s">
        <v>2540</v>
      </c>
      <c r="AU594" t="s">
        <v>2562</v>
      </c>
      <c r="AV594" t="s">
        <v>765</v>
      </c>
      <c r="AW594" t="s">
        <v>765</v>
      </c>
      <c r="AX594" t="s">
        <v>990</v>
      </c>
      <c r="AY594">
        <v>0</v>
      </c>
      <c r="AZ594" t="s">
        <v>994</v>
      </c>
      <c r="BA594">
        <v>1179740891051</v>
      </c>
      <c r="BD594">
        <v>1</v>
      </c>
      <c r="BF594" t="s">
        <v>2563</v>
      </c>
      <c r="BG594">
        <v>1333314600</v>
      </c>
      <c r="BH594" t="s">
        <v>995</v>
      </c>
      <c r="BI594">
        <v>3</v>
      </c>
      <c r="BJ594">
        <v>3</v>
      </c>
      <c r="BK594">
        <v>1300</v>
      </c>
      <c r="BL594" t="s">
        <v>2543</v>
      </c>
    </row>
    <row r="595" spans="3:64">
      <c r="C595" s="2">
        <v>244482</v>
      </c>
      <c r="D595" s="2">
        <v>244482</v>
      </c>
      <c r="F595">
        <v>489</v>
      </c>
      <c r="G595" t="s">
        <v>2531</v>
      </c>
      <c r="H595">
        <v>23</v>
      </c>
      <c r="I595" t="s">
        <v>2532</v>
      </c>
      <c r="J595" t="s">
        <v>985</v>
      </c>
      <c r="K595" t="s">
        <v>986</v>
      </c>
      <c r="L595">
        <v>923</v>
      </c>
      <c r="N595" t="s">
        <v>2784</v>
      </c>
      <c r="O595" t="s">
        <v>2785</v>
      </c>
      <c r="P595">
        <v>1</v>
      </c>
      <c r="Q595" t="s">
        <v>2786</v>
      </c>
      <c r="R595" s="2">
        <v>244481</v>
      </c>
      <c r="S595" s="2">
        <v>244482</v>
      </c>
      <c r="T595" t="s">
        <v>2787</v>
      </c>
      <c r="U595">
        <v>23090967</v>
      </c>
      <c r="V595" t="s">
        <v>63</v>
      </c>
      <c r="W595">
        <v>3</v>
      </c>
      <c r="X595">
        <v>3</v>
      </c>
      <c r="Y595">
        <v>3</v>
      </c>
      <c r="Z595">
        <v>3</v>
      </c>
      <c r="AA595">
        <v>0</v>
      </c>
      <c r="AB595">
        <v>0</v>
      </c>
      <c r="AC595">
        <v>0</v>
      </c>
      <c r="AD595">
        <v>0</v>
      </c>
      <c r="AE595">
        <v>3</v>
      </c>
      <c r="AF595">
        <v>3</v>
      </c>
      <c r="AI595" t="s">
        <v>2537</v>
      </c>
      <c r="AJ595" t="s">
        <v>989</v>
      </c>
      <c r="AK595" t="s">
        <v>1007</v>
      </c>
      <c r="AL595" t="s">
        <v>1008</v>
      </c>
      <c r="AM595" t="s">
        <v>1009</v>
      </c>
      <c r="AN595" t="s">
        <v>2538</v>
      </c>
      <c r="AO595" t="s">
        <v>2539</v>
      </c>
      <c r="AP595">
        <v>10</v>
      </c>
      <c r="AQ595">
        <v>1</v>
      </c>
      <c r="AT595" t="s">
        <v>2540</v>
      </c>
      <c r="AU595" t="s">
        <v>2562</v>
      </c>
      <c r="AV595" t="s">
        <v>765</v>
      </c>
      <c r="AW595" t="s">
        <v>765</v>
      </c>
      <c r="AX595" t="s">
        <v>990</v>
      </c>
      <c r="AY595">
        <v>0</v>
      </c>
      <c r="AZ595" t="s">
        <v>994</v>
      </c>
      <c r="BA595">
        <v>1179740891051</v>
      </c>
      <c r="BD595">
        <v>1</v>
      </c>
      <c r="BF595" t="s">
        <v>2563</v>
      </c>
      <c r="BG595">
        <v>1333314600</v>
      </c>
      <c r="BH595" t="s">
        <v>995</v>
      </c>
      <c r="BI595">
        <v>3</v>
      </c>
      <c r="BJ595">
        <v>3</v>
      </c>
      <c r="BK595">
        <v>1300</v>
      </c>
      <c r="BL595" t="s">
        <v>2543</v>
      </c>
    </row>
    <row r="596" spans="3:64">
      <c r="C596" s="2">
        <v>244482</v>
      </c>
      <c r="D596" s="2">
        <v>244482</v>
      </c>
      <c r="F596">
        <v>489</v>
      </c>
      <c r="G596" t="s">
        <v>2531</v>
      </c>
      <c r="H596">
        <v>23</v>
      </c>
      <c r="I596" t="s">
        <v>2532</v>
      </c>
      <c r="J596" t="s">
        <v>985</v>
      </c>
      <c r="K596" t="s">
        <v>986</v>
      </c>
      <c r="L596">
        <v>923</v>
      </c>
      <c r="N596" t="s">
        <v>2784</v>
      </c>
      <c r="O596" t="s">
        <v>2785</v>
      </c>
      <c r="P596">
        <v>1</v>
      </c>
      <c r="Q596" t="s">
        <v>2786</v>
      </c>
      <c r="R596" s="2">
        <v>244481</v>
      </c>
      <c r="S596" s="2">
        <v>244482</v>
      </c>
      <c r="T596" t="s">
        <v>2787</v>
      </c>
      <c r="U596">
        <v>23090977</v>
      </c>
      <c r="V596" t="s">
        <v>98</v>
      </c>
      <c r="W596">
        <v>3</v>
      </c>
      <c r="X596">
        <v>3</v>
      </c>
      <c r="Y596">
        <v>3</v>
      </c>
      <c r="Z596">
        <v>3</v>
      </c>
      <c r="AA596">
        <v>0</v>
      </c>
      <c r="AB596">
        <v>0</v>
      </c>
      <c r="AC596">
        <v>0</v>
      </c>
      <c r="AD596">
        <v>0</v>
      </c>
      <c r="AE596">
        <v>3</v>
      </c>
      <c r="AF596">
        <v>3</v>
      </c>
      <c r="AI596" t="s">
        <v>2537</v>
      </c>
      <c r="AJ596" t="s">
        <v>989</v>
      </c>
      <c r="AK596" t="s">
        <v>1007</v>
      </c>
      <c r="AL596" t="s">
        <v>1008</v>
      </c>
      <c r="AM596" t="s">
        <v>1009</v>
      </c>
      <c r="AN596" t="s">
        <v>2538</v>
      </c>
      <c r="AO596" t="s">
        <v>2539</v>
      </c>
      <c r="AP596">
        <v>10</v>
      </c>
      <c r="AQ596">
        <v>1</v>
      </c>
      <c r="AT596" t="s">
        <v>2540</v>
      </c>
      <c r="AU596" t="s">
        <v>2562</v>
      </c>
      <c r="AV596" t="s">
        <v>765</v>
      </c>
      <c r="AW596" t="s">
        <v>765</v>
      </c>
      <c r="AX596" t="s">
        <v>990</v>
      </c>
      <c r="AY596">
        <v>0</v>
      </c>
      <c r="AZ596" t="s">
        <v>994</v>
      </c>
      <c r="BA596">
        <v>1179740891051</v>
      </c>
      <c r="BD596">
        <v>1</v>
      </c>
      <c r="BF596" t="s">
        <v>2563</v>
      </c>
      <c r="BG596">
        <v>1333314600</v>
      </c>
      <c r="BH596" t="s">
        <v>995</v>
      </c>
      <c r="BI596">
        <v>3</v>
      </c>
      <c r="BJ596">
        <v>3</v>
      </c>
      <c r="BK596">
        <v>1300</v>
      </c>
      <c r="BL596" t="s">
        <v>2543</v>
      </c>
    </row>
    <row r="597" spans="3:64">
      <c r="C597" s="2">
        <v>244482</v>
      </c>
      <c r="D597" s="2">
        <v>244482</v>
      </c>
      <c r="F597">
        <v>489</v>
      </c>
      <c r="G597" t="s">
        <v>2531</v>
      </c>
      <c r="H597">
        <v>23</v>
      </c>
      <c r="I597" t="s">
        <v>2532</v>
      </c>
      <c r="J597" t="s">
        <v>985</v>
      </c>
      <c r="K597" t="s">
        <v>986</v>
      </c>
      <c r="L597">
        <v>923</v>
      </c>
      <c r="N597" t="s">
        <v>2784</v>
      </c>
      <c r="O597" t="s">
        <v>2785</v>
      </c>
      <c r="P597">
        <v>1</v>
      </c>
      <c r="Q597" t="s">
        <v>2786</v>
      </c>
      <c r="R597" s="2">
        <v>244481</v>
      </c>
      <c r="S597" s="2">
        <v>244482</v>
      </c>
      <c r="T597" t="s">
        <v>2787</v>
      </c>
      <c r="U597">
        <v>23086967</v>
      </c>
      <c r="V597" t="s">
        <v>209</v>
      </c>
      <c r="W597">
        <v>3</v>
      </c>
      <c r="X597">
        <v>3</v>
      </c>
      <c r="Y597">
        <v>3</v>
      </c>
      <c r="Z597">
        <v>3</v>
      </c>
      <c r="AA597">
        <v>0</v>
      </c>
      <c r="AB597">
        <v>0</v>
      </c>
      <c r="AC597">
        <v>0</v>
      </c>
      <c r="AD597">
        <v>0</v>
      </c>
      <c r="AE597">
        <v>3</v>
      </c>
      <c r="AF597">
        <v>3</v>
      </c>
      <c r="AI597" t="s">
        <v>2537</v>
      </c>
      <c r="AJ597" t="s">
        <v>989</v>
      </c>
      <c r="AK597" t="s">
        <v>1039</v>
      </c>
      <c r="AL597" t="s">
        <v>1008</v>
      </c>
      <c r="AM597" t="s">
        <v>1009</v>
      </c>
      <c r="AN597" t="s">
        <v>2538</v>
      </c>
      <c r="AO597" t="s">
        <v>2539</v>
      </c>
      <c r="AP597">
        <v>10</v>
      </c>
      <c r="AQ597">
        <v>1</v>
      </c>
      <c r="AT597" t="s">
        <v>2540</v>
      </c>
      <c r="AU597" t="s">
        <v>2562</v>
      </c>
      <c r="AV597" t="s">
        <v>765</v>
      </c>
      <c r="AW597" t="s">
        <v>765</v>
      </c>
      <c r="AX597" t="s">
        <v>990</v>
      </c>
      <c r="AY597">
        <v>0</v>
      </c>
      <c r="AZ597" t="s">
        <v>994</v>
      </c>
      <c r="BA597">
        <v>1179740891051</v>
      </c>
      <c r="BD597">
        <v>1</v>
      </c>
      <c r="BF597" t="s">
        <v>2563</v>
      </c>
      <c r="BG597">
        <v>1333314600</v>
      </c>
      <c r="BH597" t="s">
        <v>995</v>
      </c>
      <c r="BI597">
        <v>3</v>
      </c>
      <c r="BJ597">
        <v>3</v>
      </c>
      <c r="BK597">
        <v>1300</v>
      </c>
      <c r="BL597" t="s">
        <v>2543</v>
      </c>
    </row>
    <row r="598" spans="3:64">
      <c r="C598" s="2">
        <v>244482</v>
      </c>
      <c r="D598" s="2">
        <v>244482</v>
      </c>
      <c r="F598">
        <v>489</v>
      </c>
      <c r="G598" t="s">
        <v>2531</v>
      </c>
      <c r="H598">
        <v>23</v>
      </c>
      <c r="I598" t="s">
        <v>2532</v>
      </c>
      <c r="J598" t="s">
        <v>985</v>
      </c>
      <c r="K598" t="s">
        <v>986</v>
      </c>
      <c r="L598">
        <v>923</v>
      </c>
      <c r="N598" t="s">
        <v>2784</v>
      </c>
      <c r="O598" t="s">
        <v>2785</v>
      </c>
      <c r="P598">
        <v>1</v>
      </c>
      <c r="Q598" t="s">
        <v>2786</v>
      </c>
      <c r="R598" s="2">
        <v>244481</v>
      </c>
      <c r="S598" s="2">
        <v>244482</v>
      </c>
      <c r="T598" t="s">
        <v>2787</v>
      </c>
      <c r="U598">
        <v>23088348</v>
      </c>
      <c r="V598" t="s">
        <v>78</v>
      </c>
      <c r="W598">
        <v>5</v>
      </c>
      <c r="X598">
        <v>5</v>
      </c>
      <c r="Y598">
        <v>5</v>
      </c>
      <c r="Z598">
        <v>5</v>
      </c>
      <c r="AA598">
        <v>0</v>
      </c>
      <c r="AB598">
        <v>0</v>
      </c>
      <c r="AC598">
        <v>0</v>
      </c>
      <c r="AD598">
        <v>0</v>
      </c>
      <c r="AE598">
        <v>5</v>
      </c>
      <c r="AF598">
        <v>5</v>
      </c>
      <c r="AI598" t="s">
        <v>2537</v>
      </c>
      <c r="AJ598" t="s">
        <v>989</v>
      </c>
      <c r="AK598" t="s">
        <v>1007</v>
      </c>
      <c r="AL598" t="s">
        <v>1008</v>
      </c>
      <c r="AM598" t="s">
        <v>1009</v>
      </c>
      <c r="AN598" t="s">
        <v>2538</v>
      </c>
      <c r="AO598" t="s">
        <v>2539</v>
      </c>
      <c r="AP598">
        <v>10</v>
      </c>
      <c r="AQ598">
        <v>1</v>
      </c>
      <c r="AT598" t="s">
        <v>2540</v>
      </c>
      <c r="AU598" t="s">
        <v>2562</v>
      </c>
      <c r="AV598" t="s">
        <v>765</v>
      </c>
      <c r="AW598" t="s">
        <v>765</v>
      </c>
      <c r="AX598" t="s">
        <v>990</v>
      </c>
      <c r="AY598">
        <v>0</v>
      </c>
      <c r="AZ598" t="s">
        <v>994</v>
      </c>
      <c r="BA598">
        <v>1179740891051</v>
      </c>
      <c r="BD598">
        <v>1</v>
      </c>
      <c r="BF598" t="s">
        <v>2563</v>
      </c>
      <c r="BG598">
        <v>1333314600</v>
      </c>
      <c r="BH598" t="s">
        <v>995</v>
      </c>
      <c r="BI598">
        <v>5</v>
      </c>
      <c r="BJ598">
        <v>5</v>
      </c>
      <c r="BK598">
        <v>1300</v>
      </c>
      <c r="BL598" t="s">
        <v>2543</v>
      </c>
    </row>
    <row r="599" spans="3:64">
      <c r="C599" s="2">
        <v>244482</v>
      </c>
      <c r="D599" s="2">
        <v>244482</v>
      </c>
      <c r="F599">
        <v>489</v>
      </c>
      <c r="G599" t="s">
        <v>2531</v>
      </c>
      <c r="H599">
        <v>23</v>
      </c>
      <c r="I599" t="s">
        <v>2532</v>
      </c>
      <c r="J599" t="s">
        <v>985</v>
      </c>
      <c r="K599" t="s">
        <v>986</v>
      </c>
      <c r="L599">
        <v>923</v>
      </c>
      <c r="N599" t="s">
        <v>2784</v>
      </c>
      <c r="O599" t="s">
        <v>2785</v>
      </c>
      <c r="P599">
        <v>1</v>
      </c>
      <c r="Q599" t="s">
        <v>2786</v>
      </c>
      <c r="R599" s="2">
        <v>244481</v>
      </c>
      <c r="S599" s="2">
        <v>244482</v>
      </c>
      <c r="T599" t="s">
        <v>2787</v>
      </c>
      <c r="U599">
        <v>23086963</v>
      </c>
      <c r="V599" t="s">
        <v>142</v>
      </c>
      <c r="W599">
        <v>9</v>
      </c>
      <c r="X599">
        <v>9</v>
      </c>
      <c r="Y599">
        <v>9</v>
      </c>
      <c r="Z599">
        <v>9</v>
      </c>
      <c r="AA599">
        <v>0</v>
      </c>
      <c r="AB599">
        <v>0</v>
      </c>
      <c r="AC599">
        <v>0</v>
      </c>
      <c r="AD599">
        <v>0</v>
      </c>
      <c r="AE599">
        <v>9</v>
      </c>
      <c r="AF599">
        <v>9</v>
      </c>
      <c r="AI599" t="s">
        <v>2537</v>
      </c>
      <c r="AJ599" t="s">
        <v>989</v>
      </c>
      <c r="AK599" t="s">
        <v>1039</v>
      </c>
      <c r="AL599" t="s">
        <v>1008</v>
      </c>
      <c r="AM599" t="s">
        <v>1009</v>
      </c>
      <c r="AN599" t="s">
        <v>2538</v>
      </c>
      <c r="AO599" t="s">
        <v>2539</v>
      </c>
      <c r="AP599">
        <v>10</v>
      </c>
      <c r="AQ599">
        <v>1</v>
      </c>
      <c r="AT599" t="s">
        <v>2540</v>
      </c>
      <c r="AU599" t="s">
        <v>2562</v>
      </c>
      <c r="AV599" t="s">
        <v>765</v>
      </c>
      <c r="AW599" t="s">
        <v>765</v>
      </c>
      <c r="AX599" t="s">
        <v>990</v>
      </c>
      <c r="AY599">
        <v>0</v>
      </c>
      <c r="AZ599" t="s">
        <v>994</v>
      </c>
      <c r="BA599">
        <v>1179740891051</v>
      </c>
      <c r="BD599">
        <v>1</v>
      </c>
      <c r="BF599" t="s">
        <v>2563</v>
      </c>
      <c r="BG599">
        <v>1333314600</v>
      </c>
      <c r="BH599" t="s">
        <v>995</v>
      </c>
      <c r="BI599">
        <v>9</v>
      </c>
      <c r="BJ599">
        <v>9</v>
      </c>
      <c r="BK599">
        <v>1300</v>
      </c>
      <c r="BL599" t="s">
        <v>2543</v>
      </c>
    </row>
    <row r="600" spans="3:64">
      <c r="C600" s="2">
        <v>244482</v>
      </c>
      <c r="D600" s="2">
        <v>244482</v>
      </c>
      <c r="F600">
        <v>489</v>
      </c>
      <c r="G600" t="s">
        <v>2531</v>
      </c>
      <c r="H600">
        <v>23</v>
      </c>
      <c r="I600" t="s">
        <v>2532</v>
      </c>
      <c r="J600" t="s">
        <v>985</v>
      </c>
      <c r="K600" t="s">
        <v>986</v>
      </c>
      <c r="L600">
        <v>923</v>
      </c>
      <c r="N600" t="s">
        <v>2784</v>
      </c>
      <c r="O600" t="s">
        <v>2785</v>
      </c>
      <c r="P600">
        <v>1</v>
      </c>
      <c r="Q600" t="s">
        <v>2786</v>
      </c>
      <c r="R600" s="2">
        <v>244481</v>
      </c>
      <c r="S600" s="2">
        <v>244482</v>
      </c>
      <c r="T600" t="s">
        <v>2787</v>
      </c>
      <c r="U600">
        <v>23039556</v>
      </c>
      <c r="V600" t="s">
        <v>267</v>
      </c>
      <c r="W600">
        <v>4</v>
      </c>
      <c r="X600">
        <v>20</v>
      </c>
      <c r="Y600">
        <v>4</v>
      </c>
      <c r="Z600">
        <v>20</v>
      </c>
      <c r="AA600">
        <v>0</v>
      </c>
      <c r="AB600">
        <v>0</v>
      </c>
      <c r="AC600">
        <v>0</v>
      </c>
      <c r="AD600">
        <v>0</v>
      </c>
      <c r="AE600">
        <v>4</v>
      </c>
      <c r="AF600">
        <v>20</v>
      </c>
      <c r="AI600" t="s">
        <v>2537</v>
      </c>
      <c r="AJ600" t="s">
        <v>989</v>
      </c>
      <c r="AK600" t="s">
        <v>1039</v>
      </c>
      <c r="AL600" t="s">
        <v>1008</v>
      </c>
      <c r="AM600" t="s">
        <v>1009</v>
      </c>
      <c r="AN600" t="s">
        <v>2538</v>
      </c>
      <c r="AO600" t="s">
        <v>2539</v>
      </c>
      <c r="AP600">
        <v>10</v>
      </c>
      <c r="AQ600">
        <v>1</v>
      </c>
      <c r="AT600" t="s">
        <v>2540</v>
      </c>
      <c r="AU600" t="s">
        <v>2562</v>
      </c>
      <c r="AV600" t="s">
        <v>1010</v>
      </c>
      <c r="AW600" t="s">
        <v>765</v>
      </c>
      <c r="AX600" t="s">
        <v>990</v>
      </c>
      <c r="AY600">
        <v>0</v>
      </c>
      <c r="AZ600" t="s">
        <v>994</v>
      </c>
      <c r="BA600">
        <v>1179740891051</v>
      </c>
      <c r="BD600">
        <v>1</v>
      </c>
      <c r="BF600" t="s">
        <v>2563</v>
      </c>
      <c r="BG600">
        <v>1333314600</v>
      </c>
      <c r="BH600" t="s">
        <v>995</v>
      </c>
      <c r="BI600">
        <v>4</v>
      </c>
      <c r="BJ600">
        <v>20</v>
      </c>
      <c r="BK600">
        <v>1300</v>
      </c>
      <c r="BL600" t="s">
        <v>2543</v>
      </c>
    </row>
    <row r="601" spans="3:64">
      <c r="C601" s="2">
        <v>244482</v>
      </c>
      <c r="D601" s="2">
        <v>244482</v>
      </c>
      <c r="F601">
        <v>489</v>
      </c>
      <c r="G601" t="s">
        <v>2531</v>
      </c>
      <c r="H601">
        <v>23</v>
      </c>
      <c r="I601" t="s">
        <v>2532</v>
      </c>
      <c r="J601" t="s">
        <v>985</v>
      </c>
      <c r="K601" t="s">
        <v>986</v>
      </c>
      <c r="L601">
        <v>923</v>
      </c>
      <c r="N601" t="s">
        <v>2784</v>
      </c>
      <c r="O601" t="s">
        <v>2785</v>
      </c>
      <c r="P601">
        <v>1</v>
      </c>
      <c r="Q601" t="s">
        <v>2786</v>
      </c>
      <c r="R601" s="2">
        <v>244481</v>
      </c>
      <c r="S601" s="2">
        <v>244482</v>
      </c>
      <c r="T601" t="s">
        <v>2787</v>
      </c>
      <c r="U601">
        <v>23086965</v>
      </c>
      <c r="V601" t="s">
        <v>225</v>
      </c>
      <c r="W601">
        <v>3</v>
      </c>
      <c r="X601">
        <v>3</v>
      </c>
      <c r="Y601">
        <v>3</v>
      </c>
      <c r="Z601">
        <v>3</v>
      </c>
      <c r="AA601">
        <v>0</v>
      </c>
      <c r="AB601">
        <v>0</v>
      </c>
      <c r="AC601">
        <v>0</v>
      </c>
      <c r="AD601">
        <v>0</v>
      </c>
      <c r="AE601">
        <v>3</v>
      </c>
      <c r="AF601">
        <v>3</v>
      </c>
      <c r="AI601" t="s">
        <v>2537</v>
      </c>
      <c r="AJ601" t="s">
        <v>989</v>
      </c>
      <c r="AK601" t="s">
        <v>1039</v>
      </c>
      <c r="AL601" t="s">
        <v>1008</v>
      </c>
      <c r="AM601" t="s">
        <v>1009</v>
      </c>
      <c r="AN601" t="s">
        <v>2538</v>
      </c>
      <c r="AO601" t="s">
        <v>2539</v>
      </c>
      <c r="AP601">
        <v>10</v>
      </c>
      <c r="AQ601">
        <v>1</v>
      </c>
      <c r="AT601" t="s">
        <v>2540</v>
      </c>
      <c r="AU601" t="s">
        <v>2562</v>
      </c>
      <c r="AV601" t="s">
        <v>765</v>
      </c>
      <c r="AW601" t="s">
        <v>765</v>
      </c>
      <c r="AX601" t="s">
        <v>990</v>
      </c>
      <c r="AY601">
        <v>0</v>
      </c>
      <c r="AZ601" t="s">
        <v>994</v>
      </c>
      <c r="BA601">
        <v>1179740891051</v>
      </c>
      <c r="BD601">
        <v>1</v>
      </c>
      <c r="BF601" t="s">
        <v>2563</v>
      </c>
      <c r="BG601">
        <v>1333314600</v>
      </c>
      <c r="BH601" t="s">
        <v>995</v>
      </c>
      <c r="BI601">
        <v>3</v>
      </c>
      <c r="BJ601">
        <v>3</v>
      </c>
      <c r="BK601">
        <v>1300</v>
      </c>
      <c r="BL601" t="s">
        <v>2543</v>
      </c>
    </row>
    <row r="602" spans="3:64">
      <c r="C602" s="2">
        <v>244482</v>
      </c>
      <c r="D602" s="2">
        <v>244482</v>
      </c>
      <c r="F602">
        <v>489</v>
      </c>
      <c r="G602" t="s">
        <v>2531</v>
      </c>
      <c r="H602">
        <v>23</v>
      </c>
      <c r="I602" t="s">
        <v>2532</v>
      </c>
      <c r="J602" t="s">
        <v>985</v>
      </c>
      <c r="K602" t="s">
        <v>986</v>
      </c>
      <c r="L602">
        <v>923</v>
      </c>
      <c r="N602" t="s">
        <v>2784</v>
      </c>
      <c r="O602" t="s">
        <v>2785</v>
      </c>
      <c r="P602">
        <v>1</v>
      </c>
      <c r="Q602" t="s">
        <v>2786</v>
      </c>
      <c r="R602" s="2">
        <v>244481</v>
      </c>
      <c r="S602" s="2">
        <v>244482</v>
      </c>
      <c r="T602" t="s">
        <v>2787</v>
      </c>
      <c r="U602">
        <v>23090984</v>
      </c>
      <c r="V602" t="s">
        <v>227</v>
      </c>
      <c r="W602">
        <v>6</v>
      </c>
      <c r="X602">
        <v>6</v>
      </c>
      <c r="Y602">
        <v>6</v>
      </c>
      <c r="Z602">
        <v>6</v>
      </c>
      <c r="AA602">
        <v>0</v>
      </c>
      <c r="AB602">
        <v>0</v>
      </c>
      <c r="AC602">
        <v>0</v>
      </c>
      <c r="AD602">
        <v>0</v>
      </c>
      <c r="AE602">
        <v>6</v>
      </c>
      <c r="AF602">
        <v>6</v>
      </c>
      <c r="AI602" t="s">
        <v>2537</v>
      </c>
      <c r="AJ602" t="s">
        <v>989</v>
      </c>
      <c r="AK602" t="s">
        <v>1039</v>
      </c>
      <c r="AL602" t="s">
        <v>1008</v>
      </c>
      <c r="AM602" t="s">
        <v>1009</v>
      </c>
      <c r="AN602" t="s">
        <v>2538</v>
      </c>
      <c r="AO602" t="s">
        <v>2539</v>
      </c>
      <c r="AP602">
        <v>10</v>
      </c>
      <c r="AQ602">
        <v>1</v>
      </c>
      <c r="AT602" t="s">
        <v>2540</v>
      </c>
      <c r="AU602" t="s">
        <v>2562</v>
      </c>
      <c r="AV602" t="s">
        <v>765</v>
      </c>
      <c r="AW602" t="s">
        <v>765</v>
      </c>
      <c r="AX602" t="s">
        <v>990</v>
      </c>
      <c r="AY602">
        <v>0</v>
      </c>
      <c r="AZ602" t="s">
        <v>994</v>
      </c>
      <c r="BA602">
        <v>1179740891051</v>
      </c>
      <c r="BD602">
        <v>1</v>
      </c>
      <c r="BF602" t="s">
        <v>2563</v>
      </c>
      <c r="BG602">
        <v>1333314600</v>
      </c>
      <c r="BH602" t="s">
        <v>995</v>
      </c>
      <c r="BI602">
        <v>6</v>
      </c>
      <c r="BJ602">
        <v>6</v>
      </c>
      <c r="BK602">
        <v>1300</v>
      </c>
      <c r="BL602" t="s">
        <v>2543</v>
      </c>
    </row>
    <row r="603" spans="3:64">
      <c r="C603" s="2">
        <v>244482</v>
      </c>
      <c r="D603" s="2">
        <v>244482</v>
      </c>
      <c r="F603">
        <v>489</v>
      </c>
      <c r="G603" t="s">
        <v>2531</v>
      </c>
      <c r="H603">
        <v>23</v>
      </c>
      <c r="I603" t="s">
        <v>2532</v>
      </c>
      <c r="J603" t="s">
        <v>985</v>
      </c>
      <c r="K603" t="s">
        <v>986</v>
      </c>
      <c r="L603">
        <v>923</v>
      </c>
      <c r="N603" t="s">
        <v>2784</v>
      </c>
      <c r="O603" t="s">
        <v>2785</v>
      </c>
      <c r="P603">
        <v>1</v>
      </c>
      <c r="Q603" t="s">
        <v>2786</v>
      </c>
      <c r="R603" s="2">
        <v>244481</v>
      </c>
      <c r="S603" s="2">
        <v>244482</v>
      </c>
      <c r="T603" t="s">
        <v>2787</v>
      </c>
      <c r="U603">
        <v>23095547</v>
      </c>
      <c r="V603" t="s">
        <v>144</v>
      </c>
      <c r="W603">
        <v>3</v>
      </c>
      <c r="X603">
        <v>3</v>
      </c>
      <c r="Y603">
        <v>3</v>
      </c>
      <c r="Z603">
        <v>3</v>
      </c>
      <c r="AA603">
        <v>0</v>
      </c>
      <c r="AB603">
        <v>0</v>
      </c>
      <c r="AC603">
        <v>0</v>
      </c>
      <c r="AD603">
        <v>0</v>
      </c>
      <c r="AE603">
        <v>3</v>
      </c>
      <c r="AF603">
        <v>3</v>
      </c>
      <c r="AI603" t="s">
        <v>2537</v>
      </c>
      <c r="AJ603" t="s">
        <v>989</v>
      </c>
      <c r="AK603" t="s">
        <v>1039</v>
      </c>
      <c r="AL603" t="s">
        <v>1008</v>
      </c>
      <c r="AM603" t="s">
        <v>1009</v>
      </c>
      <c r="AN603" t="s">
        <v>2538</v>
      </c>
      <c r="AO603" t="s">
        <v>2539</v>
      </c>
      <c r="AP603">
        <v>10</v>
      </c>
      <c r="AQ603">
        <v>1</v>
      </c>
      <c r="AT603" t="s">
        <v>2540</v>
      </c>
      <c r="AU603" t="s">
        <v>2562</v>
      </c>
      <c r="AV603" t="s">
        <v>765</v>
      </c>
      <c r="AW603" t="s">
        <v>765</v>
      </c>
      <c r="AX603" t="s">
        <v>990</v>
      </c>
      <c r="AY603">
        <v>0</v>
      </c>
      <c r="AZ603" t="s">
        <v>994</v>
      </c>
      <c r="BA603">
        <v>1179740891051</v>
      </c>
      <c r="BD603">
        <v>1</v>
      </c>
      <c r="BF603" t="s">
        <v>2563</v>
      </c>
      <c r="BG603">
        <v>1333314600</v>
      </c>
      <c r="BH603" t="s">
        <v>995</v>
      </c>
      <c r="BI603">
        <v>3</v>
      </c>
      <c r="BJ603">
        <v>3</v>
      </c>
      <c r="BK603">
        <v>1300</v>
      </c>
      <c r="BL603" t="s">
        <v>2543</v>
      </c>
    </row>
    <row r="604" spans="3:64">
      <c r="C604" s="2">
        <v>244482</v>
      </c>
      <c r="D604" s="2">
        <v>244482</v>
      </c>
      <c r="F604">
        <v>489</v>
      </c>
      <c r="G604" t="s">
        <v>2531</v>
      </c>
      <c r="H604">
        <v>23</v>
      </c>
      <c r="I604" t="s">
        <v>2532</v>
      </c>
      <c r="J604" t="s">
        <v>985</v>
      </c>
      <c r="K604" t="s">
        <v>986</v>
      </c>
      <c r="L604">
        <v>923</v>
      </c>
      <c r="N604" t="s">
        <v>2784</v>
      </c>
      <c r="O604" t="s">
        <v>2785</v>
      </c>
      <c r="P604">
        <v>1</v>
      </c>
      <c r="Q604" t="s">
        <v>2786</v>
      </c>
      <c r="R604" s="2">
        <v>244481</v>
      </c>
      <c r="S604" s="2">
        <v>244482</v>
      </c>
      <c r="T604" t="s">
        <v>2787</v>
      </c>
      <c r="U604">
        <v>23090975</v>
      </c>
      <c r="V604" t="s">
        <v>249</v>
      </c>
      <c r="W604">
        <v>6</v>
      </c>
      <c r="X604">
        <v>6</v>
      </c>
      <c r="Y604">
        <v>6</v>
      </c>
      <c r="Z604">
        <v>6</v>
      </c>
      <c r="AA604">
        <v>0</v>
      </c>
      <c r="AB604">
        <v>0</v>
      </c>
      <c r="AC604">
        <v>0</v>
      </c>
      <c r="AD604">
        <v>0</v>
      </c>
      <c r="AE604">
        <v>6</v>
      </c>
      <c r="AF604">
        <v>6</v>
      </c>
      <c r="AI604" t="s">
        <v>2537</v>
      </c>
      <c r="AJ604" t="s">
        <v>989</v>
      </c>
      <c r="AK604" t="s">
        <v>1039</v>
      </c>
      <c r="AL604" t="s">
        <v>1008</v>
      </c>
      <c r="AM604" t="s">
        <v>1009</v>
      </c>
      <c r="AN604" t="s">
        <v>2538</v>
      </c>
      <c r="AO604" t="s">
        <v>2539</v>
      </c>
      <c r="AP604">
        <v>10</v>
      </c>
      <c r="AQ604">
        <v>1</v>
      </c>
      <c r="AT604" t="s">
        <v>2540</v>
      </c>
      <c r="AU604" t="s">
        <v>2562</v>
      </c>
      <c r="AV604" t="s">
        <v>765</v>
      </c>
      <c r="AW604" t="s">
        <v>765</v>
      </c>
      <c r="AX604" t="s">
        <v>990</v>
      </c>
      <c r="AY604">
        <v>0</v>
      </c>
      <c r="AZ604" t="s">
        <v>994</v>
      </c>
      <c r="BA604">
        <v>1179740891051</v>
      </c>
      <c r="BD604">
        <v>1</v>
      </c>
      <c r="BF604" t="s">
        <v>2563</v>
      </c>
      <c r="BG604">
        <v>1333314600</v>
      </c>
      <c r="BH604" t="s">
        <v>995</v>
      </c>
      <c r="BI604">
        <v>6</v>
      </c>
      <c r="BJ604">
        <v>6</v>
      </c>
      <c r="BK604">
        <v>1300</v>
      </c>
      <c r="BL604" t="s">
        <v>2543</v>
      </c>
    </row>
    <row r="605" spans="3:64">
      <c r="C605" s="2">
        <v>244482</v>
      </c>
      <c r="D605" s="2">
        <v>244482</v>
      </c>
      <c r="F605">
        <v>489</v>
      </c>
      <c r="G605" t="s">
        <v>2531</v>
      </c>
      <c r="H605">
        <v>23</v>
      </c>
      <c r="I605" t="s">
        <v>2532</v>
      </c>
      <c r="J605" t="s">
        <v>985</v>
      </c>
      <c r="K605" t="s">
        <v>986</v>
      </c>
      <c r="L605">
        <v>923</v>
      </c>
      <c r="N605" t="s">
        <v>2784</v>
      </c>
      <c r="O605" t="s">
        <v>2785</v>
      </c>
      <c r="P605">
        <v>1</v>
      </c>
      <c r="Q605" t="s">
        <v>2786</v>
      </c>
      <c r="R605" s="2">
        <v>244481</v>
      </c>
      <c r="S605" s="2">
        <v>244482</v>
      </c>
      <c r="T605" t="s">
        <v>2787</v>
      </c>
      <c r="U605">
        <v>23084674</v>
      </c>
      <c r="V605" t="s">
        <v>19</v>
      </c>
      <c r="W605">
        <v>1</v>
      </c>
      <c r="X605">
        <v>0.4</v>
      </c>
      <c r="Y605">
        <v>1</v>
      </c>
      <c r="Z605">
        <v>0.4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0.4</v>
      </c>
      <c r="AI605" t="s">
        <v>2537</v>
      </c>
      <c r="AJ605" t="s">
        <v>989</v>
      </c>
      <c r="AK605" t="s">
        <v>1007</v>
      </c>
      <c r="AL605" t="s">
        <v>1484</v>
      </c>
      <c r="AM605" t="s">
        <v>1009</v>
      </c>
      <c r="AN605" t="s">
        <v>2538</v>
      </c>
      <c r="AO605" t="s">
        <v>2539</v>
      </c>
      <c r="AP605">
        <v>10</v>
      </c>
      <c r="AQ605">
        <v>1</v>
      </c>
      <c r="AT605" t="s">
        <v>2540</v>
      </c>
      <c r="AU605" t="s">
        <v>2562</v>
      </c>
      <c r="AV605" t="s">
        <v>914</v>
      </c>
      <c r="AW605" t="s">
        <v>765</v>
      </c>
      <c r="AX605" t="s">
        <v>990</v>
      </c>
      <c r="AY605">
        <v>0</v>
      </c>
      <c r="AZ605" t="s">
        <v>994</v>
      </c>
      <c r="BA605">
        <v>1179740891051</v>
      </c>
      <c r="BD605">
        <v>1</v>
      </c>
      <c r="BF605" t="s">
        <v>2563</v>
      </c>
      <c r="BG605">
        <v>1333314600</v>
      </c>
      <c r="BH605" t="s">
        <v>995</v>
      </c>
      <c r="BI605">
        <v>1</v>
      </c>
      <c r="BJ605">
        <v>0.4</v>
      </c>
      <c r="BK605">
        <v>1300</v>
      </c>
      <c r="BL605" t="s">
        <v>2543</v>
      </c>
    </row>
    <row r="606" spans="3:64">
      <c r="C606" s="2">
        <v>244482</v>
      </c>
      <c r="D606" s="2">
        <v>244482</v>
      </c>
      <c r="F606">
        <v>489</v>
      </c>
      <c r="G606" t="s">
        <v>2531</v>
      </c>
      <c r="H606">
        <v>23</v>
      </c>
      <c r="I606" t="s">
        <v>2532</v>
      </c>
      <c r="J606" t="s">
        <v>985</v>
      </c>
      <c r="K606" t="s">
        <v>986</v>
      </c>
      <c r="L606">
        <v>923</v>
      </c>
      <c r="N606" t="s">
        <v>2784</v>
      </c>
      <c r="O606" t="s">
        <v>2785</v>
      </c>
      <c r="P606">
        <v>1</v>
      </c>
      <c r="Q606" t="s">
        <v>2786</v>
      </c>
      <c r="R606" s="2">
        <v>244481</v>
      </c>
      <c r="S606" s="2">
        <v>244482</v>
      </c>
      <c r="T606" t="s">
        <v>2787</v>
      </c>
      <c r="U606">
        <v>23086964</v>
      </c>
      <c r="V606" t="s">
        <v>156</v>
      </c>
      <c r="W606">
        <v>6</v>
      </c>
      <c r="X606">
        <v>6</v>
      </c>
      <c r="Y606">
        <v>6</v>
      </c>
      <c r="Z606">
        <v>6</v>
      </c>
      <c r="AA606">
        <v>0</v>
      </c>
      <c r="AB606">
        <v>0</v>
      </c>
      <c r="AC606">
        <v>0</v>
      </c>
      <c r="AD606">
        <v>0</v>
      </c>
      <c r="AE606">
        <v>6</v>
      </c>
      <c r="AF606">
        <v>6</v>
      </c>
      <c r="AI606" t="s">
        <v>2537</v>
      </c>
      <c r="AJ606" t="s">
        <v>989</v>
      </c>
      <c r="AK606" t="s">
        <v>1039</v>
      </c>
      <c r="AL606" t="s">
        <v>1008</v>
      </c>
      <c r="AM606" t="s">
        <v>1009</v>
      </c>
      <c r="AN606" t="s">
        <v>2538</v>
      </c>
      <c r="AO606" t="s">
        <v>2539</v>
      </c>
      <c r="AP606">
        <v>10</v>
      </c>
      <c r="AQ606">
        <v>1</v>
      </c>
      <c r="AT606" t="s">
        <v>2540</v>
      </c>
      <c r="AU606" t="s">
        <v>2562</v>
      </c>
      <c r="AV606" t="s">
        <v>765</v>
      </c>
      <c r="AW606" t="s">
        <v>765</v>
      </c>
      <c r="AX606" t="s">
        <v>990</v>
      </c>
      <c r="AY606">
        <v>0</v>
      </c>
      <c r="AZ606" t="s">
        <v>994</v>
      </c>
      <c r="BA606">
        <v>1179740891051</v>
      </c>
      <c r="BD606">
        <v>1</v>
      </c>
      <c r="BF606" t="s">
        <v>2563</v>
      </c>
      <c r="BG606">
        <v>1333314600</v>
      </c>
      <c r="BH606" t="s">
        <v>995</v>
      </c>
      <c r="BI606">
        <v>6</v>
      </c>
      <c r="BJ606">
        <v>6</v>
      </c>
      <c r="BK606">
        <v>1300</v>
      </c>
      <c r="BL606" t="s">
        <v>2543</v>
      </c>
    </row>
    <row r="607" spans="3:64">
      <c r="C607" s="2">
        <v>244482</v>
      </c>
      <c r="D607" s="2">
        <v>244482</v>
      </c>
      <c r="F607">
        <v>489</v>
      </c>
      <c r="G607" t="s">
        <v>2531</v>
      </c>
      <c r="H607">
        <v>23</v>
      </c>
      <c r="I607" t="s">
        <v>2532</v>
      </c>
      <c r="J607" t="s">
        <v>985</v>
      </c>
      <c r="K607" t="s">
        <v>986</v>
      </c>
      <c r="L607">
        <v>923</v>
      </c>
      <c r="N607" t="s">
        <v>2788</v>
      </c>
      <c r="O607" t="s">
        <v>2789</v>
      </c>
      <c r="P607">
        <v>1</v>
      </c>
      <c r="Q607" t="s">
        <v>2790</v>
      </c>
      <c r="R607" s="2">
        <v>244481</v>
      </c>
      <c r="S607" s="2">
        <v>244482</v>
      </c>
      <c r="T607" t="s">
        <v>2791</v>
      </c>
      <c r="U607">
        <v>23086964</v>
      </c>
      <c r="V607" t="s">
        <v>156</v>
      </c>
      <c r="W607">
        <v>3</v>
      </c>
      <c r="X607">
        <v>3</v>
      </c>
      <c r="Y607">
        <v>3</v>
      </c>
      <c r="Z607">
        <v>3</v>
      </c>
      <c r="AA607">
        <v>0</v>
      </c>
      <c r="AB607">
        <v>0</v>
      </c>
      <c r="AC607">
        <v>0</v>
      </c>
      <c r="AD607">
        <v>0</v>
      </c>
      <c r="AE607">
        <v>3</v>
      </c>
      <c r="AF607">
        <v>3</v>
      </c>
      <c r="AI607" t="s">
        <v>2537</v>
      </c>
      <c r="AJ607" t="s">
        <v>989</v>
      </c>
      <c r="AK607" t="s">
        <v>1039</v>
      </c>
      <c r="AL607" t="s">
        <v>1008</v>
      </c>
      <c r="AM607" t="s">
        <v>1009</v>
      </c>
      <c r="AN607" t="s">
        <v>2538</v>
      </c>
      <c r="AO607" t="s">
        <v>2539</v>
      </c>
      <c r="AP607">
        <v>10</v>
      </c>
      <c r="AQ607">
        <v>1</v>
      </c>
      <c r="AT607" t="s">
        <v>2540</v>
      </c>
      <c r="AU607" t="s">
        <v>2562</v>
      </c>
      <c r="AV607" t="s">
        <v>765</v>
      </c>
      <c r="AW607" t="s">
        <v>765</v>
      </c>
      <c r="AX607" t="s">
        <v>990</v>
      </c>
      <c r="AY607">
        <v>0</v>
      </c>
      <c r="AZ607" t="s">
        <v>994</v>
      </c>
      <c r="BA607">
        <v>1179740891070</v>
      </c>
      <c r="BD607">
        <v>1</v>
      </c>
      <c r="BF607" t="s">
        <v>2563</v>
      </c>
      <c r="BG607">
        <v>1333314600</v>
      </c>
      <c r="BH607" t="s">
        <v>995</v>
      </c>
      <c r="BI607">
        <v>3</v>
      </c>
      <c r="BJ607">
        <v>3</v>
      </c>
      <c r="BK607">
        <v>1300</v>
      </c>
      <c r="BL607" t="s">
        <v>2543</v>
      </c>
    </row>
    <row r="608" spans="3:64">
      <c r="C608" s="2">
        <v>244482</v>
      </c>
      <c r="D608" s="2">
        <v>244482</v>
      </c>
      <c r="F608">
        <v>489</v>
      </c>
      <c r="G608" t="s">
        <v>2531</v>
      </c>
      <c r="H608">
        <v>23</v>
      </c>
      <c r="I608" t="s">
        <v>2532</v>
      </c>
      <c r="J608" t="s">
        <v>985</v>
      </c>
      <c r="K608" t="s">
        <v>986</v>
      </c>
      <c r="L608">
        <v>923</v>
      </c>
      <c r="N608" t="s">
        <v>2788</v>
      </c>
      <c r="O608" t="s">
        <v>2789</v>
      </c>
      <c r="P608">
        <v>1</v>
      </c>
      <c r="Q608" t="s">
        <v>2790</v>
      </c>
      <c r="R608" s="2">
        <v>244481</v>
      </c>
      <c r="S608" s="2">
        <v>244482</v>
      </c>
      <c r="T608" t="s">
        <v>2791</v>
      </c>
      <c r="U608">
        <v>23086969</v>
      </c>
      <c r="V608" t="s">
        <v>189</v>
      </c>
      <c r="W608">
        <v>3</v>
      </c>
      <c r="X608">
        <v>3</v>
      </c>
      <c r="Y608">
        <v>3</v>
      </c>
      <c r="Z608">
        <v>3</v>
      </c>
      <c r="AA608">
        <v>0</v>
      </c>
      <c r="AB608">
        <v>0</v>
      </c>
      <c r="AC608">
        <v>0</v>
      </c>
      <c r="AD608">
        <v>0</v>
      </c>
      <c r="AE608">
        <v>3</v>
      </c>
      <c r="AF608">
        <v>3</v>
      </c>
      <c r="AI608" t="s">
        <v>2537</v>
      </c>
      <c r="AJ608" t="s">
        <v>989</v>
      </c>
      <c r="AK608" t="s">
        <v>1039</v>
      </c>
      <c r="AL608" t="s">
        <v>1008</v>
      </c>
      <c r="AM608" t="s">
        <v>1009</v>
      </c>
      <c r="AN608" t="s">
        <v>2538</v>
      </c>
      <c r="AO608" t="s">
        <v>2539</v>
      </c>
      <c r="AP608">
        <v>10</v>
      </c>
      <c r="AQ608">
        <v>1</v>
      </c>
      <c r="AT608" t="s">
        <v>2540</v>
      </c>
      <c r="AU608" t="s">
        <v>2562</v>
      </c>
      <c r="AV608" t="s">
        <v>765</v>
      </c>
      <c r="AW608" t="s">
        <v>765</v>
      </c>
      <c r="AX608" t="s">
        <v>990</v>
      </c>
      <c r="AY608">
        <v>0</v>
      </c>
      <c r="AZ608" t="s">
        <v>994</v>
      </c>
      <c r="BA608">
        <v>1179740891070</v>
      </c>
      <c r="BD608">
        <v>1</v>
      </c>
      <c r="BF608" t="s">
        <v>2563</v>
      </c>
      <c r="BG608">
        <v>1333314600</v>
      </c>
      <c r="BH608" t="s">
        <v>995</v>
      </c>
      <c r="BI608">
        <v>3</v>
      </c>
      <c r="BJ608">
        <v>3</v>
      </c>
      <c r="BK608">
        <v>1300</v>
      </c>
      <c r="BL608" t="s">
        <v>2543</v>
      </c>
    </row>
    <row r="609" spans="3:64">
      <c r="C609" s="2">
        <v>244482</v>
      </c>
      <c r="D609" s="2">
        <v>244482</v>
      </c>
      <c r="F609">
        <v>489</v>
      </c>
      <c r="G609" t="s">
        <v>2531</v>
      </c>
      <c r="H609">
        <v>23</v>
      </c>
      <c r="I609" t="s">
        <v>2532</v>
      </c>
      <c r="J609" t="s">
        <v>985</v>
      </c>
      <c r="K609" t="s">
        <v>986</v>
      </c>
      <c r="L609">
        <v>923</v>
      </c>
      <c r="N609" t="s">
        <v>2788</v>
      </c>
      <c r="O609" t="s">
        <v>2789</v>
      </c>
      <c r="P609">
        <v>1</v>
      </c>
      <c r="Q609" t="s">
        <v>2790</v>
      </c>
      <c r="R609" s="2">
        <v>244481</v>
      </c>
      <c r="S609" s="2">
        <v>244482</v>
      </c>
      <c r="T609" t="s">
        <v>2791</v>
      </c>
      <c r="U609">
        <v>23086966</v>
      </c>
      <c r="V609" t="s">
        <v>199</v>
      </c>
      <c r="W609">
        <v>3</v>
      </c>
      <c r="X609">
        <v>3</v>
      </c>
      <c r="Y609">
        <v>3</v>
      </c>
      <c r="Z609">
        <v>3</v>
      </c>
      <c r="AA609">
        <v>0</v>
      </c>
      <c r="AB609">
        <v>0</v>
      </c>
      <c r="AC609">
        <v>0</v>
      </c>
      <c r="AD609">
        <v>0</v>
      </c>
      <c r="AE609">
        <v>3</v>
      </c>
      <c r="AF609">
        <v>3</v>
      </c>
      <c r="AI609" t="s">
        <v>2537</v>
      </c>
      <c r="AJ609" t="s">
        <v>989</v>
      </c>
      <c r="AK609" t="s">
        <v>1039</v>
      </c>
      <c r="AL609" t="s">
        <v>1008</v>
      </c>
      <c r="AM609" t="s">
        <v>1009</v>
      </c>
      <c r="AN609" t="s">
        <v>2538</v>
      </c>
      <c r="AO609" t="s">
        <v>2539</v>
      </c>
      <c r="AP609">
        <v>10</v>
      </c>
      <c r="AQ609">
        <v>1</v>
      </c>
      <c r="AT609" t="s">
        <v>2540</v>
      </c>
      <c r="AU609" t="s">
        <v>2562</v>
      </c>
      <c r="AV609" t="s">
        <v>765</v>
      </c>
      <c r="AW609" t="s">
        <v>765</v>
      </c>
      <c r="AX609" t="s">
        <v>990</v>
      </c>
      <c r="AY609">
        <v>0</v>
      </c>
      <c r="AZ609" t="s">
        <v>994</v>
      </c>
      <c r="BA609">
        <v>1179740891070</v>
      </c>
      <c r="BD609">
        <v>1</v>
      </c>
      <c r="BF609" t="s">
        <v>2563</v>
      </c>
      <c r="BG609">
        <v>1333314600</v>
      </c>
      <c r="BH609" t="s">
        <v>995</v>
      </c>
      <c r="BI609">
        <v>3</v>
      </c>
      <c r="BJ609">
        <v>3</v>
      </c>
      <c r="BK609">
        <v>1300</v>
      </c>
      <c r="BL609" t="s">
        <v>2543</v>
      </c>
    </row>
    <row r="610" spans="3:64">
      <c r="C610" s="2">
        <v>244482</v>
      </c>
      <c r="D610" s="2">
        <v>244482</v>
      </c>
      <c r="F610">
        <v>489</v>
      </c>
      <c r="G610" t="s">
        <v>2531</v>
      </c>
      <c r="H610">
        <v>23</v>
      </c>
      <c r="I610" t="s">
        <v>2532</v>
      </c>
      <c r="J610" t="s">
        <v>985</v>
      </c>
      <c r="K610" t="s">
        <v>986</v>
      </c>
      <c r="L610">
        <v>923</v>
      </c>
      <c r="N610" t="s">
        <v>2788</v>
      </c>
      <c r="O610" t="s">
        <v>2789</v>
      </c>
      <c r="P610">
        <v>1</v>
      </c>
      <c r="Q610" t="s">
        <v>2790</v>
      </c>
      <c r="R610" s="2">
        <v>244481</v>
      </c>
      <c r="S610" s="2">
        <v>244482</v>
      </c>
      <c r="T610" t="s">
        <v>2791</v>
      </c>
      <c r="U610">
        <v>23086963</v>
      </c>
      <c r="V610" t="s">
        <v>142</v>
      </c>
      <c r="W610">
        <v>3</v>
      </c>
      <c r="X610">
        <v>3</v>
      </c>
      <c r="Y610">
        <v>3</v>
      </c>
      <c r="Z610">
        <v>3</v>
      </c>
      <c r="AA610">
        <v>0</v>
      </c>
      <c r="AB610">
        <v>0</v>
      </c>
      <c r="AC610">
        <v>0</v>
      </c>
      <c r="AD610">
        <v>0</v>
      </c>
      <c r="AE610">
        <v>3</v>
      </c>
      <c r="AF610">
        <v>3</v>
      </c>
      <c r="AI610" t="s">
        <v>2537</v>
      </c>
      <c r="AJ610" t="s">
        <v>989</v>
      </c>
      <c r="AK610" t="s">
        <v>1039</v>
      </c>
      <c r="AL610" t="s">
        <v>1008</v>
      </c>
      <c r="AM610" t="s">
        <v>1009</v>
      </c>
      <c r="AN610" t="s">
        <v>2538</v>
      </c>
      <c r="AO610" t="s">
        <v>2539</v>
      </c>
      <c r="AP610">
        <v>10</v>
      </c>
      <c r="AQ610">
        <v>1</v>
      </c>
      <c r="AT610" t="s">
        <v>2540</v>
      </c>
      <c r="AU610" t="s">
        <v>2562</v>
      </c>
      <c r="AV610" t="s">
        <v>765</v>
      </c>
      <c r="AW610" t="s">
        <v>765</v>
      </c>
      <c r="AX610" t="s">
        <v>990</v>
      </c>
      <c r="AY610">
        <v>0</v>
      </c>
      <c r="AZ610" t="s">
        <v>994</v>
      </c>
      <c r="BA610">
        <v>1179740891070</v>
      </c>
      <c r="BD610">
        <v>1</v>
      </c>
      <c r="BF610" t="s">
        <v>2563</v>
      </c>
      <c r="BG610">
        <v>1333314600</v>
      </c>
      <c r="BH610" t="s">
        <v>995</v>
      </c>
      <c r="BI610">
        <v>3</v>
      </c>
      <c r="BJ610">
        <v>3</v>
      </c>
      <c r="BK610">
        <v>1300</v>
      </c>
      <c r="BL610" t="s">
        <v>2543</v>
      </c>
    </row>
    <row r="611" spans="3:64">
      <c r="C611" s="2">
        <v>244482</v>
      </c>
      <c r="D611" s="2">
        <v>244482</v>
      </c>
      <c r="F611">
        <v>489</v>
      </c>
      <c r="G611" t="s">
        <v>2531</v>
      </c>
      <c r="H611">
        <v>23</v>
      </c>
      <c r="I611" t="s">
        <v>2532</v>
      </c>
      <c r="J611" t="s">
        <v>985</v>
      </c>
      <c r="K611" t="s">
        <v>986</v>
      </c>
      <c r="L611">
        <v>923</v>
      </c>
      <c r="N611" t="s">
        <v>2788</v>
      </c>
      <c r="O611" t="s">
        <v>2789</v>
      </c>
      <c r="P611">
        <v>1</v>
      </c>
      <c r="Q611" t="s">
        <v>2790</v>
      </c>
      <c r="R611" s="2">
        <v>244481</v>
      </c>
      <c r="S611" s="2">
        <v>244482</v>
      </c>
      <c r="T611" t="s">
        <v>2791</v>
      </c>
      <c r="U611">
        <v>23090984</v>
      </c>
      <c r="V611" t="s">
        <v>227</v>
      </c>
      <c r="W611">
        <v>3</v>
      </c>
      <c r="X611">
        <v>3</v>
      </c>
      <c r="Y611">
        <v>3</v>
      </c>
      <c r="Z611">
        <v>3</v>
      </c>
      <c r="AA611">
        <v>0</v>
      </c>
      <c r="AB611">
        <v>0</v>
      </c>
      <c r="AC611">
        <v>0</v>
      </c>
      <c r="AD611">
        <v>0</v>
      </c>
      <c r="AE611">
        <v>3</v>
      </c>
      <c r="AF611">
        <v>3</v>
      </c>
      <c r="AI611" t="s">
        <v>2537</v>
      </c>
      <c r="AJ611" t="s">
        <v>989</v>
      </c>
      <c r="AK611" t="s">
        <v>1039</v>
      </c>
      <c r="AL611" t="s">
        <v>1008</v>
      </c>
      <c r="AM611" t="s">
        <v>1009</v>
      </c>
      <c r="AN611" t="s">
        <v>2538</v>
      </c>
      <c r="AO611" t="s">
        <v>2539</v>
      </c>
      <c r="AP611">
        <v>10</v>
      </c>
      <c r="AQ611">
        <v>1</v>
      </c>
      <c r="AT611" t="s">
        <v>2540</v>
      </c>
      <c r="AU611" t="s">
        <v>2562</v>
      </c>
      <c r="AV611" t="s">
        <v>765</v>
      </c>
      <c r="AW611" t="s">
        <v>765</v>
      </c>
      <c r="AX611" t="s">
        <v>990</v>
      </c>
      <c r="AY611">
        <v>0</v>
      </c>
      <c r="AZ611" t="s">
        <v>994</v>
      </c>
      <c r="BA611">
        <v>1179740891070</v>
      </c>
      <c r="BD611">
        <v>1</v>
      </c>
      <c r="BF611" t="s">
        <v>2563</v>
      </c>
      <c r="BG611">
        <v>1333314600</v>
      </c>
      <c r="BH611" t="s">
        <v>995</v>
      </c>
      <c r="BI611">
        <v>3</v>
      </c>
      <c r="BJ611">
        <v>3</v>
      </c>
      <c r="BK611">
        <v>1300</v>
      </c>
      <c r="BL611" t="s">
        <v>2543</v>
      </c>
    </row>
    <row r="612" spans="3:64">
      <c r="C612" s="2">
        <v>244482</v>
      </c>
      <c r="D612" s="2">
        <v>244482</v>
      </c>
      <c r="F612">
        <v>489</v>
      </c>
      <c r="G612" t="s">
        <v>2531</v>
      </c>
      <c r="H612">
        <v>23</v>
      </c>
      <c r="I612" t="s">
        <v>2532</v>
      </c>
      <c r="J612" t="s">
        <v>985</v>
      </c>
      <c r="K612" t="s">
        <v>986</v>
      </c>
      <c r="L612">
        <v>923</v>
      </c>
      <c r="N612" t="s">
        <v>2788</v>
      </c>
      <c r="O612" t="s">
        <v>2789</v>
      </c>
      <c r="P612">
        <v>1</v>
      </c>
      <c r="Q612" t="s">
        <v>2790</v>
      </c>
      <c r="R612" s="2">
        <v>244481</v>
      </c>
      <c r="S612" s="2">
        <v>244482</v>
      </c>
      <c r="T612" t="s">
        <v>2791</v>
      </c>
      <c r="U612">
        <v>23039556</v>
      </c>
      <c r="V612" t="s">
        <v>267</v>
      </c>
      <c r="W612">
        <v>1</v>
      </c>
      <c r="X612">
        <v>5</v>
      </c>
      <c r="Y612">
        <v>1</v>
      </c>
      <c r="Z612">
        <v>5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5</v>
      </c>
      <c r="AI612" t="s">
        <v>2537</v>
      </c>
      <c r="AJ612" t="s">
        <v>989</v>
      </c>
      <c r="AK612" t="s">
        <v>1039</v>
      </c>
      <c r="AL612" t="s">
        <v>1008</v>
      </c>
      <c r="AM612" t="s">
        <v>1009</v>
      </c>
      <c r="AN612" t="s">
        <v>2538</v>
      </c>
      <c r="AO612" t="s">
        <v>2539</v>
      </c>
      <c r="AP612">
        <v>10</v>
      </c>
      <c r="AQ612">
        <v>1</v>
      </c>
      <c r="AT612" t="s">
        <v>2540</v>
      </c>
      <c r="AU612" t="s">
        <v>2562</v>
      </c>
      <c r="AV612" t="s">
        <v>1010</v>
      </c>
      <c r="AW612" t="s">
        <v>765</v>
      </c>
      <c r="AX612" t="s">
        <v>990</v>
      </c>
      <c r="AY612">
        <v>0</v>
      </c>
      <c r="AZ612" t="s">
        <v>994</v>
      </c>
      <c r="BA612">
        <v>1179740891070</v>
      </c>
      <c r="BD612">
        <v>1</v>
      </c>
      <c r="BF612" t="s">
        <v>2563</v>
      </c>
      <c r="BG612">
        <v>1333314600</v>
      </c>
      <c r="BH612" t="s">
        <v>995</v>
      </c>
      <c r="BI612">
        <v>1</v>
      </c>
      <c r="BJ612">
        <v>5</v>
      </c>
      <c r="BK612">
        <v>1300</v>
      </c>
      <c r="BL612" t="s">
        <v>2543</v>
      </c>
    </row>
    <row r="613" spans="3:64">
      <c r="C613" s="2">
        <v>244482</v>
      </c>
      <c r="D613" s="2">
        <v>244482</v>
      </c>
      <c r="F613">
        <v>489</v>
      </c>
      <c r="G613" t="s">
        <v>2531</v>
      </c>
      <c r="H613">
        <v>23</v>
      </c>
      <c r="I613" t="s">
        <v>2532</v>
      </c>
      <c r="J613" t="s">
        <v>985</v>
      </c>
      <c r="K613" t="s">
        <v>986</v>
      </c>
      <c r="L613">
        <v>923</v>
      </c>
      <c r="N613" t="s">
        <v>2788</v>
      </c>
      <c r="O613" t="s">
        <v>2789</v>
      </c>
      <c r="P613">
        <v>1</v>
      </c>
      <c r="Q613" t="s">
        <v>2790</v>
      </c>
      <c r="R613" s="2">
        <v>244481</v>
      </c>
      <c r="S613" s="2">
        <v>244482</v>
      </c>
      <c r="T613" t="s">
        <v>2791</v>
      </c>
      <c r="U613">
        <v>23090967</v>
      </c>
      <c r="V613" t="s">
        <v>63</v>
      </c>
      <c r="W613">
        <v>3</v>
      </c>
      <c r="X613">
        <v>3</v>
      </c>
      <c r="Y613">
        <v>3</v>
      </c>
      <c r="Z613">
        <v>3</v>
      </c>
      <c r="AA613">
        <v>0</v>
      </c>
      <c r="AB613">
        <v>0</v>
      </c>
      <c r="AC613">
        <v>0</v>
      </c>
      <c r="AD613">
        <v>0</v>
      </c>
      <c r="AE613">
        <v>3</v>
      </c>
      <c r="AF613">
        <v>3</v>
      </c>
      <c r="AI613" t="s">
        <v>2537</v>
      </c>
      <c r="AJ613" t="s">
        <v>989</v>
      </c>
      <c r="AK613" t="s">
        <v>1007</v>
      </c>
      <c r="AL613" t="s">
        <v>1008</v>
      </c>
      <c r="AM613" t="s">
        <v>1009</v>
      </c>
      <c r="AN613" t="s">
        <v>2538</v>
      </c>
      <c r="AO613" t="s">
        <v>2539</v>
      </c>
      <c r="AP613">
        <v>10</v>
      </c>
      <c r="AQ613">
        <v>1</v>
      </c>
      <c r="AT613" t="s">
        <v>2540</v>
      </c>
      <c r="AU613" t="s">
        <v>2562</v>
      </c>
      <c r="AV613" t="s">
        <v>765</v>
      </c>
      <c r="AW613" t="s">
        <v>765</v>
      </c>
      <c r="AX613" t="s">
        <v>990</v>
      </c>
      <c r="AY613">
        <v>0</v>
      </c>
      <c r="AZ613" t="s">
        <v>994</v>
      </c>
      <c r="BA613">
        <v>1179740891070</v>
      </c>
      <c r="BD613">
        <v>1</v>
      </c>
      <c r="BF613" t="s">
        <v>2563</v>
      </c>
      <c r="BG613">
        <v>1333314600</v>
      </c>
      <c r="BH613" t="s">
        <v>995</v>
      </c>
      <c r="BI613">
        <v>3</v>
      </c>
      <c r="BJ613">
        <v>3</v>
      </c>
      <c r="BK613">
        <v>1300</v>
      </c>
      <c r="BL613" t="s">
        <v>2543</v>
      </c>
    </row>
    <row r="614" spans="3:64">
      <c r="C614" s="2">
        <v>244482</v>
      </c>
      <c r="D614" s="2">
        <v>244482</v>
      </c>
      <c r="F614">
        <v>489</v>
      </c>
      <c r="G614" t="s">
        <v>2531</v>
      </c>
      <c r="H614">
        <v>23</v>
      </c>
      <c r="I614" t="s">
        <v>2532</v>
      </c>
      <c r="J614" t="s">
        <v>985</v>
      </c>
      <c r="K614" t="s">
        <v>986</v>
      </c>
      <c r="L614">
        <v>923</v>
      </c>
      <c r="N614" t="s">
        <v>2792</v>
      </c>
      <c r="O614" t="s">
        <v>2793</v>
      </c>
      <c r="P614">
        <v>1</v>
      </c>
      <c r="Q614" t="s">
        <v>2794</v>
      </c>
      <c r="R614" s="2">
        <v>244481</v>
      </c>
      <c r="S614" s="2">
        <v>244482</v>
      </c>
      <c r="T614" t="s">
        <v>2795</v>
      </c>
      <c r="U614">
        <v>23090975</v>
      </c>
      <c r="V614" t="s">
        <v>249</v>
      </c>
      <c r="W614">
        <v>3</v>
      </c>
      <c r="X614">
        <v>3</v>
      </c>
      <c r="Y614">
        <v>3</v>
      </c>
      <c r="Z614">
        <v>3</v>
      </c>
      <c r="AA614">
        <v>0</v>
      </c>
      <c r="AB614">
        <v>0</v>
      </c>
      <c r="AC614">
        <v>0</v>
      </c>
      <c r="AD614">
        <v>0</v>
      </c>
      <c r="AE614">
        <v>3</v>
      </c>
      <c r="AF614">
        <v>3</v>
      </c>
      <c r="AI614" t="s">
        <v>2537</v>
      </c>
      <c r="AJ614" t="s">
        <v>989</v>
      </c>
      <c r="AK614" t="s">
        <v>1039</v>
      </c>
      <c r="AL614" t="s">
        <v>1008</v>
      </c>
      <c r="AM614" t="s">
        <v>1009</v>
      </c>
      <c r="AN614" t="s">
        <v>2538</v>
      </c>
      <c r="AO614" t="s">
        <v>2539</v>
      </c>
      <c r="AP614">
        <v>10</v>
      </c>
      <c r="AQ614">
        <v>1</v>
      </c>
      <c r="AT614" t="s">
        <v>2540</v>
      </c>
      <c r="AU614" t="s">
        <v>2562</v>
      </c>
      <c r="AV614" t="s">
        <v>765</v>
      </c>
      <c r="AW614" t="s">
        <v>765</v>
      </c>
      <c r="AX614" t="s">
        <v>990</v>
      </c>
      <c r="AY614">
        <v>0</v>
      </c>
      <c r="AZ614" t="s">
        <v>994</v>
      </c>
      <c r="BA614">
        <v>1179740891095</v>
      </c>
      <c r="BD614">
        <v>1</v>
      </c>
      <c r="BF614" t="s">
        <v>2563</v>
      </c>
      <c r="BG614">
        <v>1333314600</v>
      </c>
      <c r="BH614" t="s">
        <v>995</v>
      </c>
      <c r="BI614">
        <v>3</v>
      </c>
      <c r="BJ614">
        <v>3</v>
      </c>
      <c r="BK614">
        <v>1300</v>
      </c>
      <c r="BL614" t="s">
        <v>2543</v>
      </c>
    </row>
    <row r="615" spans="3:64">
      <c r="C615" s="2">
        <v>244482</v>
      </c>
      <c r="D615" s="2">
        <v>244482</v>
      </c>
      <c r="F615">
        <v>489</v>
      </c>
      <c r="G615" t="s">
        <v>2531</v>
      </c>
      <c r="H615">
        <v>23</v>
      </c>
      <c r="I615" t="s">
        <v>2532</v>
      </c>
      <c r="J615" t="s">
        <v>985</v>
      </c>
      <c r="K615" t="s">
        <v>986</v>
      </c>
      <c r="L615">
        <v>923</v>
      </c>
      <c r="N615" t="s">
        <v>2792</v>
      </c>
      <c r="O615" t="s">
        <v>2793</v>
      </c>
      <c r="P615">
        <v>1</v>
      </c>
      <c r="Q615" t="s">
        <v>2794</v>
      </c>
      <c r="R615" s="2">
        <v>244481</v>
      </c>
      <c r="S615" s="2">
        <v>244482</v>
      </c>
      <c r="T615" t="s">
        <v>2795</v>
      </c>
      <c r="U615">
        <v>23095547</v>
      </c>
      <c r="V615" t="s">
        <v>144</v>
      </c>
      <c r="W615">
        <v>3</v>
      </c>
      <c r="X615">
        <v>3</v>
      </c>
      <c r="Y615">
        <v>3</v>
      </c>
      <c r="Z615">
        <v>3</v>
      </c>
      <c r="AA615">
        <v>0</v>
      </c>
      <c r="AB615">
        <v>0</v>
      </c>
      <c r="AC615">
        <v>0</v>
      </c>
      <c r="AD615">
        <v>0</v>
      </c>
      <c r="AE615">
        <v>3</v>
      </c>
      <c r="AF615">
        <v>3</v>
      </c>
      <c r="AI615" t="s">
        <v>2537</v>
      </c>
      <c r="AJ615" t="s">
        <v>989</v>
      </c>
      <c r="AK615" t="s">
        <v>1039</v>
      </c>
      <c r="AL615" t="s">
        <v>1008</v>
      </c>
      <c r="AM615" t="s">
        <v>1009</v>
      </c>
      <c r="AN615" t="s">
        <v>2538</v>
      </c>
      <c r="AO615" t="s">
        <v>2539</v>
      </c>
      <c r="AP615">
        <v>10</v>
      </c>
      <c r="AQ615">
        <v>1</v>
      </c>
      <c r="AT615" t="s">
        <v>2540</v>
      </c>
      <c r="AU615" t="s">
        <v>2562</v>
      </c>
      <c r="AV615" t="s">
        <v>765</v>
      </c>
      <c r="AW615" t="s">
        <v>765</v>
      </c>
      <c r="AX615" t="s">
        <v>990</v>
      </c>
      <c r="AY615">
        <v>0</v>
      </c>
      <c r="AZ615" t="s">
        <v>994</v>
      </c>
      <c r="BA615">
        <v>1179740891095</v>
      </c>
      <c r="BD615">
        <v>1</v>
      </c>
      <c r="BF615" t="s">
        <v>2563</v>
      </c>
      <c r="BG615">
        <v>1333314600</v>
      </c>
      <c r="BH615" t="s">
        <v>995</v>
      </c>
      <c r="BI615">
        <v>3</v>
      </c>
      <c r="BJ615">
        <v>3</v>
      </c>
      <c r="BK615">
        <v>1300</v>
      </c>
      <c r="BL615" t="s">
        <v>2543</v>
      </c>
    </row>
    <row r="616" spans="3:64">
      <c r="C616" s="2">
        <v>244482</v>
      </c>
      <c r="D616" s="2">
        <v>244482</v>
      </c>
      <c r="F616">
        <v>489</v>
      </c>
      <c r="G616" t="s">
        <v>2531</v>
      </c>
      <c r="H616">
        <v>23</v>
      </c>
      <c r="I616" t="s">
        <v>2532</v>
      </c>
      <c r="J616" t="s">
        <v>985</v>
      </c>
      <c r="K616" t="s">
        <v>986</v>
      </c>
      <c r="L616">
        <v>923</v>
      </c>
      <c r="N616" t="s">
        <v>2792</v>
      </c>
      <c r="O616" t="s">
        <v>2793</v>
      </c>
      <c r="P616">
        <v>1</v>
      </c>
      <c r="Q616" t="s">
        <v>2794</v>
      </c>
      <c r="R616" s="2">
        <v>244481</v>
      </c>
      <c r="S616" s="2">
        <v>244482</v>
      </c>
      <c r="T616" t="s">
        <v>2795</v>
      </c>
      <c r="U616">
        <v>23086969</v>
      </c>
      <c r="V616" t="s">
        <v>189</v>
      </c>
      <c r="W616">
        <v>3</v>
      </c>
      <c r="X616">
        <v>3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0</v>
      </c>
      <c r="AE616">
        <v>3</v>
      </c>
      <c r="AF616">
        <v>3</v>
      </c>
      <c r="AI616" t="s">
        <v>2537</v>
      </c>
      <c r="AJ616" t="s">
        <v>989</v>
      </c>
      <c r="AK616" t="s">
        <v>1039</v>
      </c>
      <c r="AL616" t="s">
        <v>1008</v>
      </c>
      <c r="AM616" t="s">
        <v>1009</v>
      </c>
      <c r="AN616" t="s">
        <v>2538</v>
      </c>
      <c r="AO616" t="s">
        <v>2539</v>
      </c>
      <c r="AP616">
        <v>10</v>
      </c>
      <c r="AQ616">
        <v>1</v>
      </c>
      <c r="AT616" t="s">
        <v>2540</v>
      </c>
      <c r="AU616" t="s">
        <v>2562</v>
      </c>
      <c r="AV616" t="s">
        <v>765</v>
      </c>
      <c r="AW616" t="s">
        <v>765</v>
      </c>
      <c r="AX616" t="s">
        <v>990</v>
      </c>
      <c r="AY616">
        <v>0</v>
      </c>
      <c r="AZ616" t="s">
        <v>994</v>
      </c>
      <c r="BA616">
        <v>1179740891095</v>
      </c>
      <c r="BD616">
        <v>1</v>
      </c>
      <c r="BF616" t="s">
        <v>2563</v>
      </c>
      <c r="BG616">
        <v>1333314600</v>
      </c>
      <c r="BH616" t="s">
        <v>995</v>
      </c>
      <c r="BI616">
        <v>3</v>
      </c>
      <c r="BJ616">
        <v>3</v>
      </c>
      <c r="BK616">
        <v>1300</v>
      </c>
      <c r="BL616" t="s">
        <v>2543</v>
      </c>
    </row>
    <row r="617" spans="3:64">
      <c r="C617" s="2">
        <v>244482</v>
      </c>
      <c r="D617" s="2">
        <v>244482</v>
      </c>
      <c r="F617">
        <v>489</v>
      </c>
      <c r="G617" t="s">
        <v>2531</v>
      </c>
      <c r="H617">
        <v>23</v>
      </c>
      <c r="I617" t="s">
        <v>2532</v>
      </c>
      <c r="J617" t="s">
        <v>985</v>
      </c>
      <c r="K617" t="s">
        <v>986</v>
      </c>
      <c r="L617">
        <v>923</v>
      </c>
      <c r="N617" t="s">
        <v>2792</v>
      </c>
      <c r="O617" t="s">
        <v>2793</v>
      </c>
      <c r="P617">
        <v>1</v>
      </c>
      <c r="Q617" t="s">
        <v>2794</v>
      </c>
      <c r="R617" s="2">
        <v>244481</v>
      </c>
      <c r="S617" s="2">
        <v>244482</v>
      </c>
      <c r="T617" t="s">
        <v>2795</v>
      </c>
      <c r="U617">
        <v>23088348</v>
      </c>
      <c r="V617" t="s">
        <v>78</v>
      </c>
      <c r="W617">
        <v>5</v>
      </c>
      <c r="X617">
        <v>5</v>
      </c>
      <c r="Y617">
        <v>5</v>
      </c>
      <c r="Z617">
        <v>5</v>
      </c>
      <c r="AA617">
        <v>0</v>
      </c>
      <c r="AB617">
        <v>0</v>
      </c>
      <c r="AC617">
        <v>0</v>
      </c>
      <c r="AD617">
        <v>0</v>
      </c>
      <c r="AE617">
        <v>5</v>
      </c>
      <c r="AF617">
        <v>5</v>
      </c>
      <c r="AI617" t="s">
        <v>2537</v>
      </c>
      <c r="AJ617" t="s">
        <v>989</v>
      </c>
      <c r="AK617" t="s">
        <v>1007</v>
      </c>
      <c r="AL617" t="s">
        <v>1008</v>
      </c>
      <c r="AM617" t="s">
        <v>1009</v>
      </c>
      <c r="AN617" t="s">
        <v>2538</v>
      </c>
      <c r="AO617" t="s">
        <v>2539</v>
      </c>
      <c r="AP617">
        <v>10</v>
      </c>
      <c r="AQ617">
        <v>1</v>
      </c>
      <c r="AT617" t="s">
        <v>2540</v>
      </c>
      <c r="AU617" t="s">
        <v>2562</v>
      </c>
      <c r="AV617" t="s">
        <v>765</v>
      </c>
      <c r="AW617" t="s">
        <v>765</v>
      </c>
      <c r="AX617" t="s">
        <v>990</v>
      </c>
      <c r="AY617">
        <v>0</v>
      </c>
      <c r="AZ617" t="s">
        <v>994</v>
      </c>
      <c r="BA617">
        <v>1179740891095</v>
      </c>
      <c r="BD617">
        <v>1</v>
      </c>
      <c r="BF617" t="s">
        <v>2563</v>
      </c>
      <c r="BG617">
        <v>1333314600</v>
      </c>
      <c r="BH617" t="s">
        <v>995</v>
      </c>
      <c r="BI617">
        <v>5</v>
      </c>
      <c r="BJ617">
        <v>5</v>
      </c>
      <c r="BK617">
        <v>1300</v>
      </c>
      <c r="BL617" t="s">
        <v>2543</v>
      </c>
    </row>
    <row r="618" spans="3:64">
      <c r="C618" s="2">
        <v>244482</v>
      </c>
      <c r="D618" s="2">
        <v>244482</v>
      </c>
      <c r="F618">
        <v>489</v>
      </c>
      <c r="G618" t="s">
        <v>2531</v>
      </c>
      <c r="H618">
        <v>23</v>
      </c>
      <c r="I618" t="s">
        <v>2532</v>
      </c>
      <c r="J618" t="s">
        <v>985</v>
      </c>
      <c r="K618" t="s">
        <v>986</v>
      </c>
      <c r="L618">
        <v>923</v>
      </c>
      <c r="N618" t="s">
        <v>2792</v>
      </c>
      <c r="O618" t="s">
        <v>2793</v>
      </c>
      <c r="P618">
        <v>1</v>
      </c>
      <c r="Q618" t="s">
        <v>2794</v>
      </c>
      <c r="R618" s="2">
        <v>244481</v>
      </c>
      <c r="S618" s="2">
        <v>244482</v>
      </c>
      <c r="T618" t="s">
        <v>2795</v>
      </c>
      <c r="U618">
        <v>23090977</v>
      </c>
      <c r="V618" t="s">
        <v>98</v>
      </c>
      <c r="W618">
        <v>3</v>
      </c>
      <c r="X618">
        <v>3</v>
      </c>
      <c r="Y618">
        <v>3</v>
      </c>
      <c r="Z618">
        <v>3</v>
      </c>
      <c r="AA618">
        <v>0</v>
      </c>
      <c r="AB618">
        <v>0</v>
      </c>
      <c r="AC618">
        <v>0</v>
      </c>
      <c r="AD618">
        <v>0</v>
      </c>
      <c r="AE618">
        <v>3</v>
      </c>
      <c r="AF618">
        <v>3</v>
      </c>
      <c r="AI618" t="s">
        <v>2537</v>
      </c>
      <c r="AJ618" t="s">
        <v>989</v>
      </c>
      <c r="AK618" t="s">
        <v>1007</v>
      </c>
      <c r="AL618" t="s">
        <v>1008</v>
      </c>
      <c r="AM618" t="s">
        <v>1009</v>
      </c>
      <c r="AN618" t="s">
        <v>2538</v>
      </c>
      <c r="AO618" t="s">
        <v>2539</v>
      </c>
      <c r="AP618">
        <v>10</v>
      </c>
      <c r="AQ618">
        <v>1</v>
      </c>
      <c r="AT618" t="s">
        <v>2540</v>
      </c>
      <c r="AU618" t="s">
        <v>2562</v>
      </c>
      <c r="AV618" t="s">
        <v>765</v>
      </c>
      <c r="AW618" t="s">
        <v>765</v>
      </c>
      <c r="AX618" t="s">
        <v>990</v>
      </c>
      <c r="AY618">
        <v>0</v>
      </c>
      <c r="AZ618" t="s">
        <v>994</v>
      </c>
      <c r="BA618">
        <v>1179740891095</v>
      </c>
      <c r="BD618">
        <v>1</v>
      </c>
      <c r="BF618" t="s">
        <v>2563</v>
      </c>
      <c r="BG618">
        <v>1333314600</v>
      </c>
      <c r="BH618" t="s">
        <v>995</v>
      </c>
      <c r="BI618">
        <v>3</v>
      </c>
      <c r="BJ618">
        <v>3</v>
      </c>
      <c r="BK618">
        <v>1300</v>
      </c>
      <c r="BL618" t="s">
        <v>2543</v>
      </c>
    </row>
    <row r="619" spans="3:64">
      <c r="C619" s="2">
        <v>244482</v>
      </c>
      <c r="D619" s="2">
        <v>244482</v>
      </c>
      <c r="F619">
        <v>489</v>
      </c>
      <c r="G619" t="s">
        <v>2531</v>
      </c>
      <c r="H619">
        <v>23</v>
      </c>
      <c r="I619" t="s">
        <v>2532</v>
      </c>
      <c r="J619" t="s">
        <v>985</v>
      </c>
      <c r="K619" t="s">
        <v>986</v>
      </c>
      <c r="L619">
        <v>923</v>
      </c>
      <c r="N619" t="s">
        <v>2792</v>
      </c>
      <c r="O619" t="s">
        <v>2793</v>
      </c>
      <c r="P619">
        <v>1</v>
      </c>
      <c r="Q619" t="s">
        <v>2794</v>
      </c>
      <c r="R619" s="2">
        <v>244481</v>
      </c>
      <c r="S619" s="2">
        <v>244482</v>
      </c>
      <c r="T619" t="s">
        <v>2795</v>
      </c>
      <c r="U619">
        <v>23086963</v>
      </c>
      <c r="V619" t="s">
        <v>142</v>
      </c>
      <c r="W619">
        <v>6</v>
      </c>
      <c r="X619">
        <v>6</v>
      </c>
      <c r="Y619">
        <v>6</v>
      </c>
      <c r="Z619">
        <v>6</v>
      </c>
      <c r="AA619">
        <v>0</v>
      </c>
      <c r="AB619">
        <v>0</v>
      </c>
      <c r="AC619">
        <v>0</v>
      </c>
      <c r="AD619">
        <v>0</v>
      </c>
      <c r="AE619">
        <v>6</v>
      </c>
      <c r="AF619">
        <v>6</v>
      </c>
      <c r="AI619" t="s">
        <v>2537</v>
      </c>
      <c r="AJ619" t="s">
        <v>989</v>
      </c>
      <c r="AK619" t="s">
        <v>1039</v>
      </c>
      <c r="AL619" t="s">
        <v>1008</v>
      </c>
      <c r="AM619" t="s">
        <v>1009</v>
      </c>
      <c r="AN619" t="s">
        <v>2538</v>
      </c>
      <c r="AO619" t="s">
        <v>2539</v>
      </c>
      <c r="AP619">
        <v>10</v>
      </c>
      <c r="AQ619">
        <v>1</v>
      </c>
      <c r="AT619" t="s">
        <v>2540</v>
      </c>
      <c r="AU619" t="s">
        <v>2562</v>
      </c>
      <c r="AV619" t="s">
        <v>765</v>
      </c>
      <c r="AW619" t="s">
        <v>765</v>
      </c>
      <c r="AX619" t="s">
        <v>990</v>
      </c>
      <c r="AY619">
        <v>0</v>
      </c>
      <c r="AZ619" t="s">
        <v>994</v>
      </c>
      <c r="BA619">
        <v>1179740891095</v>
      </c>
      <c r="BD619">
        <v>1</v>
      </c>
      <c r="BF619" t="s">
        <v>2563</v>
      </c>
      <c r="BG619">
        <v>1333314600</v>
      </c>
      <c r="BH619" t="s">
        <v>995</v>
      </c>
      <c r="BI619">
        <v>6</v>
      </c>
      <c r="BJ619">
        <v>6</v>
      </c>
      <c r="BK619">
        <v>1300</v>
      </c>
      <c r="BL619" t="s">
        <v>2543</v>
      </c>
    </row>
    <row r="620" spans="3:64">
      <c r="C620" s="2">
        <v>244482</v>
      </c>
      <c r="D620" s="2">
        <v>244482</v>
      </c>
      <c r="F620">
        <v>489</v>
      </c>
      <c r="G620" t="s">
        <v>2531</v>
      </c>
      <c r="H620">
        <v>23</v>
      </c>
      <c r="I620" t="s">
        <v>2532</v>
      </c>
      <c r="J620" t="s">
        <v>985</v>
      </c>
      <c r="K620" t="s">
        <v>986</v>
      </c>
      <c r="L620">
        <v>923</v>
      </c>
      <c r="N620" t="s">
        <v>2792</v>
      </c>
      <c r="O620" t="s">
        <v>2793</v>
      </c>
      <c r="P620">
        <v>1</v>
      </c>
      <c r="Q620" t="s">
        <v>2794</v>
      </c>
      <c r="R620" s="2">
        <v>244481</v>
      </c>
      <c r="S620" s="2">
        <v>244482</v>
      </c>
      <c r="T620" t="s">
        <v>2795</v>
      </c>
      <c r="U620">
        <v>23086964</v>
      </c>
      <c r="V620" t="s">
        <v>156</v>
      </c>
      <c r="W620">
        <v>3</v>
      </c>
      <c r="X620">
        <v>3</v>
      </c>
      <c r="Y620">
        <v>3</v>
      </c>
      <c r="Z620">
        <v>3</v>
      </c>
      <c r="AA620">
        <v>0</v>
      </c>
      <c r="AB620">
        <v>0</v>
      </c>
      <c r="AC620">
        <v>0</v>
      </c>
      <c r="AD620">
        <v>0</v>
      </c>
      <c r="AE620">
        <v>3</v>
      </c>
      <c r="AF620">
        <v>3</v>
      </c>
      <c r="AI620" t="s">
        <v>2537</v>
      </c>
      <c r="AJ620" t="s">
        <v>989</v>
      </c>
      <c r="AK620" t="s">
        <v>1039</v>
      </c>
      <c r="AL620" t="s">
        <v>1008</v>
      </c>
      <c r="AM620" t="s">
        <v>1009</v>
      </c>
      <c r="AN620" t="s">
        <v>2538</v>
      </c>
      <c r="AO620" t="s">
        <v>2539</v>
      </c>
      <c r="AP620">
        <v>10</v>
      </c>
      <c r="AQ620">
        <v>1</v>
      </c>
      <c r="AT620" t="s">
        <v>2540</v>
      </c>
      <c r="AU620" t="s">
        <v>2562</v>
      </c>
      <c r="AV620" t="s">
        <v>765</v>
      </c>
      <c r="AW620" t="s">
        <v>765</v>
      </c>
      <c r="AX620" t="s">
        <v>990</v>
      </c>
      <c r="AY620">
        <v>0</v>
      </c>
      <c r="AZ620" t="s">
        <v>994</v>
      </c>
      <c r="BA620">
        <v>1179740891095</v>
      </c>
      <c r="BD620">
        <v>1</v>
      </c>
      <c r="BF620" t="s">
        <v>2563</v>
      </c>
      <c r="BG620">
        <v>1333314600</v>
      </c>
      <c r="BH620" t="s">
        <v>995</v>
      </c>
      <c r="BI620">
        <v>3</v>
      </c>
      <c r="BJ620">
        <v>3</v>
      </c>
      <c r="BK620">
        <v>1300</v>
      </c>
      <c r="BL620" t="s">
        <v>2543</v>
      </c>
    </row>
    <row r="621" spans="3:64">
      <c r="C621" s="2">
        <v>244482</v>
      </c>
      <c r="D621" s="2">
        <v>244482</v>
      </c>
      <c r="F621">
        <v>489</v>
      </c>
      <c r="G621" t="s">
        <v>2531</v>
      </c>
      <c r="H621">
        <v>23</v>
      </c>
      <c r="I621" t="s">
        <v>2532</v>
      </c>
      <c r="J621" t="s">
        <v>985</v>
      </c>
      <c r="K621" t="s">
        <v>986</v>
      </c>
      <c r="L621">
        <v>923</v>
      </c>
      <c r="N621" t="s">
        <v>2792</v>
      </c>
      <c r="O621" t="s">
        <v>2793</v>
      </c>
      <c r="P621">
        <v>1</v>
      </c>
      <c r="Q621" t="s">
        <v>2794</v>
      </c>
      <c r="R621" s="2">
        <v>244481</v>
      </c>
      <c r="S621" s="2">
        <v>244482</v>
      </c>
      <c r="T621" t="s">
        <v>2795</v>
      </c>
      <c r="U621">
        <v>23039556</v>
      </c>
      <c r="V621" t="s">
        <v>267</v>
      </c>
      <c r="W621">
        <v>2</v>
      </c>
      <c r="X621">
        <v>10</v>
      </c>
      <c r="Y621">
        <v>2</v>
      </c>
      <c r="Z621">
        <v>10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10</v>
      </c>
      <c r="AI621" t="s">
        <v>2537</v>
      </c>
      <c r="AJ621" t="s">
        <v>989</v>
      </c>
      <c r="AK621" t="s">
        <v>1039</v>
      </c>
      <c r="AL621" t="s">
        <v>1008</v>
      </c>
      <c r="AM621" t="s">
        <v>1009</v>
      </c>
      <c r="AN621" t="s">
        <v>2538</v>
      </c>
      <c r="AO621" t="s">
        <v>2539</v>
      </c>
      <c r="AP621">
        <v>10</v>
      </c>
      <c r="AQ621">
        <v>1</v>
      </c>
      <c r="AT621" t="s">
        <v>2540</v>
      </c>
      <c r="AU621" t="s">
        <v>2562</v>
      </c>
      <c r="AV621" t="s">
        <v>1010</v>
      </c>
      <c r="AW621" t="s">
        <v>765</v>
      </c>
      <c r="AX621" t="s">
        <v>990</v>
      </c>
      <c r="AY621">
        <v>0</v>
      </c>
      <c r="AZ621" t="s">
        <v>994</v>
      </c>
      <c r="BA621">
        <v>1179740891095</v>
      </c>
      <c r="BD621">
        <v>1</v>
      </c>
      <c r="BF621" t="s">
        <v>2563</v>
      </c>
      <c r="BG621">
        <v>1333314600</v>
      </c>
      <c r="BH621" t="s">
        <v>995</v>
      </c>
      <c r="BI621">
        <v>2</v>
      </c>
      <c r="BJ621">
        <v>10</v>
      </c>
      <c r="BK621">
        <v>1300</v>
      </c>
      <c r="BL621" t="s">
        <v>2543</v>
      </c>
    </row>
    <row r="622" spans="3:64">
      <c r="C622" s="2">
        <v>244482</v>
      </c>
      <c r="D622" s="2">
        <v>244482</v>
      </c>
      <c r="F622">
        <v>489</v>
      </c>
      <c r="G622" t="s">
        <v>2531</v>
      </c>
      <c r="H622">
        <v>23</v>
      </c>
      <c r="I622" t="s">
        <v>2532</v>
      </c>
      <c r="J622" t="s">
        <v>985</v>
      </c>
      <c r="K622" t="s">
        <v>986</v>
      </c>
      <c r="L622">
        <v>923</v>
      </c>
      <c r="N622" t="s">
        <v>2796</v>
      </c>
      <c r="O622" t="s">
        <v>2797</v>
      </c>
      <c r="P622">
        <v>1</v>
      </c>
      <c r="Q622" t="s">
        <v>2798</v>
      </c>
      <c r="R622" s="2">
        <v>244481</v>
      </c>
      <c r="S622" s="2">
        <v>244482</v>
      </c>
      <c r="T622" t="s">
        <v>2799</v>
      </c>
      <c r="U622">
        <v>23090984</v>
      </c>
      <c r="V622" t="s">
        <v>227</v>
      </c>
      <c r="W622">
        <v>6</v>
      </c>
      <c r="X622">
        <v>6</v>
      </c>
      <c r="Y622">
        <v>6</v>
      </c>
      <c r="Z622">
        <v>6</v>
      </c>
      <c r="AA622">
        <v>0</v>
      </c>
      <c r="AB622">
        <v>0</v>
      </c>
      <c r="AC622">
        <v>0</v>
      </c>
      <c r="AD622">
        <v>0</v>
      </c>
      <c r="AE622">
        <v>6</v>
      </c>
      <c r="AF622">
        <v>6</v>
      </c>
      <c r="AI622" t="s">
        <v>2537</v>
      </c>
      <c r="AJ622" t="s">
        <v>989</v>
      </c>
      <c r="AK622" t="s">
        <v>1039</v>
      </c>
      <c r="AL622" t="s">
        <v>1008</v>
      </c>
      <c r="AM622" t="s">
        <v>1009</v>
      </c>
      <c r="AN622" t="s">
        <v>2538</v>
      </c>
      <c r="AO622" t="s">
        <v>2539</v>
      </c>
      <c r="AP622">
        <v>10</v>
      </c>
      <c r="AQ622">
        <v>1</v>
      </c>
      <c r="AT622" t="s">
        <v>2540</v>
      </c>
      <c r="AU622" t="s">
        <v>2562</v>
      </c>
      <c r="AV622" t="s">
        <v>765</v>
      </c>
      <c r="AW622" t="s">
        <v>765</v>
      </c>
      <c r="AX622" t="s">
        <v>990</v>
      </c>
      <c r="AY622">
        <v>0</v>
      </c>
      <c r="AZ622" t="s">
        <v>994</v>
      </c>
      <c r="BA622">
        <v>1179740891099</v>
      </c>
      <c r="BD622">
        <v>1</v>
      </c>
      <c r="BF622" t="s">
        <v>2563</v>
      </c>
      <c r="BG622">
        <v>1333314600</v>
      </c>
      <c r="BH622" t="s">
        <v>995</v>
      </c>
      <c r="BI622">
        <v>6</v>
      </c>
      <c r="BJ622">
        <v>6</v>
      </c>
      <c r="BK622">
        <v>1300</v>
      </c>
      <c r="BL622" t="s">
        <v>2543</v>
      </c>
    </row>
    <row r="623" spans="3:64">
      <c r="C623" s="2">
        <v>244482</v>
      </c>
      <c r="D623" s="2">
        <v>244482</v>
      </c>
      <c r="F623">
        <v>489</v>
      </c>
      <c r="G623" t="s">
        <v>2531</v>
      </c>
      <c r="H623">
        <v>23</v>
      </c>
      <c r="I623" t="s">
        <v>2532</v>
      </c>
      <c r="J623" t="s">
        <v>985</v>
      </c>
      <c r="K623" t="s">
        <v>986</v>
      </c>
      <c r="L623">
        <v>923</v>
      </c>
      <c r="N623" t="s">
        <v>2796</v>
      </c>
      <c r="O623" t="s">
        <v>2797</v>
      </c>
      <c r="P623">
        <v>1</v>
      </c>
      <c r="Q623" t="s">
        <v>2798</v>
      </c>
      <c r="R623" s="2">
        <v>244481</v>
      </c>
      <c r="S623" s="2">
        <v>244482</v>
      </c>
      <c r="T623" t="s">
        <v>2799</v>
      </c>
      <c r="U623">
        <v>23086969</v>
      </c>
      <c r="V623" t="s">
        <v>189</v>
      </c>
      <c r="W623">
        <v>6</v>
      </c>
      <c r="X623">
        <v>6</v>
      </c>
      <c r="Y623">
        <v>6</v>
      </c>
      <c r="Z623">
        <v>6</v>
      </c>
      <c r="AA623">
        <v>0</v>
      </c>
      <c r="AB623">
        <v>0</v>
      </c>
      <c r="AC623">
        <v>0</v>
      </c>
      <c r="AD623">
        <v>0</v>
      </c>
      <c r="AE623">
        <v>6</v>
      </c>
      <c r="AF623">
        <v>6</v>
      </c>
      <c r="AI623" t="s">
        <v>2537</v>
      </c>
      <c r="AJ623" t="s">
        <v>989</v>
      </c>
      <c r="AK623" t="s">
        <v>1039</v>
      </c>
      <c r="AL623" t="s">
        <v>1008</v>
      </c>
      <c r="AM623" t="s">
        <v>1009</v>
      </c>
      <c r="AN623" t="s">
        <v>2538</v>
      </c>
      <c r="AO623" t="s">
        <v>2539</v>
      </c>
      <c r="AP623">
        <v>10</v>
      </c>
      <c r="AQ623">
        <v>1</v>
      </c>
      <c r="AT623" t="s">
        <v>2540</v>
      </c>
      <c r="AU623" t="s">
        <v>2562</v>
      </c>
      <c r="AV623" t="s">
        <v>765</v>
      </c>
      <c r="AW623" t="s">
        <v>765</v>
      </c>
      <c r="AX623" t="s">
        <v>990</v>
      </c>
      <c r="AY623">
        <v>0</v>
      </c>
      <c r="AZ623" t="s">
        <v>994</v>
      </c>
      <c r="BA623">
        <v>1179740891099</v>
      </c>
      <c r="BD623">
        <v>1</v>
      </c>
      <c r="BF623" t="s">
        <v>2563</v>
      </c>
      <c r="BG623">
        <v>1333314600</v>
      </c>
      <c r="BH623" t="s">
        <v>995</v>
      </c>
      <c r="BI623">
        <v>6</v>
      </c>
      <c r="BJ623">
        <v>6</v>
      </c>
      <c r="BK623">
        <v>1300</v>
      </c>
      <c r="BL623" t="s">
        <v>2543</v>
      </c>
    </row>
    <row r="624" spans="3:64">
      <c r="C624" s="2">
        <v>244482</v>
      </c>
      <c r="D624" s="2">
        <v>244482</v>
      </c>
      <c r="F624">
        <v>489</v>
      </c>
      <c r="G624" t="s">
        <v>2531</v>
      </c>
      <c r="H624">
        <v>23</v>
      </c>
      <c r="I624" t="s">
        <v>2532</v>
      </c>
      <c r="J624" t="s">
        <v>985</v>
      </c>
      <c r="K624" t="s">
        <v>986</v>
      </c>
      <c r="L624">
        <v>923</v>
      </c>
      <c r="N624" t="s">
        <v>2796</v>
      </c>
      <c r="O624" t="s">
        <v>2797</v>
      </c>
      <c r="P624">
        <v>1</v>
      </c>
      <c r="Q624" t="s">
        <v>2798</v>
      </c>
      <c r="R624" s="2">
        <v>244481</v>
      </c>
      <c r="S624" s="2">
        <v>244482</v>
      </c>
      <c r="T624" t="s">
        <v>2799</v>
      </c>
      <c r="U624">
        <v>23039556</v>
      </c>
      <c r="V624" t="s">
        <v>267</v>
      </c>
      <c r="W624">
        <v>2</v>
      </c>
      <c r="X624">
        <v>10</v>
      </c>
      <c r="Y624">
        <v>2</v>
      </c>
      <c r="Z624">
        <v>10</v>
      </c>
      <c r="AA624">
        <v>0</v>
      </c>
      <c r="AB624">
        <v>0</v>
      </c>
      <c r="AC624">
        <v>0</v>
      </c>
      <c r="AD624">
        <v>0</v>
      </c>
      <c r="AE624">
        <v>2</v>
      </c>
      <c r="AF624">
        <v>10</v>
      </c>
      <c r="AI624" t="s">
        <v>2537</v>
      </c>
      <c r="AJ624" t="s">
        <v>989</v>
      </c>
      <c r="AK624" t="s">
        <v>1039</v>
      </c>
      <c r="AL624" t="s">
        <v>1008</v>
      </c>
      <c r="AM624" t="s">
        <v>1009</v>
      </c>
      <c r="AN624" t="s">
        <v>2538</v>
      </c>
      <c r="AO624" t="s">
        <v>2539</v>
      </c>
      <c r="AP624">
        <v>10</v>
      </c>
      <c r="AQ624">
        <v>1</v>
      </c>
      <c r="AT624" t="s">
        <v>2540</v>
      </c>
      <c r="AU624" t="s">
        <v>2562</v>
      </c>
      <c r="AV624" t="s">
        <v>1010</v>
      </c>
      <c r="AW624" t="s">
        <v>765</v>
      </c>
      <c r="AX624" t="s">
        <v>990</v>
      </c>
      <c r="AY624">
        <v>0</v>
      </c>
      <c r="AZ624" t="s">
        <v>994</v>
      </c>
      <c r="BA624">
        <v>1179740891099</v>
      </c>
      <c r="BD624">
        <v>1</v>
      </c>
      <c r="BF624" t="s">
        <v>2563</v>
      </c>
      <c r="BG624">
        <v>1333314600</v>
      </c>
      <c r="BH624" t="s">
        <v>995</v>
      </c>
      <c r="BI624">
        <v>2</v>
      </c>
      <c r="BJ624">
        <v>10</v>
      </c>
      <c r="BK624">
        <v>1300</v>
      </c>
      <c r="BL624" t="s">
        <v>2543</v>
      </c>
    </row>
    <row r="625" spans="3:64">
      <c r="C625" s="2">
        <v>244482</v>
      </c>
      <c r="D625" s="2">
        <v>244482</v>
      </c>
      <c r="F625">
        <v>489</v>
      </c>
      <c r="G625" t="s">
        <v>2531</v>
      </c>
      <c r="H625">
        <v>23</v>
      </c>
      <c r="I625" t="s">
        <v>2532</v>
      </c>
      <c r="J625" t="s">
        <v>985</v>
      </c>
      <c r="K625" t="s">
        <v>986</v>
      </c>
      <c r="L625">
        <v>923</v>
      </c>
      <c r="N625" t="s">
        <v>2796</v>
      </c>
      <c r="O625" t="s">
        <v>2797</v>
      </c>
      <c r="P625">
        <v>1</v>
      </c>
      <c r="Q625" t="s">
        <v>2798</v>
      </c>
      <c r="R625" s="2">
        <v>244481</v>
      </c>
      <c r="S625" s="2">
        <v>244482</v>
      </c>
      <c r="T625" t="s">
        <v>2799</v>
      </c>
      <c r="U625">
        <v>23090975</v>
      </c>
      <c r="V625" t="s">
        <v>249</v>
      </c>
      <c r="W625">
        <v>6</v>
      </c>
      <c r="X625">
        <v>6</v>
      </c>
      <c r="Y625">
        <v>6</v>
      </c>
      <c r="Z625">
        <v>6</v>
      </c>
      <c r="AA625">
        <v>0</v>
      </c>
      <c r="AB625">
        <v>0</v>
      </c>
      <c r="AC625">
        <v>0</v>
      </c>
      <c r="AD625">
        <v>0</v>
      </c>
      <c r="AE625">
        <v>6</v>
      </c>
      <c r="AF625">
        <v>6</v>
      </c>
      <c r="AI625" t="s">
        <v>2537</v>
      </c>
      <c r="AJ625" t="s">
        <v>989</v>
      </c>
      <c r="AK625" t="s">
        <v>1039</v>
      </c>
      <c r="AL625" t="s">
        <v>1008</v>
      </c>
      <c r="AM625" t="s">
        <v>1009</v>
      </c>
      <c r="AN625" t="s">
        <v>2538</v>
      </c>
      <c r="AO625" t="s">
        <v>2539</v>
      </c>
      <c r="AP625">
        <v>10</v>
      </c>
      <c r="AQ625">
        <v>1</v>
      </c>
      <c r="AT625" t="s">
        <v>2540</v>
      </c>
      <c r="AU625" t="s">
        <v>2562</v>
      </c>
      <c r="AV625" t="s">
        <v>765</v>
      </c>
      <c r="AW625" t="s">
        <v>765</v>
      </c>
      <c r="AX625" t="s">
        <v>990</v>
      </c>
      <c r="AY625">
        <v>0</v>
      </c>
      <c r="AZ625" t="s">
        <v>994</v>
      </c>
      <c r="BA625">
        <v>1179740891099</v>
      </c>
      <c r="BD625">
        <v>1</v>
      </c>
      <c r="BF625" t="s">
        <v>2563</v>
      </c>
      <c r="BG625">
        <v>1333314600</v>
      </c>
      <c r="BH625" t="s">
        <v>995</v>
      </c>
      <c r="BI625">
        <v>6</v>
      </c>
      <c r="BJ625">
        <v>6</v>
      </c>
      <c r="BK625">
        <v>1300</v>
      </c>
      <c r="BL625" t="s">
        <v>2543</v>
      </c>
    </row>
    <row r="626" spans="3:64">
      <c r="C626" s="2">
        <v>244482</v>
      </c>
      <c r="D626" s="2">
        <v>244482</v>
      </c>
      <c r="F626">
        <v>489</v>
      </c>
      <c r="G626" t="s">
        <v>2531</v>
      </c>
      <c r="H626">
        <v>23</v>
      </c>
      <c r="I626" t="s">
        <v>2532</v>
      </c>
      <c r="J626" t="s">
        <v>985</v>
      </c>
      <c r="K626" t="s">
        <v>986</v>
      </c>
      <c r="L626">
        <v>923</v>
      </c>
      <c r="N626" t="s">
        <v>2796</v>
      </c>
      <c r="O626" t="s">
        <v>2797</v>
      </c>
      <c r="P626">
        <v>1</v>
      </c>
      <c r="Q626" t="s">
        <v>2798</v>
      </c>
      <c r="R626" s="2">
        <v>244481</v>
      </c>
      <c r="S626" s="2">
        <v>244482</v>
      </c>
      <c r="T626" t="s">
        <v>2799</v>
      </c>
      <c r="U626">
        <v>23086968</v>
      </c>
      <c r="V626" t="s">
        <v>247</v>
      </c>
      <c r="W626">
        <v>3</v>
      </c>
      <c r="X626">
        <v>3</v>
      </c>
      <c r="Y626">
        <v>3</v>
      </c>
      <c r="Z626">
        <v>3</v>
      </c>
      <c r="AA626">
        <v>0</v>
      </c>
      <c r="AB626">
        <v>0</v>
      </c>
      <c r="AC626">
        <v>0</v>
      </c>
      <c r="AD626">
        <v>0</v>
      </c>
      <c r="AE626">
        <v>3</v>
      </c>
      <c r="AF626">
        <v>3</v>
      </c>
      <c r="AI626" t="s">
        <v>2537</v>
      </c>
      <c r="AJ626" t="s">
        <v>989</v>
      </c>
      <c r="AK626" t="s">
        <v>1039</v>
      </c>
      <c r="AL626" t="s">
        <v>1008</v>
      </c>
      <c r="AM626" t="s">
        <v>1009</v>
      </c>
      <c r="AN626" t="s">
        <v>2538</v>
      </c>
      <c r="AO626" t="s">
        <v>2539</v>
      </c>
      <c r="AP626">
        <v>10</v>
      </c>
      <c r="AQ626">
        <v>1</v>
      </c>
      <c r="AT626" t="s">
        <v>2540</v>
      </c>
      <c r="AU626" t="s">
        <v>2562</v>
      </c>
      <c r="AV626" t="s">
        <v>765</v>
      </c>
      <c r="AW626" t="s">
        <v>765</v>
      </c>
      <c r="AX626" t="s">
        <v>990</v>
      </c>
      <c r="AY626">
        <v>0</v>
      </c>
      <c r="AZ626" t="s">
        <v>994</v>
      </c>
      <c r="BA626">
        <v>1179740891099</v>
      </c>
      <c r="BD626">
        <v>1</v>
      </c>
      <c r="BF626" t="s">
        <v>2563</v>
      </c>
      <c r="BG626">
        <v>1333314600</v>
      </c>
      <c r="BH626" t="s">
        <v>995</v>
      </c>
      <c r="BI626">
        <v>3</v>
      </c>
      <c r="BJ626">
        <v>3</v>
      </c>
      <c r="BK626">
        <v>1300</v>
      </c>
      <c r="BL626" t="s">
        <v>2543</v>
      </c>
    </row>
    <row r="627" spans="3:64">
      <c r="C627" s="2">
        <v>244482</v>
      </c>
      <c r="D627" s="2">
        <v>244482</v>
      </c>
      <c r="F627">
        <v>489</v>
      </c>
      <c r="G627" t="s">
        <v>2531</v>
      </c>
      <c r="H627">
        <v>23</v>
      </c>
      <c r="I627" t="s">
        <v>2532</v>
      </c>
      <c r="J627" t="s">
        <v>985</v>
      </c>
      <c r="K627" t="s">
        <v>986</v>
      </c>
      <c r="L627">
        <v>923</v>
      </c>
      <c r="N627" t="s">
        <v>2796</v>
      </c>
      <c r="O627" t="s">
        <v>2797</v>
      </c>
      <c r="P627">
        <v>1</v>
      </c>
      <c r="Q627" t="s">
        <v>2798</v>
      </c>
      <c r="R627" s="2">
        <v>244481</v>
      </c>
      <c r="S627" s="2">
        <v>244482</v>
      </c>
      <c r="T627" t="s">
        <v>2799</v>
      </c>
      <c r="U627">
        <v>23084674</v>
      </c>
      <c r="V627" t="s">
        <v>19</v>
      </c>
      <c r="W627">
        <v>3</v>
      </c>
      <c r="X627">
        <v>1.2</v>
      </c>
      <c r="Y627">
        <v>3</v>
      </c>
      <c r="Z627">
        <v>1.2</v>
      </c>
      <c r="AA627">
        <v>0</v>
      </c>
      <c r="AB627">
        <v>0</v>
      </c>
      <c r="AC627">
        <v>0</v>
      </c>
      <c r="AD627">
        <v>0</v>
      </c>
      <c r="AE627">
        <v>3</v>
      </c>
      <c r="AF627">
        <v>1.2</v>
      </c>
      <c r="AI627" t="s">
        <v>2537</v>
      </c>
      <c r="AJ627" t="s">
        <v>989</v>
      </c>
      <c r="AK627" t="s">
        <v>1007</v>
      </c>
      <c r="AL627" t="s">
        <v>1484</v>
      </c>
      <c r="AM627" t="s">
        <v>1009</v>
      </c>
      <c r="AN627" t="s">
        <v>2538</v>
      </c>
      <c r="AO627" t="s">
        <v>2539</v>
      </c>
      <c r="AP627">
        <v>10</v>
      </c>
      <c r="AQ627">
        <v>1</v>
      </c>
      <c r="AT627" t="s">
        <v>2540</v>
      </c>
      <c r="AU627" t="s">
        <v>2562</v>
      </c>
      <c r="AV627" t="s">
        <v>914</v>
      </c>
      <c r="AW627" t="s">
        <v>765</v>
      </c>
      <c r="AX627" t="s">
        <v>990</v>
      </c>
      <c r="AY627">
        <v>0</v>
      </c>
      <c r="AZ627" t="s">
        <v>994</v>
      </c>
      <c r="BA627">
        <v>1179740891099</v>
      </c>
      <c r="BD627">
        <v>1</v>
      </c>
      <c r="BF627" t="s">
        <v>2563</v>
      </c>
      <c r="BG627">
        <v>1333314600</v>
      </c>
      <c r="BH627" t="s">
        <v>995</v>
      </c>
      <c r="BI627">
        <v>3</v>
      </c>
      <c r="BJ627">
        <v>1.2</v>
      </c>
      <c r="BK627">
        <v>1300</v>
      </c>
      <c r="BL627" t="s">
        <v>2543</v>
      </c>
    </row>
    <row r="628" spans="3:64">
      <c r="C628" s="2">
        <v>244482</v>
      </c>
      <c r="D628" s="2">
        <v>244482</v>
      </c>
      <c r="F628">
        <v>489</v>
      </c>
      <c r="G628" t="s">
        <v>2531</v>
      </c>
      <c r="H628">
        <v>23</v>
      </c>
      <c r="I628" t="s">
        <v>2532</v>
      </c>
      <c r="J628" t="s">
        <v>985</v>
      </c>
      <c r="K628" t="s">
        <v>986</v>
      </c>
      <c r="L628">
        <v>923</v>
      </c>
      <c r="N628" t="s">
        <v>2796</v>
      </c>
      <c r="O628" t="s">
        <v>2797</v>
      </c>
      <c r="P628">
        <v>1</v>
      </c>
      <c r="Q628" t="s">
        <v>2798</v>
      </c>
      <c r="R628" s="2">
        <v>244481</v>
      </c>
      <c r="S628" s="2">
        <v>244482</v>
      </c>
      <c r="T628" t="s">
        <v>2799</v>
      </c>
      <c r="U628">
        <v>23090967</v>
      </c>
      <c r="V628" t="s">
        <v>63</v>
      </c>
      <c r="W628">
        <v>3</v>
      </c>
      <c r="X628">
        <v>3</v>
      </c>
      <c r="Y628">
        <v>3</v>
      </c>
      <c r="Z628">
        <v>3</v>
      </c>
      <c r="AA628">
        <v>0</v>
      </c>
      <c r="AB628">
        <v>0</v>
      </c>
      <c r="AC628">
        <v>0</v>
      </c>
      <c r="AD628">
        <v>0</v>
      </c>
      <c r="AE628">
        <v>3</v>
      </c>
      <c r="AF628">
        <v>3</v>
      </c>
      <c r="AI628" t="s">
        <v>2537</v>
      </c>
      <c r="AJ628" t="s">
        <v>989</v>
      </c>
      <c r="AK628" t="s">
        <v>1007</v>
      </c>
      <c r="AL628" t="s">
        <v>1008</v>
      </c>
      <c r="AM628" t="s">
        <v>1009</v>
      </c>
      <c r="AN628" t="s">
        <v>2538</v>
      </c>
      <c r="AO628" t="s">
        <v>2539</v>
      </c>
      <c r="AP628">
        <v>10</v>
      </c>
      <c r="AQ628">
        <v>1</v>
      </c>
      <c r="AT628" t="s">
        <v>2540</v>
      </c>
      <c r="AU628" t="s">
        <v>2562</v>
      </c>
      <c r="AV628" t="s">
        <v>765</v>
      </c>
      <c r="AW628" t="s">
        <v>765</v>
      </c>
      <c r="AX628" t="s">
        <v>990</v>
      </c>
      <c r="AY628">
        <v>0</v>
      </c>
      <c r="AZ628" t="s">
        <v>994</v>
      </c>
      <c r="BA628">
        <v>1179740891099</v>
      </c>
      <c r="BD628">
        <v>1</v>
      </c>
      <c r="BF628" t="s">
        <v>2563</v>
      </c>
      <c r="BG628">
        <v>1333314600</v>
      </c>
      <c r="BH628" t="s">
        <v>995</v>
      </c>
      <c r="BI628">
        <v>3</v>
      </c>
      <c r="BJ628">
        <v>3</v>
      </c>
      <c r="BK628">
        <v>1300</v>
      </c>
      <c r="BL628" t="s">
        <v>2543</v>
      </c>
    </row>
    <row r="629" spans="3:64">
      <c r="C629" s="2">
        <v>244482</v>
      </c>
      <c r="D629" s="2">
        <v>244482</v>
      </c>
      <c r="F629">
        <v>489</v>
      </c>
      <c r="G629" t="s">
        <v>2531</v>
      </c>
      <c r="H629">
        <v>23</v>
      </c>
      <c r="I629" t="s">
        <v>2532</v>
      </c>
      <c r="J629" t="s">
        <v>985</v>
      </c>
      <c r="K629" t="s">
        <v>986</v>
      </c>
      <c r="L629">
        <v>923</v>
      </c>
      <c r="N629" t="s">
        <v>2796</v>
      </c>
      <c r="O629" t="s">
        <v>2797</v>
      </c>
      <c r="P629">
        <v>1</v>
      </c>
      <c r="Q629" t="s">
        <v>2798</v>
      </c>
      <c r="R629" s="2">
        <v>244481</v>
      </c>
      <c r="S629" s="2">
        <v>244482</v>
      </c>
      <c r="T629" t="s">
        <v>2799</v>
      </c>
      <c r="U629">
        <v>23086964</v>
      </c>
      <c r="V629" t="s">
        <v>156</v>
      </c>
      <c r="W629">
        <v>3</v>
      </c>
      <c r="X629">
        <v>3</v>
      </c>
      <c r="Y629">
        <v>3</v>
      </c>
      <c r="Z629">
        <v>3</v>
      </c>
      <c r="AA629">
        <v>0</v>
      </c>
      <c r="AB629">
        <v>0</v>
      </c>
      <c r="AC629">
        <v>0</v>
      </c>
      <c r="AD629">
        <v>0</v>
      </c>
      <c r="AE629">
        <v>3</v>
      </c>
      <c r="AF629">
        <v>3</v>
      </c>
      <c r="AI629" t="s">
        <v>2537</v>
      </c>
      <c r="AJ629" t="s">
        <v>989</v>
      </c>
      <c r="AK629" t="s">
        <v>1039</v>
      </c>
      <c r="AL629" t="s">
        <v>1008</v>
      </c>
      <c r="AM629" t="s">
        <v>1009</v>
      </c>
      <c r="AN629" t="s">
        <v>2538</v>
      </c>
      <c r="AO629" t="s">
        <v>2539</v>
      </c>
      <c r="AP629">
        <v>10</v>
      </c>
      <c r="AQ629">
        <v>1</v>
      </c>
      <c r="AT629" t="s">
        <v>2540</v>
      </c>
      <c r="AU629" t="s">
        <v>2562</v>
      </c>
      <c r="AV629" t="s">
        <v>765</v>
      </c>
      <c r="AW629" t="s">
        <v>765</v>
      </c>
      <c r="AX629" t="s">
        <v>990</v>
      </c>
      <c r="AY629">
        <v>0</v>
      </c>
      <c r="AZ629" t="s">
        <v>994</v>
      </c>
      <c r="BA629">
        <v>1179740891099</v>
      </c>
      <c r="BD629">
        <v>1</v>
      </c>
      <c r="BF629" t="s">
        <v>2563</v>
      </c>
      <c r="BG629">
        <v>1333314600</v>
      </c>
      <c r="BH629" t="s">
        <v>995</v>
      </c>
      <c r="BI629">
        <v>3</v>
      </c>
      <c r="BJ629">
        <v>3</v>
      </c>
      <c r="BK629">
        <v>1300</v>
      </c>
      <c r="BL629" t="s">
        <v>2543</v>
      </c>
    </row>
    <row r="630" spans="3:64">
      <c r="C630" s="2">
        <v>244482</v>
      </c>
      <c r="D630" s="2">
        <v>244482</v>
      </c>
      <c r="F630">
        <v>489</v>
      </c>
      <c r="G630" t="s">
        <v>2531</v>
      </c>
      <c r="H630">
        <v>23</v>
      </c>
      <c r="I630" t="s">
        <v>2532</v>
      </c>
      <c r="J630" t="s">
        <v>985</v>
      </c>
      <c r="K630" t="s">
        <v>986</v>
      </c>
      <c r="L630">
        <v>923</v>
      </c>
      <c r="N630" t="s">
        <v>2796</v>
      </c>
      <c r="O630" t="s">
        <v>2797</v>
      </c>
      <c r="P630">
        <v>1</v>
      </c>
      <c r="Q630" t="s">
        <v>2798</v>
      </c>
      <c r="R630" s="2">
        <v>244481</v>
      </c>
      <c r="S630" s="2">
        <v>244482</v>
      </c>
      <c r="T630" t="s">
        <v>2799</v>
      </c>
      <c r="U630">
        <v>23088348</v>
      </c>
      <c r="V630" t="s">
        <v>78</v>
      </c>
      <c r="W630">
        <v>5</v>
      </c>
      <c r="X630">
        <v>5</v>
      </c>
      <c r="Y630">
        <v>5</v>
      </c>
      <c r="Z630">
        <v>5</v>
      </c>
      <c r="AA630">
        <v>0</v>
      </c>
      <c r="AB630">
        <v>0</v>
      </c>
      <c r="AC630">
        <v>0</v>
      </c>
      <c r="AD630">
        <v>0</v>
      </c>
      <c r="AE630">
        <v>5</v>
      </c>
      <c r="AF630">
        <v>5</v>
      </c>
      <c r="AI630" t="s">
        <v>2537</v>
      </c>
      <c r="AJ630" t="s">
        <v>989</v>
      </c>
      <c r="AK630" t="s">
        <v>1007</v>
      </c>
      <c r="AL630" t="s">
        <v>1008</v>
      </c>
      <c r="AM630" t="s">
        <v>1009</v>
      </c>
      <c r="AN630" t="s">
        <v>2538</v>
      </c>
      <c r="AO630" t="s">
        <v>2539</v>
      </c>
      <c r="AP630">
        <v>10</v>
      </c>
      <c r="AQ630">
        <v>1</v>
      </c>
      <c r="AT630" t="s">
        <v>2540</v>
      </c>
      <c r="AU630" t="s">
        <v>2562</v>
      </c>
      <c r="AV630" t="s">
        <v>765</v>
      </c>
      <c r="AW630" t="s">
        <v>765</v>
      </c>
      <c r="AX630" t="s">
        <v>990</v>
      </c>
      <c r="AY630">
        <v>0</v>
      </c>
      <c r="AZ630" t="s">
        <v>994</v>
      </c>
      <c r="BA630">
        <v>1179740891099</v>
      </c>
      <c r="BD630">
        <v>1</v>
      </c>
      <c r="BF630" t="s">
        <v>2563</v>
      </c>
      <c r="BG630">
        <v>1333314600</v>
      </c>
      <c r="BH630" t="s">
        <v>995</v>
      </c>
      <c r="BI630">
        <v>5</v>
      </c>
      <c r="BJ630">
        <v>5</v>
      </c>
      <c r="BK630">
        <v>1300</v>
      </c>
      <c r="BL630" t="s">
        <v>2543</v>
      </c>
    </row>
    <row r="631" spans="3:64">
      <c r="C631" s="2">
        <v>244482</v>
      </c>
      <c r="D631" s="2">
        <v>244482</v>
      </c>
      <c r="F631">
        <v>489</v>
      </c>
      <c r="G631" t="s">
        <v>2531</v>
      </c>
      <c r="H631">
        <v>23</v>
      </c>
      <c r="I631" t="s">
        <v>2532</v>
      </c>
      <c r="J631" t="s">
        <v>985</v>
      </c>
      <c r="K631" t="s">
        <v>986</v>
      </c>
      <c r="L631">
        <v>923</v>
      </c>
      <c r="N631" t="s">
        <v>2796</v>
      </c>
      <c r="O631" t="s">
        <v>2797</v>
      </c>
      <c r="P631">
        <v>1</v>
      </c>
      <c r="Q631" t="s">
        <v>2798</v>
      </c>
      <c r="R631" s="2">
        <v>244481</v>
      </c>
      <c r="S631" s="2">
        <v>244482</v>
      </c>
      <c r="T631" t="s">
        <v>2799</v>
      </c>
      <c r="U631">
        <v>23090974</v>
      </c>
      <c r="V631" t="s">
        <v>211</v>
      </c>
      <c r="W631">
        <v>3</v>
      </c>
      <c r="X631">
        <v>3</v>
      </c>
      <c r="Y631">
        <v>3</v>
      </c>
      <c r="Z631">
        <v>3</v>
      </c>
      <c r="AA631">
        <v>0</v>
      </c>
      <c r="AB631">
        <v>0</v>
      </c>
      <c r="AC631">
        <v>0</v>
      </c>
      <c r="AD631">
        <v>0</v>
      </c>
      <c r="AE631">
        <v>3</v>
      </c>
      <c r="AF631">
        <v>3</v>
      </c>
      <c r="AI631" t="s">
        <v>2537</v>
      </c>
      <c r="AJ631" t="s">
        <v>989</v>
      </c>
      <c r="AK631" t="s">
        <v>1039</v>
      </c>
      <c r="AL631" t="s">
        <v>1008</v>
      </c>
      <c r="AM631" t="s">
        <v>1009</v>
      </c>
      <c r="AN631" t="s">
        <v>2538</v>
      </c>
      <c r="AO631" t="s">
        <v>2539</v>
      </c>
      <c r="AP631">
        <v>10</v>
      </c>
      <c r="AQ631">
        <v>1</v>
      </c>
      <c r="AT631" t="s">
        <v>2540</v>
      </c>
      <c r="AU631" t="s">
        <v>2562</v>
      </c>
      <c r="AV631" t="s">
        <v>765</v>
      </c>
      <c r="AW631" t="s">
        <v>765</v>
      </c>
      <c r="AX631" t="s">
        <v>990</v>
      </c>
      <c r="AY631">
        <v>0</v>
      </c>
      <c r="AZ631" t="s">
        <v>994</v>
      </c>
      <c r="BA631">
        <v>1179740891099</v>
      </c>
      <c r="BD631">
        <v>1</v>
      </c>
      <c r="BF631" t="s">
        <v>2563</v>
      </c>
      <c r="BG631">
        <v>1333314600</v>
      </c>
      <c r="BH631" t="s">
        <v>995</v>
      </c>
      <c r="BI631">
        <v>3</v>
      </c>
      <c r="BJ631">
        <v>3</v>
      </c>
      <c r="BK631">
        <v>1300</v>
      </c>
      <c r="BL631" t="s">
        <v>2543</v>
      </c>
    </row>
    <row r="632" spans="3:64">
      <c r="C632" s="2">
        <v>244482</v>
      </c>
      <c r="D632" s="2">
        <v>244482</v>
      </c>
      <c r="F632">
        <v>489</v>
      </c>
      <c r="G632" t="s">
        <v>2531</v>
      </c>
      <c r="H632">
        <v>23</v>
      </c>
      <c r="I632" t="s">
        <v>2532</v>
      </c>
      <c r="J632" t="s">
        <v>985</v>
      </c>
      <c r="K632" t="s">
        <v>986</v>
      </c>
      <c r="L632">
        <v>923</v>
      </c>
      <c r="N632" t="s">
        <v>2796</v>
      </c>
      <c r="O632" t="s">
        <v>2797</v>
      </c>
      <c r="P632">
        <v>1</v>
      </c>
      <c r="Q632" t="s">
        <v>2798</v>
      </c>
      <c r="R632" s="2">
        <v>244481</v>
      </c>
      <c r="S632" s="2">
        <v>244482</v>
      </c>
      <c r="T632" t="s">
        <v>2799</v>
      </c>
      <c r="U632">
        <v>23086966</v>
      </c>
      <c r="V632" t="s">
        <v>199</v>
      </c>
      <c r="W632">
        <v>3</v>
      </c>
      <c r="X632">
        <v>3</v>
      </c>
      <c r="Y632">
        <v>3</v>
      </c>
      <c r="Z632">
        <v>3</v>
      </c>
      <c r="AA632">
        <v>0</v>
      </c>
      <c r="AB632">
        <v>0</v>
      </c>
      <c r="AC632">
        <v>0</v>
      </c>
      <c r="AD632">
        <v>0</v>
      </c>
      <c r="AE632">
        <v>3</v>
      </c>
      <c r="AF632">
        <v>3</v>
      </c>
      <c r="AI632" t="s">
        <v>2537</v>
      </c>
      <c r="AJ632" t="s">
        <v>989</v>
      </c>
      <c r="AK632" t="s">
        <v>1039</v>
      </c>
      <c r="AL632" t="s">
        <v>1008</v>
      </c>
      <c r="AM632" t="s">
        <v>1009</v>
      </c>
      <c r="AN632" t="s">
        <v>2538</v>
      </c>
      <c r="AO632" t="s">
        <v>2539</v>
      </c>
      <c r="AP632">
        <v>10</v>
      </c>
      <c r="AQ632">
        <v>1</v>
      </c>
      <c r="AT632" t="s">
        <v>2540</v>
      </c>
      <c r="AU632" t="s">
        <v>2562</v>
      </c>
      <c r="AV632" t="s">
        <v>765</v>
      </c>
      <c r="AW632" t="s">
        <v>765</v>
      </c>
      <c r="AX632" t="s">
        <v>990</v>
      </c>
      <c r="AY632">
        <v>0</v>
      </c>
      <c r="AZ632" t="s">
        <v>994</v>
      </c>
      <c r="BA632">
        <v>1179740891099</v>
      </c>
      <c r="BD632">
        <v>1</v>
      </c>
      <c r="BF632" t="s">
        <v>2563</v>
      </c>
      <c r="BG632">
        <v>1333314600</v>
      </c>
      <c r="BH632" t="s">
        <v>995</v>
      </c>
      <c r="BI632">
        <v>3</v>
      </c>
      <c r="BJ632">
        <v>3</v>
      </c>
      <c r="BK632">
        <v>1300</v>
      </c>
      <c r="BL632" t="s">
        <v>2543</v>
      </c>
    </row>
    <row r="633" spans="3:64">
      <c r="C633" s="2">
        <v>244482</v>
      </c>
      <c r="D633" s="2">
        <v>244482</v>
      </c>
      <c r="F633">
        <v>489</v>
      </c>
      <c r="G633" t="s">
        <v>2531</v>
      </c>
      <c r="H633">
        <v>23</v>
      </c>
      <c r="I633" t="s">
        <v>2532</v>
      </c>
      <c r="J633" t="s">
        <v>985</v>
      </c>
      <c r="K633" t="s">
        <v>986</v>
      </c>
      <c r="L633">
        <v>923</v>
      </c>
      <c r="N633" t="s">
        <v>2796</v>
      </c>
      <c r="O633" t="s">
        <v>2797</v>
      </c>
      <c r="P633">
        <v>1</v>
      </c>
      <c r="Q633" t="s">
        <v>2798</v>
      </c>
      <c r="R633" s="2">
        <v>244481</v>
      </c>
      <c r="S633" s="2">
        <v>244482</v>
      </c>
      <c r="T633" t="s">
        <v>2799</v>
      </c>
      <c r="U633">
        <v>23086963</v>
      </c>
      <c r="V633" t="s">
        <v>142</v>
      </c>
      <c r="W633">
        <v>12</v>
      </c>
      <c r="X633">
        <v>12</v>
      </c>
      <c r="Y633">
        <v>12</v>
      </c>
      <c r="Z633">
        <v>12</v>
      </c>
      <c r="AA633">
        <v>0</v>
      </c>
      <c r="AB633">
        <v>0</v>
      </c>
      <c r="AC633">
        <v>0</v>
      </c>
      <c r="AD633">
        <v>0</v>
      </c>
      <c r="AE633">
        <v>12</v>
      </c>
      <c r="AF633">
        <v>12</v>
      </c>
      <c r="AI633" t="s">
        <v>2537</v>
      </c>
      <c r="AJ633" t="s">
        <v>989</v>
      </c>
      <c r="AK633" t="s">
        <v>1039</v>
      </c>
      <c r="AL633" t="s">
        <v>1008</v>
      </c>
      <c r="AM633" t="s">
        <v>1009</v>
      </c>
      <c r="AN633" t="s">
        <v>2538</v>
      </c>
      <c r="AO633" t="s">
        <v>2539</v>
      </c>
      <c r="AP633">
        <v>10</v>
      </c>
      <c r="AQ633">
        <v>1</v>
      </c>
      <c r="AT633" t="s">
        <v>2540</v>
      </c>
      <c r="AU633" t="s">
        <v>2562</v>
      </c>
      <c r="AV633" t="s">
        <v>765</v>
      </c>
      <c r="AW633" t="s">
        <v>765</v>
      </c>
      <c r="AX633" t="s">
        <v>990</v>
      </c>
      <c r="AY633">
        <v>0</v>
      </c>
      <c r="AZ633" t="s">
        <v>994</v>
      </c>
      <c r="BA633">
        <v>1179740891099</v>
      </c>
      <c r="BD633">
        <v>1</v>
      </c>
      <c r="BF633" t="s">
        <v>2563</v>
      </c>
      <c r="BG633">
        <v>1333314600</v>
      </c>
      <c r="BH633" t="s">
        <v>995</v>
      </c>
      <c r="BI633">
        <v>12</v>
      </c>
      <c r="BJ633">
        <v>12</v>
      </c>
      <c r="BK633">
        <v>1300</v>
      </c>
      <c r="BL633" t="s">
        <v>2543</v>
      </c>
    </row>
    <row r="634" spans="3:64">
      <c r="C634" s="2">
        <v>244482</v>
      </c>
      <c r="D634" s="2">
        <v>244482</v>
      </c>
      <c r="F634">
        <v>489</v>
      </c>
      <c r="G634" t="s">
        <v>2531</v>
      </c>
      <c r="H634">
        <v>23</v>
      </c>
      <c r="I634" t="s">
        <v>2532</v>
      </c>
      <c r="J634" t="s">
        <v>985</v>
      </c>
      <c r="K634" t="s">
        <v>986</v>
      </c>
      <c r="L634">
        <v>923</v>
      </c>
      <c r="N634" t="s">
        <v>2800</v>
      </c>
      <c r="O634" t="s">
        <v>2801</v>
      </c>
      <c r="P634">
        <v>1</v>
      </c>
      <c r="Q634" t="s">
        <v>2802</v>
      </c>
      <c r="R634" s="2">
        <v>244481</v>
      </c>
      <c r="S634" s="2">
        <v>244482</v>
      </c>
      <c r="T634" t="s">
        <v>2803</v>
      </c>
      <c r="U634">
        <v>23086965</v>
      </c>
      <c r="V634" t="s">
        <v>225</v>
      </c>
      <c r="W634">
        <v>3</v>
      </c>
      <c r="X634">
        <v>3</v>
      </c>
      <c r="Y634">
        <v>3</v>
      </c>
      <c r="Z634">
        <v>3</v>
      </c>
      <c r="AA634">
        <v>0</v>
      </c>
      <c r="AB634">
        <v>0</v>
      </c>
      <c r="AC634">
        <v>0</v>
      </c>
      <c r="AD634">
        <v>0</v>
      </c>
      <c r="AE634">
        <v>3</v>
      </c>
      <c r="AF634">
        <v>3</v>
      </c>
      <c r="AI634" t="s">
        <v>2537</v>
      </c>
      <c r="AJ634" t="s">
        <v>989</v>
      </c>
      <c r="AK634" t="s">
        <v>1039</v>
      </c>
      <c r="AL634" t="s">
        <v>1008</v>
      </c>
      <c r="AM634" t="s">
        <v>1009</v>
      </c>
      <c r="AN634" t="s">
        <v>2538</v>
      </c>
      <c r="AO634" t="s">
        <v>2539</v>
      </c>
      <c r="AP634">
        <v>10</v>
      </c>
      <c r="AQ634">
        <v>1</v>
      </c>
      <c r="AT634" t="s">
        <v>2540</v>
      </c>
      <c r="AU634" t="s">
        <v>2562</v>
      </c>
      <c r="AV634" t="s">
        <v>765</v>
      </c>
      <c r="AW634" t="s">
        <v>765</v>
      </c>
      <c r="AX634" t="s">
        <v>990</v>
      </c>
      <c r="AY634">
        <v>0</v>
      </c>
      <c r="AZ634" t="s">
        <v>994</v>
      </c>
      <c r="BA634">
        <v>1179740891105</v>
      </c>
      <c r="BD634">
        <v>1</v>
      </c>
      <c r="BF634" t="s">
        <v>2563</v>
      </c>
      <c r="BG634">
        <v>1333314600</v>
      </c>
      <c r="BH634" t="s">
        <v>995</v>
      </c>
      <c r="BI634">
        <v>3</v>
      </c>
      <c r="BJ634">
        <v>3</v>
      </c>
      <c r="BK634">
        <v>1300</v>
      </c>
      <c r="BL634" t="s">
        <v>2543</v>
      </c>
    </row>
    <row r="635" spans="3:64">
      <c r="C635" s="2">
        <v>244482</v>
      </c>
      <c r="D635" s="2">
        <v>244482</v>
      </c>
      <c r="F635">
        <v>489</v>
      </c>
      <c r="G635" t="s">
        <v>2531</v>
      </c>
      <c r="H635">
        <v>23</v>
      </c>
      <c r="I635" t="s">
        <v>2532</v>
      </c>
      <c r="J635" t="s">
        <v>985</v>
      </c>
      <c r="K635" t="s">
        <v>986</v>
      </c>
      <c r="L635">
        <v>923</v>
      </c>
      <c r="N635" t="s">
        <v>2800</v>
      </c>
      <c r="O635" t="s">
        <v>2801</v>
      </c>
      <c r="P635">
        <v>1</v>
      </c>
      <c r="Q635" t="s">
        <v>2802</v>
      </c>
      <c r="R635" s="2">
        <v>244481</v>
      </c>
      <c r="S635" s="2">
        <v>244482</v>
      </c>
      <c r="T635" t="s">
        <v>2803</v>
      </c>
      <c r="U635">
        <v>23086969</v>
      </c>
      <c r="V635" t="s">
        <v>189</v>
      </c>
      <c r="W635">
        <v>3</v>
      </c>
      <c r="X635">
        <v>3</v>
      </c>
      <c r="Y635">
        <v>3</v>
      </c>
      <c r="Z635">
        <v>3</v>
      </c>
      <c r="AA635">
        <v>0</v>
      </c>
      <c r="AB635">
        <v>0</v>
      </c>
      <c r="AC635">
        <v>0</v>
      </c>
      <c r="AD635">
        <v>0</v>
      </c>
      <c r="AE635">
        <v>3</v>
      </c>
      <c r="AF635">
        <v>3</v>
      </c>
      <c r="AI635" t="s">
        <v>2537</v>
      </c>
      <c r="AJ635" t="s">
        <v>989</v>
      </c>
      <c r="AK635" t="s">
        <v>1039</v>
      </c>
      <c r="AL635" t="s">
        <v>1008</v>
      </c>
      <c r="AM635" t="s">
        <v>1009</v>
      </c>
      <c r="AN635" t="s">
        <v>2538</v>
      </c>
      <c r="AO635" t="s">
        <v>2539</v>
      </c>
      <c r="AP635">
        <v>10</v>
      </c>
      <c r="AQ635">
        <v>1</v>
      </c>
      <c r="AT635" t="s">
        <v>2540</v>
      </c>
      <c r="AU635" t="s">
        <v>2562</v>
      </c>
      <c r="AV635" t="s">
        <v>765</v>
      </c>
      <c r="AW635" t="s">
        <v>765</v>
      </c>
      <c r="AX635" t="s">
        <v>990</v>
      </c>
      <c r="AY635">
        <v>0</v>
      </c>
      <c r="AZ635" t="s">
        <v>994</v>
      </c>
      <c r="BA635">
        <v>1179740891105</v>
      </c>
      <c r="BD635">
        <v>1</v>
      </c>
      <c r="BF635" t="s">
        <v>2563</v>
      </c>
      <c r="BG635">
        <v>1333314600</v>
      </c>
      <c r="BH635" t="s">
        <v>995</v>
      </c>
      <c r="BI635">
        <v>3</v>
      </c>
      <c r="BJ635">
        <v>3</v>
      </c>
      <c r="BK635">
        <v>1300</v>
      </c>
      <c r="BL635" t="s">
        <v>2543</v>
      </c>
    </row>
    <row r="636" spans="3:64">
      <c r="C636" s="2">
        <v>244482</v>
      </c>
      <c r="D636" s="2">
        <v>244482</v>
      </c>
      <c r="F636">
        <v>489</v>
      </c>
      <c r="G636" t="s">
        <v>2531</v>
      </c>
      <c r="H636">
        <v>23</v>
      </c>
      <c r="I636" t="s">
        <v>2532</v>
      </c>
      <c r="J636" t="s">
        <v>985</v>
      </c>
      <c r="K636" t="s">
        <v>986</v>
      </c>
      <c r="L636">
        <v>923</v>
      </c>
      <c r="N636" t="s">
        <v>2800</v>
      </c>
      <c r="O636" t="s">
        <v>2801</v>
      </c>
      <c r="P636">
        <v>1</v>
      </c>
      <c r="Q636" t="s">
        <v>2802</v>
      </c>
      <c r="R636" s="2">
        <v>244481</v>
      </c>
      <c r="S636" s="2">
        <v>244482</v>
      </c>
      <c r="T636" t="s">
        <v>2803</v>
      </c>
      <c r="U636">
        <v>23086963</v>
      </c>
      <c r="V636" t="s">
        <v>142</v>
      </c>
      <c r="W636">
        <v>6</v>
      </c>
      <c r="X636">
        <v>6</v>
      </c>
      <c r="Y636">
        <v>6</v>
      </c>
      <c r="Z636">
        <v>6</v>
      </c>
      <c r="AA636">
        <v>0</v>
      </c>
      <c r="AB636">
        <v>0</v>
      </c>
      <c r="AC636">
        <v>0</v>
      </c>
      <c r="AD636">
        <v>0</v>
      </c>
      <c r="AE636">
        <v>6</v>
      </c>
      <c r="AF636">
        <v>6</v>
      </c>
      <c r="AI636" t="s">
        <v>2537</v>
      </c>
      <c r="AJ636" t="s">
        <v>989</v>
      </c>
      <c r="AK636" t="s">
        <v>1039</v>
      </c>
      <c r="AL636" t="s">
        <v>1008</v>
      </c>
      <c r="AM636" t="s">
        <v>1009</v>
      </c>
      <c r="AN636" t="s">
        <v>2538</v>
      </c>
      <c r="AO636" t="s">
        <v>2539</v>
      </c>
      <c r="AP636">
        <v>10</v>
      </c>
      <c r="AQ636">
        <v>1</v>
      </c>
      <c r="AT636" t="s">
        <v>2540</v>
      </c>
      <c r="AU636" t="s">
        <v>2562</v>
      </c>
      <c r="AV636" t="s">
        <v>765</v>
      </c>
      <c r="AW636" t="s">
        <v>765</v>
      </c>
      <c r="AX636" t="s">
        <v>990</v>
      </c>
      <c r="AY636">
        <v>0</v>
      </c>
      <c r="AZ636" t="s">
        <v>994</v>
      </c>
      <c r="BA636">
        <v>1179740891105</v>
      </c>
      <c r="BD636">
        <v>1</v>
      </c>
      <c r="BF636" t="s">
        <v>2563</v>
      </c>
      <c r="BG636">
        <v>1333314600</v>
      </c>
      <c r="BH636" t="s">
        <v>995</v>
      </c>
      <c r="BI636">
        <v>6</v>
      </c>
      <c r="BJ636">
        <v>6</v>
      </c>
      <c r="BK636">
        <v>1300</v>
      </c>
      <c r="BL636" t="s">
        <v>2543</v>
      </c>
    </row>
    <row r="637" spans="3:64">
      <c r="C637" s="2">
        <v>244482</v>
      </c>
      <c r="D637" s="2">
        <v>244482</v>
      </c>
      <c r="F637">
        <v>489</v>
      </c>
      <c r="G637" t="s">
        <v>2531</v>
      </c>
      <c r="H637">
        <v>23</v>
      </c>
      <c r="I637" t="s">
        <v>2532</v>
      </c>
      <c r="J637" t="s">
        <v>985</v>
      </c>
      <c r="K637" t="s">
        <v>986</v>
      </c>
      <c r="L637">
        <v>923</v>
      </c>
      <c r="N637" t="s">
        <v>2800</v>
      </c>
      <c r="O637" t="s">
        <v>2801</v>
      </c>
      <c r="P637">
        <v>1</v>
      </c>
      <c r="Q637" t="s">
        <v>2802</v>
      </c>
      <c r="R637" s="2">
        <v>244481</v>
      </c>
      <c r="S637" s="2">
        <v>244482</v>
      </c>
      <c r="T637" t="s">
        <v>2803</v>
      </c>
      <c r="U637">
        <v>23090967</v>
      </c>
      <c r="V637" t="s">
        <v>63</v>
      </c>
      <c r="W637">
        <v>3</v>
      </c>
      <c r="X637">
        <v>3</v>
      </c>
      <c r="Y637">
        <v>3</v>
      </c>
      <c r="Z637">
        <v>3</v>
      </c>
      <c r="AA637">
        <v>0</v>
      </c>
      <c r="AB637">
        <v>0</v>
      </c>
      <c r="AC637">
        <v>0</v>
      </c>
      <c r="AD637">
        <v>0</v>
      </c>
      <c r="AE637">
        <v>3</v>
      </c>
      <c r="AF637">
        <v>3</v>
      </c>
      <c r="AI637" t="s">
        <v>2537</v>
      </c>
      <c r="AJ637" t="s">
        <v>989</v>
      </c>
      <c r="AK637" t="s">
        <v>1007</v>
      </c>
      <c r="AL637" t="s">
        <v>1008</v>
      </c>
      <c r="AM637" t="s">
        <v>1009</v>
      </c>
      <c r="AN637" t="s">
        <v>2538</v>
      </c>
      <c r="AO637" t="s">
        <v>2539</v>
      </c>
      <c r="AP637">
        <v>10</v>
      </c>
      <c r="AQ637">
        <v>1</v>
      </c>
      <c r="AT637" t="s">
        <v>2540</v>
      </c>
      <c r="AU637" t="s">
        <v>2562</v>
      </c>
      <c r="AV637" t="s">
        <v>765</v>
      </c>
      <c r="AW637" t="s">
        <v>765</v>
      </c>
      <c r="AX637" t="s">
        <v>990</v>
      </c>
      <c r="AY637">
        <v>0</v>
      </c>
      <c r="AZ637" t="s">
        <v>994</v>
      </c>
      <c r="BA637">
        <v>1179740891105</v>
      </c>
      <c r="BD637">
        <v>1</v>
      </c>
      <c r="BF637" t="s">
        <v>2563</v>
      </c>
      <c r="BG637">
        <v>1333314600</v>
      </c>
      <c r="BH637" t="s">
        <v>995</v>
      </c>
      <c r="BI637">
        <v>3</v>
      </c>
      <c r="BJ637">
        <v>3</v>
      </c>
      <c r="BK637">
        <v>1300</v>
      </c>
      <c r="BL637" t="s">
        <v>2543</v>
      </c>
    </row>
    <row r="638" spans="3:64">
      <c r="C638" s="2">
        <v>244482</v>
      </c>
      <c r="D638" s="2">
        <v>244482</v>
      </c>
      <c r="F638">
        <v>489</v>
      </c>
      <c r="G638" t="s">
        <v>2531</v>
      </c>
      <c r="H638">
        <v>23</v>
      </c>
      <c r="I638" t="s">
        <v>2532</v>
      </c>
      <c r="J638" t="s">
        <v>985</v>
      </c>
      <c r="K638" t="s">
        <v>986</v>
      </c>
      <c r="L638">
        <v>923</v>
      </c>
      <c r="N638" t="s">
        <v>2800</v>
      </c>
      <c r="O638" t="s">
        <v>2801</v>
      </c>
      <c r="P638">
        <v>1</v>
      </c>
      <c r="Q638" t="s">
        <v>2802</v>
      </c>
      <c r="R638" s="2">
        <v>244481</v>
      </c>
      <c r="S638" s="2">
        <v>244482</v>
      </c>
      <c r="T638" t="s">
        <v>2803</v>
      </c>
      <c r="U638">
        <v>23090984</v>
      </c>
      <c r="V638" t="s">
        <v>227</v>
      </c>
      <c r="W638">
        <v>3</v>
      </c>
      <c r="X638">
        <v>3</v>
      </c>
      <c r="Y638">
        <v>3</v>
      </c>
      <c r="Z638">
        <v>3</v>
      </c>
      <c r="AA638">
        <v>0</v>
      </c>
      <c r="AB638">
        <v>0</v>
      </c>
      <c r="AC638">
        <v>0</v>
      </c>
      <c r="AD638">
        <v>0</v>
      </c>
      <c r="AE638">
        <v>3</v>
      </c>
      <c r="AF638">
        <v>3</v>
      </c>
      <c r="AI638" t="s">
        <v>2537</v>
      </c>
      <c r="AJ638" t="s">
        <v>989</v>
      </c>
      <c r="AK638" t="s">
        <v>1039</v>
      </c>
      <c r="AL638" t="s">
        <v>1008</v>
      </c>
      <c r="AM638" t="s">
        <v>1009</v>
      </c>
      <c r="AN638" t="s">
        <v>2538</v>
      </c>
      <c r="AO638" t="s">
        <v>2539</v>
      </c>
      <c r="AP638">
        <v>10</v>
      </c>
      <c r="AQ638">
        <v>1</v>
      </c>
      <c r="AT638" t="s">
        <v>2540</v>
      </c>
      <c r="AU638" t="s">
        <v>2562</v>
      </c>
      <c r="AV638" t="s">
        <v>765</v>
      </c>
      <c r="AW638" t="s">
        <v>765</v>
      </c>
      <c r="AX638" t="s">
        <v>990</v>
      </c>
      <c r="AY638">
        <v>0</v>
      </c>
      <c r="AZ638" t="s">
        <v>994</v>
      </c>
      <c r="BA638">
        <v>1179740891105</v>
      </c>
      <c r="BD638">
        <v>1</v>
      </c>
      <c r="BF638" t="s">
        <v>2563</v>
      </c>
      <c r="BG638">
        <v>1333314600</v>
      </c>
      <c r="BH638" t="s">
        <v>995</v>
      </c>
      <c r="BI638">
        <v>3</v>
      </c>
      <c r="BJ638">
        <v>3</v>
      </c>
      <c r="BK638">
        <v>1300</v>
      </c>
      <c r="BL638" t="s">
        <v>2543</v>
      </c>
    </row>
    <row r="639" spans="3:64">
      <c r="C639" s="2">
        <v>244482</v>
      </c>
      <c r="D639" s="2">
        <v>244482</v>
      </c>
      <c r="F639">
        <v>489</v>
      </c>
      <c r="G639" t="s">
        <v>2531</v>
      </c>
      <c r="H639">
        <v>23</v>
      </c>
      <c r="I639" t="s">
        <v>2532</v>
      </c>
      <c r="J639" t="s">
        <v>985</v>
      </c>
      <c r="K639" t="s">
        <v>986</v>
      </c>
      <c r="L639">
        <v>923</v>
      </c>
      <c r="N639" t="s">
        <v>2800</v>
      </c>
      <c r="O639" t="s">
        <v>2801</v>
      </c>
      <c r="P639">
        <v>1</v>
      </c>
      <c r="Q639" t="s">
        <v>2802</v>
      </c>
      <c r="R639" s="2">
        <v>244481</v>
      </c>
      <c r="S639" s="2">
        <v>244482</v>
      </c>
      <c r="T639" t="s">
        <v>2803</v>
      </c>
      <c r="U639">
        <v>23086964</v>
      </c>
      <c r="V639" t="s">
        <v>156</v>
      </c>
      <c r="W639">
        <v>3</v>
      </c>
      <c r="X639">
        <v>3</v>
      </c>
      <c r="Y639">
        <v>3</v>
      </c>
      <c r="Z639">
        <v>3</v>
      </c>
      <c r="AA639">
        <v>0</v>
      </c>
      <c r="AB639">
        <v>0</v>
      </c>
      <c r="AC639">
        <v>0</v>
      </c>
      <c r="AD639">
        <v>0</v>
      </c>
      <c r="AE639">
        <v>3</v>
      </c>
      <c r="AF639">
        <v>3</v>
      </c>
      <c r="AI639" t="s">
        <v>2537</v>
      </c>
      <c r="AJ639" t="s">
        <v>989</v>
      </c>
      <c r="AK639" t="s">
        <v>1039</v>
      </c>
      <c r="AL639" t="s">
        <v>1008</v>
      </c>
      <c r="AM639" t="s">
        <v>1009</v>
      </c>
      <c r="AN639" t="s">
        <v>2538</v>
      </c>
      <c r="AO639" t="s">
        <v>2539</v>
      </c>
      <c r="AP639">
        <v>10</v>
      </c>
      <c r="AQ639">
        <v>1</v>
      </c>
      <c r="AT639" t="s">
        <v>2540</v>
      </c>
      <c r="AU639" t="s">
        <v>2562</v>
      </c>
      <c r="AV639" t="s">
        <v>765</v>
      </c>
      <c r="AW639" t="s">
        <v>765</v>
      </c>
      <c r="AX639" t="s">
        <v>990</v>
      </c>
      <c r="AY639">
        <v>0</v>
      </c>
      <c r="AZ639" t="s">
        <v>994</v>
      </c>
      <c r="BA639">
        <v>1179740891105</v>
      </c>
      <c r="BD639">
        <v>1</v>
      </c>
      <c r="BF639" t="s">
        <v>2563</v>
      </c>
      <c r="BG639">
        <v>1333314600</v>
      </c>
      <c r="BH639" t="s">
        <v>995</v>
      </c>
      <c r="BI639">
        <v>3</v>
      </c>
      <c r="BJ639">
        <v>3</v>
      </c>
      <c r="BK639">
        <v>1300</v>
      </c>
      <c r="BL639" t="s">
        <v>2543</v>
      </c>
    </row>
    <row r="640" spans="3:64">
      <c r="C640" s="2">
        <v>244482</v>
      </c>
      <c r="D640" s="2">
        <v>244482</v>
      </c>
      <c r="F640">
        <v>489</v>
      </c>
      <c r="G640" t="s">
        <v>2531</v>
      </c>
      <c r="H640">
        <v>23</v>
      </c>
      <c r="I640" t="s">
        <v>2532</v>
      </c>
      <c r="J640" t="s">
        <v>985</v>
      </c>
      <c r="K640" t="s">
        <v>986</v>
      </c>
      <c r="L640">
        <v>923</v>
      </c>
      <c r="N640" t="s">
        <v>2800</v>
      </c>
      <c r="O640" t="s">
        <v>2801</v>
      </c>
      <c r="P640">
        <v>1</v>
      </c>
      <c r="Q640" t="s">
        <v>2802</v>
      </c>
      <c r="R640" s="2">
        <v>244481</v>
      </c>
      <c r="S640" s="2">
        <v>244482</v>
      </c>
      <c r="T640" t="s">
        <v>2803</v>
      </c>
      <c r="U640">
        <v>23090975</v>
      </c>
      <c r="V640" t="s">
        <v>249</v>
      </c>
      <c r="W640">
        <v>3</v>
      </c>
      <c r="X640">
        <v>3</v>
      </c>
      <c r="Y640">
        <v>3</v>
      </c>
      <c r="Z640">
        <v>3</v>
      </c>
      <c r="AA640">
        <v>0</v>
      </c>
      <c r="AB640">
        <v>0</v>
      </c>
      <c r="AC640">
        <v>0</v>
      </c>
      <c r="AD640">
        <v>0</v>
      </c>
      <c r="AE640">
        <v>3</v>
      </c>
      <c r="AF640">
        <v>3</v>
      </c>
      <c r="AI640" t="s">
        <v>2537</v>
      </c>
      <c r="AJ640" t="s">
        <v>989</v>
      </c>
      <c r="AK640" t="s">
        <v>1039</v>
      </c>
      <c r="AL640" t="s">
        <v>1008</v>
      </c>
      <c r="AM640" t="s">
        <v>1009</v>
      </c>
      <c r="AN640" t="s">
        <v>2538</v>
      </c>
      <c r="AO640" t="s">
        <v>2539</v>
      </c>
      <c r="AP640">
        <v>10</v>
      </c>
      <c r="AQ640">
        <v>1</v>
      </c>
      <c r="AT640" t="s">
        <v>2540</v>
      </c>
      <c r="AU640" t="s">
        <v>2562</v>
      </c>
      <c r="AV640" t="s">
        <v>765</v>
      </c>
      <c r="AW640" t="s">
        <v>765</v>
      </c>
      <c r="AX640" t="s">
        <v>990</v>
      </c>
      <c r="AY640">
        <v>0</v>
      </c>
      <c r="AZ640" t="s">
        <v>994</v>
      </c>
      <c r="BA640">
        <v>1179740891105</v>
      </c>
      <c r="BD640">
        <v>1</v>
      </c>
      <c r="BF640" t="s">
        <v>2563</v>
      </c>
      <c r="BG640">
        <v>1333314600</v>
      </c>
      <c r="BH640" t="s">
        <v>995</v>
      </c>
      <c r="BI640">
        <v>3</v>
      </c>
      <c r="BJ640">
        <v>3</v>
      </c>
      <c r="BK640">
        <v>1300</v>
      </c>
      <c r="BL640" t="s">
        <v>2543</v>
      </c>
    </row>
    <row r="641" spans="3:64">
      <c r="C641" s="2">
        <v>244482</v>
      </c>
      <c r="D641" s="2">
        <v>244482</v>
      </c>
      <c r="F641">
        <v>489</v>
      </c>
      <c r="G641" t="s">
        <v>2531</v>
      </c>
      <c r="H641">
        <v>23</v>
      </c>
      <c r="I641" t="s">
        <v>2532</v>
      </c>
      <c r="J641" t="s">
        <v>985</v>
      </c>
      <c r="K641" t="s">
        <v>986</v>
      </c>
      <c r="L641">
        <v>923</v>
      </c>
      <c r="N641" t="s">
        <v>2800</v>
      </c>
      <c r="O641" t="s">
        <v>2801</v>
      </c>
      <c r="P641">
        <v>1</v>
      </c>
      <c r="Q641" t="s">
        <v>2802</v>
      </c>
      <c r="R641" s="2">
        <v>244481</v>
      </c>
      <c r="S641" s="2">
        <v>244482</v>
      </c>
      <c r="T641" t="s">
        <v>2803</v>
      </c>
      <c r="U641">
        <v>23095547</v>
      </c>
      <c r="V641" t="s">
        <v>144</v>
      </c>
      <c r="W641">
        <v>3</v>
      </c>
      <c r="X641">
        <v>3</v>
      </c>
      <c r="Y641">
        <v>3</v>
      </c>
      <c r="Z641">
        <v>3</v>
      </c>
      <c r="AA641">
        <v>0</v>
      </c>
      <c r="AB641">
        <v>0</v>
      </c>
      <c r="AC641">
        <v>0</v>
      </c>
      <c r="AD641">
        <v>0</v>
      </c>
      <c r="AE641">
        <v>3</v>
      </c>
      <c r="AF641">
        <v>3</v>
      </c>
      <c r="AI641" t="s">
        <v>2537</v>
      </c>
      <c r="AJ641" t="s">
        <v>989</v>
      </c>
      <c r="AK641" t="s">
        <v>1039</v>
      </c>
      <c r="AL641" t="s">
        <v>1008</v>
      </c>
      <c r="AM641" t="s">
        <v>1009</v>
      </c>
      <c r="AN641" t="s">
        <v>2538</v>
      </c>
      <c r="AO641" t="s">
        <v>2539</v>
      </c>
      <c r="AP641">
        <v>10</v>
      </c>
      <c r="AQ641">
        <v>1</v>
      </c>
      <c r="AT641" t="s">
        <v>2540</v>
      </c>
      <c r="AU641" t="s">
        <v>2562</v>
      </c>
      <c r="AV641" t="s">
        <v>765</v>
      </c>
      <c r="AW641" t="s">
        <v>765</v>
      </c>
      <c r="AX641" t="s">
        <v>990</v>
      </c>
      <c r="AY641">
        <v>0</v>
      </c>
      <c r="AZ641" t="s">
        <v>994</v>
      </c>
      <c r="BA641">
        <v>1179740891105</v>
      </c>
      <c r="BD641">
        <v>1</v>
      </c>
      <c r="BF641" t="s">
        <v>2563</v>
      </c>
      <c r="BG641">
        <v>1333314600</v>
      </c>
      <c r="BH641" t="s">
        <v>995</v>
      </c>
      <c r="BI641">
        <v>3</v>
      </c>
      <c r="BJ641">
        <v>3</v>
      </c>
      <c r="BK641">
        <v>1300</v>
      </c>
      <c r="BL641" t="s">
        <v>2543</v>
      </c>
    </row>
    <row r="642" spans="3:64">
      <c r="C642" s="2">
        <v>244482</v>
      </c>
      <c r="D642" s="2">
        <v>244482</v>
      </c>
      <c r="F642">
        <v>489</v>
      </c>
      <c r="G642" t="s">
        <v>2531</v>
      </c>
      <c r="H642">
        <v>23</v>
      </c>
      <c r="I642" t="s">
        <v>2532</v>
      </c>
      <c r="J642" t="s">
        <v>985</v>
      </c>
      <c r="K642" t="s">
        <v>986</v>
      </c>
      <c r="L642">
        <v>923</v>
      </c>
      <c r="N642" t="s">
        <v>2804</v>
      </c>
      <c r="O642" t="s">
        <v>2805</v>
      </c>
      <c r="P642">
        <v>1</v>
      </c>
      <c r="Q642" t="s">
        <v>2806</v>
      </c>
      <c r="R642" s="2">
        <v>244481</v>
      </c>
      <c r="S642" s="2">
        <v>244482</v>
      </c>
      <c r="T642" t="s">
        <v>2807</v>
      </c>
      <c r="U642">
        <v>23039556</v>
      </c>
      <c r="V642" t="s">
        <v>267</v>
      </c>
      <c r="W642">
        <v>2</v>
      </c>
      <c r="X642">
        <v>10</v>
      </c>
      <c r="Y642">
        <v>2</v>
      </c>
      <c r="Z642">
        <v>10</v>
      </c>
      <c r="AA642">
        <v>0</v>
      </c>
      <c r="AB642">
        <v>0</v>
      </c>
      <c r="AC642">
        <v>0</v>
      </c>
      <c r="AD642">
        <v>0</v>
      </c>
      <c r="AE642">
        <v>2</v>
      </c>
      <c r="AF642">
        <v>10</v>
      </c>
      <c r="AI642" t="s">
        <v>2537</v>
      </c>
      <c r="AJ642" t="s">
        <v>989</v>
      </c>
      <c r="AK642" t="s">
        <v>1039</v>
      </c>
      <c r="AL642" t="s">
        <v>1008</v>
      </c>
      <c r="AM642" t="s">
        <v>1009</v>
      </c>
      <c r="AN642" t="s">
        <v>2538</v>
      </c>
      <c r="AO642" t="s">
        <v>2539</v>
      </c>
      <c r="AP642">
        <v>10</v>
      </c>
      <c r="AQ642">
        <v>1</v>
      </c>
      <c r="AT642" t="s">
        <v>2540</v>
      </c>
      <c r="AU642" t="s">
        <v>2562</v>
      </c>
      <c r="AV642" t="s">
        <v>1010</v>
      </c>
      <c r="AW642" t="s">
        <v>765</v>
      </c>
      <c r="AX642" t="s">
        <v>990</v>
      </c>
      <c r="AY642">
        <v>0</v>
      </c>
      <c r="AZ642" t="s">
        <v>994</v>
      </c>
      <c r="BA642">
        <v>1179740891133</v>
      </c>
      <c r="BD642">
        <v>1</v>
      </c>
      <c r="BF642" t="s">
        <v>2563</v>
      </c>
      <c r="BG642">
        <v>1333314600</v>
      </c>
      <c r="BH642" t="s">
        <v>995</v>
      </c>
      <c r="BI642">
        <v>2</v>
      </c>
      <c r="BJ642">
        <v>10</v>
      </c>
      <c r="BK642">
        <v>1300</v>
      </c>
      <c r="BL642" t="s">
        <v>2543</v>
      </c>
    </row>
    <row r="643" spans="3:64">
      <c r="C643" s="2">
        <v>244482</v>
      </c>
      <c r="D643" s="2">
        <v>244482</v>
      </c>
      <c r="F643">
        <v>489</v>
      </c>
      <c r="G643" t="s">
        <v>2531</v>
      </c>
      <c r="H643">
        <v>23</v>
      </c>
      <c r="I643" t="s">
        <v>2532</v>
      </c>
      <c r="J643" t="s">
        <v>985</v>
      </c>
      <c r="K643" t="s">
        <v>986</v>
      </c>
      <c r="L643">
        <v>923</v>
      </c>
      <c r="N643" t="s">
        <v>2804</v>
      </c>
      <c r="O643" t="s">
        <v>2805</v>
      </c>
      <c r="P643">
        <v>1</v>
      </c>
      <c r="Q643" t="s">
        <v>2806</v>
      </c>
      <c r="R643" s="2">
        <v>244481</v>
      </c>
      <c r="S643" s="2">
        <v>244482</v>
      </c>
      <c r="T643" t="s">
        <v>2807</v>
      </c>
      <c r="U643">
        <v>23086963</v>
      </c>
      <c r="V643" t="s">
        <v>142</v>
      </c>
      <c r="W643">
        <v>3</v>
      </c>
      <c r="X643">
        <v>3</v>
      </c>
      <c r="Y643">
        <v>3</v>
      </c>
      <c r="Z643">
        <v>3</v>
      </c>
      <c r="AA643">
        <v>0</v>
      </c>
      <c r="AB643">
        <v>0</v>
      </c>
      <c r="AC643">
        <v>0</v>
      </c>
      <c r="AD643">
        <v>0</v>
      </c>
      <c r="AE643">
        <v>3</v>
      </c>
      <c r="AF643">
        <v>3</v>
      </c>
      <c r="AI643" t="s">
        <v>2537</v>
      </c>
      <c r="AJ643" t="s">
        <v>989</v>
      </c>
      <c r="AK643" t="s">
        <v>1039</v>
      </c>
      <c r="AL643" t="s">
        <v>1008</v>
      </c>
      <c r="AM643" t="s">
        <v>1009</v>
      </c>
      <c r="AN643" t="s">
        <v>2538</v>
      </c>
      <c r="AO643" t="s">
        <v>2539</v>
      </c>
      <c r="AP643">
        <v>10</v>
      </c>
      <c r="AQ643">
        <v>1</v>
      </c>
      <c r="AT643" t="s">
        <v>2540</v>
      </c>
      <c r="AU643" t="s">
        <v>2562</v>
      </c>
      <c r="AV643" t="s">
        <v>765</v>
      </c>
      <c r="AW643" t="s">
        <v>765</v>
      </c>
      <c r="AX643" t="s">
        <v>990</v>
      </c>
      <c r="AY643">
        <v>0</v>
      </c>
      <c r="AZ643" t="s">
        <v>994</v>
      </c>
      <c r="BA643">
        <v>1179740891133</v>
      </c>
      <c r="BD643">
        <v>1</v>
      </c>
      <c r="BF643" t="s">
        <v>2563</v>
      </c>
      <c r="BG643">
        <v>1333314600</v>
      </c>
      <c r="BH643" t="s">
        <v>995</v>
      </c>
      <c r="BI643">
        <v>3</v>
      </c>
      <c r="BJ643">
        <v>3</v>
      </c>
      <c r="BK643">
        <v>1300</v>
      </c>
      <c r="BL643" t="s">
        <v>2543</v>
      </c>
    </row>
    <row r="644" spans="3:64">
      <c r="C644" s="2">
        <v>244482</v>
      </c>
      <c r="D644" s="2">
        <v>244482</v>
      </c>
      <c r="F644">
        <v>489</v>
      </c>
      <c r="G644" t="s">
        <v>2531</v>
      </c>
      <c r="H644">
        <v>23</v>
      </c>
      <c r="I644" t="s">
        <v>2532</v>
      </c>
      <c r="J644" t="s">
        <v>985</v>
      </c>
      <c r="K644" t="s">
        <v>986</v>
      </c>
      <c r="L644">
        <v>923</v>
      </c>
      <c r="N644" t="s">
        <v>2804</v>
      </c>
      <c r="O644" t="s">
        <v>2805</v>
      </c>
      <c r="P644">
        <v>1</v>
      </c>
      <c r="Q644" t="s">
        <v>2806</v>
      </c>
      <c r="R644" s="2">
        <v>244481</v>
      </c>
      <c r="S644" s="2">
        <v>244482</v>
      </c>
      <c r="T644" t="s">
        <v>2807</v>
      </c>
      <c r="U644">
        <v>23015267</v>
      </c>
      <c r="V644" t="s">
        <v>183</v>
      </c>
      <c r="W644">
        <v>5</v>
      </c>
      <c r="X644">
        <v>5</v>
      </c>
      <c r="Y644">
        <v>5</v>
      </c>
      <c r="Z644">
        <v>5</v>
      </c>
      <c r="AA644">
        <v>0</v>
      </c>
      <c r="AB644">
        <v>0</v>
      </c>
      <c r="AC644">
        <v>0</v>
      </c>
      <c r="AD644">
        <v>0</v>
      </c>
      <c r="AE644">
        <v>5</v>
      </c>
      <c r="AF644">
        <v>5</v>
      </c>
      <c r="AI644" t="s">
        <v>2537</v>
      </c>
      <c r="AJ644" t="s">
        <v>989</v>
      </c>
      <c r="AK644" t="s">
        <v>1039</v>
      </c>
      <c r="AL644" t="s">
        <v>1008</v>
      </c>
      <c r="AM644" t="s">
        <v>1009</v>
      </c>
      <c r="AN644" t="s">
        <v>2538</v>
      </c>
      <c r="AO644" t="s">
        <v>2539</v>
      </c>
      <c r="AP644">
        <v>10</v>
      </c>
      <c r="AQ644">
        <v>1</v>
      </c>
      <c r="AT644" t="s">
        <v>2540</v>
      </c>
      <c r="AU644" t="s">
        <v>2562</v>
      </c>
      <c r="AV644" t="s">
        <v>765</v>
      </c>
      <c r="AW644" t="s">
        <v>765</v>
      </c>
      <c r="AX644" t="s">
        <v>990</v>
      </c>
      <c r="AY644">
        <v>0</v>
      </c>
      <c r="AZ644" t="s">
        <v>994</v>
      </c>
      <c r="BA644">
        <v>1179740891133</v>
      </c>
      <c r="BD644">
        <v>1</v>
      </c>
      <c r="BF644" t="s">
        <v>2563</v>
      </c>
      <c r="BG644">
        <v>1333314600</v>
      </c>
      <c r="BH644" t="s">
        <v>995</v>
      </c>
      <c r="BI644">
        <v>5</v>
      </c>
      <c r="BJ644">
        <v>5</v>
      </c>
      <c r="BK644">
        <v>1300</v>
      </c>
      <c r="BL644" t="s">
        <v>2543</v>
      </c>
    </row>
    <row r="645" spans="3:64">
      <c r="C645" s="2">
        <v>244482</v>
      </c>
      <c r="D645" s="2">
        <v>244482</v>
      </c>
      <c r="F645">
        <v>489</v>
      </c>
      <c r="G645" t="s">
        <v>2531</v>
      </c>
      <c r="H645">
        <v>23</v>
      </c>
      <c r="I645" t="s">
        <v>2532</v>
      </c>
      <c r="J645" t="s">
        <v>985</v>
      </c>
      <c r="K645" t="s">
        <v>986</v>
      </c>
      <c r="L645">
        <v>923</v>
      </c>
      <c r="N645" t="s">
        <v>2804</v>
      </c>
      <c r="O645" t="s">
        <v>2805</v>
      </c>
      <c r="P645">
        <v>1</v>
      </c>
      <c r="Q645" t="s">
        <v>2806</v>
      </c>
      <c r="R645" s="2">
        <v>244481</v>
      </c>
      <c r="S645" s="2">
        <v>244482</v>
      </c>
      <c r="T645" t="s">
        <v>2807</v>
      </c>
      <c r="U645">
        <v>23086964</v>
      </c>
      <c r="V645" t="s">
        <v>156</v>
      </c>
      <c r="W645">
        <v>3</v>
      </c>
      <c r="X645">
        <v>3</v>
      </c>
      <c r="Y645">
        <v>3</v>
      </c>
      <c r="Z645">
        <v>3</v>
      </c>
      <c r="AA645">
        <v>0</v>
      </c>
      <c r="AB645">
        <v>0</v>
      </c>
      <c r="AC645">
        <v>0</v>
      </c>
      <c r="AD645">
        <v>0</v>
      </c>
      <c r="AE645">
        <v>3</v>
      </c>
      <c r="AF645">
        <v>3</v>
      </c>
      <c r="AI645" t="s">
        <v>2537</v>
      </c>
      <c r="AJ645" t="s">
        <v>989</v>
      </c>
      <c r="AK645" t="s">
        <v>1039</v>
      </c>
      <c r="AL645" t="s">
        <v>1008</v>
      </c>
      <c r="AM645" t="s">
        <v>1009</v>
      </c>
      <c r="AN645" t="s">
        <v>2538</v>
      </c>
      <c r="AO645" t="s">
        <v>2539</v>
      </c>
      <c r="AP645">
        <v>10</v>
      </c>
      <c r="AQ645">
        <v>1</v>
      </c>
      <c r="AT645" t="s">
        <v>2540</v>
      </c>
      <c r="AU645" t="s">
        <v>2562</v>
      </c>
      <c r="AV645" t="s">
        <v>765</v>
      </c>
      <c r="AW645" t="s">
        <v>765</v>
      </c>
      <c r="AX645" t="s">
        <v>990</v>
      </c>
      <c r="AY645">
        <v>0</v>
      </c>
      <c r="AZ645" t="s">
        <v>994</v>
      </c>
      <c r="BA645">
        <v>1179740891133</v>
      </c>
      <c r="BD645">
        <v>1</v>
      </c>
      <c r="BF645" t="s">
        <v>2563</v>
      </c>
      <c r="BG645">
        <v>1333314600</v>
      </c>
      <c r="BH645" t="s">
        <v>995</v>
      </c>
      <c r="BI645">
        <v>3</v>
      </c>
      <c r="BJ645">
        <v>3</v>
      </c>
      <c r="BK645">
        <v>1300</v>
      </c>
      <c r="BL645" t="s">
        <v>2543</v>
      </c>
    </row>
    <row r="646" spans="3:64">
      <c r="C646" s="2">
        <v>244482</v>
      </c>
      <c r="D646" s="2">
        <v>244482</v>
      </c>
      <c r="F646">
        <v>489</v>
      </c>
      <c r="G646" t="s">
        <v>2531</v>
      </c>
      <c r="H646">
        <v>23</v>
      </c>
      <c r="I646" t="s">
        <v>2532</v>
      </c>
      <c r="J646" t="s">
        <v>985</v>
      </c>
      <c r="K646" t="s">
        <v>986</v>
      </c>
      <c r="L646">
        <v>923</v>
      </c>
      <c r="N646" t="s">
        <v>2804</v>
      </c>
      <c r="O646" t="s">
        <v>2805</v>
      </c>
      <c r="P646">
        <v>1</v>
      </c>
      <c r="Q646" t="s">
        <v>2806</v>
      </c>
      <c r="R646" s="2">
        <v>244481</v>
      </c>
      <c r="S646" s="2">
        <v>244482</v>
      </c>
      <c r="T646" t="s">
        <v>2807</v>
      </c>
      <c r="U646">
        <v>23095547</v>
      </c>
      <c r="V646" t="s">
        <v>144</v>
      </c>
      <c r="W646">
        <v>3</v>
      </c>
      <c r="X646">
        <v>3</v>
      </c>
      <c r="Y646">
        <v>3</v>
      </c>
      <c r="Z646">
        <v>3</v>
      </c>
      <c r="AA646">
        <v>0</v>
      </c>
      <c r="AB646">
        <v>0</v>
      </c>
      <c r="AC646">
        <v>0</v>
      </c>
      <c r="AD646">
        <v>0</v>
      </c>
      <c r="AE646">
        <v>3</v>
      </c>
      <c r="AF646">
        <v>3</v>
      </c>
      <c r="AI646" t="s">
        <v>2537</v>
      </c>
      <c r="AJ646" t="s">
        <v>989</v>
      </c>
      <c r="AK646" t="s">
        <v>1039</v>
      </c>
      <c r="AL646" t="s">
        <v>1008</v>
      </c>
      <c r="AM646" t="s">
        <v>1009</v>
      </c>
      <c r="AN646" t="s">
        <v>2538</v>
      </c>
      <c r="AO646" t="s">
        <v>2539</v>
      </c>
      <c r="AP646">
        <v>10</v>
      </c>
      <c r="AQ646">
        <v>1</v>
      </c>
      <c r="AT646" t="s">
        <v>2540</v>
      </c>
      <c r="AU646" t="s">
        <v>2562</v>
      </c>
      <c r="AV646" t="s">
        <v>765</v>
      </c>
      <c r="AW646" t="s">
        <v>765</v>
      </c>
      <c r="AX646" t="s">
        <v>990</v>
      </c>
      <c r="AY646">
        <v>0</v>
      </c>
      <c r="AZ646" t="s">
        <v>994</v>
      </c>
      <c r="BA646">
        <v>1179740891133</v>
      </c>
      <c r="BD646">
        <v>1</v>
      </c>
      <c r="BF646" t="s">
        <v>2563</v>
      </c>
      <c r="BG646">
        <v>1333314600</v>
      </c>
      <c r="BH646" t="s">
        <v>995</v>
      </c>
      <c r="BI646">
        <v>3</v>
      </c>
      <c r="BJ646">
        <v>3</v>
      </c>
      <c r="BK646">
        <v>1300</v>
      </c>
      <c r="BL646" t="s">
        <v>2543</v>
      </c>
    </row>
    <row r="647" spans="3:64">
      <c r="C647" s="2">
        <v>244482</v>
      </c>
      <c r="D647" s="2">
        <v>244482</v>
      </c>
      <c r="F647">
        <v>489</v>
      </c>
      <c r="G647" t="s">
        <v>2531</v>
      </c>
      <c r="H647">
        <v>23</v>
      </c>
      <c r="I647" t="s">
        <v>2532</v>
      </c>
      <c r="J647" t="s">
        <v>985</v>
      </c>
      <c r="K647" t="s">
        <v>986</v>
      </c>
      <c r="L647">
        <v>923</v>
      </c>
      <c r="N647" t="s">
        <v>2804</v>
      </c>
      <c r="O647" t="s">
        <v>2805</v>
      </c>
      <c r="P647">
        <v>1</v>
      </c>
      <c r="Q647" t="s">
        <v>2806</v>
      </c>
      <c r="R647" s="2">
        <v>244481</v>
      </c>
      <c r="S647" s="2">
        <v>244482</v>
      </c>
      <c r="T647" t="s">
        <v>2807</v>
      </c>
      <c r="U647">
        <v>23090974</v>
      </c>
      <c r="V647" t="s">
        <v>211</v>
      </c>
      <c r="W647">
        <v>3</v>
      </c>
      <c r="X647">
        <v>3</v>
      </c>
      <c r="Y647">
        <v>3</v>
      </c>
      <c r="Z647">
        <v>3</v>
      </c>
      <c r="AA647">
        <v>0</v>
      </c>
      <c r="AB647">
        <v>0</v>
      </c>
      <c r="AC647">
        <v>0</v>
      </c>
      <c r="AD647">
        <v>0</v>
      </c>
      <c r="AE647">
        <v>3</v>
      </c>
      <c r="AF647">
        <v>3</v>
      </c>
      <c r="AI647" t="s">
        <v>2537</v>
      </c>
      <c r="AJ647" t="s">
        <v>989</v>
      </c>
      <c r="AK647" t="s">
        <v>1039</v>
      </c>
      <c r="AL647" t="s">
        <v>1008</v>
      </c>
      <c r="AM647" t="s">
        <v>1009</v>
      </c>
      <c r="AN647" t="s">
        <v>2538</v>
      </c>
      <c r="AO647" t="s">
        <v>2539</v>
      </c>
      <c r="AP647">
        <v>10</v>
      </c>
      <c r="AQ647">
        <v>1</v>
      </c>
      <c r="AT647" t="s">
        <v>2540</v>
      </c>
      <c r="AU647" t="s">
        <v>2562</v>
      </c>
      <c r="AV647" t="s">
        <v>765</v>
      </c>
      <c r="AW647" t="s">
        <v>765</v>
      </c>
      <c r="AX647" t="s">
        <v>990</v>
      </c>
      <c r="AY647">
        <v>0</v>
      </c>
      <c r="AZ647" t="s">
        <v>994</v>
      </c>
      <c r="BA647">
        <v>1179740891133</v>
      </c>
      <c r="BD647">
        <v>1</v>
      </c>
      <c r="BF647" t="s">
        <v>2563</v>
      </c>
      <c r="BG647">
        <v>1333314600</v>
      </c>
      <c r="BH647" t="s">
        <v>995</v>
      </c>
      <c r="BI647">
        <v>3</v>
      </c>
      <c r="BJ647">
        <v>3</v>
      </c>
      <c r="BK647">
        <v>1300</v>
      </c>
      <c r="BL647" t="s">
        <v>2543</v>
      </c>
    </row>
    <row r="648" spans="3:64">
      <c r="C648" s="2">
        <v>244482</v>
      </c>
      <c r="D648" s="2">
        <v>244482</v>
      </c>
      <c r="F648">
        <v>489</v>
      </c>
      <c r="G648" t="s">
        <v>2531</v>
      </c>
      <c r="H648">
        <v>23</v>
      </c>
      <c r="I648" t="s">
        <v>2532</v>
      </c>
      <c r="J648" t="s">
        <v>985</v>
      </c>
      <c r="K648" t="s">
        <v>986</v>
      </c>
      <c r="L648">
        <v>923</v>
      </c>
      <c r="N648" t="s">
        <v>2804</v>
      </c>
      <c r="O648" t="s">
        <v>2805</v>
      </c>
      <c r="P648">
        <v>1</v>
      </c>
      <c r="Q648" t="s">
        <v>2806</v>
      </c>
      <c r="R648" s="2">
        <v>244481</v>
      </c>
      <c r="S648" s="2">
        <v>244482</v>
      </c>
      <c r="T648" t="s">
        <v>2807</v>
      </c>
      <c r="U648">
        <v>23090975</v>
      </c>
      <c r="V648" t="s">
        <v>249</v>
      </c>
      <c r="W648">
        <v>3</v>
      </c>
      <c r="X648">
        <v>3</v>
      </c>
      <c r="Y648">
        <v>3</v>
      </c>
      <c r="Z648">
        <v>3</v>
      </c>
      <c r="AA648">
        <v>0</v>
      </c>
      <c r="AB648">
        <v>0</v>
      </c>
      <c r="AC648">
        <v>0</v>
      </c>
      <c r="AD648">
        <v>0</v>
      </c>
      <c r="AE648">
        <v>3</v>
      </c>
      <c r="AF648">
        <v>3</v>
      </c>
      <c r="AI648" t="s">
        <v>2537</v>
      </c>
      <c r="AJ648" t="s">
        <v>989</v>
      </c>
      <c r="AK648" t="s">
        <v>1039</v>
      </c>
      <c r="AL648" t="s">
        <v>1008</v>
      </c>
      <c r="AM648" t="s">
        <v>1009</v>
      </c>
      <c r="AN648" t="s">
        <v>2538</v>
      </c>
      <c r="AO648" t="s">
        <v>2539</v>
      </c>
      <c r="AP648">
        <v>10</v>
      </c>
      <c r="AQ648">
        <v>1</v>
      </c>
      <c r="AT648" t="s">
        <v>2540</v>
      </c>
      <c r="AU648" t="s">
        <v>2562</v>
      </c>
      <c r="AV648" t="s">
        <v>765</v>
      </c>
      <c r="AW648" t="s">
        <v>765</v>
      </c>
      <c r="AX648" t="s">
        <v>990</v>
      </c>
      <c r="AY648">
        <v>0</v>
      </c>
      <c r="AZ648" t="s">
        <v>994</v>
      </c>
      <c r="BA648">
        <v>1179740891133</v>
      </c>
      <c r="BD648">
        <v>1</v>
      </c>
      <c r="BF648" t="s">
        <v>2563</v>
      </c>
      <c r="BG648">
        <v>1333314600</v>
      </c>
      <c r="BH648" t="s">
        <v>995</v>
      </c>
      <c r="BI648">
        <v>3</v>
      </c>
      <c r="BJ648">
        <v>3</v>
      </c>
      <c r="BK648">
        <v>1300</v>
      </c>
      <c r="BL648" t="s">
        <v>2543</v>
      </c>
    </row>
    <row r="649" spans="3:64">
      <c r="C649" s="2">
        <v>244482</v>
      </c>
      <c r="D649" s="2">
        <v>244482</v>
      </c>
      <c r="F649">
        <v>489</v>
      </c>
      <c r="G649" t="s">
        <v>2531</v>
      </c>
      <c r="H649">
        <v>23</v>
      </c>
      <c r="I649" t="s">
        <v>2532</v>
      </c>
      <c r="J649" t="s">
        <v>985</v>
      </c>
      <c r="K649" t="s">
        <v>986</v>
      </c>
      <c r="L649">
        <v>923</v>
      </c>
      <c r="N649" t="s">
        <v>2804</v>
      </c>
      <c r="O649" t="s">
        <v>2805</v>
      </c>
      <c r="P649">
        <v>1</v>
      </c>
      <c r="Q649" t="s">
        <v>2806</v>
      </c>
      <c r="R649" s="2">
        <v>244481</v>
      </c>
      <c r="S649" s="2">
        <v>244482</v>
      </c>
      <c r="T649" t="s">
        <v>2807</v>
      </c>
      <c r="U649">
        <v>23088348</v>
      </c>
      <c r="V649" t="s">
        <v>78</v>
      </c>
      <c r="W649">
        <v>5</v>
      </c>
      <c r="X649">
        <v>5</v>
      </c>
      <c r="Y649">
        <v>5</v>
      </c>
      <c r="Z649">
        <v>5</v>
      </c>
      <c r="AA649">
        <v>0</v>
      </c>
      <c r="AB649">
        <v>0</v>
      </c>
      <c r="AC649">
        <v>0</v>
      </c>
      <c r="AD649">
        <v>0</v>
      </c>
      <c r="AE649">
        <v>5</v>
      </c>
      <c r="AF649">
        <v>5</v>
      </c>
      <c r="AI649" t="s">
        <v>2537</v>
      </c>
      <c r="AJ649" t="s">
        <v>989</v>
      </c>
      <c r="AK649" t="s">
        <v>1007</v>
      </c>
      <c r="AL649" t="s">
        <v>1008</v>
      </c>
      <c r="AM649" t="s">
        <v>1009</v>
      </c>
      <c r="AN649" t="s">
        <v>2538</v>
      </c>
      <c r="AO649" t="s">
        <v>2539</v>
      </c>
      <c r="AP649">
        <v>10</v>
      </c>
      <c r="AQ649">
        <v>1</v>
      </c>
      <c r="AT649" t="s">
        <v>2540</v>
      </c>
      <c r="AU649" t="s">
        <v>2562</v>
      </c>
      <c r="AV649" t="s">
        <v>765</v>
      </c>
      <c r="AW649" t="s">
        <v>765</v>
      </c>
      <c r="AX649" t="s">
        <v>990</v>
      </c>
      <c r="AY649">
        <v>0</v>
      </c>
      <c r="AZ649" t="s">
        <v>994</v>
      </c>
      <c r="BA649">
        <v>1179740891133</v>
      </c>
      <c r="BD649">
        <v>1</v>
      </c>
      <c r="BF649" t="s">
        <v>2563</v>
      </c>
      <c r="BG649">
        <v>1333314600</v>
      </c>
      <c r="BH649" t="s">
        <v>995</v>
      </c>
      <c r="BI649">
        <v>5</v>
      </c>
      <c r="BJ649">
        <v>5</v>
      </c>
      <c r="BK649">
        <v>1300</v>
      </c>
      <c r="BL649" t="s">
        <v>2543</v>
      </c>
    </row>
    <row r="650" spans="3:64">
      <c r="C650" s="2">
        <v>244482</v>
      </c>
      <c r="D650" s="2">
        <v>244482</v>
      </c>
      <c r="F650">
        <v>489</v>
      </c>
      <c r="G650" t="s">
        <v>2531</v>
      </c>
      <c r="H650">
        <v>23</v>
      </c>
      <c r="I650" t="s">
        <v>2532</v>
      </c>
      <c r="J650" t="s">
        <v>985</v>
      </c>
      <c r="K650" t="s">
        <v>986</v>
      </c>
      <c r="L650">
        <v>923</v>
      </c>
      <c r="N650" t="s">
        <v>2804</v>
      </c>
      <c r="O650" t="s">
        <v>2805</v>
      </c>
      <c r="P650">
        <v>1</v>
      </c>
      <c r="Q650" t="s">
        <v>2806</v>
      </c>
      <c r="R650" s="2">
        <v>244481</v>
      </c>
      <c r="S650" s="2">
        <v>244482</v>
      </c>
      <c r="T650" t="s">
        <v>2807</v>
      </c>
      <c r="U650">
        <v>23086968</v>
      </c>
      <c r="V650" t="s">
        <v>247</v>
      </c>
      <c r="W650">
        <v>3</v>
      </c>
      <c r="X650">
        <v>3</v>
      </c>
      <c r="Y650">
        <v>3</v>
      </c>
      <c r="Z650">
        <v>3</v>
      </c>
      <c r="AA650">
        <v>0</v>
      </c>
      <c r="AB650">
        <v>0</v>
      </c>
      <c r="AC650">
        <v>0</v>
      </c>
      <c r="AD650">
        <v>0</v>
      </c>
      <c r="AE650">
        <v>3</v>
      </c>
      <c r="AF650">
        <v>3</v>
      </c>
      <c r="AI650" t="s">
        <v>2537</v>
      </c>
      <c r="AJ650" t="s">
        <v>989</v>
      </c>
      <c r="AK650" t="s">
        <v>1039</v>
      </c>
      <c r="AL650" t="s">
        <v>1008</v>
      </c>
      <c r="AM650" t="s">
        <v>1009</v>
      </c>
      <c r="AN650" t="s">
        <v>2538</v>
      </c>
      <c r="AO650" t="s">
        <v>2539</v>
      </c>
      <c r="AP650">
        <v>10</v>
      </c>
      <c r="AQ650">
        <v>1</v>
      </c>
      <c r="AT650" t="s">
        <v>2540</v>
      </c>
      <c r="AU650" t="s">
        <v>2562</v>
      </c>
      <c r="AV650" t="s">
        <v>765</v>
      </c>
      <c r="AW650" t="s">
        <v>765</v>
      </c>
      <c r="AX650" t="s">
        <v>990</v>
      </c>
      <c r="AY650">
        <v>0</v>
      </c>
      <c r="AZ650" t="s">
        <v>994</v>
      </c>
      <c r="BA650">
        <v>1179740891133</v>
      </c>
      <c r="BD650">
        <v>1</v>
      </c>
      <c r="BF650" t="s">
        <v>2563</v>
      </c>
      <c r="BG650">
        <v>1333314600</v>
      </c>
      <c r="BH650" t="s">
        <v>995</v>
      </c>
      <c r="BI650">
        <v>3</v>
      </c>
      <c r="BJ650">
        <v>3</v>
      </c>
      <c r="BK650">
        <v>1300</v>
      </c>
      <c r="BL650" t="s">
        <v>2543</v>
      </c>
    </row>
    <row r="651" spans="3:64">
      <c r="C651" s="2">
        <v>244482</v>
      </c>
      <c r="D651" s="2">
        <v>244482</v>
      </c>
      <c r="F651">
        <v>489</v>
      </c>
      <c r="G651" t="s">
        <v>2531</v>
      </c>
      <c r="H651">
        <v>23</v>
      </c>
      <c r="I651" t="s">
        <v>2532</v>
      </c>
      <c r="J651" t="s">
        <v>985</v>
      </c>
      <c r="K651" t="s">
        <v>986</v>
      </c>
      <c r="L651">
        <v>923</v>
      </c>
      <c r="N651" t="s">
        <v>2804</v>
      </c>
      <c r="O651" t="s">
        <v>2805</v>
      </c>
      <c r="P651">
        <v>1</v>
      </c>
      <c r="Q651" t="s">
        <v>2806</v>
      </c>
      <c r="R651" s="2">
        <v>244481</v>
      </c>
      <c r="S651" s="2">
        <v>244482</v>
      </c>
      <c r="T651" t="s">
        <v>2807</v>
      </c>
      <c r="U651">
        <v>23090984</v>
      </c>
      <c r="V651" t="s">
        <v>227</v>
      </c>
      <c r="W651">
        <v>3</v>
      </c>
      <c r="X651">
        <v>3</v>
      </c>
      <c r="Y651">
        <v>3</v>
      </c>
      <c r="Z651">
        <v>3</v>
      </c>
      <c r="AA651">
        <v>0</v>
      </c>
      <c r="AB651">
        <v>0</v>
      </c>
      <c r="AC651">
        <v>0</v>
      </c>
      <c r="AD651">
        <v>0</v>
      </c>
      <c r="AE651">
        <v>3</v>
      </c>
      <c r="AF651">
        <v>3</v>
      </c>
      <c r="AI651" t="s">
        <v>2537</v>
      </c>
      <c r="AJ651" t="s">
        <v>989</v>
      </c>
      <c r="AK651" t="s">
        <v>1039</v>
      </c>
      <c r="AL651" t="s">
        <v>1008</v>
      </c>
      <c r="AM651" t="s">
        <v>1009</v>
      </c>
      <c r="AN651" t="s">
        <v>2538</v>
      </c>
      <c r="AO651" t="s">
        <v>2539</v>
      </c>
      <c r="AP651">
        <v>10</v>
      </c>
      <c r="AQ651">
        <v>1</v>
      </c>
      <c r="AT651" t="s">
        <v>2540</v>
      </c>
      <c r="AU651" t="s">
        <v>2562</v>
      </c>
      <c r="AV651" t="s">
        <v>765</v>
      </c>
      <c r="AW651" t="s">
        <v>765</v>
      </c>
      <c r="AX651" t="s">
        <v>990</v>
      </c>
      <c r="AY651">
        <v>0</v>
      </c>
      <c r="AZ651" t="s">
        <v>994</v>
      </c>
      <c r="BA651">
        <v>1179740891133</v>
      </c>
      <c r="BD651">
        <v>1</v>
      </c>
      <c r="BF651" t="s">
        <v>2563</v>
      </c>
      <c r="BG651">
        <v>1333314600</v>
      </c>
      <c r="BH651" t="s">
        <v>995</v>
      </c>
      <c r="BI651">
        <v>3</v>
      </c>
      <c r="BJ651">
        <v>3</v>
      </c>
      <c r="BK651">
        <v>1300</v>
      </c>
      <c r="BL651" t="s">
        <v>2543</v>
      </c>
    </row>
    <row r="652" spans="3:64">
      <c r="C652" s="2">
        <v>244482</v>
      </c>
      <c r="D652" s="2">
        <v>244482</v>
      </c>
      <c r="F652">
        <v>489</v>
      </c>
      <c r="G652" t="s">
        <v>2531</v>
      </c>
      <c r="H652">
        <v>23</v>
      </c>
      <c r="I652" t="s">
        <v>2532</v>
      </c>
      <c r="J652" t="s">
        <v>985</v>
      </c>
      <c r="K652" t="s">
        <v>986</v>
      </c>
      <c r="L652">
        <v>923</v>
      </c>
      <c r="N652" t="s">
        <v>2808</v>
      </c>
      <c r="O652" t="s">
        <v>2809</v>
      </c>
      <c r="P652">
        <v>1</v>
      </c>
      <c r="Q652" t="s">
        <v>2810</v>
      </c>
      <c r="R652" s="2">
        <v>244481</v>
      </c>
      <c r="S652" s="2">
        <v>244482</v>
      </c>
      <c r="T652" t="s">
        <v>2811</v>
      </c>
      <c r="U652">
        <v>23086968</v>
      </c>
      <c r="V652" t="s">
        <v>247</v>
      </c>
      <c r="W652">
        <v>9</v>
      </c>
      <c r="X652">
        <v>9</v>
      </c>
      <c r="Y652">
        <v>9</v>
      </c>
      <c r="Z652">
        <v>9</v>
      </c>
      <c r="AA652">
        <v>0</v>
      </c>
      <c r="AB652">
        <v>0</v>
      </c>
      <c r="AC652">
        <v>0</v>
      </c>
      <c r="AD652">
        <v>0</v>
      </c>
      <c r="AE652">
        <v>9</v>
      </c>
      <c r="AF652">
        <v>9</v>
      </c>
      <c r="AI652" t="s">
        <v>2537</v>
      </c>
      <c r="AJ652" t="s">
        <v>989</v>
      </c>
      <c r="AK652" t="s">
        <v>1039</v>
      </c>
      <c r="AL652" t="s">
        <v>1008</v>
      </c>
      <c r="AM652" t="s">
        <v>1009</v>
      </c>
      <c r="AN652" t="s">
        <v>2538</v>
      </c>
      <c r="AO652" t="s">
        <v>2539</v>
      </c>
      <c r="AP652">
        <v>10</v>
      </c>
      <c r="AQ652">
        <v>1</v>
      </c>
      <c r="AT652" t="s">
        <v>2540</v>
      </c>
      <c r="AU652" t="s">
        <v>2562</v>
      </c>
      <c r="AV652" t="s">
        <v>765</v>
      </c>
      <c r="AW652" t="s">
        <v>765</v>
      </c>
      <c r="AX652" t="s">
        <v>990</v>
      </c>
      <c r="AY652">
        <v>0</v>
      </c>
      <c r="AZ652" t="s">
        <v>994</v>
      </c>
      <c r="BA652">
        <v>1179740891186</v>
      </c>
      <c r="BD652">
        <v>1</v>
      </c>
      <c r="BF652" t="s">
        <v>2563</v>
      </c>
      <c r="BG652">
        <v>1333314600</v>
      </c>
      <c r="BH652" t="s">
        <v>995</v>
      </c>
      <c r="BI652">
        <v>9</v>
      </c>
      <c r="BJ652">
        <v>9</v>
      </c>
      <c r="BK652">
        <v>1300</v>
      </c>
      <c r="BL652" t="s">
        <v>2543</v>
      </c>
    </row>
    <row r="653" spans="3:64">
      <c r="C653" s="2">
        <v>244482</v>
      </c>
      <c r="D653" s="2">
        <v>244482</v>
      </c>
      <c r="F653">
        <v>489</v>
      </c>
      <c r="G653" t="s">
        <v>2531</v>
      </c>
      <c r="H653">
        <v>23</v>
      </c>
      <c r="I653" t="s">
        <v>2532</v>
      </c>
      <c r="J653" t="s">
        <v>985</v>
      </c>
      <c r="K653" t="s">
        <v>986</v>
      </c>
      <c r="L653">
        <v>923</v>
      </c>
      <c r="N653" t="s">
        <v>2808</v>
      </c>
      <c r="O653" t="s">
        <v>2809</v>
      </c>
      <c r="P653">
        <v>1</v>
      </c>
      <c r="Q653" t="s">
        <v>2810</v>
      </c>
      <c r="R653" s="2">
        <v>244481</v>
      </c>
      <c r="S653" s="2">
        <v>244482</v>
      </c>
      <c r="T653" t="s">
        <v>2811</v>
      </c>
      <c r="U653">
        <v>23086969</v>
      </c>
      <c r="V653" t="s">
        <v>189</v>
      </c>
      <c r="W653">
        <v>6</v>
      </c>
      <c r="X653">
        <v>6</v>
      </c>
      <c r="Y653">
        <v>6</v>
      </c>
      <c r="Z653">
        <v>6</v>
      </c>
      <c r="AA653">
        <v>0</v>
      </c>
      <c r="AB653">
        <v>0</v>
      </c>
      <c r="AC653">
        <v>0</v>
      </c>
      <c r="AD653">
        <v>0</v>
      </c>
      <c r="AE653">
        <v>6</v>
      </c>
      <c r="AF653">
        <v>6</v>
      </c>
      <c r="AI653" t="s">
        <v>2537</v>
      </c>
      <c r="AJ653" t="s">
        <v>989</v>
      </c>
      <c r="AK653" t="s">
        <v>1039</v>
      </c>
      <c r="AL653" t="s">
        <v>1008</v>
      </c>
      <c r="AM653" t="s">
        <v>1009</v>
      </c>
      <c r="AN653" t="s">
        <v>2538</v>
      </c>
      <c r="AO653" t="s">
        <v>2539</v>
      </c>
      <c r="AP653">
        <v>10</v>
      </c>
      <c r="AQ653">
        <v>1</v>
      </c>
      <c r="AT653" t="s">
        <v>2540</v>
      </c>
      <c r="AU653" t="s">
        <v>2562</v>
      </c>
      <c r="AV653" t="s">
        <v>765</v>
      </c>
      <c r="AW653" t="s">
        <v>765</v>
      </c>
      <c r="AX653" t="s">
        <v>990</v>
      </c>
      <c r="AY653">
        <v>0</v>
      </c>
      <c r="AZ653" t="s">
        <v>994</v>
      </c>
      <c r="BA653">
        <v>1179740891186</v>
      </c>
      <c r="BD653">
        <v>1</v>
      </c>
      <c r="BF653" t="s">
        <v>2563</v>
      </c>
      <c r="BG653">
        <v>1333314600</v>
      </c>
      <c r="BH653" t="s">
        <v>995</v>
      </c>
      <c r="BI653">
        <v>6</v>
      </c>
      <c r="BJ653">
        <v>6</v>
      </c>
      <c r="BK653">
        <v>1300</v>
      </c>
      <c r="BL653" t="s">
        <v>2543</v>
      </c>
    </row>
    <row r="654" spans="3:64">
      <c r="C654" s="2">
        <v>244482</v>
      </c>
      <c r="D654" s="2">
        <v>244482</v>
      </c>
      <c r="F654">
        <v>489</v>
      </c>
      <c r="G654" t="s">
        <v>2531</v>
      </c>
      <c r="H654">
        <v>23</v>
      </c>
      <c r="I654" t="s">
        <v>2532</v>
      </c>
      <c r="J654" t="s">
        <v>985</v>
      </c>
      <c r="K654" t="s">
        <v>986</v>
      </c>
      <c r="L654">
        <v>923</v>
      </c>
      <c r="N654" t="s">
        <v>2808</v>
      </c>
      <c r="O654" t="s">
        <v>2809</v>
      </c>
      <c r="P654">
        <v>1</v>
      </c>
      <c r="Q654" t="s">
        <v>2810</v>
      </c>
      <c r="R654" s="2">
        <v>244481</v>
      </c>
      <c r="S654" s="2">
        <v>244482</v>
      </c>
      <c r="T654" t="s">
        <v>2811</v>
      </c>
      <c r="U654">
        <v>23090969</v>
      </c>
      <c r="V654" t="s">
        <v>273</v>
      </c>
      <c r="W654">
        <v>21</v>
      </c>
      <c r="X654">
        <v>21</v>
      </c>
      <c r="Y654">
        <v>21</v>
      </c>
      <c r="Z654">
        <v>21</v>
      </c>
      <c r="AA654">
        <v>0</v>
      </c>
      <c r="AB654">
        <v>0</v>
      </c>
      <c r="AC654">
        <v>0</v>
      </c>
      <c r="AD654">
        <v>0</v>
      </c>
      <c r="AE654">
        <v>21</v>
      </c>
      <c r="AF654">
        <v>21</v>
      </c>
      <c r="AI654" t="s">
        <v>2537</v>
      </c>
      <c r="AJ654" t="s">
        <v>989</v>
      </c>
      <c r="AK654" t="s">
        <v>1039</v>
      </c>
      <c r="AL654" t="s">
        <v>1008</v>
      </c>
      <c r="AM654" t="s">
        <v>1009</v>
      </c>
      <c r="AN654" t="s">
        <v>2538</v>
      </c>
      <c r="AO654" t="s">
        <v>2539</v>
      </c>
      <c r="AP654">
        <v>10</v>
      </c>
      <c r="AQ654">
        <v>1</v>
      </c>
      <c r="AT654" t="s">
        <v>2540</v>
      </c>
      <c r="AU654" t="s">
        <v>2562</v>
      </c>
      <c r="AV654" t="s">
        <v>765</v>
      </c>
      <c r="AW654" t="s">
        <v>765</v>
      </c>
      <c r="AX654" t="s">
        <v>990</v>
      </c>
      <c r="AY654">
        <v>0</v>
      </c>
      <c r="AZ654" t="s">
        <v>994</v>
      </c>
      <c r="BA654">
        <v>1179740891186</v>
      </c>
      <c r="BD654">
        <v>1</v>
      </c>
      <c r="BF654" t="s">
        <v>2563</v>
      </c>
      <c r="BG654">
        <v>1333314600</v>
      </c>
      <c r="BH654" t="s">
        <v>995</v>
      </c>
      <c r="BI654">
        <v>21</v>
      </c>
      <c r="BJ654">
        <v>21</v>
      </c>
      <c r="BK654">
        <v>1300</v>
      </c>
      <c r="BL654" t="s">
        <v>2543</v>
      </c>
    </row>
    <row r="655" spans="3:64">
      <c r="C655" s="2">
        <v>244482</v>
      </c>
      <c r="D655" s="2">
        <v>244482</v>
      </c>
      <c r="F655">
        <v>489</v>
      </c>
      <c r="G655" t="s">
        <v>2531</v>
      </c>
      <c r="H655">
        <v>23</v>
      </c>
      <c r="I655" t="s">
        <v>2532</v>
      </c>
      <c r="J655" t="s">
        <v>985</v>
      </c>
      <c r="K655" t="s">
        <v>986</v>
      </c>
      <c r="L655">
        <v>923</v>
      </c>
      <c r="N655" t="s">
        <v>2808</v>
      </c>
      <c r="O655" t="s">
        <v>2809</v>
      </c>
      <c r="P655">
        <v>1</v>
      </c>
      <c r="Q655" t="s">
        <v>2810</v>
      </c>
      <c r="R655" s="2">
        <v>244481</v>
      </c>
      <c r="S655" s="2">
        <v>244482</v>
      </c>
      <c r="T655" t="s">
        <v>2811</v>
      </c>
      <c r="U655">
        <v>23086966</v>
      </c>
      <c r="V655" t="s">
        <v>199</v>
      </c>
      <c r="W655">
        <v>3</v>
      </c>
      <c r="X655">
        <v>3</v>
      </c>
      <c r="Y655">
        <v>3</v>
      </c>
      <c r="Z655">
        <v>3</v>
      </c>
      <c r="AA655">
        <v>0</v>
      </c>
      <c r="AB655">
        <v>0</v>
      </c>
      <c r="AC655">
        <v>0</v>
      </c>
      <c r="AD655">
        <v>0</v>
      </c>
      <c r="AE655">
        <v>3</v>
      </c>
      <c r="AF655">
        <v>3</v>
      </c>
      <c r="AI655" t="s">
        <v>2537</v>
      </c>
      <c r="AJ655" t="s">
        <v>989</v>
      </c>
      <c r="AK655" t="s">
        <v>1039</v>
      </c>
      <c r="AL655" t="s">
        <v>1008</v>
      </c>
      <c r="AM655" t="s">
        <v>1009</v>
      </c>
      <c r="AN655" t="s">
        <v>2538</v>
      </c>
      <c r="AO655" t="s">
        <v>2539</v>
      </c>
      <c r="AP655">
        <v>10</v>
      </c>
      <c r="AQ655">
        <v>1</v>
      </c>
      <c r="AT655" t="s">
        <v>2540</v>
      </c>
      <c r="AU655" t="s">
        <v>2562</v>
      </c>
      <c r="AV655" t="s">
        <v>765</v>
      </c>
      <c r="AW655" t="s">
        <v>765</v>
      </c>
      <c r="AX655" t="s">
        <v>990</v>
      </c>
      <c r="AY655">
        <v>0</v>
      </c>
      <c r="AZ655" t="s">
        <v>994</v>
      </c>
      <c r="BA655">
        <v>1179740891186</v>
      </c>
      <c r="BD655">
        <v>1</v>
      </c>
      <c r="BF655" t="s">
        <v>2563</v>
      </c>
      <c r="BG655">
        <v>1333314600</v>
      </c>
      <c r="BH655" t="s">
        <v>995</v>
      </c>
      <c r="BI655">
        <v>3</v>
      </c>
      <c r="BJ655">
        <v>3</v>
      </c>
      <c r="BK655">
        <v>1300</v>
      </c>
      <c r="BL655" t="s">
        <v>2543</v>
      </c>
    </row>
    <row r="656" spans="3:64">
      <c r="C656" s="2">
        <v>244482</v>
      </c>
      <c r="D656" s="2">
        <v>244482</v>
      </c>
      <c r="F656">
        <v>489</v>
      </c>
      <c r="G656" t="s">
        <v>2531</v>
      </c>
      <c r="H656">
        <v>23</v>
      </c>
      <c r="I656" t="s">
        <v>2532</v>
      </c>
      <c r="J656" t="s">
        <v>985</v>
      </c>
      <c r="K656" t="s">
        <v>986</v>
      </c>
      <c r="L656">
        <v>923</v>
      </c>
      <c r="N656" t="s">
        <v>2808</v>
      </c>
      <c r="O656" t="s">
        <v>2809</v>
      </c>
      <c r="P656">
        <v>1</v>
      </c>
      <c r="Q656" t="s">
        <v>2810</v>
      </c>
      <c r="R656" s="2">
        <v>244481</v>
      </c>
      <c r="S656" s="2">
        <v>244482</v>
      </c>
      <c r="T656" t="s">
        <v>2811</v>
      </c>
      <c r="U656">
        <v>23039556</v>
      </c>
      <c r="V656" t="s">
        <v>267</v>
      </c>
      <c r="W656">
        <v>2</v>
      </c>
      <c r="X656">
        <v>10</v>
      </c>
      <c r="Y656">
        <v>2</v>
      </c>
      <c r="Z656">
        <v>10</v>
      </c>
      <c r="AA656">
        <v>0</v>
      </c>
      <c r="AB656">
        <v>0</v>
      </c>
      <c r="AC656">
        <v>0</v>
      </c>
      <c r="AD656">
        <v>0</v>
      </c>
      <c r="AE656">
        <v>2</v>
      </c>
      <c r="AF656">
        <v>10</v>
      </c>
      <c r="AI656" t="s">
        <v>2537</v>
      </c>
      <c r="AJ656" t="s">
        <v>989</v>
      </c>
      <c r="AK656" t="s">
        <v>1039</v>
      </c>
      <c r="AL656" t="s">
        <v>1008</v>
      </c>
      <c r="AM656" t="s">
        <v>1009</v>
      </c>
      <c r="AN656" t="s">
        <v>2538</v>
      </c>
      <c r="AO656" t="s">
        <v>2539</v>
      </c>
      <c r="AP656">
        <v>10</v>
      </c>
      <c r="AQ656">
        <v>1</v>
      </c>
      <c r="AT656" t="s">
        <v>2540</v>
      </c>
      <c r="AU656" t="s">
        <v>2562</v>
      </c>
      <c r="AV656" t="s">
        <v>1010</v>
      </c>
      <c r="AW656" t="s">
        <v>765</v>
      </c>
      <c r="AX656" t="s">
        <v>990</v>
      </c>
      <c r="AY656">
        <v>0</v>
      </c>
      <c r="AZ656" t="s">
        <v>994</v>
      </c>
      <c r="BA656">
        <v>1179740891186</v>
      </c>
      <c r="BD656">
        <v>1</v>
      </c>
      <c r="BF656" t="s">
        <v>2563</v>
      </c>
      <c r="BG656">
        <v>1333314600</v>
      </c>
      <c r="BH656" t="s">
        <v>995</v>
      </c>
      <c r="BI656">
        <v>2</v>
      </c>
      <c r="BJ656">
        <v>10</v>
      </c>
      <c r="BK656">
        <v>1300</v>
      </c>
      <c r="BL656" t="s">
        <v>2543</v>
      </c>
    </row>
    <row r="657" spans="3:64">
      <c r="C657" s="2">
        <v>244482</v>
      </c>
      <c r="D657" s="2">
        <v>244482</v>
      </c>
      <c r="F657">
        <v>489</v>
      </c>
      <c r="G657" t="s">
        <v>2531</v>
      </c>
      <c r="H657">
        <v>23</v>
      </c>
      <c r="I657" t="s">
        <v>2532</v>
      </c>
      <c r="J657" t="s">
        <v>985</v>
      </c>
      <c r="K657" t="s">
        <v>986</v>
      </c>
      <c r="L657">
        <v>923</v>
      </c>
      <c r="N657" t="s">
        <v>2808</v>
      </c>
      <c r="O657" t="s">
        <v>2809</v>
      </c>
      <c r="P657">
        <v>1</v>
      </c>
      <c r="Q657" t="s">
        <v>2810</v>
      </c>
      <c r="R657" s="2">
        <v>244481</v>
      </c>
      <c r="S657" s="2">
        <v>244482</v>
      </c>
      <c r="T657" t="s">
        <v>2811</v>
      </c>
      <c r="U657">
        <v>23086964</v>
      </c>
      <c r="V657" t="s">
        <v>156</v>
      </c>
      <c r="W657">
        <v>162</v>
      </c>
      <c r="X657">
        <v>162</v>
      </c>
      <c r="Y657">
        <v>162</v>
      </c>
      <c r="Z657">
        <v>162</v>
      </c>
      <c r="AA657">
        <v>0</v>
      </c>
      <c r="AB657">
        <v>0</v>
      </c>
      <c r="AC657">
        <v>0</v>
      </c>
      <c r="AD657">
        <v>0</v>
      </c>
      <c r="AE657">
        <v>162</v>
      </c>
      <c r="AF657">
        <v>162</v>
      </c>
      <c r="AI657" t="s">
        <v>2537</v>
      </c>
      <c r="AJ657" t="s">
        <v>989</v>
      </c>
      <c r="AK657" t="s">
        <v>1039</v>
      </c>
      <c r="AL657" t="s">
        <v>1008</v>
      </c>
      <c r="AM657" t="s">
        <v>1009</v>
      </c>
      <c r="AN657" t="s">
        <v>2538</v>
      </c>
      <c r="AO657" t="s">
        <v>2539</v>
      </c>
      <c r="AP657">
        <v>10</v>
      </c>
      <c r="AQ657">
        <v>1</v>
      </c>
      <c r="AT657" t="s">
        <v>2540</v>
      </c>
      <c r="AU657" t="s">
        <v>2562</v>
      </c>
      <c r="AV657" t="s">
        <v>765</v>
      </c>
      <c r="AW657" t="s">
        <v>765</v>
      </c>
      <c r="AX657" t="s">
        <v>990</v>
      </c>
      <c r="AY657">
        <v>0</v>
      </c>
      <c r="AZ657" t="s">
        <v>994</v>
      </c>
      <c r="BA657">
        <v>1179740891186</v>
      </c>
      <c r="BD657">
        <v>1</v>
      </c>
      <c r="BF657" t="s">
        <v>2563</v>
      </c>
      <c r="BG657">
        <v>1333314600</v>
      </c>
      <c r="BH657" t="s">
        <v>995</v>
      </c>
      <c r="BI657">
        <v>162</v>
      </c>
      <c r="BJ657">
        <v>162</v>
      </c>
      <c r="BK657">
        <v>1300</v>
      </c>
      <c r="BL657" t="s">
        <v>2543</v>
      </c>
    </row>
    <row r="658" spans="3:64">
      <c r="C658" s="2">
        <v>244482</v>
      </c>
      <c r="D658" s="2">
        <v>244482</v>
      </c>
      <c r="F658">
        <v>489</v>
      </c>
      <c r="G658" t="s">
        <v>2531</v>
      </c>
      <c r="H658">
        <v>23</v>
      </c>
      <c r="I658" t="s">
        <v>2532</v>
      </c>
      <c r="J658" t="s">
        <v>985</v>
      </c>
      <c r="K658" t="s">
        <v>986</v>
      </c>
      <c r="L658">
        <v>923</v>
      </c>
      <c r="N658" t="s">
        <v>2808</v>
      </c>
      <c r="O658" t="s">
        <v>2809</v>
      </c>
      <c r="P658">
        <v>1</v>
      </c>
      <c r="Q658" t="s">
        <v>2810</v>
      </c>
      <c r="R658" s="2">
        <v>244481</v>
      </c>
      <c r="S658" s="2">
        <v>244482</v>
      </c>
      <c r="T658" t="s">
        <v>2811</v>
      </c>
      <c r="U658">
        <v>23090974</v>
      </c>
      <c r="V658" t="s">
        <v>211</v>
      </c>
      <c r="W658">
        <v>6</v>
      </c>
      <c r="X658">
        <v>6</v>
      </c>
      <c r="Y658">
        <v>6</v>
      </c>
      <c r="Z658">
        <v>6</v>
      </c>
      <c r="AA658">
        <v>0</v>
      </c>
      <c r="AB658">
        <v>0</v>
      </c>
      <c r="AC658">
        <v>0</v>
      </c>
      <c r="AD658">
        <v>0</v>
      </c>
      <c r="AE658">
        <v>6</v>
      </c>
      <c r="AF658">
        <v>6</v>
      </c>
      <c r="AI658" t="s">
        <v>2537</v>
      </c>
      <c r="AJ658" t="s">
        <v>989</v>
      </c>
      <c r="AK658" t="s">
        <v>1039</v>
      </c>
      <c r="AL658" t="s">
        <v>1008</v>
      </c>
      <c r="AM658" t="s">
        <v>1009</v>
      </c>
      <c r="AN658" t="s">
        <v>2538</v>
      </c>
      <c r="AO658" t="s">
        <v>2539</v>
      </c>
      <c r="AP658">
        <v>10</v>
      </c>
      <c r="AQ658">
        <v>1</v>
      </c>
      <c r="AT658" t="s">
        <v>2540</v>
      </c>
      <c r="AU658" t="s">
        <v>2562</v>
      </c>
      <c r="AV658" t="s">
        <v>765</v>
      </c>
      <c r="AW658" t="s">
        <v>765</v>
      </c>
      <c r="AX658" t="s">
        <v>990</v>
      </c>
      <c r="AY658">
        <v>0</v>
      </c>
      <c r="AZ658" t="s">
        <v>994</v>
      </c>
      <c r="BA658">
        <v>1179740891186</v>
      </c>
      <c r="BD658">
        <v>1</v>
      </c>
      <c r="BF658" t="s">
        <v>2563</v>
      </c>
      <c r="BG658">
        <v>1333314600</v>
      </c>
      <c r="BH658" t="s">
        <v>995</v>
      </c>
      <c r="BI658">
        <v>6</v>
      </c>
      <c r="BJ658">
        <v>6</v>
      </c>
      <c r="BK658">
        <v>1300</v>
      </c>
      <c r="BL658" t="s">
        <v>2543</v>
      </c>
    </row>
    <row r="659" spans="3:64">
      <c r="C659" s="2">
        <v>244482</v>
      </c>
      <c r="D659" s="2">
        <v>244482</v>
      </c>
      <c r="F659">
        <v>489</v>
      </c>
      <c r="G659" t="s">
        <v>2531</v>
      </c>
      <c r="H659">
        <v>23</v>
      </c>
      <c r="I659" t="s">
        <v>2532</v>
      </c>
      <c r="J659" t="s">
        <v>985</v>
      </c>
      <c r="K659" t="s">
        <v>986</v>
      </c>
      <c r="L659">
        <v>923</v>
      </c>
      <c r="N659" t="s">
        <v>2808</v>
      </c>
      <c r="O659" t="s">
        <v>2809</v>
      </c>
      <c r="P659">
        <v>1</v>
      </c>
      <c r="Q659" t="s">
        <v>2810</v>
      </c>
      <c r="R659" s="2">
        <v>244481</v>
      </c>
      <c r="S659" s="2">
        <v>244482</v>
      </c>
      <c r="T659" t="s">
        <v>2811</v>
      </c>
      <c r="U659">
        <v>23090975</v>
      </c>
      <c r="V659" t="s">
        <v>249</v>
      </c>
      <c r="W659">
        <v>12</v>
      </c>
      <c r="X659">
        <v>12</v>
      </c>
      <c r="Y659">
        <v>12</v>
      </c>
      <c r="Z659">
        <v>12</v>
      </c>
      <c r="AA659">
        <v>0</v>
      </c>
      <c r="AB659">
        <v>0</v>
      </c>
      <c r="AC659">
        <v>0</v>
      </c>
      <c r="AD659">
        <v>0</v>
      </c>
      <c r="AE659">
        <v>12</v>
      </c>
      <c r="AF659">
        <v>12</v>
      </c>
      <c r="AI659" t="s">
        <v>2537</v>
      </c>
      <c r="AJ659" t="s">
        <v>989</v>
      </c>
      <c r="AK659" t="s">
        <v>1039</v>
      </c>
      <c r="AL659" t="s">
        <v>1008</v>
      </c>
      <c r="AM659" t="s">
        <v>1009</v>
      </c>
      <c r="AN659" t="s">
        <v>2538</v>
      </c>
      <c r="AO659" t="s">
        <v>2539</v>
      </c>
      <c r="AP659">
        <v>10</v>
      </c>
      <c r="AQ659">
        <v>1</v>
      </c>
      <c r="AT659" t="s">
        <v>2540</v>
      </c>
      <c r="AU659" t="s">
        <v>2562</v>
      </c>
      <c r="AV659" t="s">
        <v>765</v>
      </c>
      <c r="AW659" t="s">
        <v>765</v>
      </c>
      <c r="AX659" t="s">
        <v>990</v>
      </c>
      <c r="AY659">
        <v>0</v>
      </c>
      <c r="AZ659" t="s">
        <v>994</v>
      </c>
      <c r="BA659">
        <v>1179740891186</v>
      </c>
      <c r="BD659">
        <v>1</v>
      </c>
      <c r="BF659" t="s">
        <v>2563</v>
      </c>
      <c r="BG659">
        <v>1333314600</v>
      </c>
      <c r="BH659" t="s">
        <v>995</v>
      </c>
      <c r="BI659">
        <v>12</v>
      </c>
      <c r="BJ659">
        <v>12</v>
      </c>
      <c r="BK659">
        <v>1300</v>
      </c>
      <c r="BL659" t="s">
        <v>2543</v>
      </c>
    </row>
    <row r="660" spans="3:64">
      <c r="C660" s="2">
        <v>244482</v>
      </c>
      <c r="D660" s="2">
        <v>244482</v>
      </c>
      <c r="F660">
        <v>489</v>
      </c>
      <c r="G660" t="s">
        <v>2531</v>
      </c>
      <c r="H660">
        <v>23</v>
      </c>
      <c r="I660" t="s">
        <v>2532</v>
      </c>
      <c r="J660" t="s">
        <v>985</v>
      </c>
      <c r="K660" t="s">
        <v>986</v>
      </c>
      <c r="L660">
        <v>923</v>
      </c>
      <c r="N660" t="s">
        <v>2808</v>
      </c>
      <c r="O660" t="s">
        <v>2809</v>
      </c>
      <c r="P660">
        <v>1</v>
      </c>
      <c r="Q660" t="s">
        <v>2810</v>
      </c>
      <c r="R660" s="2">
        <v>244481</v>
      </c>
      <c r="S660" s="2">
        <v>244482</v>
      </c>
      <c r="T660" t="s">
        <v>2811</v>
      </c>
      <c r="U660">
        <v>23088348</v>
      </c>
      <c r="V660" t="s">
        <v>78</v>
      </c>
      <c r="W660">
        <v>25</v>
      </c>
      <c r="X660">
        <v>25</v>
      </c>
      <c r="Y660">
        <v>25</v>
      </c>
      <c r="Z660">
        <v>25</v>
      </c>
      <c r="AA660">
        <v>0</v>
      </c>
      <c r="AB660">
        <v>0</v>
      </c>
      <c r="AC660">
        <v>0</v>
      </c>
      <c r="AD660">
        <v>0</v>
      </c>
      <c r="AE660">
        <v>25</v>
      </c>
      <c r="AF660">
        <v>25</v>
      </c>
      <c r="AI660" t="s">
        <v>2537</v>
      </c>
      <c r="AJ660" t="s">
        <v>989</v>
      </c>
      <c r="AK660" t="s">
        <v>1007</v>
      </c>
      <c r="AL660" t="s">
        <v>1008</v>
      </c>
      <c r="AM660" t="s">
        <v>1009</v>
      </c>
      <c r="AN660" t="s">
        <v>2538</v>
      </c>
      <c r="AO660" t="s">
        <v>2539</v>
      </c>
      <c r="AP660">
        <v>10</v>
      </c>
      <c r="AQ660">
        <v>1</v>
      </c>
      <c r="AT660" t="s">
        <v>2540</v>
      </c>
      <c r="AU660" t="s">
        <v>2562</v>
      </c>
      <c r="AV660" t="s">
        <v>765</v>
      </c>
      <c r="AW660" t="s">
        <v>765</v>
      </c>
      <c r="AX660" t="s">
        <v>990</v>
      </c>
      <c r="AY660">
        <v>0</v>
      </c>
      <c r="AZ660" t="s">
        <v>994</v>
      </c>
      <c r="BA660">
        <v>1179740891186</v>
      </c>
      <c r="BD660">
        <v>1</v>
      </c>
      <c r="BF660" t="s">
        <v>2563</v>
      </c>
      <c r="BG660">
        <v>1333314600</v>
      </c>
      <c r="BH660" t="s">
        <v>995</v>
      </c>
      <c r="BI660">
        <v>25</v>
      </c>
      <c r="BJ660">
        <v>25</v>
      </c>
      <c r="BK660">
        <v>1300</v>
      </c>
      <c r="BL660" t="s">
        <v>2543</v>
      </c>
    </row>
    <row r="661" spans="3:64">
      <c r="C661" s="2">
        <v>244482</v>
      </c>
      <c r="D661" s="2">
        <v>244482</v>
      </c>
      <c r="F661">
        <v>489</v>
      </c>
      <c r="G661" t="s">
        <v>2531</v>
      </c>
      <c r="H661">
        <v>23</v>
      </c>
      <c r="I661" t="s">
        <v>2532</v>
      </c>
      <c r="J661" t="s">
        <v>985</v>
      </c>
      <c r="K661" t="s">
        <v>986</v>
      </c>
      <c r="L661">
        <v>923</v>
      </c>
      <c r="N661" t="s">
        <v>2808</v>
      </c>
      <c r="O661" t="s">
        <v>2809</v>
      </c>
      <c r="P661">
        <v>1</v>
      </c>
      <c r="Q661" t="s">
        <v>2810</v>
      </c>
      <c r="R661" s="2">
        <v>244481</v>
      </c>
      <c r="S661" s="2">
        <v>244482</v>
      </c>
      <c r="T661" t="s">
        <v>2811</v>
      </c>
      <c r="U661">
        <v>23086962</v>
      </c>
      <c r="V661" t="s">
        <v>179</v>
      </c>
      <c r="W661">
        <v>6</v>
      </c>
      <c r="X661">
        <v>6</v>
      </c>
      <c r="Y661">
        <v>6</v>
      </c>
      <c r="Z661">
        <v>6</v>
      </c>
      <c r="AA661">
        <v>0</v>
      </c>
      <c r="AB661">
        <v>0</v>
      </c>
      <c r="AC661">
        <v>0</v>
      </c>
      <c r="AD661">
        <v>0</v>
      </c>
      <c r="AE661">
        <v>6</v>
      </c>
      <c r="AF661">
        <v>6</v>
      </c>
      <c r="AI661" t="s">
        <v>2537</v>
      </c>
      <c r="AJ661" t="s">
        <v>989</v>
      </c>
      <c r="AK661" t="s">
        <v>1039</v>
      </c>
      <c r="AL661" t="s">
        <v>1008</v>
      </c>
      <c r="AM661" t="s">
        <v>1009</v>
      </c>
      <c r="AN661" t="s">
        <v>2538</v>
      </c>
      <c r="AO661" t="s">
        <v>2539</v>
      </c>
      <c r="AP661">
        <v>10</v>
      </c>
      <c r="AQ661">
        <v>1</v>
      </c>
      <c r="AT661" t="s">
        <v>2540</v>
      </c>
      <c r="AU661" t="s">
        <v>2562</v>
      </c>
      <c r="AV661" t="s">
        <v>765</v>
      </c>
      <c r="AW661" t="s">
        <v>765</v>
      </c>
      <c r="AX661" t="s">
        <v>990</v>
      </c>
      <c r="AY661">
        <v>0</v>
      </c>
      <c r="AZ661" t="s">
        <v>994</v>
      </c>
      <c r="BA661">
        <v>1179740891186</v>
      </c>
      <c r="BD661">
        <v>1</v>
      </c>
      <c r="BF661" t="s">
        <v>2563</v>
      </c>
      <c r="BG661">
        <v>1333314600</v>
      </c>
      <c r="BH661" t="s">
        <v>995</v>
      </c>
      <c r="BI661">
        <v>6</v>
      </c>
      <c r="BJ661">
        <v>6</v>
      </c>
      <c r="BK661">
        <v>1300</v>
      </c>
      <c r="BL661" t="s">
        <v>2543</v>
      </c>
    </row>
    <row r="662" spans="3:64">
      <c r="C662" s="2">
        <v>244482</v>
      </c>
      <c r="D662" s="2">
        <v>244482</v>
      </c>
      <c r="F662">
        <v>489</v>
      </c>
      <c r="G662" t="s">
        <v>2531</v>
      </c>
      <c r="H662">
        <v>23</v>
      </c>
      <c r="I662" t="s">
        <v>2532</v>
      </c>
      <c r="J662" t="s">
        <v>985</v>
      </c>
      <c r="K662" t="s">
        <v>986</v>
      </c>
      <c r="L662">
        <v>923</v>
      </c>
      <c r="N662" t="s">
        <v>2808</v>
      </c>
      <c r="O662" t="s">
        <v>2809</v>
      </c>
      <c r="P662">
        <v>1</v>
      </c>
      <c r="Q662" t="s">
        <v>2810</v>
      </c>
      <c r="R662" s="2">
        <v>244481</v>
      </c>
      <c r="S662" s="2">
        <v>244482</v>
      </c>
      <c r="T662" t="s">
        <v>2811</v>
      </c>
      <c r="U662">
        <v>23086963</v>
      </c>
      <c r="V662" t="s">
        <v>142</v>
      </c>
      <c r="W662">
        <v>3</v>
      </c>
      <c r="X662">
        <v>3</v>
      </c>
      <c r="Y662">
        <v>3</v>
      </c>
      <c r="Z662">
        <v>3</v>
      </c>
      <c r="AA662">
        <v>0</v>
      </c>
      <c r="AB662">
        <v>0</v>
      </c>
      <c r="AC662">
        <v>0</v>
      </c>
      <c r="AD662">
        <v>0</v>
      </c>
      <c r="AE662">
        <v>3</v>
      </c>
      <c r="AF662">
        <v>3</v>
      </c>
      <c r="AI662" t="s">
        <v>2537</v>
      </c>
      <c r="AJ662" t="s">
        <v>989</v>
      </c>
      <c r="AK662" t="s">
        <v>1039</v>
      </c>
      <c r="AL662" t="s">
        <v>1008</v>
      </c>
      <c r="AM662" t="s">
        <v>1009</v>
      </c>
      <c r="AN662" t="s">
        <v>2538</v>
      </c>
      <c r="AO662" t="s">
        <v>2539</v>
      </c>
      <c r="AP662">
        <v>10</v>
      </c>
      <c r="AQ662">
        <v>1</v>
      </c>
      <c r="AT662" t="s">
        <v>2540</v>
      </c>
      <c r="AU662" t="s">
        <v>2562</v>
      </c>
      <c r="AV662" t="s">
        <v>765</v>
      </c>
      <c r="AW662" t="s">
        <v>765</v>
      </c>
      <c r="AX662" t="s">
        <v>990</v>
      </c>
      <c r="AY662">
        <v>0</v>
      </c>
      <c r="AZ662" t="s">
        <v>994</v>
      </c>
      <c r="BA662">
        <v>1179740891186</v>
      </c>
      <c r="BD662">
        <v>1</v>
      </c>
      <c r="BF662" t="s">
        <v>2563</v>
      </c>
      <c r="BG662">
        <v>1333314600</v>
      </c>
      <c r="BH662" t="s">
        <v>995</v>
      </c>
      <c r="BI662">
        <v>3</v>
      </c>
      <c r="BJ662">
        <v>3</v>
      </c>
      <c r="BK662">
        <v>1300</v>
      </c>
      <c r="BL662" t="s">
        <v>2543</v>
      </c>
    </row>
    <row r="663" spans="3:64">
      <c r="C663" s="2">
        <v>244482</v>
      </c>
      <c r="D663" s="2">
        <v>244482</v>
      </c>
      <c r="F663">
        <v>489</v>
      </c>
      <c r="G663" t="s">
        <v>2531</v>
      </c>
      <c r="H663">
        <v>23</v>
      </c>
      <c r="I663" t="s">
        <v>2532</v>
      </c>
      <c r="J663" t="s">
        <v>985</v>
      </c>
      <c r="K663" t="s">
        <v>986</v>
      </c>
      <c r="L663">
        <v>923</v>
      </c>
      <c r="N663" t="s">
        <v>2808</v>
      </c>
      <c r="O663" t="s">
        <v>2809</v>
      </c>
      <c r="P663">
        <v>1</v>
      </c>
      <c r="Q663" t="s">
        <v>2810</v>
      </c>
      <c r="R663" s="2">
        <v>244481</v>
      </c>
      <c r="S663" s="2">
        <v>244482</v>
      </c>
      <c r="T663" t="s">
        <v>2811</v>
      </c>
      <c r="U663">
        <v>23086967</v>
      </c>
      <c r="V663" t="s">
        <v>209</v>
      </c>
      <c r="W663">
        <v>6</v>
      </c>
      <c r="X663">
        <v>6</v>
      </c>
      <c r="Y663">
        <v>6</v>
      </c>
      <c r="Z663">
        <v>6</v>
      </c>
      <c r="AA663">
        <v>0</v>
      </c>
      <c r="AB663">
        <v>0</v>
      </c>
      <c r="AC663">
        <v>0</v>
      </c>
      <c r="AD663">
        <v>0</v>
      </c>
      <c r="AE663">
        <v>6</v>
      </c>
      <c r="AF663">
        <v>6</v>
      </c>
      <c r="AI663" t="s">
        <v>2537</v>
      </c>
      <c r="AJ663" t="s">
        <v>989</v>
      </c>
      <c r="AK663" t="s">
        <v>1039</v>
      </c>
      <c r="AL663" t="s">
        <v>1008</v>
      </c>
      <c r="AM663" t="s">
        <v>1009</v>
      </c>
      <c r="AN663" t="s">
        <v>2538</v>
      </c>
      <c r="AO663" t="s">
        <v>2539</v>
      </c>
      <c r="AP663">
        <v>10</v>
      </c>
      <c r="AQ663">
        <v>1</v>
      </c>
      <c r="AT663" t="s">
        <v>2540</v>
      </c>
      <c r="AU663" t="s">
        <v>2562</v>
      </c>
      <c r="AV663" t="s">
        <v>765</v>
      </c>
      <c r="AW663" t="s">
        <v>765</v>
      </c>
      <c r="AX663" t="s">
        <v>990</v>
      </c>
      <c r="AY663">
        <v>0</v>
      </c>
      <c r="AZ663" t="s">
        <v>994</v>
      </c>
      <c r="BA663">
        <v>1179740891186</v>
      </c>
      <c r="BD663">
        <v>1</v>
      </c>
      <c r="BF663" t="s">
        <v>2563</v>
      </c>
      <c r="BG663">
        <v>1333314600</v>
      </c>
      <c r="BH663" t="s">
        <v>995</v>
      </c>
      <c r="BI663">
        <v>6</v>
      </c>
      <c r="BJ663">
        <v>6</v>
      </c>
      <c r="BK663">
        <v>1300</v>
      </c>
      <c r="BL663" t="s">
        <v>2543</v>
      </c>
    </row>
    <row r="664" spans="3:64">
      <c r="C664" s="2">
        <v>244482</v>
      </c>
      <c r="D664" s="2">
        <v>244482</v>
      </c>
      <c r="F664">
        <v>489</v>
      </c>
      <c r="G664" t="s">
        <v>2531</v>
      </c>
      <c r="H664">
        <v>23</v>
      </c>
      <c r="I664" t="s">
        <v>2532</v>
      </c>
      <c r="J664" t="s">
        <v>985</v>
      </c>
      <c r="K664" t="s">
        <v>986</v>
      </c>
      <c r="L664">
        <v>923</v>
      </c>
      <c r="N664" t="s">
        <v>2808</v>
      </c>
      <c r="O664" t="s">
        <v>2809</v>
      </c>
      <c r="P664">
        <v>1</v>
      </c>
      <c r="Q664" t="s">
        <v>2810</v>
      </c>
      <c r="R664" s="2">
        <v>244481</v>
      </c>
      <c r="S664" s="2">
        <v>244482</v>
      </c>
      <c r="T664" t="s">
        <v>2811</v>
      </c>
      <c r="U664">
        <v>23086970</v>
      </c>
      <c r="V664" t="s">
        <v>191</v>
      </c>
      <c r="W664">
        <v>6</v>
      </c>
      <c r="X664">
        <v>6</v>
      </c>
      <c r="Y664">
        <v>6</v>
      </c>
      <c r="Z664">
        <v>6</v>
      </c>
      <c r="AA664">
        <v>0</v>
      </c>
      <c r="AB664">
        <v>0</v>
      </c>
      <c r="AC664">
        <v>0</v>
      </c>
      <c r="AD664">
        <v>0</v>
      </c>
      <c r="AE664">
        <v>6</v>
      </c>
      <c r="AF664">
        <v>6</v>
      </c>
      <c r="AI664" t="s">
        <v>2537</v>
      </c>
      <c r="AJ664" t="s">
        <v>989</v>
      </c>
      <c r="AK664" t="s">
        <v>1039</v>
      </c>
      <c r="AL664" t="s">
        <v>1008</v>
      </c>
      <c r="AM664" t="s">
        <v>1009</v>
      </c>
      <c r="AN664" t="s">
        <v>2538</v>
      </c>
      <c r="AO664" t="s">
        <v>2539</v>
      </c>
      <c r="AP664">
        <v>10</v>
      </c>
      <c r="AQ664">
        <v>1</v>
      </c>
      <c r="AT664" t="s">
        <v>2540</v>
      </c>
      <c r="AU664" t="s">
        <v>2562</v>
      </c>
      <c r="AV664" t="s">
        <v>765</v>
      </c>
      <c r="AW664" t="s">
        <v>765</v>
      </c>
      <c r="AX664" t="s">
        <v>990</v>
      </c>
      <c r="AY664">
        <v>0</v>
      </c>
      <c r="AZ664" t="s">
        <v>994</v>
      </c>
      <c r="BA664">
        <v>1179740891186</v>
      </c>
      <c r="BD664">
        <v>1</v>
      </c>
      <c r="BF664" t="s">
        <v>2563</v>
      </c>
      <c r="BG664">
        <v>1333314600</v>
      </c>
      <c r="BH664" t="s">
        <v>995</v>
      </c>
      <c r="BI664">
        <v>6</v>
      </c>
      <c r="BJ664">
        <v>6</v>
      </c>
      <c r="BK664">
        <v>1300</v>
      </c>
      <c r="BL664" t="s">
        <v>2543</v>
      </c>
    </row>
    <row r="665" spans="3:64">
      <c r="C665" s="2">
        <v>244482</v>
      </c>
      <c r="D665" s="2">
        <v>244482</v>
      </c>
      <c r="F665">
        <v>489</v>
      </c>
      <c r="G665" t="s">
        <v>2531</v>
      </c>
      <c r="H665">
        <v>23</v>
      </c>
      <c r="I665" t="s">
        <v>2532</v>
      </c>
      <c r="J665" t="s">
        <v>985</v>
      </c>
      <c r="K665" t="s">
        <v>986</v>
      </c>
      <c r="L665">
        <v>923</v>
      </c>
      <c r="N665" t="s">
        <v>2808</v>
      </c>
      <c r="O665" t="s">
        <v>2809</v>
      </c>
      <c r="P665">
        <v>1</v>
      </c>
      <c r="Q665" t="s">
        <v>2810</v>
      </c>
      <c r="R665" s="2">
        <v>244481</v>
      </c>
      <c r="S665" s="2">
        <v>244482</v>
      </c>
      <c r="T665" t="s">
        <v>2811</v>
      </c>
      <c r="U665">
        <v>23090984</v>
      </c>
      <c r="V665" t="s">
        <v>227</v>
      </c>
      <c r="W665">
        <v>6</v>
      </c>
      <c r="X665">
        <v>6</v>
      </c>
      <c r="Y665">
        <v>6</v>
      </c>
      <c r="Z665">
        <v>6</v>
      </c>
      <c r="AA665">
        <v>0</v>
      </c>
      <c r="AB665">
        <v>0</v>
      </c>
      <c r="AC665">
        <v>0</v>
      </c>
      <c r="AD665">
        <v>0</v>
      </c>
      <c r="AE665">
        <v>6</v>
      </c>
      <c r="AF665">
        <v>6</v>
      </c>
      <c r="AI665" t="s">
        <v>2537</v>
      </c>
      <c r="AJ665" t="s">
        <v>989</v>
      </c>
      <c r="AK665" t="s">
        <v>1039</v>
      </c>
      <c r="AL665" t="s">
        <v>1008</v>
      </c>
      <c r="AM665" t="s">
        <v>1009</v>
      </c>
      <c r="AN665" t="s">
        <v>2538</v>
      </c>
      <c r="AO665" t="s">
        <v>2539</v>
      </c>
      <c r="AP665">
        <v>10</v>
      </c>
      <c r="AQ665">
        <v>1</v>
      </c>
      <c r="AT665" t="s">
        <v>2540</v>
      </c>
      <c r="AU665" t="s">
        <v>2562</v>
      </c>
      <c r="AV665" t="s">
        <v>765</v>
      </c>
      <c r="AW665" t="s">
        <v>765</v>
      </c>
      <c r="AX665" t="s">
        <v>990</v>
      </c>
      <c r="AY665">
        <v>0</v>
      </c>
      <c r="AZ665" t="s">
        <v>994</v>
      </c>
      <c r="BA665">
        <v>1179740891186</v>
      </c>
      <c r="BD665">
        <v>1</v>
      </c>
      <c r="BF665" t="s">
        <v>2563</v>
      </c>
      <c r="BG665">
        <v>1333314600</v>
      </c>
      <c r="BH665" t="s">
        <v>995</v>
      </c>
      <c r="BI665">
        <v>6</v>
      </c>
      <c r="BJ665">
        <v>6</v>
      </c>
      <c r="BK665">
        <v>1300</v>
      </c>
      <c r="BL665" t="s">
        <v>2543</v>
      </c>
    </row>
    <row r="666" spans="3:64">
      <c r="C666" s="2">
        <v>244482</v>
      </c>
      <c r="D666" s="2">
        <v>244482</v>
      </c>
      <c r="F666">
        <v>489</v>
      </c>
      <c r="G666" t="s">
        <v>2531</v>
      </c>
      <c r="H666">
        <v>23</v>
      </c>
      <c r="I666" t="s">
        <v>2532</v>
      </c>
      <c r="J666" t="s">
        <v>985</v>
      </c>
      <c r="K666" t="s">
        <v>986</v>
      </c>
      <c r="L666">
        <v>923</v>
      </c>
      <c r="N666" t="s">
        <v>2808</v>
      </c>
      <c r="O666" t="s">
        <v>2809</v>
      </c>
      <c r="P666">
        <v>1</v>
      </c>
      <c r="Q666" t="s">
        <v>2810</v>
      </c>
      <c r="R666" s="2">
        <v>244481</v>
      </c>
      <c r="S666" s="2">
        <v>244482</v>
      </c>
      <c r="T666" t="s">
        <v>2811</v>
      </c>
      <c r="U666">
        <v>23095547</v>
      </c>
      <c r="V666" t="s">
        <v>144</v>
      </c>
      <c r="W666">
        <v>3</v>
      </c>
      <c r="X666">
        <v>3</v>
      </c>
      <c r="Y666">
        <v>3</v>
      </c>
      <c r="Z666">
        <v>3</v>
      </c>
      <c r="AA666">
        <v>0</v>
      </c>
      <c r="AB666">
        <v>0</v>
      </c>
      <c r="AC666">
        <v>0</v>
      </c>
      <c r="AD666">
        <v>0</v>
      </c>
      <c r="AE666">
        <v>3</v>
      </c>
      <c r="AF666">
        <v>3</v>
      </c>
      <c r="AI666" t="s">
        <v>2537</v>
      </c>
      <c r="AJ666" t="s">
        <v>989</v>
      </c>
      <c r="AK666" t="s">
        <v>1039</v>
      </c>
      <c r="AL666" t="s">
        <v>1008</v>
      </c>
      <c r="AM666" t="s">
        <v>1009</v>
      </c>
      <c r="AN666" t="s">
        <v>2538</v>
      </c>
      <c r="AO666" t="s">
        <v>2539</v>
      </c>
      <c r="AP666">
        <v>10</v>
      </c>
      <c r="AQ666">
        <v>1</v>
      </c>
      <c r="AT666" t="s">
        <v>2540</v>
      </c>
      <c r="AU666" t="s">
        <v>2562</v>
      </c>
      <c r="AV666" t="s">
        <v>765</v>
      </c>
      <c r="AW666" t="s">
        <v>765</v>
      </c>
      <c r="AX666" t="s">
        <v>990</v>
      </c>
      <c r="AY666">
        <v>0</v>
      </c>
      <c r="AZ666" t="s">
        <v>994</v>
      </c>
      <c r="BA666">
        <v>1179740891186</v>
      </c>
      <c r="BD666">
        <v>1</v>
      </c>
      <c r="BF666" t="s">
        <v>2563</v>
      </c>
      <c r="BG666">
        <v>1333314600</v>
      </c>
      <c r="BH666" t="s">
        <v>995</v>
      </c>
      <c r="BI666">
        <v>3</v>
      </c>
      <c r="BJ666">
        <v>3</v>
      </c>
      <c r="BK666">
        <v>1300</v>
      </c>
      <c r="BL666" t="s">
        <v>2543</v>
      </c>
    </row>
    <row r="667" spans="3:64">
      <c r="C667" s="2">
        <v>244482</v>
      </c>
      <c r="D667" s="2">
        <v>244482</v>
      </c>
      <c r="F667">
        <v>489</v>
      </c>
      <c r="G667" t="s">
        <v>2531</v>
      </c>
      <c r="H667">
        <v>23</v>
      </c>
      <c r="I667" t="s">
        <v>2532</v>
      </c>
      <c r="J667" t="s">
        <v>985</v>
      </c>
      <c r="K667" t="s">
        <v>986</v>
      </c>
      <c r="L667">
        <v>923</v>
      </c>
      <c r="N667" t="s">
        <v>2808</v>
      </c>
      <c r="O667" t="s">
        <v>2809</v>
      </c>
      <c r="P667">
        <v>1</v>
      </c>
      <c r="Q667" t="s">
        <v>2810</v>
      </c>
      <c r="R667" s="2">
        <v>244481</v>
      </c>
      <c r="S667" s="2">
        <v>244482</v>
      </c>
      <c r="T667" t="s">
        <v>2811</v>
      </c>
      <c r="U667">
        <v>23095553</v>
      </c>
      <c r="V667" t="s">
        <v>67</v>
      </c>
      <c r="W667">
        <v>3</v>
      </c>
      <c r="X667">
        <v>3</v>
      </c>
      <c r="Y667">
        <v>3</v>
      </c>
      <c r="Z667">
        <v>3</v>
      </c>
      <c r="AA667">
        <v>0</v>
      </c>
      <c r="AB667">
        <v>0</v>
      </c>
      <c r="AC667">
        <v>0</v>
      </c>
      <c r="AD667">
        <v>0</v>
      </c>
      <c r="AE667">
        <v>3</v>
      </c>
      <c r="AF667">
        <v>3</v>
      </c>
      <c r="AI667" t="s">
        <v>2537</v>
      </c>
      <c r="AJ667" t="s">
        <v>989</v>
      </c>
      <c r="AK667" t="s">
        <v>1007</v>
      </c>
      <c r="AL667" t="s">
        <v>1008</v>
      </c>
      <c r="AM667" t="s">
        <v>1009</v>
      </c>
      <c r="AN667" t="s">
        <v>2538</v>
      </c>
      <c r="AO667" t="s">
        <v>2539</v>
      </c>
      <c r="AP667">
        <v>10</v>
      </c>
      <c r="AQ667">
        <v>1</v>
      </c>
      <c r="AT667" t="s">
        <v>2540</v>
      </c>
      <c r="AU667" t="s">
        <v>2562</v>
      </c>
      <c r="AV667" t="s">
        <v>765</v>
      </c>
      <c r="AW667" t="s">
        <v>765</v>
      </c>
      <c r="AX667" t="s">
        <v>990</v>
      </c>
      <c r="AY667">
        <v>0</v>
      </c>
      <c r="AZ667" t="s">
        <v>994</v>
      </c>
      <c r="BA667">
        <v>1179740891186</v>
      </c>
      <c r="BD667">
        <v>1</v>
      </c>
      <c r="BF667" t="s">
        <v>2563</v>
      </c>
      <c r="BG667">
        <v>1333314600</v>
      </c>
      <c r="BH667" t="s">
        <v>995</v>
      </c>
      <c r="BI667">
        <v>3</v>
      </c>
      <c r="BJ667">
        <v>3</v>
      </c>
      <c r="BK667">
        <v>1300</v>
      </c>
      <c r="BL667" t="s">
        <v>2543</v>
      </c>
    </row>
    <row r="668" spans="3:64">
      <c r="C668" s="2">
        <v>244482</v>
      </c>
      <c r="D668" s="2">
        <v>244482</v>
      </c>
      <c r="F668">
        <v>489</v>
      </c>
      <c r="G668" t="s">
        <v>2531</v>
      </c>
      <c r="H668">
        <v>23</v>
      </c>
      <c r="I668" t="s">
        <v>2532</v>
      </c>
      <c r="J668" t="s">
        <v>985</v>
      </c>
      <c r="K668" t="s">
        <v>986</v>
      </c>
      <c r="L668">
        <v>923</v>
      </c>
      <c r="N668" t="s">
        <v>2808</v>
      </c>
      <c r="O668" t="s">
        <v>2809</v>
      </c>
      <c r="P668">
        <v>1</v>
      </c>
      <c r="Q668" t="s">
        <v>2810</v>
      </c>
      <c r="R668" s="2">
        <v>244481</v>
      </c>
      <c r="S668" s="2">
        <v>244482</v>
      </c>
      <c r="T668" t="s">
        <v>2811</v>
      </c>
      <c r="U668">
        <v>23086965</v>
      </c>
      <c r="V668" t="s">
        <v>225</v>
      </c>
      <c r="W668">
        <v>6</v>
      </c>
      <c r="X668">
        <v>6</v>
      </c>
      <c r="Y668">
        <v>6</v>
      </c>
      <c r="Z668">
        <v>6</v>
      </c>
      <c r="AA668">
        <v>0</v>
      </c>
      <c r="AB668">
        <v>0</v>
      </c>
      <c r="AC668">
        <v>0</v>
      </c>
      <c r="AD668">
        <v>0</v>
      </c>
      <c r="AE668">
        <v>6</v>
      </c>
      <c r="AF668">
        <v>6</v>
      </c>
      <c r="AI668" t="s">
        <v>2537</v>
      </c>
      <c r="AJ668" t="s">
        <v>989</v>
      </c>
      <c r="AK668" t="s">
        <v>1039</v>
      </c>
      <c r="AL668" t="s">
        <v>1008</v>
      </c>
      <c r="AM668" t="s">
        <v>1009</v>
      </c>
      <c r="AN668" t="s">
        <v>2538</v>
      </c>
      <c r="AO668" t="s">
        <v>2539</v>
      </c>
      <c r="AP668">
        <v>10</v>
      </c>
      <c r="AQ668">
        <v>1</v>
      </c>
      <c r="AT668" t="s">
        <v>2540</v>
      </c>
      <c r="AU668" t="s">
        <v>2562</v>
      </c>
      <c r="AV668" t="s">
        <v>765</v>
      </c>
      <c r="AW668" t="s">
        <v>765</v>
      </c>
      <c r="AX668" t="s">
        <v>990</v>
      </c>
      <c r="AY668">
        <v>0</v>
      </c>
      <c r="AZ668" t="s">
        <v>994</v>
      </c>
      <c r="BA668">
        <v>1179740891186</v>
      </c>
      <c r="BD668">
        <v>1</v>
      </c>
      <c r="BF668" t="s">
        <v>2563</v>
      </c>
      <c r="BG668">
        <v>1333314600</v>
      </c>
      <c r="BH668" t="s">
        <v>995</v>
      </c>
      <c r="BI668">
        <v>6</v>
      </c>
      <c r="BJ668">
        <v>6</v>
      </c>
      <c r="BK668">
        <v>1300</v>
      </c>
      <c r="BL668" t="s">
        <v>2543</v>
      </c>
    </row>
    <row r="669" spans="3:64">
      <c r="C669" s="2">
        <v>244482</v>
      </c>
      <c r="D669" s="2">
        <v>244482</v>
      </c>
      <c r="F669">
        <v>489</v>
      </c>
      <c r="G669" t="s">
        <v>2531</v>
      </c>
      <c r="H669">
        <v>23</v>
      </c>
      <c r="I669" t="s">
        <v>2532</v>
      </c>
      <c r="J669" t="s">
        <v>985</v>
      </c>
      <c r="K669" t="s">
        <v>986</v>
      </c>
      <c r="L669">
        <v>923</v>
      </c>
      <c r="N669" t="s">
        <v>2808</v>
      </c>
      <c r="O669" t="s">
        <v>2809</v>
      </c>
      <c r="P669">
        <v>1</v>
      </c>
      <c r="Q669" t="s">
        <v>2810</v>
      </c>
      <c r="R669" s="2">
        <v>244481</v>
      </c>
      <c r="S669" s="2">
        <v>244482</v>
      </c>
      <c r="T669" t="s">
        <v>2811</v>
      </c>
      <c r="U669">
        <v>23095543</v>
      </c>
      <c r="V669" t="s">
        <v>80</v>
      </c>
      <c r="W669">
        <v>3</v>
      </c>
      <c r="X669">
        <v>9</v>
      </c>
      <c r="Y669">
        <v>3</v>
      </c>
      <c r="Z669">
        <v>9</v>
      </c>
      <c r="AA669">
        <v>0</v>
      </c>
      <c r="AB669">
        <v>0</v>
      </c>
      <c r="AC669">
        <v>0</v>
      </c>
      <c r="AD669">
        <v>0</v>
      </c>
      <c r="AE669">
        <v>3</v>
      </c>
      <c r="AF669">
        <v>9</v>
      </c>
      <c r="AI669" t="s">
        <v>2537</v>
      </c>
      <c r="AJ669" t="s">
        <v>989</v>
      </c>
      <c r="AK669" t="s">
        <v>1007</v>
      </c>
      <c r="AL669" t="s">
        <v>1008</v>
      </c>
      <c r="AM669" t="s">
        <v>1009</v>
      </c>
      <c r="AN669" t="s">
        <v>2538</v>
      </c>
      <c r="AO669" t="s">
        <v>2539</v>
      </c>
      <c r="AP669">
        <v>10</v>
      </c>
      <c r="AQ669">
        <v>1</v>
      </c>
      <c r="AT669" t="s">
        <v>2540</v>
      </c>
      <c r="AU669" t="s">
        <v>2562</v>
      </c>
      <c r="AV669" t="s">
        <v>1010</v>
      </c>
      <c r="AW669" t="s">
        <v>765</v>
      </c>
      <c r="AX669" t="s">
        <v>990</v>
      </c>
      <c r="AY669">
        <v>0</v>
      </c>
      <c r="AZ669" t="s">
        <v>994</v>
      </c>
      <c r="BA669">
        <v>1179740891186</v>
      </c>
      <c r="BD669">
        <v>1</v>
      </c>
      <c r="BF669" t="s">
        <v>2563</v>
      </c>
      <c r="BG669">
        <v>1333314600</v>
      </c>
      <c r="BH669" t="s">
        <v>995</v>
      </c>
      <c r="BI669">
        <v>3</v>
      </c>
      <c r="BJ669">
        <v>9</v>
      </c>
      <c r="BK669">
        <v>1300</v>
      </c>
      <c r="BL669" t="s">
        <v>2543</v>
      </c>
    </row>
    <row r="670" spans="3:64">
      <c r="C670" s="2">
        <v>244482</v>
      </c>
      <c r="D670" s="2">
        <v>244482</v>
      </c>
      <c r="F670">
        <v>489</v>
      </c>
      <c r="G670" t="s">
        <v>2531</v>
      </c>
      <c r="H670">
        <v>23</v>
      </c>
      <c r="I670" t="s">
        <v>2532</v>
      </c>
      <c r="J670" t="s">
        <v>985</v>
      </c>
      <c r="K670" t="s">
        <v>986</v>
      </c>
      <c r="L670">
        <v>923</v>
      </c>
      <c r="N670" t="s">
        <v>2533</v>
      </c>
      <c r="O670" t="s">
        <v>2534</v>
      </c>
      <c r="P670">
        <v>1</v>
      </c>
      <c r="Q670" t="s">
        <v>2535</v>
      </c>
      <c r="R670" s="2">
        <v>244481</v>
      </c>
      <c r="S670" s="2">
        <v>244482</v>
      </c>
      <c r="T670" t="s">
        <v>2812</v>
      </c>
      <c r="U670">
        <v>23090975</v>
      </c>
      <c r="V670" t="s">
        <v>249</v>
      </c>
      <c r="W670">
        <v>18</v>
      </c>
      <c r="X670">
        <v>18</v>
      </c>
      <c r="Y670">
        <v>18</v>
      </c>
      <c r="Z670">
        <v>18</v>
      </c>
      <c r="AA670">
        <v>0</v>
      </c>
      <c r="AB670">
        <v>0</v>
      </c>
      <c r="AC670">
        <v>0</v>
      </c>
      <c r="AD670">
        <v>0</v>
      </c>
      <c r="AE670">
        <v>18</v>
      </c>
      <c r="AF670">
        <v>18</v>
      </c>
      <c r="AI670" t="s">
        <v>2537</v>
      </c>
      <c r="AJ670" t="s">
        <v>989</v>
      </c>
      <c r="AK670" t="s">
        <v>1039</v>
      </c>
      <c r="AL670" t="s">
        <v>1008</v>
      </c>
      <c r="AM670" t="s">
        <v>1009</v>
      </c>
      <c r="AN670" t="s">
        <v>2538</v>
      </c>
      <c r="AO670" t="s">
        <v>2539</v>
      </c>
      <c r="AP670">
        <v>10</v>
      </c>
      <c r="AQ670">
        <v>1</v>
      </c>
      <c r="AT670" t="s">
        <v>2540</v>
      </c>
      <c r="AU670" t="s">
        <v>2562</v>
      </c>
      <c r="AV670" t="s">
        <v>765</v>
      </c>
      <c r="AW670" t="s">
        <v>765</v>
      </c>
      <c r="AX670" t="s">
        <v>990</v>
      </c>
      <c r="AY670">
        <v>0</v>
      </c>
      <c r="AZ670" t="s">
        <v>994</v>
      </c>
      <c r="BA670">
        <v>1179740891190</v>
      </c>
      <c r="BD670">
        <v>1</v>
      </c>
      <c r="BF670" t="s">
        <v>2563</v>
      </c>
      <c r="BG670">
        <v>1333314600</v>
      </c>
      <c r="BH670" t="s">
        <v>995</v>
      </c>
      <c r="BI670">
        <v>18</v>
      </c>
      <c r="BJ670">
        <v>18</v>
      </c>
      <c r="BL670" t="s">
        <v>2543</v>
      </c>
    </row>
    <row r="671" spans="3:64">
      <c r="C671" s="2">
        <v>244482</v>
      </c>
      <c r="D671" s="2">
        <v>244482</v>
      </c>
      <c r="F671">
        <v>489</v>
      </c>
      <c r="G671" t="s">
        <v>2531</v>
      </c>
      <c r="H671">
        <v>23</v>
      </c>
      <c r="I671" t="s">
        <v>2532</v>
      </c>
      <c r="J671" t="s">
        <v>985</v>
      </c>
      <c r="K671" t="s">
        <v>986</v>
      </c>
      <c r="L671">
        <v>923</v>
      </c>
      <c r="N671" t="s">
        <v>2533</v>
      </c>
      <c r="O671" t="s">
        <v>2534</v>
      </c>
      <c r="P671">
        <v>1</v>
      </c>
      <c r="Q671" t="s">
        <v>2535</v>
      </c>
      <c r="R671" s="2">
        <v>244481</v>
      </c>
      <c r="S671" s="2">
        <v>244482</v>
      </c>
      <c r="T671" t="s">
        <v>2812</v>
      </c>
      <c r="U671">
        <v>23090968</v>
      </c>
      <c r="V671" t="s">
        <v>58</v>
      </c>
      <c r="W671">
        <v>3</v>
      </c>
      <c r="X671">
        <v>3</v>
      </c>
      <c r="Y671">
        <v>3</v>
      </c>
      <c r="Z671">
        <v>3</v>
      </c>
      <c r="AA671">
        <v>0</v>
      </c>
      <c r="AB671">
        <v>0</v>
      </c>
      <c r="AC671">
        <v>0</v>
      </c>
      <c r="AD671">
        <v>0</v>
      </c>
      <c r="AE671">
        <v>3</v>
      </c>
      <c r="AF671">
        <v>3</v>
      </c>
      <c r="AI671" t="s">
        <v>2537</v>
      </c>
      <c r="AJ671" t="s">
        <v>989</v>
      </c>
      <c r="AK671" t="s">
        <v>1007</v>
      </c>
      <c r="AL671" t="s">
        <v>1008</v>
      </c>
      <c r="AM671" t="s">
        <v>1009</v>
      </c>
      <c r="AN671" t="s">
        <v>2538</v>
      </c>
      <c r="AO671" t="s">
        <v>2539</v>
      </c>
      <c r="AP671">
        <v>10</v>
      </c>
      <c r="AQ671">
        <v>1</v>
      </c>
      <c r="AT671" t="s">
        <v>2540</v>
      </c>
      <c r="AU671" t="s">
        <v>2562</v>
      </c>
      <c r="AV671" t="s">
        <v>765</v>
      </c>
      <c r="AW671" t="s">
        <v>765</v>
      </c>
      <c r="AX671" t="s">
        <v>990</v>
      </c>
      <c r="AY671">
        <v>0</v>
      </c>
      <c r="AZ671" t="s">
        <v>994</v>
      </c>
      <c r="BA671">
        <v>1179740891190</v>
      </c>
      <c r="BD671">
        <v>1</v>
      </c>
      <c r="BF671" t="s">
        <v>2563</v>
      </c>
      <c r="BG671">
        <v>1333314600</v>
      </c>
      <c r="BH671" t="s">
        <v>995</v>
      </c>
      <c r="BI671">
        <v>3</v>
      </c>
      <c r="BJ671">
        <v>3</v>
      </c>
      <c r="BL671" t="s">
        <v>2543</v>
      </c>
    </row>
    <row r="672" spans="3:64">
      <c r="C672" s="2">
        <v>244482</v>
      </c>
      <c r="D672" s="2">
        <v>244482</v>
      </c>
      <c r="F672">
        <v>489</v>
      </c>
      <c r="G672" t="s">
        <v>2531</v>
      </c>
      <c r="H672">
        <v>23</v>
      </c>
      <c r="I672" t="s">
        <v>2532</v>
      </c>
      <c r="J672" t="s">
        <v>985</v>
      </c>
      <c r="K672" t="s">
        <v>986</v>
      </c>
      <c r="L672">
        <v>923</v>
      </c>
      <c r="N672" t="s">
        <v>2533</v>
      </c>
      <c r="O672" t="s">
        <v>2534</v>
      </c>
      <c r="P672">
        <v>1</v>
      </c>
      <c r="Q672" t="s">
        <v>2535</v>
      </c>
      <c r="R672" s="2">
        <v>244481</v>
      </c>
      <c r="S672" s="2">
        <v>244482</v>
      </c>
      <c r="T672" t="s">
        <v>2812</v>
      </c>
      <c r="U672">
        <v>23086969</v>
      </c>
      <c r="V672" t="s">
        <v>189</v>
      </c>
      <c r="W672">
        <v>24</v>
      </c>
      <c r="X672">
        <v>24</v>
      </c>
      <c r="Y672">
        <v>24</v>
      </c>
      <c r="Z672">
        <v>24</v>
      </c>
      <c r="AA672">
        <v>0</v>
      </c>
      <c r="AB672">
        <v>0</v>
      </c>
      <c r="AC672">
        <v>0</v>
      </c>
      <c r="AD672">
        <v>0</v>
      </c>
      <c r="AE672">
        <v>24</v>
      </c>
      <c r="AF672">
        <v>24</v>
      </c>
      <c r="AI672" t="s">
        <v>2537</v>
      </c>
      <c r="AJ672" t="s">
        <v>989</v>
      </c>
      <c r="AK672" t="s">
        <v>1039</v>
      </c>
      <c r="AL672" t="s">
        <v>1008</v>
      </c>
      <c r="AM672" t="s">
        <v>1009</v>
      </c>
      <c r="AN672" t="s">
        <v>2538</v>
      </c>
      <c r="AO672" t="s">
        <v>2539</v>
      </c>
      <c r="AP672">
        <v>10</v>
      </c>
      <c r="AQ672">
        <v>1</v>
      </c>
      <c r="AT672" t="s">
        <v>2540</v>
      </c>
      <c r="AU672" t="s">
        <v>2562</v>
      </c>
      <c r="AV672" t="s">
        <v>765</v>
      </c>
      <c r="AW672" t="s">
        <v>765</v>
      </c>
      <c r="AX672" t="s">
        <v>990</v>
      </c>
      <c r="AY672">
        <v>0</v>
      </c>
      <c r="AZ672" t="s">
        <v>994</v>
      </c>
      <c r="BA672">
        <v>1179740891190</v>
      </c>
      <c r="BD672">
        <v>1</v>
      </c>
      <c r="BF672" t="s">
        <v>2563</v>
      </c>
      <c r="BG672">
        <v>1333314600</v>
      </c>
      <c r="BH672" t="s">
        <v>995</v>
      </c>
      <c r="BI672">
        <v>24</v>
      </c>
      <c r="BJ672">
        <v>24</v>
      </c>
      <c r="BL672" t="s">
        <v>2543</v>
      </c>
    </row>
    <row r="673" spans="3:64">
      <c r="C673" s="2">
        <v>244482</v>
      </c>
      <c r="D673" s="2">
        <v>244482</v>
      </c>
      <c r="F673">
        <v>489</v>
      </c>
      <c r="G673" t="s">
        <v>2531</v>
      </c>
      <c r="H673">
        <v>23</v>
      </c>
      <c r="I673" t="s">
        <v>2532</v>
      </c>
      <c r="J673" t="s">
        <v>985</v>
      </c>
      <c r="K673" t="s">
        <v>986</v>
      </c>
      <c r="L673">
        <v>923</v>
      </c>
      <c r="N673" t="s">
        <v>2533</v>
      </c>
      <c r="O673" t="s">
        <v>2534</v>
      </c>
      <c r="P673">
        <v>1</v>
      </c>
      <c r="Q673" t="s">
        <v>2535</v>
      </c>
      <c r="R673" s="2">
        <v>244481</v>
      </c>
      <c r="S673" s="2">
        <v>244482</v>
      </c>
      <c r="T673" t="s">
        <v>2812</v>
      </c>
      <c r="U673">
        <v>23014042</v>
      </c>
      <c r="V673" t="s">
        <v>40</v>
      </c>
      <c r="W673">
        <v>2</v>
      </c>
      <c r="X673">
        <v>2</v>
      </c>
      <c r="Y673">
        <v>2</v>
      </c>
      <c r="Z673">
        <v>2</v>
      </c>
      <c r="AA673">
        <v>0</v>
      </c>
      <c r="AB673">
        <v>0</v>
      </c>
      <c r="AC673">
        <v>0</v>
      </c>
      <c r="AD673">
        <v>0</v>
      </c>
      <c r="AE673">
        <v>2</v>
      </c>
      <c r="AF673">
        <v>2</v>
      </c>
      <c r="AI673" t="s">
        <v>2537</v>
      </c>
      <c r="AJ673" t="s">
        <v>989</v>
      </c>
      <c r="AK673" t="s">
        <v>1007</v>
      </c>
      <c r="AL673" t="s">
        <v>1008</v>
      </c>
      <c r="AM673" t="s">
        <v>1009</v>
      </c>
      <c r="AN673" t="s">
        <v>2538</v>
      </c>
      <c r="AO673" t="s">
        <v>2539</v>
      </c>
      <c r="AP673">
        <v>10</v>
      </c>
      <c r="AQ673">
        <v>1</v>
      </c>
      <c r="AT673" t="s">
        <v>2540</v>
      </c>
      <c r="AU673" t="s">
        <v>2562</v>
      </c>
      <c r="AV673" t="s">
        <v>765</v>
      </c>
      <c r="AW673" t="s">
        <v>765</v>
      </c>
      <c r="AX673" t="s">
        <v>990</v>
      </c>
      <c r="AY673">
        <v>0</v>
      </c>
      <c r="AZ673" t="s">
        <v>994</v>
      </c>
      <c r="BA673">
        <v>1179740891190</v>
      </c>
      <c r="BD673">
        <v>1</v>
      </c>
      <c r="BF673" t="s">
        <v>2563</v>
      </c>
      <c r="BG673">
        <v>1333314600</v>
      </c>
      <c r="BH673" t="s">
        <v>995</v>
      </c>
      <c r="BI673">
        <v>2</v>
      </c>
      <c r="BJ673">
        <v>2</v>
      </c>
      <c r="BL673" t="s">
        <v>2543</v>
      </c>
    </row>
    <row r="674" spans="3:64">
      <c r="C674" s="2">
        <v>244482</v>
      </c>
      <c r="D674" s="2">
        <v>244482</v>
      </c>
      <c r="F674">
        <v>489</v>
      </c>
      <c r="G674" t="s">
        <v>2531</v>
      </c>
      <c r="H674">
        <v>23</v>
      </c>
      <c r="I674" t="s">
        <v>2532</v>
      </c>
      <c r="J674" t="s">
        <v>985</v>
      </c>
      <c r="K674" t="s">
        <v>986</v>
      </c>
      <c r="L674">
        <v>923</v>
      </c>
      <c r="N674" t="s">
        <v>2533</v>
      </c>
      <c r="O674" t="s">
        <v>2534</v>
      </c>
      <c r="P674">
        <v>1</v>
      </c>
      <c r="Q674" t="s">
        <v>2535</v>
      </c>
      <c r="R674" s="2">
        <v>244481</v>
      </c>
      <c r="S674" s="2">
        <v>244482</v>
      </c>
      <c r="T674" t="s">
        <v>2812</v>
      </c>
      <c r="U674">
        <v>23095558</v>
      </c>
      <c r="V674" t="s">
        <v>31</v>
      </c>
      <c r="W674">
        <v>3</v>
      </c>
      <c r="X674">
        <v>3</v>
      </c>
      <c r="Y674">
        <v>3</v>
      </c>
      <c r="Z674">
        <v>3</v>
      </c>
      <c r="AA674">
        <v>0</v>
      </c>
      <c r="AB674">
        <v>0</v>
      </c>
      <c r="AC674">
        <v>0</v>
      </c>
      <c r="AD674">
        <v>0</v>
      </c>
      <c r="AE674">
        <v>3</v>
      </c>
      <c r="AF674">
        <v>3</v>
      </c>
      <c r="AI674" t="s">
        <v>2537</v>
      </c>
      <c r="AJ674" t="s">
        <v>989</v>
      </c>
      <c r="AK674" t="s">
        <v>1007</v>
      </c>
      <c r="AL674" t="s">
        <v>1008</v>
      </c>
      <c r="AM674" t="s">
        <v>1009</v>
      </c>
      <c r="AN674" t="s">
        <v>2538</v>
      </c>
      <c r="AO674" t="s">
        <v>2539</v>
      </c>
      <c r="AP674">
        <v>10</v>
      </c>
      <c r="AQ674">
        <v>1</v>
      </c>
      <c r="AT674" t="s">
        <v>2540</v>
      </c>
      <c r="AU674" t="s">
        <v>2562</v>
      </c>
      <c r="AV674" t="s">
        <v>765</v>
      </c>
      <c r="AW674" t="s">
        <v>765</v>
      </c>
      <c r="AX674" t="s">
        <v>990</v>
      </c>
      <c r="AY674">
        <v>0</v>
      </c>
      <c r="AZ674" t="s">
        <v>994</v>
      </c>
      <c r="BA674">
        <v>1179740891190</v>
      </c>
      <c r="BD674">
        <v>1</v>
      </c>
      <c r="BF674" t="s">
        <v>2563</v>
      </c>
      <c r="BG674">
        <v>1333314600</v>
      </c>
      <c r="BH674" t="s">
        <v>995</v>
      </c>
      <c r="BI674">
        <v>3</v>
      </c>
      <c r="BJ674">
        <v>3</v>
      </c>
      <c r="BL674" t="s">
        <v>2543</v>
      </c>
    </row>
    <row r="675" spans="3:64">
      <c r="C675" s="2">
        <v>244482</v>
      </c>
      <c r="D675" s="2">
        <v>244482</v>
      </c>
      <c r="F675">
        <v>489</v>
      </c>
      <c r="G675" t="s">
        <v>2531</v>
      </c>
      <c r="H675">
        <v>23</v>
      </c>
      <c r="I675" t="s">
        <v>2532</v>
      </c>
      <c r="J675" t="s">
        <v>985</v>
      </c>
      <c r="K675" t="s">
        <v>986</v>
      </c>
      <c r="L675">
        <v>923</v>
      </c>
      <c r="N675" t="s">
        <v>2533</v>
      </c>
      <c r="O675" t="s">
        <v>2534</v>
      </c>
      <c r="P675">
        <v>1</v>
      </c>
      <c r="Q675" t="s">
        <v>2535</v>
      </c>
      <c r="R675" s="2">
        <v>244481</v>
      </c>
      <c r="S675" s="2">
        <v>244482</v>
      </c>
      <c r="T675" t="s">
        <v>2812</v>
      </c>
      <c r="U675">
        <v>23090967</v>
      </c>
      <c r="V675" t="s">
        <v>63</v>
      </c>
      <c r="W675">
        <v>21</v>
      </c>
      <c r="X675">
        <v>21</v>
      </c>
      <c r="Y675">
        <v>21</v>
      </c>
      <c r="Z675">
        <v>21</v>
      </c>
      <c r="AA675">
        <v>0</v>
      </c>
      <c r="AB675">
        <v>0</v>
      </c>
      <c r="AC675">
        <v>0</v>
      </c>
      <c r="AD675">
        <v>0</v>
      </c>
      <c r="AE675">
        <v>21</v>
      </c>
      <c r="AF675">
        <v>21</v>
      </c>
      <c r="AI675" t="s">
        <v>2537</v>
      </c>
      <c r="AJ675" t="s">
        <v>989</v>
      </c>
      <c r="AK675" t="s">
        <v>1007</v>
      </c>
      <c r="AL675" t="s">
        <v>1008</v>
      </c>
      <c r="AM675" t="s">
        <v>1009</v>
      </c>
      <c r="AN675" t="s">
        <v>2538</v>
      </c>
      <c r="AO675" t="s">
        <v>2539</v>
      </c>
      <c r="AP675">
        <v>10</v>
      </c>
      <c r="AQ675">
        <v>1</v>
      </c>
      <c r="AT675" t="s">
        <v>2540</v>
      </c>
      <c r="AU675" t="s">
        <v>2562</v>
      </c>
      <c r="AV675" t="s">
        <v>765</v>
      </c>
      <c r="AW675" t="s">
        <v>765</v>
      </c>
      <c r="AX675" t="s">
        <v>990</v>
      </c>
      <c r="AY675">
        <v>0</v>
      </c>
      <c r="AZ675" t="s">
        <v>994</v>
      </c>
      <c r="BA675">
        <v>1179740891190</v>
      </c>
      <c r="BD675">
        <v>1</v>
      </c>
      <c r="BF675" t="s">
        <v>2563</v>
      </c>
      <c r="BG675">
        <v>1333314600</v>
      </c>
      <c r="BH675" t="s">
        <v>995</v>
      </c>
      <c r="BI675">
        <v>21</v>
      </c>
      <c r="BJ675">
        <v>21</v>
      </c>
      <c r="BL675" t="s">
        <v>2543</v>
      </c>
    </row>
    <row r="676" spans="3:64">
      <c r="C676" s="2">
        <v>244482</v>
      </c>
      <c r="D676" s="2">
        <v>244482</v>
      </c>
      <c r="F676">
        <v>489</v>
      </c>
      <c r="G676" t="s">
        <v>2531</v>
      </c>
      <c r="H676">
        <v>23</v>
      </c>
      <c r="I676" t="s">
        <v>2532</v>
      </c>
      <c r="J676" t="s">
        <v>985</v>
      </c>
      <c r="K676" t="s">
        <v>986</v>
      </c>
      <c r="L676">
        <v>923</v>
      </c>
      <c r="N676" t="s">
        <v>2533</v>
      </c>
      <c r="O676" t="s">
        <v>2534</v>
      </c>
      <c r="P676">
        <v>1</v>
      </c>
      <c r="Q676" t="s">
        <v>2535</v>
      </c>
      <c r="R676" s="2">
        <v>244481</v>
      </c>
      <c r="S676" s="2">
        <v>244482</v>
      </c>
      <c r="T676" t="s">
        <v>2812</v>
      </c>
      <c r="U676">
        <v>23090984</v>
      </c>
      <c r="V676" t="s">
        <v>227</v>
      </c>
      <c r="W676">
        <v>9</v>
      </c>
      <c r="X676">
        <v>9</v>
      </c>
      <c r="Y676">
        <v>9</v>
      </c>
      <c r="Z676">
        <v>9</v>
      </c>
      <c r="AA676">
        <v>0</v>
      </c>
      <c r="AB676">
        <v>0</v>
      </c>
      <c r="AC676">
        <v>0</v>
      </c>
      <c r="AD676">
        <v>0</v>
      </c>
      <c r="AE676">
        <v>9</v>
      </c>
      <c r="AF676">
        <v>9</v>
      </c>
      <c r="AI676" t="s">
        <v>2537</v>
      </c>
      <c r="AJ676" t="s">
        <v>989</v>
      </c>
      <c r="AK676" t="s">
        <v>1039</v>
      </c>
      <c r="AL676" t="s">
        <v>1008</v>
      </c>
      <c r="AM676" t="s">
        <v>1009</v>
      </c>
      <c r="AN676" t="s">
        <v>2538</v>
      </c>
      <c r="AO676" t="s">
        <v>2539</v>
      </c>
      <c r="AP676">
        <v>10</v>
      </c>
      <c r="AQ676">
        <v>1</v>
      </c>
      <c r="AT676" t="s">
        <v>2540</v>
      </c>
      <c r="AU676" t="s">
        <v>2562</v>
      </c>
      <c r="AV676" t="s">
        <v>765</v>
      </c>
      <c r="AW676" t="s">
        <v>765</v>
      </c>
      <c r="AX676" t="s">
        <v>990</v>
      </c>
      <c r="AY676">
        <v>0</v>
      </c>
      <c r="AZ676" t="s">
        <v>994</v>
      </c>
      <c r="BA676">
        <v>1179740891190</v>
      </c>
      <c r="BD676">
        <v>1</v>
      </c>
      <c r="BF676" t="s">
        <v>2563</v>
      </c>
      <c r="BG676">
        <v>1333314600</v>
      </c>
      <c r="BH676" t="s">
        <v>995</v>
      </c>
      <c r="BI676">
        <v>9</v>
      </c>
      <c r="BJ676">
        <v>9</v>
      </c>
      <c r="BL676" t="s">
        <v>2543</v>
      </c>
    </row>
    <row r="677" spans="3:64">
      <c r="C677" s="2">
        <v>244482</v>
      </c>
      <c r="D677" s="2">
        <v>244482</v>
      </c>
      <c r="F677">
        <v>489</v>
      </c>
      <c r="G677" t="s">
        <v>2531</v>
      </c>
      <c r="H677">
        <v>23</v>
      </c>
      <c r="I677" t="s">
        <v>2532</v>
      </c>
      <c r="J677" t="s">
        <v>985</v>
      </c>
      <c r="K677" t="s">
        <v>986</v>
      </c>
      <c r="L677">
        <v>923</v>
      </c>
      <c r="N677" t="s">
        <v>2533</v>
      </c>
      <c r="O677" t="s">
        <v>2534</v>
      </c>
      <c r="P677">
        <v>1</v>
      </c>
      <c r="Q677" t="s">
        <v>2535</v>
      </c>
      <c r="R677" s="2">
        <v>244481</v>
      </c>
      <c r="S677" s="2">
        <v>244482</v>
      </c>
      <c r="T677" t="s">
        <v>2812</v>
      </c>
      <c r="U677">
        <v>23000190</v>
      </c>
      <c r="V677" t="s">
        <v>125</v>
      </c>
      <c r="W677">
        <v>2</v>
      </c>
      <c r="X677">
        <v>2</v>
      </c>
      <c r="Y677">
        <v>2</v>
      </c>
      <c r="Z677">
        <v>2</v>
      </c>
      <c r="AA677">
        <v>0</v>
      </c>
      <c r="AB677">
        <v>0</v>
      </c>
      <c r="AC677">
        <v>0</v>
      </c>
      <c r="AD677">
        <v>0</v>
      </c>
      <c r="AE677">
        <v>2</v>
      </c>
      <c r="AF677">
        <v>2</v>
      </c>
      <c r="AI677" t="s">
        <v>2537</v>
      </c>
      <c r="AJ677" t="s">
        <v>989</v>
      </c>
      <c r="AK677" t="s">
        <v>1007</v>
      </c>
      <c r="AL677" t="s">
        <v>1008</v>
      </c>
      <c r="AM677" t="s">
        <v>1009</v>
      </c>
      <c r="AN677" t="s">
        <v>2538</v>
      </c>
      <c r="AO677" t="s">
        <v>2539</v>
      </c>
      <c r="AP677">
        <v>10</v>
      </c>
      <c r="AQ677">
        <v>1</v>
      </c>
      <c r="AT677" t="s">
        <v>2540</v>
      </c>
      <c r="AU677" t="s">
        <v>2562</v>
      </c>
      <c r="AV677" t="s">
        <v>765</v>
      </c>
      <c r="AW677" t="s">
        <v>765</v>
      </c>
      <c r="AX677" t="s">
        <v>990</v>
      </c>
      <c r="AY677">
        <v>0</v>
      </c>
      <c r="AZ677" t="s">
        <v>994</v>
      </c>
      <c r="BA677">
        <v>1179740891190</v>
      </c>
      <c r="BD677">
        <v>1</v>
      </c>
      <c r="BF677" t="s">
        <v>2563</v>
      </c>
      <c r="BG677">
        <v>1333314600</v>
      </c>
      <c r="BH677" t="s">
        <v>995</v>
      </c>
      <c r="BI677">
        <v>2</v>
      </c>
      <c r="BJ677">
        <v>2</v>
      </c>
      <c r="BL677" t="s">
        <v>2543</v>
      </c>
    </row>
    <row r="678" spans="3:64">
      <c r="C678" s="2">
        <v>244482</v>
      </c>
      <c r="D678" s="2">
        <v>244482</v>
      </c>
      <c r="F678">
        <v>489</v>
      </c>
      <c r="G678" t="s">
        <v>2531</v>
      </c>
      <c r="H678">
        <v>23</v>
      </c>
      <c r="I678" t="s">
        <v>2532</v>
      </c>
      <c r="J678" t="s">
        <v>985</v>
      </c>
      <c r="K678" t="s">
        <v>986</v>
      </c>
      <c r="L678">
        <v>923</v>
      </c>
      <c r="N678" t="s">
        <v>2533</v>
      </c>
      <c r="O678" t="s">
        <v>2534</v>
      </c>
      <c r="P678">
        <v>1</v>
      </c>
      <c r="Q678" t="s">
        <v>2535</v>
      </c>
      <c r="R678" s="2">
        <v>244481</v>
      </c>
      <c r="S678" s="2">
        <v>244482</v>
      </c>
      <c r="T678" t="s">
        <v>2812</v>
      </c>
      <c r="U678">
        <v>23039556</v>
      </c>
      <c r="V678" t="s">
        <v>267</v>
      </c>
      <c r="W678">
        <v>22</v>
      </c>
      <c r="X678">
        <v>110</v>
      </c>
      <c r="Y678">
        <v>22</v>
      </c>
      <c r="Z678">
        <v>110</v>
      </c>
      <c r="AA678">
        <v>0</v>
      </c>
      <c r="AB678">
        <v>0</v>
      </c>
      <c r="AC678">
        <v>0</v>
      </c>
      <c r="AD678">
        <v>0</v>
      </c>
      <c r="AE678">
        <v>22</v>
      </c>
      <c r="AF678">
        <v>110</v>
      </c>
      <c r="AI678" t="s">
        <v>2537</v>
      </c>
      <c r="AJ678" t="s">
        <v>989</v>
      </c>
      <c r="AK678" t="s">
        <v>1039</v>
      </c>
      <c r="AL678" t="s">
        <v>1008</v>
      </c>
      <c r="AM678" t="s">
        <v>1009</v>
      </c>
      <c r="AN678" t="s">
        <v>2538</v>
      </c>
      <c r="AO678" t="s">
        <v>2539</v>
      </c>
      <c r="AP678">
        <v>10</v>
      </c>
      <c r="AQ678">
        <v>1</v>
      </c>
      <c r="AT678" t="s">
        <v>2540</v>
      </c>
      <c r="AU678" t="s">
        <v>2562</v>
      </c>
      <c r="AV678" t="s">
        <v>1010</v>
      </c>
      <c r="AW678" t="s">
        <v>765</v>
      </c>
      <c r="AX678" t="s">
        <v>990</v>
      </c>
      <c r="AY678">
        <v>0</v>
      </c>
      <c r="AZ678" t="s">
        <v>994</v>
      </c>
      <c r="BA678">
        <v>1179740891190</v>
      </c>
      <c r="BD678">
        <v>1</v>
      </c>
      <c r="BF678" t="s">
        <v>2563</v>
      </c>
      <c r="BG678">
        <v>1333314600</v>
      </c>
      <c r="BH678" t="s">
        <v>995</v>
      </c>
      <c r="BI678">
        <v>22</v>
      </c>
      <c r="BJ678">
        <v>110</v>
      </c>
      <c r="BL678" t="s">
        <v>2543</v>
      </c>
    </row>
    <row r="679" spans="3:64">
      <c r="C679" s="2">
        <v>244482</v>
      </c>
      <c r="D679" s="2">
        <v>244482</v>
      </c>
      <c r="F679">
        <v>489</v>
      </c>
      <c r="G679" t="s">
        <v>2531</v>
      </c>
      <c r="H679">
        <v>23</v>
      </c>
      <c r="I679" t="s">
        <v>2532</v>
      </c>
      <c r="J679" t="s">
        <v>985</v>
      </c>
      <c r="K679" t="s">
        <v>986</v>
      </c>
      <c r="L679">
        <v>923</v>
      </c>
      <c r="N679" t="s">
        <v>2533</v>
      </c>
      <c r="O679" t="s">
        <v>2534</v>
      </c>
      <c r="P679">
        <v>1</v>
      </c>
      <c r="Q679" t="s">
        <v>2535</v>
      </c>
      <c r="R679" s="2">
        <v>244481</v>
      </c>
      <c r="S679" s="2">
        <v>244482</v>
      </c>
      <c r="T679" t="s">
        <v>2812</v>
      </c>
      <c r="U679">
        <v>23086962</v>
      </c>
      <c r="V679" t="s">
        <v>179</v>
      </c>
      <c r="W679">
        <v>6</v>
      </c>
      <c r="X679">
        <v>6</v>
      </c>
      <c r="Y679">
        <v>6</v>
      </c>
      <c r="Z679">
        <v>6</v>
      </c>
      <c r="AA679">
        <v>0</v>
      </c>
      <c r="AB679">
        <v>0</v>
      </c>
      <c r="AC679">
        <v>0</v>
      </c>
      <c r="AD679">
        <v>0</v>
      </c>
      <c r="AE679">
        <v>6</v>
      </c>
      <c r="AF679">
        <v>6</v>
      </c>
      <c r="AI679" t="s">
        <v>2537</v>
      </c>
      <c r="AJ679" t="s">
        <v>989</v>
      </c>
      <c r="AK679" t="s">
        <v>1039</v>
      </c>
      <c r="AL679" t="s">
        <v>1008</v>
      </c>
      <c r="AM679" t="s">
        <v>1009</v>
      </c>
      <c r="AN679" t="s">
        <v>2538</v>
      </c>
      <c r="AO679" t="s">
        <v>2539</v>
      </c>
      <c r="AP679">
        <v>10</v>
      </c>
      <c r="AQ679">
        <v>1</v>
      </c>
      <c r="AT679" t="s">
        <v>2540</v>
      </c>
      <c r="AU679" t="s">
        <v>2562</v>
      </c>
      <c r="AV679" t="s">
        <v>765</v>
      </c>
      <c r="AW679" t="s">
        <v>765</v>
      </c>
      <c r="AX679" t="s">
        <v>990</v>
      </c>
      <c r="AY679">
        <v>0</v>
      </c>
      <c r="AZ679" t="s">
        <v>994</v>
      </c>
      <c r="BA679">
        <v>1179740891190</v>
      </c>
      <c r="BD679">
        <v>1</v>
      </c>
      <c r="BF679" t="s">
        <v>2563</v>
      </c>
      <c r="BG679">
        <v>1333314600</v>
      </c>
      <c r="BH679" t="s">
        <v>995</v>
      </c>
      <c r="BI679">
        <v>6</v>
      </c>
      <c r="BJ679">
        <v>6</v>
      </c>
      <c r="BL679" t="s">
        <v>2543</v>
      </c>
    </row>
    <row r="680" spans="3:64">
      <c r="C680" s="2">
        <v>244482</v>
      </c>
      <c r="D680" s="2">
        <v>244482</v>
      </c>
      <c r="F680">
        <v>489</v>
      </c>
      <c r="G680" t="s">
        <v>2531</v>
      </c>
      <c r="H680">
        <v>23</v>
      </c>
      <c r="I680" t="s">
        <v>2532</v>
      </c>
      <c r="J680" t="s">
        <v>985</v>
      </c>
      <c r="K680" t="s">
        <v>986</v>
      </c>
      <c r="L680">
        <v>923</v>
      </c>
      <c r="N680" t="s">
        <v>2533</v>
      </c>
      <c r="O680" t="s">
        <v>2534</v>
      </c>
      <c r="P680">
        <v>1</v>
      </c>
      <c r="Q680" t="s">
        <v>2535</v>
      </c>
      <c r="R680" s="2">
        <v>244481</v>
      </c>
      <c r="S680" s="2">
        <v>244482</v>
      </c>
      <c r="T680" t="s">
        <v>2812</v>
      </c>
      <c r="U680">
        <v>23095547</v>
      </c>
      <c r="V680" t="s">
        <v>144</v>
      </c>
      <c r="W680">
        <v>12</v>
      </c>
      <c r="X680">
        <v>12</v>
      </c>
      <c r="Y680">
        <v>12</v>
      </c>
      <c r="Z680">
        <v>12</v>
      </c>
      <c r="AA680">
        <v>0</v>
      </c>
      <c r="AB680">
        <v>0</v>
      </c>
      <c r="AC680">
        <v>0</v>
      </c>
      <c r="AD680">
        <v>0</v>
      </c>
      <c r="AE680">
        <v>12</v>
      </c>
      <c r="AF680">
        <v>12</v>
      </c>
      <c r="AI680" t="s">
        <v>2537</v>
      </c>
      <c r="AJ680" t="s">
        <v>989</v>
      </c>
      <c r="AK680" t="s">
        <v>1039</v>
      </c>
      <c r="AL680" t="s">
        <v>1008</v>
      </c>
      <c r="AM680" t="s">
        <v>1009</v>
      </c>
      <c r="AN680" t="s">
        <v>2538</v>
      </c>
      <c r="AO680" t="s">
        <v>2539</v>
      </c>
      <c r="AP680">
        <v>10</v>
      </c>
      <c r="AQ680">
        <v>1</v>
      </c>
      <c r="AT680" t="s">
        <v>2540</v>
      </c>
      <c r="AU680" t="s">
        <v>2562</v>
      </c>
      <c r="AV680" t="s">
        <v>765</v>
      </c>
      <c r="AW680" t="s">
        <v>765</v>
      </c>
      <c r="AX680" t="s">
        <v>990</v>
      </c>
      <c r="AY680">
        <v>0</v>
      </c>
      <c r="AZ680" t="s">
        <v>994</v>
      </c>
      <c r="BA680">
        <v>1179740891190</v>
      </c>
      <c r="BD680">
        <v>1</v>
      </c>
      <c r="BF680" t="s">
        <v>2563</v>
      </c>
      <c r="BG680">
        <v>1333314600</v>
      </c>
      <c r="BH680" t="s">
        <v>995</v>
      </c>
      <c r="BI680">
        <v>12</v>
      </c>
      <c r="BJ680">
        <v>12</v>
      </c>
      <c r="BL680" t="s">
        <v>2543</v>
      </c>
    </row>
    <row r="681" spans="3:64">
      <c r="C681" s="2">
        <v>244482</v>
      </c>
      <c r="D681" s="2">
        <v>244482</v>
      </c>
      <c r="F681">
        <v>489</v>
      </c>
      <c r="G681" t="s">
        <v>2531</v>
      </c>
      <c r="H681">
        <v>23</v>
      </c>
      <c r="I681" t="s">
        <v>2532</v>
      </c>
      <c r="J681" t="s">
        <v>985</v>
      </c>
      <c r="K681" t="s">
        <v>986</v>
      </c>
      <c r="L681">
        <v>923</v>
      </c>
      <c r="N681" t="s">
        <v>2533</v>
      </c>
      <c r="O681" t="s">
        <v>2534</v>
      </c>
      <c r="P681">
        <v>1</v>
      </c>
      <c r="Q681" t="s">
        <v>2535</v>
      </c>
      <c r="R681" s="2">
        <v>244481</v>
      </c>
      <c r="S681" s="2">
        <v>244482</v>
      </c>
      <c r="T681" t="s">
        <v>2812</v>
      </c>
      <c r="U681">
        <v>23015265</v>
      </c>
      <c r="V681" t="s">
        <v>181</v>
      </c>
      <c r="W681">
        <v>20</v>
      </c>
      <c r="X681">
        <v>20</v>
      </c>
      <c r="Y681">
        <v>20</v>
      </c>
      <c r="Z681">
        <v>20</v>
      </c>
      <c r="AA681">
        <v>0</v>
      </c>
      <c r="AB681">
        <v>0</v>
      </c>
      <c r="AC681">
        <v>0</v>
      </c>
      <c r="AD681">
        <v>0</v>
      </c>
      <c r="AE681">
        <v>20</v>
      </c>
      <c r="AF681">
        <v>20</v>
      </c>
      <c r="AI681" t="s">
        <v>2537</v>
      </c>
      <c r="AJ681" t="s">
        <v>989</v>
      </c>
      <c r="AK681" t="s">
        <v>1039</v>
      </c>
      <c r="AL681" t="s">
        <v>1008</v>
      </c>
      <c r="AM681" t="s">
        <v>1009</v>
      </c>
      <c r="AN681" t="s">
        <v>2538</v>
      </c>
      <c r="AO681" t="s">
        <v>2539</v>
      </c>
      <c r="AP681">
        <v>10</v>
      </c>
      <c r="AQ681">
        <v>1</v>
      </c>
      <c r="AT681" t="s">
        <v>2540</v>
      </c>
      <c r="AU681" t="s">
        <v>2562</v>
      </c>
      <c r="AV681" t="s">
        <v>765</v>
      </c>
      <c r="AW681" t="s">
        <v>765</v>
      </c>
      <c r="AX681" t="s">
        <v>990</v>
      </c>
      <c r="AY681">
        <v>0</v>
      </c>
      <c r="AZ681" t="s">
        <v>994</v>
      </c>
      <c r="BA681">
        <v>1179740891190</v>
      </c>
      <c r="BD681">
        <v>1</v>
      </c>
      <c r="BF681" t="s">
        <v>2563</v>
      </c>
      <c r="BG681">
        <v>1333314600</v>
      </c>
      <c r="BH681" t="s">
        <v>995</v>
      </c>
      <c r="BI681">
        <v>20</v>
      </c>
      <c r="BJ681">
        <v>20</v>
      </c>
      <c r="BL681" t="s">
        <v>2543</v>
      </c>
    </row>
    <row r="682" spans="3:64">
      <c r="C682" s="2">
        <v>244482</v>
      </c>
      <c r="D682" s="2">
        <v>244482</v>
      </c>
      <c r="F682">
        <v>489</v>
      </c>
      <c r="G682" t="s">
        <v>2531</v>
      </c>
      <c r="H682">
        <v>23</v>
      </c>
      <c r="I682" t="s">
        <v>2532</v>
      </c>
      <c r="J682" t="s">
        <v>985</v>
      </c>
      <c r="K682" t="s">
        <v>986</v>
      </c>
      <c r="L682">
        <v>923</v>
      </c>
      <c r="N682" t="s">
        <v>2533</v>
      </c>
      <c r="O682" t="s">
        <v>2534</v>
      </c>
      <c r="P682">
        <v>1</v>
      </c>
      <c r="Q682" t="s">
        <v>2535</v>
      </c>
      <c r="R682" s="2">
        <v>244481</v>
      </c>
      <c r="S682" s="2">
        <v>244482</v>
      </c>
      <c r="T682" t="s">
        <v>2812</v>
      </c>
      <c r="U682">
        <v>23086658</v>
      </c>
      <c r="V682" t="s">
        <v>140</v>
      </c>
      <c r="W682">
        <v>10</v>
      </c>
      <c r="X682">
        <v>10</v>
      </c>
      <c r="Y682">
        <v>10</v>
      </c>
      <c r="Z682">
        <v>10</v>
      </c>
      <c r="AA682">
        <v>0</v>
      </c>
      <c r="AB682">
        <v>0</v>
      </c>
      <c r="AC682">
        <v>0</v>
      </c>
      <c r="AD682">
        <v>0</v>
      </c>
      <c r="AE682">
        <v>10</v>
      </c>
      <c r="AF682">
        <v>10</v>
      </c>
      <c r="AI682" t="s">
        <v>2537</v>
      </c>
      <c r="AJ682" t="s">
        <v>989</v>
      </c>
      <c r="AK682" t="s">
        <v>1039</v>
      </c>
      <c r="AL682" t="s">
        <v>1008</v>
      </c>
      <c r="AM682" t="s">
        <v>1009</v>
      </c>
      <c r="AN682" t="s">
        <v>2538</v>
      </c>
      <c r="AO682" t="s">
        <v>2539</v>
      </c>
      <c r="AP682">
        <v>10</v>
      </c>
      <c r="AQ682">
        <v>1</v>
      </c>
      <c r="AT682" t="s">
        <v>2540</v>
      </c>
      <c r="AU682" t="s">
        <v>2562</v>
      </c>
      <c r="AV682" t="s">
        <v>765</v>
      </c>
      <c r="AW682" t="s">
        <v>765</v>
      </c>
      <c r="AX682" t="s">
        <v>990</v>
      </c>
      <c r="AY682">
        <v>0</v>
      </c>
      <c r="AZ682" t="s">
        <v>994</v>
      </c>
      <c r="BA682">
        <v>1179740891190</v>
      </c>
      <c r="BD682">
        <v>1</v>
      </c>
      <c r="BF682" t="s">
        <v>2563</v>
      </c>
      <c r="BG682">
        <v>1333314600</v>
      </c>
      <c r="BH682" t="s">
        <v>995</v>
      </c>
      <c r="BI682">
        <v>10</v>
      </c>
      <c r="BJ682">
        <v>10</v>
      </c>
      <c r="BL682" t="s">
        <v>2543</v>
      </c>
    </row>
    <row r="683" spans="3:64">
      <c r="C683" s="2">
        <v>244482</v>
      </c>
      <c r="D683" s="2">
        <v>244482</v>
      </c>
      <c r="F683">
        <v>489</v>
      </c>
      <c r="G683" t="s">
        <v>2531</v>
      </c>
      <c r="H683">
        <v>23</v>
      </c>
      <c r="I683" t="s">
        <v>2532</v>
      </c>
      <c r="J683" t="s">
        <v>985</v>
      </c>
      <c r="K683" t="s">
        <v>986</v>
      </c>
      <c r="L683">
        <v>923</v>
      </c>
      <c r="N683" t="s">
        <v>2533</v>
      </c>
      <c r="O683" t="s">
        <v>2534</v>
      </c>
      <c r="P683">
        <v>1</v>
      </c>
      <c r="Q683" t="s">
        <v>2535</v>
      </c>
      <c r="R683" s="2">
        <v>244481</v>
      </c>
      <c r="S683" s="2">
        <v>244482</v>
      </c>
      <c r="T683" t="s">
        <v>2812</v>
      </c>
      <c r="U683">
        <v>23092558</v>
      </c>
      <c r="V683" t="s">
        <v>251</v>
      </c>
      <c r="W683">
        <v>5</v>
      </c>
      <c r="X683">
        <v>5</v>
      </c>
      <c r="Y683">
        <v>5</v>
      </c>
      <c r="Z683">
        <v>5</v>
      </c>
      <c r="AA683">
        <v>0</v>
      </c>
      <c r="AB683">
        <v>0</v>
      </c>
      <c r="AC683">
        <v>0</v>
      </c>
      <c r="AD683">
        <v>0</v>
      </c>
      <c r="AE683">
        <v>5</v>
      </c>
      <c r="AF683">
        <v>5</v>
      </c>
      <c r="AI683" t="s">
        <v>2537</v>
      </c>
      <c r="AJ683" t="s">
        <v>989</v>
      </c>
      <c r="AK683" t="s">
        <v>1039</v>
      </c>
      <c r="AL683" t="s">
        <v>1008</v>
      </c>
      <c r="AM683" t="s">
        <v>1009</v>
      </c>
      <c r="AN683" t="s">
        <v>2538</v>
      </c>
      <c r="AO683" t="s">
        <v>2539</v>
      </c>
      <c r="AP683">
        <v>10</v>
      </c>
      <c r="AQ683">
        <v>1</v>
      </c>
      <c r="AT683" t="s">
        <v>2540</v>
      </c>
      <c r="AU683" t="s">
        <v>2562</v>
      </c>
      <c r="AV683" t="s">
        <v>765</v>
      </c>
      <c r="AW683" t="s">
        <v>765</v>
      </c>
      <c r="AX683" t="s">
        <v>990</v>
      </c>
      <c r="AY683">
        <v>0</v>
      </c>
      <c r="AZ683" t="s">
        <v>994</v>
      </c>
      <c r="BA683">
        <v>1179740891190</v>
      </c>
      <c r="BD683">
        <v>1</v>
      </c>
      <c r="BF683" t="s">
        <v>2563</v>
      </c>
      <c r="BG683">
        <v>1333314600</v>
      </c>
      <c r="BH683" t="s">
        <v>995</v>
      </c>
      <c r="BI683">
        <v>5</v>
      </c>
      <c r="BJ683">
        <v>5</v>
      </c>
      <c r="BL683" t="s">
        <v>2543</v>
      </c>
    </row>
    <row r="684" spans="3:64">
      <c r="C684" s="2">
        <v>244482</v>
      </c>
      <c r="D684" s="2">
        <v>244482</v>
      </c>
      <c r="F684">
        <v>489</v>
      </c>
      <c r="G684" t="s">
        <v>2531</v>
      </c>
      <c r="H684">
        <v>23</v>
      </c>
      <c r="I684" t="s">
        <v>2532</v>
      </c>
      <c r="J684" t="s">
        <v>985</v>
      </c>
      <c r="K684" t="s">
        <v>986</v>
      </c>
      <c r="L684">
        <v>923</v>
      </c>
      <c r="N684" t="s">
        <v>2533</v>
      </c>
      <c r="O684" t="s">
        <v>2534</v>
      </c>
      <c r="P684">
        <v>1</v>
      </c>
      <c r="Q684" t="s">
        <v>2535</v>
      </c>
      <c r="R684" s="2">
        <v>244481</v>
      </c>
      <c r="S684" s="2">
        <v>244482</v>
      </c>
      <c r="T684" t="s">
        <v>2812</v>
      </c>
      <c r="U684">
        <v>23088348</v>
      </c>
      <c r="V684" t="s">
        <v>78</v>
      </c>
      <c r="W684">
        <v>40</v>
      </c>
      <c r="X684">
        <v>40</v>
      </c>
      <c r="Y684">
        <v>40</v>
      </c>
      <c r="Z684">
        <v>40</v>
      </c>
      <c r="AA684">
        <v>0</v>
      </c>
      <c r="AB684">
        <v>0</v>
      </c>
      <c r="AC684">
        <v>0</v>
      </c>
      <c r="AD684">
        <v>0</v>
      </c>
      <c r="AE684">
        <v>40</v>
      </c>
      <c r="AF684">
        <v>40</v>
      </c>
      <c r="AI684" t="s">
        <v>2537</v>
      </c>
      <c r="AJ684" t="s">
        <v>989</v>
      </c>
      <c r="AK684" t="s">
        <v>1007</v>
      </c>
      <c r="AL684" t="s">
        <v>1008</v>
      </c>
      <c r="AM684" t="s">
        <v>1009</v>
      </c>
      <c r="AN684" t="s">
        <v>2538</v>
      </c>
      <c r="AO684" t="s">
        <v>2539</v>
      </c>
      <c r="AP684">
        <v>10</v>
      </c>
      <c r="AQ684">
        <v>1</v>
      </c>
      <c r="AT684" t="s">
        <v>2540</v>
      </c>
      <c r="AU684" t="s">
        <v>2562</v>
      </c>
      <c r="AV684" t="s">
        <v>765</v>
      </c>
      <c r="AW684" t="s">
        <v>765</v>
      </c>
      <c r="AX684" t="s">
        <v>990</v>
      </c>
      <c r="AY684">
        <v>0</v>
      </c>
      <c r="AZ684" t="s">
        <v>994</v>
      </c>
      <c r="BA684">
        <v>1179740891190</v>
      </c>
      <c r="BD684">
        <v>1</v>
      </c>
      <c r="BF684" t="s">
        <v>2563</v>
      </c>
      <c r="BG684">
        <v>1333314600</v>
      </c>
      <c r="BH684" t="s">
        <v>995</v>
      </c>
      <c r="BI684">
        <v>40</v>
      </c>
      <c r="BJ684">
        <v>40</v>
      </c>
      <c r="BL684" t="s">
        <v>2543</v>
      </c>
    </row>
    <row r="685" spans="3:64">
      <c r="C685" s="2">
        <v>244482</v>
      </c>
      <c r="D685" s="2">
        <v>244482</v>
      </c>
      <c r="F685">
        <v>489</v>
      </c>
      <c r="G685" t="s">
        <v>2531</v>
      </c>
      <c r="H685">
        <v>23</v>
      </c>
      <c r="I685" t="s">
        <v>2532</v>
      </c>
      <c r="J685" t="s">
        <v>985</v>
      </c>
      <c r="K685" t="s">
        <v>986</v>
      </c>
      <c r="L685">
        <v>923</v>
      </c>
      <c r="N685" t="s">
        <v>2533</v>
      </c>
      <c r="O685" t="s">
        <v>2534</v>
      </c>
      <c r="P685">
        <v>1</v>
      </c>
      <c r="Q685" t="s">
        <v>2535</v>
      </c>
      <c r="R685" s="2">
        <v>244481</v>
      </c>
      <c r="S685" s="2">
        <v>244482</v>
      </c>
      <c r="T685" t="s">
        <v>2812</v>
      </c>
      <c r="U685">
        <v>23086963</v>
      </c>
      <c r="V685" t="s">
        <v>142</v>
      </c>
      <c r="W685">
        <v>90</v>
      </c>
      <c r="X685">
        <v>90</v>
      </c>
      <c r="Y685">
        <v>90</v>
      </c>
      <c r="Z685">
        <v>90</v>
      </c>
      <c r="AA685">
        <v>0</v>
      </c>
      <c r="AB685">
        <v>0</v>
      </c>
      <c r="AC685">
        <v>0</v>
      </c>
      <c r="AD685">
        <v>0</v>
      </c>
      <c r="AE685">
        <v>90</v>
      </c>
      <c r="AF685">
        <v>90</v>
      </c>
      <c r="AI685" t="s">
        <v>2537</v>
      </c>
      <c r="AJ685" t="s">
        <v>989</v>
      </c>
      <c r="AK685" t="s">
        <v>1039</v>
      </c>
      <c r="AL685" t="s">
        <v>1008</v>
      </c>
      <c r="AM685" t="s">
        <v>1009</v>
      </c>
      <c r="AN685" t="s">
        <v>2538</v>
      </c>
      <c r="AO685" t="s">
        <v>2539</v>
      </c>
      <c r="AP685">
        <v>10</v>
      </c>
      <c r="AQ685">
        <v>1</v>
      </c>
      <c r="AT685" t="s">
        <v>2540</v>
      </c>
      <c r="AU685" t="s">
        <v>2562</v>
      </c>
      <c r="AV685" t="s">
        <v>765</v>
      </c>
      <c r="AW685" t="s">
        <v>765</v>
      </c>
      <c r="AX685" t="s">
        <v>990</v>
      </c>
      <c r="AY685">
        <v>0</v>
      </c>
      <c r="AZ685" t="s">
        <v>994</v>
      </c>
      <c r="BA685">
        <v>1179740891190</v>
      </c>
      <c r="BD685">
        <v>1</v>
      </c>
      <c r="BF685" t="s">
        <v>2563</v>
      </c>
      <c r="BG685">
        <v>1333314600</v>
      </c>
      <c r="BH685" t="s">
        <v>995</v>
      </c>
      <c r="BI685">
        <v>90</v>
      </c>
      <c r="BJ685">
        <v>90</v>
      </c>
      <c r="BL685" t="s">
        <v>2543</v>
      </c>
    </row>
    <row r="686" spans="3:64">
      <c r="C686" s="2">
        <v>244482</v>
      </c>
      <c r="D686" s="2">
        <v>244482</v>
      </c>
      <c r="F686">
        <v>489</v>
      </c>
      <c r="G686" t="s">
        <v>2531</v>
      </c>
      <c r="H686">
        <v>23</v>
      </c>
      <c r="I686" t="s">
        <v>2532</v>
      </c>
      <c r="J686" t="s">
        <v>985</v>
      </c>
      <c r="K686" t="s">
        <v>986</v>
      </c>
      <c r="L686">
        <v>923</v>
      </c>
      <c r="N686" t="s">
        <v>2533</v>
      </c>
      <c r="O686" t="s">
        <v>2534</v>
      </c>
      <c r="P686">
        <v>1</v>
      </c>
      <c r="Q686" t="s">
        <v>2535</v>
      </c>
      <c r="R686" s="2">
        <v>244481</v>
      </c>
      <c r="S686" s="2">
        <v>244482</v>
      </c>
      <c r="T686" t="s">
        <v>2812</v>
      </c>
      <c r="U686">
        <v>23086964</v>
      </c>
      <c r="V686" t="s">
        <v>156</v>
      </c>
      <c r="W686">
        <v>192</v>
      </c>
      <c r="X686">
        <v>192</v>
      </c>
      <c r="Y686">
        <v>192</v>
      </c>
      <c r="Z686">
        <v>192</v>
      </c>
      <c r="AA686">
        <v>0</v>
      </c>
      <c r="AB686">
        <v>0</v>
      </c>
      <c r="AC686">
        <v>0</v>
      </c>
      <c r="AD686">
        <v>0</v>
      </c>
      <c r="AE686">
        <v>192</v>
      </c>
      <c r="AF686">
        <v>192</v>
      </c>
      <c r="AI686" t="s">
        <v>2537</v>
      </c>
      <c r="AJ686" t="s">
        <v>989</v>
      </c>
      <c r="AK686" t="s">
        <v>1039</v>
      </c>
      <c r="AL686" t="s">
        <v>1008</v>
      </c>
      <c r="AM686" t="s">
        <v>1009</v>
      </c>
      <c r="AN686" t="s">
        <v>2538</v>
      </c>
      <c r="AO686" t="s">
        <v>2539</v>
      </c>
      <c r="AP686">
        <v>10</v>
      </c>
      <c r="AQ686">
        <v>1</v>
      </c>
      <c r="AT686" t="s">
        <v>2540</v>
      </c>
      <c r="AU686" t="s">
        <v>2562</v>
      </c>
      <c r="AV686" t="s">
        <v>765</v>
      </c>
      <c r="AW686" t="s">
        <v>765</v>
      </c>
      <c r="AX686" t="s">
        <v>990</v>
      </c>
      <c r="AY686">
        <v>0</v>
      </c>
      <c r="AZ686" t="s">
        <v>994</v>
      </c>
      <c r="BA686">
        <v>1179740891190</v>
      </c>
      <c r="BD686">
        <v>1</v>
      </c>
      <c r="BF686" t="s">
        <v>2563</v>
      </c>
      <c r="BG686">
        <v>1333314600</v>
      </c>
      <c r="BH686" t="s">
        <v>995</v>
      </c>
      <c r="BI686">
        <v>192</v>
      </c>
      <c r="BJ686">
        <v>192</v>
      </c>
      <c r="BL686" t="s">
        <v>2543</v>
      </c>
    </row>
    <row r="687" spans="3:64">
      <c r="C687" s="2">
        <v>244482</v>
      </c>
      <c r="D687" s="2">
        <v>244482</v>
      </c>
      <c r="F687">
        <v>489</v>
      </c>
      <c r="G687" t="s">
        <v>2531</v>
      </c>
      <c r="H687">
        <v>23</v>
      </c>
      <c r="I687" t="s">
        <v>2532</v>
      </c>
      <c r="J687" t="s">
        <v>985</v>
      </c>
      <c r="K687" t="s">
        <v>986</v>
      </c>
      <c r="L687">
        <v>923</v>
      </c>
      <c r="N687" t="s">
        <v>2533</v>
      </c>
      <c r="O687" t="s">
        <v>2534</v>
      </c>
      <c r="P687">
        <v>1</v>
      </c>
      <c r="Q687" t="s">
        <v>2535</v>
      </c>
      <c r="R687" s="2">
        <v>244481</v>
      </c>
      <c r="S687" s="2">
        <v>244482</v>
      </c>
      <c r="T687" t="s">
        <v>2812</v>
      </c>
      <c r="U687">
        <v>23086966</v>
      </c>
      <c r="V687" t="s">
        <v>199</v>
      </c>
      <c r="W687">
        <v>9</v>
      </c>
      <c r="X687">
        <v>9</v>
      </c>
      <c r="Y687">
        <v>9</v>
      </c>
      <c r="Z687">
        <v>9</v>
      </c>
      <c r="AA687">
        <v>0</v>
      </c>
      <c r="AB687">
        <v>0</v>
      </c>
      <c r="AC687">
        <v>0</v>
      </c>
      <c r="AD687">
        <v>0</v>
      </c>
      <c r="AE687">
        <v>9</v>
      </c>
      <c r="AF687">
        <v>9</v>
      </c>
      <c r="AI687" t="s">
        <v>2537</v>
      </c>
      <c r="AJ687" t="s">
        <v>989</v>
      </c>
      <c r="AK687" t="s">
        <v>1039</v>
      </c>
      <c r="AL687" t="s">
        <v>1008</v>
      </c>
      <c r="AM687" t="s">
        <v>1009</v>
      </c>
      <c r="AN687" t="s">
        <v>2538</v>
      </c>
      <c r="AO687" t="s">
        <v>2539</v>
      </c>
      <c r="AP687">
        <v>10</v>
      </c>
      <c r="AQ687">
        <v>1</v>
      </c>
      <c r="AT687" t="s">
        <v>2540</v>
      </c>
      <c r="AU687" t="s">
        <v>2562</v>
      </c>
      <c r="AV687" t="s">
        <v>765</v>
      </c>
      <c r="AW687" t="s">
        <v>765</v>
      </c>
      <c r="AX687" t="s">
        <v>990</v>
      </c>
      <c r="AY687">
        <v>0</v>
      </c>
      <c r="AZ687" t="s">
        <v>994</v>
      </c>
      <c r="BA687">
        <v>1179740891190</v>
      </c>
      <c r="BD687">
        <v>1</v>
      </c>
      <c r="BF687" t="s">
        <v>2563</v>
      </c>
      <c r="BG687">
        <v>1333314600</v>
      </c>
      <c r="BH687" t="s">
        <v>995</v>
      </c>
      <c r="BI687">
        <v>9</v>
      </c>
      <c r="BJ687">
        <v>9</v>
      </c>
      <c r="BL687" t="s">
        <v>2543</v>
      </c>
    </row>
    <row r="688" spans="3:64">
      <c r="C688" s="2">
        <v>244482</v>
      </c>
      <c r="D688" s="2">
        <v>244482</v>
      </c>
      <c r="F688">
        <v>489</v>
      </c>
      <c r="G688" t="s">
        <v>2531</v>
      </c>
      <c r="H688">
        <v>23</v>
      </c>
      <c r="I688" t="s">
        <v>2532</v>
      </c>
      <c r="J688" t="s">
        <v>985</v>
      </c>
      <c r="K688" t="s">
        <v>986</v>
      </c>
      <c r="L688">
        <v>923</v>
      </c>
      <c r="N688" t="s">
        <v>2533</v>
      </c>
      <c r="O688" t="s">
        <v>2534</v>
      </c>
      <c r="P688">
        <v>1</v>
      </c>
      <c r="Q688" t="s">
        <v>2535</v>
      </c>
      <c r="R688" s="2">
        <v>244481</v>
      </c>
      <c r="S688" s="2">
        <v>244482</v>
      </c>
      <c r="T688" t="s">
        <v>2812</v>
      </c>
      <c r="U688">
        <v>23086970</v>
      </c>
      <c r="V688" t="s">
        <v>191</v>
      </c>
      <c r="W688">
        <v>3</v>
      </c>
      <c r="X688">
        <v>3</v>
      </c>
      <c r="Y688">
        <v>3</v>
      </c>
      <c r="Z688">
        <v>3</v>
      </c>
      <c r="AA688">
        <v>0</v>
      </c>
      <c r="AB688">
        <v>0</v>
      </c>
      <c r="AC688">
        <v>0</v>
      </c>
      <c r="AD688">
        <v>0</v>
      </c>
      <c r="AE688">
        <v>3</v>
      </c>
      <c r="AF688">
        <v>3</v>
      </c>
      <c r="AI688" t="s">
        <v>2537</v>
      </c>
      <c r="AJ688" t="s">
        <v>989</v>
      </c>
      <c r="AK688" t="s">
        <v>1039</v>
      </c>
      <c r="AL688" t="s">
        <v>1008</v>
      </c>
      <c r="AM688" t="s">
        <v>1009</v>
      </c>
      <c r="AN688" t="s">
        <v>2538</v>
      </c>
      <c r="AO688" t="s">
        <v>2539</v>
      </c>
      <c r="AP688">
        <v>10</v>
      </c>
      <c r="AQ688">
        <v>1</v>
      </c>
      <c r="AT688" t="s">
        <v>2540</v>
      </c>
      <c r="AU688" t="s">
        <v>2562</v>
      </c>
      <c r="AV688" t="s">
        <v>765</v>
      </c>
      <c r="AW688" t="s">
        <v>765</v>
      </c>
      <c r="AX688" t="s">
        <v>990</v>
      </c>
      <c r="AY688">
        <v>0</v>
      </c>
      <c r="AZ688" t="s">
        <v>994</v>
      </c>
      <c r="BA688">
        <v>1179740891190</v>
      </c>
      <c r="BD688">
        <v>1</v>
      </c>
      <c r="BF688" t="s">
        <v>2563</v>
      </c>
      <c r="BG688">
        <v>1333314600</v>
      </c>
      <c r="BH688" t="s">
        <v>995</v>
      </c>
      <c r="BI688">
        <v>3</v>
      </c>
      <c r="BJ688">
        <v>3</v>
      </c>
      <c r="BL688" t="s">
        <v>2543</v>
      </c>
    </row>
    <row r="689" spans="3:64">
      <c r="C689" s="2">
        <v>244482</v>
      </c>
      <c r="D689" s="2">
        <v>244482</v>
      </c>
      <c r="F689">
        <v>489</v>
      </c>
      <c r="G689" t="s">
        <v>2531</v>
      </c>
      <c r="H689">
        <v>23</v>
      </c>
      <c r="I689" t="s">
        <v>2532</v>
      </c>
      <c r="J689" t="s">
        <v>985</v>
      </c>
      <c r="K689" t="s">
        <v>986</v>
      </c>
      <c r="L689">
        <v>923</v>
      </c>
      <c r="N689" t="s">
        <v>2533</v>
      </c>
      <c r="O689" t="s">
        <v>2534</v>
      </c>
      <c r="P689">
        <v>1</v>
      </c>
      <c r="Q689" t="s">
        <v>2535</v>
      </c>
      <c r="R689" s="2">
        <v>244481</v>
      </c>
      <c r="S689" s="2">
        <v>244482</v>
      </c>
      <c r="T689" t="s">
        <v>2812</v>
      </c>
      <c r="U689">
        <v>23095552</v>
      </c>
      <c r="V689" t="s">
        <v>123</v>
      </c>
      <c r="W689">
        <v>3</v>
      </c>
      <c r="X689">
        <v>3</v>
      </c>
      <c r="Y689">
        <v>3</v>
      </c>
      <c r="Z689">
        <v>3</v>
      </c>
      <c r="AA689">
        <v>0</v>
      </c>
      <c r="AB689">
        <v>0</v>
      </c>
      <c r="AC689">
        <v>0</v>
      </c>
      <c r="AD689">
        <v>0</v>
      </c>
      <c r="AE689">
        <v>3</v>
      </c>
      <c r="AF689">
        <v>3</v>
      </c>
      <c r="AI689" t="s">
        <v>2537</v>
      </c>
      <c r="AJ689" t="s">
        <v>989</v>
      </c>
      <c r="AK689" t="s">
        <v>1007</v>
      </c>
      <c r="AL689" t="s">
        <v>1008</v>
      </c>
      <c r="AM689" t="s">
        <v>1009</v>
      </c>
      <c r="AN689" t="s">
        <v>2538</v>
      </c>
      <c r="AO689" t="s">
        <v>2539</v>
      </c>
      <c r="AP689">
        <v>10</v>
      </c>
      <c r="AQ689">
        <v>1</v>
      </c>
      <c r="AT689" t="s">
        <v>2540</v>
      </c>
      <c r="AU689" t="s">
        <v>2562</v>
      </c>
      <c r="AV689" t="s">
        <v>765</v>
      </c>
      <c r="AW689" t="s">
        <v>765</v>
      </c>
      <c r="AX689" t="s">
        <v>990</v>
      </c>
      <c r="AY689">
        <v>0</v>
      </c>
      <c r="AZ689" t="s">
        <v>994</v>
      </c>
      <c r="BA689">
        <v>1179740891190</v>
      </c>
      <c r="BD689">
        <v>1</v>
      </c>
      <c r="BF689" t="s">
        <v>2563</v>
      </c>
      <c r="BG689">
        <v>1333314600</v>
      </c>
      <c r="BH689" t="s">
        <v>995</v>
      </c>
      <c r="BI689">
        <v>3</v>
      </c>
      <c r="BJ689">
        <v>3</v>
      </c>
      <c r="BL689" t="s">
        <v>2543</v>
      </c>
    </row>
    <row r="690" spans="3:64">
      <c r="C690" s="2">
        <v>244482</v>
      </c>
      <c r="D690" s="2">
        <v>244482</v>
      </c>
      <c r="F690">
        <v>489</v>
      </c>
      <c r="G690" t="s">
        <v>2531</v>
      </c>
      <c r="H690">
        <v>23</v>
      </c>
      <c r="I690" t="s">
        <v>2532</v>
      </c>
      <c r="J690" t="s">
        <v>985</v>
      </c>
      <c r="K690" t="s">
        <v>986</v>
      </c>
      <c r="L690">
        <v>923</v>
      </c>
      <c r="N690" t="s">
        <v>2533</v>
      </c>
      <c r="O690" t="s">
        <v>2534</v>
      </c>
      <c r="P690">
        <v>1</v>
      </c>
      <c r="Q690" t="s">
        <v>2535</v>
      </c>
      <c r="R690" s="2">
        <v>244481</v>
      </c>
      <c r="S690" s="2">
        <v>244482</v>
      </c>
      <c r="T690" t="s">
        <v>2812</v>
      </c>
      <c r="U690">
        <v>23095553</v>
      </c>
      <c r="V690" t="s">
        <v>67</v>
      </c>
      <c r="W690">
        <v>39</v>
      </c>
      <c r="X690">
        <v>39</v>
      </c>
      <c r="Y690">
        <v>39</v>
      </c>
      <c r="Z690">
        <v>39</v>
      </c>
      <c r="AA690">
        <v>0</v>
      </c>
      <c r="AB690">
        <v>0</v>
      </c>
      <c r="AC690">
        <v>0</v>
      </c>
      <c r="AD690">
        <v>0</v>
      </c>
      <c r="AE690">
        <v>39</v>
      </c>
      <c r="AF690">
        <v>39</v>
      </c>
      <c r="AI690" t="s">
        <v>2537</v>
      </c>
      <c r="AJ690" t="s">
        <v>989</v>
      </c>
      <c r="AK690" t="s">
        <v>1007</v>
      </c>
      <c r="AL690" t="s">
        <v>1008</v>
      </c>
      <c r="AM690" t="s">
        <v>1009</v>
      </c>
      <c r="AN690" t="s">
        <v>2538</v>
      </c>
      <c r="AO690" t="s">
        <v>2539</v>
      </c>
      <c r="AP690">
        <v>10</v>
      </c>
      <c r="AQ690">
        <v>1</v>
      </c>
      <c r="AT690" t="s">
        <v>2540</v>
      </c>
      <c r="AU690" t="s">
        <v>2562</v>
      </c>
      <c r="AV690" t="s">
        <v>765</v>
      </c>
      <c r="AW690" t="s">
        <v>765</v>
      </c>
      <c r="AX690" t="s">
        <v>990</v>
      </c>
      <c r="AY690">
        <v>0</v>
      </c>
      <c r="AZ690" t="s">
        <v>994</v>
      </c>
      <c r="BA690">
        <v>1179740891190</v>
      </c>
      <c r="BD690">
        <v>1</v>
      </c>
      <c r="BF690" t="s">
        <v>2563</v>
      </c>
      <c r="BG690">
        <v>1333314600</v>
      </c>
      <c r="BH690" t="s">
        <v>995</v>
      </c>
      <c r="BI690">
        <v>39</v>
      </c>
      <c r="BJ690">
        <v>39</v>
      </c>
      <c r="BL690" t="s">
        <v>2543</v>
      </c>
    </row>
    <row r="691" spans="3:64">
      <c r="C691" s="2">
        <v>244482</v>
      </c>
      <c r="D691" s="2">
        <v>244482</v>
      </c>
      <c r="F691">
        <v>489</v>
      </c>
      <c r="G691" t="s">
        <v>2531</v>
      </c>
      <c r="H691">
        <v>23</v>
      </c>
      <c r="I691" t="s">
        <v>2532</v>
      </c>
      <c r="J691" t="s">
        <v>985</v>
      </c>
      <c r="K691" t="s">
        <v>986</v>
      </c>
      <c r="L691">
        <v>923</v>
      </c>
      <c r="N691" t="s">
        <v>2533</v>
      </c>
      <c r="O691" t="s">
        <v>2534</v>
      </c>
      <c r="P691">
        <v>1</v>
      </c>
      <c r="Q691" t="s">
        <v>2535</v>
      </c>
      <c r="R691" s="2">
        <v>244481</v>
      </c>
      <c r="S691" s="2">
        <v>244482</v>
      </c>
      <c r="T691" t="s">
        <v>2812</v>
      </c>
      <c r="U691">
        <v>23015267</v>
      </c>
      <c r="V691" t="s">
        <v>183</v>
      </c>
      <c r="W691">
        <v>5</v>
      </c>
      <c r="X691">
        <v>5</v>
      </c>
      <c r="Y691">
        <v>5</v>
      </c>
      <c r="Z691">
        <v>5</v>
      </c>
      <c r="AA691">
        <v>0</v>
      </c>
      <c r="AB691">
        <v>0</v>
      </c>
      <c r="AC691">
        <v>0</v>
      </c>
      <c r="AD691">
        <v>0</v>
      </c>
      <c r="AE691">
        <v>5</v>
      </c>
      <c r="AF691">
        <v>5</v>
      </c>
      <c r="AI691" t="s">
        <v>2537</v>
      </c>
      <c r="AJ691" t="s">
        <v>989</v>
      </c>
      <c r="AK691" t="s">
        <v>1039</v>
      </c>
      <c r="AL691" t="s">
        <v>1008</v>
      </c>
      <c r="AM691" t="s">
        <v>1009</v>
      </c>
      <c r="AN691" t="s">
        <v>2538</v>
      </c>
      <c r="AO691" t="s">
        <v>2539</v>
      </c>
      <c r="AP691">
        <v>10</v>
      </c>
      <c r="AQ691">
        <v>1</v>
      </c>
      <c r="AT691" t="s">
        <v>2540</v>
      </c>
      <c r="AU691" t="s">
        <v>2562</v>
      </c>
      <c r="AV691" t="s">
        <v>765</v>
      </c>
      <c r="AW691" t="s">
        <v>765</v>
      </c>
      <c r="AX691" t="s">
        <v>990</v>
      </c>
      <c r="AY691">
        <v>0</v>
      </c>
      <c r="AZ691" t="s">
        <v>994</v>
      </c>
      <c r="BA691">
        <v>1179740891190</v>
      </c>
      <c r="BD691">
        <v>1</v>
      </c>
      <c r="BF691" t="s">
        <v>2563</v>
      </c>
      <c r="BG691">
        <v>1333314600</v>
      </c>
      <c r="BH691" t="s">
        <v>995</v>
      </c>
      <c r="BI691">
        <v>5</v>
      </c>
      <c r="BJ691">
        <v>5</v>
      </c>
      <c r="BL691" t="s">
        <v>2543</v>
      </c>
    </row>
    <row r="692" spans="3:64">
      <c r="C692" s="2">
        <v>244482</v>
      </c>
      <c r="D692" s="2">
        <v>244482</v>
      </c>
      <c r="F692">
        <v>489</v>
      </c>
      <c r="G692" t="s">
        <v>2531</v>
      </c>
      <c r="H692">
        <v>23</v>
      </c>
      <c r="I692" t="s">
        <v>2532</v>
      </c>
      <c r="J692" t="s">
        <v>985</v>
      </c>
      <c r="K692" t="s">
        <v>986</v>
      </c>
      <c r="L692">
        <v>923</v>
      </c>
      <c r="N692" t="s">
        <v>2533</v>
      </c>
      <c r="O692" t="s">
        <v>2534</v>
      </c>
      <c r="P692">
        <v>1</v>
      </c>
      <c r="Q692" t="s">
        <v>2535</v>
      </c>
      <c r="R692" s="2">
        <v>244481</v>
      </c>
      <c r="S692" s="2">
        <v>244482</v>
      </c>
      <c r="T692" t="s">
        <v>2812</v>
      </c>
      <c r="U692">
        <v>23090983</v>
      </c>
      <c r="V692" t="s">
        <v>160</v>
      </c>
      <c r="W692">
        <v>6</v>
      </c>
      <c r="X692">
        <v>6</v>
      </c>
      <c r="Y692">
        <v>6</v>
      </c>
      <c r="Z692">
        <v>6</v>
      </c>
      <c r="AA692">
        <v>0</v>
      </c>
      <c r="AB692">
        <v>0</v>
      </c>
      <c r="AC692">
        <v>0</v>
      </c>
      <c r="AD692">
        <v>0</v>
      </c>
      <c r="AE692">
        <v>6</v>
      </c>
      <c r="AF692">
        <v>6</v>
      </c>
      <c r="AI692" t="s">
        <v>2537</v>
      </c>
      <c r="AJ692" t="s">
        <v>989</v>
      </c>
      <c r="AK692" t="s">
        <v>1039</v>
      </c>
      <c r="AL692" t="s">
        <v>1008</v>
      </c>
      <c r="AM692" t="s">
        <v>1009</v>
      </c>
      <c r="AN692" t="s">
        <v>2538</v>
      </c>
      <c r="AO692" t="s">
        <v>2539</v>
      </c>
      <c r="AP692">
        <v>10</v>
      </c>
      <c r="AQ692">
        <v>1</v>
      </c>
      <c r="AT692" t="s">
        <v>2540</v>
      </c>
      <c r="AU692" t="s">
        <v>2562</v>
      </c>
      <c r="AV692" t="s">
        <v>765</v>
      </c>
      <c r="AW692" t="s">
        <v>765</v>
      </c>
      <c r="AX692" t="s">
        <v>990</v>
      </c>
      <c r="AY692">
        <v>0</v>
      </c>
      <c r="AZ692" t="s">
        <v>994</v>
      </c>
      <c r="BA692">
        <v>1179740891190</v>
      </c>
      <c r="BD692">
        <v>1</v>
      </c>
      <c r="BF692" t="s">
        <v>2563</v>
      </c>
      <c r="BG692">
        <v>1333314600</v>
      </c>
      <c r="BH692" t="s">
        <v>995</v>
      </c>
      <c r="BI692">
        <v>6</v>
      </c>
      <c r="BJ692">
        <v>6</v>
      </c>
      <c r="BL692" t="s">
        <v>2543</v>
      </c>
    </row>
    <row r="693" spans="3:64">
      <c r="C693" s="2">
        <v>244482</v>
      </c>
      <c r="D693" s="2">
        <v>244482</v>
      </c>
      <c r="F693">
        <v>489</v>
      </c>
      <c r="G693" t="s">
        <v>2531</v>
      </c>
      <c r="H693">
        <v>23</v>
      </c>
      <c r="I693" t="s">
        <v>2532</v>
      </c>
      <c r="J693" t="s">
        <v>985</v>
      </c>
      <c r="K693" t="s">
        <v>986</v>
      </c>
      <c r="L693">
        <v>923</v>
      </c>
      <c r="N693" t="s">
        <v>2533</v>
      </c>
      <c r="O693" t="s">
        <v>2534</v>
      </c>
      <c r="P693">
        <v>1</v>
      </c>
      <c r="Q693" t="s">
        <v>2535</v>
      </c>
      <c r="R693" s="2">
        <v>244481</v>
      </c>
      <c r="S693" s="2">
        <v>244482</v>
      </c>
      <c r="T693" t="s">
        <v>2812</v>
      </c>
      <c r="U693">
        <v>23090969</v>
      </c>
      <c r="V693" t="s">
        <v>273</v>
      </c>
      <c r="W693">
        <v>6</v>
      </c>
      <c r="X693">
        <v>6</v>
      </c>
      <c r="Y693">
        <v>6</v>
      </c>
      <c r="Z693">
        <v>6</v>
      </c>
      <c r="AA693">
        <v>0</v>
      </c>
      <c r="AB693">
        <v>0</v>
      </c>
      <c r="AC693">
        <v>0</v>
      </c>
      <c r="AD693">
        <v>0</v>
      </c>
      <c r="AE693">
        <v>6</v>
      </c>
      <c r="AF693">
        <v>6</v>
      </c>
      <c r="AI693" t="s">
        <v>2537</v>
      </c>
      <c r="AJ693" t="s">
        <v>989</v>
      </c>
      <c r="AK693" t="s">
        <v>1039</v>
      </c>
      <c r="AL693" t="s">
        <v>1008</v>
      </c>
      <c r="AM693" t="s">
        <v>1009</v>
      </c>
      <c r="AN693" t="s">
        <v>2538</v>
      </c>
      <c r="AO693" t="s">
        <v>2539</v>
      </c>
      <c r="AP693">
        <v>10</v>
      </c>
      <c r="AQ693">
        <v>1</v>
      </c>
      <c r="AT693" t="s">
        <v>2540</v>
      </c>
      <c r="AU693" t="s">
        <v>2562</v>
      </c>
      <c r="AV693" t="s">
        <v>765</v>
      </c>
      <c r="AW693" t="s">
        <v>765</v>
      </c>
      <c r="AX693" t="s">
        <v>990</v>
      </c>
      <c r="AY693">
        <v>0</v>
      </c>
      <c r="AZ693" t="s">
        <v>994</v>
      </c>
      <c r="BA693">
        <v>1179740891190</v>
      </c>
      <c r="BD693">
        <v>1</v>
      </c>
      <c r="BF693" t="s">
        <v>2563</v>
      </c>
      <c r="BG693">
        <v>1333314600</v>
      </c>
      <c r="BH693" t="s">
        <v>995</v>
      </c>
      <c r="BI693">
        <v>6</v>
      </c>
      <c r="BJ693">
        <v>6</v>
      </c>
      <c r="BL693" t="s">
        <v>2543</v>
      </c>
    </row>
    <row r="694" spans="3:64">
      <c r="C694" s="2">
        <v>244482</v>
      </c>
      <c r="D694" s="2">
        <v>244482</v>
      </c>
      <c r="F694">
        <v>489</v>
      </c>
      <c r="G694" t="s">
        <v>2531</v>
      </c>
      <c r="H694">
        <v>23</v>
      </c>
      <c r="I694" t="s">
        <v>2532</v>
      </c>
      <c r="J694" t="s">
        <v>985</v>
      </c>
      <c r="K694" t="s">
        <v>986</v>
      </c>
      <c r="L694">
        <v>923</v>
      </c>
      <c r="N694" t="s">
        <v>2533</v>
      </c>
      <c r="O694" t="s">
        <v>2534</v>
      </c>
      <c r="P694">
        <v>1</v>
      </c>
      <c r="Q694" t="s">
        <v>2535</v>
      </c>
      <c r="R694" s="2">
        <v>244481</v>
      </c>
      <c r="S694" s="2">
        <v>244482</v>
      </c>
      <c r="T694" t="s">
        <v>2812</v>
      </c>
      <c r="U694">
        <v>23000191</v>
      </c>
      <c r="V694" t="s">
        <v>44</v>
      </c>
      <c r="W694">
        <v>6</v>
      </c>
      <c r="X694">
        <v>6</v>
      </c>
      <c r="Y694">
        <v>6</v>
      </c>
      <c r="Z694">
        <v>6</v>
      </c>
      <c r="AA694">
        <v>0</v>
      </c>
      <c r="AB694">
        <v>0</v>
      </c>
      <c r="AC694">
        <v>0</v>
      </c>
      <c r="AD694">
        <v>0</v>
      </c>
      <c r="AE694">
        <v>6</v>
      </c>
      <c r="AF694">
        <v>6</v>
      </c>
      <c r="AI694" t="s">
        <v>2537</v>
      </c>
      <c r="AJ694" t="s">
        <v>989</v>
      </c>
      <c r="AK694" t="s">
        <v>1007</v>
      </c>
      <c r="AL694" t="s">
        <v>1008</v>
      </c>
      <c r="AM694" t="s">
        <v>1009</v>
      </c>
      <c r="AN694" t="s">
        <v>2538</v>
      </c>
      <c r="AO694" t="s">
        <v>2539</v>
      </c>
      <c r="AP694">
        <v>10</v>
      </c>
      <c r="AQ694">
        <v>1</v>
      </c>
      <c r="AT694" t="s">
        <v>2540</v>
      </c>
      <c r="AU694" t="s">
        <v>2562</v>
      </c>
      <c r="AV694" t="s">
        <v>765</v>
      </c>
      <c r="AW694" t="s">
        <v>765</v>
      </c>
      <c r="AX694" t="s">
        <v>990</v>
      </c>
      <c r="AY694">
        <v>0</v>
      </c>
      <c r="AZ694" t="s">
        <v>994</v>
      </c>
      <c r="BA694">
        <v>1179740891190</v>
      </c>
      <c r="BD694">
        <v>1</v>
      </c>
      <c r="BF694" t="s">
        <v>2563</v>
      </c>
      <c r="BG694">
        <v>1333314600</v>
      </c>
      <c r="BH694" t="s">
        <v>995</v>
      </c>
      <c r="BI694">
        <v>6</v>
      </c>
      <c r="BJ694">
        <v>6</v>
      </c>
      <c r="BL694" t="s">
        <v>2543</v>
      </c>
    </row>
    <row r="695" spans="3:64">
      <c r="C695" s="2">
        <v>244482</v>
      </c>
      <c r="D695" s="2">
        <v>244482</v>
      </c>
      <c r="F695">
        <v>489</v>
      </c>
      <c r="G695" t="s">
        <v>2531</v>
      </c>
      <c r="H695">
        <v>23</v>
      </c>
      <c r="I695" t="s">
        <v>2532</v>
      </c>
      <c r="J695" t="s">
        <v>985</v>
      </c>
      <c r="K695" t="s">
        <v>986</v>
      </c>
      <c r="L695">
        <v>923</v>
      </c>
      <c r="N695" t="s">
        <v>2533</v>
      </c>
      <c r="O695" t="s">
        <v>2534</v>
      </c>
      <c r="P695">
        <v>1</v>
      </c>
      <c r="Q695" t="s">
        <v>2535</v>
      </c>
      <c r="R695" s="2">
        <v>244481</v>
      </c>
      <c r="S695" s="2">
        <v>244482</v>
      </c>
      <c r="T695" t="s">
        <v>2812</v>
      </c>
      <c r="U695">
        <v>23000192</v>
      </c>
      <c r="V695" t="s">
        <v>34</v>
      </c>
      <c r="W695">
        <v>2</v>
      </c>
      <c r="X695">
        <v>2</v>
      </c>
      <c r="Y695">
        <v>2</v>
      </c>
      <c r="Z695">
        <v>2</v>
      </c>
      <c r="AA695">
        <v>0</v>
      </c>
      <c r="AB695">
        <v>0</v>
      </c>
      <c r="AC695">
        <v>0</v>
      </c>
      <c r="AD695">
        <v>0</v>
      </c>
      <c r="AE695">
        <v>2</v>
      </c>
      <c r="AF695">
        <v>2</v>
      </c>
      <c r="AI695" t="s">
        <v>2537</v>
      </c>
      <c r="AJ695" t="s">
        <v>989</v>
      </c>
      <c r="AK695" t="s">
        <v>1007</v>
      </c>
      <c r="AL695" t="s">
        <v>1008</v>
      </c>
      <c r="AM695" t="s">
        <v>1009</v>
      </c>
      <c r="AN695" t="s">
        <v>2538</v>
      </c>
      <c r="AO695" t="s">
        <v>2539</v>
      </c>
      <c r="AP695">
        <v>10</v>
      </c>
      <c r="AQ695">
        <v>1</v>
      </c>
      <c r="AT695" t="s">
        <v>2540</v>
      </c>
      <c r="AU695" t="s">
        <v>2562</v>
      </c>
      <c r="AV695" t="s">
        <v>765</v>
      </c>
      <c r="AW695" t="s">
        <v>765</v>
      </c>
      <c r="AX695" t="s">
        <v>990</v>
      </c>
      <c r="AY695">
        <v>0</v>
      </c>
      <c r="AZ695" t="s">
        <v>994</v>
      </c>
      <c r="BA695">
        <v>1179740891190</v>
      </c>
      <c r="BD695">
        <v>1</v>
      </c>
      <c r="BF695" t="s">
        <v>2563</v>
      </c>
      <c r="BG695">
        <v>1333314600</v>
      </c>
      <c r="BH695" t="s">
        <v>995</v>
      </c>
      <c r="BI695">
        <v>2</v>
      </c>
      <c r="BJ695">
        <v>2</v>
      </c>
      <c r="BL695" t="s">
        <v>2543</v>
      </c>
    </row>
    <row r="696" spans="3:64">
      <c r="C696" s="2">
        <v>244482</v>
      </c>
      <c r="D696" s="2">
        <v>244482</v>
      </c>
      <c r="F696">
        <v>489</v>
      </c>
      <c r="G696" t="s">
        <v>2531</v>
      </c>
      <c r="H696">
        <v>23</v>
      </c>
      <c r="I696" t="s">
        <v>2532</v>
      </c>
      <c r="J696" t="s">
        <v>985</v>
      </c>
      <c r="K696" t="s">
        <v>986</v>
      </c>
      <c r="L696">
        <v>923</v>
      </c>
      <c r="N696" t="s">
        <v>2533</v>
      </c>
      <c r="O696" t="s">
        <v>2534</v>
      </c>
      <c r="P696">
        <v>1</v>
      </c>
      <c r="Q696" t="s">
        <v>2535</v>
      </c>
      <c r="R696" s="2">
        <v>244481</v>
      </c>
      <c r="S696" s="2">
        <v>244482</v>
      </c>
      <c r="T696" t="s">
        <v>2812</v>
      </c>
      <c r="U696">
        <v>23000193</v>
      </c>
      <c r="V696" t="s">
        <v>110</v>
      </c>
      <c r="W696">
        <v>2</v>
      </c>
      <c r="X696">
        <v>2</v>
      </c>
      <c r="Y696">
        <v>2</v>
      </c>
      <c r="Z696">
        <v>2</v>
      </c>
      <c r="AA696">
        <v>0</v>
      </c>
      <c r="AB696">
        <v>0</v>
      </c>
      <c r="AC696">
        <v>0</v>
      </c>
      <c r="AD696">
        <v>0</v>
      </c>
      <c r="AE696">
        <v>2</v>
      </c>
      <c r="AF696">
        <v>2</v>
      </c>
      <c r="AI696" t="s">
        <v>2537</v>
      </c>
      <c r="AJ696" t="s">
        <v>989</v>
      </c>
      <c r="AK696" t="s">
        <v>1007</v>
      </c>
      <c r="AL696" t="s">
        <v>1008</v>
      </c>
      <c r="AM696" t="s">
        <v>1009</v>
      </c>
      <c r="AN696" t="s">
        <v>2538</v>
      </c>
      <c r="AO696" t="s">
        <v>2539</v>
      </c>
      <c r="AP696">
        <v>10</v>
      </c>
      <c r="AQ696">
        <v>1</v>
      </c>
      <c r="AT696" t="s">
        <v>2540</v>
      </c>
      <c r="AU696" t="s">
        <v>2562</v>
      </c>
      <c r="AV696" t="s">
        <v>765</v>
      </c>
      <c r="AW696" t="s">
        <v>765</v>
      </c>
      <c r="AX696" t="s">
        <v>990</v>
      </c>
      <c r="AY696">
        <v>0</v>
      </c>
      <c r="AZ696" t="s">
        <v>994</v>
      </c>
      <c r="BA696">
        <v>1179740891190</v>
      </c>
      <c r="BD696">
        <v>1</v>
      </c>
      <c r="BF696" t="s">
        <v>2563</v>
      </c>
      <c r="BG696">
        <v>1333314600</v>
      </c>
      <c r="BH696" t="s">
        <v>995</v>
      </c>
      <c r="BI696">
        <v>2</v>
      </c>
      <c r="BJ696">
        <v>2</v>
      </c>
      <c r="BL696" t="s">
        <v>2543</v>
      </c>
    </row>
    <row r="697" spans="3:64">
      <c r="C697" s="2">
        <v>244482</v>
      </c>
      <c r="D697" s="2">
        <v>244482</v>
      </c>
      <c r="F697">
        <v>489</v>
      </c>
      <c r="G697" t="s">
        <v>2531</v>
      </c>
      <c r="H697">
        <v>23</v>
      </c>
      <c r="I697" t="s">
        <v>2532</v>
      </c>
      <c r="J697" t="s">
        <v>985</v>
      </c>
      <c r="K697" t="s">
        <v>986</v>
      </c>
      <c r="L697">
        <v>923</v>
      </c>
      <c r="N697" t="s">
        <v>2533</v>
      </c>
      <c r="O697" t="s">
        <v>2534</v>
      </c>
      <c r="P697">
        <v>1</v>
      </c>
      <c r="Q697" t="s">
        <v>2535</v>
      </c>
      <c r="R697" s="2">
        <v>244481</v>
      </c>
      <c r="S697" s="2">
        <v>244482</v>
      </c>
      <c r="T697" t="s">
        <v>2812</v>
      </c>
      <c r="U697">
        <v>23067919</v>
      </c>
      <c r="V697" t="s">
        <v>96</v>
      </c>
      <c r="W697">
        <v>10</v>
      </c>
      <c r="X697">
        <v>10</v>
      </c>
      <c r="Y697">
        <v>10</v>
      </c>
      <c r="Z697">
        <v>10</v>
      </c>
      <c r="AA697">
        <v>0</v>
      </c>
      <c r="AB697">
        <v>0</v>
      </c>
      <c r="AC697">
        <v>0</v>
      </c>
      <c r="AD697">
        <v>0</v>
      </c>
      <c r="AE697">
        <v>10</v>
      </c>
      <c r="AF697">
        <v>10</v>
      </c>
      <c r="AI697" t="s">
        <v>2537</v>
      </c>
      <c r="AJ697" t="s">
        <v>989</v>
      </c>
      <c r="AK697" t="s">
        <v>1007</v>
      </c>
      <c r="AL697" t="s">
        <v>1008</v>
      </c>
      <c r="AM697" t="s">
        <v>1009</v>
      </c>
      <c r="AN697" t="s">
        <v>2538</v>
      </c>
      <c r="AO697" t="s">
        <v>2539</v>
      </c>
      <c r="AP697">
        <v>10</v>
      </c>
      <c r="AQ697">
        <v>1</v>
      </c>
      <c r="AT697" t="s">
        <v>2540</v>
      </c>
      <c r="AU697" t="s">
        <v>2562</v>
      </c>
      <c r="AV697" t="s">
        <v>765</v>
      </c>
      <c r="AW697" t="s">
        <v>765</v>
      </c>
      <c r="AX697" t="s">
        <v>990</v>
      </c>
      <c r="AY697">
        <v>0</v>
      </c>
      <c r="AZ697" t="s">
        <v>994</v>
      </c>
      <c r="BA697">
        <v>1179740891190</v>
      </c>
      <c r="BD697">
        <v>1</v>
      </c>
      <c r="BF697" t="s">
        <v>2563</v>
      </c>
      <c r="BG697">
        <v>1333314600</v>
      </c>
      <c r="BH697" t="s">
        <v>995</v>
      </c>
      <c r="BI697">
        <v>10</v>
      </c>
      <c r="BJ697">
        <v>10</v>
      </c>
      <c r="BL697" t="s">
        <v>2543</v>
      </c>
    </row>
    <row r="698" spans="3:64">
      <c r="C698" s="2">
        <v>244482</v>
      </c>
      <c r="D698" s="2">
        <v>244482</v>
      </c>
      <c r="F698">
        <v>489</v>
      </c>
      <c r="G698" t="s">
        <v>2531</v>
      </c>
      <c r="H698">
        <v>23</v>
      </c>
      <c r="I698" t="s">
        <v>2532</v>
      </c>
      <c r="J698" t="s">
        <v>985</v>
      </c>
      <c r="K698" t="s">
        <v>986</v>
      </c>
      <c r="L698">
        <v>923</v>
      </c>
      <c r="N698" t="s">
        <v>2533</v>
      </c>
      <c r="O698" t="s">
        <v>2534</v>
      </c>
      <c r="P698">
        <v>1</v>
      </c>
      <c r="Q698" t="s">
        <v>2535</v>
      </c>
      <c r="R698" s="2">
        <v>244481</v>
      </c>
      <c r="S698" s="2">
        <v>244482</v>
      </c>
      <c r="T698" t="s">
        <v>2812</v>
      </c>
      <c r="U698">
        <v>23084674</v>
      </c>
      <c r="V698" t="s">
        <v>19</v>
      </c>
      <c r="W698">
        <v>2</v>
      </c>
      <c r="X698">
        <v>0.8</v>
      </c>
      <c r="Y698">
        <v>2</v>
      </c>
      <c r="Z698">
        <v>0.8</v>
      </c>
      <c r="AA698">
        <v>0</v>
      </c>
      <c r="AB698">
        <v>0</v>
      </c>
      <c r="AC698">
        <v>0</v>
      </c>
      <c r="AD698">
        <v>0</v>
      </c>
      <c r="AE698">
        <v>2</v>
      </c>
      <c r="AF698">
        <v>0.8</v>
      </c>
      <c r="AI698" t="s">
        <v>2537</v>
      </c>
      <c r="AJ698" t="s">
        <v>989</v>
      </c>
      <c r="AK698" t="s">
        <v>1007</v>
      </c>
      <c r="AL698" t="s">
        <v>1484</v>
      </c>
      <c r="AM698" t="s">
        <v>1009</v>
      </c>
      <c r="AN698" t="s">
        <v>2538</v>
      </c>
      <c r="AO698" t="s">
        <v>2539</v>
      </c>
      <c r="AP698">
        <v>10</v>
      </c>
      <c r="AQ698">
        <v>1</v>
      </c>
      <c r="AT698" t="s">
        <v>2540</v>
      </c>
      <c r="AU698" t="s">
        <v>2562</v>
      </c>
      <c r="AV698" t="s">
        <v>914</v>
      </c>
      <c r="AW698" t="s">
        <v>765</v>
      </c>
      <c r="AX698" t="s">
        <v>990</v>
      </c>
      <c r="AY698">
        <v>0</v>
      </c>
      <c r="AZ698" t="s">
        <v>994</v>
      </c>
      <c r="BA698">
        <v>1179740891190</v>
      </c>
      <c r="BD698">
        <v>1</v>
      </c>
      <c r="BF698" t="s">
        <v>2563</v>
      </c>
      <c r="BG698">
        <v>1333314600</v>
      </c>
      <c r="BH698" t="s">
        <v>995</v>
      </c>
      <c r="BI698">
        <v>2</v>
      </c>
      <c r="BJ698">
        <v>0.8</v>
      </c>
      <c r="BL698" t="s">
        <v>2543</v>
      </c>
    </row>
    <row r="699" spans="3:64">
      <c r="C699" s="2">
        <v>244482</v>
      </c>
      <c r="D699" s="2">
        <v>244482</v>
      </c>
      <c r="F699">
        <v>489</v>
      </c>
      <c r="G699" t="s">
        <v>2531</v>
      </c>
      <c r="H699">
        <v>23</v>
      </c>
      <c r="I699" t="s">
        <v>2532</v>
      </c>
      <c r="J699" t="s">
        <v>985</v>
      </c>
      <c r="K699" t="s">
        <v>986</v>
      </c>
      <c r="L699">
        <v>923</v>
      </c>
      <c r="N699" t="s">
        <v>2533</v>
      </c>
      <c r="O699" t="s">
        <v>2534</v>
      </c>
      <c r="P699">
        <v>1</v>
      </c>
      <c r="Q699" t="s">
        <v>2535</v>
      </c>
      <c r="R699" s="2">
        <v>244481</v>
      </c>
      <c r="S699" s="2">
        <v>244482</v>
      </c>
      <c r="T699" t="s">
        <v>2812</v>
      </c>
      <c r="U699">
        <v>23086968</v>
      </c>
      <c r="V699" t="s">
        <v>247</v>
      </c>
      <c r="W699">
        <v>42</v>
      </c>
      <c r="X699">
        <v>42</v>
      </c>
      <c r="Y699">
        <v>42</v>
      </c>
      <c r="Z699">
        <v>42</v>
      </c>
      <c r="AA699">
        <v>0</v>
      </c>
      <c r="AB699">
        <v>0</v>
      </c>
      <c r="AC699">
        <v>0</v>
      </c>
      <c r="AD699">
        <v>0</v>
      </c>
      <c r="AE699">
        <v>42</v>
      </c>
      <c r="AF699">
        <v>42</v>
      </c>
      <c r="AI699" t="s">
        <v>2537</v>
      </c>
      <c r="AJ699" t="s">
        <v>989</v>
      </c>
      <c r="AK699" t="s">
        <v>1039</v>
      </c>
      <c r="AL699" t="s">
        <v>1008</v>
      </c>
      <c r="AM699" t="s">
        <v>1009</v>
      </c>
      <c r="AN699" t="s">
        <v>2538</v>
      </c>
      <c r="AO699" t="s">
        <v>2539</v>
      </c>
      <c r="AP699">
        <v>10</v>
      </c>
      <c r="AQ699">
        <v>1</v>
      </c>
      <c r="AT699" t="s">
        <v>2540</v>
      </c>
      <c r="AU699" t="s">
        <v>2562</v>
      </c>
      <c r="AV699" t="s">
        <v>765</v>
      </c>
      <c r="AW699" t="s">
        <v>765</v>
      </c>
      <c r="AX699" t="s">
        <v>990</v>
      </c>
      <c r="AY699">
        <v>0</v>
      </c>
      <c r="AZ699" t="s">
        <v>994</v>
      </c>
      <c r="BA699">
        <v>1179740891190</v>
      </c>
      <c r="BD699">
        <v>1</v>
      </c>
      <c r="BF699" t="s">
        <v>2563</v>
      </c>
      <c r="BG699">
        <v>1333314600</v>
      </c>
      <c r="BH699" t="s">
        <v>995</v>
      </c>
      <c r="BI699">
        <v>42</v>
      </c>
      <c r="BJ699">
        <v>42</v>
      </c>
      <c r="BL699" t="s">
        <v>2543</v>
      </c>
    </row>
    <row r="700" spans="3:64">
      <c r="C700" s="2">
        <v>244482</v>
      </c>
      <c r="D700" s="2">
        <v>244482</v>
      </c>
      <c r="F700">
        <v>489</v>
      </c>
      <c r="G700" t="s">
        <v>2531</v>
      </c>
      <c r="H700">
        <v>23</v>
      </c>
      <c r="I700" t="s">
        <v>2532</v>
      </c>
      <c r="J700" t="s">
        <v>985</v>
      </c>
      <c r="K700" t="s">
        <v>986</v>
      </c>
      <c r="L700">
        <v>923</v>
      </c>
      <c r="N700" t="s">
        <v>2533</v>
      </c>
      <c r="O700" t="s">
        <v>2534</v>
      </c>
      <c r="P700">
        <v>1</v>
      </c>
      <c r="Q700" t="s">
        <v>2535</v>
      </c>
      <c r="R700" s="2">
        <v>244481</v>
      </c>
      <c r="S700" s="2">
        <v>244482</v>
      </c>
      <c r="T700" t="s">
        <v>2812</v>
      </c>
      <c r="U700">
        <v>23090974</v>
      </c>
      <c r="V700" t="s">
        <v>211</v>
      </c>
      <c r="W700">
        <v>15</v>
      </c>
      <c r="X700">
        <v>15</v>
      </c>
      <c r="Y700">
        <v>15</v>
      </c>
      <c r="Z700">
        <v>15</v>
      </c>
      <c r="AA700">
        <v>0</v>
      </c>
      <c r="AB700">
        <v>0</v>
      </c>
      <c r="AC700">
        <v>0</v>
      </c>
      <c r="AD700">
        <v>0</v>
      </c>
      <c r="AE700">
        <v>15</v>
      </c>
      <c r="AF700">
        <v>15</v>
      </c>
      <c r="AI700" t="s">
        <v>2537</v>
      </c>
      <c r="AJ700" t="s">
        <v>989</v>
      </c>
      <c r="AK700" t="s">
        <v>1039</v>
      </c>
      <c r="AL700" t="s">
        <v>1008</v>
      </c>
      <c r="AM700" t="s">
        <v>1009</v>
      </c>
      <c r="AN700" t="s">
        <v>2538</v>
      </c>
      <c r="AO700" t="s">
        <v>2539</v>
      </c>
      <c r="AP700">
        <v>10</v>
      </c>
      <c r="AQ700">
        <v>1</v>
      </c>
      <c r="AT700" t="s">
        <v>2540</v>
      </c>
      <c r="AU700" t="s">
        <v>2562</v>
      </c>
      <c r="AV700" t="s">
        <v>765</v>
      </c>
      <c r="AW700" t="s">
        <v>765</v>
      </c>
      <c r="AX700" t="s">
        <v>990</v>
      </c>
      <c r="AY700">
        <v>0</v>
      </c>
      <c r="AZ700" t="s">
        <v>994</v>
      </c>
      <c r="BA700">
        <v>1179740891190</v>
      </c>
      <c r="BD700">
        <v>1</v>
      </c>
      <c r="BF700" t="s">
        <v>2563</v>
      </c>
      <c r="BG700">
        <v>1333314600</v>
      </c>
      <c r="BH700" t="s">
        <v>995</v>
      </c>
      <c r="BI700">
        <v>15</v>
      </c>
      <c r="BJ700">
        <v>15</v>
      </c>
      <c r="BL700" t="s">
        <v>2543</v>
      </c>
    </row>
    <row r="701" spans="3:64">
      <c r="C701" s="2">
        <v>244482</v>
      </c>
      <c r="D701" s="2">
        <v>244482</v>
      </c>
      <c r="F701">
        <v>489</v>
      </c>
      <c r="G701" t="s">
        <v>2531</v>
      </c>
      <c r="H701">
        <v>23</v>
      </c>
      <c r="I701" t="s">
        <v>2532</v>
      </c>
      <c r="J701" t="s">
        <v>985</v>
      </c>
      <c r="K701" t="s">
        <v>986</v>
      </c>
      <c r="L701">
        <v>923</v>
      </c>
      <c r="N701" t="s">
        <v>2533</v>
      </c>
      <c r="O701" t="s">
        <v>2534</v>
      </c>
      <c r="P701">
        <v>1</v>
      </c>
      <c r="Q701" t="s">
        <v>2535</v>
      </c>
      <c r="R701" s="2">
        <v>244481</v>
      </c>
      <c r="S701" s="2">
        <v>244482</v>
      </c>
      <c r="T701" t="s">
        <v>2812</v>
      </c>
      <c r="U701">
        <v>23090977</v>
      </c>
      <c r="V701" t="s">
        <v>98</v>
      </c>
      <c r="W701">
        <v>3</v>
      </c>
      <c r="X701">
        <v>3</v>
      </c>
      <c r="Y701">
        <v>3</v>
      </c>
      <c r="Z701">
        <v>3</v>
      </c>
      <c r="AA701">
        <v>0</v>
      </c>
      <c r="AB701">
        <v>0</v>
      </c>
      <c r="AC701">
        <v>0</v>
      </c>
      <c r="AD701">
        <v>0</v>
      </c>
      <c r="AE701">
        <v>3</v>
      </c>
      <c r="AF701">
        <v>3</v>
      </c>
      <c r="AI701" t="s">
        <v>2537</v>
      </c>
      <c r="AJ701" t="s">
        <v>989</v>
      </c>
      <c r="AK701" t="s">
        <v>1007</v>
      </c>
      <c r="AL701" t="s">
        <v>1008</v>
      </c>
      <c r="AM701" t="s">
        <v>1009</v>
      </c>
      <c r="AN701" t="s">
        <v>2538</v>
      </c>
      <c r="AO701" t="s">
        <v>2539</v>
      </c>
      <c r="AP701">
        <v>10</v>
      </c>
      <c r="AQ701">
        <v>1</v>
      </c>
      <c r="AT701" t="s">
        <v>2540</v>
      </c>
      <c r="AU701" t="s">
        <v>2562</v>
      </c>
      <c r="AV701" t="s">
        <v>765</v>
      </c>
      <c r="AW701" t="s">
        <v>765</v>
      </c>
      <c r="AX701" t="s">
        <v>990</v>
      </c>
      <c r="AY701">
        <v>0</v>
      </c>
      <c r="AZ701" t="s">
        <v>994</v>
      </c>
      <c r="BA701">
        <v>1179740891190</v>
      </c>
      <c r="BD701">
        <v>1</v>
      </c>
      <c r="BF701" t="s">
        <v>2563</v>
      </c>
      <c r="BG701">
        <v>1333314600</v>
      </c>
      <c r="BH701" t="s">
        <v>995</v>
      </c>
      <c r="BI701">
        <v>3</v>
      </c>
      <c r="BJ701">
        <v>3</v>
      </c>
      <c r="BL701" t="s">
        <v>2543</v>
      </c>
    </row>
    <row r="702" spans="3:64">
      <c r="C702" s="2">
        <v>244482</v>
      </c>
      <c r="D702" s="2">
        <v>244482</v>
      </c>
      <c r="F702">
        <v>489</v>
      </c>
      <c r="G702" t="s">
        <v>2531</v>
      </c>
      <c r="H702">
        <v>23</v>
      </c>
      <c r="I702" t="s">
        <v>2532</v>
      </c>
      <c r="J702" t="s">
        <v>985</v>
      </c>
      <c r="K702" t="s">
        <v>986</v>
      </c>
      <c r="L702">
        <v>923</v>
      </c>
      <c r="N702" t="s">
        <v>2533</v>
      </c>
      <c r="O702" t="s">
        <v>2534</v>
      </c>
      <c r="P702">
        <v>1</v>
      </c>
      <c r="Q702" t="s">
        <v>2535</v>
      </c>
      <c r="R702" s="2">
        <v>244481</v>
      </c>
      <c r="S702" s="2">
        <v>244482</v>
      </c>
      <c r="T702" t="s">
        <v>2812</v>
      </c>
      <c r="U702">
        <v>23086965</v>
      </c>
      <c r="V702" t="s">
        <v>225</v>
      </c>
      <c r="W702">
        <v>36</v>
      </c>
      <c r="X702">
        <v>36</v>
      </c>
      <c r="Y702">
        <v>36</v>
      </c>
      <c r="Z702">
        <v>36</v>
      </c>
      <c r="AA702">
        <v>0</v>
      </c>
      <c r="AB702">
        <v>0</v>
      </c>
      <c r="AC702">
        <v>0</v>
      </c>
      <c r="AD702">
        <v>0</v>
      </c>
      <c r="AE702">
        <v>36</v>
      </c>
      <c r="AF702">
        <v>36</v>
      </c>
      <c r="AI702" t="s">
        <v>2537</v>
      </c>
      <c r="AJ702" t="s">
        <v>989</v>
      </c>
      <c r="AK702" t="s">
        <v>1039</v>
      </c>
      <c r="AL702" t="s">
        <v>1008</v>
      </c>
      <c r="AM702" t="s">
        <v>1009</v>
      </c>
      <c r="AN702" t="s">
        <v>2538</v>
      </c>
      <c r="AO702" t="s">
        <v>2539</v>
      </c>
      <c r="AP702">
        <v>10</v>
      </c>
      <c r="AQ702">
        <v>1</v>
      </c>
      <c r="AT702" t="s">
        <v>2540</v>
      </c>
      <c r="AU702" t="s">
        <v>2562</v>
      </c>
      <c r="AV702" t="s">
        <v>765</v>
      </c>
      <c r="AW702" t="s">
        <v>765</v>
      </c>
      <c r="AX702" t="s">
        <v>990</v>
      </c>
      <c r="AY702">
        <v>0</v>
      </c>
      <c r="AZ702" t="s">
        <v>994</v>
      </c>
      <c r="BA702">
        <v>1179740891190</v>
      </c>
      <c r="BD702">
        <v>1</v>
      </c>
      <c r="BF702" t="s">
        <v>2563</v>
      </c>
      <c r="BG702">
        <v>1333314600</v>
      </c>
      <c r="BH702" t="s">
        <v>995</v>
      </c>
      <c r="BI702">
        <v>36</v>
      </c>
      <c r="BJ702">
        <v>36</v>
      </c>
      <c r="BL702" t="s">
        <v>2543</v>
      </c>
    </row>
    <row r="703" spans="3:64">
      <c r="C703" s="2">
        <v>244482</v>
      </c>
      <c r="D703" s="2">
        <v>244482</v>
      </c>
      <c r="F703">
        <v>489</v>
      </c>
      <c r="G703" t="s">
        <v>2531</v>
      </c>
      <c r="H703">
        <v>23</v>
      </c>
      <c r="I703" t="s">
        <v>2532</v>
      </c>
      <c r="J703" t="s">
        <v>985</v>
      </c>
      <c r="K703" t="s">
        <v>986</v>
      </c>
      <c r="L703">
        <v>923</v>
      </c>
      <c r="N703" t="s">
        <v>2813</v>
      </c>
      <c r="O703" t="s">
        <v>2814</v>
      </c>
      <c r="P703">
        <v>1</v>
      </c>
      <c r="Q703" t="s">
        <v>2815</v>
      </c>
      <c r="R703" s="2">
        <v>244481</v>
      </c>
      <c r="S703" s="2">
        <v>244482</v>
      </c>
      <c r="T703" t="s">
        <v>2816</v>
      </c>
      <c r="U703">
        <v>23086964</v>
      </c>
      <c r="V703" t="s">
        <v>156</v>
      </c>
      <c r="W703">
        <v>3</v>
      </c>
      <c r="X703">
        <v>3</v>
      </c>
      <c r="Y703">
        <v>3</v>
      </c>
      <c r="Z703">
        <v>3</v>
      </c>
      <c r="AA703">
        <v>0</v>
      </c>
      <c r="AB703">
        <v>0</v>
      </c>
      <c r="AC703">
        <v>0</v>
      </c>
      <c r="AD703">
        <v>0</v>
      </c>
      <c r="AE703">
        <v>3</v>
      </c>
      <c r="AF703">
        <v>3</v>
      </c>
      <c r="AI703" t="s">
        <v>2537</v>
      </c>
      <c r="AJ703" t="s">
        <v>989</v>
      </c>
      <c r="AK703" t="s">
        <v>1039</v>
      </c>
      <c r="AL703" t="s">
        <v>1008</v>
      </c>
      <c r="AM703" t="s">
        <v>1009</v>
      </c>
      <c r="AN703" t="s">
        <v>2538</v>
      </c>
      <c r="AO703" t="s">
        <v>2539</v>
      </c>
      <c r="AP703">
        <v>10</v>
      </c>
      <c r="AQ703">
        <v>1</v>
      </c>
      <c r="AT703" t="s">
        <v>2540</v>
      </c>
      <c r="AU703" t="s">
        <v>2562</v>
      </c>
      <c r="AV703" t="s">
        <v>765</v>
      </c>
      <c r="AW703" t="s">
        <v>765</v>
      </c>
      <c r="AX703" t="s">
        <v>990</v>
      </c>
      <c r="AY703">
        <v>0</v>
      </c>
      <c r="AZ703" t="s">
        <v>994</v>
      </c>
      <c r="BA703">
        <v>1179740891206</v>
      </c>
      <c r="BD703">
        <v>1</v>
      </c>
      <c r="BF703" t="s">
        <v>2563</v>
      </c>
      <c r="BG703">
        <v>1333314600</v>
      </c>
      <c r="BH703" t="s">
        <v>995</v>
      </c>
      <c r="BI703">
        <v>3</v>
      </c>
      <c r="BJ703">
        <v>3</v>
      </c>
      <c r="BK703">
        <v>1300</v>
      </c>
      <c r="BL703" t="s">
        <v>2543</v>
      </c>
    </row>
    <row r="704" spans="3:64">
      <c r="C704" s="2">
        <v>244482</v>
      </c>
      <c r="D704" s="2">
        <v>244482</v>
      </c>
      <c r="F704">
        <v>489</v>
      </c>
      <c r="G704" t="s">
        <v>2531</v>
      </c>
      <c r="H704">
        <v>23</v>
      </c>
      <c r="I704" t="s">
        <v>2532</v>
      </c>
      <c r="J704" t="s">
        <v>985</v>
      </c>
      <c r="K704" t="s">
        <v>986</v>
      </c>
      <c r="L704">
        <v>923</v>
      </c>
      <c r="N704" t="s">
        <v>2813</v>
      </c>
      <c r="O704" t="s">
        <v>2814</v>
      </c>
      <c r="P704">
        <v>1</v>
      </c>
      <c r="Q704" t="s">
        <v>2815</v>
      </c>
      <c r="R704" s="2">
        <v>244481</v>
      </c>
      <c r="S704" s="2">
        <v>244482</v>
      </c>
      <c r="T704" t="s">
        <v>2816</v>
      </c>
      <c r="U704">
        <v>23086963</v>
      </c>
      <c r="V704" t="s">
        <v>142</v>
      </c>
      <c r="W704">
        <v>3</v>
      </c>
      <c r="X704">
        <v>3</v>
      </c>
      <c r="Y704">
        <v>3</v>
      </c>
      <c r="Z704">
        <v>3</v>
      </c>
      <c r="AA704">
        <v>0</v>
      </c>
      <c r="AB704">
        <v>0</v>
      </c>
      <c r="AC704">
        <v>0</v>
      </c>
      <c r="AD704">
        <v>0</v>
      </c>
      <c r="AE704">
        <v>3</v>
      </c>
      <c r="AF704">
        <v>3</v>
      </c>
      <c r="AI704" t="s">
        <v>2537</v>
      </c>
      <c r="AJ704" t="s">
        <v>989</v>
      </c>
      <c r="AK704" t="s">
        <v>1039</v>
      </c>
      <c r="AL704" t="s">
        <v>1008</v>
      </c>
      <c r="AM704" t="s">
        <v>1009</v>
      </c>
      <c r="AN704" t="s">
        <v>2538</v>
      </c>
      <c r="AO704" t="s">
        <v>2539</v>
      </c>
      <c r="AP704">
        <v>10</v>
      </c>
      <c r="AQ704">
        <v>1</v>
      </c>
      <c r="AT704" t="s">
        <v>2540</v>
      </c>
      <c r="AU704" t="s">
        <v>2562</v>
      </c>
      <c r="AV704" t="s">
        <v>765</v>
      </c>
      <c r="AW704" t="s">
        <v>765</v>
      </c>
      <c r="AX704" t="s">
        <v>990</v>
      </c>
      <c r="AY704">
        <v>0</v>
      </c>
      <c r="AZ704" t="s">
        <v>994</v>
      </c>
      <c r="BA704">
        <v>1179740891206</v>
      </c>
      <c r="BD704">
        <v>1</v>
      </c>
      <c r="BF704" t="s">
        <v>2563</v>
      </c>
      <c r="BG704">
        <v>1333314600</v>
      </c>
      <c r="BH704" t="s">
        <v>995</v>
      </c>
      <c r="BI704">
        <v>3</v>
      </c>
      <c r="BJ704">
        <v>3</v>
      </c>
      <c r="BK704">
        <v>1300</v>
      </c>
      <c r="BL704" t="s">
        <v>2543</v>
      </c>
    </row>
    <row r="705" spans="3:64">
      <c r="C705" s="2">
        <v>244482</v>
      </c>
      <c r="D705" s="2">
        <v>244482</v>
      </c>
      <c r="F705">
        <v>489</v>
      </c>
      <c r="G705" t="s">
        <v>2531</v>
      </c>
      <c r="H705">
        <v>23</v>
      </c>
      <c r="I705" t="s">
        <v>2532</v>
      </c>
      <c r="J705" t="s">
        <v>985</v>
      </c>
      <c r="K705" t="s">
        <v>986</v>
      </c>
      <c r="L705">
        <v>923</v>
      </c>
      <c r="N705" t="s">
        <v>2813</v>
      </c>
      <c r="O705" t="s">
        <v>2814</v>
      </c>
      <c r="P705">
        <v>1</v>
      </c>
      <c r="Q705" t="s">
        <v>2815</v>
      </c>
      <c r="R705" s="2">
        <v>244481</v>
      </c>
      <c r="S705" s="2">
        <v>244482</v>
      </c>
      <c r="T705" t="s">
        <v>2816</v>
      </c>
      <c r="U705">
        <v>23039556</v>
      </c>
      <c r="V705" t="s">
        <v>267</v>
      </c>
      <c r="W705">
        <v>1</v>
      </c>
      <c r="X705">
        <v>5</v>
      </c>
      <c r="Y705">
        <v>1</v>
      </c>
      <c r="Z705">
        <v>5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5</v>
      </c>
      <c r="AI705" t="s">
        <v>2537</v>
      </c>
      <c r="AJ705" t="s">
        <v>989</v>
      </c>
      <c r="AK705" t="s">
        <v>1039</v>
      </c>
      <c r="AL705" t="s">
        <v>1008</v>
      </c>
      <c r="AM705" t="s">
        <v>1009</v>
      </c>
      <c r="AN705" t="s">
        <v>2538</v>
      </c>
      <c r="AO705" t="s">
        <v>2539</v>
      </c>
      <c r="AP705">
        <v>10</v>
      </c>
      <c r="AQ705">
        <v>1</v>
      </c>
      <c r="AT705" t="s">
        <v>2540</v>
      </c>
      <c r="AU705" t="s">
        <v>2562</v>
      </c>
      <c r="AV705" t="s">
        <v>1010</v>
      </c>
      <c r="AW705" t="s">
        <v>765</v>
      </c>
      <c r="AX705" t="s">
        <v>990</v>
      </c>
      <c r="AY705">
        <v>0</v>
      </c>
      <c r="AZ705" t="s">
        <v>994</v>
      </c>
      <c r="BA705">
        <v>1179740891206</v>
      </c>
      <c r="BD705">
        <v>1</v>
      </c>
      <c r="BF705" t="s">
        <v>2563</v>
      </c>
      <c r="BG705">
        <v>1333314600</v>
      </c>
      <c r="BH705" t="s">
        <v>995</v>
      </c>
      <c r="BI705">
        <v>1</v>
      </c>
      <c r="BJ705">
        <v>5</v>
      </c>
      <c r="BK705">
        <v>1300</v>
      </c>
      <c r="BL705" t="s">
        <v>2543</v>
      </c>
    </row>
    <row r="706" spans="3:64">
      <c r="C706" s="2">
        <v>244482</v>
      </c>
      <c r="D706" s="2">
        <v>244482</v>
      </c>
      <c r="F706">
        <v>489</v>
      </c>
      <c r="G706" t="s">
        <v>2531</v>
      </c>
      <c r="H706">
        <v>23</v>
      </c>
      <c r="I706" t="s">
        <v>2532</v>
      </c>
      <c r="J706" t="s">
        <v>985</v>
      </c>
      <c r="K706" t="s">
        <v>986</v>
      </c>
      <c r="L706">
        <v>923</v>
      </c>
      <c r="N706" t="s">
        <v>2813</v>
      </c>
      <c r="O706" t="s">
        <v>2814</v>
      </c>
      <c r="P706">
        <v>1</v>
      </c>
      <c r="Q706" t="s">
        <v>2815</v>
      </c>
      <c r="R706" s="2">
        <v>244481</v>
      </c>
      <c r="S706" s="2">
        <v>244482</v>
      </c>
      <c r="T706" t="s">
        <v>2816</v>
      </c>
      <c r="U706">
        <v>23086969</v>
      </c>
      <c r="V706" t="s">
        <v>189</v>
      </c>
      <c r="W706">
        <v>3</v>
      </c>
      <c r="X706">
        <v>3</v>
      </c>
      <c r="Y706">
        <v>3</v>
      </c>
      <c r="Z706">
        <v>3</v>
      </c>
      <c r="AA706">
        <v>0</v>
      </c>
      <c r="AB706">
        <v>0</v>
      </c>
      <c r="AC706">
        <v>0</v>
      </c>
      <c r="AD706">
        <v>0</v>
      </c>
      <c r="AE706">
        <v>3</v>
      </c>
      <c r="AF706">
        <v>3</v>
      </c>
      <c r="AI706" t="s">
        <v>2537</v>
      </c>
      <c r="AJ706" t="s">
        <v>989</v>
      </c>
      <c r="AK706" t="s">
        <v>1039</v>
      </c>
      <c r="AL706" t="s">
        <v>1008</v>
      </c>
      <c r="AM706" t="s">
        <v>1009</v>
      </c>
      <c r="AN706" t="s">
        <v>2538</v>
      </c>
      <c r="AO706" t="s">
        <v>2539</v>
      </c>
      <c r="AP706">
        <v>10</v>
      </c>
      <c r="AQ706">
        <v>1</v>
      </c>
      <c r="AT706" t="s">
        <v>2540</v>
      </c>
      <c r="AU706" t="s">
        <v>2562</v>
      </c>
      <c r="AV706" t="s">
        <v>765</v>
      </c>
      <c r="AW706" t="s">
        <v>765</v>
      </c>
      <c r="AX706" t="s">
        <v>990</v>
      </c>
      <c r="AY706">
        <v>0</v>
      </c>
      <c r="AZ706" t="s">
        <v>994</v>
      </c>
      <c r="BA706">
        <v>1179740891206</v>
      </c>
      <c r="BD706">
        <v>1</v>
      </c>
      <c r="BF706" t="s">
        <v>2563</v>
      </c>
      <c r="BG706">
        <v>1333314600</v>
      </c>
      <c r="BH706" t="s">
        <v>995</v>
      </c>
      <c r="BI706">
        <v>3</v>
      </c>
      <c r="BJ706">
        <v>3</v>
      </c>
      <c r="BK706">
        <v>1300</v>
      </c>
      <c r="BL706" t="s">
        <v>2543</v>
      </c>
    </row>
    <row r="707" spans="3:64">
      <c r="C707" s="2">
        <v>244482</v>
      </c>
      <c r="D707" s="2">
        <v>244482</v>
      </c>
      <c r="F707">
        <v>489</v>
      </c>
      <c r="G707" t="s">
        <v>2531</v>
      </c>
      <c r="H707">
        <v>23</v>
      </c>
      <c r="I707" t="s">
        <v>2532</v>
      </c>
      <c r="J707" t="s">
        <v>985</v>
      </c>
      <c r="K707" t="s">
        <v>986</v>
      </c>
      <c r="L707">
        <v>923</v>
      </c>
      <c r="N707" t="s">
        <v>2813</v>
      </c>
      <c r="O707" t="s">
        <v>2814</v>
      </c>
      <c r="P707">
        <v>1</v>
      </c>
      <c r="Q707" t="s">
        <v>2815</v>
      </c>
      <c r="R707" s="2">
        <v>244481</v>
      </c>
      <c r="S707" s="2">
        <v>244482</v>
      </c>
      <c r="T707" t="s">
        <v>2816</v>
      </c>
      <c r="U707">
        <v>23086966</v>
      </c>
      <c r="V707" t="s">
        <v>199</v>
      </c>
      <c r="W707">
        <v>3</v>
      </c>
      <c r="X707">
        <v>3</v>
      </c>
      <c r="Y707">
        <v>3</v>
      </c>
      <c r="Z707">
        <v>3</v>
      </c>
      <c r="AA707">
        <v>0</v>
      </c>
      <c r="AB707">
        <v>0</v>
      </c>
      <c r="AC707">
        <v>0</v>
      </c>
      <c r="AD707">
        <v>0</v>
      </c>
      <c r="AE707">
        <v>3</v>
      </c>
      <c r="AF707">
        <v>3</v>
      </c>
      <c r="AI707" t="s">
        <v>2537</v>
      </c>
      <c r="AJ707" t="s">
        <v>989</v>
      </c>
      <c r="AK707" t="s">
        <v>1039</v>
      </c>
      <c r="AL707" t="s">
        <v>1008</v>
      </c>
      <c r="AM707" t="s">
        <v>1009</v>
      </c>
      <c r="AN707" t="s">
        <v>2538</v>
      </c>
      <c r="AO707" t="s">
        <v>2539</v>
      </c>
      <c r="AP707">
        <v>10</v>
      </c>
      <c r="AQ707">
        <v>1</v>
      </c>
      <c r="AT707" t="s">
        <v>2540</v>
      </c>
      <c r="AU707" t="s">
        <v>2562</v>
      </c>
      <c r="AV707" t="s">
        <v>765</v>
      </c>
      <c r="AW707" t="s">
        <v>765</v>
      </c>
      <c r="AX707" t="s">
        <v>990</v>
      </c>
      <c r="AY707">
        <v>0</v>
      </c>
      <c r="AZ707" t="s">
        <v>994</v>
      </c>
      <c r="BA707">
        <v>1179740891206</v>
      </c>
      <c r="BD707">
        <v>1</v>
      </c>
      <c r="BF707" t="s">
        <v>2563</v>
      </c>
      <c r="BG707">
        <v>1333314600</v>
      </c>
      <c r="BH707" t="s">
        <v>995</v>
      </c>
      <c r="BI707">
        <v>3</v>
      </c>
      <c r="BJ707">
        <v>3</v>
      </c>
      <c r="BK707">
        <v>1300</v>
      </c>
      <c r="BL707" t="s">
        <v>2543</v>
      </c>
    </row>
    <row r="708" spans="3:64">
      <c r="C708" s="2">
        <v>244482</v>
      </c>
      <c r="D708" s="2">
        <v>244482</v>
      </c>
      <c r="F708">
        <v>489</v>
      </c>
      <c r="G708" t="s">
        <v>2531</v>
      </c>
      <c r="H708">
        <v>23</v>
      </c>
      <c r="I708" t="s">
        <v>2532</v>
      </c>
      <c r="J708" t="s">
        <v>985</v>
      </c>
      <c r="K708" t="s">
        <v>986</v>
      </c>
      <c r="L708">
        <v>923</v>
      </c>
      <c r="N708" t="s">
        <v>2813</v>
      </c>
      <c r="O708" t="s">
        <v>2814</v>
      </c>
      <c r="P708">
        <v>1</v>
      </c>
      <c r="Q708" t="s">
        <v>2815</v>
      </c>
      <c r="R708" s="2">
        <v>244481</v>
      </c>
      <c r="S708" s="2">
        <v>244482</v>
      </c>
      <c r="T708" t="s">
        <v>2816</v>
      </c>
      <c r="U708">
        <v>23090974</v>
      </c>
      <c r="V708" t="s">
        <v>211</v>
      </c>
      <c r="W708">
        <v>3</v>
      </c>
      <c r="X708">
        <v>3</v>
      </c>
      <c r="Y708">
        <v>3</v>
      </c>
      <c r="Z708">
        <v>3</v>
      </c>
      <c r="AA708">
        <v>0</v>
      </c>
      <c r="AB708">
        <v>0</v>
      </c>
      <c r="AC708">
        <v>0</v>
      </c>
      <c r="AD708">
        <v>0</v>
      </c>
      <c r="AE708">
        <v>3</v>
      </c>
      <c r="AF708">
        <v>3</v>
      </c>
      <c r="AI708" t="s">
        <v>2537</v>
      </c>
      <c r="AJ708" t="s">
        <v>989</v>
      </c>
      <c r="AK708" t="s">
        <v>1039</v>
      </c>
      <c r="AL708" t="s">
        <v>1008</v>
      </c>
      <c r="AM708" t="s">
        <v>1009</v>
      </c>
      <c r="AN708" t="s">
        <v>2538</v>
      </c>
      <c r="AO708" t="s">
        <v>2539</v>
      </c>
      <c r="AP708">
        <v>10</v>
      </c>
      <c r="AQ708">
        <v>1</v>
      </c>
      <c r="AT708" t="s">
        <v>2540</v>
      </c>
      <c r="AU708" t="s">
        <v>2562</v>
      </c>
      <c r="AV708" t="s">
        <v>765</v>
      </c>
      <c r="AW708" t="s">
        <v>765</v>
      </c>
      <c r="AX708" t="s">
        <v>990</v>
      </c>
      <c r="AY708">
        <v>0</v>
      </c>
      <c r="AZ708" t="s">
        <v>994</v>
      </c>
      <c r="BA708">
        <v>1179740891206</v>
      </c>
      <c r="BD708">
        <v>1</v>
      </c>
      <c r="BF708" t="s">
        <v>2563</v>
      </c>
      <c r="BG708">
        <v>1333314600</v>
      </c>
      <c r="BH708" t="s">
        <v>995</v>
      </c>
      <c r="BI708">
        <v>3</v>
      </c>
      <c r="BJ708">
        <v>3</v>
      </c>
      <c r="BK708">
        <v>1300</v>
      </c>
      <c r="BL708" t="s">
        <v>2543</v>
      </c>
    </row>
    <row r="709" spans="3:64">
      <c r="C709" s="2">
        <v>244482</v>
      </c>
      <c r="D709" s="2">
        <v>244482</v>
      </c>
      <c r="F709">
        <v>489</v>
      </c>
      <c r="G709" t="s">
        <v>2531</v>
      </c>
      <c r="H709">
        <v>23</v>
      </c>
      <c r="I709" t="s">
        <v>2532</v>
      </c>
      <c r="J709" t="s">
        <v>985</v>
      </c>
      <c r="K709" t="s">
        <v>986</v>
      </c>
      <c r="L709">
        <v>923</v>
      </c>
      <c r="N709" t="s">
        <v>2817</v>
      </c>
      <c r="O709" t="s">
        <v>2818</v>
      </c>
      <c r="P709">
        <v>1</v>
      </c>
      <c r="Q709" t="s">
        <v>2819</v>
      </c>
      <c r="R709" s="2">
        <v>244481</v>
      </c>
      <c r="S709" s="2">
        <v>244482</v>
      </c>
      <c r="T709" t="s">
        <v>2820</v>
      </c>
      <c r="U709">
        <v>23086964</v>
      </c>
      <c r="V709" t="s">
        <v>156</v>
      </c>
      <c r="W709">
        <v>6</v>
      </c>
      <c r="X709">
        <v>6</v>
      </c>
      <c r="Y709">
        <v>6</v>
      </c>
      <c r="Z709">
        <v>6</v>
      </c>
      <c r="AA709">
        <v>0</v>
      </c>
      <c r="AB709">
        <v>0</v>
      </c>
      <c r="AC709">
        <v>0</v>
      </c>
      <c r="AD709">
        <v>0</v>
      </c>
      <c r="AE709">
        <v>6</v>
      </c>
      <c r="AF709">
        <v>6</v>
      </c>
      <c r="AI709" t="s">
        <v>2537</v>
      </c>
      <c r="AJ709" t="s">
        <v>989</v>
      </c>
      <c r="AK709" t="s">
        <v>1039</v>
      </c>
      <c r="AL709" t="s">
        <v>1008</v>
      </c>
      <c r="AM709" t="s">
        <v>1009</v>
      </c>
      <c r="AN709" t="s">
        <v>2538</v>
      </c>
      <c r="AO709" t="s">
        <v>2539</v>
      </c>
      <c r="AP709">
        <v>10</v>
      </c>
      <c r="AQ709">
        <v>1</v>
      </c>
      <c r="AT709" t="s">
        <v>2540</v>
      </c>
      <c r="AU709" t="s">
        <v>2562</v>
      </c>
      <c r="AV709" t="s">
        <v>765</v>
      </c>
      <c r="AW709" t="s">
        <v>765</v>
      </c>
      <c r="AX709" t="s">
        <v>990</v>
      </c>
      <c r="AY709">
        <v>0</v>
      </c>
      <c r="AZ709" t="s">
        <v>994</v>
      </c>
      <c r="BA709">
        <v>1179740891211</v>
      </c>
      <c r="BD709">
        <v>1</v>
      </c>
      <c r="BF709" t="s">
        <v>2563</v>
      </c>
      <c r="BG709">
        <v>1333314600</v>
      </c>
      <c r="BH709" t="s">
        <v>995</v>
      </c>
      <c r="BI709">
        <v>6</v>
      </c>
      <c r="BJ709">
        <v>6</v>
      </c>
      <c r="BK709">
        <v>1300</v>
      </c>
      <c r="BL709" t="s">
        <v>2543</v>
      </c>
    </row>
    <row r="710" spans="3:64">
      <c r="C710" s="2">
        <v>244482</v>
      </c>
      <c r="D710" s="2">
        <v>244482</v>
      </c>
      <c r="F710">
        <v>489</v>
      </c>
      <c r="G710" t="s">
        <v>2531</v>
      </c>
      <c r="H710">
        <v>23</v>
      </c>
      <c r="I710" t="s">
        <v>2532</v>
      </c>
      <c r="J710" t="s">
        <v>985</v>
      </c>
      <c r="K710" t="s">
        <v>986</v>
      </c>
      <c r="L710">
        <v>923</v>
      </c>
      <c r="N710" t="s">
        <v>2817</v>
      </c>
      <c r="O710" t="s">
        <v>2818</v>
      </c>
      <c r="P710">
        <v>1</v>
      </c>
      <c r="Q710" t="s">
        <v>2819</v>
      </c>
      <c r="R710" s="2">
        <v>244481</v>
      </c>
      <c r="S710" s="2">
        <v>244482</v>
      </c>
      <c r="T710" t="s">
        <v>2820</v>
      </c>
      <c r="U710">
        <v>23090967</v>
      </c>
      <c r="V710" t="s">
        <v>63</v>
      </c>
      <c r="W710">
        <v>3</v>
      </c>
      <c r="X710">
        <v>3</v>
      </c>
      <c r="Y710">
        <v>3</v>
      </c>
      <c r="Z710">
        <v>3</v>
      </c>
      <c r="AA710">
        <v>0</v>
      </c>
      <c r="AB710">
        <v>0</v>
      </c>
      <c r="AC710">
        <v>0</v>
      </c>
      <c r="AD710">
        <v>0</v>
      </c>
      <c r="AE710">
        <v>3</v>
      </c>
      <c r="AF710">
        <v>3</v>
      </c>
      <c r="AI710" t="s">
        <v>2537</v>
      </c>
      <c r="AJ710" t="s">
        <v>989</v>
      </c>
      <c r="AK710" t="s">
        <v>1007</v>
      </c>
      <c r="AL710" t="s">
        <v>1008</v>
      </c>
      <c r="AM710" t="s">
        <v>1009</v>
      </c>
      <c r="AN710" t="s">
        <v>2538</v>
      </c>
      <c r="AO710" t="s">
        <v>2539</v>
      </c>
      <c r="AP710">
        <v>10</v>
      </c>
      <c r="AQ710">
        <v>1</v>
      </c>
      <c r="AT710" t="s">
        <v>2540</v>
      </c>
      <c r="AU710" t="s">
        <v>2562</v>
      </c>
      <c r="AV710" t="s">
        <v>765</v>
      </c>
      <c r="AW710" t="s">
        <v>765</v>
      </c>
      <c r="AX710" t="s">
        <v>990</v>
      </c>
      <c r="AY710">
        <v>0</v>
      </c>
      <c r="AZ710" t="s">
        <v>994</v>
      </c>
      <c r="BA710">
        <v>1179740891211</v>
      </c>
      <c r="BD710">
        <v>1</v>
      </c>
      <c r="BF710" t="s">
        <v>2563</v>
      </c>
      <c r="BG710">
        <v>1333314600</v>
      </c>
      <c r="BH710" t="s">
        <v>995</v>
      </c>
      <c r="BI710">
        <v>3</v>
      </c>
      <c r="BJ710">
        <v>3</v>
      </c>
      <c r="BK710">
        <v>1300</v>
      </c>
      <c r="BL710" t="s">
        <v>2543</v>
      </c>
    </row>
    <row r="711" spans="3:64">
      <c r="C711" s="2">
        <v>244482</v>
      </c>
      <c r="D711" s="2">
        <v>244482</v>
      </c>
      <c r="F711">
        <v>489</v>
      </c>
      <c r="G711" t="s">
        <v>2531</v>
      </c>
      <c r="H711">
        <v>23</v>
      </c>
      <c r="I711" t="s">
        <v>2532</v>
      </c>
      <c r="J711" t="s">
        <v>985</v>
      </c>
      <c r="K711" t="s">
        <v>986</v>
      </c>
      <c r="L711">
        <v>923</v>
      </c>
      <c r="N711" t="s">
        <v>2817</v>
      </c>
      <c r="O711" t="s">
        <v>2818</v>
      </c>
      <c r="P711">
        <v>1</v>
      </c>
      <c r="Q711" t="s">
        <v>2819</v>
      </c>
      <c r="R711" s="2">
        <v>244481</v>
      </c>
      <c r="S711" s="2">
        <v>244482</v>
      </c>
      <c r="T711" t="s">
        <v>2820</v>
      </c>
      <c r="U711">
        <v>23095547</v>
      </c>
      <c r="V711" t="s">
        <v>144</v>
      </c>
      <c r="W711">
        <v>6</v>
      </c>
      <c r="X711">
        <v>6</v>
      </c>
      <c r="Y711">
        <v>6</v>
      </c>
      <c r="Z711">
        <v>6</v>
      </c>
      <c r="AA711">
        <v>0</v>
      </c>
      <c r="AB711">
        <v>0</v>
      </c>
      <c r="AC711">
        <v>0</v>
      </c>
      <c r="AD711">
        <v>0</v>
      </c>
      <c r="AE711">
        <v>6</v>
      </c>
      <c r="AF711">
        <v>6</v>
      </c>
      <c r="AI711" t="s">
        <v>2537</v>
      </c>
      <c r="AJ711" t="s">
        <v>989</v>
      </c>
      <c r="AK711" t="s">
        <v>1039</v>
      </c>
      <c r="AL711" t="s">
        <v>1008</v>
      </c>
      <c r="AM711" t="s">
        <v>1009</v>
      </c>
      <c r="AN711" t="s">
        <v>2538</v>
      </c>
      <c r="AO711" t="s">
        <v>2539</v>
      </c>
      <c r="AP711">
        <v>10</v>
      </c>
      <c r="AQ711">
        <v>1</v>
      </c>
      <c r="AT711" t="s">
        <v>2540</v>
      </c>
      <c r="AU711" t="s">
        <v>2562</v>
      </c>
      <c r="AV711" t="s">
        <v>765</v>
      </c>
      <c r="AW711" t="s">
        <v>765</v>
      </c>
      <c r="AX711" t="s">
        <v>990</v>
      </c>
      <c r="AY711">
        <v>0</v>
      </c>
      <c r="AZ711" t="s">
        <v>994</v>
      </c>
      <c r="BA711">
        <v>1179740891211</v>
      </c>
      <c r="BD711">
        <v>1</v>
      </c>
      <c r="BF711" t="s">
        <v>2563</v>
      </c>
      <c r="BG711">
        <v>1333314600</v>
      </c>
      <c r="BH711" t="s">
        <v>995</v>
      </c>
      <c r="BI711">
        <v>6</v>
      </c>
      <c r="BJ711">
        <v>6</v>
      </c>
      <c r="BK711">
        <v>1300</v>
      </c>
      <c r="BL711" t="s">
        <v>2543</v>
      </c>
    </row>
    <row r="712" spans="3:64">
      <c r="C712" s="2">
        <v>244482</v>
      </c>
      <c r="D712" s="2">
        <v>244482</v>
      </c>
      <c r="F712">
        <v>489</v>
      </c>
      <c r="G712" t="s">
        <v>2531</v>
      </c>
      <c r="H712">
        <v>23</v>
      </c>
      <c r="I712" t="s">
        <v>2532</v>
      </c>
      <c r="J712" t="s">
        <v>985</v>
      </c>
      <c r="K712" t="s">
        <v>986</v>
      </c>
      <c r="L712">
        <v>923</v>
      </c>
      <c r="N712" t="s">
        <v>2817</v>
      </c>
      <c r="O712" t="s">
        <v>2818</v>
      </c>
      <c r="P712">
        <v>1</v>
      </c>
      <c r="Q712" t="s">
        <v>2819</v>
      </c>
      <c r="R712" s="2">
        <v>244481</v>
      </c>
      <c r="S712" s="2">
        <v>244482</v>
      </c>
      <c r="T712" t="s">
        <v>2820</v>
      </c>
      <c r="U712">
        <v>23084674</v>
      </c>
      <c r="V712" t="s">
        <v>19</v>
      </c>
      <c r="W712">
        <v>1</v>
      </c>
      <c r="X712">
        <v>0.4</v>
      </c>
      <c r="Y712">
        <v>1</v>
      </c>
      <c r="Z712">
        <v>0.4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0.4</v>
      </c>
      <c r="AI712" t="s">
        <v>2537</v>
      </c>
      <c r="AJ712" t="s">
        <v>989</v>
      </c>
      <c r="AK712" t="s">
        <v>1007</v>
      </c>
      <c r="AL712" t="s">
        <v>1484</v>
      </c>
      <c r="AM712" t="s">
        <v>1009</v>
      </c>
      <c r="AN712" t="s">
        <v>2538</v>
      </c>
      <c r="AO712" t="s">
        <v>2539</v>
      </c>
      <c r="AP712">
        <v>10</v>
      </c>
      <c r="AQ712">
        <v>1</v>
      </c>
      <c r="AT712" t="s">
        <v>2540</v>
      </c>
      <c r="AU712" t="s">
        <v>2562</v>
      </c>
      <c r="AV712" t="s">
        <v>914</v>
      </c>
      <c r="AW712" t="s">
        <v>765</v>
      </c>
      <c r="AX712" t="s">
        <v>990</v>
      </c>
      <c r="AY712">
        <v>0</v>
      </c>
      <c r="AZ712" t="s">
        <v>994</v>
      </c>
      <c r="BA712">
        <v>1179740891211</v>
      </c>
      <c r="BD712">
        <v>1</v>
      </c>
      <c r="BF712" t="s">
        <v>2563</v>
      </c>
      <c r="BG712">
        <v>1333314600</v>
      </c>
      <c r="BH712" t="s">
        <v>995</v>
      </c>
      <c r="BI712">
        <v>1</v>
      </c>
      <c r="BJ712">
        <v>0.4</v>
      </c>
      <c r="BK712">
        <v>1300</v>
      </c>
      <c r="BL712" t="s">
        <v>2543</v>
      </c>
    </row>
    <row r="713" spans="3:64">
      <c r="C713" s="2">
        <v>244482</v>
      </c>
      <c r="D713" s="2">
        <v>244482</v>
      </c>
      <c r="F713">
        <v>489</v>
      </c>
      <c r="G713" t="s">
        <v>2531</v>
      </c>
      <c r="H713">
        <v>23</v>
      </c>
      <c r="I713" t="s">
        <v>2532</v>
      </c>
      <c r="J713" t="s">
        <v>985</v>
      </c>
      <c r="K713" t="s">
        <v>986</v>
      </c>
      <c r="L713">
        <v>923</v>
      </c>
      <c r="N713" t="s">
        <v>2817</v>
      </c>
      <c r="O713" t="s">
        <v>2818</v>
      </c>
      <c r="P713">
        <v>1</v>
      </c>
      <c r="Q713" t="s">
        <v>2819</v>
      </c>
      <c r="R713" s="2">
        <v>244481</v>
      </c>
      <c r="S713" s="2">
        <v>244482</v>
      </c>
      <c r="T713" t="s">
        <v>2820</v>
      </c>
      <c r="U713">
        <v>23039556</v>
      </c>
      <c r="V713" t="s">
        <v>267</v>
      </c>
      <c r="W713">
        <v>3</v>
      </c>
      <c r="X713">
        <v>15</v>
      </c>
      <c r="Y713">
        <v>3</v>
      </c>
      <c r="Z713">
        <v>15</v>
      </c>
      <c r="AA713">
        <v>0</v>
      </c>
      <c r="AB713">
        <v>0</v>
      </c>
      <c r="AC713">
        <v>0</v>
      </c>
      <c r="AD713">
        <v>0</v>
      </c>
      <c r="AE713">
        <v>3</v>
      </c>
      <c r="AF713">
        <v>15</v>
      </c>
      <c r="AI713" t="s">
        <v>2537</v>
      </c>
      <c r="AJ713" t="s">
        <v>989</v>
      </c>
      <c r="AK713" t="s">
        <v>1039</v>
      </c>
      <c r="AL713" t="s">
        <v>1008</v>
      </c>
      <c r="AM713" t="s">
        <v>1009</v>
      </c>
      <c r="AN713" t="s">
        <v>2538</v>
      </c>
      <c r="AO713" t="s">
        <v>2539</v>
      </c>
      <c r="AP713">
        <v>10</v>
      </c>
      <c r="AQ713">
        <v>1</v>
      </c>
      <c r="AT713" t="s">
        <v>2540</v>
      </c>
      <c r="AU713" t="s">
        <v>2562</v>
      </c>
      <c r="AV713" t="s">
        <v>1010</v>
      </c>
      <c r="AW713" t="s">
        <v>765</v>
      </c>
      <c r="AX713" t="s">
        <v>990</v>
      </c>
      <c r="AY713">
        <v>0</v>
      </c>
      <c r="AZ713" t="s">
        <v>994</v>
      </c>
      <c r="BA713">
        <v>1179740891211</v>
      </c>
      <c r="BD713">
        <v>1</v>
      </c>
      <c r="BF713" t="s">
        <v>2563</v>
      </c>
      <c r="BG713">
        <v>1333314600</v>
      </c>
      <c r="BH713" t="s">
        <v>995</v>
      </c>
      <c r="BI713">
        <v>3</v>
      </c>
      <c r="BJ713">
        <v>15</v>
      </c>
      <c r="BK713">
        <v>1300</v>
      </c>
      <c r="BL713" t="s">
        <v>2543</v>
      </c>
    </row>
    <row r="714" spans="3:64">
      <c r="C714" s="2">
        <v>244482</v>
      </c>
      <c r="D714" s="2">
        <v>244482</v>
      </c>
      <c r="F714">
        <v>489</v>
      </c>
      <c r="G714" t="s">
        <v>2531</v>
      </c>
      <c r="H714">
        <v>23</v>
      </c>
      <c r="I714" t="s">
        <v>2532</v>
      </c>
      <c r="J714" t="s">
        <v>985</v>
      </c>
      <c r="K714" t="s">
        <v>986</v>
      </c>
      <c r="L714">
        <v>923</v>
      </c>
      <c r="N714" t="s">
        <v>2817</v>
      </c>
      <c r="O714" t="s">
        <v>2818</v>
      </c>
      <c r="P714">
        <v>1</v>
      </c>
      <c r="Q714" t="s">
        <v>2819</v>
      </c>
      <c r="R714" s="2">
        <v>244481</v>
      </c>
      <c r="S714" s="2">
        <v>244482</v>
      </c>
      <c r="T714" t="s">
        <v>2820</v>
      </c>
      <c r="U714">
        <v>23090975</v>
      </c>
      <c r="V714" t="s">
        <v>249</v>
      </c>
      <c r="W714">
        <v>9</v>
      </c>
      <c r="X714">
        <v>9</v>
      </c>
      <c r="Y714">
        <v>9</v>
      </c>
      <c r="Z714">
        <v>9</v>
      </c>
      <c r="AA714">
        <v>0</v>
      </c>
      <c r="AB714">
        <v>0</v>
      </c>
      <c r="AC714">
        <v>0</v>
      </c>
      <c r="AD714">
        <v>0</v>
      </c>
      <c r="AE714">
        <v>9</v>
      </c>
      <c r="AF714">
        <v>9</v>
      </c>
      <c r="AI714" t="s">
        <v>2537</v>
      </c>
      <c r="AJ714" t="s">
        <v>989</v>
      </c>
      <c r="AK714" t="s">
        <v>1039</v>
      </c>
      <c r="AL714" t="s">
        <v>1008</v>
      </c>
      <c r="AM714" t="s">
        <v>1009</v>
      </c>
      <c r="AN714" t="s">
        <v>2538</v>
      </c>
      <c r="AO714" t="s">
        <v>2539</v>
      </c>
      <c r="AP714">
        <v>10</v>
      </c>
      <c r="AQ714">
        <v>1</v>
      </c>
      <c r="AT714" t="s">
        <v>2540</v>
      </c>
      <c r="AU714" t="s">
        <v>2562</v>
      </c>
      <c r="AV714" t="s">
        <v>765</v>
      </c>
      <c r="AW714" t="s">
        <v>765</v>
      </c>
      <c r="AX714" t="s">
        <v>990</v>
      </c>
      <c r="AY714">
        <v>0</v>
      </c>
      <c r="AZ714" t="s">
        <v>994</v>
      </c>
      <c r="BA714">
        <v>1179740891211</v>
      </c>
      <c r="BD714">
        <v>1</v>
      </c>
      <c r="BF714" t="s">
        <v>2563</v>
      </c>
      <c r="BG714">
        <v>1333314600</v>
      </c>
      <c r="BH714" t="s">
        <v>995</v>
      </c>
      <c r="BI714">
        <v>9</v>
      </c>
      <c r="BJ714">
        <v>9</v>
      </c>
      <c r="BK714">
        <v>1300</v>
      </c>
      <c r="BL714" t="s">
        <v>2543</v>
      </c>
    </row>
    <row r="715" spans="3:64">
      <c r="C715" s="2">
        <v>244482</v>
      </c>
      <c r="D715" s="2">
        <v>244482</v>
      </c>
      <c r="F715">
        <v>489</v>
      </c>
      <c r="G715" t="s">
        <v>2531</v>
      </c>
      <c r="H715">
        <v>23</v>
      </c>
      <c r="I715" t="s">
        <v>2532</v>
      </c>
      <c r="J715" t="s">
        <v>985</v>
      </c>
      <c r="K715" t="s">
        <v>986</v>
      </c>
      <c r="L715">
        <v>923</v>
      </c>
      <c r="N715" t="s">
        <v>2817</v>
      </c>
      <c r="O715" t="s">
        <v>2818</v>
      </c>
      <c r="P715">
        <v>1</v>
      </c>
      <c r="Q715" t="s">
        <v>2819</v>
      </c>
      <c r="R715" s="2">
        <v>244481</v>
      </c>
      <c r="S715" s="2">
        <v>244482</v>
      </c>
      <c r="T715" t="s">
        <v>2820</v>
      </c>
      <c r="U715">
        <v>23088348</v>
      </c>
      <c r="V715" t="s">
        <v>78</v>
      </c>
      <c r="W715">
        <v>5</v>
      </c>
      <c r="X715">
        <v>5</v>
      </c>
      <c r="Y715">
        <v>5</v>
      </c>
      <c r="Z715">
        <v>5</v>
      </c>
      <c r="AA715">
        <v>0</v>
      </c>
      <c r="AB715">
        <v>0</v>
      </c>
      <c r="AC715">
        <v>0</v>
      </c>
      <c r="AD715">
        <v>0</v>
      </c>
      <c r="AE715">
        <v>5</v>
      </c>
      <c r="AF715">
        <v>5</v>
      </c>
      <c r="AI715" t="s">
        <v>2537</v>
      </c>
      <c r="AJ715" t="s">
        <v>989</v>
      </c>
      <c r="AK715" t="s">
        <v>1007</v>
      </c>
      <c r="AL715" t="s">
        <v>1008</v>
      </c>
      <c r="AM715" t="s">
        <v>1009</v>
      </c>
      <c r="AN715" t="s">
        <v>2538</v>
      </c>
      <c r="AO715" t="s">
        <v>2539</v>
      </c>
      <c r="AP715">
        <v>10</v>
      </c>
      <c r="AQ715">
        <v>1</v>
      </c>
      <c r="AT715" t="s">
        <v>2540</v>
      </c>
      <c r="AU715" t="s">
        <v>2562</v>
      </c>
      <c r="AV715" t="s">
        <v>765</v>
      </c>
      <c r="AW715" t="s">
        <v>765</v>
      </c>
      <c r="AX715" t="s">
        <v>990</v>
      </c>
      <c r="AY715">
        <v>0</v>
      </c>
      <c r="AZ715" t="s">
        <v>994</v>
      </c>
      <c r="BA715">
        <v>1179740891211</v>
      </c>
      <c r="BD715">
        <v>1</v>
      </c>
      <c r="BF715" t="s">
        <v>2563</v>
      </c>
      <c r="BG715">
        <v>1333314600</v>
      </c>
      <c r="BH715" t="s">
        <v>995</v>
      </c>
      <c r="BI715">
        <v>5</v>
      </c>
      <c r="BJ715">
        <v>5</v>
      </c>
      <c r="BK715">
        <v>1300</v>
      </c>
      <c r="BL715" t="s">
        <v>2543</v>
      </c>
    </row>
    <row r="716" spans="3:64">
      <c r="C716" s="2">
        <v>244482</v>
      </c>
      <c r="D716" s="2">
        <v>244482</v>
      </c>
      <c r="F716">
        <v>489</v>
      </c>
      <c r="G716" t="s">
        <v>2531</v>
      </c>
      <c r="H716">
        <v>23</v>
      </c>
      <c r="I716" t="s">
        <v>2532</v>
      </c>
      <c r="J716" t="s">
        <v>985</v>
      </c>
      <c r="K716" t="s">
        <v>986</v>
      </c>
      <c r="L716">
        <v>923</v>
      </c>
      <c r="N716" t="s">
        <v>2817</v>
      </c>
      <c r="O716" t="s">
        <v>2818</v>
      </c>
      <c r="P716">
        <v>1</v>
      </c>
      <c r="Q716" t="s">
        <v>2819</v>
      </c>
      <c r="R716" s="2">
        <v>244481</v>
      </c>
      <c r="S716" s="2">
        <v>244482</v>
      </c>
      <c r="T716" t="s">
        <v>2820</v>
      </c>
      <c r="U716">
        <v>23086965</v>
      </c>
      <c r="V716" t="s">
        <v>225</v>
      </c>
      <c r="W716">
        <v>6</v>
      </c>
      <c r="X716">
        <v>6</v>
      </c>
      <c r="Y716">
        <v>6</v>
      </c>
      <c r="Z716">
        <v>6</v>
      </c>
      <c r="AA716">
        <v>0</v>
      </c>
      <c r="AB716">
        <v>0</v>
      </c>
      <c r="AC716">
        <v>0</v>
      </c>
      <c r="AD716">
        <v>0</v>
      </c>
      <c r="AE716">
        <v>6</v>
      </c>
      <c r="AF716">
        <v>6</v>
      </c>
      <c r="AI716" t="s">
        <v>2537</v>
      </c>
      <c r="AJ716" t="s">
        <v>989</v>
      </c>
      <c r="AK716" t="s">
        <v>1039</v>
      </c>
      <c r="AL716" t="s">
        <v>1008</v>
      </c>
      <c r="AM716" t="s">
        <v>1009</v>
      </c>
      <c r="AN716" t="s">
        <v>2538</v>
      </c>
      <c r="AO716" t="s">
        <v>2539</v>
      </c>
      <c r="AP716">
        <v>10</v>
      </c>
      <c r="AQ716">
        <v>1</v>
      </c>
      <c r="AT716" t="s">
        <v>2540</v>
      </c>
      <c r="AU716" t="s">
        <v>2562</v>
      </c>
      <c r="AV716" t="s">
        <v>765</v>
      </c>
      <c r="AW716" t="s">
        <v>765</v>
      </c>
      <c r="AX716" t="s">
        <v>990</v>
      </c>
      <c r="AY716">
        <v>0</v>
      </c>
      <c r="AZ716" t="s">
        <v>994</v>
      </c>
      <c r="BA716">
        <v>1179740891211</v>
      </c>
      <c r="BD716">
        <v>1</v>
      </c>
      <c r="BF716" t="s">
        <v>2563</v>
      </c>
      <c r="BG716">
        <v>1333314600</v>
      </c>
      <c r="BH716" t="s">
        <v>995</v>
      </c>
      <c r="BI716">
        <v>6</v>
      </c>
      <c r="BJ716">
        <v>6</v>
      </c>
      <c r="BK716">
        <v>1300</v>
      </c>
      <c r="BL716" t="s">
        <v>2543</v>
      </c>
    </row>
    <row r="717" spans="3:64">
      <c r="C717" s="2">
        <v>244482</v>
      </c>
      <c r="D717" s="2">
        <v>244482</v>
      </c>
      <c r="F717">
        <v>489</v>
      </c>
      <c r="G717" t="s">
        <v>2531</v>
      </c>
      <c r="H717">
        <v>23</v>
      </c>
      <c r="I717" t="s">
        <v>2532</v>
      </c>
      <c r="J717" t="s">
        <v>985</v>
      </c>
      <c r="K717" t="s">
        <v>986</v>
      </c>
      <c r="L717">
        <v>923</v>
      </c>
      <c r="N717" t="s">
        <v>2817</v>
      </c>
      <c r="O717" t="s">
        <v>2818</v>
      </c>
      <c r="P717">
        <v>1</v>
      </c>
      <c r="Q717" t="s">
        <v>2819</v>
      </c>
      <c r="R717" s="2">
        <v>244481</v>
      </c>
      <c r="S717" s="2">
        <v>244482</v>
      </c>
      <c r="T717" t="s">
        <v>2820</v>
      </c>
      <c r="U717">
        <v>23090974</v>
      </c>
      <c r="V717" t="s">
        <v>211</v>
      </c>
      <c r="W717">
        <v>6</v>
      </c>
      <c r="X717">
        <v>6</v>
      </c>
      <c r="Y717">
        <v>6</v>
      </c>
      <c r="Z717">
        <v>6</v>
      </c>
      <c r="AA717">
        <v>0</v>
      </c>
      <c r="AB717">
        <v>0</v>
      </c>
      <c r="AC717">
        <v>0</v>
      </c>
      <c r="AD717">
        <v>0</v>
      </c>
      <c r="AE717">
        <v>6</v>
      </c>
      <c r="AF717">
        <v>6</v>
      </c>
      <c r="AI717" t="s">
        <v>2537</v>
      </c>
      <c r="AJ717" t="s">
        <v>989</v>
      </c>
      <c r="AK717" t="s">
        <v>1039</v>
      </c>
      <c r="AL717" t="s">
        <v>1008</v>
      </c>
      <c r="AM717" t="s">
        <v>1009</v>
      </c>
      <c r="AN717" t="s">
        <v>2538</v>
      </c>
      <c r="AO717" t="s">
        <v>2539</v>
      </c>
      <c r="AP717">
        <v>10</v>
      </c>
      <c r="AQ717">
        <v>1</v>
      </c>
      <c r="AT717" t="s">
        <v>2540</v>
      </c>
      <c r="AU717" t="s">
        <v>2562</v>
      </c>
      <c r="AV717" t="s">
        <v>765</v>
      </c>
      <c r="AW717" t="s">
        <v>765</v>
      </c>
      <c r="AX717" t="s">
        <v>990</v>
      </c>
      <c r="AY717">
        <v>0</v>
      </c>
      <c r="AZ717" t="s">
        <v>994</v>
      </c>
      <c r="BA717">
        <v>1179740891211</v>
      </c>
      <c r="BD717">
        <v>1</v>
      </c>
      <c r="BF717" t="s">
        <v>2563</v>
      </c>
      <c r="BG717">
        <v>1333314600</v>
      </c>
      <c r="BH717" t="s">
        <v>995</v>
      </c>
      <c r="BI717">
        <v>6</v>
      </c>
      <c r="BJ717">
        <v>6</v>
      </c>
      <c r="BK717">
        <v>1300</v>
      </c>
      <c r="BL717" t="s">
        <v>2543</v>
      </c>
    </row>
    <row r="718" spans="3:64">
      <c r="C718" s="2">
        <v>244482</v>
      </c>
      <c r="D718" s="2">
        <v>244482</v>
      </c>
      <c r="F718">
        <v>489</v>
      </c>
      <c r="G718" t="s">
        <v>2531</v>
      </c>
      <c r="H718">
        <v>23</v>
      </c>
      <c r="I718" t="s">
        <v>2532</v>
      </c>
      <c r="J718" t="s">
        <v>985</v>
      </c>
      <c r="K718" t="s">
        <v>986</v>
      </c>
      <c r="L718">
        <v>923</v>
      </c>
      <c r="N718" t="s">
        <v>2817</v>
      </c>
      <c r="O718" t="s">
        <v>2818</v>
      </c>
      <c r="P718">
        <v>1</v>
      </c>
      <c r="Q718" t="s">
        <v>2819</v>
      </c>
      <c r="R718" s="2">
        <v>244481</v>
      </c>
      <c r="S718" s="2">
        <v>244482</v>
      </c>
      <c r="T718" t="s">
        <v>2820</v>
      </c>
      <c r="U718">
        <v>23086963</v>
      </c>
      <c r="V718" t="s">
        <v>142</v>
      </c>
      <c r="W718">
        <v>6</v>
      </c>
      <c r="X718">
        <v>6</v>
      </c>
      <c r="Y718">
        <v>6</v>
      </c>
      <c r="Z718">
        <v>6</v>
      </c>
      <c r="AA718">
        <v>0</v>
      </c>
      <c r="AB718">
        <v>0</v>
      </c>
      <c r="AC718">
        <v>0</v>
      </c>
      <c r="AD718">
        <v>0</v>
      </c>
      <c r="AE718">
        <v>6</v>
      </c>
      <c r="AF718">
        <v>6</v>
      </c>
      <c r="AI718" t="s">
        <v>2537</v>
      </c>
      <c r="AJ718" t="s">
        <v>989</v>
      </c>
      <c r="AK718" t="s">
        <v>1039</v>
      </c>
      <c r="AL718" t="s">
        <v>1008</v>
      </c>
      <c r="AM718" t="s">
        <v>1009</v>
      </c>
      <c r="AN718" t="s">
        <v>2538</v>
      </c>
      <c r="AO718" t="s">
        <v>2539</v>
      </c>
      <c r="AP718">
        <v>10</v>
      </c>
      <c r="AQ718">
        <v>1</v>
      </c>
      <c r="AT718" t="s">
        <v>2540</v>
      </c>
      <c r="AU718" t="s">
        <v>2562</v>
      </c>
      <c r="AV718" t="s">
        <v>765</v>
      </c>
      <c r="AW718" t="s">
        <v>765</v>
      </c>
      <c r="AX718" t="s">
        <v>990</v>
      </c>
      <c r="AY718">
        <v>0</v>
      </c>
      <c r="AZ718" t="s">
        <v>994</v>
      </c>
      <c r="BA718">
        <v>1179740891211</v>
      </c>
      <c r="BD718">
        <v>1</v>
      </c>
      <c r="BF718" t="s">
        <v>2563</v>
      </c>
      <c r="BG718">
        <v>1333314600</v>
      </c>
      <c r="BH718" t="s">
        <v>995</v>
      </c>
      <c r="BI718">
        <v>6</v>
      </c>
      <c r="BJ718">
        <v>6</v>
      </c>
      <c r="BK718">
        <v>1300</v>
      </c>
      <c r="BL718" t="s">
        <v>2543</v>
      </c>
    </row>
    <row r="719" spans="3:64">
      <c r="C719" s="2">
        <v>244482</v>
      </c>
      <c r="D719" s="2">
        <v>244482</v>
      </c>
      <c r="F719">
        <v>489</v>
      </c>
      <c r="G719" t="s">
        <v>2531</v>
      </c>
      <c r="H719">
        <v>23</v>
      </c>
      <c r="I719" t="s">
        <v>2532</v>
      </c>
      <c r="J719" t="s">
        <v>985</v>
      </c>
      <c r="K719" t="s">
        <v>986</v>
      </c>
      <c r="L719">
        <v>923</v>
      </c>
      <c r="N719" t="s">
        <v>2817</v>
      </c>
      <c r="O719" t="s">
        <v>2818</v>
      </c>
      <c r="P719">
        <v>1</v>
      </c>
      <c r="Q719" t="s">
        <v>2819</v>
      </c>
      <c r="R719" s="2">
        <v>244481</v>
      </c>
      <c r="S719" s="2">
        <v>244482</v>
      </c>
      <c r="T719" t="s">
        <v>2820</v>
      </c>
      <c r="U719">
        <v>23086969</v>
      </c>
      <c r="V719" t="s">
        <v>189</v>
      </c>
      <c r="W719">
        <v>3</v>
      </c>
      <c r="X719">
        <v>3</v>
      </c>
      <c r="Y719">
        <v>3</v>
      </c>
      <c r="Z719">
        <v>3</v>
      </c>
      <c r="AA719">
        <v>0</v>
      </c>
      <c r="AB719">
        <v>0</v>
      </c>
      <c r="AC719">
        <v>0</v>
      </c>
      <c r="AD719">
        <v>0</v>
      </c>
      <c r="AE719">
        <v>3</v>
      </c>
      <c r="AF719">
        <v>3</v>
      </c>
      <c r="AI719" t="s">
        <v>2537</v>
      </c>
      <c r="AJ719" t="s">
        <v>989</v>
      </c>
      <c r="AK719" t="s">
        <v>1039</v>
      </c>
      <c r="AL719" t="s">
        <v>1008</v>
      </c>
      <c r="AM719" t="s">
        <v>1009</v>
      </c>
      <c r="AN719" t="s">
        <v>2538</v>
      </c>
      <c r="AO719" t="s">
        <v>2539</v>
      </c>
      <c r="AP719">
        <v>10</v>
      </c>
      <c r="AQ719">
        <v>1</v>
      </c>
      <c r="AT719" t="s">
        <v>2540</v>
      </c>
      <c r="AU719" t="s">
        <v>2562</v>
      </c>
      <c r="AV719" t="s">
        <v>765</v>
      </c>
      <c r="AW719" t="s">
        <v>765</v>
      </c>
      <c r="AX719" t="s">
        <v>990</v>
      </c>
      <c r="AY719">
        <v>0</v>
      </c>
      <c r="AZ719" t="s">
        <v>994</v>
      </c>
      <c r="BA719">
        <v>1179740891211</v>
      </c>
      <c r="BD719">
        <v>1</v>
      </c>
      <c r="BF719" t="s">
        <v>2563</v>
      </c>
      <c r="BG719">
        <v>1333314600</v>
      </c>
      <c r="BH719" t="s">
        <v>995</v>
      </c>
      <c r="BI719">
        <v>3</v>
      </c>
      <c r="BJ719">
        <v>3</v>
      </c>
      <c r="BK719">
        <v>1300</v>
      </c>
      <c r="BL719" t="s">
        <v>2543</v>
      </c>
    </row>
    <row r="720" spans="3:64">
      <c r="C720" s="2">
        <v>244482</v>
      </c>
      <c r="D720" s="2">
        <v>244482</v>
      </c>
      <c r="F720">
        <v>489</v>
      </c>
      <c r="G720" t="s">
        <v>2531</v>
      </c>
      <c r="H720">
        <v>23</v>
      </c>
      <c r="I720" t="s">
        <v>2532</v>
      </c>
      <c r="J720" t="s">
        <v>985</v>
      </c>
      <c r="K720" t="s">
        <v>986</v>
      </c>
      <c r="L720">
        <v>923</v>
      </c>
      <c r="N720" t="s">
        <v>2821</v>
      </c>
      <c r="O720" t="s">
        <v>2822</v>
      </c>
      <c r="P720">
        <v>1</v>
      </c>
      <c r="Q720" t="s">
        <v>2823</v>
      </c>
      <c r="R720" s="2">
        <v>244481</v>
      </c>
      <c r="S720" s="2">
        <v>244482</v>
      </c>
      <c r="T720" t="s">
        <v>2824</v>
      </c>
      <c r="U720">
        <v>23086963</v>
      </c>
      <c r="V720" t="s">
        <v>142</v>
      </c>
      <c r="W720">
        <v>3</v>
      </c>
      <c r="X720">
        <v>3</v>
      </c>
      <c r="Y720">
        <v>3</v>
      </c>
      <c r="Z720">
        <v>3</v>
      </c>
      <c r="AA720">
        <v>0</v>
      </c>
      <c r="AB720">
        <v>0</v>
      </c>
      <c r="AC720">
        <v>0</v>
      </c>
      <c r="AD720">
        <v>0</v>
      </c>
      <c r="AE720">
        <v>3</v>
      </c>
      <c r="AF720">
        <v>3</v>
      </c>
      <c r="AI720" t="s">
        <v>2537</v>
      </c>
      <c r="AJ720" t="s">
        <v>989</v>
      </c>
      <c r="AK720" t="s">
        <v>1039</v>
      </c>
      <c r="AL720" t="s">
        <v>1008</v>
      </c>
      <c r="AM720" t="s">
        <v>1009</v>
      </c>
      <c r="AN720" t="s">
        <v>2538</v>
      </c>
      <c r="AO720" t="s">
        <v>2539</v>
      </c>
      <c r="AP720">
        <v>10</v>
      </c>
      <c r="AQ720">
        <v>1</v>
      </c>
      <c r="AT720" t="s">
        <v>2540</v>
      </c>
      <c r="AU720" t="s">
        <v>2562</v>
      </c>
      <c r="AV720" t="s">
        <v>765</v>
      </c>
      <c r="AW720" t="s">
        <v>765</v>
      </c>
      <c r="AX720" t="s">
        <v>990</v>
      </c>
      <c r="AY720">
        <v>0</v>
      </c>
      <c r="AZ720" t="s">
        <v>994</v>
      </c>
      <c r="BA720">
        <v>1179740891215</v>
      </c>
      <c r="BD720">
        <v>1</v>
      </c>
      <c r="BF720" t="s">
        <v>2563</v>
      </c>
      <c r="BG720">
        <v>1333314600</v>
      </c>
      <c r="BH720" t="s">
        <v>995</v>
      </c>
      <c r="BI720">
        <v>3</v>
      </c>
      <c r="BJ720">
        <v>3</v>
      </c>
      <c r="BL720" t="s">
        <v>2543</v>
      </c>
    </row>
    <row r="721" spans="3:64">
      <c r="C721" s="2">
        <v>244482</v>
      </c>
      <c r="D721" s="2">
        <v>244482</v>
      </c>
      <c r="F721">
        <v>489</v>
      </c>
      <c r="G721" t="s">
        <v>2531</v>
      </c>
      <c r="H721">
        <v>23</v>
      </c>
      <c r="I721" t="s">
        <v>2532</v>
      </c>
      <c r="J721" t="s">
        <v>985</v>
      </c>
      <c r="K721" t="s">
        <v>986</v>
      </c>
      <c r="L721">
        <v>923</v>
      </c>
      <c r="N721" t="s">
        <v>2821</v>
      </c>
      <c r="O721" t="s">
        <v>2822</v>
      </c>
      <c r="P721">
        <v>1</v>
      </c>
      <c r="Q721" t="s">
        <v>2823</v>
      </c>
      <c r="R721" s="2">
        <v>244481</v>
      </c>
      <c r="S721" s="2">
        <v>244482</v>
      </c>
      <c r="T721" t="s">
        <v>2824</v>
      </c>
      <c r="U721">
        <v>23086964</v>
      </c>
      <c r="V721" t="s">
        <v>156</v>
      </c>
      <c r="W721">
        <v>3</v>
      </c>
      <c r="X721">
        <v>3</v>
      </c>
      <c r="Y721">
        <v>3</v>
      </c>
      <c r="Z721">
        <v>3</v>
      </c>
      <c r="AA721">
        <v>0</v>
      </c>
      <c r="AB721">
        <v>0</v>
      </c>
      <c r="AC721">
        <v>0</v>
      </c>
      <c r="AD721">
        <v>0</v>
      </c>
      <c r="AE721">
        <v>3</v>
      </c>
      <c r="AF721">
        <v>3</v>
      </c>
      <c r="AI721" t="s">
        <v>2537</v>
      </c>
      <c r="AJ721" t="s">
        <v>989</v>
      </c>
      <c r="AK721" t="s">
        <v>1039</v>
      </c>
      <c r="AL721" t="s">
        <v>1008</v>
      </c>
      <c r="AM721" t="s">
        <v>1009</v>
      </c>
      <c r="AN721" t="s">
        <v>2538</v>
      </c>
      <c r="AO721" t="s">
        <v>2539</v>
      </c>
      <c r="AP721">
        <v>10</v>
      </c>
      <c r="AQ721">
        <v>1</v>
      </c>
      <c r="AT721" t="s">
        <v>2540</v>
      </c>
      <c r="AU721" t="s">
        <v>2562</v>
      </c>
      <c r="AV721" t="s">
        <v>765</v>
      </c>
      <c r="AW721" t="s">
        <v>765</v>
      </c>
      <c r="AX721" t="s">
        <v>990</v>
      </c>
      <c r="AY721">
        <v>0</v>
      </c>
      <c r="AZ721" t="s">
        <v>994</v>
      </c>
      <c r="BA721">
        <v>1179740891215</v>
      </c>
      <c r="BD721">
        <v>1</v>
      </c>
      <c r="BF721" t="s">
        <v>2563</v>
      </c>
      <c r="BG721">
        <v>1333314600</v>
      </c>
      <c r="BH721" t="s">
        <v>995</v>
      </c>
      <c r="BI721">
        <v>3</v>
      </c>
      <c r="BJ721">
        <v>3</v>
      </c>
      <c r="BL721" t="s">
        <v>2543</v>
      </c>
    </row>
    <row r="722" spans="3:64">
      <c r="C722" s="2">
        <v>244482</v>
      </c>
      <c r="D722" s="2">
        <v>244482</v>
      </c>
      <c r="F722">
        <v>489</v>
      </c>
      <c r="G722" t="s">
        <v>2531</v>
      </c>
      <c r="H722">
        <v>23</v>
      </c>
      <c r="I722" t="s">
        <v>2532</v>
      </c>
      <c r="J722" t="s">
        <v>985</v>
      </c>
      <c r="K722" t="s">
        <v>986</v>
      </c>
      <c r="L722">
        <v>923</v>
      </c>
      <c r="N722" t="s">
        <v>2821</v>
      </c>
      <c r="O722" t="s">
        <v>2822</v>
      </c>
      <c r="P722">
        <v>1</v>
      </c>
      <c r="Q722" t="s">
        <v>2823</v>
      </c>
      <c r="R722" s="2">
        <v>244481</v>
      </c>
      <c r="S722" s="2">
        <v>244482</v>
      </c>
      <c r="T722" t="s">
        <v>2824</v>
      </c>
      <c r="U722">
        <v>23090975</v>
      </c>
      <c r="V722" t="s">
        <v>249</v>
      </c>
      <c r="W722">
        <v>3</v>
      </c>
      <c r="X722">
        <v>3</v>
      </c>
      <c r="Y722">
        <v>3</v>
      </c>
      <c r="Z722">
        <v>3</v>
      </c>
      <c r="AA722">
        <v>0</v>
      </c>
      <c r="AB722">
        <v>0</v>
      </c>
      <c r="AC722">
        <v>0</v>
      </c>
      <c r="AD722">
        <v>0</v>
      </c>
      <c r="AE722">
        <v>3</v>
      </c>
      <c r="AF722">
        <v>3</v>
      </c>
      <c r="AI722" t="s">
        <v>2537</v>
      </c>
      <c r="AJ722" t="s">
        <v>989</v>
      </c>
      <c r="AK722" t="s">
        <v>1039</v>
      </c>
      <c r="AL722" t="s">
        <v>1008</v>
      </c>
      <c r="AM722" t="s">
        <v>1009</v>
      </c>
      <c r="AN722" t="s">
        <v>2538</v>
      </c>
      <c r="AO722" t="s">
        <v>2539</v>
      </c>
      <c r="AP722">
        <v>10</v>
      </c>
      <c r="AQ722">
        <v>1</v>
      </c>
      <c r="AT722" t="s">
        <v>2540</v>
      </c>
      <c r="AU722" t="s">
        <v>2562</v>
      </c>
      <c r="AV722" t="s">
        <v>765</v>
      </c>
      <c r="AW722" t="s">
        <v>765</v>
      </c>
      <c r="AX722" t="s">
        <v>990</v>
      </c>
      <c r="AY722">
        <v>0</v>
      </c>
      <c r="AZ722" t="s">
        <v>994</v>
      </c>
      <c r="BA722">
        <v>1179740891215</v>
      </c>
      <c r="BD722">
        <v>1</v>
      </c>
      <c r="BF722" t="s">
        <v>2563</v>
      </c>
      <c r="BG722">
        <v>1333314600</v>
      </c>
      <c r="BH722" t="s">
        <v>995</v>
      </c>
      <c r="BI722">
        <v>3</v>
      </c>
      <c r="BJ722">
        <v>3</v>
      </c>
      <c r="BL722" t="s">
        <v>2543</v>
      </c>
    </row>
    <row r="723" spans="3:64">
      <c r="C723" s="2">
        <v>244482</v>
      </c>
      <c r="D723" s="2">
        <v>244482</v>
      </c>
      <c r="F723">
        <v>489</v>
      </c>
      <c r="G723" t="s">
        <v>2531</v>
      </c>
      <c r="H723">
        <v>23</v>
      </c>
      <c r="I723" t="s">
        <v>2532</v>
      </c>
      <c r="J723" t="s">
        <v>985</v>
      </c>
      <c r="K723" t="s">
        <v>986</v>
      </c>
      <c r="L723">
        <v>923</v>
      </c>
      <c r="N723" t="s">
        <v>2821</v>
      </c>
      <c r="O723" t="s">
        <v>2822</v>
      </c>
      <c r="P723">
        <v>1</v>
      </c>
      <c r="Q723" t="s">
        <v>2823</v>
      </c>
      <c r="R723" s="2">
        <v>244481</v>
      </c>
      <c r="S723" s="2">
        <v>244482</v>
      </c>
      <c r="T723" t="s">
        <v>2824</v>
      </c>
      <c r="U723">
        <v>23090974</v>
      </c>
      <c r="V723" t="s">
        <v>211</v>
      </c>
      <c r="W723">
        <v>3</v>
      </c>
      <c r="X723">
        <v>3</v>
      </c>
      <c r="Y723">
        <v>3</v>
      </c>
      <c r="Z723">
        <v>3</v>
      </c>
      <c r="AA723">
        <v>0</v>
      </c>
      <c r="AB723">
        <v>0</v>
      </c>
      <c r="AC723">
        <v>0</v>
      </c>
      <c r="AD723">
        <v>0</v>
      </c>
      <c r="AE723">
        <v>3</v>
      </c>
      <c r="AF723">
        <v>3</v>
      </c>
      <c r="AI723" t="s">
        <v>2537</v>
      </c>
      <c r="AJ723" t="s">
        <v>989</v>
      </c>
      <c r="AK723" t="s">
        <v>1039</v>
      </c>
      <c r="AL723" t="s">
        <v>1008</v>
      </c>
      <c r="AM723" t="s">
        <v>1009</v>
      </c>
      <c r="AN723" t="s">
        <v>2538</v>
      </c>
      <c r="AO723" t="s">
        <v>2539</v>
      </c>
      <c r="AP723">
        <v>10</v>
      </c>
      <c r="AQ723">
        <v>1</v>
      </c>
      <c r="AT723" t="s">
        <v>2540</v>
      </c>
      <c r="AU723" t="s">
        <v>2562</v>
      </c>
      <c r="AV723" t="s">
        <v>765</v>
      </c>
      <c r="AW723" t="s">
        <v>765</v>
      </c>
      <c r="AX723" t="s">
        <v>990</v>
      </c>
      <c r="AY723">
        <v>0</v>
      </c>
      <c r="AZ723" t="s">
        <v>994</v>
      </c>
      <c r="BA723">
        <v>1179740891215</v>
      </c>
      <c r="BD723">
        <v>1</v>
      </c>
      <c r="BF723" t="s">
        <v>2563</v>
      </c>
      <c r="BG723">
        <v>1333314600</v>
      </c>
      <c r="BH723" t="s">
        <v>995</v>
      </c>
      <c r="BI723">
        <v>3</v>
      </c>
      <c r="BJ723">
        <v>3</v>
      </c>
      <c r="BL723" t="s">
        <v>2543</v>
      </c>
    </row>
    <row r="724" spans="3:64">
      <c r="C724" s="2">
        <v>244482</v>
      </c>
      <c r="D724" s="2">
        <v>244482</v>
      </c>
      <c r="F724">
        <v>489</v>
      </c>
      <c r="G724" t="s">
        <v>2531</v>
      </c>
      <c r="H724">
        <v>23</v>
      </c>
      <c r="I724" t="s">
        <v>2532</v>
      </c>
      <c r="J724" t="s">
        <v>985</v>
      </c>
      <c r="K724" t="s">
        <v>986</v>
      </c>
      <c r="L724">
        <v>923</v>
      </c>
      <c r="N724" t="s">
        <v>2825</v>
      </c>
      <c r="O724" t="s">
        <v>2826</v>
      </c>
      <c r="P724">
        <v>1</v>
      </c>
      <c r="Q724" t="s">
        <v>2827</v>
      </c>
      <c r="R724" s="2">
        <v>244481</v>
      </c>
      <c r="S724" s="2">
        <v>244482</v>
      </c>
      <c r="T724" t="s">
        <v>2828</v>
      </c>
      <c r="U724">
        <v>23086964</v>
      </c>
      <c r="V724" t="s">
        <v>156</v>
      </c>
      <c r="W724">
        <v>3</v>
      </c>
      <c r="X724">
        <v>3</v>
      </c>
      <c r="Y724">
        <v>3</v>
      </c>
      <c r="Z724">
        <v>3</v>
      </c>
      <c r="AA724">
        <v>0</v>
      </c>
      <c r="AB724">
        <v>0</v>
      </c>
      <c r="AC724">
        <v>0</v>
      </c>
      <c r="AD724">
        <v>0</v>
      </c>
      <c r="AE724">
        <v>3</v>
      </c>
      <c r="AF724">
        <v>3</v>
      </c>
      <c r="AI724" t="s">
        <v>2537</v>
      </c>
      <c r="AJ724" t="s">
        <v>989</v>
      </c>
      <c r="AK724" t="s">
        <v>1039</v>
      </c>
      <c r="AL724" t="s">
        <v>1008</v>
      </c>
      <c r="AM724" t="s">
        <v>1009</v>
      </c>
      <c r="AN724" t="s">
        <v>2538</v>
      </c>
      <c r="AO724" t="s">
        <v>2539</v>
      </c>
      <c r="AP724">
        <v>10</v>
      </c>
      <c r="AQ724">
        <v>1</v>
      </c>
      <c r="AT724" t="s">
        <v>2540</v>
      </c>
      <c r="AU724" t="s">
        <v>2562</v>
      </c>
      <c r="AV724" t="s">
        <v>765</v>
      </c>
      <c r="AW724" t="s">
        <v>765</v>
      </c>
      <c r="AX724" t="s">
        <v>990</v>
      </c>
      <c r="AY724">
        <v>0</v>
      </c>
      <c r="AZ724" t="s">
        <v>994</v>
      </c>
      <c r="BA724">
        <v>1179740891219</v>
      </c>
      <c r="BD724">
        <v>1</v>
      </c>
      <c r="BF724" t="s">
        <v>2563</v>
      </c>
      <c r="BG724">
        <v>1333314600</v>
      </c>
      <c r="BH724" t="s">
        <v>995</v>
      </c>
      <c r="BI724">
        <v>3</v>
      </c>
      <c r="BJ724">
        <v>3</v>
      </c>
      <c r="BK724">
        <v>1300</v>
      </c>
      <c r="BL724" t="s">
        <v>2543</v>
      </c>
    </row>
    <row r="725" spans="3:64">
      <c r="C725" s="2">
        <v>244482</v>
      </c>
      <c r="D725" s="2">
        <v>244482</v>
      </c>
      <c r="F725">
        <v>489</v>
      </c>
      <c r="G725" t="s">
        <v>2531</v>
      </c>
      <c r="H725">
        <v>23</v>
      </c>
      <c r="I725" t="s">
        <v>2532</v>
      </c>
      <c r="J725" t="s">
        <v>985</v>
      </c>
      <c r="K725" t="s">
        <v>986</v>
      </c>
      <c r="L725">
        <v>923</v>
      </c>
      <c r="N725" t="s">
        <v>2825</v>
      </c>
      <c r="O725" t="s">
        <v>2826</v>
      </c>
      <c r="P725">
        <v>1</v>
      </c>
      <c r="Q725" t="s">
        <v>2827</v>
      </c>
      <c r="R725" s="2">
        <v>244481</v>
      </c>
      <c r="S725" s="2">
        <v>244482</v>
      </c>
      <c r="T725" t="s">
        <v>2828</v>
      </c>
      <c r="U725">
        <v>23090975</v>
      </c>
      <c r="V725" t="s">
        <v>249</v>
      </c>
      <c r="W725">
        <v>3</v>
      </c>
      <c r="X725">
        <v>3</v>
      </c>
      <c r="Y725">
        <v>3</v>
      </c>
      <c r="Z725">
        <v>3</v>
      </c>
      <c r="AA725">
        <v>0</v>
      </c>
      <c r="AB725">
        <v>0</v>
      </c>
      <c r="AC725">
        <v>0</v>
      </c>
      <c r="AD725">
        <v>0</v>
      </c>
      <c r="AE725">
        <v>3</v>
      </c>
      <c r="AF725">
        <v>3</v>
      </c>
      <c r="AI725" t="s">
        <v>2537</v>
      </c>
      <c r="AJ725" t="s">
        <v>989</v>
      </c>
      <c r="AK725" t="s">
        <v>1039</v>
      </c>
      <c r="AL725" t="s">
        <v>1008</v>
      </c>
      <c r="AM725" t="s">
        <v>1009</v>
      </c>
      <c r="AN725" t="s">
        <v>2538</v>
      </c>
      <c r="AO725" t="s">
        <v>2539</v>
      </c>
      <c r="AP725">
        <v>10</v>
      </c>
      <c r="AQ725">
        <v>1</v>
      </c>
      <c r="AT725" t="s">
        <v>2540</v>
      </c>
      <c r="AU725" t="s">
        <v>2562</v>
      </c>
      <c r="AV725" t="s">
        <v>765</v>
      </c>
      <c r="AW725" t="s">
        <v>765</v>
      </c>
      <c r="AX725" t="s">
        <v>990</v>
      </c>
      <c r="AY725">
        <v>0</v>
      </c>
      <c r="AZ725" t="s">
        <v>994</v>
      </c>
      <c r="BA725">
        <v>1179740891219</v>
      </c>
      <c r="BD725">
        <v>1</v>
      </c>
      <c r="BF725" t="s">
        <v>2563</v>
      </c>
      <c r="BG725">
        <v>1333314600</v>
      </c>
      <c r="BH725" t="s">
        <v>995</v>
      </c>
      <c r="BI725">
        <v>3</v>
      </c>
      <c r="BJ725">
        <v>3</v>
      </c>
      <c r="BK725">
        <v>1300</v>
      </c>
      <c r="BL725" t="s">
        <v>2543</v>
      </c>
    </row>
    <row r="726" spans="3:64">
      <c r="C726" s="2">
        <v>244482</v>
      </c>
      <c r="D726" s="2">
        <v>244482</v>
      </c>
      <c r="F726">
        <v>489</v>
      </c>
      <c r="G726" t="s">
        <v>2531</v>
      </c>
      <c r="H726">
        <v>23</v>
      </c>
      <c r="I726" t="s">
        <v>2532</v>
      </c>
      <c r="J726" t="s">
        <v>985</v>
      </c>
      <c r="K726" t="s">
        <v>986</v>
      </c>
      <c r="L726">
        <v>923</v>
      </c>
      <c r="N726" t="s">
        <v>2825</v>
      </c>
      <c r="O726" t="s">
        <v>2826</v>
      </c>
      <c r="P726">
        <v>1</v>
      </c>
      <c r="Q726" t="s">
        <v>2827</v>
      </c>
      <c r="R726" s="2">
        <v>244481</v>
      </c>
      <c r="S726" s="2">
        <v>244482</v>
      </c>
      <c r="T726" t="s">
        <v>2828</v>
      </c>
      <c r="U726">
        <v>23095547</v>
      </c>
      <c r="V726" t="s">
        <v>144</v>
      </c>
      <c r="W726">
        <v>3</v>
      </c>
      <c r="X726">
        <v>3</v>
      </c>
      <c r="Y726">
        <v>3</v>
      </c>
      <c r="Z726">
        <v>3</v>
      </c>
      <c r="AA726">
        <v>0</v>
      </c>
      <c r="AB726">
        <v>0</v>
      </c>
      <c r="AC726">
        <v>0</v>
      </c>
      <c r="AD726">
        <v>0</v>
      </c>
      <c r="AE726">
        <v>3</v>
      </c>
      <c r="AF726">
        <v>3</v>
      </c>
      <c r="AI726" t="s">
        <v>2537</v>
      </c>
      <c r="AJ726" t="s">
        <v>989</v>
      </c>
      <c r="AK726" t="s">
        <v>1039</v>
      </c>
      <c r="AL726" t="s">
        <v>1008</v>
      </c>
      <c r="AM726" t="s">
        <v>1009</v>
      </c>
      <c r="AN726" t="s">
        <v>2538</v>
      </c>
      <c r="AO726" t="s">
        <v>2539</v>
      </c>
      <c r="AP726">
        <v>10</v>
      </c>
      <c r="AQ726">
        <v>1</v>
      </c>
      <c r="AT726" t="s">
        <v>2540</v>
      </c>
      <c r="AU726" t="s">
        <v>2562</v>
      </c>
      <c r="AV726" t="s">
        <v>765</v>
      </c>
      <c r="AW726" t="s">
        <v>765</v>
      </c>
      <c r="AX726" t="s">
        <v>990</v>
      </c>
      <c r="AY726">
        <v>0</v>
      </c>
      <c r="AZ726" t="s">
        <v>994</v>
      </c>
      <c r="BA726">
        <v>1179740891219</v>
      </c>
      <c r="BD726">
        <v>1</v>
      </c>
      <c r="BF726" t="s">
        <v>2563</v>
      </c>
      <c r="BG726">
        <v>1333314600</v>
      </c>
      <c r="BH726" t="s">
        <v>995</v>
      </c>
      <c r="BI726">
        <v>3</v>
      </c>
      <c r="BJ726">
        <v>3</v>
      </c>
      <c r="BK726">
        <v>1300</v>
      </c>
      <c r="BL726" t="s">
        <v>2543</v>
      </c>
    </row>
    <row r="727" spans="3:64">
      <c r="C727" s="2">
        <v>244482</v>
      </c>
      <c r="D727" s="2">
        <v>244482</v>
      </c>
      <c r="F727">
        <v>489</v>
      </c>
      <c r="G727" t="s">
        <v>2531</v>
      </c>
      <c r="H727">
        <v>23</v>
      </c>
      <c r="I727" t="s">
        <v>2532</v>
      </c>
      <c r="J727" t="s">
        <v>985</v>
      </c>
      <c r="K727" t="s">
        <v>986</v>
      </c>
      <c r="L727">
        <v>923</v>
      </c>
      <c r="N727" t="s">
        <v>2825</v>
      </c>
      <c r="O727" t="s">
        <v>2826</v>
      </c>
      <c r="P727">
        <v>1</v>
      </c>
      <c r="Q727" t="s">
        <v>2827</v>
      </c>
      <c r="R727" s="2">
        <v>244481</v>
      </c>
      <c r="S727" s="2">
        <v>244482</v>
      </c>
      <c r="T727" t="s">
        <v>2828</v>
      </c>
      <c r="U727">
        <v>23086969</v>
      </c>
      <c r="V727" t="s">
        <v>189</v>
      </c>
      <c r="W727">
        <v>3</v>
      </c>
      <c r="X727">
        <v>3</v>
      </c>
      <c r="Y727">
        <v>3</v>
      </c>
      <c r="Z727">
        <v>3</v>
      </c>
      <c r="AA727">
        <v>0</v>
      </c>
      <c r="AB727">
        <v>0</v>
      </c>
      <c r="AC727">
        <v>0</v>
      </c>
      <c r="AD727">
        <v>0</v>
      </c>
      <c r="AE727">
        <v>3</v>
      </c>
      <c r="AF727">
        <v>3</v>
      </c>
      <c r="AI727" t="s">
        <v>2537</v>
      </c>
      <c r="AJ727" t="s">
        <v>989</v>
      </c>
      <c r="AK727" t="s">
        <v>1039</v>
      </c>
      <c r="AL727" t="s">
        <v>1008</v>
      </c>
      <c r="AM727" t="s">
        <v>1009</v>
      </c>
      <c r="AN727" t="s">
        <v>2538</v>
      </c>
      <c r="AO727" t="s">
        <v>2539</v>
      </c>
      <c r="AP727">
        <v>10</v>
      </c>
      <c r="AQ727">
        <v>1</v>
      </c>
      <c r="AT727" t="s">
        <v>2540</v>
      </c>
      <c r="AU727" t="s">
        <v>2562</v>
      </c>
      <c r="AV727" t="s">
        <v>765</v>
      </c>
      <c r="AW727" t="s">
        <v>765</v>
      </c>
      <c r="AX727" t="s">
        <v>990</v>
      </c>
      <c r="AY727">
        <v>0</v>
      </c>
      <c r="AZ727" t="s">
        <v>994</v>
      </c>
      <c r="BA727">
        <v>1179740891219</v>
      </c>
      <c r="BD727">
        <v>1</v>
      </c>
      <c r="BF727" t="s">
        <v>2563</v>
      </c>
      <c r="BG727">
        <v>1333314600</v>
      </c>
      <c r="BH727" t="s">
        <v>995</v>
      </c>
      <c r="BI727">
        <v>3</v>
      </c>
      <c r="BJ727">
        <v>3</v>
      </c>
      <c r="BK727">
        <v>1300</v>
      </c>
      <c r="BL727" t="s">
        <v>2543</v>
      </c>
    </row>
    <row r="728" spans="3:64">
      <c r="C728" s="2">
        <v>244482</v>
      </c>
      <c r="D728" s="2">
        <v>244482</v>
      </c>
      <c r="F728">
        <v>489</v>
      </c>
      <c r="G728" t="s">
        <v>2531</v>
      </c>
      <c r="H728">
        <v>23</v>
      </c>
      <c r="I728" t="s">
        <v>2532</v>
      </c>
      <c r="J728" t="s">
        <v>985</v>
      </c>
      <c r="K728" t="s">
        <v>986</v>
      </c>
      <c r="L728">
        <v>923</v>
      </c>
      <c r="N728" t="s">
        <v>2825</v>
      </c>
      <c r="O728" t="s">
        <v>2826</v>
      </c>
      <c r="P728">
        <v>1</v>
      </c>
      <c r="Q728" t="s">
        <v>2827</v>
      </c>
      <c r="R728" s="2">
        <v>244481</v>
      </c>
      <c r="S728" s="2">
        <v>244482</v>
      </c>
      <c r="T728" t="s">
        <v>2828</v>
      </c>
      <c r="U728">
        <v>23086963</v>
      </c>
      <c r="V728" t="s">
        <v>142</v>
      </c>
      <c r="W728">
        <v>3</v>
      </c>
      <c r="X728">
        <v>3</v>
      </c>
      <c r="Y728">
        <v>3</v>
      </c>
      <c r="Z728">
        <v>3</v>
      </c>
      <c r="AA728">
        <v>0</v>
      </c>
      <c r="AB728">
        <v>0</v>
      </c>
      <c r="AC728">
        <v>0</v>
      </c>
      <c r="AD728">
        <v>0</v>
      </c>
      <c r="AE728">
        <v>3</v>
      </c>
      <c r="AF728">
        <v>3</v>
      </c>
      <c r="AI728" t="s">
        <v>2537</v>
      </c>
      <c r="AJ728" t="s">
        <v>989</v>
      </c>
      <c r="AK728" t="s">
        <v>1039</v>
      </c>
      <c r="AL728" t="s">
        <v>1008</v>
      </c>
      <c r="AM728" t="s">
        <v>1009</v>
      </c>
      <c r="AN728" t="s">
        <v>2538</v>
      </c>
      <c r="AO728" t="s">
        <v>2539</v>
      </c>
      <c r="AP728">
        <v>10</v>
      </c>
      <c r="AQ728">
        <v>1</v>
      </c>
      <c r="AT728" t="s">
        <v>2540</v>
      </c>
      <c r="AU728" t="s">
        <v>2562</v>
      </c>
      <c r="AV728" t="s">
        <v>765</v>
      </c>
      <c r="AW728" t="s">
        <v>765</v>
      </c>
      <c r="AX728" t="s">
        <v>990</v>
      </c>
      <c r="AY728">
        <v>0</v>
      </c>
      <c r="AZ728" t="s">
        <v>994</v>
      </c>
      <c r="BA728">
        <v>1179740891219</v>
      </c>
      <c r="BD728">
        <v>1</v>
      </c>
      <c r="BF728" t="s">
        <v>2563</v>
      </c>
      <c r="BG728">
        <v>1333314600</v>
      </c>
      <c r="BH728" t="s">
        <v>995</v>
      </c>
      <c r="BI728">
        <v>3</v>
      </c>
      <c r="BJ728">
        <v>3</v>
      </c>
      <c r="BK728">
        <v>1300</v>
      </c>
      <c r="BL728" t="s">
        <v>2543</v>
      </c>
    </row>
    <row r="729" spans="3:64">
      <c r="C729" s="2">
        <v>244482</v>
      </c>
      <c r="D729" s="2">
        <v>244482</v>
      </c>
      <c r="F729">
        <v>489</v>
      </c>
      <c r="G729" t="s">
        <v>2531</v>
      </c>
      <c r="H729">
        <v>23</v>
      </c>
      <c r="I729" t="s">
        <v>2532</v>
      </c>
      <c r="J729" t="s">
        <v>985</v>
      </c>
      <c r="K729" t="s">
        <v>986</v>
      </c>
      <c r="L729">
        <v>923</v>
      </c>
      <c r="N729" t="s">
        <v>2829</v>
      </c>
      <c r="O729" t="s">
        <v>2830</v>
      </c>
      <c r="P729">
        <v>1</v>
      </c>
      <c r="Q729" t="s">
        <v>2831</v>
      </c>
      <c r="R729" s="2">
        <v>244481</v>
      </c>
      <c r="S729" s="2">
        <v>244482</v>
      </c>
      <c r="T729" t="s">
        <v>2832</v>
      </c>
      <c r="U729">
        <v>23086969</v>
      </c>
      <c r="V729" t="s">
        <v>189</v>
      </c>
      <c r="W729">
        <v>3</v>
      </c>
      <c r="X729">
        <v>3</v>
      </c>
      <c r="Y729">
        <v>3</v>
      </c>
      <c r="Z729">
        <v>3</v>
      </c>
      <c r="AA729">
        <v>0</v>
      </c>
      <c r="AB729">
        <v>0</v>
      </c>
      <c r="AC729">
        <v>0</v>
      </c>
      <c r="AD729">
        <v>0</v>
      </c>
      <c r="AE729">
        <v>3</v>
      </c>
      <c r="AF729">
        <v>3</v>
      </c>
      <c r="AI729" t="s">
        <v>2537</v>
      </c>
      <c r="AJ729" t="s">
        <v>989</v>
      </c>
      <c r="AK729" t="s">
        <v>1039</v>
      </c>
      <c r="AL729" t="s">
        <v>1008</v>
      </c>
      <c r="AM729" t="s">
        <v>1009</v>
      </c>
      <c r="AN729" t="s">
        <v>2538</v>
      </c>
      <c r="AO729" t="s">
        <v>2539</v>
      </c>
      <c r="AP729">
        <v>10</v>
      </c>
      <c r="AQ729">
        <v>1</v>
      </c>
      <c r="AT729" t="s">
        <v>2540</v>
      </c>
      <c r="AU729" t="s">
        <v>2562</v>
      </c>
      <c r="AV729" t="s">
        <v>765</v>
      </c>
      <c r="AW729" t="s">
        <v>765</v>
      </c>
      <c r="AX729" t="s">
        <v>990</v>
      </c>
      <c r="AY729">
        <v>0</v>
      </c>
      <c r="AZ729" t="s">
        <v>994</v>
      </c>
      <c r="BA729">
        <v>1179740891224</v>
      </c>
      <c r="BD729">
        <v>1</v>
      </c>
      <c r="BF729" t="s">
        <v>2563</v>
      </c>
      <c r="BG729">
        <v>1333314600</v>
      </c>
      <c r="BH729" t="s">
        <v>995</v>
      </c>
      <c r="BI729">
        <v>3</v>
      </c>
      <c r="BJ729">
        <v>3</v>
      </c>
      <c r="BK729">
        <v>1300</v>
      </c>
      <c r="BL729" t="s">
        <v>2543</v>
      </c>
    </row>
    <row r="730" spans="3:64">
      <c r="C730" s="2">
        <v>244482</v>
      </c>
      <c r="D730" s="2">
        <v>244482</v>
      </c>
      <c r="F730">
        <v>489</v>
      </c>
      <c r="G730" t="s">
        <v>2531</v>
      </c>
      <c r="H730">
        <v>23</v>
      </c>
      <c r="I730" t="s">
        <v>2532</v>
      </c>
      <c r="J730" t="s">
        <v>985</v>
      </c>
      <c r="K730" t="s">
        <v>986</v>
      </c>
      <c r="L730">
        <v>923</v>
      </c>
      <c r="N730" t="s">
        <v>2829</v>
      </c>
      <c r="O730" t="s">
        <v>2830</v>
      </c>
      <c r="P730">
        <v>1</v>
      </c>
      <c r="Q730" t="s">
        <v>2831</v>
      </c>
      <c r="R730" s="2">
        <v>244481</v>
      </c>
      <c r="S730" s="2">
        <v>244482</v>
      </c>
      <c r="T730" t="s">
        <v>2832</v>
      </c>
      <c r="U730">
        <v>23088348</v>
      </c>
      <c r="V730" t="s">
        <v>78</v>
      </c>
      <c r="W730">
        <v>5</v>
      </c>
      <c r="X730">
        <v>5</v>
      </c>
      <c r="Y730">
        <v>5</v>
      </c>
      <c r="Z730">
        <v>5</v>
      </c>
      <c r="AA730">
        <v>0</v>
      </c>
      <c r="AB730">
        <v>0</v>
      </c>
      <c r="AC730">
        <v>0</v>
      </c>
      <c r="AD730">
        <v>0</v>
      </c>
      <c r="AE730">
        <v>5</v>
      </c>
      <c r="AF730">
        <v>5</v>
      </c>
      <c r="AI730" t="s">
        <v>2537</v>
      </c>
      <c r="AJ730" t="s">
        <v>989</v>
      </c>
      <c r="AK730" t="s">
        <v>1007</v>
      </c>
      <c r="AL730" t="s">
        <v>1008</v>
      </c>
      <c r="AM730" t="s">
        <v>1009</v>
      </c>
      <c r="AN730" t="s">
        <v>2538</v>
      </c>
      <c r="AO730" t="s">
        <v>2539</v>
      </c>
      <c r="AP730">
        <v>10</v>
      </c>
      <c r="AQ730">
        <v>1</v>
      </c>
      <c r="AT730" t="s">
        <v>2540</v>
      </c>
      <c r="AU730" t="s">
        <v>2562</v>
      </c>
      <c r="AV730" t="s">
        <v>765</v>
      </c>
      <c r="AW730" t="s">
        <v>765</v>
      </c>
      <c r="AX730" t="s">
        <v>990</v>
      </c>
      <c r="AY730">
        <v>0</v>
      </c>
      <c r="AZ730" t="s">
        <v>994</v>
      </c>
      <c r="BA730">
        <v>1179740891224</v>
      </c>
      <c r="BD730">
        <v>1</v>
      </c>
      <c r="BF730" t="s">
        <v>2563</v>
      </c>
      <c r="BG730">
        <v>1333314600</v>
      </c>
      <c r="BH730" t="s">
        <v>995</v>
      </c>
      <c r="BI730">
        <v>5</v>
      </c>
      <c r="BJ730">
        <v>5</v>
      </c>
      <c r="BK730">
        <v>1300</v>
      </c>
      <c r="BL730" t="s">
        <v>2543</v>
      </c>
    </row>
    <row r="731" spans="3:64">
      <c r="C731" s="2">
        <v>244482</v>
      </c>
      <c r="D731" s="2">
        <v>244482</v>
      </c>
      <c r="F731">
        <v>489</v>
      </c>
      <c r="G731" t="s">
        <v>2531</v>
      </c>
      <c r="H731">
        <v>23</v>
      </c>
      <c r="I731" t="s">
        <v>2532</v>
      </c>
      <c r="J731" t="s">
        <v>985</v>
      </c>
      <c r="K731" t="s">
        <v>986</v>
      </c>
      <c r="L731">
        <v>923</v>
      </c>
      <c r="N731" t="s">
        <v>2829</v>
      </c>
      <c r="O731" t="s">
        <v>2830</v>
      </c>
      <c r="P731">
        <v>1</v>
      </c>
      <c r="Q731" t="s">
        <v>2831</v>
      </c>
      <c r="R731" s="2">
        <v>244481</v>
      </c>
      <c r="S731" s="2">
        <v>244482</v>
      </c>
      <c r="T731" t="s">
        <v>2832</v>
      </c>
      <c r="U731">
        <v>23086967</v>
      </c>
      <c r="V731" t="s">
        <v>209</v>
      </c>
      <c r="W731">
        <v>6</v>
      </c>
      <c r="X731">
        <v>6</v>
      </c>
      <c r="Y731">
        <v>6</v>
      </c>
      <c r="Z731">
        <v>6</v>
      </c>
      <c r="AA731">
        <v>0</v>
      </c>
      <c r="AB731">
        <v>0</v>
      </c>
      <c r="AC731">
        <v>0</v>
      </c>
      <c r="AD731">
        <v>0</v>
      </c>
      <c r="AE731">
        <v>6</v>
      </c>
      <c r="AF731">
        <v>6</v>
      </c>
      <c r="AI731" t="s">
        <v>2537</v>
      </c>
      <c r="AJ731" t="s">
        <v>989</v>
      </c>
      <c r="AK731" t="s">
        <v>1039</v>
      </c>
      <c r="AL731" t="s">
        <v>1008</v>
      </c>
      <c r="AM731" t="s">
        <v>1009</v>
      </c>
      <c r="AN731" t="s">
        <v>2538</v>
      </c>
      <c r="AO731" t="s">
        <v>2539</v>
      </c>
      <c r="AP731">
        <v>10</v>
      </c>
      <c r="AQ731">
        <v>1</v>
      </c>
      <c r="AT731" t="s">
        <v>2540</v>
      </c>
      <c r="AU731" t="s">
        <v>2562</v>
      </c>
      <c r="AV731" t="s">
        <v>765</v>
      </c>
      <c r="AW731" t="s">
        <v>765</v>
      </c>
      <c r="AX731" t="s">
        <v>990</v>
      </c>
      <c r="AY731">
        <v>0</v>
      </c>
      <c r="AZ731" t="s">
        <v>994</v>
      </c>
      <c r="BA731">
        <v>1179740891224</v>
      </c>
      <c r="BD731">
        <v>1</v>
      </c>
      <c r="BF731" t="s">
        <v>2563</v>
      </c>
      <c r="BG731">
        <v>1333314600</v>
      </c>
      <c r="BH731" t="s">
        <v>995</v>
      </c>
      <c r="BI731">
        <v>6</v>
      </c>
      <c r="BJ731">
        <v>6</v>
      </c>
      <c r="BK731">
        <v>1300</v>
      </c>
      <c r="BL731" t="s">
        <v>2543</v>
      </c>
    </row>
    <row r="732" spans="3:64">
      <c r="C732" s="2">
        <v>244482</v>
      </c>
      <c r="D732" s="2">
        <v>244482</v>
      </c>
      <c r="F732">
        <v>489</v>
      </c>
      <c r="G732" t="s">
        <v>2531</v>
      </c>
      <c r="H732">
        <v>23</v>
      </c>
      <c r="I732" t="s">
        <v>2532</v>
      </c>
      <c r="J732" t="s">
        <v>985</v>
      </c>
      <c r="K732" t="s">
        <v>986</v>
      </c>
      <c r="L732">
        <v>923</v>
      </c>
      <c r="N732" t="s">
        <v>2829</v>
      </c>
      <c r="O732" t="s">
        <v>2830</v>
      </c>
      <c r="P732">
        <v>1</v>
      </c>
      <c r="Q732" t="s">
        <v>2831</v>
      </c>
      <c r="R732" s="2">
        <v>244481</v>
      </c>
      <c r="S732" s="2">
        <v>244482</v>
      </c>
      <c r="T732" t="s">
        <v>2832</v>
      </c>
      <c r="U732">
        <v>23090984</v>
      </c>
      <c r="V732" t="s">
        <v>227</v>
      </c>
      <c r="W732">
        <v>3</v>
      </c>
      <c r="X732">
        <v>3</v>
      </c>
      <c r="Y732">
        <v>3</v>
      </c>
      <c r="Z732">
        <v>3</v>
      </c>
      <c r="AA732">
        <v>0</v>
      </c>
      <c r="AB732">
        <v>0</v>
      </c>
      <c r="AC732">
        <v>0</v>
      </c>
      <c r="AD732">
        <v>0</v>
      </c>
      <c r="AE732">
        <v>3</v>
      </c>
      <c r="AF732">
        <v>3</v>
      </c>
      <c r="AI732" t="s">
        <v>2537</v>
      </c>
      <c r="AJ732" t="s">
        <v>989</v>
      </c>
      <c r="AK732" t="s">
        <v>1039</v>
      </c>
      <c r="AL732" t="s">
        <v>1008</v>
      </c>
      <c r="AM732" t="s">
        <v>1009</v>
      </c>
      <c r="AN732" t="s">
        <v>2538</v>
      </c>
      <c r="AO732" t="s">
        <v>2539</v>
      </c>
      <c r="AP732">
        <v>10</v>
      </c>
      <c r="AQ732">
        <v>1</v>
      </c>
      <c r="AT732" t="s">
        <v>2540</v>
      </c>
      <c r="AU732" t="s">
        <v>2562</v>
      </c>
      <c r="AV732" t="s">
        <v>765</v>
      </c>
      <c r="AW732" t="s">
        <v>765</v>
      </c>
      <c r="AX732" t="s">
        <v>990</v>
      </c>
      <c r="AY732">
        <v>0</v>
      </c>
      <c r="AZ732" t="s">
        <v>994</v>
      </c>
      <c r="BA732">
        <v>1179740891224</v>
      </c>
      <c r="BD732">
        <v>1</v>
      </c>
      <c r="BF732" t="s">
        <v>2563</v>
      </c>
      <c r="BG732">
        <v>1333314600</v>
      </c>
      <c r="BH732" t="s">
        <v>995</v>
      </c>
      <c r="BI732">
        <v>3</v>
      </c>
      <c r="BJ732">
        <v>3</v>
      </c>
      <c r="BK732">
        <v>1300</v>
      </c>
      <c r="BL732" t="s">
        <v>2543</v>
      </c>
    </row>
    <row r="733" spans="3:64">
      <c r="C733" s="2">
        <v>244482</v>
      </c>
      <c r="D733" s="2">
        <v>244482</v>
      </c>
      <c r="F733">
        <v>489</v>
      </c>
      <c r="G733" t="s">
        <v>2531</v>
      </c>
      <c r="H733">
        <v>23</v>
      </c>
      <c r="I733" t="s">
        <v>2532</v>
      </c>
      <c r="J733" t="s">
        <v>985</v>
      </c>
      <c r="K733" t="s">
        <v>986</v>
      </c>
      <c r="L733">
        <v>923</v>
      </c>
      <c r="N733" t="s">
        <v>2829</v>
      </c>
      <c r="O733" t="s">
        <v>2830</v>
      </c>
      <c r="P733">
        <v>1</v>
      </c>
      <c r="Q733" t="s">
        <v>2831</v>
      </c>
      <c r="R733" s="2">
        <v>244481</v>
      </c>
      <c r="S733" s="2">
        <v>244482</v>
      </c>
      <c r="T733" t="s">
        <v>2832</v>
      </c>
      <c r="U733">
        <v>23015267</v>
      </c>
      <c r="V733" t="s">
        <v>183</v>
      </c>
      <c r="W733">
        <v>5</v>
      </c>
      <c r="X733">
        <v>5</v>
      </c>
      <c r="Y733">
        <v>5</v>
      </c>
      <c r="Z733">
        <v>5</v>
      </c>
      <c r="AA733">
        <v>0</v>
      </c>
      <c r="AB733">
        <v>0</v>
      </c>
      <c r="AC733">
        <v>0</v>
      </c>
      <c r="AD733">
        <v>0</v>
      </c>
      <c r="AE733">
        <v>5</v>
      </c>
      <c r="AF733">
        <v>5</v>
      </c>
      <c r="AI733" t="s">
        <v>2537</v>
      </c>
      <c r="AJ733" t="s">
        <v>989</v>
      </c>
      <c r="AK733" t="s">
        <v>1039</v>
      </c>
      <c r="AL733" t="s">
        <v>1008</v>
      </c>
      <c r="AM733" t="s">
        <v>1009</v>
      </c>
      <c r="AN733" t="s">
        <v>2538</v>
      </c>
      <c r="AO733" t="s">
        <v>2539</v>
      </c>
      <c r="AP733">
        <v>10</v>
      </c>
      <c r="AQ733">
        <v>1</v>
      </c>
      <c r="AT733" t="s">
        <v>2540</v>
      </c>
      <c r="AU733" t="s">
        <v>2562</v>
      </c>
      <c r="AV733" t="s">
        <v>765</v>
      </c>
      <c r="AW733" t="s">
        <v>765</v>
      </c>
      <c r="AX733" t="s">
        <v>990</v>
      </c>
      <c r="AY733">
        <v>0</v>
      </c>
      <c r="AZ733" t="s">
        <v>994</v>
      </c>
      <c r="BA733">
        <v>1179740891224</v>
      </c>
      <c r="BD733">
        <v>1</v>
      </c>
      <c r="BF733" t="s">
        <v>2563</v>
      </c>
      <c r="BG733">
        <v>1333314600</v>
      </c>
      <c r="BH733" t="s">
        <v>995</v>
      </c>
      <c r="BI733">
        <v>5</v>
      </c>
      <c r="BJ733">
        <v>5</v>
      </c>
      <c r="BK733">
        <v>1300</v>
      </c>
      <c r="BL733" t="s">
        <v>2543</v>
      </c>
    </row>
    <row r="734" spans="3:64">
      <c r="C734" s="2">
        <v>244482</v>
      </c>
      <c r="D734" s="2">
        <v>244482</v>
      </c>
      <c r="F734">
        <v>489</v>
      </c>
      <c r="G734" t="s">
        <v>2531</v>
      </c>
      <c r="H734">
        <v>23</v>
      </c>
      <c r="I734" t="s">
        <v>2532</v>
      </c>
      <c r="J734" t="s">
        <v>985</v>
      </c>
      <c r="K734" t="s">
        <v>986</v>
      </c>
      <c r="L734">
        <v>923</v>
      </c>
      <c r="N734" t="s">
        <v>2829</v>
      </c>
      <c r="O734" t="s">
        <v>2830</v>
      </c>
      <c r="P734">
        <v>1</v>
      </c>
      <c r="Q734" t="s">
        <v>2831</v>
      </c>
      <c r="R734" s="2">
        <v>244481</v>
      </c>
      <c r="S734" s="2">
        <v>244482</v>
      </c>
      <c r="T734" t="s">
        <v>2832</v>
      </c>
      <c r="U734">
        <v>23086965</v>
      </c>
      <c r="V734" t="s">
        <v>225</v>
      </c>
      <c r="W734">
        <v>3</v>
      </c>
      <c r="X734">
        <v>3</v>
      </c>
      <c r="Y734">
        <v>3</v>
      </c>
      <c r="Z734">
        <v>3</v>
      </c>
      <c r="AA734">
        <v>0</v>
      </c>
      <c r="AB734">
        <v>0</v>
      </c>
      <c r="AC734">
        <v>0</v>
      </c>
      <c r="AD734">
        <v>0</v>
      </c>
      <c r="AE734">
        <v>3</v>
      </c>
      <c r="AF734">
        <v>3</v>
      </c>
      <c r="AI734" t="s">
        <v>2537</v>
      </c>
      <c r="AJ734" t="s">
        <v>989</v>
      </c>
      <c r="AK734" t="s">
        <v>1039</v>
      </c>
      <c r="AL734" t="s">
        <v>1008</v>
      </c>
      <c r="AM734" t="s">
        <v>1009</v>
      </c>
      <c r="AN734" t="s">
        <v>2538</v>
      </c>
      <c r="AO734" t="s">
        <v>2539</v>
      </c>
      <c r="AP734">
        <v>10</v>
      </c>
      <c r="AQ734">
        <v>1</v>
      </c>
      <c r="AT734" t="s">
        <v>2540</v>
      </c>
      <c r="AU734" t="s">
        <v>2562</v>
      </c>
      <c r="AV734" t="s">
        <v>765</v>
      </c>
      <c r="AW734" t="s">
        <v>765</v>
      </c>
      <c r="AX734" t="s">
        <v>990</v>
      </c>
      <c r="AY734">
        <v>0</v>
      </c>
      <c r="AZ734" t="s">
        <v>994</v>
      </c>
      <c r="BA734">
        <v>1179740891224</v>
      </c>
      <c r="BD734">
        <v>1</v>
      </c>
      <c r="BF734" t="s">
        <v>2563</v>
      </c>
      <c r="BG734">
        <v>1333314600</v>
      </c>
      <c r="BH734" t="s">
        <v>995</v>
      </c>
      <c r="BI734">
        <v>3</v>
      </c>
      <c r="BJ734">
        <v>3</v>
      </c>
      <c r="BK734">
        <v>1300</v>
      </c>
      <c r="BL734" t="s">
        <v>2543</v>
      </c>
    </row>
    <row r="735" spans="3:64">
      <c r="C735" s="2">
        <v>244482</v>
      </c>
      <c r="D735" s="2">
        <v>244482</v>
      </c>
      <c r="F735">
        <v>489</v>
      </c>
      <c r="G735" t="s">
        <v>2531</v>
      </c>
      <c r="H735">
        <v>23</v>
      </c>
      <c r="I735" t="s">
        <v>2532</v>
      </c>
      <c r="J735" t="s">
        <v>985</v>
      </c>
      <c r="K735" t="s">
        <v>986</v>
      </c>
      <c r="L735">
        <v>923</v>
      </c>
      <c r="N735" t="s">
        <v>2829</v>
      </c>
      <c r="O735" t="s">
        <v>2830</v>
      </c>
      <c r="P735">
        <v>1</v>
      </c>
      <c r="Q735" t="s">
        <v>2831</v>
      </c>
      <c r="R735" s="2">
        <v>244481</v>
      </c>
      <c r="S735" s="2">
        <v>244482</v>
      </c>
      <c r="T735" t="s">
        <v>2832</v>
      </c>
      <c r="U735">
        <v>23090974</v>
      </c>
      <c r="V735" t="s">
        <v>211</v>
      </c>
      <c r="W735">
        <v>3</v>
      </c>
      <c r="X735">
        <v>3</v>
      </c>
      <c r="Y735">
        <v>3</v>
      </c>
      <c r="Z735">
        <v>3</v>
      </c>
      <c r="AA735">
        <v>0</v>
      </c>
      <c r="AB735">
        <v>0</v>
      </c>
      <c r="AC735">
        <v>0</v>
      </c>
      <c r="AD735">
        <v>0</v>
      </c>
      <c r="AE735">
        <v>3</v>
      </c>
      <c r="AF735">
        <v>3</v>
      </c>
      <c r="AI735" t="s">
        <v>2537</v>
      </c>
      <c r="AJ735" t="s">
        <v>989</v>
      </c>
      <c r="AK735" t="s">
        <v>1039</v>
      </c>
      <c r="AL735" t="s">
        <v>1008</v>
      </c>
      <c r="AM735" t="s">
        <v>1009</v>
      </c>
      <c r="AN735" t="s">
        <v>2538</v>
      </c>
      <c r="AO735" t="s">
        <v>2539</v>
      </c>
      <c r="AP735">
        <v>10</v>
      </c>
      <c r="AQ735">
        <v>1</v>
      </c>
      <c r="AT735" t="s">
        <v>2540</v>
      </c>
      <c r="AU735" t="s">
        <v>2562</v>
      </c>
      <c r="AV735" t="s">
        <v>765</v>
      </c>
      <c r="AW735" t="s">
        <v>765</v>
      </c>
      <c r="AX735" t="s">
        <v>990</v>
      </c>
      <c r="AY735">
        <v>0</v>
      </c>
      <c r="AZ735" t="s">
        <v>994</v>
      </c>
      <c r="BA735">
        <v>1179740891224</v>
      </c>
      <c r="BD735">
        <v>1</v>
      </c>
      <c r="BF735" t="s">
        <v>2563</v>
      </c>
      <c r="BG735">
        <v>1333314600</v>
      </c>
      <c r="BH735" t="s">
        <v>995</v>
      </c>
      <c r="BI735">
        <v>3</v>
      </c>
      <c r="BJ735">
        <v>3</v>
      </c>
      <c r="BK735">
        <v>1300</v>
      </c>
      <c r="BL735" t="s">
        <v>2543</v>
      </c>
    </row>
    <row r="736" spans="3:64">
      <c r="C736" s="2">
        <v>244482</v>
      </c>
      <c r="D736" s="2">
        <v>244482</v>
      </c>
      <c r="F736">
        <v>489</v>
      </c>
      <c r="G736" t="s">
        <v>2531</v>
      </c>
      <c r="H736">
        <v>23</v>
      </c>
      <c r="I736" t="s">
        <v>2532</v>
      </c>
      <c r="J736" t="s">
        <v>985</v>
      </c>
      <c r="K736" t="s">
        <v>986</v>
      </c>
      <c r="L736">
        <v>923</v>
      </c>
      <c r="N736" t="s">
        <v>2829</v>
      </c>
      <c r="O736" t="s">
        <v>2830</v>
      </c>
      <c r="P736">
        <v>1</v>
      </c>
      <c r="Q736" t="s">
        <v>2831</v>
      </c>
      <c r="R736" s="2">
        <v>244481</v>
      </c>
      <c r="S736" s="2">
        <v>244482</v>
      </c>
      <c r="T736" t="s">
        <v>2832</v>
      </c>
      <c r="U736">
        <v>23090975</v>
      </c>
      <c r="V736" t="s">
        <v>249</v>
      </c>
      <c r="W736">
        <v>6</v>
      </c>
      <c r="X736">
        <v>6</v>
      </c>
      <c r="Y736">
        <v>6</v>
      </c>
      <c r="Z736">
        <v>6</v>
      </c>
      <c r="AA736">
        <v>0</v>
      </c>
      <c r="AB736">
        <v>0</v>
      </c>
      <c r="AC736">
        <v>0</v>
      </c>
      <c r="AD736">
        <v>0</v>
      </c>
      <c r="AE736">
        <v>6</v>
      </c>
      <c r="AF736">
        <v>6</v>
      </c>
      <c r="AI736" t="s">
        <v>2537</v>
      </c>
      <c r="AJ736" t="s">
        <v>989</v>
      </c>
      <c r="AK736" t="s">
        <v>1039</v>
      </c>
      <c r="AL736" t="s">
        <v>1008</v>
      </c>
      <c r="AM736" t="s">
        <v>1009</v>
      </c>
      <c r="AN736" t="s">
        <v>2538</v>
      </c>
      <c r="AO736" t="s">
        <v>2539</v>
      </c>
      <c r="AP736">
        <v>10</v>
      </c>
      <c r="AQ736">
        <v>1</v>
      </c>
      <c r="AT736" t="s">
        <v>2540</v>
      </c>
      <c r="AU736" t="s">
        <v>2562</v>
      </c>
      <c r="AV736" t="s">
        <v>765</v>
      </c>
      <c r="AW736" t="s">
        <v>765</v>
      </c>
      <c r="AX736" t="s">
        <v>990</v>
      </c>
      <c r="AY736">
        <v>0</v>
      </c>
      <c r="AZ736" t="s">
        <v>994</v>
      </c>
      <c r="BA736">
        <v>1179740891224</v>
      </c>
      <c r="BD736">
        <v>1</v>
      </c>
      <c r="BF736" t="s">
        <v>2563</v>
      </c>
      <c r="BG736">
        <v>1333314600</v>
      </c>
      <c r="BH736" t="s">
        <v>995</v>
      </c>
      <c r="BI736">
        <v>6</v>
      </c>
      <c r="BJ736">
        <v>6</v>
      </c>
      <c r="BK736">
        <v>1300</v>
      </c>
      <c r="BL736" t="s">
        <v>2543</v>
      </c>
    </row>
    <row r="737" spans="3:64">
      <c r="C737" s="2">
        <v>244482</v>
      </c>
      <c r="D737" s="2">
        <v>244482</v>
      </c>
      <c r="F737">
        <v>489</v>
      </c>
      <c r="G737" t="s">
        <v>2531</v>
      </c>
      <c r="H737">
        <v>23</v>
      </c>
      <c r="I737" t="s">
        <v>2532</v>
      </c>
      <c r="J737" t="s">
        <v>985</v>
      </c>
      <c r="K737" t="s">
        <v>986</v>
      </c>
      <c r="L737">
        <v>923</v>
      </c>
      <c r="N737" t="s">
        <v>2829</v>
      </c>
      <c r="O737" t="s">
        <v>2830</v>
      </c>
      <c r="P737">
        <v>1</v>
      </c>
      <c r="Q737" t="s">
        <v>2831</v>
      </c>
      <c r="R737" s="2">
        <v>244481</v>
      </c>
      <c r="S737" s="2">
        <v>244482</v>
      </c>
      <c r="T737" t="s">
        <v>2832</v>
      </c>
      <c r="U737">
        <v>23039556</v>
      </c>
      <c r="V737" t="s">
        <v>267</v>
      </c>
      <c r="W737">
        <v>2</v>
      </c>
      <c r="X737">
        <v>10</v>
      </c>
      <c r="Y737">
        <v>2</v>
      </c>
      <c r="Z737">
        <v>10</v>
      </c>
      <c r="AA737">
        <v>0</v>
      </c>
      <c r="AB737">
        <v>0</v>
      </c>
      <c r="AC737">
        <v>0</v>
      </c>
      <c r="AD737">
        <v>0</v>
      </c>
      <c r="AE737">
        <v>2</v>
      </c>
      <c r="AF737">
        <v>10</v>
      </c>
      <c r="AI737" t="s">
        <v>2537</v>
      </c>
      <c r="AJ737" t="s">
        <v>989</v>
      </c>
      <c r="AK737" t="s">
        <v>1039</v>
      </c>
      <c r="AL737" t="s">
        <v>1008</v>
      </c>
      <c r="AM737" t="s">
        <v>1009</v>
      </c>
      <c r="AN737" t="s">
        <v>2538</v>
      </c>
      <c r="AO737" t="s">
        <v>2539</v>
      </c>
      <c r="AP737">
        <v>10</v>
      </c>
      <c r="AQ737">
        <v>1</v>
      </c>
      <c r="AT737" t="s">
        <v>2540</v>
      </c>
      <c r="AU737" t="s">
        <v>2562</v>
      </c>
      <c r="AV737" t="s">
        <v>1010</v>
      </c>
      <c r="AW737" t="s">
        <v>765</v>
      </c>
      <c r="AX737" t="s">
        <v>990</v>
      </c>
      <c r="AY737">
        <v>0</v>
      </c>
      <c r="AZ737" t="s">
        <v>994</v>
      </c>
      <c r="BA737">
        <v>1179740891224</v>
      </c>
      <c r="BD737">
        <v>1</v>
      </c>
      <c r="BF737" t="s">
        <v>2563</v>
      </c>
      <c r="BG737">
        <v>1333314600</v>
      </c>
      <c r="BH737" t="s">
        <v>995</v>
      </c>
      <c r="BI737">
        <v>2</v>
      </c>
      <c r="BJ737">
        <v>10</v>
      </c>
      <c r="BK737">
        <v>1300</v>
      </c>
      <c r="BL737" t="s">
        <v>2543</v>
      </c>
    </row>
    <row r="738" spans="3:64">
      <c r="C738" s="2">
        <v>244482</v>
      </c>
      <c r="D738" s="2">
        <v>244482</v>
      </c>
      <c r="F738">
        <v>489</v>
      </c>
      <c r="G738" t="s">
        <v>2531</v>
      </c>
      <c r="H738">
        <v>23</v>
      </c>
      <c r="I738" t="s">
        <v>2532</v>
      </c>
      <c r="J738" t="s">
        <v>985</v>
      </c>
      <c r="K738" t="s">
        <v>986</v>
      </c>
      <c r="L738">
        <v>923</v>
      </c>
      <c r="N738" t="s">
        <v>2829</v>
      </c>
      <c r="O738" t="s">
        <v>2830</v>
      </c>
      <c r="P738">
        <v>1</v>
      </c>
      <c r="Q738" t="s">
        <v>2831</v>
      </c>
      <c r="R738" s="2">
        <v>244481</v>
      </c>
      <c r="S738" s="2">
        <v>244482</v>
      </c>
      <c r="T738" t="s">
        <v>2832</v>
      </c>
      <c r="U738">
        <v>23086964</v>
      </c>
      <c r="V738" t="s">
        <v>156</v>
      </c>
      <c r="W738">
        <v>3</v>
      </c>
      <c r="X738">
        <v>3</v>
      </c>
      <c r="Y738">
        <v>3</v>
      </c>
      <c r="Z738">
        <v>3</v>
      </c>
      <c r="AA738">
        <v>0</v>
      </c>
      <c r="AB738">
        <v>0</v>
      </c>
      <c r="AC738">
        <v>0</v>
      </c>
      <c r="AD738">
        <v>0</v>
      </c>
      <c r="AE738">
        <v>3</v>
      </c>
      <c r="AF738">
        <v>3</v>
      </c>
      <c r="AI738" t="s">
        <v>2537</v>
      </c>
      <c r="AJ738" t="s">
        <v>989</v>
      </c>
      <c r="AK738" t="s">
        <v>1039</v>
      </c>
      <c r="AL738" t="s">
        <v>1008</v>
      </c>
      <c r="AM738" t="s">
        <v>1009</v>
      </c>
      <c r="AN738" t="s">
        <v>2538</v>
      </c>
      <c r="AO738" t="s">
        <v>2539</v>
      </c>
      <c r="AP738">
        <v>10</v>
      </c>
      <c r="AQ738">
        <v>1</v>
      </c>
      <c r="AT738" t="s">
        <v>2540</v>
      </c>
      <c r="AU738" t="s">
        <v>2562</v>
      </c>
      <c r="AV738" t="s">
        <v>765</v>
      </c>
      <c r="AW738" t="s">
        <v>765</v>
      </c>
      <c r="AX738" t="s">
        <v>990</v>
      </c>
      <c r="AY738">
        <v>0</v>
      </c>
      <c r="AZ738" t="s">
        <v>994</v>
      </c>
      <c r="BA738">
        <v>1179740891224</v>
      </c>
      <c r="BD738">
        <v>1</v>
      </c>
      <c r="BF738" t="s">
        <v>2563</v>
      </c>
      <c r="BG738">
        <v>1333314600</v>
      </c>
      <c r="BH738" t="s">
        <v>995</v>
      </c>
      <c r="BI738">
        <v>3</v>
      </c>
      <c r="BJ738">
        <v>3</v>
      </c>
      <c r="BK738">
        <v>1300</v>
      </c>
      <c r="BL738" t="s">
        <v>2543</v>
      </c>
    </row>
    <row r="739" spans="3:64">
      <c r="C739" s="2">
        <v>244482</v>
      </c>
      <c r="D739" s="2">
        <v>244482</v>
      </c>
      <c r="F739">
        <v>489</v>
      </c>
      <c r="G739" t="s">
        <v>2531</v>
      </c>
      <c r="H739">
        <v>23</v>
      </c>
      <c r="I739" t="s">
        <v>2532</v>
      </c>
      <c r="J739" t="s">
        <v>985</v>
      </c>
      <c r="K739" t="s">
        <v>986</v>
      </c>
      <c r="L739">
        <v>923</v>
      </c>
      <c r="N739" t="s">
        <v>2829</v>
      </c>
      <c r="O739" t="s">
        <v>2830</v>
      </c>
      <c r="P739">
        <v>1</v>
      </c>
      <c r="Q739" t="s">
        <v>2831</v>
      </c>
      <c r="R739" s="2">
        <v>244481</v>
      </c>
      <c r="S739" s="2">
        <v>244482</v>
      </c>
      <c r="T739" t="s">
        <v>2832</v>
      </c>
      <c r="U739">
        <v>23095547</v>
      </c>
      <c r="V739" t="s">
        <v>144</v>
      </c>
      <c r="W739">
        <v>3</v>
      </c>
      <c r="X739">
        <v>3</v>
      </c>
      <c r="Y739">
        <v>3</v>
      </c>
      <c r="Z739">
        <v>3</v>
      </c>
      <c r="AA739">
        <v>0</v>
      </c>
      <c r="AB739">
        <v>0</v>
      </c>
      <c r="AC739">
        <v>0</v>
      </c>
      <c r="AD739">
        <v>0</v>
      </c>
      <c r="AE739">
        <v>3</v>
      </c>
      <c r="AF739">
        <v>3</v>
      </c>
      <c r="AI739" t="s">
        <v>2537</v>
      </c>
      <c r="AJ739" t="s">
        <v>989</v>
      </c>
      <c r="AK739" t="s">
        <v>1039</v>
      </c>
      <c r="AL739" t="s">
        <v>1008</v>
      </c>
      <c r="AM739" t="s">
        <v>1009</v>
      </c>
      <c r="AN739" t="s">
        <v>2538</v>
      </c>
      <c r="AO739" t="s">
        <v>2539</v>
      </c>
      <c r="AP739">
        <v>10</v>
      </c>
      <c r="AQ739">
        <v>1</v>
      </c>
      <c r="AT739" t="s">
        <v>2540</v>
      </c>
      <c r="AU739" t="s">
        <v>2562</v>
      </c>
      <c r="AV739" t="s">
        <v>765</v>
      </c>
      <c r="AW739" t="s">
        <v>765</v>
      </c>
      <c r="AX739" t="s">
        <v>990</v>
      </c>
      <c r="AY739">
        <v>0</v>
      </c>
      <c r="AZ739" t="s">
        <v>994</v>
      </c>
      <c r="BA739">
        <v>1179740891224</v>
      </c>
      <c r="BD739">
        <v>1</v>
      </c>
      <c r="BF739" t="s">
        <v>2563</v>
      </c>
      <c r="BG739">
        <v>1333314600</v>
      </c>
      <c r="BH739" t="s">
        <v>995</v>
      </c>
      <c r="BI739">
        <v>3</v>
      </c>
      <c r="BJ739">
        <v>3</v>
      </c>
      <c r="BK739">
        <v>1300</v>
      </c>
      <c r="BL739" t="s">
        <v>2543</v>
      </c>
    </row>
    <row r="740" spans="3:64">
      <c r="C740" s="2">
        <v>244482</v>
      </c>
      <c r="D740" s="2">
        <v>244482</v>
      </c>
      <c r="F740">
        <v>489</v>
      </c>
      <c r="G740" t="s">
        <v>2531</v>
      </c>
      <c r="H740">
        <v>23</v>
      </c>
      <c r="I740" t="s">
        <v>2532</v>
      </c>
      <c r="J740" t="s">
        <v>985</v>
      </c>
      <c r="K740" t="s">
        <v>986</v>
      </c>
      <c r="L740">
        <v>923</v>
      </c>
      <c r="N740" t="s">
        <v>2829</v>
      </c>
      <c r="O740" t="s">
        <v>2830</v>
      </c>
      <c r="P740">
        <v>1</v>
      </c>
      <c r="Q740" t="s">
        <v>2831</v>
      </c>
      <c r="R740" s="2">
        <v>244481</v>
      </c>
      <c r="S740" s="2">
        <v>244482</v>
      </c>
      <c r="T740" t="s">
        <v>2832</v>
      </c>
      <c r="U740">
        <v>23086968</v>
      </c>
      <c r="V740" t="s">
        <v>247</v>
      </c>
      <c r="W740">
        <v>6</v>
      </c>
      <c r="X740">
        <v>6</v>
      </c>
      <c r="Y740">
        <v>6</v>
      </c>
      <c r="Z740">
        <v>6</v>
      </c>
      <c r="AA740">
        <v>0</v>
      </c>
      <c r="AB740">
        <v>0</v>
      </c>
      <c r="AC740">
        <v>0</v>
      </c>
      <c r="AD740">
        <v>0</v>
      </c>
      <c r="AE740">
        <v>6</v>
      </c>
      <c r="AF740">
        <v>6</v>
      </c>
      <c r="AI740" t="s">
        <v>2537</v>
      </c>
      <c r="AJ740" t="s">
        <v>989</v>
      </c>
      <c r="AK740" t="s">
        <v>1039</v>
      </c>
      <c r="AL740" t="s">
        <v>1008</v>
      </c>
      <c r="AM740" t="s">
        <v>1009</v>
      </c>
      <c r="AN740" t="s">
        <v>2538</v>
      </c>
      <c r="AO740" t="s">
        <v>2539</v>
      </c>
      <c r="AP740">
        <v>10</v>
      </c>
      <c r="AQ740">
        <v>1</v>
      </c>
      <c r="AT740" t="s">
        <v>2540</v>
      </c>
      <c r="AU740" t="s">
        <v>2562</v>
      </c>
      <c r="AV740" t="s">
        <v>765</v>
      </c>
      <c r="AW740" t="s">
        <v>765</v>
      </c>
      <c r="AX740" t="s">
        <v>990</v>
      </c>
      <c r="AY740">
        <v>0</v>
      </c>
      <c r="AZ740" t="s">
        <v>994</v>
      </c>
      <c r="BA740">
        <v>1179740891224</v>
      </c>
      <c r="BD740">
        <v>1</v>
      </c>
      <c r="BF740" t="s">
        <v>2563</v>
      </c>
      <c r="BG740">
        <v>1333314600</v>
      </c>
      <c r="BH740" t="s">
        <v>995</v>
      </c>
      <c r="BI740">
        <v>6</v>
      </c>
      <c r="BJ740">
        <v>6</v>
      </c>
      <c r="BK740">
        <v>1300</v>
      </c>
      <c r="BL740" t="s">
        <v>2543</v>
      </c>
    </row>
    <row r="741" spans="3:64">
      <c r="C741" s="2">
        <v>244482</v>
      </c>
      <c r="D741" s="2">
        <v>244482</v>
      </c>
      <c r="F741">
        <v>489</v>
      </c>
      <c r="G741" t="s">
        <v>2531</v>
      </c>
      <c r="H741">
        <v>23</v>
      </c>
      <c r="I741" t="s">
        <v>2532</v>
      </c>
      <c r="J741" t="s">
        <v>985</v>
      </c>
      <c r="K741" t="s">
        <v>986</v>
      </c>
      <c r="L741">
        <v>923</v>
      </c>
      <c r="N741" t="s">
        <v>2829</v>
      </c>
      <c r="O741" t="s">
        <v>2830</v>
      </c>
      <c r="P741">
        <v>1</v>
      </c>
      <c r="Q741" t="s">
        <v>2831</v>
      </c>
      <c r="R741" s="2">
        <v>244481</v>
      </c>
      <c r="S741" s="2">
        <v>244482</v>
      </c>
      <c r="T741" t="s">
        <v>2832</v>
      </c>
      <c r="U741">
        <v>23086963</v>
      </c>
      <c r="V741" t="s">
        <v>142</v>
      </c>
      <c r="W741">
        <v>3</v>
      </c>
      <c r="X741">
        <v>3</v>
      </c>
      <c r="Y741">
        <v>3</v>
      </c>
      <c r="Z741">
        <v>3</v>
      </c>
      <c r="AA741">
        <v>0</v>
      </c>
      <c r="AB741">
        <v>0</v>
      </c>
      <c r="AC741">
        <v>0</v>
      </c>
      <c r="AD741">
        <v>0</v>
      </c>
      <c r="AE741">
        <v>3</v>
      </c>
      <c r="AF741">
        <v>3</v>
      </c>
      <c r="AI741" t="s">
        <v>2537</v>
      </c>
      <c r="AJ741" t="s">
        <v>989</v>
      </c>
      <c r="AK741" t="s">
        <v>1039</v>
      </c>
      <c r="AL741" t="s">
        <v>1008</v>
      </c>
      <c r="AM741" t="s">
        <v>1009</v>
      </c>
      <c r="AN741" t="s">
        <v>2538</v>
      </c>
      <c r="AO741" t="s">
        <v>2539</v>
      </c>
      <c r="AP741">
        <v>10</v>
      </c>
      <c r="AQ741">
        <v>1</v>
      </c>
      <c r="AT741" t="s">
        <v>2540</v>
      </c>
      <c r="AU741" t="s">
        <v>2562</v>
      </c>
      <c r="AV741" t="s">
        <v>765</v>
      </c>
      <c r="AW741" t="s">
        <v>765</v>
      </c>
      <c r="AX741" t="s">
        <v>990</v>
      </c>
      <c r="AY741">
        <v>0</v>
      </c>
      <c r="AZ741" t="s">
        <v>994</v>
      </c>
      <c r="BA741">
        <v>1179740891224</v>
      </c>
      <c r="BD741">
        <v>1</v>
      </c>
      <c r="BF741" t="s">
        <v>2563</v>
      </c>
      <c r="BG741">
        <v>1333314600</v>
      </c>
      <c r="BH741" t="s">
        <v>995</v>
      </c>
      <c r="BI741">
        <v>3</v>
      </c>
      <c r="BJ741">
        <v>3</v>
      </c>
      <c r="BK741">
        <v>1300</v>
      </c>
      <c r="BL741" t="s">
        <v>2543</v>
      </c>
    </row>
    <row r="742" spans="3:64">
      <c r="C742" s="2">
        <v>244482</v>
      </c>
      <c r="D742" s="2">
        <v>244482</v>
      </c>
      <c r="F742">
        <v>489</v>
      </c>
      <c r="G742" t="s">
        <v>2531</v>
      </c>
      <c r="H742">
        <v>23</v>
      </c>
      <c r="I742" t="s">
        <v>2532</v>
      </c>
      <c r="J742" t="s">
        <v>985</v>
      </c>
      <c r="K742" t="s">
        <v>986</v>
      </c>
      <c r="L742">
        <v>923</v>
      </c>
      <c r="N742" t="s">
        <v>2833</v>
      </c>
      <c r="O742" t="s">
        <v>2834</v>
      </c>
      <c r="P742">
        <v>1</v>
      </c>
      <c r="Q742" t="s">
        <v>2835</v>
      </c>
      <c r="R742" s="2">
        <v>244481</v>
      </c>
      <c r="S742" s="2">
        <v>244482</v>
      </c>
      <c r="T742" t="s">
        <v>2836</v>
      </c>
      <c r="U742">
        <v>23084674</v>
      </c>
      <c r="V742" t="s">
        <v>19</v>
      </c>
      <c r="W742">
        <v>1</v>
      </c>
      <c r="X742">
        <v>0.4</v>
      </c>
      <c r="Y742">
        <v>1</v>
      </c>
      <c r="Z742">
        <v>0.4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0.4</v>
      </c>
      <c r="AI742" t="s">
        <v>2537</v>
      </c>
      <c r="AJ742" t="s">
        <v>989</v>
      </c>
      <c r="AK742" t="s">
        <v>1007</v>
      </c>
      <c r="AL742" t="s">
        <v>1484</v>
      </c>
      <c r="AM742" t="s">
        <v>1009</v>
      </c>
      <c r="AN742" t="s">
        <v>2538</v>
      </c>
      <c r="AO742" t="s">
        <v>2539</v>
      </c>
      <c r="AP742">
        <v>10</v>
      </c>
      <c r="AQ742">
        <v>1</v>
      </c>
      <c r="AT742" t="s">
        <v>2540</v>
      </c>
      <c r="AU742" t="s">
        <v>2562</v>
      </c>
      <c r="AV742" t="s">
        <v>914</v>
      </c>
      <c r="AW742" t="s">
        <v>765</v>
      </c>
      <c r="AX742" t="s">
        <v>990</v>
      </c>
      <c r="AY742">
        <v>0</v>
      </c>
      <c r="AZ742" t="s">
        <v>994</v>
      </c>
      <c r="BA742">
        <v>1179740891230</v>
      </c>
      <c r="BD742">
        <v>1</v>
      </c>
      <c r="BF742" t="s">
        <v>2563</v>
      </c>
      <c r="BG742">
        <v>1333314600</v>
      </c>
      <c r="BH742" t="s">
        <v>995</v>
      </c>
      <c r="BI742">
        <v>1</v>
      </c>
      <c r="BJ742">
        <v>0.4</v>
      </c>
      <c r="BK742">
        <v>1300</v>
      </c>
      <c r="BL742" t="s">
        <v>2543</v>
      </c>
    </row>
    <row r="743" spans="3:64">
      <c r="C743" s="2">
        <v>244482</v>
      </c>
      <c r="D743" s="2">
        <v>244482</v>
      </c>
      <c r="F743">
        <v>489</v>
      </c>
      <c r="G743" t="s">
        <v>2531</v>
      </c>
      <c r="H743">
        <v>23</v>
      </c>
      <c r="I743" t="s">
        <v>2532</v>
      </c>
      <c r="J743" t="s">
        <v>985</v>
      </c>
      <c r="K743" t="s">
        <v>986</v>
      </c>
      <c r="L743">
        <v>923</v>
      </c>
      <c r="N743" t="s">
        <v>2833</v>
      </c>
      <c r="O743" t="s">
        <v>2834</v>
      </c>
      <c r="P743">
        <v>1</v>
      </c>
      <c r="Q743" t="s">
        <v>2835</v>
      </c>
      <c r="R743" s="2">
        <v>244481</v>
      </c>
      <c r="S743" s="2">
        <v>244482</v>
      </c>
      <c r="T743" t="s">
        <v>2836</v>
      </c>
      <c r="U743">
        <v>23039556</v>
      </c>
      <c r="V743" t="s">
        <v>267</v>
      </c>
      <c r="W743">
        <v>1</v>
      </c>
      <c r="X743">
        <v>5</v>
      </c>
      <c r="Y743">
        <v>1</v>
      </c>
      <c r="Z743">
        <v>5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5</v>
      </c>
      <c r="AI743" t="s">
        <v>2537</v>
      </c>
      <c r="AJ743" t="s">
        <v>989</v>
      </c>
      <c r="AK743" t="s">
        <v>1039</v>
      </c>
      <c r="AL743" t="s">
        <v>1008</v>
      </c>
      <c r="AM743" t="s">
        <v>1009</v>
      </c>
      <c r="AN743" t="s">
        <v>2538</v>
      </c>
      <c r="AO743" t="s">
        <v>2539</v>
      </c>
      <c r="AP743">
        <v>10</v>
      </c>
      <c r="AQ743">
        <v>1</v>
      </c>
      <c r="AT743" t="s">
        <v>2540</v>
      </c>
      <c r="AU743" t="s">
        <v>2562</v>
      </c>
      <c r="AV743" t="s">
        <v>1010</v>
      </c>
      <c r="AW743" t="s">
        <v>765</v>
      </c>
      <c r="AX743" t="s">
        <v>990</v>
      </c>
      <c r="AY743">
        <v>0</v>
      </c>
      <c r="AZ743" t="s">
        <v>994</v>
      </c>
      <c r="BA743">
        <v>1179740891230</v>
      </c>
      <c r="BD743">
        <v>1</v>
      </c>
      <c r="BF743" t="s">
        <v>2563</v>
      </c>
      <c r="BG743">
        <v>1333314600</v>
      </c>
      <c r="BH743" t="s">
        <v>995</v>
      </c>
      <c r="BI743">
        <v>1</v>
      </c>
      <c r="BJ743">
        <v>5</v>
      </c>
      <c r="BK743">
        <v>1300</v>
      </c>
      <c r="BL743" t="s">
        <v>2543</v>
      </c>
    </row>
    <row r="744" spans="3:64">
      <c r="C744" s="2">
        <v>244482</v>
      </c>
      <c r="D744" s="2">
        <v>244482</v>
      </c>
      <c r="F744">
        <v>489</v>
      </c>
      <c r="G744" t="s">
        <v>2531</v>
      </c>
      <c r="H744">
        <v>23</v>
      </c>
      <c r="I744" t="s">
        <v>2532</v>
      </c>
      <c r="J744" t="s">
        <v>985</v>
      </c>
      <c r="K744" t="s">
        <v>986</v>
      </c>
      <c r="L744">
        <v>923</v>
      </c>
      <c r="N744" t="s">
        <v>2833</v>
      </c>
      <c r="O744" t="s">
        <v>2834</v>
      </c>
      <c r="P744">
        <v>1</v>
      </c>
      <c r="Q744" t="s">
        <v>2835</v>
      </c>
      <c r="R744" s="2">
        <v>244481</v>
      </c>
      <c r="S744" s="2">
        <v>244482</v>
      </c>
      <c r="T744" t="s">
        <v>2836</v>
      </c>
      <c r="U744">
        <v>23086963</v>
      </c>
      <c r="V744" t="s">
        <v>142</v>
      </c>
      <c r="W744">
        <v>3</v>
      </c>
      <c r="X744">
        <v>3</v>
      </c>
      <c r="Y744">
        <v>3</v>
      </c>
      <c r="Z744">
        <v>3</v>
      </c>
      <c r="AA744">
        <v>0</v>
      </c>
      <c r="AB744">
        <v>0</v>
      </c>
      <c r="AC744">
        <v>0</v>
      </c>
      <c r="AD744">
        <v>0</v>
      </c>
      <c r="AE744">
        <v>3</v>
      </c>
      <c r="AF744">
        <v>3</v>
      </c>
      <c r="AI744" t="s">
        <v>2537</v>
      </c>
      <c r="AJ744" t="s">
        <v>989</v>
      </c>
      <c r="AK744" t="s">
        <v>1039</v>
      </c>
      <c r="AL744" t="s">
        <v>1008</v>
      </c>
      <c r="AM744" t="s">
        <v>1009</v>
      </c>
      <c r="AN744" t="s">
        <v>2538</v>
      </c>
      <c r="AO744" t="s">
        <v>2539</v>
      </c>
      <c r="AP744">
        <v>10</v>
      </c>
      <c r="AQ744">
        <v>1</v>
      </c>
      <c r="AT744" t="s">
        <v>2540</v>
      </c>
      <c r="AU744" t="s">
        <v>2562</v>
      </c>
      <c r="AV744" t="s">
        <v>765</v>
      </c>
      <c r="AW744" t="s">
        <v>765</v>
      </c>
      <c r="AX744" t="s">
        <v>990</v>
      </c>
      <c r="AY744">
        <v>0</v>
      </c>
      <c r="AZ744" t="s">
        <v>994</v>
      </c>
      <c r="BA744">
        <v>1179740891230</v>
      </c>
      <c r="BD744">
        <v>1</v>
      </c>
      <c r="BF744" t="s">
        <v>2563</v>
      </c>
      <c r="BG744">
        <v>1333314600</v>
      </c>
      <c r="BH744" t="s">
        <v>995</v>
      </c>
      <c r="BI744">
        <v>3</v>
      </c>
      <c r="BJ744">
        <v>3</v>
      </c>
      <c r="BK744">
        <v>1300</v>
      </c>
      <c r="BL744" t="s">
        <v>2543</v>
      </c>
    </row>
    <row r="745" spans="3:64">
      <c r="C745" s="2">
        <v>244482</v>
      </c>
      <c r="D745" s="2">
        <v>244482</v>
      </c>
      <c r="F745">
        <v>489</v>
      </c>
      <c r="G745" t="s">
        <v>2531</v>
      </c>
      <c r="H745">
        <v>23</v>
      </c>
      <c r="I745" t="s">
        <v>2532</v>
      </c>
      <c r="J745" t="s">
        <v>985</v>
      </c>
      <c r="K745" t="s">
        <v>986</v>
      </c>
      <c r="L745">
        <v>923</v>
      </c>
      <c r="N745" t="s">
        <v>2833</v>
      </c>
      <c r="O745" t="s">
        <v>2834</v>
      </c>
      <c r="P745">
        <v>1</v>
      </c>
      <c r="Q745" t="s">
        <v>2835</v>
      </c>
      <c r="R745" s="2">
        <v>244481</v>
      </c>
      <c r="S745" s="2">
        <v>244482</v>
      </c>
      <c r="T745" t="s">
        <v>2836</v>
      </c>
      <c r="U745">
        <v>23086964</v>
      </c>
      <c r="V745" t="s">
        <v>156</v>
      </c>
      <c r="W745">
        <v>3</v>
      </c>
      <c r="X745">
        <v>3</v>
      </c>
      <c r="Y745">
        <v>3</v>
      </c>
      <c r="Z745">
        <v>3</v>
      </c>
      <c r="AA745">
        <v>0</v>
      </c>
      <c r="AB745">
        <v>0</v>
      </c>
      <c r="AC745">
        <v>0</v>
      </c>
      <c r="AD745">
        <v>0</v>
      </c>
      <c r="AE745">
        <v>3</v>
      </c>
      <c r="AF745">
        <v>3</v>
      </c>
      <c r="AI745" t="s">
        <v>2537</v>
      </c>
      <c r="AJ745" t="s">
        <v>989</v>
      </c>
      <c r="AK745" t="s">
        <v>1039</v>
      </c>
      <c r="AL745" t="s">
        <v>1008</v>
      </c>
      <c r="AM745" t="s">
        <v>1009</v>
      </c>
      <c r="AN745" t="s">
        <v>2538</v>
      </c>
      <c r="AO745" t="s">
        <v>2539</v>
      </c>
      <c r="AP745">
        <v>10</v>
      </c>
      <c r="AQ745">
        <v>1</v>
      </c>
      <c r="AT745" t="s">
        <v>2540</v>
      </c>
      <c r="AU745" t="s">
        <v>2562</v>
      </c>
      <c r="AV745" t="s">
        <v>765</v>
      </c>
      <c r="AW745" t="s">
        <v>765</v>
      </c>
      <c r="AX745" t="s">
        <v>990</v>
      </c>
      <c r="AY745">
        <v>0</v>
      </c>
      <c r="AZ745" t="s">
        <v>994</v>
      </c>
      <c r="BA745">
        <v>1179740891230</v>
      </c>
      <c r="BD745">
        <v>1</v>
      </c>
      <c r="BF745" t="s">
        <v>2563</v>
      </c>
      <c r="BG745">
        <v>1333314600</v>
      </c>
      <c r="BH745" t="s">
        <v>995</v>
      </c>
      <c r="BI745">
        <v>3</v>
      </c>
      <c r="BJ745">
        <v>3</v>
      </c>
      <c r="BK745">
        <v>1300</v>
      </c>
      <c r="BL745" t="s">
        <v>2543</v>
      </c>
    </row>
    <row r="746" spans="3:64">
      <c r="C746" s="2">
        <v>244482</v>
      </c>
      <c r="D746" s="2">
        <v>244482</v>
      </c>
      <c r="F746">
        <v>489</v>
      </c>
      <c r="G746" t="s">
        <v>2531</v>
      </c>
      <c r="H746">
        <v>23</v>
      </c>
      <c r="I746" t="s">
        <v>2532</v>
      </c>
      <c r="J746" t="s">
        <v>985</v>
      </c>
      <c r="K746" t="s">
        <v>986</v>
      </c>
      <c r="L746">
        <v>923</v>
      </c>
      <c r="N746" t="s">
        <v>2837</v>
      </c>
      <c r="O746" t="s">
        <v>2838</v>
      </c>
      <c r="P746">
        <v>1</v>
      </c>
      <c r="Q746" t="s">
        <v>2839</v>
      </c>
      <c r="R746" s="2">
        <v>244481</v>
      </c>
      <c r="S746" s="2">
        <v>244482</v>
      </c>
      <c r="T746" t="s">
        <v>2840</v>
      </c>
      <c r="U746">
        <v>23086966</v>
      </c>
      <c r="V746" t="s">
        <v>199</v>
      </c>
      <c r="W746">
        <v>3</v>
      </c>
      <c r="X746">
        <v>3</v>
      </c>
      <c r="Y746">
        <v>3</v>
      </c>
      <c r="Z746">
        <v>3</v>
      </c>
      <c r="AA746">
        <v>0</v>
      </c>
      <c r="AB746">
        <v>0</v>
      </c>
      <c r="AC746">
        <v>0</v>
      </c>
      <c r="AD746">
        <v>0</v>
      </c>
      <c r="AE746">
        <v>3</v>
      </c>
      <c r="AF746">
        <v>3</v>
      </c>
      <c r="AI746" t="s">
        <v>2537</v>
      </c>
      <c r="AJ746" t="s">
        <v>989</v>
      </c>
      <c r="AK746" t="s">
        <v>1039</v>
      </c>
      <c r="AL746" t="s">
        <v>1008</v>
      </c>
      <c r="AM746" t="s">
        <v>1009</v>
      </c>
      <c r="AN746" t="s">
        <v>2538</v>
      </c>
      <c r="AO746" t="s">
        <v>2539</v>
      </c>
      <c r="AP746">
        <v>10</v>
      </c>
      <c r="AQ746">
        <v>1</v>
      </c>
      <c r="AT746" t="s">
        <v>2540</v>
      </c>
      <c r="AU746" t="s">
        <v>2562</v>
      </c>
      <c r="AV746" t="s">
        <v>765</v>
      </c>
      <c r="AW746" t="s">
        <v>765</v>
      </c>
      <c r="AX746" t="s">
        <v>990</v>
      </c>
      <c r="AY746">
        <v>0</v>
      </c>
      <c r="AZ746" t="s">
        <v>994</v>
      </c>
      <c r="BA746">
        <v>1179740891234</v>
      </c>
      <c r="BD746">
        <v>1</v>
      </c>
      <c r="BF746" t="s">
        <v>2563</v>
      </c>
      <c r="BG746">
        <v>1333314600</v>
      </c>
      <c r="BH746" t="s">
        <v>995</v>
      </c>
      <c r="BI746">
        <v>3</v>
      </c>
      <c r="BJ746">
        <v>3</v>
      </c>
      <c r="BK746">
        <v>1300</v>
      </c>
      <c r="BL746" t="s">
        <v>2543</v>
      </c>
    </row>
    <row r="747" spans="3:64">
      <c r="C747" s="2">
        <v>244482</v>
      </c>
      <c r="D747" s="2">
        <v>244482</v>
      </c>
      <c r="F747">
        <v>489</v>
      </c>
      <c r="G747" t="s">
        <v>2531</v>
      </c>
      <c r="H747">
        <v>23</v>
      </c>
      <c r="I747" t="s">
        <v>2532</v>
      </c>
      <c r="J747" t="s">
        <v>985</v>
      </c>
      <c r="K747" t="s">
        <v>986</v>
      </c>
      <c r="L747">
        <v>923</v>
      </c>
      <c r="N747" t="s">
        <v>2837</v>
      </c>
      <c r="O747" t="s">
        <v>2838</v>
      </c>
      <c r="P747">
        <v>1</v>
      </c>
      <c r="Q747" t="s">
        <v>2839</v>
      </c>
      <c r="R747" s="2">
        <v>244481</v>
      </c>
      <c r="S747" s="2">
        <v>244482</v>
      </c>
      <c r="T747" t="s">
        <v>2840</v>
      </c>
      <c r="U747">
        <v>23086964</v>
      </c>
      <c r="V747" t="s">
        <v>156</v>
      </c>
      <c r="W747">
        <v>12</v>
      </c>
      <c r="X747">
        <v>12</v>
      </c>
      <c r="Y747">
        <v>12</v>
      </c>
      <c r="Z747">
        <v>12</v>
      </c>
      <c r="AA747">
        <v>0</v>
      </c>
      <c r="AB747">
        <v>0</v>
      </c>
      <c r="AC747">
        <v>0</v>
      </c>
      <c r="AD747">
        <v>0</v>
      </c>
      <c r="AE747">
        <v>12</v>
      </c>
      <c r="AF747">
        <v>12</v>
      </c>
      <c r="AI747" t="s">
        <v>2537</v>
      </c>
      <c r="AJ747" t="s">
        <v>989</v>
      </c>
      <c r="AK747" t="s">
        <v>1039</v>
      </c>
      <c r="AL747" t="s">
        <v>1008</v>
      </c>
      <c r="AM747" t="s">
        <v>1009</v>
      </c>
      <c r="AN747" t="s">
        <v>2538</v>
      </c>
      <c r="AO747" t="s">
        <v>2539</v>
      </c>
      <c r="AP747">
        <v>10</v>
      </c>
      <c r="AQ747">
        <v>1</v>
      </c>
      <c r="AT747" t="s">
        <v>2540</v>
      </c>
      <c r="AU747" t="s">
        <v>2562</v>
      </c>
      <c r="AV747" t="s">
        <v>765</v>
      </c>
      <c r="AW747" t="s">
        <v>765</v>
      </c>
      <c r="AX747" t="s">
        <v>990</v>
      </c>
      <c r="AY747">
        <v>0</v>
      </c>
      <c r="AZ747" t="s">
        <v>994</v>
      </c>
      <c r="BA747">
        <v>1179740891234</v>
      </c>
      <c r="BD747">
        <v>1</v>
      </c>
      <c r="BF747" t="s">
        <v>2563</v>
      </c>
      <c r="BG747">
        <v>1333314600</v>
      </c>
      <c r="BH747" t="s">
        <v>995</v>
      </c>
      <c r="BI747">
        <v>12</v>
      </c>
      <c r="BJ747">
        <v>12</v>
      </c>
      <c r="BK747">
        <v>1300</v>
      </c>
      <c r="BL747" t="s">
        <v>2543</v>
      </c>
    </row>
    <row r="748" spans="3:64">
      <c r="C748" s="2">
        <v>244482</v>
      </c>
      <c r="D748" s="2">
        <v>244482</v>
      </c>
      <c r="F748">
        <v>489</v>
      </c>
      <c r="G748" t="s">
        <v>2531</v>
      </c>
      <c r="H748">
        <v>23</v>
      </c>
      <c r="I748" t="s">
        <v>2532</v>
      </c>
      <c r="J748" t="s">
        <v>985</v>
      </c>
      <c r="K748" t="s">
        <v>986</v>
      </c>
      <c r="L748">
        <v>923</v>
      </c>
      <c r="N748" t="s">
        <v>2837</v>
      </c>
      <c r="O748" t="s">
        <v>2838</v>
      </c>
      <c r="P748">
        <v>1</v>
      </c>
      <c r="Q748" t="s">
        <v>2839</v>
      </c>
      <c r="R748" s="2">
        <v>244481</v>
      </c>
      <c r="S748" s="2">
        <v>244482</v>
      </c>
      <c r="T748" t="s">
        <v>2840</v>
      </c>
      <c r="U748">
        <v>23088348</v>
      </c>
      <c r="V748" t="s">
        <v>78</v>
      </c>
      <c r="W748">
        <v>5</v>
      </c>
      <c r="X748">
        <v>5</v>
      </c>
      <c r="Y748">
        <v>5</v>
      </c>
      <c r="Z748">
        <v>5</v>
      </c>
      <c r="AA748">
        <v>0</v>
      </c>
      <c r="AB748">
        <v>0</v>
      </c>
      <c r="AC748">
        <v>0</v>
      </c>
      <c r="AD748">
        <v>0</v>
      </c>
      <c r="AE748">
        <v>5</v>
      </c>
      <c r="AF748">
        <v>5</v>
      </c>
      <c r="AI748" t="s">
        <v>2537</v>
      </c>
      <c r="AJ748" t="s">
        <v>989</v>
      </c>
      <c r="AK748" t="s">
        <v>1007</v>
      </c>
      <c r="AL748" t="s">
        <v>1008</v>
      </c>
      <c r="AM748" t="s">
        <v>1009</v>
      </c>
      <c r="AN748" t="s">
        <v>2538</v>
      </c>
      <c r="AO748" t="s">
        <v>2539</v>
      </c>
      <c r="AP748">
        <v>10</v>
      </c>
      <c r="AQ748">
        <v>1</v>
      </c>
      <c r="AT748" t="s">
        <v>2540</v>
      </c>
      <c r="AU748" t="s">
        <v>2562</v>
      </c>
      <c r="AV748" t="s">
        <v>765</v>
      </c>
      <c r="AW748" t="s">
        <v>765</v>
      </c>
      <c r="AX748" t="s">
        <v>990</v>
      </c>
      <c r="AY748">
        <v>0</v>
      </c>
      <c r="AZ748" t="s">
        <v>994</v>
      </c>
      <c r="BA748">
        <v>1179740891234</v>
      </c>
      <c r="BD748">
        <v>1</v>
      </c>
      <c r="BF748" t="s">
        <v>2563</v>
      </c>
      <c r="BG748">
        <v>1333314600</v>
      </c>
      <c r="BH748" t="s">
        <v>995</v>
      </c>
      <c r="BI748">
        <v>5</v>
      </c>
      <c r="BJ748">
        <v>5</v>
      </c>
      <c r="BK748">
        <v>1300</v>
      </c>
      <c r="BL748" t="s">
        <v>2543</v>
      </c>
    </row>
    <row r="749" spans="3:64">
      <c r="C749" s="2">
        <v>244482</v>
      </c>
      <c r="D749" s="2">
        <v>244482</v>
      </c>
      <c r="F749">
        <v>489</v>
      </c>
      <c r="G749" t="s">
        <v>2531</v>
      </c>
      <c r="H749">
        <v>23</v>
      </c>
      <c r="I749" t="s">
        <v>2532</v>
      </c>
      <c r="J749" t="s">
        <v>985</v>
      </c>
      <c r="K749" t="s">
        <v>986</v>
      </c>
      <c r="L749">
        <v>923</v>
      </c>
      <c r="N749" t="s">
        <v>2837</v>
      </c>
      <c r="O749" t="s">
        <v>2838</v>
      </c>
      <c r="P749">
        <v>1</v>
      </c>
      <c r="Q749" t="s">
        <v>2839</v>
      </c>
      <c r="R749" s="2">
        <v>244481</v>
      </c>
      <c r="S749" s="2">
        <v>244482</v>
      </c>
      <c r="T749" t="s">
        <v>2840</v>
      </c>
      <c r="U749">
        <v>23090974</v>
      </c>
      <c r="V749" t="s">
        <v>211</v>
      </c>
      <c r="W749">
        <v>3</v>
      </c>
      <c r="X749">
        <v>3</v>
      </c>
      <c r="Y749">
        <v>3</v>
      </c>
      <c r="Z749">
        <v>3</v>
      </c>
      <c r="AA749">
        <v>0</v>
      </c>
      <c r="AB749">
        <v>0</v>
      </c>
      <c r="AC749">
        <v>0</v>
      </c>
      <c r="AD749">
        <v>0</v>
      </c>
      <c r="AE749">
        <v>3</v>
      </c>
      <c r="AF749">
        <v>3</v>
      </c>
      <c r="AI749" t="s">
        <v>2537</v>
      </c>
      <c r="AJ749" t="s">
        <v>989</v>
      </c>
      <c r="AK749" t="s">
        <v>1039</v>
      </c>
      <c r="AL749" t="s">
        <v>1008</v>
      </c>
      <c r="AM749" t="s">
        <v>1009</v>
      </c>
      <c r="AN749" t="s">
        <v>2538</v>
      </c>
      <c r="AO749" t="s">
        <v>2539</v>
      </c>
      <c r="AP749">
        <v>10</v>
      </c>
      <c r="AQ749">
        <v>1</v>
      </c>
      <c r="AT749" t="s">
        <v>2540</v>
      </c>
      <c r="AU749" t="s">
        <v>2562</v>
      </c>
      <c r="AV749" t="s">
        <v>765</v>
      </c>
      <c r="AW749" t="s">
        <v>765</v>
      </c>
      <c r="AX749" t="s">
        <v>990</v>
      </c>
      <c r="AY749">
        <v>0</v>
      </c>
      <c r="AZ749" t="s">
        <v>994</v>
      </c>
      <c r="BA749">
        <v>1179740891234</v>
      </c>
      <c r="BD749">
        <v>1</v>
      </c>
      <c r="BF749" t="s">
        <v>2563</v>
      </c>
      <c r="BG749">
        <v>1333314600</v>
      </c>
      <c r="BH749" t="s">
        <v>995</v>
      </c>
      <c r="BI749">
        <v>3</v>
      </c>
      <c r="BJ749">
        <v>3</v>
      </c>
      <c r="BK749">
        <v>1300</v>
      </c>
      <c r="BL749" t="s">
        <v>2543</v>
      </c>
    </row>
    <row r="750" spans="3:64">
      <c r="C750" s="2">
        <v>244482</v>
      </c>
      <c r="D750" s="2">
        <v>244482</v>
      </c>
      <c r="F750">
        <v>489</v>
      </c>
      <c r="G750" t="s">
        <v>2531</v>
      </c>
      <c r="H750">
        <v>23</v>
      </c>
      <c r="I750" t="s">
        <v>2532</v>
      </c>
      <c r="J750" t="s">
        <v>985</v>
      </c>
      <c r="K750" t="s">
        <v>986</v>
      </c>
      <c r="L750">
        <v>923</v>
      </c>
      <c r="N750" t="s">
        <v>2837</v>
      </c>
      <c r="O750" t="s">
        <v>2838</v>
      </c>
      <c r="P750">
        <v>1</v>
      </c>
      <c r="Q750" t="s">
        <v>2839</v>
      </c>
      <c r="R750" s="2">
        <v>244481</v>
      </c>
      <c r="S750" s="2">
        <v>244482</v>
      </c>
      <c r="T750" t="s">
        <v>2840</v>
      </c>
      <c r="U750">
        <v>23039556</v>
      </c>
      <c r="V750" t="s">
        <v>267</v>
      </c>
      <c r="W750">
        <v>5</v>
      </c>
      <c r="X750">
        <v>25</v>
      </c>
      <c r="Y750">
        <v>5</v>
      </c>
      <c r="Z750">
        <v>25</v>
      </c>
      <c r="AA750">
        <v>0</v>
      </c>
      <c r="AB750">
        <v>0</v>
      </c>
      <c r="AC750">
        <v>0</v>
      </c>
      <c r="AD750">
        <v>0</v>
      </c>
      <c r="AE750">
        <v>5</v>
      </c>
      <c r="AF750">
        <v>25</v>
      </c>
      <c r="AI750" t="s">
        <v>2537</v>
      </c>
      <c r="AJ750" t="s">
        <v>989</v>
      </c>
      <c r="AK750" t="s">
        <v>1039</v>
      </c>
      <c r="AL750" t="s">
        <v>1008</v>
      </c>
      <c r="AM750" t="s">
        <v>1009</v>
      </c>
      <c r="AN750" t="s">
        <v>2538</v>
      </c>
      <c r="AO750" t="s">
        <v>2539</v>
      </c>
      <c r="AP750">
        <v>10</v>
      </c>
      <c r="AQ750">
        <v>1</v>
      </c>
      <c r="AT750" t="s">
        <v>2540</v>
      </c>
      <c r="AU750" t="s">
        <v>2562</v>
      </c>
      <c r="AV750" t="s">
        <v>1010</v>
      </c>
      <c r="AW750" t="s">
        <v>765</v>
      </c>
      <c r="AX750" t="s">
        <v>990</v>
      </c>
      <c r="AY750">
        <v>0</v>
      </c>
      <c r="AZ750" t="s">
        <v>994</v>
      </c>
      <c r="BA750">
        <v>1179740891234</v>
      </c>
      <c r="BD750">
        <v>1</v>
      </c>
      <c r="BF750" t="s">
        <v>2563</v>
      </c>
      <c r="BG750">
        <v>1333314600</v>
      </c>
      <c r="BH750" t="s">
        <v>995</v>
      </c>
      <c r="BI750">
        <v>5</v>
      </c>
      <c r="BJ750">
        <v>25</v>
      </c>
      <c r="BK750">
        <v>1300</v>
      </c>
      <c r="BL750" t="s">
        <v>2543</v>
      </c>
    </row>
    <row r="751" spans="3:64">
      <c r="C751" s="2">
        <v>244482</v>
      </c>
      <c r="D751" s="2">
        <v>244482</v>
      </c>
      <c r="F751">
        <v>489</v>
      </c>
      <c r="G751" t="s">
        <v>2531</v>
      </c>
      <c r="H751">
        <v>23</v>
      </c>
      <c r="I751" t="s">
        <v>2532</v>
      </c>
      <c r="J751" t="s">
        <v>985</v>
      </c>
      <c r="K751" t="s">
        <v>986</v>
      </c>
      <c r="L751">
        <v>923</v>
      </c>
      <c r="N751" t="s">
        <v>2837</v>
      </c>
      <c r="O751" t="s">
        <v>2838</v>
      </c>
      <c r="P751">
        <v>1</v>
      </c>
      <c r="Q751" t="s">
        <v>2839</v>
      </c>
      <c r="R751" s="2">
        <v>244481</v>
      </c>
      <c r="S751" s="2">
        <v>244482</v>
      </c>
      <c r="T751" t="s">
        <v>2840</v>
      </c>
      <c r="U751">
        <v>23086963</v>
      </c>
      <c r="V751" t="s">
        <v>142</v>
      </c>
      <c r="W751">
        <v>18</v>
      </c>
      <c r="X751">
        <v>18</v>
      </c>
      <c r="Y751">
        <v>18</v>
      </c>
      <c r="Z751">
        <v>18</v>
      </c>
      <c r="AA751">
        <v>0</v>
      </c>
      <c r="AB751">
        <v>0</v>
      </c>
      <c r="AC751">
        <v>0</v>
      </c>
      <c r="AD751">
        <v>0</v>
      </c>
      <c r="AE751">
        <v>18</v>
      </c>
      <c r="AF751">
        <v>18</v>
      </c>
      <c r="AI751" t="s">
        <v>2537</v>
      </c>
      <c r="AJ751" t="s">
        <v>989</v>
      </c>
      <c r="AK751" t="s">
        <v>1039</v>
      </c>
      <c r="AL751" t="s">
        <v>1008</v>
      </c>
      <c r="AM751" t="s">
        <v>1009</v>
      </c>
      <c r="AN751" t="s">
        <v>2538</v>
      </c>
      <c r="AO751" t="s">
        <v>2539</v>
      </c>
      <c r="AP751">
        <v>10</v>
      </c>
      <c r="AQ751">
        <v>1</v>
      </c>
      <c r="AT751" t="s">
        <v>2540</v>
      </c>
      <c r="AU751" t="s">
        <v>2562</v>
      </c>
      <c r="AV751" t="s">
        <v>765</v>
      </c>
      <c r="AW751" t="s">
        <v>765</v>
      </c>
      <c r="AX751" t="s">
        <v>990</v>
      </c>
      <c r="AY751">
        <v>0</v>
      </c>
      <c r="AZ751" t="s">
        <v>994</v>
      </c>
      <c r="BA751">
        <v>1179740891234</v>
      </c>
      <c r="BD751">
        <v>1</v>
      </c>
      <c r="BF751" t="s">
        <v>2563</v>
      </c>
      <c r="BG751">
        <v>1333314600</v>
      </c>
      <c r="BH751" t="s">
        <v>995</v>
      </c>
      <c r="BI751">
        <v>18</v>
      </c>
      <c r="BJ751">
        <v>18</v>
      </c>
      <c r="BK751">
        <v>1300</v>
      </c>
      <c r="BL751" t="s">
        <v>2543</v>
      </c>
    </row>
    <row r="752" spans="3:64">
      <c r="C752" s="2">
        <v>244482</v>
      </c>
      <c r="D752" s="2">
        <v>244482</v>
      </c>
      <c r="F752">
        <v>489</v>
      </c>
      <c r="G752" t="s">
        <v>2531</v>
      </c>
      <c r="H752">
        <v>23</v>
      </c>
      <c r="I752" t="s">
        <v>2532</v>
      </c>
      <c r="J752" t="s">
        <v>985</v>
      </c>
      <c r="K752" t="s">
        <v>986</v>
      </c>
      <c r="L752">
        <v>923</v>
      </c>
      <c r="N752" t="s">
        <v>2837</v>
      </c>
      <c r="O752" t="s">
        <v>2838</v>
      </c>
      <c r="P752">
        <v>1</v>
      </c>
      <c r="Q752" t="s">
        <v>2839</v>
      </c>
      <c r="R752" s="2">
        <v>244481</v>
      </c>
      <c r="S752" s="2">
        <v>244482</v>
      </c>
      <c r="T752" t="s">
        <v>2840</v>
      </c>
      <c r="U752">
        <v>23095547</v>
      </c>
      <c r="V752" t="s">
        <v>144</v>
      </c>
      <c r="W752">
        <v>3</v>
      </c>
      <c r="X752">
        <v>3</v>
      </c>
      <c r="Y752">
        <v>3</v>
      </c>
      <c r="Z752">
        <v>3</v>
      </c>
      <c r="AA752">
        <v>0</v>
      </c>
      <c r="AB752">
        <v>0</v>
      </c>
      <c r="AC752">
        <v>0</v>
      </c>
      <c r="AD752">
        <v>0</v>
      </c>
      <c r="AE752">
        <v>3</v>
      </c>
      <c r="AF752">
        <v>3</v>
      </c>
      <c r="AI752" t="s">
        <v>2537</v>
      </c>
      <c r="AJ752" t="s">
        <v>989</v>
      </c>
      <c r="AK752" t="s">
        <v>1039</v>
      </c>
      <c r="AL752" t="s">
        <v>1008</v>
      </c>
      <c r="AM752" t="s">
        <v>1009</v>
      </c>
      <c r="AN752" t="s">
        <v>2538</v>
      </c>
      <c r="AO752" t="s">
        <v>2539</v>
      </c>
      <c r="AP752">
        <v>10</v>
      </c>
      <c r="AQ752">
        <v>1</v>
      </c>
      <c r="AT752" t="s">
        <v>2540</v>
      </c>
      <c r="AU752" t="s">
        <v>2562</v>
      </c>
      <c r="AV752" t="s">
        <v>765</v>
      </c>
      <c r="AW752" t="s">
        <v>765</v>
      </c>
      <c r="AX752" t="s">
        <v>990</v>
      </c>
      <c r="AY752">
        <v>0</v>
      </c>
      <c r="AZ752" t="s">
        <v>994</v>
      </c>
      <c r="BA752">
        <v>1179740891234</v>
      </c>
      <c r="BD752">
        <v>1</v>
      </c>
      <c r="BF752" t="s">
        <v>2563</v>
      </c>
      <c r="BG752">
        <v>1333314600</v>
      </c>
      <c r="BH752" t="s">
        <v>995</v>
      </c>
      <c r="BI752">
        <v>3</v>
      </c>
      <c r="BJ752">
        <v>3</v>
      </c>
      <c r="BK752">
        <v>1300</v>
      </c>
      <c r="BL752" t="s">
        <v>2543</v>
      </c>
    </row>
    <row r="753" spans="3:64">
      <c r="C753" s="2">
        <v>244482</v>
      </c>
      <c r="D753" s="2">
        <v>244482</v>
      </c>
      <c r="F753">
        <v>489</v>
      </c>
      <c r="G753" t="s">
        <v>2531</v>
      </c>
      <c r="H753">
        <v>23</v>
      </c>
      <c r="I753" t="s">
        <v>2532</v>
      </c>
      <c r="J753" t="s">
        <v>985</v>
      </c>
      <c r="K753" t="s">
        <v>986</v>
      </c>
      <c r="L753">
        <v>923</v>
      </c>
      <c r="N753" t="s">
        <v>2837</v>
      </c>
      <c r="O753" t="s">
        <v>2838</v>
      </c>
      <c r="P753">
        <v>1</v>
      </c>
      <c r="Q753" t="s">
        <v>2839</v>
      </c>
      <c r="R753" s="2">
        <v>244481</v>
      </c>
      <c r="S753" s="2">
        <v>244482</v>
      </c>
      <c r="T753" t="s">
        <v>2840</v>
      </c>
      <c r="U753">
        <v>23084674</v>
      </c>
      <c r="V753" t="s">
        <v>19</v>
      </c>
      <c r="W753">
        <v>2</v>
      </c>
      <c r="X753">
        <v>0.8</v>
      </c>
      <c r="Y753">
        <v>2</v>
      </c>
      <c r="Z753">
        <v>0.8</v>
      </c>
      <c r="AA753">
        <v>0</v>
      </c>
      <c r="AB753">
        <v>0</v>
      </c>
      <c r="AC753">
        <v>0</v>
      </c>
      <c r="AD753">
        <v>0</v>
      </c>
      <c r="AE753">
        <v>2</v>
      </c>
      <c r="AF753">
        <v>0.8</v>
      </c>
      <c r="AI753" t="s">
        <v>2537</v>
      </c>
      <c r="AJ753" t="s">
        <v>989</v>
      </c>
      <c r="AK753" t="s">
        <v>1007</v>
      </c>
      <c r="AL753" t="s">
        <v>1484</v>
      </c>
      <c r="AM753" t="s">
        <v>1009</v>
      </c>
      <c r="AN753" t="s">
        <v>2538</v>
      </c>
      <c r="AO753" t="s">
        <v>2539</v>
      </c>
      <c r="AP753">
        <v>10</v>
      </c>
      <c r="AQ753">
        <v>1</v>
      </c>
      <c r="AT753" t="s">
        <v>2540</v>
      </c>
      <c r="AU753" t="s">
        <v>2562</v>
      </c>
      <c r="AV753" t="s">
        <v>914</v>
      </c>
      <c r="AW753" t="s">
        <v>765</v>
      </c>
      <c r="AX753" t="s">
        <v>990</v>
      </c>
      <c r="AY753">
        <v>0</v>
      </c>
      <c r="AZ753" t="s">
        <v>994</v>
      </c>
      <c r="BA753">
        <v>1179740891234</v>
      </c>
      <c r="BD753">
        <v>1</v>
      </c>
      <c r="BF753" t="s">
        <v>2563</v>
      </c>
      <c r="BG753">
        <v>1333314600</v>
      </c>
      <c r="BH753" t="s">
        <v>995</v>
      </c>
      <c r="BI753">
        <v>2</v>
      </c>
      <c r="BJ753">
        <v>0.8</v>
      </c>
      <c r="BK753">
        <v>1300</v>
      </c>
      <c r="BL753" t="s">
        <v>2543</v>
      </c>
    </row>
    <row r="754" spans="3:64">
      <c r="C754" s="2">
        <v>244482</v>
      </c>
      <c r="D754" s="2">
        <v>244482</v>
      </c>
      <c r="F754">
        <v>489</v>
      </c>
      <c r="G754" t="s">
        <v>2531</v>
      </c>
      <c r="H754">
        <v>23</v>
      </c>
      <c r="I754" t="s">
        <v>2532</v>
      </c>
      <c r="J754" t="s">
        <v>985</v>
      </c>
      <c r="K754" t="s">
        <v>986</v>
      </c>
      <c r="L754">
        <v>923</v>
      </c>
      <c r="N754" t="s">
        <v>2837</v>
      </c>
      <c r="O754" t="s">
        <v>2838</v>
      </c>
      <c r="P754">
        <v>1</v>
      </c>
      <c r="Q754" t="s">
        <v>2839</v>
      </c>
      <c r="R754" s="2">
        <v>244481</v>
      </c>
      <c r="S754" s="2">
        <v>244482</v>
      </c>
      <c r="T754" t="s">
        <v>2840</v>
      </c>
      <c r="U754">
        <v>23086968</v>
      </c>
      <c r="V754" t="s">
        <v>247</v>
      </c>
      <c r="W754">
        <v>9</v>
      </c>
      <c r="X754">
        <v>9</v>
      </c>
      <c r="Y754">
        <v>9</v>
      </c>
      <c r="Z754">
        <v>9</v>
      </c>
      <c r="AA754">
        <v>0</v>
      </c>
      <c r="AB754">
        <v>0</v>
      </c>
      <c r="AC754">
        <v>0</v>
      </c>
      <c r="AD754">
        <v>0</v>
      </c>
      <c r="AE754">
        <v>9</v>
      </c>
      <c r="AF754">
        <v>9</v>
      </c>
      <c r="AI754" t="s">
        <v>2537</v>
      </c>
      <c r="AJ754" t="s">
        <v>989</v>
      </c>
      <c r="AK754" t="s">
        <v>1039</v>
      </c>
      <c r="AL754" t="s">
        <v>1008</v>
      </c>
      <c r="AM754" t="s">
        <v>1009</v>
      </c>
      <c r="AN754" t="s">
        <v>2538</v>
      </c>
      <c r="AO754" t="s">
        <v>2539</v>
      </c>
      <c r="AP754">
        <v>10</v>
      </c>
      <c r="AQ754">
        <v>1</v>
      </c>
      <c r="AT754" t="s">
        <v>2540</v>
      </c>
      <c r="AU754" t="s">
        <v>2562</v>
      </c>
      <c r="AV754" t="s">
        <v>765</v>
      </c>
      <c r="AW754" t="s">
        <v>765</v>
      </c>
      <c r="AX754" t="s">
        <v>990</v>
      </c>
      <c r="AY754">
        <v>0</v>
      </c>
      <c r="AZ754" t="s">
        <v>994</v>
      </c>
      <c r="BA754">
        <v>1179740891234</v>
      </c>
      <c r="BD754">
        <v>1</v>
      </c>
      <c r="BF754" t="s">
        <v>2563</v>
      </c>
      <c r="BG754">
        <v>1333314600</v>
      </c>
      <c r="BH754" t="s">
        <v>995</v>
      </c>
      <c r="BI754">
        <v>9</v>
      </c>
      <c r="BJ754">
        <v>9</v>
      </c>
      <c r="BK754">
        <v>1300</v>
      </c>
      <c r="BL754" t="s">
        <v>2543</v>
      </c>
    </row>
    <row r="755" spans="3:64">
      <c r="C755" s="2">
        <v>244482</v>
      </c>
      <c r="D755" s="2">
        <v>244482</v>
      </c>
      <c r="F755">
        <v>489</v>
      </c>
      <c r="G755" t="s">
        <v>2531</v>
      </c>
      <c r="H755">
        <v>23</v>
      </c>
      <c r="I755" t="s">
        <v>2532</v>
      </c>
      <c r="J755" t="s">
        <v>985</v>
      </c>
      <c r="K755" t="s">
        <v>986</v>
      </c>
      <c r="L755">
        <v>923</v>
      </c>
      <c r="N755" t="s">
        <v>2837</v>
      </c>
      <c r="O755" t="s">
        <v>2838</v>
      </c>
      <c r="P755">
        <v>1</v>
      </c>
      <c r="Q755" t="s">
        <v>2839</v>
      </c>
      <c r="R755" s="2">
        <v>244481</v>
      </c>
      <c r="S755" s="2">
        <v>244482</v>
      </c>
      <c r="T755" t="s">
        <v>2840</v>
      </c>
      <c r="U755">
        <v>23086965</v>
      </c>
      <c r="V755" t="s">
        <v>225</v>
      </c>
      <c r="W755">
        <v>6</v>
      </c>
      <c r="X755">
        <v>6</v>
      </c>
      <c r="Y755">
        <v>6</v>
      </c>
      <c r="Z755">
        <v>6</v>
      </c>
      <c r="AA755">
        <v>0</v>
      </c>
      <c r="AB755">
        <v>0</v>
      </c>
      <c r="AC755">
        <v>0</v>
      </c>
      <c r="AD755">
        <v>0</v>
      </c>
      <c r="AE755">
        <v>6</v>
      </c>
      <c r="AF755">
        <v>6</v>
      </c>
      <c r="AI755" t="s">
        <v>2537</v>
      </c>
      <c r="AJ755" t="s">
        <v>989</v>
      </c>
      <c r="AK755" t="s">
        <v>1039</v>
      </c>
      <c r="AL755" t="s">
        <v>1008</v>
      </c>
      <c r="AM755" t="s">
        <v>1009</v>
      </c>
      <c r="AN755" t="s">
        <v>2538</v>
      </c>
      <c r="AO755" t="s">
        <v>2539</v>
      </c>
      <c r="AP755">
        <v>10</v>
      </c>
      <c r="AQ755">
        <v>1</v>
      </c>
      <c r="AT755" t="s">
        <v>2540</v>
      </c>
      <c r="AU755" t="s">
        <v>2562</v>
      </c>
      <c r="AV755" t="s">
        <v>765</v>
      </c>
      <c r="AW755" t="s">
        <v>765</v>
      </c>
      <c r="AX755" t="s">
        <v>990</v>
      </c>
      <c r="AY755">
        <v>0</v>
      </c>
      <c r="AZ755" t="s">
        <v>994</v>
      </c>
      <c r="BA755">
        <v>1179740891234</v>
      </c>
      <c r="BD755">
        <v>1</v>
      </c>
      <c r="BF755" t="s">
        <v>2563</v>
      </c>
      <c r="BG755">
        <v>1333314600</v>
      </c>
      <c r="BH755" t="s">
        <v>995</v>
      </c>
      <c r="BI755">
        <v>6</v>
      </c>
      <c r="BJ755">
        <v>6</v>
      </c>
      <c r="BK755">
        <v>1300</v>
      </c>
      <c r="BL755" t="s">
        <v>2543</v>
      </c>
    </row>
    <row r="756" spans="3:64">
      <c r="C756" s="2">
        <v>244482</v>
      </c>
      <c r="D756" s="2">
        <v>244482</v>
      </c>
      <c r="F756">
        <v>489</v>
      </c>
      <c r="G756" t="s">
        <v>2531</v>
      </c>
      <c r="H756">
        <v>23</v>
      </c>
      <c r="I756" t="s">
        <v>2532</v>
      </c>
      <c r="J756" t="s">
        <v>985</v>
      </c>
      <c r="K756" t="s">
        <v>986</v>
      </c>
      <c r="L756">
        <v>923</v>
      </c>
      <c r="N756" t="s">
        <v>2837</v>
      </c>
      <c r="O756" t="s">
        <v>2838</v>
      </c>
      <c r="P756">
        <v>1</v>
      </c>
      <c r="Q756" t="s">
        <v>2839</v>
      </c>
      <c r="R756" s="2">
        <v>244481</v>
      </c>
      <c r="S756" s="2">
        <v>244482</v>
      </c>
      <c r="T756" t="s">
        <v>2840</v>
      </c>
      <c r="U756">
        <v>23086969</v>
      </c>
      <c r="V756" t="s">
        <v>189</v>
      </c>
      <c r="W756">
        <v>3</v>
      </c>
      <c r="X756">
        <v>3</v>
      </c>
      <c r="Y756">
        <v>3</v>
      </c>
      <c r="Z756">
        <v>3</v>
      </c>
      <c r="AA756">
        <v>0</v>
      </c>
      <c r="AB756">
        <v>0</v>
      </c>
      <c r="AC756">
        <v>0</v>
      </c>
      <c r="AD756">
        <v>0</v>
      </c>
      <c r="AE756">
        <v>3</v>
      </c>
      <c r="AF756">
        <v>3</v>
      </c>
      <c r="AI756" t="s">
        <v>2537</v>
      </c>
      <c r="AJ756" t="s">
        <v>989</v>
      </c>
      <c r="AK756" t="s">
        <v>1039</v>
      </c>
      <c r="AL756" t="s">
        <v>1008</v>
      </c>
      <c r="AM756" t="s">
        <v>1009</v>
      </c>
      <c r="AN756" t="s">
        <v>2538</v>
      </c>
      <c r="AO756" t="s">
        <v>2539</v>
      </c>
      <c r="AP756">
        <v>10</v>
      </c>
      <c r="AQ756">
        <v>1</v>
      </c>
      <c r="AT756" t="s">
        <v>2540</v>
      </c>
      <c r="AU756" t="s">
        <v>2562</v>
      </c>
      <c r="AV756" t="s">
        <v>765</v>
      </c>
      <c r="AW756" t="s">
        <v>765</v>
      </c>
      <c r="AX756" t="s">
        <v>990</v>
      </c>
      <c r="AY756">
        <v>0</v>
      </c>
      <c r="AZ756" t="s">
        <v>994</v>
      </c>
      <c r="BA756">
        <v>1179740891234</v>
      </c>
      <c r="BD756">
        <v>1</v>
      </c>
      <c r="BF756" t="s">
        <v>2563</v>
      </c>
      <c r="BG756">
        <v>1333314600</v>
      </c>
      <c r="BH756" t="s">
        <v>995</v>
      </c>
      <c r="BI756">
        <v>3</v>
      </c>
      <c r="BJ756">
        <v>3</v>
      </c>
      <c r="BK756">
        <v>1300</v>
      </c>
      <c r="BL756" t="s">
        <v>2543</v>
      </c>
    </row>
    <row r="757" spans="3:64">
      <c r="C757" s="2">
        <v>244482</v>
      </c>
      <c r="D757" s="2">
        <v>244482</v>
      </c>
      <c r="F757">
        <v>489</v>
      </c>
      <c r="G757" t="s">
        <v>2531</v>
      </c>
      <c r="H757">
        <v>23</v>
      </c>
      <c r="I757" t="s">
        <v>2532</v>
      </c>
      <c r="J757" t="s">
        <v>985</v>
      </c>
      <c r="K757" t="s">
        <v>986</v>
      </c>
      <c r="L757">
        <v>923</v>
      </c>
      <c r="N757" t="s">
        <v>2837</v>
      </c>
      <c r="O757" t="s">
        <v>2838</v>
      </c>
      <c r="P757">
        <v>1</v>
      </c>
      <c r="Q757" t="s">
        <v>2839</v>
      </c>
      <c r="R757" s="2">
        <v>244481</v>
      </c>
      <c r="S757" s="2">
        <v>244482</v>
      </c>
      <c r="T757" t="s">
        <v>2840</v>
      </c>
      <c r="U757">
        <v>23090967</v>
      </c>
      <c r="V757" t="s">
        <v>63</v>
      </c>
      <c r="W757">
        <v>6</v>
      </c>
      <c r="X757">
        <v>6</v>
      </c>
      <c r="Y757">
        <v>6</v>
      </c>
      <c r="Z757">
        <v>6</v>
      </c>
      <c r="AA757">
        <v>0</v>
      </c>
      <c r="AB757">
        <v>0</v>
      </c>
      <c r="AC757">
        <v>0</v>
      </c>
      <c r="AD757">
        <v>0</v>
      </c>
      <c r="AE757">
        <v>6</v>
      </c>
      <c r="AF757">
        <v>6</v>
      </c>
      <c r="AI757" t="s">
        <v>2537</v>
      </c>
      <c r="AJ757" t="s">
        <v>989</v>
      </c>
      <c r="AK757" t="s">
        <v>1007</v>
      </c>
      <c r="AL757" t="s">
        <v>1008</v>
      </c>
      <c r="AM757" t="s">
        <v>1009</v>
      </c>
      <c r="AN757" t="s">
        <v>2538</v>
      </c>
      <c r="AO757" t="s">
        <v>2539</v>
      </c>
      <c r="AP757">
        <v>10</v>
      </c>
      <c r="AQ757">
        <v>1</v>
      </c>
      <c r="AT757" t="s">
        <v>2540</v>
      </c>
      <c r="AU757" t="s">
        <v>2562</v>
      </c>
      <c r="AV757" t="s">
        <v>765</v>
      </c>
      <c r="AW757" t="s">
        <v>765</v>
      </c>
      <c r="AX757" t="s">
        <v>990</v>
      </c>
      <c r="AY757">
        <v>0</v>
      </c>
      <c r="AZ757" t="s">
        <v>994</v>
      </c>
      <c r="BA757">
        <v>1179740891234</v>
      </c>
      <c r="BD757">
        <v>1</v>
      </c>
      <c r="BF757" t="s">
        <v>2563</v>
      </c>
      <c r="BG757">
        <v>1333314600</v>
      </c>
      <c r="BH757" t="s">
        <v>995</v>
      </c>
      <c r="BI757">
        <v>6</v>
      </c>
      <c r="BJ757">
        <v>6</v>
      </c>
      <c r="BK757">
        <v>1300</v>
      </c>
      <c r="BL757" t="s">
        <v>2543</v>
      </c>
    </row>
    <row r="758" spans="3:64">
      <c r="C758" s="2">
        <v>244482</v>
      </c>
      <c r="D758" s="2">
        <v>244482</v>
      </c>
      <c r="F758">
        <v>489</v>
      </c>
      <c r="G758" t="s">
        <v>2531</v>
      </c>
      <c r="H758">
        <v>23</v>
      </c>
      <c r="I758" t="s">
        <v>2532</v>
      </c>
      <c r="J758" t="s">
        <v>985</v>
      </c>
      <c r="K758" t="s">
        <v>986</v>
      </c>
      <c r="L758">
        <v>923</v>
      </c>
      <c r="N758" t="s">
        <v>2837</v>
      </c>
      <c r="O758" t="s">
        <v>2838</v>
      </c>
      <c r="P758">
        <v>1</v>
      </c>
      <c r="Q758" t="s">
        <v>2839</v>
      </c>
      <c r="R758" s="2">
        <v>244481</v>
      </c>
      <c r="S758" s="2">
        <v>244482</v>
      </c>
      <c r="T758" t="s">
        <v>2840</v>
      </c>
      <c r="U758">
        <v>23090984</v>
      </c>
      <c r="V758" t="s">
        <v>227</v>
      </c>
      <c r="W758">
        <v>3</v>
      </c>
      <c r="X758">
        <v>3</v>
      </c>
      <c r="Y758">
        <v>3</v>
      </c>
      <c r="Z758">
        <v>3</v>
      </c>
      <c r="AA758">
        <v>0</v>
      </c>
      <c r="AB758">
        <v>0</v>
      </c>
      <c r="AC758">
        <v>0</v>
      </c>
      <c r="AD758">
        <v>0</v>
      </c>
      <c r="AE758">
        <v>3</v>
      </c>
      <c r="AF758">
        <v>3</v>
      </c>
      <c r="AI758" t="s">
        <v>2537</v>
      </c>
      <c r="AJ758" t="s">
        <v>989</v>
      </c>
      <c r="AK758" t="s">
        <v>1039</v>
      </c>
      <c r="AL758" t="s">
        <v>1008</v>
      </c>
      <c r="AM758" t="s">
        <v>1009</v>
      </c>
      <c r="AN758" t="s">
        <v>2538</v>
      </c>
      <c r="AO758" t="s">
        <v>2539</v>
      </c>
      <c r="AP758">
        <v>10</v>
      </c>
      <c r="AQ758">
        <v>1</v>
      </c>
      <c r="AT758" t="s">
        <v>2540</v>
      </c>
      <c r="AU758" t="s">
        <v>2562</v>
      </c>
      <c r="AV758" t="s">
        <v>765</v>
      </c>
      <c r="AW758" t="s">
        <v>765</v>
      </c>
      <c r="AX758" t="s">
        <v>990</v>
      </c>
      <c r="AY758">
        <v>0</v>
      </c>
      <c r="AZ758" t="s">
        <v>994</v>
      </c>
      <c r="BA758">
        <v>1179740891234</v>
      </c>
      <c r="BD758">
        <v>1</v>
      </c>
      <c r="BF758" t="s">
        <v>2563</v>
      </c>
      <c r="BG758">
        <v>1333314600</v>
      </c>
      <c r="BH758" t="s">
        <v>995</v>
      </c>
      <c r="BI758">
        <v>3</v>
      </c>
      <c r="BJ758">
        <v>3</v>
      </c>
      <c r="BK758">
        <v>1300</v>
      </c>
      <c r="BL758" t="s">
        <v>2543</v>
      </c>
    </row>
    <row r="759" spans="3:64">
      <c r="C759" s="2">
        <v>244482</v>
      </c>
      <c r="D759" s="2">
        <v>244482</v>
      </c>
      <c r="F759">
        <v>489</v>
      </c>
      <c r="G759" t="s">
        <v>2531</v>
      </c>
      <c r="H759">
        <v>23</v>
      </c>
      <c r="I759" t="s">
        <v>2532</v>
      </c>
      <c r="J759" t="s">
        <v>985</v>
      </c>
      <c r="K759" t="s">
        <v>986</v>
      </c>
      <c r="L759">
        <v>923</v>
      </c>
      <c r="N759" t="s">
        <v>2837</v>
      </c>
      <c r="O759" t="s">
        <v>2838</v>
      </c>
      <c r="P759">
        <v>1</v>
      </c>
      <c r="Q759" t="s">
        <v>2839</v>
      </c>
      <c r="R759" s="2">
        <v>244481</v>
      </c>
      <c r="S759" s="2">
        <v>244482</v>
      </c>
      <c r="T759" t="s">
        <v>2840</v>
      </c>
      <c r="U759">
        <v>23090975</v>
      </c>
      <c r="V759" t="s">
        <v>249</v>
      </c>
      <c r="W759">
        <v>9</v>
      </c>
      <c r="X759">
        <v>9</v>
      </c>
      <c r="Y759">
        <v>9</v>
      </c>
      <c r="Z759">
        <v>9</v>
      </c>
      <c r="AA759">
        <v>0</v>
      </c>
      <c r="AB759">
        <v>0</v>
      </c>
      <c r="AC759">
        <v>0</v>
      </c>
      <c r="AD759">
        <v>0</v>
      </c>
      <c r="AE759">
        <v>9</v>
      </c>
      <c r="AF759">
        <v>9</v>
      </c>
      <c r="AI759" t="s">
        <v>2537</v>
      </c>
      <c r="AJ759" t="s">
        <v>989</v>
      </c>
      <c r="AK759" t="s">
        <v>1039</v>
      </c>
      <c r="AL759" t="s">
        <v>1008</v>
      </c>
      <c r="AM759" t="s">
        <v>1009</v>
      </c>
      <c r="AN759" t="s">
        <v>2538</v>
      </c>
      <c r="AO759" t="s">
        <v>2539</v>
      </c>
      <c r="AP759">
        <v>10</v>
      </c>
      <c r="AQ759">
        <v>1</v>
      </c>
      <c r="AT759" t="s">
        <v>2540</v>
      </c>
      <c r="AU759" t="s">
        <v>2562</v>
      </c>
      <c r="AV759" t="s">
        <v>765</v>
      </c>
      <c r="AW759" t="s">
        <v>765</v>
      </c>
      <c r="AX759" t="s">
        <v>990</v>
      </c>
      <c r="AY759">
        <v>0</v>
      </c>
      <c r="AZ759" t="s">
        <v>994</v>
      </c>
      <c r="BA759">
        <v>1179740891234</v>
      </c>
      <c r="BD759">
        <v>1</v>
      </c>
      <c r="BF759" t="s">
        <v>2563</v>
      </c>
      <c r="BG759">
        <v>1333314600</v>
      </c>
      <c r="BH759" t="s">
        <v>995</v>
      </c>
      <c r="BI759">
        <v>9</v>
      </c>
      <c r="BJ759">
        <v>9</v>
      </c>
      <c r="BK759">
        <v>1300</v>
      </c>
      <c r="BL759" t="s">
        <v>2543</v>
      </c>
    </row>
    <row r="760" spans="3:64">
      <c r="C760" s="2">
        <v>244482</v>
      </c>
      <c r="D760" s="2">
        <v>244482</v>
      </c>
      <c r="F760">
        <v>489</v>
      </c>
      <c r="G760" t="s">
        <v>2531</v>
      </c>
      <c r="H760">
        <v>23</v>
      </c>
      <c r="I760" t="s">
        <v>2532</v>
      </c>
      <c r="J760" t="s">
        <v>985</v>
      </c>
      <c r="K760" t="s">
        <v>986</v>
      </c>
      <c r="L760">
        <v>923</v>
      </c>
      <c r="N760" t="s">
        <v>2841</v>
      </c>
      <c r="O760" t="s">
        <v>2842</v>
      </c>
      <c r="P760">
        <v>1</v>
      </c>
      <c r="Q760" t="s">
        <v>2843</v>
      </c>
      <c r="R760" s="2">
        <v>244481</v>
      </c>
      <c r="S760" s="2">
        <v>244482</v>
      </c>
      <c r="T760" t="s">
        <v>2844</v>
      </c>
      <c r="U760">
        <v>23086965</v>
      </c>
      <c r="V760" t="s">
        <v>225</v>
      </c>
      <c r="W760">
        <v>3</v>
      </c>
      <c r="X760">
        <v>3</v>
      </c>
      <c r="Y760">
        <v>3</v>
      </c>
      <c r="Z760">
        <v>3</v>
      </c>
      <c r="AA760">
        <v>0</v>
      </c>
      <c r="AB760">
        <v>0</v>
      </c>
      <c r="AC760">
        <v>0</v>
      </c>
      <c r="AD760">
        <v>0</v>
      </c>
      <c r="AE760">
        <v>3</v>
      </c>
      <c r="AF760">
        <v>3</v>
      </c>
      <c r="AI760" t="s">
        <v>2537</v>
      </c>
      <c r="AJ760" t="s">
        <v>989</v>
      </c>
      <c r="AK760" t="s">
        <v>1039</v>
      </c>
      <c r="AL760" t="s">
        <v>1008</v>
      </c>
      <c r="AM760" t="s">
        <v>1009</v>
      </c>
      <c r="AN760" t="s">
        <v>2538</v>
      </c>
      <c r="AO760" t="s">
        <v>2539</v>
      </c>
      <c r="AP760">
        <v>10</v>
      </c>
      <c r="AQ760">
        <v>1</v>
      </c>
      <c r="AT760" t="s">
        <v>2540</v>
      </c>
      <c r="AU760" t="s">
        <v>2562</v>
      </c>
      <c r="AV760" t="s">
        <v>765</v>
      </c>
      <c r="AW760" t="s">
        <v>765</v>
      </c>
      <c r="AX760" t="s">
        <v>990</v>
      </c>
      <c r="AY760">
        <v>0</v>
      </c>
      <c r="AZ760" t="s">
        <v>994</v>
      </c>
      <c r="BA760">
        <v>1179740891238</v>
      </c>
      <c r="BD760">
        <v>1</v>
      </c>
      <c r="BF760" t="s">
        <v>2563</v>
      </c>
      <c r="BG760">
        <v>1333314600</v>
      </c>
      <c r="BH760" t="s">
        <v>995</v>
      </c>
      <c r="BI760">
        <v>3</v>
      </c>
      <c r="BJ760">
        <v>3</v>
      </c>
      <c r="BK760">
        <v>1300</v>
      </c>
      <c r="BL760" t="s">
        <v>2543</v>
      </c>
    </row>
    <row r="761" spans="3:64">
      <c r="C761" s="2">
        <v>244482</v>
      </c>
      <c r="D761" s="2">
        <v>244482</v>
      </c>
      <c r="F761">
        <v>489</v>
      </c>
      <c r="G761" t="s">
        <v>2531</v>
      </c>
      <c r="H761">
        <v>23</v>
      </c>
      <c r="I761" t="s">
        <v>2532</v>
      </c>
      <c r="J761" t="s">
        <v>985</v>
      </c>
      <c r="K761" t="s">
        <v>986</v>
      </c>
      <c r="L761">
        <v>923</v>
      </c>
      <c r="N761" t="s">
        <v>2841</v>
      </c>
      <c r="O761" t="s">
        <v>2842</v>
      </c>
      <c r="P761">
        <v>1</v>
      </c>
      <c r="Q761" t="s">
        <v>2843</v>
      </c>
      <c r="R761" s="2">
        <v>244481</v>
      </c>
      <c r="S761" s="2">
        <v>244482</v>
      </c>
      <c r="T761" t="s">
        <v>2844</v>
      </c>
      <c r="U761">
        <v>23095547</v>
      </c>
      <c r="V761" t="s">
        <v>144</v>
      </c>
      <c r="W761">
        <v>3</v>
      </c>
      <c r="X761">
        <v>3</v>
      </c>
      <c r="Y761">
        <v>3</v>
      </c>
      <c r="Z761">
        <v>3</v>
      </c>
      <c r="AA761">
        <v>0</v>
      </c>
      <c r="AB761">
        <v>0</v>
      </c>
      <c r="AC761">
        <v>0</v>
      </c>
      <c r="AD761">
        <v>0</v>
      </c>
      <c r="AE761">
        <v>3</v>
      </c>
      <c r="AF761">
        <v>3</v>
      </c>
      <c r="AI761" t="s">
        <v>2537</v>
      </c>
      <c r="AJ761" t="s">
        <v>989</v>
      </c>
      <c r="AK761" t="s">
        <v>1039</v>
      </c>
      <c r="AL761" t="s">
        <v>1008</v>
      </c>
      <c r="AM761" t="s">
        <v>1009</v>
      </c>
      <c r="AN761" t="s">
        <v>2538</v>
      </c>
      <c r="AO761" t="s">
        <v>2539</v>
      </c>
      <c r="AP761">
        <v>10</v>
      </c>
      <c r="AQ761">
        <v>1</v>
      </c>
      <c r="AT761" t="s">
        <v>2540</v>
      </c>
      <c r="AU761" t="s">
        <v>2562</v>
      </c>
      <c r="AV761" t="s">
        <v>765</v>
      </c>
      <c r="AW761" t="s">
        <v>765</v>
      </c>
      <c r="AX761" t="s">
        <v>990</v>
      </c>
      <c r="AY761">
        <v>0</v>
      </c>
      <c r="AZ761" t="s">
        <v>994</v>
      </c>
      <c r="BA761">
        <v>1179740891238</v>
      </c>
      <c r="BD761">
        <v>1</v>
      </c>
      <c r="BF761" t="s">
        <v>2563</v>
      </c>
      <c r="BG761">
        <v>1333314600</v>
      </c>
      <c r="BH761" t="s">
        <v>995</v>
      </c>
      <c r="BI761">
        <v>3</v>
      </c>
      <c r="BJ761">
        <v>3</v>
      </c>
      <c r="BK761">
        <v>1300</v>
      </c>
      <c r="BL761" t="s">
        <v>2543</v>
      </c>
    </row>
    <row r="762" spans="3:64">
      <c r="C762" s="2">
        <v>244482</v>
      </c>
      <c r="D762" s="2">
        <v>244482</v>
      </c>
      <c r="F762">
        <v>489</v>
      </c>
      <c r="G762" t="s">
        <v>2531</v>
      </c>
      <c r="H762">
        <v>23</v>
      </c>
      <c r="I762" t="s">
        <v>2532</v>
      </c>
      <c r="J762" t="s">
        <v>985</v>
      </c>
      <c r="K762" t="s">
        <v>986</v>
      </c>
      <c r="L762">
        <v>923</v>
      </c>
      <c r="N762" t="s">
        <v>2841</v>
      </c>
      <c r="O762" t="s">
        <v>2842</v>
      </c>
      <c r="P762">
        <v>1</v>
      </c>
      <c r="Q762" t="s">
        <v>2843</v>
      </c>
      <c r="R762" s="2">
        <v>244481</v>
      </c>
      <c r="S762" s="2">
        <v>244482</v>
      </c>
      <c r="T762" t="s">
        <v>2844</v>
      </c>
      <c r="U762">
        <v>23086966</v>
      </c>
      <c r="V762" t="s">
        <v>199</v>
      </c>
      <c r="W762">
        <v>3</v>
      </c>
      <c r="X762">
        <v>3</v>
      </c>
      <c r="Y762">
        <v>3</v>
      </c>
      <c r="Z762">
        <v>3</v>
      </c>
      <c r="AA762">
        <v>0</v>
      </c>
      <c r="AB762">
        <v>0</v>
      </c>
      <c r="AC762">
        <v>0</v>
      </c>
      <c r="AD762">
        <v>0</v>
      </c>
      <c r="AE762">
        <v>3</v>
      </c>
      <c r="AF762">
        <v>3</v>
      </c>
      <c r="AI762" t="s">
        <v>2537</v>
      </c>
      <c r="AJ762" t="s">
        <v>989</v>
      </c>
      <c r="AK762" t="s">
        <v>1039</v>
      </c>
      <c r="AL762" t="s">
        <v>1008</v>
      </c>
      <c r="AM762" t="s">
        <v>1009</v>
      </c>
      <c r="AN762" t="s">
        <v>2538</v>
      </c>
      <c r="AO762" t="s">
        <v>2539</v>
      </c>
      <c r="AP762">
        <v>10</v>
      </c>
      <c r="AQ762">
        <v>1</v>
      </c>
      <c r="AT762" t="s">
        <v>2540</v>
      </c>
      <c r="AU762" t="s">
        <v>2562</v>
      </c>
      <c r="AV762" t="s">
        <v>765</v>
      </c>
      <c r="AW762" t="s">
        <v>765</v>
      </c>
      <c r="AX762" t="s">
        <v>990</v>
      </c>
      <c r="AY762">
        <v>0</v>
      </c>
      <c r="AZ762" t="s">
        <v>994</v>
      </c>
      <c r="BA762">
        <v>1179740891238</v>
      </c>
      <c r="BD762">
        <v>1</v>
      </c>
      <c r="BF762" t="s">
        <v>2563</v>
      </c>
      <c r="BG762">
        <v>1333314600</v>
      </c>
      <c r="BH762" t="s">
        <v>995</v>
      </c>
      <c r="BI762">
        <v>3</v>
      </c>
      <c r="BJ762">
        <v>3</v>
      </c>
      <c r="BK762">
        <v>1300</v>
      </c>
      <c r="BL762" t="s">
        <v>2543</v>
      </c>
    </row>
    <row r="763" spans="3:64">
      <c r="C763" s="2">
        <v>244482</v>
      </c>
      <c r="D763" s="2">
        <v>244482</v>
      </c>
      <c r="F763">
        <v>489</v>
      </c>
      <c r="G763" t="s">
        <v>2531</v>
      </c>
      <c r="H763">
        <v>23</v>
      </c>
      <c r="I763" t="s">
        <v>2532</v>
      </c>
      <c r="J763" t="s">
        <v>985</v>
      </c>
      <c r="K763" t="s">
        <v>986</v>
      </c>
      <c r="L763">
        <v>923</v>
      </c>
      <c r="N763" t="s">
        <v>2841</v>
      </c>
      <c r="O763" t="s">
        <v>2842</v>
      </c>
      <c r="P763">
        <v>1</v>
      </c>
      <c r="Q763" t="s">
        <v>2843</v>
      </c>
      <c r="R763" s="2">
        <v>244481</v>
      </c>
      <c r="S763" s="2">
        <v>244482</v>
      </c>
      <c r="T763" t="s">
        <v>2844</v>
      </c>
      <c r="U763">
        <v>23086967</v>
      </c>
      <c r="V763" t="s">
        <v>209</v>
      </c>
      <c r="W763">
        <v>3</v>
      </c>
      <c r="X763">
        <v>3</v>
      </c>
      <c r="Y763">
        <v>3</v>
      </c>
      <c r="Z763">
        <v>3</v>
      </c>
      <c r="AA763">
        <v>0</v>
      </c>
      <c r="AB763">
        <v>0</v>
      </c>
      <c r="AC763">
        <v>0</v>
      </c>
      <c r="AD763">
        <v>0</v>
      </c>
      <c r="AE763">
        <v>3</v>
      </c>
      <c r="AF763">
        <v>3</v>
      </c>
      <c r="AI763" t="s">
        <v>2537</v>
      </c>
      <c r="AJ763" t="s">
        <v>989</v>
      </c>
      <c r="AK763" t="s">
        <v>1039</v>
      </c>
      <c r="AL763" t="s">
        <v>1008</v>
      </c>
      <c r="AM763" t="s">
        <v>1009</v>
      </c>
      <c r="AN763" t="s">
        <v>2538</v>
      </c>
      <c r="AO763" t="s">
        <v>2539</v>
      </c>
      <c r="AP763">
        <v>10</v>
      </c>
      <c r="AQ763">
        <v>1</v>
      </c>
      <c r="AT763" t="s">
        <v>2540</v>
      </c>
      <c r="AU763" t="s">
        <v>2562</v>
      </c>
      <c r="AV763" t="s">
        <v>765</v>
      </c>
      <c r="AW763" t="s">
        <v>765</v>
      </c>
      <c r="AX763" t="s">
        <v>990</v>
      </c>
      <c r="AY763">
        <v>0</v>
      </c>
      <c r="AZ763" t="s">
        <v>994</v>
      </c>
      <c r="BA763">
        <v>1179740891238</v>
      </c>
      <c r="BD763">
        <v>1</v>
      </c>
      <c r="BF763" t="s">
        <v>2563</v>
      </c>
      <c r="BG763">
        <v>1333314600</v>
      </c>
      <c r="BH763" t="s">
        <v>995</v>
      </c>
      <c r="BI763">
        <v>3</v>
      </c>
      <c r="BJ763">
        <v>3</v>
      </c>
      <c r="BK763">
        <v>1300</v>
      </c>
      <c r="BL763" t="s">
        <v>2543</v>
      </c>
    </row>
    <row r="764" spans="3:64">
      <c r="C764" s="2">
        <v>244482</v>
      </c>
      <c r="D764" s="2">
        <v>244482</v>
      </c>
      <c r="F764">
        <v>489</v>
      </c>
      <c r="G764" t="s">
        <v>2531</v>
      </c>
      <c r="H764">
        <v>23</v>
      </c>
      <c r="I764" t="s">
        <v>2532</v>
      </c>
      <c r="J764" t="s">
        <v>985</v>
      </c>
      <c r="K764" t="s">
        <v>986</v>
      </c>
      <c r="L764">
        <v>923</v>
      </c>
      <c r="N764" t="s">
        <v>2841</v>
      </c>
      <c r="O764" t="s">
        <v>2842</v>
      </c>
      <c r="P764">
        <v>1</v>
      </c>
      <c r="Q764" t="s">
        <v>2843</v>
      </c>
      <c r="R764" s="2">
        <v>244481</v>
      </c>
      <c r="S764" s="2">
        <v>244482</v>
      </c>
      <c r="T764" t="s">
        <v>2844</v>
      </c>
      <c r="U764">
        <v>23086969</v>
      </c>
      <c r="V764" t="s">
        <v>189</v>
      </c>
      <c r="W764">
        <v>9</v>
      </c>
      <c r="X764">
        <v>9</v>
      </c>
      <c r="Y764">
        <v>9</v>
      </c>
      <c r="Z764">
        <v>9</v>
      </c>
      <c r="AA764">
        <v>0</v>
      </c>
      <c r="AB764">
        <v>0</v>
      </c>
      <c r="AC764">
        <v>0</v>
      </c>
      <c r="AD764">
        <v>0</v>
      </c>
      <c r="AE764">
        <v>9</v>
      </c>
      <c r="AF764">
        <v>9</v>
      </c>
      <c r="AI764" t="s">
        <v>2537</v>
      </c>
      <c r="AJ764" t="s">
        <v>989</v>
      </c>
      <c r="AK764" t="s">
        <v>1039</v>
      </c>
      <c r="AL764" t="s">
        <v>1008</v>
      </c>
      <c r="AM764" t="s">
        <v>1009</v>
      </c>
      <c r="AN764" t="s">
        <v>2538</v>
      </c>
      <c r="AO764" t="s">
        <v>2539</v>
      </c>
      <c r="AP764">
        <v>10</v>
      </c>
      <c r="AQ764">
        <v>1</v>
      </c>
      <c r="AT764" t="s">
        <v>2540</v>
      </c>
      <c r="AU764" t="s">
        <v>2562</v>
      </c>
      <c r="AV764" t="s">
        <v>765</v>
      </c>
      <c r="AW764" t="s">
        <v>765</v>
      </c>
      <c r="AX764" t="s">
        <v>990</v>
      </c>
      <c r="AY764">
        <v>0</v>
      </c>
      <c r="AZ764" t="s">
        <v>994</v>
      </c>
      <c r="BA764">
        <v>1179740891238</v>
      </c>
      <c r="BD764">
        <v>1</v>
      </c>
      <c r="BF764" t="s">
        <v>2563</v>
      </c>
      <c r="BG764">
        <v>1333314600</v>
      </c>
      <c r="BH764" t="s">
        <v>995</v>
      </c>
      <c r="BI764">
        <v>9</v>
      </c>
      <c r="BJ764">
        <v>9</v>
      </c>
      <c r="BK764">
        <v>1300</v>
      </c>
      <c r="BL764" t="s">
        <v>2543</v>
      </c>
    </row>
    <row r="765" spans="3:64">
      <c r="C765" s="2">
        <v>244482</v>
      </c>
      <c r="D765" s="2">
        <v>244482</v>
      </c>
      <c r="F765">
        <v>489</v>
      </c>
      <c r="G765" t="s">
        <v>2531</v>
      </c>
      <c r="H765">
        <v>23</v>
      </c>
      <c r="I765" t="s">
        <v>2532</v>
      </c>
      <c r="J765" t="s">
        <v>985</v>
      </c>
      <c r="K765" t="s">
        <v>986</v>
      </c>
      <c r="L765">
        <v>923</v>
      </c>
      <c r="N765" t="s">
        <v>2841</v>
      </c>
      <c r="O765" t="s">
        <v>2842</v>
      </c>
      <c r="P765">
        <v>1</v>
      </c>
      <c r="Q765" t="s">
        <v>2843</v>
      </c>
      <c r="R765" s="2">
        <v>244481</v>
      </c>
      <c r="S765" s="2">
        <v>244482</v>
      </c>
      <c r="T765" t="s">
        <v>2844</v>
      </c>
      <c r="U765">
        <v>23088348</v>
      </c>
      <c r="V765" t="s">
        <v>78</v>
      </c>
      <c r="W765">
        <v>5</v>
      </c>
      <c r="X765">
        <v>5</v>
      </c>
      <c r="Y765">
        <v>5</v>
      </c>
      <c r="Z765">
        <v>5</v>
      </c>
      <c r="AA765">
        <v>0</v>
      </c>
      <c r="AB765">
        <v>0</v>
      </c>
      <c r="AC765">
        <v>0</v>
      </c>
      <c r="AD765">
        <v>0</v>
      </c>
      <c r="AE765">
        <v>5</v>
      </c>
      <c r="AF765">
        <v>5</v>
      </c>
      <c r="AI765" t="s">
        <v>2537</v>
      </c>
      <c r="AJ765" t="s">
        <v>989</v>
      </c>
      <c r="AK765" t="s">
        <v>1007</v>
      </c>
      <c r="AL765" t="s">
        <v>1008</v>
      </c>
      <c r="AM765" t="s">
        <v>1009</v>
      </c>
      <c r="AN765" t="s">
        <v>2538</v>
      </c>
      <c r="AO765" t="s">
        <v>2539</v>
      </c>
      <c r="AP765">
        <v>10</v>
      </c>
      <c r="AQ765">
        <v>1</v>
      </c>
      <c r="AT765" t="s">
        <v>2540</v>
      </c>
      <c r="AU765" t="s">
        <v>2562</v>
      </c>
      <c r="AV765" t="s">
        <v>765</v>
      </c>
      <c r="AW765" t="s">
        <v>765</v>
      </c>
      <c r="AX765" t="s">
        <v>990</v>
      </c>
      <c r="AY765">
        <v>0</v>
      </c>
      <c r="AZ765" t="s">
        <v>994</v>
      </c>
      <c r="BA765">
        <v>1179740891238</v>
      </c>
      <c r="BD765">
        <v>1</v>
      </c>
      <c r="BF765" t="s">
        <v>2563</v>
      </c>
      <c r="BG765">
        <v>1333314600</v>
      </c>
      <c r="BH765" t="s">
        <v>995</v>
      </c>
      <c r="BI765">
        <v>5</v>
      </c>
      <c r="BJ765">
        <v>5</v>
      </c>
      <c r="BK765">
        <v>1300</v>
      </c>
      <c r="BL765" t="s">
        <v>2543</v>
      </c>
    </row>
    <row r="766" spans="3:64">
      <c r="C766" s="2">
        <v>244482</v>
      </c>
      <c r="D766" s="2">
        <v>244482</v>
      </c>
      <c r="F766">
        <v>489</v>
      </c>
      <c r="G766" t="s">
        <v>2531</v>
      </c>
      <c r="H766">
        <v>23</v>
      </c>
      <c r="I766" t="s">
        <v>2532</v>
      </c>
      <c r="J766" t="s">
        <v>985</v>
      </c>
      <c r="K766" t="s">
        <v>986</v>
      </c>
      <c r="L766">
        <v>923</v>
      </c>
      <c r="N766" t="s">
        <v>2841</v>
      </c>
      <c r="O766" t="s">
        <v>2842</v>
      </c>
      <c r="P766">
        <v>1</v>
      </c>
      <c r="Q766" t="s">
        <v>2843</v>
      </c>
      <c r="R766" s="2">
        <v>244481</v>
      </c>
      <c r="S766" s="2">
        <v>244482</v>
      </c>
      <c r="T766" t="s">
        <v>2844</v>
      </c>
      <c r="U766">
        <v>23086963</v>
      </c>
      <c r="V766" t="s">
        <v>142</v>
      </c>
      <c r="W766">
        <v>9</v>
      </c>
      <c r="X766">
        <v>9</v>
      </c>
      <c r="Y766">
        <v>9</v>
      </c>
      <c r="Z766">
        <v>9</v>
      </c>
      <c r="AA766">
        <v>0</v>
      </c>
      <c r="AB766">
        <v>0</v>
      </c>
      <c r="AC766">
        <v>0</v>
      </c>
      <c r="AD766">
        <v>0</v>
      </c>
      <c r="AE766">
        <v>9</v>
      </c>
      <c r="AF766">
        <v>9</v>
      </c>
      <c r="AI766" t="s">
        <v>2537</v>
      </c>
      <c r="AJ766" t="s">
        <v>989</v>
      </c>
      <c r="AK766" t="s">
        <v>1039</v>
      </c>
      <c r="AL766" t="s">
        <v>1008</v>
      </c>
      <c r="AM766" t="s">
        <v>1009</v>
      </c>
      <c r="AN766" t="s">
        <v>2538</v>
      </c>
      <c r="AO766" t="s">
        <v>2539</v>
      </c>
      <c r="AP766">
        <v>10</v>
      </c>
      <c r="AQ766">
        <v>1</v>
      </c>
      <c r="AT766" t="s">
        <v>2540</v>
      </c>
      <c r="AU766" t="s">
        <v>2562</v>
      </c>
      <c r="AV766" t="s">
        <v>765</v>
      </c>
      <c r="AW766" t="s">
        <v>765</v>
      </c>
      <c r="AX766" t="s">
        <v>990</v>
      </c>
      <c r="AY766">
        <v>0</v>
      </c>
      <c r="AZ766" t="s">
        <v>994</v>
      </c>
      <c r="BA766">
        <v>1179740891238</v>
      </c>
      <c r="BD766">
        <v>1</v>
      </c>
      <c r="BF766" t="s">
        <v>2563</v>
      </c>
      <c r="BG766">
        <v>1333314600</v>
      </c>
      <c r="BH766" t="s">
        <v>995</v>
      </c>
      <c r="BI766">
        <v>9</v>
      </c>
      <c r="BJ766">
        <v>9</v>
      </c>
      <c r="BK766">
        <v>1300</v>
      </c>
      <c r="BL766" t="s">
        <v>2543</v>
      </c>
    </row>
    <row r="767" spans="3:64">
      <c r="C767" s="2">
        <v>244482</v>
      </c>
      <c r="D767" s="2">
        <v>244482</v>
      </c>
      <c r="F767">
        <v>489</v>
      </c>
      <c r="G767" t="s">
        <v>2531</v>
      </c>
      <c r="H767">
        <v>23</v>
      </c>
      <c r="I767" t="s">
        <v>2532</v>
      </c>
      <c r="J767" t="s">
        <v>985</v>
      </c>
      <c r="K767" t="s">
        <v>986</v>
      </c>
      <c r="L767">
        <v>923</v>
      </c>
      <c r="N767" t="s">
        <v>2841</v>
      </c>
      <c r="O767" t="s">
        <v>2842</v>
      </c>
      <c r="P767">
        <v>1</v>
      </c>
      <c r="Q767" t="s">
        <v>2843</v>
      </c>
      <c r="R767" s="2">
        <v>244481</v>
      </c>
      <c r="S767" s="2">
        <v>244482</v>
      </c>
      <c r="T767" t="s">
        <v>2844</v>
      </c>
      <c r="U767">
        <v>23086970</v>
      </c>
      <c r="V767" t="s">
        <v>191</v>
      </c>
      <c r="W767">
        <v>3</v>
      </c>
      <c r="X767">
        <v>3</v>
      </c>
      <c r="Y767">
        <v>3</v>
      </c>
      <c r="Z767">
        <v>3</v>
      </c>
      <c r="AA767">
        <v>0</v>
      </c>
      <c r="AB767">
        <v>0</v>
      </c>
      <c r="AC767">
        <v>0</v>
      </c>
      <c r="AD767">
        <v>0</v>
      </c>
      <c r="AE767">
        <v>3</v>
      </c>
      <c r="AF767">
        <v>3</v>
      </c>
      <c r="AI767" t="s">
        <v>2537</v>
      </c>
      <c r="AJ767" t="s">
        <v>989</v>
      </c>
      <c r="AK767" t="s">
        <v>1039</v>
      </c>
      <c r="AL767" t="s">
        <v>1008</v>
      </c>
      <c r="AM767" t="s">
        <v>1009</v>
      </c>
      <c r="AN767" t="s">
        <v>2538</v>
      </c>
      <c r="AO767" t="s">
        <v>2539</v>
      </c>
      <c r="AP767">
        <v>10</v>
      </c>
      <c r="AQ767">
        <v>1</v>
      </c>
      <c r="AT767" t="s">
        <v>2540</v>
      </c>
      <c r="AU767" t="s">
        <v>2562</v>
      </c>
      <c r="AV767" t="s">
        <v>765</v>
      </c>
      <c r="AW767" t="s">
        <v>765</v>
      </c>
      <c r="AX767" t="s">
        <v>990</v>
      </c>
      <c r="AY767">
        <v>0</v>
      </c>
      <c r="AZ767" t="s">
        <v>994</v>
      </c>
      <c r="BA767">
        <v>1179740891238</v>
      </c>
      <c r="BD767">
        <v>1</v>
      </c>
      <c r="BF767" t="s">
        <v>2563</v>
      </c>
      <c r="BG767">
        <v>1333314600</v>
      </c>
      <c r="BH767" t="s">
        <v>995</v>
      </c>
      <c r="BI767">
        <v>3</v>
      </c>
      <c r="BJ767">
        <v>3</v>
      </c>
      <c r="BK767">
        <v>1300</v>
      </c>
      <c r="BL767" t="s">
        <v>2543</v>
      </c>
    </row>
    <row r="768" spans="3:64">
      <c r="C768" s="2">
        <v>244482</v>
      </c>
      <c r="D768" s="2">
        <v>244482</v>
      </c>
      <c r="F768">
        <v>489</v>
      </c>
      <c r="G768" t="s">
        <v>2531</v>
      </c>
      <c r="H768">
        <v>23</v>
      </c>
      <c r="I768" t="s">
        <v>2532</v>
      </c>
      <c r="J768" t="s">
        <v>985</v>
      </c>
      <c r="K768" t="s">
        <v>986</v>
      </c>
      <c r="L768">
        <v>923</v>
      </c>
      <c r="N768" t="s">
        <v>2841</v>
      </c>
      <c r="O768" t="s">
        <v>2842</v>
      </c>
      <c r="P768">
        <v>1</v>
      </c>
      <c r="Q768" t="s">
        <v>2843</v>
      </c>
      <c r="R768" s="2">
        <v>244481</v>
      </c>
      <c r="S768" s="2">
        <v>244482</v>
      </c>
      <c r="T768" t="s">
        <v>2844</v>
      </c>
      <c r="U768">
        <v>23092558</v>
      </c>
      <c r="V768" t="s">
        <v>251</v>
      </c>
      <c r="W768">
        <v>5</v>
      </c>
      <c r="X768">
        <v>5</v>
      </c>
      <c r="Y768">
        <v>5</v>
      </c>
      <c r="Z768">
        <v>5</v>
      </c>
      <c r="AA768">
        <v>0</v>
      </c>
      <c r="AB768">
        <v>0</v>
      </c>
      <c r="AC768">
        <v>0</v>
      </c>
      <c r="AD768">
        <v>0</v>
      </c>
      <c r="AE768">
        <v>5</v>
      </c>
      <c r="AF768">
        <v>5</v>
      </c>
      <c r="AI768" t="s">
        <v>2537</v>
      </c>
      <c r="AJ768" t="s">
        <v>989</v>
      </c>
      <c r="AK768" t="s">
        <v>1039</v>
      </c>
      <c r="AL768" t="s">
        <v>1008</v>
      </c>
      <c r="AM768" t="s">
        <v>1009</v>
      </c>
      <c r="AN768" t="s">
        <v>2538</v>
      </c>
      <c r="AO768" t="s">
        <v>2539</v>
      </c>
      <c r="AP768">
        <v>10</v>
      </c>
      <c r="AQ768">
        <v>1</v>
      </c>
      <c r="AT768" t="s">
        <v>2540</v>
      </c>
      <c r="AU768" t="s">
        <v>2562</v>
      </c>
      <c r="AV768" t="s">
        <v>765</v>
      </c>
      <c r="AW768" t="s">
        <v>765</v>
      </c>
      <c r="AX768" t="s">
        <v>990</v>
      </c>
      <c r="AY768">
        <v>0</v>
      </c>
      <c r="AZ768" t="s">
        <v>994</v>
      </c>
      <c r="BA768">
        <v>1179740891238</v>
      </c>
      <c r="BD768">
        <v>1</v>
      </c>
      <c r="BF768" t="s">
        <v>2563</v>
      </c>
      <c r="BG768">
        <v>1333314600</v>
      </c>
      <c r="BH768" t="s">
        <v>995</v>
      </c>
      <c r="BI768">
        <v>5</v>
      </c>
      <c r="BJ768">
        <v>5</v>
      </c>
      <c r="BK768">
        <v>1300</v>
      </c>
      <c r="BL768" t="s">
        <v>2543</v>
      </c>
    </row>
    <row r="769" spans="3:64">
      <c r="C769" s="2">
        <v>244482</v>
      </c>
      <c r="D769" s="2">
        <v>244482</v>
      </c>
      <c r="F769">
        <v>489</v>
      </c>
      <c r="G769" t="s">
        <v>2531</v>
      </c>
      <c r="H769">
        <v>23</v>
      </c>
      <c r="I769" t="s">
        <v>2532</v>
      </c>
      <c r="J769" t="s">
        <v>985</v>
      </c>
      <c r="K769" t="s">
        <v>986</v>
      </c>
      <c r="L769">
        <v>923</v>
      </c>
      <c r="N769" t="s">
        <v>2841</v>
      </c>
      <c r="O769" t="s">
        <v>2842</v>
      </c>
      <c r="P769">
        <v>1</v>
      </c>
      <c r="Q769" t="s">
        <v>2843</v>
      </c>
      <c r="R769" s="2">
        <v>244481</v>
      </c>
      <c r="S769" s="2">
        <v>244482</v>
      </c>
      <c r="T769" t="s">
        <v>2844</v>
      </c>
      <c r="U769">
        <v>23086964</v>
      </c>
      <c r="V769" t="s">
        <v>156</v>
      </c>
      <c r="W769">
        <v>9</v>
      </c>
      <c r="X769">
        <v>9</v>
      </c>
      <c r="Y769">
        <v>9</v>
      </c>
      <c r="Z769">
        <v>9</v>
      </c>
      <c r="AA769">
        <v>0</v>
      </c>
      <c r="AB769">
        <v>0</v>
      </c>
      <c r="AC769">
        <v>0</v>
      </c>
      <c r="AD769">
        <v>0</v>
      </c>
      <c r="AE769">
        <v>9</v>
      </c>
      <c r="AF769">
        <v>9</v>
      </c>
      <c r="AI769" t="s">
        <v>2537</v>
      </c>
      <c r="AJ769" t="s">
        <v>989</v>
      </c>
      <c r="AK769" t="s">
        <v>1039</v>
      </c>
      <c r="AL769" t="s">
        <v>1008</v>
      </c>
      <c r="AM769" t="s">
        <v>1009</v>
      </c>
      <c r="AN769" t="s">
        <v>2538</v>
      </c>
      <c r="AO769" t="s">
        <v>2539</v>
      </c>
      <c r="AP769">
        <v>10</v>
      </c>
      <c r="AQ769">
        <v>1</v>
      </c>
      <c r="AT769" t="s">
        <v>2540</v>
      </c>
      <c r="AU769" t="s">
        <v>2562</v>
      </c>
      <c r="AV769" t="s">
        <v>765</v>
      </c>
      <c r="AW769" t="s">
        <v>765</v>
      </c>
      <c r="AX769" t="s">
        <v>990</v>
      </c>
      <c r="AY769">
        <v>0</v>
      </c>
      <c r="AZ769" t="s">
        <v>994</v>
      </c>
      <c r="BA769">
        <v>1179740891238</v>
      </c>
      <c r="BD769">
        <v>1</v>
      </c>
      <c r="BF769" t="s">
        <v>2563</v>
      </c>
      <c r="BG769">
        <v>1333314600</v>
      </c>
      <c r="BH769" t="s">
        <v>995</v>
      </c>
      <c r="BI769">
        <v>9</v>
      </c>
      <c r="BJ769">
        <v>9</v>
      </c>
      <c r="BK769">
        <v>1300</v>
      </c>
      <c r="BL769" t="s">
        <v>2543</v>
      </c>
    </row>
    <row r="770" spans="3:64">
      <c r="C770" s="2">
        <v>244482</v>
      </c>
      <c r="D770" s="2">
        <v>244482</v>
      </c>
      <c r="F770">
        <v>489</v>
      </c>
      <c r="G770" t="s">
        <v>2531</v>
      </c>
      <c r="H770">
        <v>23</v>
      </c>
      <c r="I770" t="s">
        <v>2532</v>
      </c>
      <c r="J770" t="s">
        <v>985</v>
      </c>
      <c r="K770" t="s">
        <v>986</v>
      </c>
      <c r="L770">
        <v>923</v>
      </c>
      <c r="N770" t="s">
        <v>2841</v>
      </c>
      <c r="O770" t="s">
        <v>2842</v>
      </c>
      <c r="P770">
        <v>1</v>
      </c>
      <c r="Q770" t="s">
        <v>2843</v>
      </c>
      <c r="R770" s="2">
        <v>244481</v>
      </c>
      <c r="S770" s="2">
        <v>244482</v>
      </c>
      <c r="T770" t="s">
        <v>2844</v>
      </c>
      <c r="U770">
        <v>23090984</v>
      </c>
      <c r="V770" t="s">
        <v>227</v>
      </c>
      <c r="W770">
        <v>3</v>
      </c>
      <c r="X770">
        <v>3</v>
      </c>
      <c r="Y770">
        <v>3</v>
      </c>
      <c r="Z770">
        <v>3</v>
      </c>
      <c r="AA770">
        <v>0</v>
      </c>
      <c r="AB770">
        <v>0</v>
      </c>
      <c r="AC770">
        <v>0</v>
      </c>
      <c r="AD770">
        <v>0</v>
      </c>
      <c r="AE770">
        <v>3</v>
      </c>
      <c r="AF770">
        <v>3</v>
      </c>
      <c r="AI770" t="s">
        <v>2537</v>
      </c>
      <c r="AJ770" t="s">
        <v>989</v>
      </c>
      <c r="AK770" t="s">
        <v>1039</v>
      </c>
      <c r="AL770" t="s">
        <v>1008</v>
      </c>
      <c r="AM770" t="s">
        <v>1009</v>
      </c>
      <c r="AN770" t="s">
        <v>2538</v>
      </c>
      <c r="AO770" t="s">
        <v>2539</v>
      </c>
      <c r="AP770">
        <v>10</v>
      </c>
      <c r="AQ770">
        <v>1</v>
      </c>
      <c r="AT770" t="s">
        <v>2540</v>
      </c>
      <c r="AU770" t="s">
        <v>2562</v>
      </c>
      <c r="AV770" t="s">
        <v>765</v>
      </c>
      <c r="AW770" t="s">
        <v>765</v>
      </c>
      <c r="AX770" t="s">
        <v>990</v>
      </c>
      <c r="AY770">
        <v>0</v>
      </c>
      <c r="AZ770" t="s">
        <v>994</v>
      </c>
      <c r="BA770">
        <v>1179740891238</v>
      </c>
      <c r="BD770">
        <v>1</v>
      </c>
      <c r="BF770" t="s">
        <v>2563</v>
      </c>
      <c r="BG770">
        <v>1333314600</v>
      </c>
      <c r="BH770" t="s">
        <v>995</v>
      </c>
      <c r="BI770">
        <v>3</v>
      </c>
      <c r="BJ770">
        <v>3</v>
      </c>
      <c r="BK770">
        <v>1300</v>
      </c>
      <c r="BL770" t="s">
        <v>2543</v>
      </c>
    </row>
    <row r="771" spans="3:64">
      <c r="C771" s="2">
        <v>244482</v>
      </c>
      <c r="D771" s="2">
        <v>244482</v>
      </c>
      <c r="F771">
        <v>489</v>
      </c>
      <c r="G771" t="s">
        <v>2531</v>
      </c>
      <c r="H771">
        <v>23</v>
      </c>
      <c r="I771" t="s">
        <v>2532</v>
      </c>
      <c r="J771" t="s">
        <v>985</v>
      </c>
      <c r="K771" t="s">
        <v>986</v>
      </c>
      <c r="L771">
        <v>923</v>
      </c>
      <c r="N771" t="s">
        <v>2841</v>
      </c>
      <c r="O771" t="s">
        <v>2842</v>
      </c>
      <c r="P771">
        <v>1</v>
      </c>
      <c r="Q771" t="s">
        <v>2843</v>
      </c>
      <c r="R771" s="2">
        <v>244481</v>
      </c>
      <c r="S771" s="2">
        <v>244482</v>
      </c>
      <c r="T771" t="s">
        <v>2844</v>
      </c>
      <c r="U771">
        <v>23090967</v>
      </c>
      <c r="V771" t="s">
        <v>63</v>
      </c>
      <c r="W771">
        <v>9</v>
      </c>
      <c r="X771">
        <v>9</v>
      </c>
      <c r="Y771">
        <v>9</v>
      </c>
      <c r="Z771">
        <v>9</v>
      </c>
      <c r="AA771">
        <v>0</v>
      </c>
      <c r="AB771">
        <v>0</v>
      </c>
      <c r="AC771">
        <v>0</v>
      </c>
      <c r="AD771">
        <v>0</v>
      </c>
      <c r="AE771">
        <v>9</v>
      </c>
      <c r="AF771">
        <v>9</v>
      </c>
      <c r="AI771" t="s">
        <v>2537</v>
      </c>
      <c r="AJ771" t="s">
        <v>989</v>
      </c>
      <c r="AK771" t="s">
        <v>1007</v>
      </c>
      <c r="AL771" t="s">
        <v>1008</v>
      </c>
      <c r="AM771" t="s">
        <v>1009</v>
      </c>
      <c r="AN771" t="s">
        <v>2538</v>
      </c>
      <c r="AO771" t="s">
        <v>2539</v>
      </c>
      <c r="AP771">
        <v>10</v>
      </c>
      <c r="AQ771">
        <v>1</v>
      </c>
      <c r="AT771" t="s">
        <v>2540</v>
      </c>
      <c r="AU771" t="s">
        <v>2562</v>
      </c>
      <c r="AV771" t="s">
        <v>765</v>
      </c>
      <c r="AW771" t="s">
        <v>765</v>
      </c>
      <c r="AX771" t="s">
        <v>990</v>
      </c>
      <c r="AY771">
        <v>0</v>
      </c>
      <c r="AZ771" t="s">
        <v>994</v>
      </c>
      <c r="BA771">
        <v>1179740891238</v>
      </c>
      <c r="BD771">
        <v>1</v>
      </c>
      <c r="BF771" t="s">
        <v>2563</v>
      </c>
      <c r="BG771">
        <v>1333314600</v>
      </c>
      <c r="BH771" t="s">
        <v>995</v>
      </c>
      <c r="BI771">
        <v>9</v>
      </c>
      <c r="BJ771">
        <v>9</v>
      </c>
      <c r="BK771">
        <v>1300</v>
      </c>
      <c r="BL771" t="s">
        <v>2543</v>
      </c>
    </row>
    <row r="772" spans="3:64">
      <c r="C772" s="2">
        <v>244482</v>
      </c>
      <c r="D772" s="2">
        <v>244482</v>
      </c>
      <c r="F772">
        <v>489</v>
      </c>
      <c r="G772" t="s">
        <v>2531</v>
      </c>
      <c r="H772">
        <v>23</v>
      </c>
      <c r="I772" t="s">
        <v>2532</v>
      </c>
      <c r="J772" t="s">
        <v>985</v>
      </c>
      <c r="K772" t="s">
        <v>986</v>
      </c>
      <c r="L772">
        <v>923</v>
      </c>
      <c r="N772" t="s">
        <v>2841</v>
      </c>
      <c r="O772" t="s">
        <v>2842</v>
      </c>
      <c r="P772">
        <v>1</v>
      </c>
      <c r="Q772" t="s">
        <v>2843</v>
      </c>
      <c r="R772" s="2">
        <v>244481</v>
      </c>
      <c r="S772" s="2">
        <v>244482</v>
      </c>
      <c r="T772" t="s">
        <v>2844</v>
      </c>
      <c r="U772">
        <v>23090977</v>
      </c>
      <c r="V772" t="s">
        <v>98</v>
      </c>
      <c r="W772">
        <v>3</v>
      </c>
      <c r="X772">
        <v>3</v>
      </c>
      <c r="Y772">
        <v>3</v>
      </c>
      <c r="Z772">
        <v>3</v>
      </c>
      <c r="AA772">
        <v>0</v>
      </c>
      <c r="AB772">
        <v>0</v>
      </c>
      <c r="AC772">
        <v>0</v>
      </c>
      <c r="AD772">
        <v>0</v>
      </c>
      <c r="AE772">
        <v>3</v>
      </c>
      <c r="AF772">
        <v>3</v>
      </c>
      <c r="AI772" t="s">
        <v>2537</v>
      </c>
      <c r="AJ772" t="s">
        <v>989</v>
      </c>
      <c r="AK772" t="s">
        <v>1007</v>
      </c>
      <c r="AL772" t="s">
        <v>1008</v>
      </c>
      <c r="AM772" t="s">
        <v>1009</v>
      </c>
      <c r="AN772" t="s">
        <v>2538</v>
      </c>
      <c r="AO772" t="s">
        <v>2539</v>
      </c>
      <c r="AP772">
        <v>10</v>
      </c>
      <c r="AQ772">
        <v>1</v>
      </c>
      <c r="AT772" t="s">
        <v>2540</v>
      </c>
      <c r="AU772" t="s">
        <v>2562</v>
      </c>
      <c r="AV772" t="s">
        <v>765</v>
      </c>
      <c r="AW772" t="s">
        <v>765</v>
      </c>
      <c r="AX772" t="s">
        <v>990</v>
      </c>
      <c r="AY772">
        <v>0</v>
      </c>
      <c r="AZ772" t="s">
        <v>994</v>
      </c>
      <c r="BA772">
        <v>1179740891238</v>
      </c>
      <c r="BD772">
        <v>1</v>
      </c>
      <c r="BF772" t="s">
        <v>2563</v>
      </c>
      <c r="BG772">
        <v>1333314600</v>
      </c>
      <c r="BH772" t="s">
        <v>995</v>
      </c>
      <c r="BI772">
        <v>3</v>
      </c>
      <c r="BJ772">
        <v>3</v>
      </c>
      <c r="BK772">
        <v>1300</v>
      </c>
      <c r="BL772" t="s">
        <v>2543</v>
      </c>
    </row>
    <row r="773" spans="3:64">
      <c r="C773" s="2">
        <v>244482</v>
      </c>
      <c r="D773" s="2">
        <v>244482</v>
      </c>
      <c r="F773">
        <v>489</v>
      </c>
      <c r="G773" t="s">
        <v>2531</v>
      </c>
      <c r="H773">
        <v>23</v>
      </c>
      <c r="I773" t="s">
        <v>2532</v>
      </c>
      <c r="J773" t="s">
        <v>985</v>
      </c>
      <c r="K773" t="s">
        <v>986</v>
      </c>
      <c r="L773">
        <v>923</v>
      </c>
      <c r="N773" t="s">
        <v>2841</v>
      </c>
      <c r="O773" t="s">
        <v>2842</v>
      </c>
      <c r="P773">
        <v>1</v>
      </c>
      <c r="Q773" t="s">
        <v>2843</v>
      </c>
      <c r="R773" s="2">
        <v>244481</v>
      </c>
      <c r="S773" s="2">
        <v>244482</v>
      </c>
      <c r="T773" t="s">
        <v>2844</v>
      </c>
      <c r="U773">
        <v>23090974</v>
      </c>
      <c r="V773" t="s">
        <v>211</v>
      </c>
      <c r="W773">
        <v>3</v>
      </c>
      <c r="X773">
        <v>3</v>
      </c>
      <c r="Y773">
        <v>3</v>
      </c>
      <c r="Z773">
        <v>3</v>
      </c>
      <c r="AA773">
        <v>0</v>
      </c>
      <c r="AB773">
        <v>0</v>
      </c>
      <c r="AC773">
        <v>0</v>
      </c>
      <c r="AD773">
        <v>0</v>
      </c>
      <c r="AE773">
        <v>3</v>
      </c>
      <c r="AF773">
        <v>3</v>
      </c>
      <c r="AI773" t="s">
        <v>2537</v>
      </c>
      <c r="AJ773" t="s">
        <v>989</v>
      </c>
      <c r="AK773" t="s">
        <v>1039</v>
      </c>
      <c r="AL773" t="s">
        <v>1008</v>
      </c>
      <c r="AM773" t="s">
        <v>1009</v>
      </c>
      <c r="AN773" t="s">
        <v>2538</v>
      </c>
      <c r="AO773" t="s">
        <v>2539</v>
      </c>
      <c r="AP773">
        <v>10</v>
      </c>
      <c r="AQ773">
        <v>1</v>
      </c>
      <c r="AT773" t="s">
        <v>2540</v>
      </c>
      <c r="AU773" t="s">
        <v>2562</v>
      </c>
      <c r="AV773" t="s">
        <v>765</v>
      </c>
      <c r="AW773" t="s">
        <v>765</v>
      </c>
      <c r="AX773" t="s">
        <v>990</v>
      </c>
      <c r="AY773">
        <v>0</v>
      </c>
      <c r="AZ773" t="s">
        <v>994</v>
      </c>
      <c r="BA773">
        <v>1179740891238</v>
      </c>
      <c r="BD773">
        <v>1</v>
      </c>
      <c r="BF773" t="s">
        <v>2563</v>
      </c>
      <c r="BG773">
        <v>1333314600</v>
      </c>
      <c r="BH773" t="s">
        <v>995</v>
      </c>
      <c r="BI773">
        <v>3</v>
      </c>
      <c r="BJ773">
        <v>3</v>
      </c>
      <c r="BK773">
        <v>1300</v>
      </c>
      <c r="BL773" t="s">
        <v>2543</v>
      </c>
    </row>
    <row r="774" spans="3:64">
      <c r="C774" s="2">
        <v>244482</v>
      </c>
      <c r="D774" s="2">
        <v>244482</v>
      </c>
      <c r="F774">
        <v>489</v>
      </c>
      <c r="G774" t="s">
        <v>2531</v>
      </c>
      <c r="H774">
        <v>23</v>
      </c>
      <c r="I774" t="s">
        <v>2532</v>
      </c>
      <c r="J774" t="s">
        <v>985</v>
      </c>
      <c r="K774" t="s">
        <v>986</v>
      </c>
      <c r="L774">
        <v>923</v>
      </c>
      <c r="N774" t="s">
        <v>2841</v>
      </c>
      <c r="O774" t="s">
        <v>2842</v>
      </c>
      <c r="P774">
        <v>1</v>
      </c>
      <c r="Q774" t="s">
        <v>2843</v>
      </c>
      <c r="R774" s="2">
        <v>244481</v>
      </c>
      <c r="S774" s="2">
        <v>244482</v>
      </c>
      <c r="T774" t="s">
        <v>2844</v>
      </c>
      <c r="U774">
        <v>23086968</v>
      </c>
      <c r="V774" t="s">
        <v>247</v>
      </c>
      <c r="W774">
        <v>9</v>
      </c>
      <c r="X774">
        <v>9</v>
      </c>
      <c r="Y774">
        <v>9</v>
      </c>
      <c r="Z774">
        <v>9</v>
      </c>
      <c r="AA774">
        <v>0</v>
      </c>
      <c r="AB774">
        <v>0</v>
      </c>
      <c r="AC774">
        <v>0</v>
      </c>
      <c r="AD774">
        <v>0</v>
      </c>
      <c r="AE774">
        <v>9</v>
      </c>
      <c r="AF774">
        <v>9</v>
      </c>
      <c r="AI774" t="s">
        <v>2537</v>
      </c>
      <c r="AJ774" t="s">
        <v>989</v>
      </c>
      <c r="AK774" t="s">
        <v>1039</v>
      </c>
      <c r="AL774" t="s">
        <v>1008</v>
      </c>
      <c r="AM774" t="s">
        <v>1009</v>
      </c>
      <c r="AN774" t="s">
        <v>2538</v>
      </c>
      <c r="AO774" t="s">
        <v>2539</v>
      </c>
      <c r="AP774">
        <v>10</v>
      </c>
      <c r="AQ774">
        <v>1</v>
      </c>
      <c r="AT774" t="s">
        <v>2540</v>
      </c>
      <c r="AU774" t="s">
        <v>2562</v>
      </c>
      <c r="AV774" t="s">
        <v>765</v>
      </c>
      <c r="AW774" t="s">
        <v>765</v>
      </c>
      <c r="AX774" t="s">
        <v>990</v>
      </c>
      <c r="AY774">
        <v>0</v>
      </c>
      <c r="AZ774" t="s">
        <v>994</v>
      </c>
      <c r="BA774">
        <v>1179740891238</v>
      </c>
      <c r="BD774">
        <v>1</v>
      </c>
      <c r="BF774" t="s">
        <v>2563</v>
      </c>
      <c r="BG774">
        <v>1333314600</v>
      </c>
      <c r="BH774" t="s">
        <v>995</v>
      </c>
      <c r="BI774">
        <v>9</v>
      </c>
      <c r="BJ774">
        <v>9</v>
      </c>
      <c r="BK774">
        <v>1300</v>
      </c>
      <c r="BL774" t="s">
        <v>2543</v>
      </c>
    </row>
    <row r="775" spans="3:64">
      <c r="C775" s="2">
        <v>244482</v>
      </c>
      <c r="D775" s="2">
        <v>244482</v>
      </c>
      <c r="F775">
        <v>489</v>
      </c>
      <c r="G775" t="s">
        <v>2531</v>
      </c>
      <c r="H775">
        <v>23</v>
      </c>
      <c r="I775" t="s">
        <v>2532</v>
      </c>
      <c r="J775" t="s">
        <v>985</v>
      </c>
      <c r="K775" t="s">
        <v>986</v>
      </c>
      <c r="L775">
        <v>923</v>
      </c>
      <c r="N775" t="s">
        <v>2841</v>
      </c>
      <c r="O775" t="s">
        <v>2842</v>
      </c>
      <c r="P775">
        <v>1</v>
      </c>
      <c r="Q775" t="s">
        <v>2843</v>
      </c>
      <c r="R775" s="2">
        <v>244481</v>
      </c>
      <c r="S775" s="2">
        <v>244482</v>
      </c>
      <c r="T775" t="s">
        <v>2844</v>
      </c>
      <c r="U775">
        <v>23039556</v>
      </c>
      <c r="V775" t="s">
        <v>267</v>
      </c>
      <c r="W775">
        <v>6</v>
      </c>
      <c r="X775">
        <v>30</v>
      </c>
      <c r="Y775">
        <v>6</v>
      </c>
      <c r="Z775">
        <v>30</v>
      </c>
      <c r="AA775">
        <v>0</v>
      </c>
      <c r="AB775">
        <v>0</v>
      </c>
      <c r="AC775">
        <v>0</v>
      </c>
      <c r="AD775">
        <v>0</v>
      </c>
      <c r="AE775">
        <v>6</v>
      </c>
      <c r="AF775">
        <v>30</v>
      </c>
      <c r="AI775" t="s">
        <v>2537</v>
      </c>
      <c r="AJ775" t="s">
        <v>989</v>
      </c>
      <c r="AK775" t="s">
        <v>1039</v>
      </c>
      <c r="AL775" t="s">
        <v>1008</v>
      </c>
      <c r="AM775" t="s">
        <v>1009</v>
      </c>
      <c r="AN775" t="s">
        <v>2538</v>
      </c>
      <c r="AO775" t="s">
        <v>2539</v>
      </c>
      <c r="AP775">
        <v>10</v>
      </c>
      <c r="AQ775">
        <v>1</v>
      </c>
      <c r="AT775" t="s">
        <v>2540</v>
      </c>
      <c r="AU775" t="s">
        <v>2562</v>
      </c>
      <c r="AV775" t="s">
        <v>1010</v>
      </c>
      <c r="AW775" t="s">
        <v>765</v>
      </c>
      <c r="AX775" t="s">
        <v>990</v>
      </c>
      <c r="AY775">
        <v>0</v>
      </c>
      <c r="AZ775" t="s">
        <v>994</v>
      </c>
      <c r="BA775">
        <v>1179740891238</v>
      </c>
      <c r="BD775">
        <v>1</v>
      </c>
      <c r="BF775" t="s">
        <v>2563</v>
      </c>
      <c r="BG775">
        <v>1333314600</v>
      </c>
      <c r="BH775" t="s">
        <v>995</v>
      </c>
      <c r="BI775">
        <v>6</v>
      </c>
      <c r="BJ775">
        <v>30</v>
      </c>
      <c r="BK775">
        <v>1300</v>
      </c>
      <c r="BL775" t="s">
        <v>2543</v>
      </c>
    </row>
    <row r="776" spans="3:64">
      <c r="C776" s="2">
        <v>244482</v>
      </c>
      <c r="D776" s="2">
        <v>244482</v>
      </c>
      <c r="F776">
        <v>489</v>
      </c>
      <c r="G776" t="s">
        <v>2531</v>
      </c>
      <c r="H776">
        <v>23</v>
      </c>
      <c r="I776" t="s">
        <v>2532</v>
      </c>
      <c r="J776" t="s">
        <v>985</v>
      </c>
      <c r="K776" t="s">
        <v>986</v>
      </c>
      <c r="L776">
        <v>923</v>
      </c>
      <c r="N776" t="s">
        <v>2845</v>
      </c>
      <c r="O776" t="s">
        <v>2846</v>
      </c>
      <c r="P776">
        <v>1</v>
      </c>
      <c r="Q776" t="s">
        <v>2847</v>
      </c>
      <c r="R776" s="2">
        <v>244481</v>
      </c>
      <c r="S776" s="2">
        <v>244482</v>
      </c>
      <c r="T776" t="s">
        <v>2848</v>
      </c>
      <c r="U776">
        <v>23039556</v>
      </c>
      <c r="V776" t="s">
        <v>267</v>
      </c>
      <c r="W776">
        <v>1</v>
      </c>
      <c r="X776">
        <v>5</v>
      </c>
      <c r="Y776">
        <v>1</v>
      </c>
      <c r="Z776">
        <v>5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5</v>
      </c>
      <c r="AI776" t="s">
        <v>2537</v>
      </c>
      <c r="AJ776" t="s">
        <v>989</v>
      </c>
      <c r="AK776" t="s">
        <v>1039</v>
      </c>
      <c r="AL776" t="s">
        <v>1008</v>
      </c>
      <c r="AM776" t="s">
        <v>1009</v>
      </c>
      <c r="AN776" t="s">
        <v>2538</v>
      </c>
      <c r="AO776" t="s">
        <v>2539</v>
      </c>
      <c r="AP776">
        <v>10</v>
      </c>
      <c r="AQ776">
        <v>1</v>
      </c>
      <c r="AT776" t="s">
        <v>2540</v>
      </c>
      <c r="AU776" t="s">
        <v>2562</v>
      </c>
      <c r="AV776" t="s">
        <v>1010</v>
      </c>
      <c r="AW776" t="s">
        <v>765</v>
      </c>
      <c r="AX776" t="s">
        <v>990</v>
      </c>
      <c r="AY776">
        <v>0</v>
      </c>
      <c r="AZ776" t="s">
        <v>994</v>
      </c>
      <c r="BA776">
        <v>1179740891252</v>
      </c>
      <c r="BD776">
        <v>1</v>
      </c>
      <c r="BF776" t="s">
        <v>2563</v>
      </c>
      <c r="BG776">
        <v>1333314600</v>
      </c>
      <c r="BH776" t="s">
        <v>995</v>
      </c>
      <c r="BI776">
        <v>1</v>
      </c>
      <c r="BJ776">
        <v>5</v>
      </c>
      <c r="BK776">
        <v>1300</v>
      </c>
      <c r="BL776" t="s">
        <v>2543</v>
      </c>
    </row>
    <row r="777" spans="3:64">
      <c r="C777" s="2">
        <v>244482</v>
      </c>
      <c r="D777" s="2">
        <v>244482</v>
      </c>
      <c r="F777">
        <v>489</v>
      </c>
      <c r="G777" t="s">
        <v>2531</v>
      </c>
      <c r="H777">
        <v>23</v>
      </c>
      <c r="I777" t="s">
        <v>2532</v>
      </c>
      <c r="J777" t="s">
        <v>985</v>
      </c>
      <c r="K777" t="s">
        <v>986</v>
      </c>
      <c r="L777">
        <v>923</v>
      </c>
      <c r="N777" t="s">
        <v>2845</v>
      </c>
      <c r="O777" t="s">
        <v>2846</v>
      </c>
      <c r="P777">
        <v>1</v>
      </c>
      <c r="Q777" t="s">
        <v>2847</v>
      </c>
      <c r="R777" s="2">
        <v>244481</v>
      </c>
      <c r="S777" s="2">
        <v>244482</v>
      </c>
      <c r="T777" t="s">
        <v>2848</v>
      </c>
      <c r="U777">
        <v>23086964</v>
      </c>
      <c r="V777" t="s">
        <v>156</v>
      </c>
      <c r="W777">
        <v>3</v>
      </c>
      <c r="X777">
        <v>3</v>
      </c>
      <c r="Y777">
        <v>3</v>
      </c>
      <c r="Z777">
        <v>3</v>
      </c>
      <c r="AA777">
        <v>0</v>
      </c>
      <c r="AB777">
        <v>0</v>
      </c>
      <c r="AC777">
        <v>0</v>
      </c>
      <c r="AD777">
        <v>0</v>
      </c>
      <c r="AE777">
        <v>3</v>
      </c>
      <c r="AF777">
        <v>3</v>
      </c>
      <c r="AI777" t="s">
        <v>2537</v>
      </c>
      <c r="AJ777" t="s">
        <v>989</v>
      </c>
      <c r="AK777" t="s">
        <v>1039</v>
      </c>
      <c r="AL777" t="s">
        <v>1008</v>
      </c>
      <c r="AM777" t="s">
        <v>1009</v>
      </c>
      <c r="AN777" t="s">
        <v>2538</v>
      </c>
      <c r="AO777" t="s">
        <v>2539</v>
      </c>
      <c r="AP777">
        <v>10</v>
      </c>
      <c r="AQ777">
        <v>1</v>
      </c>
      <c r="AT777" t="s">
        <v>2540</v>
      </c>
      <c r="AU777" t="s">
        <v>2562</v>
      </c>
      <c r="AV777" t="s">
        <v>765</v>
      </c>
      <c r="AW777" t="s">
        <v>765</v>
      </c>
      <c r="AX777" t="s">
        <v>990</v>
      </c>
      <c r="AY777">
        <v>0</v>
      </c>
      <c r="AZ777" t="s">
        <v>994</v>
      </c>
      <c r="BA777">
        <v>1179740891252</v>
      </c>
      <c r="BD777">
        <v>1</v>
      </c>
      <c r="BF777" t="s">
        <v>2563</v>
      </c>
      <c r="BG777">
        <v>1333314600</v>
      </c>
      <c r="BH777" t="s">
        <v>995</v>
      </c>
      <c r="BI777">
        <v>3</v>
      </c>
      <c r="BJ777">
        <v>3</v>
      </c>
      <c r="BK777">
        <v>1300</v>
      </c>
      <c r="BL777" t="s">
        <v>2543</v>
      </c>
    </row>
    <row r="778" spans="3:64">
      <c r="C778" s="2">
        <v>244482</v>
      </c>
      <c r="D778" s="2">
        <v>244482</v>
      </c>
      <c r="F778">
        <v>489</v>
      </c>
      <c r="G778" t="s">
        <v>2531</v>
      </c>
      <c r="H778">
        <v>23</v>
      </c>
      <c r="I778" t="s">
        <v>2532</v>
      </c>
      <c r="J778" t="s">
        <v>985</v>
      </c>
      <c r="K778" t="s">
        <v>986</v>
      </c>
      <c r="L778">
        <v>923</v>
      </c>
      <c r="N778" t="s">
        <v>2845</v>
      </c>
      <c r="O778" t="s">
        <v>2846</v>
      </c>
      <c r="P778">
        <v>1</v>
      </c>
      <c r="Q778" t="s">
        <v>2847</v>
      </c>
      <c r="R778" s="2">
        <v>244481</v>
      </c>
      <c r="S778" s="2">
        <v>244482</v>
      </c>
      <c r="T778" t="s">
        <v>2848</v>
      </c>
      <c r="U778">
        <v>23086968</v>
      </c>
      <c r="V778" t="s">
        <v>247</v>
      </c>
      <c r="W778">
        <v>3</v>
      </c>
      <c r="X778">
        <v>3</v>
      </c>
      <c r="Y778">
        <v>3</v>
      </c>
      <c r="Z778">
        <v>3</v>
      </c>
      <c r="AA778">
        <v>0</v>
      </c>
      <c r="AB778">
        <v>0</v>
      </c>
      <c r="AC778">
        <v>0</v>
      </c>
      <c r="AD778">
        <v>0</v>
      </c>
      <c r="AE778">
        <v>3</v>
      </c>
      <c r="AF778">
        <v>3</v>
      </c>
      <c r="AI778" t="s">
        <v>2537</v>
      </c>
      <c r="AJ778" t="s">
        <v>989</v>
      </c>
      <c r="AK778" t="s">
        <v>1039</v>
      </c>
      <c r="AL778" t="s">
        <v>1008</v>
      </c>
      <c r="AM778" t="s">
        <v>1009</v>
      </c>
      <c r="AN778" t="s">
        <v>2538</v>
      </c>
      <c r="AO778" t="s">
        <v>2539</v>
      </c>
      <c r="AP778">
        <v>10</v>
      </c>
      <c r="AQ778">
        <v>1</v>
      </c>
      <c r="AT778" t="s">
        <v>2540</v>
      </c>
      <c r="AU778" t="s">
        <v>2562</v>
      </c>
      <c r="AV778" t="s">
        <v>765</v>
      </c>
      <c r="AW778" t="s">
        <v>765</v>
      </c>
      <c r="AX778" t="s">
        <v>990</v>
      </c>
      <c r="AY778">
        <v>0</v>
      </c>
      <c r="AZ778" t="s">
        <v>994</v>
      </c>
      <c r="BA778">
        <v>1179740891252</v>
      </c>
      <c r="BD778">
        <v>1</v>
      </c>
      <c r="BF778" t="s">
        <v>2563</v>
      </c>
      <c r="BG778">
        <v>1333314600</v>
      </c>
      <c r="BH778" t="s">
        <v>995</v>
      </c>
      <c r="BI778">
        <v>3</v>
      </c>
      <c r="BJ778">
        <v>3</v>
      </c>
      <c r="BK778">
        <v>1300</v>
      </c>
      <c r="BL778" t="s">
        <v>2543</v>
      </c>
    </row>
    <row r="779" spans="3:64">
      <c r="C779" s="2">
        <v>244482</v>
      </c>
      <c r="D779" s="2">
        <v>244482</v>
      </c>
      <c r="F779">
        <v>489</v>
      </c>
      <c r="G779" t="s">
        <v>2531</v>
      </c>
      <c r="H779">
        <v>23</v>
      </c>
      <c r="I779" t="s">
        <v>2532</v>
      </c>
      <c r="J779" t="s">
        <v>985</v>
      </c>
      <c r="K779" t="s">
        <v>986</v>
      </c>
      <c r="L779">
        <v>923</v>
      </c>
      <c r="N779" t="s">
        <v>2845</v>
      </c>
      <c r="O779" t="s">
        <v>2846</v>
      </c>
      <c r="P779">
        <v>1</v>
      </c>
      <c r="Q779" t="s">
        <v>2847</v>
      </c>
      <c r="R779" s="2">
        <v>244481</v>
      </c>
      <c r="S779" s="2">
        <v>244482</v>
      </c>
      <c r="T779" t="s">
        <v>2848</v>
      </c>
      <c r="U779">
        <v>23086969</v>
      </c>
      <c r="V779" t="s">
        <v>189</v>
      </c>
      <c r="W779">
        <v>3</v>
      </c>
      <c r="X779">
        <v>3</v>
      </c>
      <c r="Y779">
        <v>3</v>
      </c>
      <c r="Z779">
        <v>3</v>
      </c>
      <c r="AA779">
        <v>0</v>
      </c>
      <c r="AB779">
        <v>0</v>
      </c>
      <c r="AC779">
        <v>0</v>
      </c>
      <c r="AD779">
        <v>0</v>
      </c>
      <c r="AE779">
        <v>3</v>
      </c>
      <c r="AF779">
        <v>3</v>
      </c>
      <c r="AI779" t="s">
        <v>2537</v>
      </c>
      <c r="AJ779" t="s">
        <v>989</v>
      </c>
      <c r="AK779" t="s">
        <v>1039</v>
      </c>
      <c r="AL779" t="s">
        <v>1008</v>
      </c>
      <c r="AM779" t="s">
        <v>1009</v>
      </c>
      <c r="AN779" t="s">
        <v>2538</v>
      </c>
      <c r="AO779" t="s">
        <v>2539</v>
      </c>
      <c r="AP779">
        <v>10</v>
      </c>
      <c r="AQ779">
        <v>1</v>
      </c>
      <c r="AT779" t="s">
        <v>2540</v>
      </c>
      <c r="AU779" t="s">
        <v>2562</v>
      </c>
      <c r="AV779" t="s">
        <v>765</v>
      </c>
      <c r="AW779" t="s">
        <v>765</v>
      </c>
      <c r="AX779" t="s">
        <v>990</v>
      </c>
      <c r="AY779">
        <v>0</v>
      </c>
      <c r="AZ779" t="s">
        <v>994</v>
      </c>
      <c r="BA779">
        <v>1179740891252</v>
      </c>
      <c r="BD779">
        <v>1</v>
      </c>
      <c r="BF779" t="s">
        <v>2563</v>
      </c>
      <c r="BG779">
        <v>1333314600</v>
      </c>
      <c r="BH779" t="s">
        <v>995</v>
      </c>
      <c r="BI779">
        <v>3</v>
      </c>
      <c r="BJ779">
        <v>3</v>
      </c>
      <c r="BK779">
        <v>1300</v>
      </c>
      <c r="BL779" t="s">
        <v>2543</v>
      </c>
    </row>
    <row r="780" spans="3:64">
      <c r="C780" s="2">
        <v>244482</v>
      </c>
      <c r="D780" s="2">
        <v>244482</v>
      </c>
      <c r="F780">
        <v>489</v>
      </c>
      <c r="G780" t="s">
        <v>2531</v>
      </c>
      <c r="H780">
        <v>23</v>
      </c>
      <c r="I780" t="s">
        <v>2532</v>
      </c>
      <c r="J780" t="s">
        <v>985</v>
      </c>
      <c r="K780" t="s">
        <v>986</v>
      </c>
      <c r="L780">
        <v>923</v>
      </c>
      <c r="N780" t="s">
        <v>2845</v>
      </c>
      <c r="O780" t="s">
        <v>2846</v>
      </c>
      <c r="P780">
        <v>1</v>
      </c>
      <c r="Q780" t="s">
        <v>2847</v>
      </c>
      <c r="R780" s="2">
        <v>244481</v>
      </c>
      <c r="S780" s="2">
        <v>244482</v>
      </c>
      <c r="T780" t="s">
        <v>2848</v>
      </c>
      <c r="U780">
        <v>23086963</v>
      </c>
      <c r="V780" t="s">
        <v>142</v>
      </c>
      <c r="W780">
        <v>3</v>
      </c>
      <c r="X780">
        <v>3</v>
      </c>
      <c r="Y780">
        <v>3</v>
      </c>
      <c r="Z780">
        <v>3</v>
      </c>
      <c r="AA780">
        <v>0</v>
      </c>
      <c r="AB780">
        <v>0</v>
      </c>
      <c r="AC780">
        <v>0</v>
      </c>
      <c r="AD780">
        <v>0</v>
      </c>
      <c r="AE780">
        <v>3</v>
      </c>
      <c r="AF780">
        <v>3</v>
      </c>
      <c r="AI780" t="s">
        <v>2537</v>
      </c>
      <c r="AJ780" t="s">
        <v>989</v>
      </c>
      <c r="AK780" t="s">
        <v>1039</v>
      </c>
      <c r="AL780" t="s">
        <v>1008</v>
      </c>
      <c r="AM780" t="s">
        <v>1009</v>
      </c>
      <c r="AN780" t="s">
        <v>2538</v>
      </c>
      <c r="AO780" t="s">
        <v>2539</v>
      </c>
      <c r="AP780">
        <v>10</v>
      </c>
      <c r="AQ780">
        <v>1</v>
      </c>
      <c r="AT780" t="s">
        <v>2540</v>
      </c>
      <c r="AU780" t="s">
        <v>2562</v>
      </c>
      <c r="AV780" t="s">
        <v>765</v>
      </c>
      <c r="AW780" t="s">
        <v>765</v>
      </c>
      <c r="AX780" t="s">
        <v>990</v>
      </c>
      <c r="AY780">
        <v>0</v>
      </c>
      <c r="AZ780" t="s">
        <v>994</v>
      </c>
      <c r="BA780">
        <v>1179740891252</v>
      </c>
      <c r="BD780">
        <v>1</v>
      </c>
      <c r="BF780" t="s">
        <v>2563</v>
      </c>
      <c r="BG780">
        <v>1333314600</v>
      </c>
      <c r="BH780" t="s">
        <v>995</v>
      </c>
      <c r="BI780">
        <v>3</v>
      </c>
      <c r="BJ780">
        <v>3</v>
      </c>
      <c r="BK780">
        <v>1300</v>
      </c>
      <c r="BL780" t="s">
        <v>2543</v>
      </c>
    </row>
    <row r="781" spans="3:64">
      <c r="C781" s="2">
        <v>244482</v>
      </c>
      <c r="D781" s="2">
        <v>244482</v>
      </c>
      <c r="F781">
        <v>489</v>
      </c>
      <c r="G781" t="s">
        <v>2531</v>
      </c>
      <c r="H781">
        <v>23</v>
      </c>
      <c r="I781" t="s">
        <v>2532</v>
      </c>
      <c r="J781" t="s">
        <v>985</v>
      </c>
      <c r="K781" t="s">
        <v>986</v>
      </c>
      <c r="L781">
        <v>923</v>
      </c>
      <c r="N781" t="s">
        <v>2849</v>
      </c>
      <c r="O781" t="s">
        <v>2850</v>
      </c>
      <c r="P781">
        <v>1</v>
      </c>
      <c r="Q781" t="s">
        <v>2851</v>
      </c>
      <c r="R781" s="2">
        <v>244481</v>
      </c>
      <c r="S781" s="2">
        <v>244482</v>
      </c>
      <c r="T781" t="s">
        <v>2852</v>
      </c>
      <c r="U781">
        <v>23086964</v>
      </c>
      <c r="V781" t="s">
        <v>156</v>
      </c>
      <c r="W781">
        <v>3</v>
      </c>
      <c r="X781">
        <v>3</v>
      </c>
      <c r="Y781">
        <v>3</v>
      </c>
      <c r="Z781">
        <v>3</v>
      </c>
      <c r="AA781">
        <v>0</v>
      </c>
      <c r="AB781">
        <v>0</v>
      </c>
      <c r="AC781">
        <v>0</v>
      </c>
      <c r="AD781">
        <v>0</v>
      </c>
      <c r="AE781">
        <v>3</v>
      </c>
      <c r="AF781">
        <v>3</v>
      </c>
      <c r="AI781" t="s">
        <v>2537</v>
      </c>
      <c r="AJ781" t="s">
        <v>989</v>
      </c>
      <c r="AK781" t="s">
        <v>1039</v>
      </c>
      <c r="AL781" t="s">
        <v>1008</v>
      </c>
      <c r="AM781" t="s">
        <v>1009</v>
      </c>
      <c r="AN781" t="s">
        <v>2538</v>
      </c>
      <c r="AO781" t="s">
        <v>2539</v>
      </c>
      <c r="AP781">
        <v>10</v>
      </c>
      <c r="AQ781">
        <v>1</v>
      </c>
      <c r="AT781" t="s">
        <v>2540</v>
      </c>
      <c r="AU781" t="s">
        <v>2562</v>
      </c>
      <c r="AV781" t="s">
        <v>765</v>
      </c>
      <c r="AW781" t="s">
        <v>765</v>
      </c>
      <c r="AX781" t="s">
        <v>990</v>
      </c>
      <c r="AY781">
        <v>0</v>
      </c>
      <c r="AZ781" t="s">
        <v>994</v>
      </c>
      <c r="BA781">
        <v>1179740891256</v>
      </c>
      <c r="BD781">
        <v>1</v>
      </c>
      <c r="BF781" t="s">
        <v>2563</v>
      </c>
      <c r="BG781">
        <v>1333314600</v>
      </c>
      <c r="BH781" t="s">
        <v>995</v>
      </c>
      <c r="BI781">
        <v>3</v>
      </c>
      <c r="BJ781">
        <v>3</v>
      </c>
      <c r="BK781">
        <v>1300</v>
      </c>
      <c r="BL781" t="s">
        <v>2543</v>
      </c>
    </row>
    <row r="782" spans="3:64">
      <c r="C782" s="2">
        <v>244482</v>
      </c>
      <c r="D782" s="2">
        <v>244482</v>
      </c>
      <c r="F782">
        <v>489</v>
      </c>
      <c r="G782" t="s">
        <v>2531</v>
      </c>
      <c r="H782">
        <v>23</v>
      </c>
      <c r="I782" t="s">
        <v>2532</v>
      </c>
      <c r="J782" t="s">
        <v>985</v>
      </c>
      <c r="K782" t="s">
        <v>986</v>
      </c>
      <c r="L782">
        <v>923</v>
      </c>
      <c r="N782" t="s">
        <v>2849</v>
      </c>
      <c r="O782" t="s">
        <v>2850</v>
      </c>
      <c r="P782">
        <v>1</v>
      </c>
      <c r="Q782" t="s">
        <v>2851</v>
      </c>
      <c r="R782" s="2">
        <v>244481</v>
      </c>
      <c r="S782" s="2">
        <v>244482</v>
      </c>
      <c r="T782" t="s">
        <v>2852</v>
      </c>
      <c r="U782">
        <v>23086968</v>
      </c>
      <c r="V782" t="s">
        <v>247</v>
      </c>
      <c r="W782">
        <v>3</v>
      </c>
      <c r="X782">
        <v>3</v>
      </c>
      <c r="Y782">
        <v>3</v>
      </c>
      <c r="Z782">
        <v>3</v>
      </c>
      <c r="AA782">
        <v>0</v>
      </c>
      <c r="AB782">
        <v>0</v>
      </c>
      <c r="AC782">
        <v>0</v>
      </c>
      <c r="AD782">
        <v>0</v>
      </c>
      <c r="AE782">
        <v>3</v>
      </c>
      <c r="AF782">
        <v>3</v>
      </c>
      <c r="AI782" t="s">
        <v>2537</v>
      </c>
      <c r="AJ782" t="s">
        <v>989</v>
      </c>
      <c r="AK782" t="s">
        <v>1039</v>
      </c>
      <c r="AL782" t="s">
        <v>1008</v>
      </c>
      <c r="AM782" t="s">
        <v>1009</v>
      </c>
      <c r="AN782" t="s">
        <v>2538</v>
      </c>
      <c r="AO782" t="s">
        <v>2539</v>
      </c>
      <c r="AP782">
        <v>10</v>
      </c>
      <c r="AQ782">
        <v>1</v>
      </c>
      <c r="AT782" t="s">
        <v>2540</v>
      </c>
      <c r="AU782" t="s">
        <v>2562</v>
      </c>
      <c r="AV782" t="s">
        <v>765</v>
      </c>
      <c r="AW782" t="s">
        <v>765</v>
      </c>
      <c r="AX782" t="s">
        <v>990</v>
      </c>
      <c r="AY782">
        <v>0</v>
      </c>
      <c r="AZ782" t="s">
        <v>994</v>
      </c>
      <c r="BA782">
        <v>1179740891256</v>
      </c>
      <c r="BD782">
        <v>1</v>
      </c>
      <c r="BF782" t="s">
        <v>2563</v>
      </c>
      <c r="BG782">
        <v>1333314600</v>
      </c>
      <c r="BH782" t="s">
        <v>995</v>
      </c>
      <c r="BI782">
        <v>3</v>
      </c>
      <c r="BJ782">
        <v>3</v>
      </c>
      <c r="BK782">
        <v>1300</v>
      </c>
      <c r="BL782" t="s">
        <v>2543</v>
      </c>
    </row>
    <row r="783" spans="3:64">
      <c r="C783" s="2">
        <v>244482</v>
      </c>
      <c r="D783" s="2">
        <v>244482</v>
      </c>
      <c r="F783">
        <v>489</v>
      </c>
      <c r="G783" t="s">
        <v>2531</v>
      </c>
      <c r="H783">
        <v>23</v>
      </c>
      <c r="I783" t="s">
        <v>2532</v>
      </c>
      <c r="J783" t="s">
        <v>985</v>
      </c>
      <c r="K783" t="s">
        <v>986</v>
      </c>
      <c r="L783">
        <v>923</v>
      </c>
      <c r="N783" t="s">
        <v>2849</v>
      </c>
      <c r="O783" t="s">
        <v>2850</v>
      </c>
      <c r="P783">
        <v>1</v>
      </c>
      <c r="Q783" t="s">
        <v>2851</v>
      </c>
      <c r="R783" s="2">
        <v>244481</v>
      </c>
      <c r="S783" s="2">
        <v>244482</v>
      </c>
      <c r="T783" t="s">
        <v>2852</v>
      </c>
      <c r="U783">
        <v>23086969</v>
      </c>
      <c r="V783" t="s">
        <v>189</v>
      </c>
      <c r="W783">
        <v>3</v>
      </c>
      <c r="X783">
        <v>3</v>
      </c>
      <c r="Y783">
        <v>3</v>
      </c>
      <c r="Z783">
        <v>3</v>
      </c>
      <c r="AA783">
        <v>0</v>
      </c>
      <c r="AB783">
        <v>0</v>
      </c>
      <c r="AC783">
        <v>0</v>
      </c>
      <c r="AD783">
        <v>0</v>
      </c>
      <c r="AE783">
        <v>3</v>
      </c>
      <c r="AF783">
        <v>3</v>
      </c>
      <c r="AI783" t="s">
        <v>2537</v>
      </c>
      <c r="AJ783" t="s">
        <v>989</v>
      </c>
      <c r="AK783" t="s">
        <v>1039</v>
      </c>
      <c r="AL783" t="s">
        <v>1008</v>
      </c>
      <c r="AM783" t="s">
        <v>1009</v>
      </c>
      <c r="AN783" t="s">
        <v>2538</v>
      </c>
      <c r="AO783" t="s">
        <v>2539</v>
      </c>
      <c r="AP783">
        <v>10</v>
      </c>
      <c r="AQ783">
        <v>1</v>
      </c>
      <c r="AT783" t="s">
        <v>2540</v>
      </c>
      <c r="AU783" t="s">
        <v>2562</v>
      </c>
      <c r="AV783" t="s">
        <v>765</v>
      </c>
      <c r="AW783" t="s">
        <v>765</v>
      </c>
      <c r="AX783" t="s">
        <v>990</v>
      </c>
      <c r="AY783">
        <v>0</v>
      </c>
      <c r="AZ783" t="s">
        <v>994</v>
      </c>
      <c r="BA783">
        <v>1179740891256</v>
      </c>
      <c r="BD783">
        <v>1</v>
      </c>
      <c r="BF783" t="s">
        <v>2563</v>
      </c>
      <c r="BG783">
        <v>1333314600</v>
      </c>
      <c r="BH783" t="s">
        <v>995</v>
      </c>
      <c r="BI783">
        <v>3</v>
      </c>
      <c r="BJ783">
        <v>3</v>
      </c>
      <c r="BK783">
        <v>1300</v>
      </c>
      <c r="BL783" t="s">
        <v>2543</v>
      </c>
    </row>
    <row r="784" spans="3:64">
      <c r="C784" s="2">
        <v>244482</v>
      </c>
      <c r="D784" s="2">
        <v>244482</v>
      </c>
      <c r="F784">
        <v>489</v>
      </c>
      <c r="G784" t="s">
        <v>2531</v>
      </c>
      <c r="H784">
        <v>23</v>
      </c>
      <c r="I784" t="s">
        <v>2532</v>
      </c>
      <c r="J784" t="s">
        <v>985</v>
      </c>
      <c r="K784" t="s">
        <v>986</v>
      </c>
      <c r="L784">
        <v>923</v>
      </c>
      <c r="N784" t="s">
        <v>2849</v>
      </c>
      <c r="O784" t="s">
        <v>2850</v>
      </c>
      <c r="P784">
        <v>1</v>
      </c>
      <c r="Q784" t="s">
        <v>2851</v>
      </c>
      <c r="R784" s="2">
        <v>244481</v>
      </c>
      <c r="S784" s="2">
        <v>244482</v>
      </c>
      <c r="T784" t="s">
        <v>2852</v>
      </c>
      <c r="U784">
        <v>23090975</v>
      </c>
      <c r="V784" t="s">
        <v>249</v>
      </c>
      <c r="W784">
        <v>3</v>
      </c>
      <c r="X784">
        <v>3</v>
      </c>
      <c r="Y784">
        <v>3</v>
      </c>
      <c r="Z784">
        <v>3</v>
      </c>
      <c r="AA784">
        <v>0</v>
      </c>
      <c r="AB784">
        <v>0</v>
      </c>
      <c r="AC784">
        <v>0</v>
      </c>
      <c r="AD784">
        <v>0</v>
      </c>
      <c r="AE784">
        <v>3</v>
      </c>
      <c r="AF784">
        <v>3</v>
      </c>
      <c r="AI784" t="s">
        <v>2537</v>
      </c>
      <c r="AJ784" t="s">
        <v>989</v>
      </c>
      <c r="AK784" t="s">
        <v>1039</v>
      </c>
      <c r="AL784" t="s">
        <v>1008</v>
      </c>
      <c r="AM784" t="s">
        <v>1009</v>
      </c>
      <c r="AN784" t="s">
        <v>2538</v>
      </c>
      <c r="AO784" t="s">
        <v>2539</v>
      </c>
      <c r="AP784">
        <v>10</v>
      </c>
      <c r="AQ784">
        <v>1</v>
      </c>
      <c r="AT784" t="s">
        <v>2540</v>
      </c>
      <c r="AU784" t="s">
        <v>2562</v>
      </c>
      <c r="AV784" t="s">
        <v>765</v>
      </c>
      <c r="AW784" t="s">
        <v>765</v>
      </c>
      <c r="AX784" t="s">
        <v>990</v>
      </c>
      <c r="AY784">
        <v>0</v>
      </c>
      <c r="AZ784" t="s">
        <v>994</v>
      </c>
      <c r="BA784">
        <v>1179740891256</v>
      </c>
      <c r="BD784">
        <v>1</v>
      </c>
      <c r="BF784" t="s">
        <v>2563</v>
      </c>
      <c r="BG784">
        <v>1333314600</v>
      </c>
      <c r="BH784" t="s">
        <v>995</v>
      </c>
      <c r="BI784">
        <v>3</v>
      </c>
      <c r="BJ784">
        <v>3</v>
      </c>
      <c r="BK784">
        <v>1300</v>
      </c>
      <c r="BL784" t="s">
        <v>2543</v>
      </c>
    </row>
    <row r="785" spans="3:64">
      <c r="C785" s="2">
        <v>244482</v>
      </c>
      <c r="D785" s="2">
        <v>244482</v>
      </c>
      <c r="F785">
        <v>489</v>
      </c>
      <c r="G785" t="s">
        <v>2531</v>
      </c>
      <c r="H785">
        <v>23</v>
      </c>
      <c r="I785" t="s">
        <v>2532</v>
      </c>
      <c r="J785" t="s">
        <v>985</v>
      </c>
      <c r="K785" t="s">
        <v>986</v>
      </c>
      <c r="L785">
        <v>923</v>
      </c>
      <c r="N785" t="s">
        <v>2849</v>
      </c>
      <c r="O785" t="s">
        <v>2850</v>
      </c>
      <c r="P785">
        <v>1</v>
      </c>
      <c r="Q785" t="s">
        <v>2851</v>
      </c>
      <c r="R785" s="2">
        <v>244481</v>
      </c>
      <c r="S785" s="2">
        <v>244482</v>
      </c>
      <c r="T785" t="s">
        <v>2852</v>
      </c>
      <c r="U785">
        <v>23086963</v>
      </c>
      <c r="V785" t="s">
        <v>142</v>
      </c>
      <c r="W785">
        <v>3</v>
      </c>
      <c r="X785">
        <v>3</v>
      </c>
      <c r="Y785">
        <v>3</v>
      </c>
      <c r="Z785">
        <v>3</v>
      </c>
      <c r="AA785">
        <v>0</v>
      </c>
      <c r="AB785">
        <v>0</v>
      </c>
      <c r="AC785">
        <v>0</v>
      </c>
      <c r="AD785">
        <v>0</v>
      </c>
      <c r="AE785">
        <v>3</v>
      </c>
      <c r="AF785">
        <v>3</v>
      </c>
      <c r="AI785" t="s">
        <v>2537</v>
      </c>
      <c r="AJ785" t="s">
        <v>989</v>
      </c>
      <c r="AK785" t="s">
        <v>1039</v>
      </c>
      <c r="AL785" t="s">
        <v>1008</v>
      </c>
      <c r="AM785" t="s">
        <v>1009</v>
      </c>
      <c r="AN785" t="s">
        <v>2538</v>
      </c>
      <c r="AO785" t="s">
        <v>2539</v>
      </c>
      <c r="AP785">
        <v>10</v>
      </c>
      <c r="AQ785">
        <v>1</v>
      </c>
      <c r="AT785" t="s">
        <v>2540</v>
      </c>
      <c r="AU785" t="s">
        <v>2562</v>
      </c>
      <c r="AV785" t="s">
        <v>765</v>
      </c>
      <c r="AW785" t="s">
        <v>765</v>
      </c>
      <c r="AX785" t="s">
        <v>990</v>
      </c>
      <c r="AY785">
        <v>0</v>
      </c>
      <c r="AZ785" t="s">
        <v>994</v>
      </c>
      <c r="BA785">
        <v>1179740891256</v>
      </c>
      <c r="BD785">
        <v>1</v>
      </c>
      <c r="BF785" t="s">
        <v>2563</v>
      </c>
      <c r="BG785">
        <v>1333314600</v>
      </c>
      <c r="BH785" t="s">
        <v>995</v>
      </c>
      <c r="BI785">
        <v>3</v>
      </c>
      <c r="BJ785">
        <v>3</v>
      </c>
      <c r="BK785">
        <v>1300</v>
      </c>
      <c r="BL785" t="s">
        <v>2543</v>
      </c>
    </row>
    <row r="786" spans="3:64">
      <c r="C786" s="2">
        <v>244482</v>
      </c>
      <c r="D786" s="2">
        <v>244482</v>
      </c>
      <c r="F786">
        <v>489</v>
      </c>
      <c r="G786" t="s">
        <v>2531</v>
      </c>
      <c r="H786">
        <v>23</v>
      </c>
      <c r="I786" t="s">
        <v>2532</v>
      </c>
      <c r="J786" t="s">
        <v>985</v>
      </c>
      <c r="K786" t="s">
        <v>986</v>
      </c>
      <c r="L786">
        <v>923</v>
      </c>
      <c r="N786" t="s">
        <v>2853</v>
      </c>
      <c r="O786" t="s">
        <v>2854</v>
      </c>
      <c r="P786">
        <v>1</v>
      </c>
      <c r="Q786" t="s">
        <v>2855</v>
      </c>
      <c r="R786" s="2">
        <v>244481</v>
      </c>
      <c r="S786" s="2">
        <v>244482</v>
      </c>
      <c r="T786" t="s">
        <v>2856</v>
      </c>
      <c r="U786">
        <v>23090967</v>
      </c>
      <c r="V786" t="s">
        <v>63</v>
      </c>
      <c r="W786">
        <v>3</v>
      </c>
      <c r="X786">
        <v>3</v>
      </c>
      <c r="Y786">
        <v>3</v>
      </c>
      <c r="Z786">
        <v>3</v>
      </c>
      <c r="AA786">
        <v>0</v>
      </c>
      <c r="AB786">
        <v>0</v>
      </c>
      <c r="AC786">
        <v>0</v>
      </c>
      <c r="AD786">
        <v>0</v>
      </c>
      <c r="AE786">
        <v>3</v>
      </c>
      <c r="AF786">
        <v>3</v>
      </c>
      <c r="AI786" t="s">
        <v>2537</v>
      </c>
      <c r="AJ786" t="s">
        <v>989</v>
      </c>
      <c r="AK786" t="s">
        <v>1007</v>
      </c>
      <c r="AL786" t="s">
        <v>1008</v>
      </c>
      <c r="AM786" t="s">
        <v>1009</v>
      </c>
      <c r="AN786" t="s">
        <v>2538</v>
      </c>
      <c r="AO786" t="s">
        <v>2539</v>
      </c>
      <c r="AP786">
        <v>10</v>
      </c>
      <c r="AQ786">
        <v>1</v>
      </c>
      <c r="AT786" t="s">
        <v>2540</v>
      </c>
      <c r="AU786" t="s">
        <v>2562</v>
      </c>
      <c r="AV786" t="s">
        <v>765</v>
      </c>
      <c r="AW786" t="s">
        <v>765</v>
      </c>
      <c r="AX786" t="s">
        <v>990</v>
      </c>
      <c r="AY786">
        <v>0</v>
      </c>
      <c r="AZ786" t="s">
        <v>994</v>
      </c>
      <c r="BA786">
        <v>1179740891259</v>
      </c>
      <c r="BD786">
        <v>1</v>
      </c>
      <c r="BF786" t="s">
        <v>2563</v>
      </c>
      <c r="BG786">
        <v>1333314600</v>
      </c>
      <c r="BH786" t="s">
        <v>995</v>
      </c>
      <c r="BI786">
        <v>3</v>
      </c>
      <c r="BJ786">
        <v>3</v>
      </c>
      <c r="BK786">
        <v>1300</v>
      </c>
      <c r="BL786" t="s">
        <v>2543</v>
      </c>
    </row>
    <row r="787" spans="3:64">
      <c r="C787" s="2">
        <v>244482</v>
      </c>
      <c r="D787" s="2">
        <v>244482</v>
      </c>
      <c r="F787">
        <v>489</v>
      </c>
      <c r="G787" t="s">
        <v>2531</v>
      </c>
      <c r="H787">
        <v>23</v>
      </c>
      <c r="I787" t="s">
        <v>2532</v>
      </c>
      <c r="J787" t="s">
        <v>985</v>
      </c>
      <c r="K787" t="s">
        <v>986</v>
      </c>
      <c r="L787">
        <v>923</v>
      </c>
      <c r="N787" t="s">
        <v>2853</v>
      </c>
      <c r="O787" t="s">
        <v>2854</v>
      </c>
      <c r="P787">
        <v>1</v>
      </c>
      <c r="Q787" t="s">
        <v>2855</v>
      </c>
      <c r="R787" s="2">
        <v>244481</v>
      </c>
      <c r="S787" s="2">
        <v>244482</v>
      </c>
      <c r="T787" t="s">
        <v>2856</v>
      </c>
      <c r="U787">
        <v>23039556</v>
      </c>
      <c r="V787" t="s">
        <v>267</v>
      </c>
      <c r="W787">
        <v>1</v>
      </c>
      <c r="X787">
        <v>5</v>
      </c>
      <c r="Y787">
        <v>1</v>
      </c>
      <c r="Z787">
        <v>5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5</v>
      </c>
      <c r="AI787" t="s">
        <v>2537</v>
      </c>
      <c r="AJ787" t="s">
        <v>989</v>
      </c>
      <c r="AK787" t="s">
        <v>1039</v>
      </c>
      <c r="AL787" t="s">
        <v>1008</v>
      </c>
      <c r="AM787" t="s">
        <v>1009</v>
      </c>
      <c r="AN787" t="s">
        <v>2538</v>
      </c>
      <c r="AO787" t="s">
        <v>2539</v>
      </c>
      <c r="AP787">
        <v>10</v>
      </c>
      <c r="AQ787">
        <v>1</v>
      </c>
      <c r="AT787" t="s">
        <v>2540</v>
      </c>
      <c r="AU787" t="s">
        <v>2562</v>
      </c>
      <c r="AV787" t="s">
        <v>1010</v>
      </c>
      <c r="AW787" t="s">
        <v>765</v>
      </c>
      <c r="AX787" t="s">
        <v>990</v>
      </c>
      <c r="AY787">
        <v>0</v>
      </c>
      <c r="AZ787" t="s">
        <v>994</v>
      </c>
      <c r="BA787">
        <v>1179740891259</v>
      </c>
      <c r="BD787">
        <v>1</v>
      </c>
      <c r="BF787" t="s">
        <v>2563</v>
      </c>
      <c r="BG787">
        <v>1333314600</v>
      </c>
      <c r="BH787" t="s">
        <v>995</v>
      </c>
      <c r="BI787">
        <v>1</v>
      </c>
      <c r="BJ787">
        <v>5</v>
      </c>
      <c r="BK787">
        <v>1300</v>
      </c>
      <c r="BL787" t="s">
        <v>2543</v>
      </c>
    </row>
    <row r="788" spans="3:64">
      <c r="C788" s="2">
        <v>244482</v>
      </c>
      <c r="D788" s="2">
        <v>244482</v>
      </c>
      <c r="F788">
        <v>489</v>
      </c>
      <c r="G788" t="s">
        <v>2531</v>
      </c>
      <c r="H788">
        <v>23</v>
      </c>
      <c r="I788" t="s">
        <v>2532</v>
      </c>
      <c r="J788" t="s">
        <v>985</v>
      </c>
      <c r="K788" t="s">
        <v>986</v>
      </c>
      <c r="L788">
        <v>923</v>
      </c>
      <c r="N788" t="s">
        <v>2853</v>
      </c>
      <c r="O788" t="s">
        <v>2854</v>
      </c>
      <c r="P788">
        <v>1</v>
      </c>
      <c r="Q788" t="s">
        <v>2855</v>
      </c>
      <c r="R788" s="2">
        <v>244481</v>
      </c>
      <c r="S788" s="2">
        <v>244482</v>
      </c>
      <c r="T788" t="s">
        <v>2856</v>
      </c>
      <c r="U788">
        <v>23086966</v>
      </c>
      <c r="V788" t="s">
        <v>199</v>
      </c>
      <c r="W788">
        <v>3</v>
      </c>
      <c r="X788">
        <v>3</v>
      </c>
      <c r="Y788">
        <v>3</v>
      </c>
      <c r="Z788">
        <v>3</v>
      </c>
      <c r="AA788">
        <v>0</v>
      </c>
      <c r="AB788">
        <v>0</v>
      </c>
      <c r="AC788">
        <v>0</v>
      </c>
      <c r="AD788">
        <v>0</v>
      </c>
      <c r="AE788">
        <v>3</v>
      </c>
      <c r="AF788">
        <v>3</v>
      </c>
      <c r="AI788" t="s">
        <v>2537</v>
      </c>
      <c r="AJ788" t="s">
        <v>989</v>
      </c>
      <c r="AK788" t="s">
        <v>1039</v>
      </c>
      <c r="AL788" t="s">
        <v>1008</v>
      </c>
      <c r="AM788" t="s">
        <v>1009</v>
      </c>
      <c r="AN788" t="s">
        <v>2538</v>
      </c>
      <c r="AO788" t="s">
        <v>2539</v>
      </c>
      <c r="AP788">
        <v>10</v>
      </c>
      <c r="AQ788">
        <v>1</v>
      </c>
      <c r="AT788" t="s">
        <v>2540</v>
      </c>
      <c r="AU788" t="s">
        <v>2562</v>
      </c>
      <c r="AV788" t="s">
        <v>765</v>
      </c>
      <c r="AW788" t="s">
        <v>765</v>
      </c>
      <c r="AX788" t="s">
        <v>990</v>
      </c>
      <c r="AY788">
        <v>0</v>
      </c>
      <c r="AZ788" t="s">
        <v>994</v>
      </c>
      <c r="BA788">
        <v>1179740891259</v>
      </c>
      <c r="BD788">
        <v>1</v>
      </c>
      <c r="BF788" t="s">
        <v>2563</v>
      </c>
      <c r="BG788">
        <v>1333314600</v>
      </c>
      <c r="BH788" t="s">
        <v>995</v>
      </c>
      <c r="BI788">
        <v>3</v>
      </c>
      <c r="BJ788">
        <v>3</v>
      </c>
      <c r="BK788">
        <v>1300</v>
      </c>
      <c r="BL788" t="s">
        <v>2543</v>
      </c>
    </row>
    <row r="789" spans="3:64">
      <c r="C789" s="2">
        <v>244482</v>
      </c>
      <c r="D789" s="2">
        <v>244482</v>
      </c>
      <c r="F789">
        <v>489</v>
      </c>
      <c r="G789" t="s">
        <v>2531</v>
      </c>
      <c r="H789">
        <v>23</v>
      </c>
      <c r="I789" t="s">
        <v>2532</v>
      </c>
      <c r="J789" t="s">
        <v>985</v>
      </c>
      <c r="K789" t="s">
        <v>986</v>
      </c>
      <c r="L789">
        <v>923</v>
      </c>
      <c r="N789" t="s">
        <v>2853</v>
      </c>
      <c r="O789" t="s">
        <v>2854</v>
      </c>
      <c r="P789">
        <v>1</v>
      </c>
      <c r="Q789" t="s">
        <v>2855</v>
      </c>
      <c r="R789" s="2">
        <v>244481</v>
      </c>
      <c r="S789" s="2">
        <v>244482</v>
      </c>
      <c r="T789" t="s">
        <v>2856</v>
      </c>
      <c r="U789">
        <v>23086964</v>
      </c>
      <c r="V789" t="s">
        <v>156</v>
      </c>
      <c r="W789">
        <v>3</v>
      </c>
      <c r="X789">
        <v>3</v>
      </c>
      <c r="Y789">
        <v>3</v>
      </c>
      <c r="Z789">
        <v>3</v>
      </c>
      <c r="AA789">
        <v>0</v>
      </c>
      <c r="AB789">
        <v>0</v>
      </c>
      <c r="AC789">
        <v>0</v>
      </c>
      <c r="AD789">
        <v>0</v>
      </c>
      <c r="AE789">
        <v>3</v>
      </c>
      <c r="AF789">
        <v>3</v>
      </c>
      <c r="AI789" t="s">
        <v>2537</v>
      </c>
      <c r="AJ789" t="s">
        <v>989</v>
      </c>
      <c r="AK789" t="s">
        <v>1039</v>
      </c>
      <c r="AL789" t="s">
        <v>1008</v>
      </c>
      <c r="AM789" t="s">
        <v>1009</v>
      </c>
      <c r="AN789" t="s">
        <v>2538</v>
      </c>
      <c r="AO789" t="s">
        <v>2539</v>
      </c>
      <c r="AP789">
        <v>10</v>
      </c>
      <c r="AQ789">
        <v>1</v>
      </c>
      <c r="AT789" t="s">
        <v>2540</v>
      </c>
      <c r="AU789" t="s">
        <v>2562</v>
      </c>
      <c r="AV789" t="s">
        <v>765</v>
      </c>
      <c r="AW789" t="s">
        <v>765</v>
      </c>
      <c r="AX789" t="s">
        <v>990</v>
      </c>
      <c r="AY789">
        <v>0</v>
      </c>
      <c r="AZ789" t="s">
        <v>994</v>
      </c>
      <c r="BA789">
        <v>1179740891259</v>
      </c>
      <c r="BD789">
        <v>1</v>
      </c>
      <c r="BF789" t="s">
        <v>2563</v>
      </c>
      <c r="BG789">
        <v>1333314600</v>
      </c>
      <c r="BH789" t="s">
        <v>995</v>
      </c>
      <c r="BI789">
        <v>3</v>
      </c>
      <c r="BJ789">
        <v>3</v>
      </c>
      <c r="BK789">
        <v>1300</v>
      </c>
      <c r="BL789" t="s">
        <v>2543</v>
      </c>
    </row>
    <row r="790" spans="3:64">
      <c r="C790" s="2">
        <v>244482</v>
      </c>
      <c r="D790" s="2">
        <v>244482</v>
      </c>
      <c r="F790">
        <v>489</v>
      </c>
      <c r="G790" t="s">
        <v>2531</v>
      </c>
      <c r="H790">
        <v>23</v>
      </c>
      <c r="I790" t="s">
        <v>2532</v>
      </c>
      <c r="J790" t="s">
        <v>985</v>
      </c>
      <c r="K790" t="s">
        <v>986</v>
      </c>
      <c r="L790">
        <v>923</v>
      </c>
      <c r="N790" t="s">
        <v>2853</v>
      </c>
      <c r="O790" t="s">
        <v>2854</v>
      </c>
      <c r="P790">
        <v>1</v>
      </c>
      <c r="Q790" t="s">
        <v>2855</v>
      </c>
      <c r="R790" s="2">
        <v>244481</v>
      </c>
      <c r="S790" s="2">
        <v>244482</v>
      </c>
      <c r="T790" t="s">
        <v>2856</v>
      </c>
      <c r="U790">
        <v>23086963</v>
      </c>
      <c r="V790" t="s">
        <v>142</v>
      </c>
      <c r="W790">
        <v>6</v>
      </c>
      <c r="X790">
        <v>6</v>
      </c>
      <c r="Y790">
        <v>6</v>
      </c>
      <c r="Z790">
        <v>6</v>
      </c>
      <c r="AA790">
        <v>0</v>
      </c>
      <c r="AB790">
        <v>0</v>
      </c>
      <c r="AC790">
        <v>0</v>
      </c>
      <c r="AD790">
        <v>0</v>
      </c>
      <c r="AE790">
        <v>6</v>
      </c>
      <c r="AF790">
        <v>6</v>
      </c>
      <c r="AI790" t="s">
        <v>2537</v>
      </c>
      <c r="AJ790" t="s">
        <v>989</v>
      </c>
      <c r="AK790" t="s">
        <v>1039</v>
      </c>
      <c r="AL790" t="s">
        <v>1008</v>
      </c>
      <c r="AM790" t="s">
        <v>1009</v>
      </c>
      <c r="AN790" t="s">
        <v>2538</v>
      </c>
      <c r="AO790" t="s">
        <v>2539</v>
      </c>
      <c r="AP790">
        <v>10</v>
      </c>
      <c r="AQ790">
        <v>1</v>
      </c>
      <c r="AT790" t="s">
        <v>2540</v>
      </c>
      <c r="AU790" t="s">
        <v>2562</v>
      </c>
      <c r="AV790" t="s">
        <v>765</v>
      </c>
      <c r="AW790" t="s">
        <v>765</v>
      </c>
      <c r="AX790" t="s">
        <v>990</v>
      </c>
      <c r="AY790">
        <v>0</v>
      </c>
      <c r="AZ790" t="s">
        <v>994</v>
      </c>
      <c r="BA790">
        <v>1179740891259</v>
      </c>
      <c r="BD790">
        <v>1</v>
      </c>
      <c r="BF790" t="s">
        <v>2563</v>
      </c>
      <c r="BG790">
        <v>1333314600</v>
      </c>
      <c r="BH790" t="s">
        <v>995</v>
      </c>
      <c r="BI790">
        <v>6</v>
      </c>
      <c r="BJ790">
        <v>6</v>
      </c>
      <c r="BK790">
        <v>1300</v>
      </c>
      <c r="BL790" t="s">
        <v>2543</v>
      </c>
    </row>
    <row r="791" spans="3:64">
      <c r="C791" s="2">
        <v>244482</v>
      </c>
      <c r="D791" s="2">
        <v>244482</v>
      </c>
      <c r="F791">
        <v>489</v>
      </c>
      <c r="G791" t="s">
        <v>2531</v>
      </c>
      <c r="H791">
        <v>23</v>
      </c>
      <c r="I791" t="s">
        <v>2532</v>
      </c>
      <c r="J791" t="s">
        <v>985</v>
      </c>
      <c r="K791" t="s">
        <v>986</v>
      </c>
      <c r="L791">
        <v>923</v>
      </c>
      <c r="N791" t="s">
        <v>2857</v>
      </c>
      <c r="O791" t="s">
        <v>2858</v>
      </c>
      <c r="P791">
        <v>1</v>
      </c>
      <c r="Q791" t="s">
        <v>2859</v>
      </c>
      <c r="R791" s="2">
        <v>244481</v>
      </c>
      <c r="S791" s="2">
        <v>244482</v>
      </c>
      <c r="T791" t="s">
        <v>2860</v>
      </c>
      <c r="U791">
        <v>23090984</v>
      </c>
      <c r="V791" t="s">
        <v>227</v>
      </c>
      <c r="W791">
        <v>3</v>
      </c>
      <c r="X791">
        <v>3</v>
      </c>
      <c r="Y791">
        <v>3</v>
      </c>
      <c r="Z791">
        <v>3</v>
      </c>
      <c r="AA791">
        <v>0</v>
      </c>
      <c r="AB791">
        <v>0</v>
      </c>
      <c r="AC791">
        <v>0</v>
      </c>
      <c r="AD791">
        <v>0</v>
      </c>
      <c r="AE791">
        <v>3</v>
      </c>
      <c r="AF791">
        <v>3</v>
      </c>
      <c r="AI791" t="s">
        <v>2537</v>
      </c>
      <c r="AJ791" t="s">
        <v>989</v>
      </c>
      <c r="AK791" t="s">
        <v>1039</v>
      </c>
      <c r="AL791" t="s">
        <v>1008</v>
      </c>
      <c r="AM791" t="s">
        <v>1009</v>
      </c>
      <c r="AN791" t="s">
        <v>2538</v>
      </c>
      <c r="AO791" t="s">
        <v>2539</v>
      </c>
      <c r="AP791">
        <v>10</v>
      </c>
      <c r="AQ791">
        <v>1</v>
      </c>
      <c r="AT791" t="s">
        <v>2540</v>
      </c>
      <c r="AU791" t="s">
        <v>2562</v>
      </c>
      <c r="AV791" t="s">
        <v>765</v>
      </c>
      <c r="AW791" t="s">
        <v>765</v>
      </c>
      <c r="AX791" t="s">
        <v>990</v>
      </c>
      <c r="AY791">
        <v>0</v>
      </c>
      <c r="AZ791" t="s">
        <v>994</v>
      </c>
      <c r="BA791">
        <v>1179740891263</v>
      </c>
      <c r="BD791">
        <v>1</v>
      </c>
      <c r="BF791" t="s">
        <v>2563</v>
      </c>
      <c r="BG791">
        <v>1333314600</v>
      </c>
      <c r="BH791" t="s">
        <v>995</v>
      </c>
      <c r="BI791">
        <v>3</v>
      </c>
      <c r="BJ791">
        <v>3</v>
      </c>
      <c r="BK791">
        <v>1300</v>
      </c>
      <c r="BL791" t="s">
        <v>2543</v>
      </c>
    </row>
    <row r="792" spans="3:64">
      <c r="C792" s="2">
        <v>244482</v>
      </c>
      <c r="D792" s="2">
        <v>244482</v>
      </c>
      <c r="F792">
        <v>489</v>
      </c>
      <c r="G792" t="s">
        <v>2531</v>
      </c>
      <c r="H792">
        <v>23</v>
      </c>
      <c r="I792" t="s">
        <v>2532</v>
      </c>
      <c r="J792" t="s">
        <v>985</v>
      </c>
      <c r="K792" t="s">
        <v>986</v>
      </c>
      <c r="L792">
        <v>923</v>
      </c>
      <c r="N792" t="s">
        <v>2857</v>
      </c>
      <c r="O792" t="s">
        <v>2858</v>
      </c>
      <c r="P792">
        <v>1</v>
      </c>
      <c r="Q792" t="s">
        <v>2859</v>
      </c>
      <c r="R792" s="2">
        <v>244481</v>
      </c>
      <c r="S792" s="2">
        <v>244482</v>
      </c>
      <c r="T792" t="s">
        <v>2860</v>
      </c>
      <c r="U792">
        <v>23084674</v>
      </c>
      <c r="V792" t="s">
        <v>19</v>
      </c>
      <c r="W792">
        <v>2</v>
      </c>
      <c r="X792">
        <v>0.8</v>
      </c>
      <c r="Y792">
        <v>2</v>
      </c>
      <c r="Z792">
        <v>0.8</v>
      </c>
      <c r="AA792">
        <v>0</v>
      </c>
      <c r="AB792">
        <v>0</v>
      </c>
      <c r="AC792">
        <v>0</v>
      </c>
      <c r="AD792">
        <v>0</v>
      </c>
      <c r="AE792">
        <v>2</v>
      </c>
      <c r="AF792">
        <v>0.8</v>
      </c>
      <c r="AI792" t="s">
        <v>2537</v>
      </c>
      <c r="AJ792" t="s">
        <v>989</v>
      </c>
      <c r="AK792" t="s">
        <v>1007</v>
      </c>
      <c r="AL792" t="s">
        <v>1484</v>
      </c>
      <c r="AM792" t="s">
        <v>1009</v>
      </c>
      <c r="AN792" t="s">
        <v>2538</v>
      </c>
      <c r="AO792" t="s">
        <v>2539</v>
      </c>
      <c r="AP792">
        <v>10</v>
      </c>
      <c r="AQ792">
        <v>1</v>
      </c>
      <c r="AT792" t="s">
        <v>2540</v>
      </c>
      <c r="AU792" t="s">
        <v>2562</v>
      </c>
      <c r="AV792" t="s">
        <v>914</v>
      </c>
      <c r="AW792" t="s">
        <v>765</v>
      </c>
      <c r="AX792" t="s">
        <v>990</v>
      </c>
      <c r="AY792">
        <v>0</v>
      </c>
      <c r="AZ792" t="s">
        <v>994</v>
      </c>
      <c r="BA792">
        <v>1179740891263</v>
      </c>
      <c r="BD792">
        <v>1</v>
      </c>
      <c r="BF792" t="s">
        <v>2563</v>
      </c>
      <c r="BG792">
        <v>1333314600</v>
      </c>
      <c r="BH792" t="s">
        <v>995</v>
      </c>
      <c r="BI792">
        <v>2</v>
      </c>
      <c r="BJ792">
        <v>0.8</v>
      </c>
      <c r="BK792">
        <v>1300</v>
      </c>
      <c r="BL792" t="s">
        <v>2543</v>
      </c>
    </row>
    <row r="793" spans="3:64">
      <c r="C793" s="2">
        <v>244482</v>
      </c>
      <c r="D793" s="2">
        <v>244482</v>
      </c>
      <c r="F793">
        <v>489</v>
      </c>
      <c r="G793" t="s">
        <v>2531</v>
      </c>
      <c r="H793">
        <v>23</v>
      </c>
      <c r="I793" t="s">
        <v>2532</v>
      </c>
      <c r="J793" t="s">
        <v>985</v>
      </c>
      <c r="K793" t="s">
        <v>986</v>
      </c>
      <c r="L793">
        <v>923</v>
      </c>
      <c r="N793" t="s">
        <v>2857</v>
      </c>
      <c r="O793" t="s">
        <v>2858</v>
      </c>
      <c r="P793">
        <v>1</v>
      </c>
      <c r="Q793" t="s">
        <v>2859</v>
      </c>
      <c r="R793" s="2">
        <v>244481</v>
      </c>
      <c r="S793" s="2">
        <v>244482</v>
      </c>
      <c r="T793" t="s">
        <v>2860</v>
      </c>
      <c r="U793">
        <v>23039556</v>
      </c>
      <c r="V793" t="s">
        <v>267</v>
      </c>
      <c r="W793">
        <v>2</v>
      </c>
      <c r="X793">
        <v>10</v>
      </c>
      <c r="Y793">
        <v>2</v>
      </c>
      <c r="Z793">
        <v>10</v>
      </c>
      <c r="AA793">
        <v>0</v>
      </c>
      <c r="AB793">
        <v>0</v>
      </c>
      <c r="AC793">
        <v>0</v>
      </c>
      <c r="AD793">
        <v>0</v>
      </c>
      <c r="AE793">
        <v>2</v>
      </c>
      <c r="AF793">
        <v>10</v>
      </c>
      <c r="AI793" t="s">
        <v>2537</v>
      </c>
      <c r="AJ793" t="s">
        <v>989</v>
      </c>
      <c r="AK793" t="s">
        <v>1039</v>
      </c>
      <c r="AL793" t="s">
        <v>1008</v>
      </c>
      <c r="AM793" t="s">
        <v>1009</v>
      </c>
      <c r="AN793" t="s">
        <v>2538</v>
      </c>
      <c r="AO793" t="s">
        <v>2539</v>
      </c>
      <c r="AP793">
        <v>10</v>
      </c>
      <c r="AQ793">
        <v>1</v>
      </c>
      <c r="AT793" t="s">
        <v>2540</v>
      </c>
      <c r="AU793" t="s">
        <v>2562</v>
      </c>
      <c r="AV793" t="s">
        <v>1010</v>
      </c>
      <c r="AW793" t="s">
        <v>765</v>
      </c>
      <c r="AX793" t="s">
        <v>990</v>
      </c>
      <c r="AY793">
        <v>0</v>
      </c>
      <c r="AZ793" t="s">
        <v>994</v>
      </c>
      <c r="BA793">
        <v>1179740891263</v>
      </c>
      <c r="BD793">
        <v>1</v>
      </c>
      <c r="BF793" t="s">
        <v>2563</v>
      </c>
      <c r="BG793">
        <v>1333314600</v>
      </c>
      <c r="BH793" t="s">
        <v>995</v>
      </c>
      <c r="BI793">
        <v>2</v>
      </c>
      <c r="BJ793">
        <v>10</v>
      </c>
      <c r="BK793">
        <v>1300</v>
      </c>
      <c r="BL793" t="s">
        <v>2543</v>
      </c>
    </row>
    <row r="794" spans="3:64">
      <c r="C794" s="2">
        <v>244482</v>
      </c>
      <c r="D794" s="2">
        <v>244482</v>
      </c>
      <c r="F794">
        <v>489</v>
      </c>
      <c r="G794" t="s">
        <v>2531</v>
      </c>
      <c r="H794">
        <v>23</v>
      </c>
      <c r="I794" t="s">
        <v>2532</v>
      </c>
      <c r="J794" t="s">
        <v>985</v>
      </c>
      <c r="K794" t="s">
        <v>986</v>
      </c>
      <c r="L794">
        <v>923</v>
      </c>
      <c r="N794" t="s">
        <v>2857</v>
      </c>
      <c r="O794" t="s">
        <v>2858</v>
      </c>
      <c r="P794">
        <v>1</v>
      </c>
      <c r="Q794" t="s">
        <v>2859</v>
      </c>
      <c r="R794" s="2">
        <v>244481</v>
      </c>
      <c r="S794" s="2">
        <v>244482</v>
      </c>
      <c r="T794" t="s">
        <v>2860</v>
      </c>
      <c r="U794">
        <v>23086968</v>
      </c>
      <c r="V794" t="s">
        <v>247</v>
      </c>
      <c r="W794">
        <v>3</v>
      </c>
      <c r="X794">
        <v>3</v>
      </c>
      <c r="Y794">
        <v>3</v>
      </c>
      <c r="Z794">
        <v>3</v>
      </c>
      <c r="AA794">
        <v>0</v>
      </c>
      <c r="AB794">
        <v>0</v>
      </c>
      <c r="AC794">
        <v>0</v>
      </c>
      <c r="AD794">
        <v>0</v>
      </c>
      <c r="AE794">
        <v>3</v>
      </c>
      <c r="AF794">
        <v>3</v>
      </c>
      <c r="AI794" t="s">
        <v>2537</v>
      </c>
      <c r="AJ794" t="s">
        <v>989</v>
      </c>
      <c r="AK794" t="s">
        <v>1039</v>
      </c>
      <c r="AL794" t="s">
        <v>1008</v>
      </c>
      <c r="AM794" t="s">
        <v>1009</v>
      </c>
      <c r="AN794" t="s">
        <v>2538</v>
      </c>
      <c r="AO794" t="s">
        <v>2539</v>
      </c>
      <c r="AP794">
        <v>10</v>
      </c>
      <c r="AQ794">
        <v>1</v>
      </c>
      <c r="AT794" t="s">
        <v>2540</v>
      </c>
      <c r="AU794" t="s">
        <v>2562</v>
      </c>
      <c r="AV794" t="s">
        <v>765</v>
      </c>
      <c r="AW794" t="s">
        <v>765</v>
      </c>
      <c r="AX794" t="s">
        <v>990</v>
      </c>
      <c r="AY794">
        <v>0</v>
      </c>
      <c r="AZ794" t="s">
        <v>994</v>
      </c>
      <c r="BA794">
        <v>1179740891263</v>
      </c>
      <c r="BD794">
        <v>1</v>
      </c>
      <c r="BF794" t="s">
        <v>2563</v>
      </c>
      <c r="BG794">
        <v>1333314600</v>
      </c>
      <c r="BH794" t="s">
        <v>995</v>
      </c>
      <c r="BI794">
        <v>3</v>
      </c>
      <c r="BJ794">
        <v>3</v>
      </c>
      <c r="BK794">
        <v>1300</v>
      </c>
      <c r="BL794" t="s">
        <v>2543</v>
      </c>
    </row>
    <row r="795" spans="3:64">
      <c r="C795" s="2">
        <v>244482</v>
      </c>
      <c r="D795" s="2">
        <v>244482</v>
      </c>
      <c r="F795">
        <v>489</v>
      </c>
      <c r="G795" t="s">
        <v>2531</v>
      </c>
      <c r="H795">
        <v>23</v>
      </c>
      <c r="I795" t="s">
        <v>2532</v>
      </c>
      <c r="J795" t="s">
        <v>985</v>
      </c>
      <c r="K795" t="s">
        <v>986</v>
      </c>
      <c r="L795">
        <v>923</v>
      </c>
      <c r="N795" t="s">
        <v>2857</v>
      </c>
      <c r="O795" t="s">
        <v>2858</v>
      </c>
      <c r="P795">
        <v>1</v>
      </c>
      <c r="Q795" t="s">
        <v>2859</v>
      </c>
      <c r="R795" s="2">
        <v>244481</v>
      </c>
      <c r="S795" s="2">
        <v>244482</v>
      </c>
      <c r="T795" t="s">
        <v>2860</v>
      </c>
      <c r="U795">
        <v>23090975</v>
      </c>
      <c r="V795" t="s">
        <v>249</v>
      </c>
      <c r="W795">
        <v>3</v>
      </c>
      <c r="X795">
        <v>3</v>
      </c>
      <c r="Y795">
        <v>3</v>
      </c>
      <c r="Z795">
        <v>3</v>
      </c>
      <c r="AA795">
        <v>0</v>
      </c>
      <c r="AB795">
        <v>0</v>
      </c>
      <c r="AC795">
        <v>0</v>
      </c>
      <c r="AD795">
        <v>0</v>
      </c>
      <c r="AE795">
        <v>3</v>
      </c>
      <c r="AF795">
        <v>3</v>
      </c>
      <c r="AI795" t="s">
        <v>2537</v>
      </c>
      <c r="AJ795" t="s">
        <v>989</v>
      </c>
      <c r="AK795" t="s">
        <v>1039</v>
      </c>
      <c r="AL795" t="s">
        <v>1008</v>
      </c>
      <c r="AM795" t="s">
        <v>1009</v>
      </c>
      <c r="AN795" t="s">
        <v>2538</v>
      </c>
      <c r="AO795" t="s">
        <v>2539</v>
      </c>
      <c r="AP795">
        <v>10</v>
      </c>
      <c r="AQ795">
        <v>1</v>
      </c>
      <c r="AT795" t="s">
        <v>2540</v>
      </c>
      <c r="AU795" t="s">
        <v>2562</v>
      </c>
      <c r="AV795" t="s">
        <v>765</v>
      </c>
      <c r="AW795" t="s">
        <v>765</v>
      </c>
      <c r="AX795" t="s">
        <v>990</v>
      </c>
      <c r="AY795">
        <v>0</v>
      </c>
      <c r="AZ795" t="s">
        <v>994</v>
      </c>
      <c r="BA795">
        <v>1179740891263</v>
      </c>
      <c r="BD795">
        <v>1</v>
      </c>
      <c r="BF795" t="s">
        <v>2563</v>
      </c>
      <c r="BG795">
        <v>1333314600</v>
      </c>
      <c r="BH795" t="s">
        <v>995</v>
      </c>
      <c r="BI795">
        <v>3</v>
      </c>
      <c r="BJ795">
        <v>3</v>
      </c>
      <c r="BK795">
        <v>1300</v>
      </c>
      <c r="BL795" t="s">
        <v>2543</v>
      </c>
    </row>
    <row r="796" spans="3:64">
      <c r="C796" s="2">
        <v>244482</v>
      </c>
      <c r="D796" s="2">
        <v>244482</v>
      </c>
      <c r="F796">
        <v>489</v>
      </c>
      <c r="G796" t="s">
        <v>2531</v>
      </c>
      <c r="H796">
        <v>23</v>
      </c>
      <c r="I796" t="s">
        <v>2532</v>
      </c>
      <c r="J796" t="s">
        <v>985</v>
      </c>
      <c r="K796" t="s">
        <v>986</v>
      </c>
      <c r="L796">
        <v>923</v>
      </c>
      <c r="N796" t="s">
        <v>2857</v>
      </c>
      <c r="O796" t="s">
        <v>2858</v>
      </c>
      <c r="P796">
        <v>1</v>
      </c>
      <c r="Q796" t="s">
        <v>2859</v>
      </c>
      <c r="R796" s="2">
        <v>244481</v>
      </c>
      <c r="S796" s="2">
        <v>244482</v>
      </c>
      <c r="T796" t="s">
        <v>2860</v>
      </c>
      <c r="U796">
        <v>23086963</v>
      </c>
      <c r="V796" t="s">
        <v>142</v>
      </c>
      <c r="W796">
        <v>3</v>
      </c>
      <c r="X796">
        <v>3</v>
      </c>
      <c r="Y796">
        <v>3</v>
      </c>
      <c r="Z796">
        <v>3</v>
      </c>
      <c r="AA796">
        <v>0</v>
      </c>
      <c r="AB796">
        <v>0</v>
      </c>
      <c r="AC796">
        <v>0</v>
      </c>
      <c r="AD796">
        <v>0</v>
      </c>
      <c r="AE796">
        <v>3</v>
      </c>
      <c r="AF796">
        <v>3</v>
      </c>
      <c r="AI796" t="s">
        <v>2537</v>
      </c>
      <c r="AJ796" t="s">
        <v>989</v>
      </c>
      <c r="AK796" t="s">
        <v>1039</v>
      </c>
      <c r="AL796" t="s">
        <v>1008</v>
      </c>
      <c r="AM796" t="s">
        <v>1009</v>
      </c>
      <c r="AN796" t="s">
        <v>2538</v>
      </c>
      <c r="AO796" t="s">
        <v>2539</v>
      </c>
      <c r="AP796">
        <v>10</v>
      </c>
      <c r="AQ796">
        <v>1</v>
      </c>
      <c r="AT796" t="s">
        <v>2540</v>
      </c>
      <c r="AU796" t="s">
        <v>2562</v>
      </c>
      <c r="AV796" t="s">
        <v>765</v>
      </c>
      <c r="AW796" t="s">
        <v>765</v>
      </c>
      <c r="AX796" t="s">
        <v>990</v>
      </c>
      <c r="AY796">
        <v>0</v>
      </c>
      <c r="AZ796" t="s">
        <v>994</v>
      </c>
      <c r="BA796">
        <v>1179740891263</v>
      </c>
      <c r="BD796">
        <v>1</v>
      </c>
      <c r="BF796" t="s">
        <v>2563</v>
      </c>
      <c r="BG796">
        <v>1333314600</v>
      </c>
      <c r="BH796" t="s">
        <v>995</v>
      </c>
      <c r="BI796">
        <v>3</v>
      </c>
      <c r="BJ796">
        <v>3</v>
      </c>
      <c r="BK796">
        <v>1300</v>
      </c>
      <c r="BL796" t="s">
        <v>2543</v>
      </c>
    </row>
    <row r="797" spans="3:64">
      <c r="C797" s="2">
        <v>244482</v>
      </c>
      <c r="D797" s="2">
        <v>244482</v>
      </c>
      <c r="F797">
        <v>489</v>
      </c>
      <c r="G797" t="s">
        <v>2531</v>
      </c>
      <c r="H797">
        <v>23</v>
      </c>
      <c r="I797" t="s">
        <v>2532</v>
      </c>
      <c r="J797" t="s">
        <v>985</v>
      </c>
      <c r="K797" t="s">
        <v>986</v>
      </c>
      <c r="L797">
        <v>923</v>
      </c>
      <c r="N797" t="s">
        <v>2857</v>
      </c>
      <c r="O797" t="s">
        <v>2858</v>
      </c>
      <c r="P797">
        <v>1</v>
      </c>
      <c r="Q797" t="s">
        <v>2859</v>
      </c>
      <c r="R797" s="2">
        <v>244481</v>
      </c>
      <c r="S797" s="2">
        <v>244482</v>
      </c>
      <c r="T797" t="s">
        <v>2860</v>
      </c>
      <c r="U797">
        <v>23086964</v>
      </c>
      <c r="V797" t="s">
        <v>156</v>
      </c>
      <c r="W797">
        <v>3</v>
      </c>
      <c r="X797">
        <v>3</v>
      </c>
      <c r="Y797">
        <v>3</v>
      </c>
      <c r="Z797">
        <v>3</v>
      </c>
      <c r="AA797">
        <v>0</v>
      </c>
      <c r="AB797">
        <v>0</v>
      </c>
      <c r="AC797">
        <v>0</v>
      </c>
      <c r="AD797">
        <v>0</v>
      </c>
      <c r="AE797">
        <v>3</v>
      </c>
      <c r="AF797">
        <v>3</v>
      </c>
      <c r="AI797" t="s">
        <v>2537</v>
      </c>
      <c r="AJ797" t="s">
        <v>989</v>
      </c>
      <c r="AK797" t="s">
        <v>1039</v>
      </c>
      <c r="AL797" t="s">
        <v>1008</v>
      </c>
      <c r="AM797" t="s">
        <v>1009</v>
      </c>
      <c r="AN797" t="s">
        <v>2538</v>
      </c>
      <c r="AO797" t="s">
        <v>2539</v>
      </c>
      <c r="AP797">
        <v>10</v>
      </c>
      <c r="AQ797">
        <v>1</v>
      </c>
      <c r="AT797" t="s">
        <v>2540</v>
      </c>
      <c r="AU797" t="s">
        <v>2562</v>
      </c>
      <c r="AV797" t="s">
        <v>765</v>
      </c>
      <c r="AW797" t="s">
        <v>765</v>
      </c>
      <c r="AX797" t="s">
        <v>990</v>
      </c>
      <c r="AY797">
        <v>0</v>
      </c>
      <c r="AZ797" t="s">
        <v>994</v>
      </c>
      <c r="BA797">
        <v>1179740891263</v>
      </c>
      <c r="BD797">
        <v>1</v>
      </c>
      <c r="BF797" t="s">
        <v>2563</v>
      </c>
      <c r="BG797">
        <v>1333314600</v>
      </c>
      <c r="BH797" t="s">
        <v>995</v>
      </c>
      <c r="BI797">
        <v>3</v>
      </c>
      <c r="BJ797">
        <v>3</v>
      </c>
      <c r="BK797">
        <v>1300</v>
      </c>
      <c r="BL797" t="s">
        <v>2543</v>
      </c>
    </row>
    <row r="798" spans="3:64">
      <c r="C798" s="2">
        <v>244482</v>
      </c>
      <c r="D798" s="2">
        <v>244482</v>
      </c>
      <c r="F798">
        <v>489</v>
      </c>
      <c r="G798" t="s">
        <v>2531</v>
      </c>
      <c r="H798">
        <v>23</v>
      </c>
      <c r="I798" t="s">
        <v>2532</v>
      </c>
      <c r="J798" t="s">
        <v>985</v>
      </c>
      <c r="K798" t="s">
        <v>986</v>
      </c>
      <c r="L798">
        <v>923</v>
      </c>
      <c r="N798" t="s">
        <v>2857</v>
      </c>
      <c r="O798" t="s">
        <v>2858</v>
      </c>
      <c r="P798">
        <v>1</v>
      </c>
      <c r="Q798" t="s">
        <v>2859</v>
      </c>
      <c r="R798" s="2">
        <v>244481</v>
      </c>
      <c r="S798" s="2">
        <v>244482</v>
      </c>
      <c r="T798" t="s">
        <v>2860</v>
      </c>
      <c r="U798">
        <v>23086969</v>
      </c>
      <c r="V798" t="s">
        <v>189</v>
      </c>
      <c r="W798">
        <v>3</v>
      </c>
      <c r="X798">
        <v>3</v>
      </c>
      <c r="Y798">
        <v>3</v>
      </c>
      <c r="Z798">
        <v>3</v>
      </c>
      <c r="AA798">
        <v>0</v>
      </c>
      <c r="AB798">
        <v>0</v>
      </c>
      <c r="AC798">
        <v>0</v>
      </c>
      <c r="AD798">
        <v>0</v>
      </c>
      <c r="AE798">
        <v>3</v>
      </c>
      <c r="AF798">
        <v>3</v>
      </c>
      <c r="AI798" t="s">
        <v>2537</v>
      </c>
      <c r="AJ798" t="s">
        <v>989</v>
      </c>
      <c r="AK798" t="s">
        <v>1039</v>
      </c>
      <c r="AL798" t="s">
        <v>1008</v>
      </c>
      <c r="AM798" t="s">
        <v>1009</v>
      </c>
      <c r="AN798" t="s">
        <v>2538</v>
      </c>
      <c r="AO798" t="s">
        <v>2539</v>
      </c>
      <c r="AP798">
        <v>10</v>
      </c>
      <c r="AQ798">
        <v>1</v>
      </c>
      <c r="AT798" t="s">
        <v>2540</v>
      </c>
      <c r="AU798" t="s">
        <v>2562</v>
      </c>
      <c r="AV798" t="s">
        <v>765</v>
      </c>
      <c r="AW798" t="s">
        <v>765</v>
      </c>
      <c r="AX798" t="s">
        <v>990</v>
      </c>
      <c r="AY798">
        <v>0</v>
      </c>
      <c r="AZ798" t="s">
        <v>994</v>
      </c>
      <c r="BA798">
        <v>1179740891263</v>
      </c>
      <c r="BD798">
        <v>1</v>
      </c>
      <c r="BF798" t="s">
        <v>2563</v>
      </c>
      <c r="BG798">
        <v>1333314600</v>
      </c>
      <c r="BH798" t="s">
        <v>995</v>
      </c>
      <c r="BI798">
        <v>3</v>
      </c>
      <c r="BJ798">
        <v>3</v>
      </c>
      <c r="BK798">
        <v>1300</v>
      </c>
      <c r="BL798" t="s">
        <v>2543</v>
      </c>
    </row>
    <row r="799" spans="3:64">
      <c r="C799" s="2">
        <v>244482</v>
      </c>
      <c r="D799" s="2">
        <v>244482</v>
      </c>
      <c r="F799">
        <v>489</v>
      </c>
      <c r="G799" t="s">
        <v>2531</v>
      </c>
      <c r="H799">
        <v>23</v>
      </c>
      <c r="I799" t="s">
        <v>2532</v>
      </c>
      <c r="J799" t="s">
        <v>985</v>
      </c>
      <c r="K799" t="s">
        <v>986</v>
      </c>
      <c r="L799">
        <v>923</v>
      </c>
      <c r="N799" t="s">
        <v>2857</v>
      </c>
      <c r="O799" t="s">
        <v>2858</v>
      </c>
      <c r="P799">
        <v>1</v>
      </c>
      <c r="Q799" t="s">
        <v>2859</v>
      </c>
      <c r="R799" s="2">
        <v>244481</v>
      </c>
      <c r="S799" s="2">
        <v>244482</v>
      </c>
      <c r="T799" t="s">
        <v>2860</v>
      </c>
      <c r="U799">
        <v>23090974</v>
      </c>
      <c r="V799" t="s">
        <v>211</v>
      </c>
      <c r="W799">
        <v>3</v>
      </c>
      <c r="X799">
        <v>3</v>
      </c>
      <c r="Y799">
        <v>3</v>
      </c>
      <c r="Z799">
        <v>3</v>
      </c>
      <c r="AA799">
        <v>0</v>
      </c>
      <c r="AB799">
        <v>0</v>
      </c>
      <c r="AC799">
        <v>0</v>
      </c>
      <c r="AD799">
        <v>0</v>
      </c>
      <c r="AE799">
        <v>3</v>
      </c>
      <c r="AF799">
        <v>3</v>
      </c>
      <c r="AI799" t="s">
        <v>2537</v>
      </c>
      <c r="AJ799" t="s">
        <v>989</v>
      </c>
      <c r="AK799" t="s">
        <v>1039</v>
      </c>
      <c r="AL799" t="s">
        <v>1008</v>
      </c>
      <c r="AM799" t="s">
        <v>1009</v>
      </c>
      <c r="AN799" t="s">
        <v>2538</v>
      </c>
      <c r="AO799" t="s">
        <v>2539</v>
      </c>
      <c r="AP799">
        <v>10</v>
      </c>
      <c r="AQ799">
        <v>1</v>
      </c>
      <c r="AT799" t="s">
        <v>2540</v>
      </c>
      <c r="AU799" t="s">
        <v>2562</v>
      </c>
      <c r="AV799" t="s">
        <v>765</v>
      </c>
      <c r="AW799" t="s">
        <v>765</v>
      </c>
      <c r="AX799" t="s">
        <v>990</v>
      </c>
      <c r="AY799">
        <v>0</v>
      </c>
      <c r="AZ799" t="s">
        <v>994</v>
      </c>
      <c r="BA799">
        <v>1179740891263</v>
      </c>
      <c r="BD799">
        <v>1</v>
      </c>
      <c r="BF799" t="s">
        <v>2563</v>
      </c>
      <c r="BG799">
        <v>1333314600</v>
      </c>
      <c r="BH799" t="s">
        <v>995</v>
      </c>
      <c r="BI799">
        <v>3</v>
      </c>
      <c r="BJ799">
        <v>3</v>
      </c>
      <c r="BK799">
        <v>1300</v>
      </c>
      <c r="BL799" t="s">
        <v>2543</v>
      </c>
    </row>
    <row r="800" spans="3:64">
      <c r="C800" s="2">
        <v>244482</v>
      </c>
      <c r="D800" s="2">
        <v>244482</v>
      </c>
      <c r="F800">
        <v>489</v>
      </c>
      <c r="G800" t="s">
        <v>2531</v>
      </c>
      <c r="H800">
        <v>23</v>
      </c>
      <c r="I800" t="s">
        <v>2532</v>
      </c>
      <c r="J800" t="s">
        <v>985</v>
      </c>
      <c r="K800" t="s">
        <v>986</v>
      </c>
      <c r="L800">
        <v>923</v>
      </c>
      <c r="N800" t="s">
        <v>2857</v>
      </c>
      <c r="O800" t="s">
        <v>2858</v>
      </c>
      <c r="P800">
        <v>1</v>
      </c>
      <c r="Q800" t="s">
        <v>2859</v>
      </c>
      <c r="R800" s="2">
        <v>244481</v>
      </c>
      <c r="S800" s="2">
        <v>244482</v>
      </c>
      <c r="T800" t="s">
        <v>2860</v>
      </c>
      <c r="U800">
        <v>23086965</v>
      </c>
      <c r="V800" t="s">
        <v>225</v>
      </c>
      <c r="W800">
        <v>3</v>
      </c>
      <c r="X800">
        <v>3</v>
      </c>
      <c r="Y800">
        <v>3</v>
      </c>
      <c r="Z800">
        <v>3</v>
      </c>
      <c r="AA800">
        <v>0</v>
      </c>
      <c r="AB800">
        <v>0</v>
      </c>
      <c r="AC800">
        <v>0</v>
      </c>
      <c r="AD800">
        <v>0</v>
      </c>
      <c r="AE800">
        <v>3</v>
      </c>
      <c r="AF800">
        <v>3</v>
      </c>
      <c r="AI800" t="s">
        <v>2537</v>
      </c>
      <c r="AJ800" t="s">
        <v>989</v>
      </c>
      <c r="AK800" t="s">
        <v>1039</v>
      </c>
      <c r="AL800" t="s">
        <v>1008</v>
      </c>
      <c r="AM800" t="s">
        <v>1009</v>
      </c>
      <c r="AN800" t="s">
        <v>2538</v>
      </c>
      <c r="AO800" t="s">
        <v>2539</v>
      </c>
      <c r="AP800">
        <v>10</v>
      </c>
      <c r="AQ800">
        <v>1</v>
      </c>
      <c r="AT800" t="s">
        <v>2540</v>
      </c>
      <c r="AU800" t="s">
        <v>2562</v>
      </c>
      <c r="AV800" t="s">
        <v>765</v>
      </c>
      <c r="AW800" t="s">
        <v>765</v>
      </c>
      <c r="AX800" t="s">
        <v>990</v>
      </c>
      <c r="AY800">
        <v>0</v>
      </c>
      <c r="AZ800" t="s">
        <v>994</v>
      </c>
      <c r="BA800">
        <v>1179740891263</v>
      </c>
      <c r="BD800">
        <v>1</v>
      </c>
      <c r="BF800" t="s">
        <v>2563</v>
      </c>
      <c r="BG800">
        <v>1333314600</v>
      </c>
      <c r="BH800" t="s">
        <v>995</v>
      </c>
      <c r="BI800">
        <v>3</v>
      </c>
      <c r="BJ800">
        <v>3</v>
      </c>
      <c r="BK800">
        <v>1300</v>
      </c>
      <c r="BL800" t="s">
        <v>2543</v>
      </c>
    </row>
    <row r="801" spans="3:64">
      <c r="C801" s="2">
        <v>244482</v>
      </c>
      <c r="D801" s="2">
        <v>244482</v>
      </c>
      <c r="F801">
        <v>489</v>
      </c>
      <c r="G801" t="s">
        <v>2531</v>
      </c>
      <c r="H801">
        <v>23</v>
      </c>
      <c r="I801" t="s">
        <v>2532</v>
      </c>
      <c r="J801" t="s">
        <v>985</v>
      </c>
      <c r="K801" t="s">
        <v>986</v>
      </c>
      <c r="L801">
        <v>923</v>
      </c>
      <c r="N801" t="s">
        <v>2861</v>
      </c>
      <c r="O801" t="s">
        <v>2862</v>
      </c>
      <c r="P801">
        <v>1</v>
      </c>
      <c r="Q801" t="s">
        <v>2863</v>
      </c>
      <c r="R801" s="2">
        <v>244481</v>
      </c>
      <c r="S801" s="2">
        <v>244482</v>
      </c>
      <c r="T801" t="s">
        <v>2864</v>
      </c>
      <c r="U801">
        <v>23086969</v>
      </c>
      <c r="V801" t="s">
        <v>189</v>
      </c>
      <c r="W801">
        <v>3</v>
      </c>
      <c r="X801">
        <v>3</v>
      </c>
      <c r="Y801">
        <v>3</v>
      </c>
      <c r="Z801">
        <v>3</v>
      </c>
      <c r="AA801">
        <v>0</v>
      </c>
      <c r="AB801">
        <v>0</v>
      </c>
      <c r="AC801">
        <v>0</v>
      </c>
      <c r="AD801">
        <v>0</v>
      </c>
      <c r="AE801">
        <v>3</v>
      </c>
      <c r="AF801">
        <v>3</v>
      </c>
      <c r="AI801" t="s">
        <v>2537</v>
      </c>
      <c r="AJ801" t="s">
        <v>989</v>
      </c>
      <c r="AK801" t="s">
        <v>1039</v>
      </c>
      <c r="AL801" t="s">
        <v>1008</v>
      </c>
      <c r="AM801" t="s">
        <v>1009</v>
      </c>
      <c r="AN801" t="s">
        <v>2538</v>
      </c>
      <c r="AO801" t="s">
        <v>2539</v>
      </c>
      <c r="AP801">
        <v>10</v>
      </c>
      <c r="AQ801">
        <v>1</v>
      </c>
      <c r="AT801" t="s">
        <v>2540</v>
      </c>
      <c r="AU801" t="s">
        <v>2562</v>
      </c>
      <c r="AV801" t="s">
        <v>765</v>
      </c>
      <c r="AW801" t="s">
        <v>765</v>
      </c>
      <c r="AX801" t="s">
        <v>990</v>
      </c>
      <c r="AY801">
        <v>0</v>
      </c>
      <c r="AZ801" t="s">
        <v>994</v>
      </c>
      <c r="BA801">
        <v>1179740891267</v>
      </c>
      <c r="BD801">
        <v>1</v>
      </c>
      <c r="BF801" t="s">
        <v>2563</v>
      </c>
      <c r="BG801">
        <v>1333314600</v>
      </c>
      <c r="BH801" t="s">
        <v>995</v>
      </c>
      <c r="BI801">
        <v>3</v>
      </c>
      <c r="BJ801">
        <v>3</v>
      </c>
      <c r="BK801">
        <v>1300</v>
      </c>
      <c r="BL801" t="s">
        <v>2543</v>
      </c>
    </row>
    <row r="802" spans="3:64">
      <c r="C802" s="2">
        <v>244482</v>
      </c>
      <c r="D802" s="2">
        <v>244482</v>
      </c>
      <c r="F802">
        <v>489</v>
      </c>
      <c r="G802" t="s">
        <v>2531</v>
      </c>
      <c r="H802">
        <v>23</v>
      </c>
      <c r="I802" t="s">
        <v>2532</v>
      </c>
      <c r="J802" t="s">
        <v>985</v>
      </c>
      <c r="K802" t="s">
        <v>986</v>
      </c>
      <c r="L802">
        <v>923</v>
      </c>
      <c r="N802" t="s">
        <v>2861</v>
      </c>
      <c r="O802" t="s">
        <v>2862</v>
      </c>
      <c r="P802">
        <v>1</v>
      </c>
      <c r="Q802" t="s">
        <v>2863</v>
      </c>
      <c r="R802" s="2">
        <v>244481</v>
      </c>
      <c r="S802" s="2">
        <v>244482</v>
      </c>
      <c r="T802" t="s">
        <v>2864</v>
      </c>
      <c r="U802">
        <v>23039556</v>
      </c>
      <c r="V802" t="s">
        <v>267</v>
      </c>
      <c r="W802">
        <v>1</v>
      </c>
      <c r="X802">
        <v>5</v>
      </c>
      <c r="Y802">
        <v>1</v>
      </c>
      <c r="Z802">
        <v>5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5</v>
      </c>
      <c r="AI802" t="s">
        <v>2537</v>
      </c>
      <c r="AJ802" t="s">
        <v>989</v>
      </c>
      <c r="AK802" t="s">
        <v>1039</v>
      </c>
      <c r="AL802" t="s">
        <v>1008</v>
      </c>
      <c r="AM802" t="s">
        <v>1009</v>
      </c>
      <c r="AN802" t="s">
        <v>2538</v>
      </c>
      <c r="AO802" t="s">
        <v>2539</v>
      </c>
      <c r="AP802">
        <v>10</v>
      </c>
      <c r="AQ802">
        <v>1</v>
      </c>
      <c r="AT802" t="s">
        <v>2540</v>
      </c>
      <c r="AU802" t="s">
        <v>2562</v>
      </c>
      <c r="AV802" t="s">
        <v>1010</v>
      </c>
      <c r="AW802" t="s">
        <v>765</v>
      </c>
      <c r="AX802" t="s">
        <v>990</v>
      </c>
      <c r="AY802">
        <v>0</v>
      </c>
      <c r="AZ802" t="s">
        <v>994</v>
      </c>
      <c r="BA802">
        <v>1179740891267</v>
      </c>
      <c r="BD802">
        <v>1</v>
      </c>
      <c r="BF802" t="s">
        <v>2563</v>
      </c>
      <c r="BG802">
        <v>1333314600</v>
      </c>
      <c r="BH802" t="s">
        <v>995</v>
      </c>
      <c r="BI802">
        <v>1</v>
      </c>
      <c r="BJ802">
        <v>5</v>
      </c>
      <c r="BK802">
        <v>1300</v>
      </c>
      <c r="BL802" t="s">
        <v>2543</v>
      </c>
    </row>
    <row r="803" spans="3:64">
      <c r="C803" s="2">
        <v>244482</v>
      </c>
      <c r="D803" s="2">
        <v>244482</v>
      </c>
      <c r="F803">
        <v>489</v>
      </c>
      <c r="G803" t="s">
        <v>2531</v>
      </c>
      <c r="H803">
        <v>23</v>
      </c>
      <c r="I803" t="s">
        <v>2532</v>
      </c>
      <c r="J803" t="s">
        <v>985</v>
      </c>
      <c r="K803" t="s">
        <v>986</v>
      </c>
      <c r="L803">
        <v>923</v>
      </c>
      <c r="N803" t="s">
        <v>2861</v>
      </c>
      <c r="O803" t="s">
        <v>2862</v>
      </c>
      <c r="P803">
        <v>1</v>
      </c>
      <c r="Q803" t="s">
        <v>2863</v>
      </c>
      <c r="R803" s="2">
        <v>244481</v>
      </c>
      <c r="S803" s="2">
        <v>244482</v>
      </c>
      <c r="T803" t="s">
        <v>2864</v>
      </c>
      <c r="U803">
        <v>23090975</v>
      </c>
      <c r="V803" t="s">
        <v>249</v>
      </c>
      <c r="W803">
        <v>3</v>
      </c>
      <c r="X803">
        <v>3</v>
      </c>
      <c r="Y803">
        <v>3</v>
      </c>
      <c r="Z803">
        <v>3</v>
      </c>
      <c r="AA803">
        <v>0</v>
      </c>
      <c r="AB803">
        <v>0</v>
      </c>
      <c r="AC803">
        <v>0</v>
      </c>
      <c r="AD803">
        <v>0</v>
      </c>
      <c r="AE803">
        <v>3</v>
      </c>
      <c r="AF803">
        <v>3</v>
      </c>
      <c r="AI803" t="s">
        <v>2537</v>
      </c>
      <c r="AJ803" t="s">
        <v>989</v>
      </c>
      <c r="AK803" t="s">
        <v>1039</v>
      </c>
      <c r="AL803" t="s">
        <v>1008</v>
      </c>
      <c r="AM803" t="s">
        <v>1009</v>
      </c>
      <c r="AN803" t="s">
        <v>2538</v>
      </c>
      <c r="AO803" t="s">
        <v>2539</v>
      </c>
      <c r="AP803">
        <v>10</v>
      </c>
      <c r="AQ803">
        <v>1</v>
      </c>
      <c r="AT803" t="s">
        <v>2540</v>
      </c>
      <c r="AU803" t="s">
        <v>2562</v>
      </c>
      <c r="AV803" t="s">
        <v>765</v>
      </c>
      <c r="AW803" t="s">
        <v>765</v>
      </c>
      <c r="AX803" t="s">
        <v>990</v>
      </c>
      <c r="AY803">
        <v>0</v>
      </c>
      <c r="AZ803" t="s">
        <v>994</v>
      </c>
      <c r="BA803">
        <v>1179740891267</v>
      </c>
      <c r="BD803">
        <v>1</v>
      </c>
      <c r="BF803" t="s">
        <v>2563</v>
      </c>
      <c r="BG803">
        <v>1333314600</v>
      </c>
      <c r="BH803" t="s">
        <v>995</v>
      </c>
      <c r="BI803">
        <v>3</v>
      </c>
      <c r="BJ803">
        <v>3</v>
      </c>
      <c r="BK803">
        <v>1300</v>
      </c>
      <c r="BL803" t="s">
        <v>2543</v>
      </c>
    </row>
    <row r="804" spans="3:64">
      <c r="C804" s="2">
        <v>244482</v>
      </c>
      <c r="D804" s="2">
        <v>244482</v>
      </c>
      <c r="F804">
        <v>489</v>
      </c>
      <c r="G804" t="s">
        <v>2531</v>
      </c>
      <c r="H804">
        <v>23</v>
      </c>
      <c r="I804" t="s">
        <v>2532</v>
      </c>
      <c r="J804" t="s">
        <v>985</v>
      </c>
      <c r="K804" t="s">
        <v>986</v>
      </c>
      <c r="L804">
        <v>923</v>
      </c>
      <c r="N804" t="s">
        <v>2861</v>
      </c>
      <c r="O804" t="s">
        <v>2862</v>
      </c>
      <c r="P804">
        <v>1</v>
      </c>
      <c r="Q804" t="s">
        <v>2863</v>
      </c>
      <c r="R804" s="2">
        <v>244481</v>
      </c>
      <c r="S804" s="2">
        <v>244482</v>
      </c>
      <c r="T804" t="s">
        <v>2864</v>
      </c>
      <c r="U804">
        <v>23086964</v>
      </c>
      <c r="V804" t="s">
        <v>156</v>
      </c>
      <c r="W804">
        <v>3</v>
      </c>
      <c r="X804">
        <v>3</v>
      </c>
      <c r="Y804">
        <v>3</v>
      </c>
      <c r="Z804">
        <v>3</v>
      </c>
      <c r="AA804">
        <v>0</v>
      </c>
      <c r="AB804">
        <v>0</v>
      </c>
      <c r="AC804">
        <v>0</v>
      </c>
      <c r="AD804">
        <v>0</v>
      </c>
      <c r="AE804">
        <v>3</v>
      </c>
      <c r="AF804">
        <v>3</v>
      </c>
      <c r="AI804" t="s">
        <v>2537</v>
      </c>
      <c r="AJ804" t="s">
        <v>989</v>
      </c>
      <c r="AK804" t="s">
        <v>1039</v>
      </c>
      <c r="AL804" t="s">
        <v>1008</v>
      </c>
      <c r="AM804" t="s">
        <v>1009</v>
      </c>
      <c r="AN804" t="s">
        <v>2538</v>
      </c>
      <c r="AO804" t="s">
        <v>2539</v>
      </c>
      <c r="AP804">
        <v>10</v>
      </c>
      <c r="AQ804">
        <v>1</v>
      </c>
      <c r="AT804" t="s">
        <v>2540</v>
      </c>
      <c r="AU804" t="s">
        <v>2562</v>
      </c>
      <c r="AV804" t="s">
        <v>765</v>
      </c>
      <c r="AW804" t="s">
        <v>765</v>
      </c>
      <c r="AX804" t="s">
        <v>990</v>
      </c>
      <c r="AY804">
        <v>0</v>
      </c>
      <c r="AZ804" t="s">
        <v>994</v>
      </c>
      <c r="BA804">
        <v>1179740891267</v>
      </c>
      <c r="BD804">
        <v>1</v>
      </c>
      <c r="BF804" t="s">
        <v>2563</v>
      </c>
      <c r="BG804">
        <v>1333314600</v>
      </c>
      <c r="BH804" t="s">
        <v>995</v>
      </c>
      <c r="BI804">
        <v>3</v>
      </c>
      <c r="BJ804">
        <v>3</v>
      </c>
      <c r="BK804">
        <v>1300</v>
      </c>
      <c r="BL804" t="s">
        <v>2543</v>
      </c>
    </row>
    <row r="805" spans="3:64">
      <c r="C805" s="2">
        <v>244482</v>
      </c>
      <c r="D805" s="2">
        <v>244482</v>
      </c>
      <c r="F805">
        <v>489</v>
      </c>
      <c r="G805" t="s">
        <v>2531</v>
      </c>
      <c r="H805">
        <v>23</v>
      </c>
      <c r="I805" t="s">
        <v>2532</v>
      </c>
      <c r="J805" t="s">
        <v>985</v>
      </c>
      <c r="K805" t="s">
        <v>986</v>
      </c>
      <c r="L805">
        <v>923</v>
      </c>
      <c r="N805" t="s">
        <v>2861</v>
      </c>
      <c r="O805" t="s">
        <v>2862</v>
      </c>
      <c r="P805">
        <v>1</v>
      </c>
      <c r="Q805" t="s">
        <v>2863</v>
      </c>
      <c r="R805" s="2">
        <v>244481</v>
      </c>
      <c r="S805" s="2">
        <v>244482</v>
      </c>
      <c r="T805" t="s">
        <v>2864</v>
      </c>
      <c r="U805">
        <v>23084674</v>
      </c>
      <c r="V805" t="s">
        <v>19</v>
      </c>
      <c r="W805">
        <v>2</v>
      </c>
      <c r="X805">
        <v>0.8</v>
      </c>
      <c r="Y805">
        <v>2</v>
      </c>
      <c r="Z805">
        <v>0.8</v>
      </c>
      <c r="AA805">
        <v>0</v>
      </c>
      <c r="AB805">
        <v>0</v>
      </c>
      <c r="AC805">
        <v>0</v>
      </c>
      <c r="AD805">
        <v>0</v>
      </c>
      <c r="AE805">
        <v>2</v>
      </c>
      <c r="AF805">
        <v>0.8</v>
      </c>
      <c r="AI805" t="s">
        <v>2537</v>
      </c>
      <c r="AJ805" t="s">
        <v>989</v>
      </c>
      <c r="AK805" t="s">
        <v>1007</v>
      </c>
      <c r="AL805" t="s">
        <v>1484</v>
      </c>
      <c r="AM805" t="s">
        <v>1009</v>
      </c>
      <c r="AN805" t="s">
        <v>2538</v>
      </c>
      <c r="AO805" t="s">
        <v>2539</v>
      </c>
      <c r="AP805">
        <v>10</v>
      </c>
      <c r="AQ805">
        <v>1</v>
      </c>
      <c r="AT805" t="s">
        <v>2540</v>
      </c>
      <c r="AU805" t="s">
        <v>2562</v>
      </c>
      <c r="AV805" t="s">
        <v>914</v>
      </c>
      <c r="AW805" t="s">
        <v>765</v>
      </c>
      <c r="AX805" t="s">
        <v>990</v>
      </c>
      <c r="AY805">
        <v>0</v>
      </c>
      <c r="AZ805" t="s">
        <v>994</v>
      </c>
      <c r="BA805">
        <v>1179740891267</v>
      </c>
      <c r="BD805">
        <v>1</v>
      </c>
      <c r="BF805" t="s">
        <v>2563</v>
      </c>
      <c r="BG805">
        <v>1333314600</v>
      </c>
      <c r="BH805" t="s">
        <v>995</v>
      </c>
      <c r="BI805">
        <v>2</v>
      </c>
      <c r="BJ805">
        <v>0.8</v>
      </c>
      <c r="BK805">
        <v>1300</v>
      </c>
      <c r="BL805" t="s">
        <v>2543</v>
      </c>
    </row>
    <row r="806" spans="3:64">
      <c r="C806" s="2">
        <v>244482</v>
      </c>
      <c r="D806" s="2">
        <v>244482</v>
      </c>
      <c r="F806">
        <v>489</v>
      </c>
      <c r="G806" t="s">
        <v>2531</v>
      </c>
      <c r="H806">
        <v>23</v>
      </c>
      <c r="I806" t="s">
        <v>2532</v>
      </c>
      <c r="J806" t="s">
        <v>985</v>
      </c>
      <c r="K806" t="s">
        <v>986</v>
      </c>
      <c r="L806">
        <v>923</v>
      </c>
      <c r="N806" t="s">
        <v>2861</v>
      </c>
      <c r="O806" t="s">
        <v>2862</v>
      </c>
      <c r="P806">
        <v>1</v>
      </c>
      <c r="Q806" t="s">
        <v>2863</v>
      </c>
      <c r="R806" s="2">
        <v>244481</v>
      </c>
      <c r="S806" s="2">
        <v>244482</v>
      </c>
      <c r="T806" t="s">
        <v>2864</v>
      </c>
      <c r="U806">
        <v>23090984</v>
      </c>
      <c r="V806" t="s">
        <v>227</v>
      </c>
      <c r="W806">
        <v>3</v>
      </c>
      <c r="X806">
        <v>3</v>
      </c>
      <c r="Y806">
        <v>3</v>
      </c>
      <c r="Z806">
        <v>3</v>
      </c>
      <c r="AA806">
        <v>0</v>
      </c>
      <c r="AB806">
        <v>0</v>
      </c>
      <c r="AC806">
        <v>0</v>
      </c>
      <c r="AD806">
        <v>0</v>
      </c>
      <c r="AE806">
        <v>3</v>
      </c>
      <c r="AF806">
        <v>3</v>
      </c>
      <c r="AI806" t="s">
        <v>2537</v>
      </c>
      <c r="AJ806" t="s">
        <v>989</v>
      </c>
      <c r="AK806" t="s">
        <v>1039</v>
      </c>
      <c r="AL806" t="s">
        <v>1008</v>
      </c>
      <c r="AM806" t="s">
        <v>1009</v>
      </c>
      <c r="AN806" t="s">
        <v>2538</v>
      </c>
      <c r="AO806" t="s">
        <v>2539</v>
      </c>
      <c r="AP806">
        <v>10</v>
      </c>
      <c r="AQ806">
        <v>1</v>
      </c>
      <c r="AT806" t="s">
        <v>2540</v>
      </c>
      <c r="AU806" t="s">
        <v>2562</v>
      </c>
      <c r="AV806" t="s">
        <v>765</v>
      </c>
      <c r="AW806" t="s">
        <v>765</v>
      </c>
      <c r="AX806" t="s">
        <v>990</v>
      </c>
      <c r="AY806">
        <v>0</v>
      </c>
      <c r="AZ806" t="s">
        <v>994</v>
      </c>
      <c r="BA806">
        <v>1179740891267</v>
      </c>
      <c r="BD806">
        <v>1</v>
      </c>
      <c r="BF806" t="s">
        <v>2563</v>
      </c>
      <c r="BG806">
        <v>1333314600</v>
      </c>
      <c r="BH806" t="s">
        <v>995</v>
      </c>
      <c r="BI806">
        <v>3</v>
      </c>
      <c r="BJ806">
        <v>3</v>
      </c>
      <c r="BK806">
        <v>1300</v>
      </c>
      <c r="BL806" t="s">
        <v>2543</v>
      </c>
    </row>
    <row r="807" spans="3:64">
      <c r="C807" s="2">
        <v>244482</v>
      </c>
      <c r="D807" s="2">
        <v>244482</v>
      </c>
      <c r="F807">
        <v>489</v>
      </c>
      <c r="G807" t="s">
        <v>2531</v>
      </c>
      <c r="H807">
        <v>23</v>
      </c>
      <c r="I807" t="s">
        <v>2532</v>
      </c>
      <c r="J807" t="s">
        <v>985</v>
      </c>
      <c r="K807" t="s">
        <v>986</v>
      </c>
      <c r="L807">
        <v>923</v>
      </c>
      <c r="N807" t="s">
        <v>2861</v>
      </c>
      <c r="O807" t="s">
        <v>2862</v>
      </c>
      <c r="P807">
        <v>1</v>
      </c>
      <c r="Q807" t="s">
        <v>2863</v>
      </c>
      <c r="R807" s="2">
        <v>244481</v>
      </c>
      <c r="S807" s="2">
        <v>244482</v>
      </c>
      <c r="T807" t="s">
        <v>2864</v>
      </c>
      <c r="U807">
        <v>23086968</v>
      </c>
      <c r="V807" t="s">
        <v>247</v>
      </c>
      <c r="W807">
        <v>3</v>
      </c>
      <c r="X807">
        <v>3</v>
      </c>
      <c r="Y807">
        <v>3</v>
      </c>
      <c r="Z807">
        <v>3</v>
      </c>
      <c r="AA807">
        <v>0</v>
      </c>
      <c r="AB807">
        <v>0</v>
      </c>
      <c r="AC807">
        <v>0</v>
      </c>
      <c r="AD807">
        <v>0</v>
      </c>
      <c r="AE807">
        <v>3</v>
      </c>
      <c r="AF807">
        <v>3</v>
      </c>
      <c r="AI807" t="s">
        <v>2537</v>
      </c>
      <c r="AJ807" t="s">
        <v>989</v>
      </c>
      <c r="AK807" t="s">
        <v>1039</v>
      </c>
      <c r="AL807" t="s">
        <v>1008</v>
      </c>
      <c r="AM807" t="s">
        <v>1009</v>
      </c>
      <c r="AN807" t="s">
        <v>2538</v>
      </c>
      <c r="AO807" t="s">
        <v>2539</v>
      </c>
      <c r="AP807">
        <v>10</v>
      </c>
      <c r="AQ807">
        <v>1</v>
      </c>
      <c r="AT807" t="s">
        <v>2540</v>
      </c>
      <c r="AU807" t="s">
        <v>2562</v>
      </c>
      <c r="AV807" t="s">
        <v>765</v>
      </c>
      <c r="AW807" t="s">
        <v>765</v>
      </c>
      <c r="AX807" t="s">
        <v>990</v>
      </c>
      <c r="AY807">
        <v>0</v>
      </c>
      <c r="AZ807" t="s">
        <v>994</v>
      </c>
      <c r="BA807">
        <v>1179740891267</v>
      </c>
      <c r="BD807">
        <v>1</v>
      </c>
      <c r="BF807" t="s">
        <v>2563</v>
      </c>
      <c r="BG807">
        <v>1333314600</v>
      </c>
      <c r="BH807" t="s">
        <v>995</v>
      </c>
      <c r="BI807">
        <v>3</v>
      </c>
      <c r="BJ807">
        <v>3</v>
      </c>
      <c r="BK807">
        <v>1300</v>
      </c>
      <c r="BL807" t="s">
        <v>2543</v>
      </c>
    </row>
    <row r="808" spans="3:64">
      <c r="C808" s="2">
        <v>244482</v>
      </c>
      <c r="D808" s="2">
        <v>244482</v>
      </c>
      <c r="F808">
        <v>489</v>
      </c>
      <c r="G808" t="s">
        <v>2531</v>
      </c>
      <c r="H808">
        <v>23</v>
      </c>
      <c r="I808" t="s">
        <v>2532</v>
      </c>
      <c r="J808" t="s">
        <v>985</v>
      </c>
      <c r="K808" t="s">
        <v>986</v>
      </c>
      <c r="L808">
        <v>923</v>
      </c>
      <c r="N808" t="s">
        <v>2865</v>
      </c>
      <c r="O808" t="s">
        <v>2866</v>
      </c>
      <c r="P808">
        <v>1</v>
      </c>
      <c r="Q808" t="s">
        <v>2867</v>
      </c>
      <c r="R808" s="2">
        <v>244481</v>
      </c>
      <c r="S808" s="2">
        <v>244482</v>
      </c>
      <c r="T808" t="s">
        <v>2868</v>
      </c>
      <c r="U808">
        <v>23086970</v>
      </c>
      <c r="V808" t="s">
        <v>191</v>
      </c>
      <c r="W808">
        <v>3</v>
      </c>
      <c r="X808">
        <v>3</v>
      </c>
      <c r="Y808">
        <v>3</v>
      </c>
      <c r="Z808">
        <v>3</v>
      </c>
      <c r="AA808">
        <v>0</v>
      </c>
      <c r="AB808">
        <v>0</v>
      </c>
      <c r="AC808">
        <v>0</v>
      </c>
      <c r="AD808">
        <v>0</v>
      </c>
      <c r="AE808">
        <v>3</v>
      </c>
      <c r="AF808">
        <v>3</v>
      </c>
      <c r="AI808" t="s">
        <v>2537</v>
      </c>
      <c r="AJ808" t="s">
        <v>989</v>
      </c>
      <c r="AK808" t="s">
        <v>1039</v>
      </c>
      <c r="AL808" t="s">
        <v>1008</v>
      </c>
      <c r="AM808" t="s">
        <v>1009</v>
      </c>
      <c r="AN808" t="s">
        <v>2538</v>
      </c>
      <c r="AO808" t="s">
        <v>2539</v>
      </c>
      <c r="AP808">
        <v>10</v>
      </c>
      <c r="AQ808">
        <v>1</v>
      </c>
      <c r="AT808" t="s">
        <v>2540</v>
      </c>
      <c r="AU808" t="s">
        <v>2562</v>
      </c>
      <c r="AV808" t="s">
        <v>765</v>
      </c>
      <c r="AW808" t="s">
        <v>765</v>
      </c>
      <c r="AX808" t="s">
        <v>990</v>
      </c>
      <c r="AY808">
        <v>0</v>
      </c>
      <c r="AZ808" t="s">
        <v>994</v>
      </c>
      <c r="BA808">
        <v>1179740891323</v>
      </c>
      <c r="BD808">
        <v>1</v>
      </c>
      <c r="BF808" t="s">
        <v>2563</v>
      </c>
      <c r="BG808">
        <v>1333314600</v>
      </c>
      <c r="BH808" t="s">
        <v>995</v>
      </c>
      <c r="BI808">
        <v>3</v>
      </c>
      <c r="BJ808">
        <v>3</v>
      </c>
      <c r="BL808" t="s">
        <v>2543</v>
      </c>
    </row>
    <row r="809" spans="3:64">
      <c r="C809" s="2">
        <v>244482</v>
      </c>
      <c r="D809" s="2">
        <v>244482</v>
      </c>
      <c r="F809">
        <v>489</v>
      </c>
      <c r="G809" t="s">
        <v>2531</v>
      </c>
      <c r="H809">
        <v>23</v>
      </c>
      <c r="I809" t="s">
        <v>2532</v>
      </c>
      <c r="J809" t="s">
        <v>985</v>
      </c>
      <c r="K809" t="s">
        <v>986</v>
      </c>
      <c r="L809">
        <v>923</v>
      </c>
      <c r="N809" t="s">
        <v>2865</v>
      </c>
      <c r="O809" t="s">
        <v>2866</v>
      </c>
      <c r="P809">
        <v>1</v>
      </c>
      <c r="Q809" t="s">
        <v>2867</v>
      </c>
      <c r="R809" s="2">
        <v>244481</v>
      </c>
      <c r="S809" s="2">
        <v>244482</v>
      </c>
      <c r="T809" t="s">
        <v>2868</v>
      </c>
      <c r="U809">
        <v>23086965</v>
      </c>
      <c r="V809" t="s">
        <v>225</v>
      </c>
      <c r="W809">
        <v>3</v>
      </c>
      <c r="X809">
        <v>3</v>
      </c>
      <c r="Y809">
        <v>3</v>
      </c>
      <c r="Z809">
        <v>3</v>
      </c>
      <c r="AA809">
        <v>0</v>
      </c>
      <c r="AB809">
        <v>0</v>
      </c>
      <c r="AC809">
        <v>0</v>
      </c>
      <c r="AD809">
        <v>0</v>
      </c>
      <c r="AE809">
        <v>3</v>
      </c>
      <c r="AF809">
        <v>3</v>
      </c>
      <c r="AI809" t="s">
        <v>2537</v>
      </c>
      <c r="AJ809" t="s">
        <v>989</v>
      </c>
      <c r="AK809" t="s">
        <v>1039</v>
      </c>
      <c r="AL809" t="s">
        <v>1008</v>
      </c>
      <c r="AM809" t="s">
        <v>1009</v>
      </c>
      <c r="AN809" t="s">
        <v>2538</v>
      </c>
      <c r="AO809" t="s">
        <v>2539</v>
      </c>
      <c r="AP809">
        <v>10</v>
      </c>
      <c r="AQ809">
        <v>1</v>
      </c>
      <c r="AT809" t="s">
        <v>2540</v>
      </c>
      <c r="AU809" t="s">
        <v>2562</v>
      </c>
      <c r="AV809" t="s">
        <v>765</v>
      </c>
      <c r="AW809" t="s">
        <v>765</v>
      </c>
      <c r="AX809" t="s">
        <v>990</v>
      </c>
      <c r="AY809">
        <v>0</v>
      </c>
      <c r="AZ809" t="s">
        <v>994</v>
      </c>
      <c r="BA809">
        <v>1179740891323</v>
      </c>
      <c r="BD809">
        <v>1</v>
      </c>
      <c r="BF809" t="s">
        <v>2563</v>
      </c>
      <c r="BG809">
        <v>1333314600</v>
      </c>
      <c r="BH809" t="s">
        <v>995</v>
      </c>
      <c r="BI809">
        <v>3</v>
      </c>
      <c r="BJ809">
        <v>3</v>
      </c>
      <c r="BL809" t="s">
        <v>2543</v>
      </c>
    </row>
    <row r="810" spans="3:64">
      <c r="C810" s="2">
        <v>244482</v>
      </c>
      <c r="D810" s="2">
        <v>244482</v>
      </c>
      <c r="F810">
        <v>489</v>
      </c>
      <c r="G810" t="s">
        <v>2531</v>
      </c>
      <c r="H810">
        <v>23</v>
      </c>
      <c r="I810" t="s">
        <v>2532</v>
      </c>
      <c r="J810" t="s">
        <v>985</v>
      </c>
      <c r="K810" t="s">
        <v>986</v>
      </c>
      <c r="L810">
        <v>923</v>
      </c>
      <c r="N810" t="s">
        <v>2865</v>
      </c>
      <c r="O810" t="s">
        <v>2866</v>
      </c>
      <c r="P810">
        <v>1</v>
      </c>
      <c r="Q810" t="s">
        <v>2867</v>
      </c>
      <c r="R810" s="2">
        <v>244481</v>
      </c>
      <c r="S810" s="2">
        <v>244482</v>
      </c>
      <c r="T810" t="s">
        <v>2868</v>
      </c>
      <c r="U810">
        <v>23090974</v>
      </c>
      <c r="V810" t="s">
        <v>211</v>
      </c>
      <c r="W810">
        <v>3</v>
      </c>
      <c r="X810">
        <v>3</v>
      </c>
      <c r="Y810">
        <v>3</v>
      </c>
      <c r="Z810">
        <v>3</v>
      </c>
      <c r="AA810">
        <v>0</v>
      </c>
      <c r="AB810">
        <v>0</v>
      </c>
      <c r="AC810">
        <v>0</v>
      </c>
      <c r="AD810">
        <v>0</v>
      </c>
      <c r="AE810">
        <v>3</v>
      </c>
      <c r="AF810">
        <v>3</v>
      </c>
      <c r="AI810" t="s">
        <v>2537</v>
      </c>
      <c r="AJ810" t="s">
        <v>989</v>
      </c>
      <c r="AK810" t="s">
        <v>1039</v>
      </c>
      <c r="AL810" t="s">
        <v>1008</v>
      </c>
      <c r="AM810" t="s">
        <v>1009</v>
      </c>
      <c r="AN810" t="s">
        <v>2538</v>
      </c>
      <c r="AO810" t="s">
        <v>2539</v>
      </c>
      <c r="AP810">
        <v>10</v>
      </c>
      <c r="AQ810">
        <v>1</v>
      </c>
      <c r="AT810" t="s">
        <v>2540</v>
      </c>
      <c r="AU810" t="s">
        <v>2562</v>
      </c>
      <c r="AV810" t="s">
        <v>765</v>
      </c>
      <c r="AW810" t="s">
        <v>765</v>
      </c>
      <c r="AX810" t="s">
        <v>990</v>
      </c>
      <c r="AY810">
        <v>0</v>
      </c>
      <c r="AZ810" t="s">
        <v>994</v>
      </c>
      <c r="BA810">
        <v>1179740891323</v>
      </c>
      <c r="BD810">
        <v>1</v>
      </c>
      <c r="BF810" t="s">
        <v>2563</v>
      </c>
      <c r="BG810">
        <v>1333314600</v>
      </c>
      <c r="BH810" t="s">
        <v>995</v>
      </c>
      <c r="BI810">
        <v>3</v>
      </c>
      <c r="BJ810">
        <v>3</v>
      </c>
      <c r="BL810" t="s">
        <v>2543</v>
      </c>
    </row>
    <row r="811" spans="3:64">
      <c r="C811" s="2">
        <v>244482</v>
      </c>
      <c r="D811" s="2">
        <v>244482</v>
      </c>
      <c r="F811">
        <v>489</v>
      </c>
      <c r="G811" t="s">
        <v>2531</v>
      </c>
      <c r="H811">
        <v>23</v>
      </c>
      <c r="I811" t="s">
        <v>2532</v>
      </c>
      <c r="J811" t="s">
        <v>985</v>
      </c>
      <c r="K811" t="s">
        <v>986</v>
      </c>
      <c r="L811">
        <v>923</v>
      </c>
      <c r="N811" t="s">
        <v>2865</v>
      </c>
      <c r="O811" t="s">
        <v>2866</v>
      </c>
      <c r="P811">
        <v>1</v>
      </c>
      <c r="Q811" t="s">
        <v>2867</v>
      </c>
      <c r="R811" s="2">
        <v>244481</v>
      </c>
      <c r="S811" s="2">
        <v>244482</v>
      </c>
      <c r="T811" t="s">
        <v>2868</v>
      </c>
      <c r="U811">
        <v>23039556</v>
      </c>
      <c r="V811" t="s">
        <v>267</v>
      </c>
      <c r="W811">
        <v>4</v>
      </c>
      <c r="X811">
        <v>20</v>
      </c>
      <c r="Y811">
        <v>4</v>
      </c>
      <c r="Z811">
        <v>20</v>
      </c>
      <c r="AA811">
        <v>0</v>
      </c>
      <c r="AB811">
        <v>0</v>
      </c>
      <c r="AC811">
        <v>0</v>
      </c>
      <c r="AD811">
        <v>0</v>
      </c>
      <c r="AE811">
        <v>4</v>
      </c>
      <c r="AF811">
        <v>20</v>
      </c>
      <c r="AI811" t="s">
        <v>2537</v>
      </c>
      <c r="AJ811" t="s">
        <v>989</v>
      </c>
      <c r="AK811" t="s">
        <v>1039</v>
      </c>
      <c r="AL811" t="s">
        <v>1008</v>
      </c>
      <c r="AM811" t="s">
        <v>1009</v>
      </c>
      <c r="AN811" t="s">
        <v>2538</v>
      </c>
      <c r="AO811" t="s">
        <v>2539</v>
      </c>
      <c r="AP811">
        <v>10</v>
      </c>
      <c r="AQ811">
        <v>1</v>
      </c>
      <c r="AT811" t="s">
        <v>2540</v>
      </c>
      <c r="AU811" t="s">
        <v>2562</v>
      </c>
      <c r="AV811" t="s">
        <v>1010</v>
      </c>
      <c r="AW811" t="s">
        <v>765</v>
      </c>
      <c r="AX811" t="s">
        <v>990</v>
      </c>
      <c r="AY811">
        <v>0</v>
      </c>
      <c r="AZ811" t="s">
        <v>994</v>
      </c>
      <c r="BA811">
        <v>1179740891323</v>
      </c>
      <c r="BD811">
        <v>1</v>
      </c>
      <c r="BF811" t="s">
        <v>2563</v>
      </c>
      <c r="BG811">
        <v>1333314600</v>
      </c>
      <c r="BH811" t="s">
        <v>995</v>
      </c>
      <c r="BI811">
        <v>4</v>
      </c>
      <c r="BJ811">
        <v>20</v>
      </c>
      <c r="BL811" t="s">
        <v>2543</v>
      </c>
    </row>
    <row r="812" spans="3:64">
      <c r="C812" s="2">
        <v>244482</v>
      </c>
      <c r="D812" s="2">
        <v>244482</v>
      </c>
      <c r="F812">
        <v>489</v>
      </c>
      <c r="G812" t="s">
        <v>2531</v>
      </c>
      <c r="H812">
        <v>23</v>
      </c>
      <c r="I812" t="s">
        <v>2532</v>
      </c>
      <c r="J812" t="s">
        <v>985</v>
      </c>
      <c r="K812" t="s">
        <v>986</v>
      </c>
      <c r="L812">
        <v>923</v>
      </c>
      <c r="N812" t="s">
        <v>2865</v>
      </c>
      <c r="O812" t="s">
        <v>2866</v>
      </c>
      <c r="P812">
        <v>1</v>
      </c>
      <c r="Q812" t="s">
        <v>2867</v>
      </c>
      <c r="R812" s="2">
        <v>244481</v>
      </c>
      <c r="S812" s="2">
        <v>244482</v>
      </c>
      <c r="T812" t="s">
        <v>2868</v>
      </c>
      <c r="U812">
        <v>23095547</v>
      </c>
      <c r="V812" t="s">
        <v>144</v>
      </c>
      <c r="W812">
        <v>3</v>
      </c>
      <c r="X812">
        <v>3</v>
      </c>
      <c r="Y812">
        <v>3</v>
      </c>
      <c r="Z812">
        <v>3</v>
      </c>
      <c r="AA812">
        <v>0</v>
      </c>
      <c r="AB812">
        <v>0</v>
      </c>
      <c r="AC812">
        <v>0</v>
      </c>
      <c r="AD812">
        <v>0</v>
      </c>
      <c r="AE812">
        <v>3</v>
      </c>
      <c r="AF812">
        <v>3</v>
      </c>
      <c r="AI812" t="s">
        <v>2537</v>
      </c>
      <c r="AJ812" t="s">
        <v>989</v>
      </c>
      <c r="AK812" t="s">
        <v>1039</v>
      </c>
      <c r="AL812" t="s">
        <v>1008</v>
      </c>
      <c r="AM812" t="s">
        <v>1009</v>
      </c>
      <c r="AN812" t="s">
        <v>2538</v>
      </c>
      <c r="AO812" t="s">
        <v>2539</v>
      </c>
      <c r="AP812">
        <v>10</v>
      </c>
      <c r="AQ812">
        <v>1</v>
      </c>
      <c r="AT812" t="s">
        <v>2540</v>
      </c>
      <c r="AU812" t="s">
        <v>2562</v>
      </c>
      <c r="AV812" t="s">
        <v>765</v>
      </c>
      <c r="AW812" t="s">
        <v>765</v>
      </c>
      <c r="AX812" t="s">
        <v>990</v>
      </c>
      <c r="AY812">
        <v>0</v>
      </c>
      <c r="AZ812" t="s">
        <v>994</v>
      </c>
      <c r="BA812">
        <v>1179740891323</v>
      </c>
      <c r="BD812">
        <v>1</v>
      </c>
      <c r="BF812" t="s">
        <v>2563</v>
      </c>
      <c r="BG812">
        <v>1333314600</v>
      </c>
      <c r="BH812" t="s">
        <v>995</v>
      </c>
      <c r="BI812">
        <v>3</v>
      </c>
      <c r="BJ812">
        <v>3</v>
      </c>
      <c r="BL812" t="s">
        <v>2543</v>
      </c>
    </row>
    <row r="813" spans="3:64">
      <c r="C813" s="2">
        <v>244482</v>
      </c>
      <c r="D813" s="2">
        <v>244482</v>
      </c>
      <c r="F813">
        <v>489</v>
      </c>
      <c r="G813" t="s">
        <v>2531</v>
      </c>
      <c r="H813">
        <v>23</v>
      </c>
      <c r="I813" t="s">
        <v>2532</v>
      </c>
      <c r="J813" t="s">
        <v>985</v>
      </c>
      <c r="K813" t="s">
        <v>986</v>
      </c>
      <c r="L813">
        <v>923</v>
      </c>
      <c r="N813" t="s">
        <v>2865</v>
      </c>
      <c r="O813" t="s">
        <v>2866</v>
      </c>
      <c r="P813">
        <v>1</v>
      </c>
      <c r="Q813" t="s">
        <v>2867</v>
      </c>
      <c r="R813" s="2">
        <v>244481</v>
      </c>
      <c r="S813" s="2">
        <v>244482</v>
      </c>
      <c r="T813" t="s">
        <v>2868</v>
      </c>
      <c r="U813">
        <v>23095553</v>
      </c>
      <c r="V813" t="s">
        <v>67</v>
      </c>
      <c r="W813">
        <v>3</v>
      </c>
      <c r="X813">
        <v>3</v>
      </c>
      <c r="Y813">
        <v>3</v>
      </c>
      <c r="Z813">
        <v>3</v>
      </c>
      <c r="AA813">
        <v>0</v>
      </c>
      <c r="AB813">
        <v>0</v>
      </c>
      <c r="AC813">
        <v>0</v>
      </c>
      <c r="AD813">
        <v>0</v>
      </c>
      <c r="AE813">
        <v>3</v>
      </c>
      <c r="AF813">
        <v>3</v>
      </c>
      <c r="AI813" t="s">
        <v>2537</v>
      </c>
      <c r="AJ813" t="s">
        <v>989</v>
      </c>
      <c r="AK813" t="s">
        <v>1007</v>
      </c>
      <c r="AL813" t="s">
        <v>1008</v>
      </c>
      <c r="AM813" t="s">
        <v>1009</v>
      </c>
      <c r="AN813" t="s">
        <v>2538</v>
      </c>
      <c r="AO813" t="s">
        <v>2539</v>
      </c>
      <c r="AP813">
        <v>10</v>
      </c>
      <c r="AQ813">
        <v>1</v>
      </c>
      <c r="AT813" t="s">
        <v>2540</v>
      </c>
      <c r="AU813" t="s">
        <v>2562</v>
      </c>
      <c r="AV813" t="s">
        <v>765</v>
      </c>
      <c r="AW813" t="s">
        <v>765</v>
      </c>
      <c r="AX813" t="s">
        <v>990</v>
      </c>
      <c r="AY813">
        <v>0</v>
      </c>
      <c r="AZ813" t="s">
        <v>994</v>
      </c>
      <c r="BA813">
        <v>1179740891323</v>
      </c>
      <c r="BD813">
        <v>1</v>
      </c>
      <c r="BF813" t="s">
        <v>2563</v>
      </c>
      <c r="BG813">
        <v>1333314600</v>
      </c>
      <c r="BH813" t="s">
        <v>995</v>
      </c>
      <c r="BI813">
        <v>3</v>
      </c>
      <c r="BJ813">
        <v>3</v>
      </c>
      <c r="BL813" t="s">
        <v>2543</v>
      </c>
    </row>
    <row r="814" spans="3:64">
      <c r="C814" s="2">
        <v>244482</v>
      </c>
      <c r="D814" s="2">
        <v>244482</v>
      </c>
      <c r="F814">
        <v>489</v>
      </c>
      <c r="G814" t="s">
        <v>2531</v>
      </c>
      <c r="H814">
        <v>23</v>
      </c>
      <c r="I814" t="s">
        <v>2532</v>
      </c>
      <c r="J814" t="s">
        <v>985</v>
      </c>
      <c r="K814" t="s">
        <v>986</v>
      </c>
      <c r="L814">
        <v>923</v>
      </c>
      <c r="N814" t="s">
        <v>2865</v>
      </c>
      <c r="O814" t="s">
        <v>2866</v>
      </c>
      <c r="P814">
        <v>1</v>
      </c>
      <c r="Q814" t="s">
        <v>2867</v>
      </c>
      <c r="R814" s="2">
        <v>244481</v>
      </c>
      <c r="S814" s="2">
        <v>244482</v>
      </c>
      <c r="T814" t="s">
        <v>2868</v>
      </c>
      <c r="U814">
        <v>23090975</v>
      </c>
      <c r="V814" t="s">
        <v>249</v>
      </c>
      <c r="W814">
        <v>3</v>
      </c>
      <c r="X814">
        <v>3</v>
      </c>
      <c r="Y814">
        <v>3</v>
      </c>
      <c r="Z814">
        <v>3</v>
      </c>
      <c r="AA814">
        <v>0</v>
      </c>
      <c r="AB814">
        <v>0</v>
      </c>
      <c r="AC814">
        <v>0</v>
      </c>
      <c r="AD814">
        <v>0</v>
      </c>
      <c r="AE814">
        <v>3</v>
      </c>
      <c r="AF814">
        <v>3</v>
      </c>
      <c r="AI814" t="s">
        <v>2537</v>
      </c>
      <c r="AJ814" t="s">
        <v>989</v>
      </c>
      <c r="AK814" t="s">
        <v>1039</v>
      </c>
      <c r="AL814" t="s">
        <v>1008</v>
      </c>
      <c r="AM814" t="s">
        <v>1009</v>
      </c>
      <c r="AN814" t="s">
        <v>2538</v>
      </c>
      <c r="AO814" t="s">
        <v>2539</v>
      </c>
      <c r="AP814">
        <v>10</v>
      </c>
      <c r="AQ814">
        <v>1</v>
      </c>
      <c r="AT814" t="s">
        <v>2540</v>
      </c>
      <c r="AU814" t="s">
        <v>2562</v>
      </c>
      <c r="AV814" t="s">
        <v>765</v>
      </c>
      <c r="AW814" t="s">
        <v>765</v>
      </c>
      <c r="AX814" t="s">
        <v>990</v>
      </c>
      <c r="AY814">
        <v>0</v>
      </c>
      <c r="AZ814" t="s">
        <v>994</v>
      </c>
      <c r="BA814">
        <v>1179740891323</v>
      </c>
      <c r="BD814">
        <v>1</v>
      </c>
      <c r="BF814" t="s">
        <v>2563</v>
      </c>
      <c r="BG814">
        <v>1333314600</v>
      </c>
      <c r="BH814" t="s">
        <v>995</v>
      </c>
      <c r="BI814">
        <v>3</v>
      </c>
      <c r="BJ814">
        <v>3</v>
      </c>
      <c r="BL814" t="s">
        <v>2543</v>
      </c>
    </row>
    <row r="815" spans="3:64">
      <c r="C815" s="2">
        <v>244482</v>
      </c>
      <c r="D815" s="2">
        <v>244482</v>
      </c>
      <c r="F815">
        <v>489</v>
      </c>
      <c r="G815" t="s">
        <v>2531</v>
      </c>
      <c r="H815">
        <v>23</v>
      </c>
      <c r="I815" t="s">
        <v>2532</v>
      </c>
      <c r="J815" t="s">
        <v>985</v>
      </c>
      <c r="K815" t="s">
        <v>986</v>
      </c>
      <c r="L815">
        <v>923</v>
      </c>
      <c r="N815" t="s">
        <v>2865</v>
      </c>
      <c r="O815" t="s">
        <v>2866</v>
      </c>
      <c r="P815">
        <v>1</v>
      </c>
      <c r="Q815" t="s">
        <v>2867</v>
      </c>
      <c r="R815" s="2">
        <v>244481</v>
      </c>
      <c r="S815" s="2">
        <v>244482</v>
      </c>
      <c r="T815" t="s">
        <v>2868</v>
      </c>
      <c r="U815">
        <v>23086967</v>
      </c>
      <c r="V815" t="s">
        <v>209</v>
      </c>
      <c r="W815">
        <v>3</v>
      </c>
      <c r="X815">
        <v>3</v>
      </c>
      <c r="Y815">
        <v>3</v>
      </c>
      <c r="Z815">
        <v>3</v>
      </c>
      <c r="AA815">
        <v>0</v>
      </c>
      <c r="AB815">
        <v>0</v>
      </c>
      <c r="AC815">
        <v>0</v>
      </c>
      <c r="AD815">
        <v>0</v>
      </c>
      <c r="AE815">
        <v>3</v>
      </c>
      <c r="AF815">
        <v>3</v>
      </c>
      <c r="AI815" t="s">
        <v>2537</v>
      </c>
      <c r="AJ815" t="s">
        <v>989</v>
      </c>
      <c r="AK815" t="s">
        <v>1039</v>
      </c>
      <c r="AL815" t="s">
        <v>1008</v>
      </c>
      <c r="AM815" t="s">
        <v>1009</v>
      </c>
      <c r="AN815" t="s">
        <v>2538</v>
      </c>
      <c r="AO815" t="s">
        <v>2539</v>
      </c>
      <c r="AP815">
        <v>10</v>
      </c>
      <c r="AQ815">
        <v>1</v>
      </c>
      <c r="AT815" t="s">
        <v>2540</v>
      </c>
      <c r="AU815" t="s">
        <v>2562</v>
      </c>
      <c r="AV815" t="s">
        <v>765</v>
      </c>
      <c r="AW815" t="s">
        <v>765</v>
      </c>
      <c r="AX815" t="s">
        <v>990</v>
      </c>
      <c r="AY815">
        <v>0</v>
      </c>
      <c r="AZ815" t="s">
        <v>994</v>
      </c>
      <c r="BA815">
        <v>1179740891323</v>
      </c>
      <c r="BD815">
        <v>1</v>
      </c>
      <c r="BF815" t="s">
        <v>2563</v>
      </c>
      <c r="BG815">
        <v>1333314600</v>
      </c>
      <c r="BH815" t="s">
        <v>995</v>
      </c>
      <c r="BI815">
        <v>3</v>
      </c>
      <c r="BJ815">
        <v>3</v>
      </c>
      <c r="BL815" t="s">
        <v>2543</v>
      </c>
    </row>
    <row r="816" spans="3:64">
      <c r="C816" s="2">
        <v>244482</v>
      </c>
      <c r="D816" s="2">
        <v>244482</v>
      </c>
      <c r="F816">
        <v>489</v>
      </c>
      <c r="G816" t="s">
        <v>2531</v>
      </c>
      <c r="H816">
        <v>23</v>
      </c>
      <c r="I816" t="s">
        <v>2532</v>
      </c>
      <c r="J816" t="s">
        <v>985</v>
      </c>
      <c r="K816" t="s">
        <v>986</v>
      </c>
      <c r="L816">
        <v>923</v>
      </c>
      <c r="N816" t="s">
        <v>2865</v>
      </c>
      <c r="O816" t="s">
        <v>2866</v>
      </c>
      <c r="P816">
        <v>1</v>
      </c>
      <c r="Q816" t="s">
        <v>2867</v>
      </c>
      <c r="R816" s="2">
        <v>244481</v>
      </c>
      <c r="S816" s="2">
        <v>244482</v>
      </c>
      <c r="T816" t="s">
        <v>2868</v>
      </c>
      <c r="U816">
        <v>23086966</v>
      </c>
      <c r="V816" t="s">
        <v>199</v>
      </c>
      <c r="W816">
        <v>3</v>
      </c>
      <c r="X816">
        <v>3</v>
      </c>
      <c r="Y816">
        <v>3</v>
      </c>
      <c r="Z816">
        <v>3</v>
      </c>
      <c r="AA816">
        <v>0</v>
      </c>
      <c r="AB816">
        <v>0</v>
      </c>
      <c r="AC816">
        <v>0</v>
      </c>
      <c r="AD816">
        <v>0</v>
      </c>
      <c r="AE816">
        <v>3</v>
      </c>
      <c r="AF816">
        <v>3</v>
      </c>
      <c r="AI816" t="s">
        <v>2537</v>
      </c>
      <c r="AJ816" t="s">
        <v>989</v>
      </c>
      <c r="AK816" t="s">
        <v>1039</v>
      </c>
      <c r="AL816" t="s">
        <v>1008</v>
      </c>
      <c r="AM816" t="s">
        <v>1009</v>
      </c>
      <c r="AN816" t="s">
        <v>2538</v>
      </c>
      <c r="AO816" t="s">
        <v>2539</v>
      </c>
      <c r="AP816">
        <v>10</v>
      </c>
      <c r="AQ816">
        <v>1</v>
      </c>
      <c r="AT816" t="s">
        <v>2540</v>
      </c>
      <c r="AU816" t="s">
        <v>2562</v>
      </c>
      <c r="AV816" t="s">
        <v>765</v>
      </c>
      <c r="AW816" t="s">
        <v>765</v>
      </c>
      <c r="AX816" t="s">
        <v>990</v>
      </c>
      <c r="AY816">
        <v>0</v>
      </c>
      <c r="AZ816" t="s">
        <v>994</v>
      </c>
      <c r="BA816">
        <v>1179740891323</v>
      </c>
      <c r="BD816">
        <v>1</v>
      </c>
      <c r="BF816" t="s">
        <v>2563</v>
      </c>
      <c r="BG816">
        <v>1333314600</v>
      </c>
      <c r="BH816" t="s">
        <v>995</v>
      </c>
      <c r="BI816">
        <v>3</v>
      </c>
      <c r="BJ816">
        <v>3</v>
      </c>
      <c r="BL816" t="s">
        <v>2543</v>
      </c>
    </row>
    <row r="817" spans="3:64">
      <c r="C817" s="2">
        <v>244482</v>
      </c>
      <c r="D817" s="2">
        <v>244482</v>
      </c>
      <c r="F817">
        <v>489</v>
      </c>
      <c r="G817" t="s">
        <v>2531</v>
      </c>
      <c r="H817">
        <v>23</v>
      </c>
      <c r="I817" t="s">
        <v>2532</v>
      </c>
      <c r="J817" t="s">
        <v>985</v>
      </c>
      <c r="K817" t="s">
        <v>986</v>
      </c>
      <c r="L817">
        <v>923</v>
      </c>
      <c r="N817" t="s">
        <v>2865</v>
      </c>
      <c r="O817" t="s">
        <v>2866</v>
      </c>
      <c r="P817">
        <v>1</v>
      </c>
      <c r="Q817" t="s">
        <v>2867</v>
      </c>
      <c r="R817" s="2">
        <v>244481</v>
      </c>
      <c r="S817" s="2">
        <v>244482</v>
      </c>
      <c r="T817" t="s">
        <v>2868</v>
      </c>
      <c r="U817">
        <v>23086964</v>
      </c>
      <c r="V817" t="s">
        <v>156</v>
      </c>
      <c r="W817">
        <v>9</v>
      </c>
      <c r="X817">
        <v>9</v>
      </c>
      <c r="Y817">
        <v>9</v>
      </c>
      <c r="Z817">
        <v>9</v>
      </c>
      <c r="AA817">
        <v>0</v>
      </c>
      <c r="AB817">
        <v>0</v>
      </c>
      <c r="AC817">
        <v>0</v>
      </c>
      <c r="AD817">
        <v>0</v>
      </c>
      <c r="AE817">
        <v>9</v>
      </c>
      <c r="AF817">
        <v>9</v>
      </c>
      <c r="AI817" t="s">
        <v>2537</v>
      </c>
      <c r="AJ817" t="s">
        <v>989</v>
      </c>
      <c r="AK817" t="s">
        <v>1039</v>
      </c>
      <c r="AL817" t="s">
        <v>1008</v>
      </c>
      <c r="AM817" t="s">
        <v>1009</v>
      </c>
      <c r="AN817" t="s">
        <v>2538</v>
      </c>
      <c r="AO817" t="s">
        <v>2539</v>
      </c>
      <c r="AP817">
        <v>10</v>
      </c>
      <c r="AQ817">
        <v>1</v>
      </c>
      <c r="AT817" t="s">
        <v>2540</v>
      </c>
      <c r="AU817" t="s">
        <v>2562</v>
      </c>
      <c r="AV817" t="s">
        <v>765</v>
      </c>
      <c r="AW817" t="s">
        <v>765</v>
      </c>
      <c r="AX817" t="s">
        <v>990</v>
      </c>
      <c r="AY817">
        <v>0</v>
      </c>
      <c r="AZ817" t="s">
        <v>994</v>
      </c>
      <c r="BA817">
        <v>1179740891323</v>
      </c>
      <c r="BD817">
        <v>1</v>
      </c>
      <c r="BF817" t="s">
        <v>2563</v>
      </c>
      <c r="BG817">
        <v>1333314600</v>
      </c>
      <c r="BH817" t="s">
        <v>995</v>
      </c>
      <c r="BI817">
        <v>9</v>
      </c>
      <c r="BJ817">
        <v>9</v>
      </c>
      <c r="BL817" t="s">
        <v>2543</v>
      </c>
    </row>
    <row r="818" spans="3:64">
      <c r="C818" s="2">
        <v>244482</v>
      </c>
      <c r="D818" s="2">
        <v>244482</v>
      </c>
      <c r="F818">
        <v>489</v>
      </c>
      <c r="G818" t="s">
        <v>2531</v>
      </c>
      <c r="H818">
        <v>23</v>
      </c>
      <c r="I818" t="s">
        <v>2532</v>
      </c>
      <c r="J818" t="s">
        <v>985</v>
      </c>
      <c r="K818" t="s">
        <v>986</v>
      </c>
      <c r="L818">
        <v>923</v>
      </c>
      <c r="N818" t="s">
        <v>2865</v>
      </c>
      <c r="O818" t="s">
        <v>2866</v>
      </c>
      <c r="P818">
        <v>1</v>
      </c>
      <c r="Q818" t="s">
        <v>2867</v>
      </c>
      <c r="R818" s="2">
        <v>244481</v>
      </c>
      <c r="S818" s="2">
        <v>244482</v>
      </c>
      <c r="T818" t="s">
        <v>2868</v>
      </c>
      <c r="U818">
        <v>23086963</v>
      </c>
      <c r="V818" t="s">
        <v>142</v>
      </c>
      <c r="W818">
        <v>9</v>
      </c>
      <c r="X818">
        <v>9</v>
      </c>
      <c r="Y818">
        <v>9</v>
      </c>
      <c r="Z818">
        <v>9</v>
      </c>
      <c r="AA818">
        <v>0</v>
      </c>
      <c r="AB818">
        <v>0</v>
      </c>
      <c r="AC818">
        <v>0</v>
      </c>
      <c r="AD818">
        <v>0</v>
      </c>
      <c r="AE818">
        <v>9</v>
      </c>
      <c r="AF818">
        <v>9</v>
      </c>
      <c r="AI818" t="s">
        <v>2537</v>
      </c>
      <c r="AJ818" t="s">
        <v>989</v>
      </c>
      <c r="AK818" t="s">
        <v>1039</v>
      </c>
      <c r="AL818" t="s">
        <v>1008</v>
      </c>
      <c r="AM818" t="s">
        <v>1009</v>
      </c>
      <c r="AN818" t="s">
        <v>2538</v>
      </c>
      <c r="AO818" t="s">
        <v>2539</v>
      </c>
      <c r="AP818">
        <v>10</v>
      </c>
      <c r="AQ818">
        <v>1</v>
      </c>
      <c r="AT818" t="s">
        <v>2540</v>
      </c>
      <c r="AU818" t="s">
        <v>2562</v>
      </c>
      <c r="AV818" t="s">
        <v>765</v>
      </c>
      <c r="AW818" t="s">
        <v>765</v>
      </c>
      <c r="AX818" t="s">
        <v>990</v>
      </c>
      <c r="AY818">
        <v>0</v>
      </c>
      <c r="AZ818" t="s">
        <v>994</v>
      </c>
      <c r="BA818">
        <v>1179740891323</v>
      </c>
      <c r="BD818">
        <v>1</v>
      </c>
      <c r="BF818" t="s">
        <v>2563</v>
      </c>
      <c r="BG818">
        <v>1333314600</v>
      </c>
      <c r="BH818" t="s">
        <v>995</v>
      </c>
      <c r="BI818">
        <v>9</v>
      </c>
      <c r="BJ818">
        <v>9</v>
      </c>
      <c r="BL818" t="s">
        <v>2543</v>
      </c>
    </row>
    <row r="819" spans="3:64">
      <c r="C819" s="2">
        <v>244482</v>
      </c>
      <c r="D819" s="2">
        <v>244482</v>
      </c>
      <c r="F819">
        <v>489</v>
      </c>
      <c r="G819" t="s">
        <v>2531</v>
      </c>
      <c r="H819">
        <v>23</v>
      </c>
      <c r="I819" t="s">
        <v>2532</v>
      </c>
      <c r="J819" t="s">
        <v>985</v>
      </c>
      <c r="K819" t="s">
        <v>986</v>
      </c>
      <c r="L819">
        <v>923</v>
      </c>
      <c r="N819" t="s">
        <v>2865</v>
      </c>
      <c r="O819" t="s">
        <v>2866</v>
      </c>
      <c r="P819">
        <v>1</v>
      </c>
      <c r="Q819" t="s">
        <v>2867</v>
      </c>
      <c r="R819" s="2">
        <v>244481</v>
      </c>
      <c r="S819" s="2">
        <v>244482</v>
      </c>
      <c r="T819" t="s">
        <v>2868</v>
      </c>
      <c r="U819">
        <v>23086969</v>
      </c>
      <c r="V819" t="s">
        <v>189</v>
      </c>
      <c r="W819">
        <v>6</v>
      </c>
      <c r="X819">
        <v>6</v>
      </c>
      <c r="Y819">
        <v>6</v>
      </c>
      <c r="Z819">
        <v>6</v>
      </c>
      <c r="AA819">
        <v>0</v>
      </c>
      <c r="AB819">
        <v>0</v>
      </c>
      <c r="AC819">
        <v>0</v>
      </c>
      <c r="AD819">
        <v>0</v>
      </c>
      <c r="AE819">
        <v>6</v>
      </c>
      <c r="AF819">
        <v>6</v>
      </c>
      <c r="AI819" t="s">
        <v>2537</v>
      </c>
      <c r="AJ819" t="s">
        <v>989</v>
      </c>
      <c r="AK819" t="s">
        <v>1039</v>
      </c>
      <c r="AL819" t="s">
        <v>1008</v>
      </c>
      <c r="AM819" t="s">
        <v>1009</v>
      </c>
      <c r="AN819" t="s">
        <v>2538</v>
      </c>
      <c r="AO819" t="s">
        <v>2539</v>
      </c>
      <c r="AP819">
        <v>10</v>
      </c>
      <c r="AQ819">
        <v>1</v>
      </c>
      <c r="AT819" t="s">
        <v>2540</v>
      </c>
      <c r="AU819" t="s">
        <v>2562</v>
      </c>
      <c r="AV819" t="s">
        <v>765</v>
      </c>
      <c r="AW819" t="s">
        <v>765</v>
      </c>
      <c r="AX819" t="s">
        <v>990</v>
      </c>
      <c r="AY819">
        <v>0</v>
      </c>
      <c r="AZ819" t="s">
        <v>994</v>
      </c>
      <c r="BA819">
        <v>1179740891323</v>
      </c>
      <c r="BD819">
        <v>1</v>
      </c>
      <c r="BF819" t="s">
        <v>2563</v>
      </c>
      <c r="BG819">
        <v>1333314600</v>
      </c>
      <c r="BH819" t="s">
        <v>995</v>
      </c>
      <c r="BI819">
        <v>6</v>
      </c>
      <c r="BJ819">
        <v>6</v>
      </c>
      <c r="BL819" t="s">
        <v>2543</v>
      </c>
    </row>
    <row r="820" spans="3:64">
      <c r="C820" s="2">
        <v>244482</v>
      </c>
      <c r="D820" s="2">
        <v>244482</v>
      </c>
      <c r="F820">
        <v>489</v>
      </c>
      <c r="G820" t="s">
        <v>2531</v>
      </c>
      <c r="H820">
        <v>23</v>
      </c>
      <c r="I820" t="s">
        <v>2532</v>
      </c>
      <c r="J820" t="s">
        <v>985</v>
      </c>
      <c r="K820" t="s">
        <v>986</v>
      </c>
      <c r="L820">
        <v>923</v>
      </c>
      <c r="N820" t="s">
        <v>2865</v>
      </c>
      <c r="O820" t="s">
        <v>2866</v>
      </c>
      <c r="P820">
        <v>1</v>
      </c>
      <c r="Q820" t="s">
        <v>2867</v>
      </c>
      <c r="R820" s="2">
        <v>244481</v>
      </c>
      <c r="S820" s="2">
        <v>244482</v>
      </c>
      <c r="T820" t="s">
        <v>2868</v>
      </c>
      <c r="U820">
        <v>23090967</v>
      </c>
      <c r="V820" t="s">
        <v>63</v>
      </c>
      <c r="W820">
        <v>3</v>
      </c>
      <c r="X820">
        <v>3</v>
      </c>
      <c r="Y820">
        <v>3</v>
      </c>
      <c r="Z820">
        <v>3</v>
      </c>
      <c r="AA820">
        <v>0</v>
      </c>
      <c r="AB820">
        <v>0</v>
      </c>
      <c r="AC820">
        <v>0</v>
      </c>
      <c r="AD820">
        <v>0</v>
      </c>
      <c r="AE820">
        <v>3</v>
      </c>
      <c r="AF820">
        <v>3</v>
      </c>
      <c r="AI820" t="s">
        <v>2537</v>
      </c>
      <c r="AJ820" t="s">
        <v>989</v>
      </c>
      <c r="AK820" t="s">
        <v>1007</v>
      </c>
      <c r="AL820" t="s">
        <v>1008</v>
      </c>
      <c r="AM820" t="s">
        <v>1009</v>
      </c>
      <c r="AN820" t="s">
        <v>2538</v>
      </c>
      <c r="AO820" t="s">
        <v>2539</v>
      </c>
      <c r="AP820">
        <v>10</v>
      </c>
      <c r="AQ820">
        <v>1</v>
      </c>
      <c r="AT820" t="s">
        <v>2540</v>
      </c>
      <c r="AU820" t="s">
        <v>2562</v>
      </c>
      <c r="AV820" t="s">
        <v>765</v>
      </c>
      <c r="AW820" t="s">
        <v>765</v>
      </c>
      <c r="AX820" t="s">
        <v>990</v>
      </c>
      <c r="AY820">
        <v>0</v>
      </c>
      <c r="AZ820" t="s">
        <v>994</v>
      </c>
      <c r="BA820">
        <v>1179740891323</v>
      </c>
      <c r="BD820">
        <v>1</v>
      </c>
      <c r="BF820" t="s">
        <v>2563</v>
      </c>
      <c r="BG820">
        <v>1333314600</v>
      </c>
      <c r="BH820" t="s">
        <v>995</v>
      </c>
      <c r="BI820">
        <v>3</v>
      </c>
      <c r="BJ820">
        <v>3</v>
      </c>
      <c r="BL820" t="s">
        <v>2543</v>
      </c>
    </row>
    <row r="821" spans="3:64">
      <c r="C821" s="2">
        <v>244482</v>
      </c>
      <c r="D821" s="2">
        <v>244482</v>
      </c>
      <c r="F821">
        <v>489</v>
      </c>
      <c r="G821" t="s">
        <v>2531</v>
      </c>
      <c r="H821">
        <v>23</v>
      </c>
      <c r="I821" t="s">
        <v>2532</v>
      </c>
      <c r="J821" t="s">
        <v>985</v>
      </c>
      <c r="K821" t="s">
        <v>986</v>
      </c>
      <c r="L821">
        <v>923</v>
      </c>
      <c r="N821" t="s">
        <v>2865</v>
      </c>
      <c r="O821" t="s">
        <v>2866</v>
      </c>
      <c r="P821">
        <v>1</v>
      </c>
      <c r="Q821" t="s">
        <v>2867</v>
      </c>
      <c r="R821" s="2">
        <v>244481</v>
      </c>
      <c r="S821" s="2">
        <v>244482</v>
      </c>
      <c r="T821" t="s">
        <v>2868</v>
      </c>
      <c r="U821">
        <v>23090984</v>
      </c>
      <c r="V821" t="s">
        <v>227</v>
      </c>
      <c r="W821">
        <v>9</v>
      </c>
      <c r="X821">
        <v>9</v>
      </c>
      <c r="Y821">
        <v>9</v>
      </c>
      <c r="Z821">
        <v>9</v>
      </c>
      <c r="AA821">
        <v>0</v>
      </c>
      <c r="AB821">
        <v>0</v>
      </c>
      <c r="AC821">
        <v>0</v>
      </c>
      <c r="AD821">
        <v>0</v>
      </c>
      <c r="AE821">
        <v>9</v>
      </c>
      <c r="AF821">
        <v>9</v>
      </c>
      <c r="AI821" t="s">
        <v>2537</v>
      </c>
      <c r="AJ821" t="s">
        <v>989</v>
      </c>
      <c r="AK821" t="s">
        <v>1039</v>
      </c>
      <c r="AL821" t="s">
        <v>1008</v>
      </c>
      <c r="AM821" t="s">
        <v>1009</v>
      </c>
      <c r="AN821" t="s">
        <v>2538</v>
      </c>
      <c r="AO821" t="s">
        <v>2539</v>
      </c>
      <c r="AP821">
        <v>10</v>
      </c>
      <c r="AQ821">
        <v>1</v>
      </c>
      <c r="AT821" t="s">
        <v>2540</v>
      </c>
      <c r="AU821" t="s">
        <v>2562</v>
      </c>
      <c r="AV821" t="s">
        <v>765</v>
      </c>
      <c r="AW821" t="s">
        <v>765</v>
      </c>
      <c r="AX821" t="s">
        <v>990</v>
      </c>
      <c r="AY821">
        <v>0</v>
      </c>
      <c r="AZ821" t="s">
        <v>994</v>
      </c>
      <c r="BA821">
        <v>1179740891323</v>
      </c>
      <c r="BD821">
        <v>1</v>
      </c>
      <c r="BF821" t="s">
        <v>2563</v>
      </c>
      <c r="BG821">
        <v>1333314600</v>
      </c>
      <c r="BH821" t="s">
        <v>995</v>
      </c>
      <c r="BI821">
        <v>9</v>
      </c>
      <c r="BJ821">
        <v>9</v>
      </c>
      <c r="BL821" t="s">
        <v>2543</v>
      </c>
    </row>
    <row r="822" spans="3:64">
      <c r="C822" s="2">
        <v>244482</v>
      </c>
      <c r="D822" s="2">
        <v>244482</v>
      </c>
      <c r="F822">
        <v>489</v>
      </c>
      <c r="G822" t="s">
        <v>2531</v>
      </c>
      <c r="H822">
        <v>23</v>
      </c>
      <c r="I822" t="s">
        <v>2532</v>
      </c>
      <c r="J822" t="s">
        <v>985</v>
      </c>
      <c r="K822" t="s">
        <v>986</v>
      </c>
      <c r="L822">
        <v>923</v>
      </c>
      <c r="N822" t="s">
        <v>2869</v>
      </c>
      <c r="O822" t="s">
        <v>2870</v>
      </c>
      <c r="P822">
        <v>1</v>
      </c>
      <c r="Q822" t="s">
        <v>2871</v>
      </c>
      <c r="R822" s="2">
        <v>244481</v>
      </c>
      <c r="S822" s="2">
        <v>244482</v>
      </c>
      <c r="T822" t="s">
        <v>2872</v>
      </c>
      <c r="U822">
        <v>23086963</v>
      </c>
      <c r="V822" t="s">
        <v>142</v>
      </c>
      <c r="W822">
        <v>21</v>
      </c>
      <c r="X822">
        <v>21</v>
      </c>
      <c r="Y822">
        <v>21</v>
      </c>
      <c r="Z822">
        <v>21</v>
      </c>
      <c r="AA822">
        <v>0</v>
      </c>
      <c r="AB822">
        <v>0</v>
      </c>
      <c r="AC822">
        <v>0</v>
      </c>
      <c r="AD822">
        <v>0</v>
      </c>
      <c r="AE822">
        <v>21</v>
      </c>
      <c r="AF822">
        <v>21</v>
      </c>
      <c r="AI822" t="s">
        <v>2537</v>
      </c>
      <c r="AJ822" t="s">
        <v>989</v>
      </c>
      <c r="AK822" t="s">
        <v>1039</v>
      </c>
      <c r="AL822" t="s">
        <v>1008</v>
      </c>
      <c r="AM822" t="s">
        <v>1009</v>
      </c>
      <c r="AN822" t="s">
        <v>2538</v>
      </c>
      <c r="AO822" t="s">
        <v>2539</v>
      </c>
      <c r="AP822">
        <v>10</v>
      </c>
      <c r="AQ822">
        <v>1</v>
      </c>
      <c r="AT822" t="s">
        <v>2540</v>
      </c>
      <c r="AU822" t="s">
        <v>2562</v>
      </c>
      <c r="AV822" t="s">
        <v>765</v>
      </c>
      <c r="AW822" t="s">
        <v>765</v>
      </c>
      <c r="AX822" t="s">
        <v>990</v>
      </c>
      <c r="AY822">
        <v>0</v>
      </c>
      <c r="AZ822" t="s">
        <v>994</v>
      </c>
      <c r="BA822">
        <v>1179740891329</v>
      </c>
      <c r="BD822">
        <v>1</v>
      </c>
      <c r="BF822" t="s">
        <v>2563</v>
      </c>
      <c r="BG822">
        <v>1333314600</v>
      </c>
      <c r="BH822" t="s">
        <v>995</v>
      </c>
      <c r="BI822">
        <v>21</v>
      </c>
      <c r="BJ822">
        <v>21</v>
      </c>
      <c r="BK822">
        <v>1300</v>
      </c>
      <c r="BL822" t="s">
        <v>2543</v>
      </c>
    </row>
    <row r="823" spans="3:64">
      <c r="C823" s="2">
        <v>244482</v>
      </c>
      <c r="D823" s="2">
        <v>244482</v>
      </c>
      <c r="F823">
        <v>489</v>
      </c>
      <c r="G823" t="s">
        <v>2531</v>
      </c>
      <c r="H823">
        <v>23</v>
      </c>
      <c r="I823" t="s">
        <v>2532</v>
      </c>
      <c r="J823" t="s">
        <v>985</v>
      </c>
      <c r="K823" t="s">
        <v>986</v>
      </c>
      <c r="L823">
        <v>923</v>
      </c>
      <c r="N823" t="s">
        <v>2869</v>
      </c>
      <c r="O823" t="s">
        <v>2870</v>
      </c>
      <c r="P823">
        <v>1</v>
      </c>
      <c r="Q823" t="s">
        <v>2871</v>
      </c>
      <c r="R823" s="2">
        <v>244481</v>
      </c>
      <c r="S823" s="2">
        <v>244482</v>
      </c>
      <c r="T823" t="s">
        <v>2872</v>
      </c>
      <c r="U823">
        <v>23000193</v>
      </c>
      <c r="V823" t="s">
        <v>110</v>
      </c>
      <c r="W823">
        <v>4</v>
      </c>
      <c r="X823">
        <v>4</v>
      </c>
      <c r="Y823">
        <v>4</v>
      </c>
      <c r="Z823">
        <v>4</v>
      </c>
      <c r="AA823">
        <v>0</v>
      </c>
      <c r="AB823">
        <v>0</v>
      </c>
      <c r="AC823">
        <v>0</v>
      </c>
      <c r="AD823">
        <v>0</v>
      </c>
      <c r="AE823">
        <v>4</v>
      </c>
      <c r="AF823">
        <v>4</v>
      </c>
      <c r="AI823" t="s">
        <v>2537</v>
      </c>
      <c r="AJ823" t="s">
        <v>989</v>
      </c>
      <c r="AK823" t="s">
        <v>1007</v>
      </c>
      <c r="AL823" t="s">
        <v>1008</v>
      </c>
      <c r="AM823" t="s">
        <v>1009</v>
      </c>
      <c r="AN823" t="s">
        <v>2538</v>
      </c>
      <c r="AO823" t="s">
        <v>2539</v>
      </c>
      <c r="AP823">
        <v>10</v>
      </c>
      <c r="AQ823">
        <v>1</v>
      </c>
      <c r="AT823" t="s">
        <v>2540</v>
      </c>
      <c r="AU823" t="s">
        <v>2562</v>
      </c>
      <c r="AV823" t="s">
        <v>765</v>
      </c>
      <c r="AW823" t="s">
        <v>765</v>
      </c>
      <c r="AX823" t="s">
        <v>990</v>
      </c>
      <c r="AY823">
        <v>0</v>
      </c>
      <c r="AZ823" t="s">
        <v>994</v>
      </c>
      <c r="BA823">
        <v>1179740891329</v>
      </c>
      <c r="BD823">
        <v>1</v>
      </c>
      <c r="BF823" t="s">
        <v>2563</v>
      </c>
      <c r="BG823">
        <v>1333314600</v>
      </c>
      <c r="BH823" t="s">
        <v>995</v>
      </c>
      <c r="BI823">
        <v>4</v>
      </c>
      <c r="BJ823">
        <v>4</v>
      </c>
      <c r="BK823">
        <v>1300</v>
      </c>
      <c r="BL823" t="s">
        <v>2543</v>
      </c>
    </row>
    <row r="824" spans="3:64">
      <c r="C824" s="2">
        <v>244482</v>
      </c>
      <c r="D824" s="2">
        <v>244482</v>
      </c>
      <c r="F824">
        <v>489</v>
      </c>
      <c r="G824" t="s">
        <v>2531</v>
      </c>
      <c r="H824">
        <v>23</v>
      </c>
      <c r="I824" t="s">
        <v>2532</v>
      </c>
      <c r="J824" t="s">
        <v>985</v>
      </c>
      <c r="K824" t="s">
        <v>986</v>
      </c>
      <c r="L824">
        <v>923</v>
      </c>
      <c r="N824" t="s">
        <v>2869</v>
      </c>
      <c r="O824" t="s">
        <v>2870</v>
      </c>
      <c r="P824">
        <v>1</v>
      </c>
      <c r="Q824" t="s">
        <v>2871</v>
      </c>
      <c r="R824" s="2">
        <v>244481</v>
      </c>
      <c r="S824" s="2">
        <v>244482</v>
      </c>
      <c r="T824" t="s">
        <v>2872</v>
      </c>
      <c r="U824">
        <v>23090984</v>
      </c>
      <c r="V824" t="s">
        <v>227</v>
      </c>
      <c r="W824">
        <v>3</v>
      </c>
      <c r="X824">
        <v>3</v>
      </c>
      <c r="Y824">
        <v>3</v>
      </c>
      <c r="Z824">
        <v>3</v>
      </c>
      <c r="AA824">
        <v>0</v>
      </c>
      <c r="AB824">
        <v>0</v>
      </c>
      <c r="AC824">
        <v>0</v>
      </c>
      <c r="AD824">
        <v>0</v>
      </c>
      <c r="AE824">
        <v>3</v>
      </c>
      <c r="AF824">
        <v>3</v>
      </c>
      <c r="AI824" t="s">
        <v>2537</v>
      </c>
      <c r="AJ824" t="s">
        <v>989</v>
      </c>
      <c r="AK824" t="s">
        <v>1039</v>
      </c>
      <c r="AL824" t="s">
        <v>1008</v>
      </c>
      <c r="AM824" t="s">
        <v>1009</v>
      </c>
      <c r="AN824" t="s">
        <v>2538</v>
      </c>
      <c r="AO824" t="s">
        <v>2539</v>
      </c>
      <c r="AP824">
        <v>10</v>
      </c>
      <c r="AQ824">
        <v>1</v>
      </c>
      <c r="AT824" t="s">
        <v>2540</v>
      </c>
      <c r="AU824" t="s">
        <v>2562</v>
      </c>
      <c r="AV824" t="s">
        <v>765</v>
      </c>
      <c r="AW824" t="s">
        <v>765</v>
      </c>
      <c r="AX824" t="s">
        <v>990</v>
      </c>
      <c r="AY824">
        <v>0</v>
      </c>
      <c r="AZ824" t="s">
        <v>994</v>
      </c>
      <c r="BA824">
        <v>1179740891329</v>
      </c>
      <c r="BD824">
        <v>1</v>
      </c>
      <c r="BF824" t="s">
        <v>2563</v>
      </c>
      <c r="BG824">
        <v>1333314600</v>
      </c>
      <c r="BH824" t="s">
        <v>995</v>
      </c>
      <c r="BI824">
        <v>3</v>
      </c>
      <c r="BJ824">
        <v>3</v>
      </c>
      <c r="BK824">
        <v>1300</v>
      </c>
      <c r="BL824" t="s">
        <v>2543</v>
      </c>
    </row>
    <row r="825" spans="3:64">
      <c r="C825" s="2">
        <v>244482</v>
      </c>
      <c r="D825" s="2">
        <v>244482</v>
      </c>
      <c r="F825">
        <v>489</v>
      </c>
      <c r="G825" t="s">
        <v>2531</v>
      </c>
      <c r="H825">
        <v>23</v>
      </c>
      <c r="I825" t="s">
        <v>2532</v>
      </c>
      <c r="J825" t="s">
        <v>985</v>
      </c>
      <c r="K825" t="s">
        <v>986</v>
      </c>
      <c r="L825">
        <v>923</v>
      </c>
      <c r="N825" t="s">
        <v>2869</v>
      </c>
      <c r="O825" t="s">
        <v>2870</v>
      </c>
      <c r="P825">
        <v>1</v>
      </c>
      <c r="Q825" t="s">
        <v>2871</v>
      </c>
      <c r="R825" s="2">
        <v>244481</v>
      </c>
      <c r="S825" s="2">
        <v>244482</v>
      </c>
      <c r="T825" t="s">
        <v>2872</v>
      </c>
      <c r="U825">
        <v>23086968</v>
      </c>
      <c r="V825" t="s">
        <v>247</v>
      </c>
      <c r="W825">
        <v>15</v>
      </c>
      <c r="X825">
        <v>15</v>
      </c>
      <c r="Y825">
        <v>15</v>
      </c>
      <c r="Z825">
        <v>15</v>
      </c>
      <c r="AA825">
        <v>0</v>
      </c>
      <c r="AB825">
        <v>0</v>
      </c>
      <c r="AC825">
        <v>0</v>
      </c>
      <c r="AD825">
        <v>0</v>
      </c>
      <c r="AE825">
        <v>15</v>
      </c>
      <c r="AF825">
        <v>15</v>
      </c>
      <c r="AI825" t="s">
        <v>2537</v>
      </c>
      <c r="AJ825" t="s">
        <v>989</v>
      </c>
      <c r="AK825" t="s">
        <v>1039</v>
      </c>
      <c r="AL825" t="s">
        <v>1008</v>
      </c>
      <c r="AM825" t="s">
        <v>1009</v>
      </c>
      <c r="AN825" t="s">
        <v>2538</v>
      </c>
      <c r="AO825" t="s">
        <v>2539</v>
      </c>
      <c r="AP825">
        <v>10</v>
      </c>
      <c r="AQ825">
        <v>1</v>
      </c>
      <c r="AT825" t="s">
        <v>2540</v>
      </c>
      <c r="AU825" t="s">
        <v>2562</v>
      </c>
      <c r="AV825" t="s">
        <v>765</v>
      </c>
      <c r="AW825" t="s">
        <v>765</v>
      </c>
      <c r="AX825" t="s">
        <v>990</v>
      </c>
      <c r="AY825">
        <v>0</v>
      </c>
      <c r="AZ825" t="s">
        <v>994</v>
      </c>
      <c r="BA825">
        <v>1179740891329</v>
      </c>
      <c r="BD825">
        <v>1</v>
      </c>
      <c r="BF825" t="s">
        <v>2563</v>
      </c>
      <c r="BG825">
        <v>1333314600</v>
      </c>
      <c r="BH825" t="s">
        <v>995</v>
      </c>
      <c r="BI825">
        <v>15</v>
      </c>
      <c r="BJ825">
        <v>15</v>
      </c>
      <c r="BK825">
        <v>1300</v>
      </c>
      <c r="BL825" t="s">
        <v>2543</v>
      </c>
    </row>
    <row r="826" spans="3:64">
      <c r="C826" s="2">
        <v>244482</v>
      </c>
      <c r="D826" s="2">
        <v>244482</v>
      </c>
      <c r="F826">
        <v>489</v>
      </c>
      <c r="G826" t="s">
        <v>2531</v>
      </c>
      <c r="H826">
        <v>23</v>
      </c>
      <c r="I826" t="s">
        <v>2532</v>
      </c>
      <c r="J826" t="s">
        <v>985</v>
      </c>
      <c r="K826" t="s">
        <v>986</v>
      </c>
      <c r="L826">
        <v>923</v>
      </c>
      <c r="N826" t="s">
        <v>2869</v>
      </c>
      <c r="O826" t="s">
        <v>2870</v>
      </c>
      <c r="P826">
        <v>1</v>
      </c>
      <c r="Q826" t="s">
        <v>2871</v>
      </c>
      <c r="R826" s="2">
        <v>244481</v>
      </c>
      <c r="S826" s="2">
        <v>244482</v>
      </c>
      <c r="T826" t="s">
        <v>2872</v>
      </c>
      <c r="U826">
        <v>23000189</v>
      </c>
      <c r="V826" t="s">
        <v>46</v>
      </c>
      <c r="W826">
        <v>2</v>
      </c>
      <c r="X826">
        <v>2</v>
      </c>
      <c r="Y826">
        <v>2</v>
      </c>
      <c r="Z826">
        <v>2</v>
      </c>
      <c r="AA826">
        <v>0</v>
      </c>
      <c r="AB826">
        <v>0</v>
      </c>
      <c r="AC826">
        <v>0</v>
      </c>
      <c r="AD826">
        <v>0</v>
      </c>
      <c r="AE826">
        <v>2</v>
      </c>
      <c r="AF826">
        <v>2</v>
      </c>
      <c r="AI826" t="s">
        <v>2537</v>
      </c>
      <c r="AJ826" t="s">
        <v>989</v>
      </c>
      <c r="AK826" t="s">
        <v>1007</v>
      </c>
      <c r="AL826" t="s">
        <v>1008</v>
      </c>
      <c r="AM826" t="s">
        <v>1009</v>
      </c>
      <c r="AN826" t="s">
        <v>2538</v>
      </c>
      <c r="AO826" t="s">
        <v>2539</v>
      </c>
      <c r="AP826">
        <v>10</v>
      </c>
      <c r="AQ826">
        <v>1</v>
      </c>
      <c r="AT826" t="s">
        <v>2540</v>
      </c>
      <c r="AU826" t="s">
        <v>2562</v>
      </c>
      <c r="AV826" t="s">
        <v>765</v>
      </c>
      <c r="AW826" t="s">
        <v>765</v>
      </c>
      <c r="AX826" t="s">
        <v>990</v>
      </c>
      <c r="AY826">
        <v>0</v>
      </c>
      <c r="AZ826" t="s">
        <v>994</v>
      </c>
      <c r="BA826">
        <v>1179740891329</v>
      </c>
      <c r="BD826">
        <v>1</v>
      </c>
      <c r="BF826" t="s">
        <v>2563</v>
      </c>
      <c r="BG826">
        <v>1333314600</v>
      </c>
      <c r="BH826" t="s">
        <v>995</v>
      </c>
      <c r="BI826">
        <v>2</v>
      </c>
      <c r="BJ826">
        <v>2</v>
      </c>
      <c r="BK826">
        <v>1300</v>
      </c>
      <c r="BL826" t="s">
        <v>2543</v>
      </c>
    </row>
    <row r="827" spans="3:64">
      <c r="C827" s="2">
        <v>244482</v>
      </c>
      <c r="D827" s="2">
        <v>244482</v>
      </c>
      <c r="F827">
        <v>489</v>
      </c>
      <c r="G827" t="s">
        <v>2531</v>
      </c>
      <c r="H827">
        <v>23</v>
      </c>
      <c r="I827" t="s">
        <v>2532</v>
      </c>
      <c r="J827" t="s">
        <v>985</v>
      </c>
      <c r="K827" t="s">
        <v>986</v>
      </c>
      <c r="L827">
        <v>923</v>
      </c>
      <c r="N827" t="s">
        <v>2869</v>
      </c>
      <c r="O827" t="s">
        <v>2870</v>
      </c>
      <c r="P827">
        <v>1</v>
      </c>
      <c r="Q827" t="s">
        <v>2871</v>
      </c>
      <c r="R827" s="2">
        <v>244481</v>
      </c>
      <c r="S827" s="2">
        <v>244482</v>
      </c>
      <c r="T827" t="s">
        <v>2872</v>
      </c>
      <c r="U827">
        <v>23057698</v>
      </c>
      <c r="V827" t="s">
        <v>271</v>
      </c>
      <c r="W827">
        <v>40</v>
      </c>
      <c r="X827">
        <v>40</v>
      </c>
      <c r="Y827">
        <v>40</v>
      </c>
      <c r="Z827">
        <v>40</v>
      </c>
      <c r="AA827">
        <v>0</v>
      </c>
      <c r="AB827">
        <v>0</v>
      </c>
      <c r="AC827">
        <v>0</v>
      </c>
      <c r="AD827">
        <v>0</v>
      </c>
      <c r="AE827">
        <v>40</v>
      </c>
      <c r="AF827">
        <v>40</v>
      </c>
      <c r="AI827" t="s">
        <v>2537</v>
      </c>
      <c r="AJ827" t="s">
        <v>989</v>
      </c>
      <c r="AK827" t="s">
        <v>1039</v>
      </c>
      <c r="AL827" t="s">
        <v>1008</v>
      </c>
      <c r="AM827" t="s">
        <v>1009</v>
      </c>
      <c r="AN827" t="s">
        <v>2538</v>
      </c>
      <c r="AO827" t="s">
        <v>2539</v>
      </c>
      <c r="AP827">
        <v>10</v>
      </c>
      <c r="AQ827">
        <v>1</v>
      </c>
      <c r="AT827" t="s">
        <v>2540</v>
      </c>
      <c r="AU827" t="s">
        <v>2562</v>
      </c>
      <c r="AV827" t="s">
        <v>765</v>
      </c>
      <c r="AW827" t="s">
        <v>765</v>
      </c>
      <c r="AX827" t="s">
        <v>990</v>
      </c>
      <c r="AY827">
        <v>0</v>
      </c>
      <c r="AZ827" t="s">
        <v>994</v>
      </c>
      <c r="BA827">
        <v>1179740891329</v>
      </c>
      <c r="BD827">
        <v>1</v>
      </c>
      <c r="BF827" t="s">
        <v>2563</v>
      </c>
      <c r="BG827">
        <v>1333314600</v>
      </c>
      <c r="BH827" t="s">
        <v>995</v>
      </c>
      <c r="BI827">
        <v>40</v>
      </c>
      <c r="BJ827">
        <v>40</v>
      </c>
      <c r="BK827">
        <v>1300</v>
      </c>
      <c r="BL827" t="s">
        <v>2543</v>
      </c>
    </row>
    <row r="828" spans="3:64">
      <c r="C828" s="2">
        <v>244482</v>
      </c>
      <c r="D828" s="2">
        <v>244482</v>
      </c>
      <c r="F828">
        <v>489</v>
      </c>
      <c r="G828" t="s">
        <v>2531</v>
      </c>
      <c r="H828">
        <v>23</v>
      </c>
      <c r="I828" t="s">
        <v>2532</v>
      </c>
      <c r="J828" t="s">
        <v>985</v>
      </c>
      <c r="K828" t="s">
        <v>986</v>
      </c>
      <c r="L828">
        <v>923</v>
      </c>
      <c r="N828" t="s">
        <v>2869</v>
      </c>
      <c r="O828" t="s">
        <v>2870</v>
      </c>
      <c r="P828">
        <v>1</v>
      </c>
      <c r="Q828" t="s">
        <v>2871</v>
      </c>
      <c r="R828" s="2">
        <v>244481</v>
      </c>
      <c r="S828" s="2">
        <v>244482</v>
      </c>
      <c r="T828" t="s">
        <v>2872</v>
      </c>
      <c r="U828">
        <v>23057688</v>
      </c>
      <c r="V828" t="s">
        <v>61</v>
      </c>
      <c r="W828">
        <v>15</v>
      </c>
      <c r="X828">
        <v>15</v>
      </c>
      <c r="Y828">
        <v>15</v>
      </c>
      <c r="Z828">
        <v>15</v>
      </c>
      <c r="AA828">
        <v>0</v>
      </c>
      <c r="AB828">
        <v>0</v>
      </c>
      <c r="AC828">
        <v>0</v>
      </c>
      <c r="AD828">
        <v>0</v>
      </c>
      <c r="AE828">
        <v>15</v>
      </c>
      <c r="AF828">
        <v>15</v>
      </c>
      <c r="AI828" t="s">
        <v>2537</v>
      </c>
      <c r="AJ828" t="s">
        <v>989</v>
      </c>
      <c r="AK828" t="s">
        <v>1007</v>
      </c>
      <c r="AL828" t="s">
        <v>1008</v>
      </c>
      <c r="AM828" t="s">
        <v>1009</v>
      </c>
      <c r="AN828" t="s">
        <v>2538</v>
      </c>
      <c r="AO828" t="s">
        <v>2539</v>
      </c>
      <c r="AP828">
        <v>10</v>
      </c>
      <c r="AQ828">
        <v>1</v>
      </c>
      <c r="AT828" t="s">
        <v>2540</v>
      </c>
      <c r="AU828" t="s">
        <v>2562</v>
      </c>
      <c r="AV828" t="s">
        <v>765</v>
      </c>
      <c r="AW828" t="s">
        <v>765</v>
      </c>
      <c r="AX828" t="s">
        <v>990</v>
      </c>
      <c r="AY828">
        <v>0</v>
      </c>
      <c r="AZ828" t="s">
        <v>994</v>
      </c>
      <c r="BA828">
        <v>1179740891329</v>
      </c>
      <c r="BD828">
        <v>1</v>
      </c>
      <c r="BF828" t="s">
        <v>2563</v>
      </c>
      <c r="BG828">
        <v>1333314600</v>
      </c>
      <c r="BH828" t="s">
        <v>995</v>
      </c>
      <c r="BI828">
        <v>15</v>
      </c>
      <c r="BJ828">
        <v>15</v>
      </c>
      <c r="BK828">
        <v>1300</v>
      </c>
      <c r="BL828" t="s">
        <v>2543</v>
      </c>
    </row>
    <row r="829" spans="3:64">
      <c r="C829" s="2">
        <v>244482</v>
      </c>
      <c r="D829" s="2">
        <v>244482</v>
      </c>
      <c r="F829">
        <v>489</v>
      </c>
      <c r="G829" t="s">
        <v>2531</v>
      </c>
      <c r="H829">
        <v>23</v>
      </c>
      <c r="I829" t="s">
        <v>2532</v>
      </c>
      <c r="J829" t="s">
        <v>985</v>
      </c>
      <c r="K829" t="s">
        <v>986</v>
      </c>
      <c r="L829">
        <v>923</v>
      </c>
      <c r="N829" t="s">
        <v>2869</v>
      </c>
      <c r="O829" t="s">
        <v>2870</v>
      </c>
      <c r="P829">
        <v>1</v>
      </c>
      <c r="Q829" t="s">
        <v>2871</v>
      </c>
      <c r="R829" s="2">
        <v>244481</v>
      </c>
      <c r="S829" s="2">
        <v>244482</v>
      </c>
      <c r="T829" t="s">
        <v>2872</v>
      </c>
      <c r="U829">
        <v>23084674</v>
      </c>
      <c r="V829" t="s">
        <v>19</v>
      </c>
      <c r="W829">
        <v>6</v>
      </c>
      <c r="X829">
        <v>2.4</v>
      </c>
      <c r="Y829">
        <v>6</v>
      </c>
      <c r="Z829">
        <v>2.4</v>
      </c>
      <c r="AA829">
        <v>0</v>
      </c>
      <c r="AB829">
        <v>0</v>
      </c>
      <c r="AC829">
        <v>0</v>
      </c>
      <c r="AD829">
        <v>0</v>
      </c>
      <c r="AE829">
        <v>6</v>
      </c>
      <c r="AF829">
        <v>2.4</v>
      </c>
      <c r="AI829" t="s">
        <v>2537</v>
      </c>
      <c r="AJ829" t="s">
        <v>989</v>
      </c>
      <c r="AK829" t="s">
        <v>1007</v>
      </c>
      <c r="AL829" t="s">
        <v>1484</v>
      </c>
      <c r="AM829" t="s">
        <v>1009</v>
      </c>
      <c r="AN829" t="s">
        <v>2538</v>
      </c>
      <c r="AO829" t="s">
        <v>2539</v>
      </c>
      <c r="AP829">
        <v>10</v>
      </c>
      <c r="AQ829">
        <v>1</v>
      </c>
      <c r="AT829" t="s">
        <v>2540</v>
      </c>
      <c r="AU829" t="s">
        <v>2562</v>
      </c>
      <c r="AV829" t="s">
        <v>914</v>
      </c>
      <c r="AW829" t="s">
        <v>765</v>
      </c>
      <c r="AX829" t="s">
        <v>990</v>
      </c>
      <c r="AY829">
        <v>0</v>
      </c>
      <c r="AZ829" t="s">
        <v>994</v>
      </c>
      <c r="BA829">
        <v>1179740891329</v>
      </c>
      <c r="BD829">
        <v>1</v>
      </c>
      <c r="BF829" t="s">
        <v>2563</v>
      </c>
      <c r="BG829">
        <v>1333314600</v>
      </c>
      <c r="BH829" t="s">
        <v>995</v>
      </c>
      <c r="BI829">
        <v>6</v>
      </c>
      <c r="BJ829">
        <v>2.4</v>
      </c>
      <c r="BK829">
        <v>1300</v>
      </c>
      <c r="BL829" t="s">
        <v>2543</v>
      </c>
    </row>
    <row r="830" spans="3:64">
      <c r="C830" s="2">
        <v>244482</v>
      </c>
      <c r="D830" s="2">
        <v>244482</v>
      </c>
      <c r="F830">
        <v>489</v>
      </c>
      <c r="G830" t="s">
        <v>2531</v>
      </c>
      <c r="H830">
        <v>23</v>
      </c>
      <c r="I830" t="s">
        <v>2532</v>
      </c>
      <c r="J830" t="s">
        <v>985</v>
      </c>
      <c r="K830" t="s">
        <v>986</v>
      </c>
      <c r="L830">
        <v>923</v>
      </c>
      <c r="N830" t="s">
        <v>2869</v>
      </c>
      <c r="O830" t="s">
        <v>2870</v>
      </c>
      <c r="P830">
        <v>1</v>
      </c>
      <c r="Q830" t="s">
        <v>2871</v>
      </c>
      <c r="R830" s="2">
        <v>244481</v>
      </c>
      <c r="S830" s="2">
        <v>244482</v>
      </c>
      <c r="T830" t="s">
        <v>2872</v>
      </c>
      <c r="U830">
        <v>23057674</v>
      </c>
      <c r="V830" t="s">
        <v>223</v>
      </c>
      <c r="W830">
        <v>20</v>
      </c>
      <c r="X830">
        <v>20</v>
      </c>
      <c r="Y830">
        <v>20</v>
      </c>
      <c r="Z830">
        <v>20</v>
      </c>
      <c r="AA830">
        <v>0</v>
      </c>
      <c r="AB830">
        <v>0</v>
      </c>
      <c r="AC830">
        <v>0</v>
      </c>
      <c r="AD830">
        <v>0</v>
      </c>
      <c r="AE830">
        <v>20</v>
      </c>
      <c r="AF830">
        <v>20</v>
      </c>
      <c r="AI830" t="s">
        <v>2537</v>
      </c>
      <c r="AJ830" t="s">
        <v>989</v>
      </c>
      <c r="AK830" t="s">
        <v>1039</v>
      </c>
      <c r="AL830" t="s">
        <v>1008</v>
      </c>
      <c r="AM830" t="s">
        <v>1009</v>
      </c>
      <c r="AN830" t="s">
        <v>2538</v>
      </c>
      <c r="AO830" t="s">
        <v>2539</v>
      </c>
      <c r="AP830">
        <v>10</v>
      </c>
      <c r="AQ830">
        <v>1</v>
      </c>
      <c r="AT830" t="s">
        <v>2540</v>
      </c>
      <c r="AU830" t="s">
        <v>2562</v>
      </c>
      <c r="AV830" t="s">
        <v>765</v>
      </c>
      <c r="AW830" t="s">
        <v>765</v>
      </c>
      <c r="AX830" t="s">
        <v>990</v>
      </c>
      <c r="AY830">
        <v>0</v>
      </c>
      <c r="AZ830" t="s">
        <v>994</v>
      </c>
      <c r="BA830">
        <v>1179740891329</v>
      </c>
      <c r="BD830">
        <v>1</v>
      </c>
      <c r="BF830" t="s">
        <v>2563</v>
      </c>
      <c r="BG830">
        <v>1333314600</v>
      </c>
      <c r="BH830" t="s">
        <v>995</v>
      </c>
      <c r="BI830">
        <v>20</v>
      </c>
      <c r="BJ830">
        <v>20</v>
      </c>
      <c r="BK830">
        <v>1300</v>
      </c>
      <c r="BL830" t="s">
        <v>2543</v>
      </c>
    </row>
    <row r="831" spans="3:64">
      <c r="C831" s="2">
        <v>244482</v>
      </c>
      <c r="D831" s="2">
        <v>244482</v>
      </c>
      <c r="F831">
        <v>489</v>
      </c>
      <c r="G831" t="s">
        <v>2531</v>
      </c>
      <c r="H831">
        <v>23</v>
      </c>
      <c r="I831" t="s">
        <v>2532</v>
      </c>
      <c r="J831" t="s">
        <v>985</v>
      </c>
      <c r="K831" t="s">
        <v>986</v>
      </c>
      <c r="L831">
        <v>923</v>
      </c>
      <c r="N831" t="s">
        <v>2869</v>
      </c>
      <c r="O831" t="s">
        <v>2870</v>
      </c>
      <c r="P831">
        <v>1</v>
      </c>
      <c r="Q831" t="s">
        <v>2871</v>
      </c>
      <c r="R831" s="2">
        <v>244481</v>
      </c>
      <c r="S831" s="2">
        <v>244482</v>
      </c>
      <c r="T831" t="s">
        <v>2872</v>
      </c>
      <c r="U831">
        <v>23095547</v>
      </c>
      <c r="V831" t="s">
        <v>144</v>
      </c>
      <c r="W831">
        <v>9</v>
      </c>
      <c r="X831">
        <v>9</v>
      </c>
      <c r="Y831">
        <v>9</v>
      </c>
      <c r="Z831">
        <v>9</v>
      </c>
      <c r="AA831">
        <v>0</v>
      </c>
      <c r="AB831">
        <v>0</v>
      </c>
      <c r="AC831">
        <v>0</v>
      </c>
      <c r="AD831">
        <v>0</v>
      </c>
      <c r="AE831">
        <v>9</v>
      </c>
      <c r="AF831">
        <v>9</v>
      </c>
      <c r="AI831" t="s">
        <v>2537</v>
      </c>
      <c r="AJ831" t="s">
        <v>989</v>
      </c>
      <c r="AK831" t="s">
        <v>1039</v>
      </c>
      <c r="AL831" t="s">
        <v>1008</v>
      </c>
      <c r="AM831" t="s">
        <v>1009</v>
      </c>
      <c r="AN831" t="s">
        <v>2538</v>
      </c>
      <c r="AO831" t="s">
        <v>2539</v>
      </c>
      <c r="AP831">
        <v>10</v>
      </c>
      <c r="AQ831">
        <v>1</v>
      </c>
      <c r="AT831" t="s">
        <v>2540</v>
      </c>
      <c r="AU831" t="s">
        <v>2562</v>
      </c>
      <c r="AV831" t="s">
        <v>765</v>
      </c>
      <c r="AW831" t="s">
        <v>765</v>
      </c>
      <c r="AX831" t="s">
        <v>990</v>
      </c>
      <c r="AY831">
        <v>0</v>
      </c>
      <c r="AZ831" t="s">
        <v>994</v>
      </c>
      <c r="BA831">
        <v>1179740891329</v>
      </c>
      <c r="BD831">
        <v>1</v>
      </c>
      <c r="BF831" t="s">
        <v>2563</v>
      </c>
      <c r="BG831">
        <v>1333314600</v>
      </c>
      <c r="BH831" t="s">
        <v>995</v>
      </c>
      <c r="BI831">
        <v>9</v>
      </c>
      <c r="BJ831">
        <v>9</v>
      </c>
      <c r="BK831">
        <v>1300</v>
      </c>
      <c r="BL831" t="s">
        <v>2543</v>
      </c>
    </row>
    <row r="832" spans="3:64">
      <c r="C832" s="2">
        <v>244482</v>
      </c>
      <c r="D832" s="2">
        <v>244482</v>
      </c>
      <c r="F832">
        <v>489</v>
      </c>
      <c r="G832" t="s">
        <v>2531</v>
      </c>
      <c r="H832">
        <v>23</v>
      </c>
      <c r="I832" t="s">
        <v>2532</v>
      </c>
      <c r="J832" t="s">
        <v>985</v>
      </c>
      <c r="K832" t="s">
        <v>986</v>
      </c>
      <c r="L832">
        <v>923</v>
      </c>
      <c r="N832" t="s">
        <v>2869</v>
      </c>
      <c r="O832" t="s">
        <v>2870</v>
      </c>
      <c r="P832">
        <v>1</v>
      </c>
      <c r="Q832" t="s">
        <v>2871</v>
      </c>
      <c r="R832" s="2">
        <v>244481</v>
      </c>
      <c r="S832" s="2">
        <v>244482</v>
      </c>
      <c r="T832" t="s">
        <v>2872</v>
      </c>
      <c r="U832">
        <v>23086969</v>
      </c>
      <c r="V832" t="s">
        <v>189</v>
      </c>
      <c r="W832">
        <v>15</v>
      </c>
      <c r="X832">
        <v>15</v>
      </c>
      <c r="Y832">
        <v>15</v>
      </c>
      <c r="Z832">
        <v>15</v>
      </c>
      <c r="AA832">
        <v>0</v>
      </c>
      <c r="AB832">
        <v>0</v>
      </c>
      <c r="AC832">
        <v>0</v>
      </c>
      <c r="AD832">
        <v>0</v>
      </c>
      <c r="AE832">
        <v>15</v>
      </c>
      <c r="AF832">
        <v>15</v>
      </c>
      <c r="AI832" t="s">
        <v>2537</v>
      </c>
      <c r="AJ832" t="s">
        <v>989</v>
      </c>
      <c r="AK832" t="s">
        <v>1039</v>
      </c>
      <c r="AL832" t="s">
        <v>1008</v>
      </c>
      <c r="AM832" t="s">
        <v>1009</v>
      </c>
      <c r="AN832" t="s">
        <v>2538</v>
      </c>
      <c r="AO832" t="s">
        <v>2539</v>
      </c>
      <c r="AP832">
        <v>10</v>
      </c>
      <c r="AQ832">
        <v>1</v>
      </c>
      <c r="AT832" t="s">
        <v>2540</v>
      </c>
      <c r="AU832" t="s">
        <v>2562</v>
      </c>
      <c r="AV832" t="s">
        <v>765</v>
      </c>
      <c r="AW832" t="s">
        <v>765</v>
      </c>
      <c r="AX832" t="s">
        <v>990</v>
      </c>
      <c r="AY832">
        <v>0</v>
      </c>
      <c r="AZ832" t="s">
        <v>994</v>
      </c>
      <c r="BA832">
        <v>1179740891329</v>
      </c>
      <c r="BD832">
        <v>1</v>
      </c>
      <c r="BF832" t="s">
        <v>2563</v>
      </c>
      <c r="BG832">
        <v>1333314600</v>
      </c>
      <c r="BH832" t="s">
        <v>995</v>
      </c>
      <c r="BI832">
        <v>15</v>
      </c>
      <c r="BJ832">
        <v>15</v>
      </c>
      <c r="BK832">
        <v>1300</v>
      </c>
      <c r="BL832" t="s">
        <v>2543</v>
      </c>
    </row>
    <row r="833" spans="3:64">
      <c r="C833" s="2">
        <v>244482</v>
      </c>
      <c r="D833" s="2">
        <v>244482</v>
      </c>
      <c r="F833">
        <v>489</v>
      </c>
      <c r="G833" t="s">
        <v>2531</v>
      </c>
      <c r="H833">
        <v>23</v>
      </c>
      <c r="I833" t="s">
        <v>2532</v>
      </c>
      <c r="J833" t="s">
        <v>985</v>
      </c>
      <c r="K833" t="s">
        <v>986</v>
      </c>
      <c r="L833">
        <v>923</v>
      </c>
      <c r="N833" t="s">
        <v>2869</v>
      </c>
      <c r="O833" t="s">
        <v>2870</v>
      </c>
      <c r="P833">
        <v>1</v>
      </c>
      <c r="Q833" t="s">
        <v>2871</v>
      </c>
      <c r="R833" s="2">
        <v>244481</v>
      </c>
      <c r="S833" s="2">
        <v>244482</v>
      </c>
      <c r="T833" t="s">
        <v>2872</v>
      </c>
      <c r="U833">
        <v>23000191</v>
      </c>
      <c r="V833" t="s">
        <v>44</v>
      </c>
      <c r="W833">
        <v>4</v>
      </c>
      <c r="X833">
        <v>4</v>
      </c>
      <c r="Y833">
        <v>4</v>
      </c>
      <c r="Z833">
        <v>4</v>
      </c>
      <c r="AA833">
        <v>0</v>
      </c>
      <c r="AB833">
        <v>0</v>
      </c>
      <c r="AC833">
        <v>0</v>
      </c>
      <c r="AD833">
        <v>0</v>
      </c>
      <c r="AE833">
        <v>4</v>
      </c>
      <c r="AF833">
        <v>4</v>
      </c>
      <c r="AI833" t="s">
        <v>2537</v>
      </c>
      <c r="AJ833" t="s">
        <v>989</v>
      </c>
      <c r="AK833" t="s">
        <v>1007</v>
      </c>
      <c r="AL833" t="s">
        <v>1008</v>
      </c>
      <c r="AM833" t="s">
        <v>1009</v>
      </c>
      <c r="AN833" t="s">
        <v>2538</v>
      </c>
      <c r="AO833" t="s">
        <v>2539</v>
      </c>
      <c r="AP833">
        <v>10</v>
      </c>
      <c r="AQ833">
        <v>1</v>
      </c>
      <c r="AT833" t="s">
        <v>2540</v>
      </c>
      <c r="AU833" t="s">
        <v>2562</v>
      </c>
      <c r="AV833" t="s">
        <v>765</v>
      </c>
      <c r="AW833" t="s">
        <v>765</v>
      </c>
      <c r="AX833" t="s">
        <v>990</v>
      </c>
      <c r="AY833">
        <v>0</v>
      </c>
      <c r="AZ833" t="s">
        <v>994</v>
      </c>
      <c r="BA833">
        <v>1179740891329</v>
      </c>
      <c r="BD833">
        <v>1</v>
      </c>
      <c r="BF833" t="s">
        <v>2563</v>
      </c>
      <c r="BG833">
        <v>1333314600</v>
      </c>
      <c r="BH833" t="s">
        <v>995</v>
      </c>
      <c r="BI833">
        <v>4</v>
      </c>
      <c r="BJ833">
        <v>4</v>
      </c>
      <c r="BK833">
        <v>1300</v>
      </c>
      <c r="BL833" t="s">
        <v>2543</v>
      </c>
    </row>
    <row r="834" spans="3:64">
      <c r="C834" s="2">
        <v>244482</v>
      </c>
      <c r="D834" s="2">
        <v>244482</v>
      </c>
      <c r="F834">
        <v>489</v>
      </c>
      <c r="G834" t="s">
        <v>2531</v>
      </c>
      <c r="H834">
        <v>23</v>
      </c>
      <c r="I834" t="s">
        <v>2532</v>
      </c>
      <c r="J834" t="s">
        <v>985</v>
      </c>
      <c r="K834" t="s">
        <v>986</v>
      </c>
      <c r="L834">
        <v>923</v>
      </c>
      <c r="N834" t="s">
        <v>2869</v>
      </c>
      <c r="O834" t="s">
        <v>2870</v>
      </c>
      <c r="P834">
        <v>1</v>
      </c>
      <c r="Q834" t="s">
        <v>2871</v>
      </c>
      <c r="R834" s="2">
        <v>244481</v>
      </c>
      <c r="S834" s="2">
        <v>244482</v>
      </c>
      <c r="T834" t="s">
        <v>2872</v>
      </c>
      <c r="U834">
        <v>23090975</v>
      </c>
      <c r="V834" t="s">
        <v>249</v>
      </c>
      <c r="W834">
        <v>9</v>
      </c>
      <c r="X834">
        <v>9</v>
      </c>
      <c r="Y834">
        <v>9</v>
      </c>
      <c r="Z834">
        <v>9</v>
      </c>
      <c r="AA834">
        <v>0</v>
      </c>
      <c r="AB834">
        <v>0</v>
      </c>
      <c r="AC834">
        <v>0</v>
      </c>
      <c r="AD834">
        <v>0</v>
      </c>
      <c r="AE834">
        <v>9</v>
      </c>
      <c r="AF834">
        <v>9</v>
      </c>
      <c r="AI834" t="s">
        <v>2537</v>
      </c>
      <c r="AJ834" t="s">
        <v>989</v>
      </c>
      <c r="AK834" t="s">
        <v>1039</v>
      </c>
      <c r="AL834" t="s">
        <v>1008</v>
      </c>
      <c r="AM834" t="s">
        <v>1009</v>
      </c>
      <c r="AN834" t="s">
        <v>2538</v>
      </c>
      <c r="AO834" t="s">
        <v>2539</v>
      </c>
      <c r="AP834">
        <v>10</v>
      </c>
      <c r="AQ834">
        <v>1</v>
      </c>
      <c r="AT834" t="s">
        <v>2540</v>
      </c>
      <c r="AU834" t="s">
        <v>2562</v>
      </c>
      <c r="AV834" t="s">
        <v>765</v>
      </c>
      <c r="AW834" t="s">
        <v>765</v>
      </c>
      <c r="AX834" t="s">
        <v>990</v>
      </c>
      <c r="AY834">
        <v>0</v>
      </c>
      <c r="AZ834" t="s">
        <v>994</v>
      </c>
      <c r="BA834">
        <v>1179740891329</v>
      </c>
      <c r="BD834">
        <v>1</v>
      </c>
      <c r="BF834" t="s">
        <v>2563</v>
      </c>
      <c r="BG834">
        <v>1333314600</v>
      </c>
      <c r="BH834" t="s">
        <v>995</v>
      </c>
      <c r="BI834">
        <v>9</v>
      </c>
      <c r="BJ834">
        <v>9</v>
      </c>
      <c r="BK834">
        <v>1300</v>
      </c>
      <c r="BL834" t="s">
        <v>2543</v>
      </c>
    </row>
    <row r="835" spans="3:64">
      <c r="C835" s="2">
        <v>244482</v>
      </c>
      <c r="D835" s="2">
        <v>244482</v>
      </c>
      <c r="F835">
        <v>489</v>
      </c>
      <c r="G835" t="s">
        <v>2531</v>
      </c>
      <c r="H835">
        <v>23</v>
      </c>
      <c r="I835" t="s">
        <v>2532</v>
      </c>
      <c r="J835" t="s">
        <v>985</v>
      </c>
      <c r="K835" t="s">
        <v>986</v>
      </c>
      <c r="L835">
        <v>923</v>
      </c>
      <c r="N835" t="s">
        <v>2869</v>
      </c>
      <c r="O835" t="s">
        <v>2870</v>
      </c>
      <c r="P835">
        <v>1</v>
      </c>
      <c r="Q835" t="s">
        <v>2871</v>
      </c>
      <c r="R835" s="2">
        <v>244481</v>
      </c>
      <c r="S835" s="2">
        <v>244482</v>
      </c>
      <c r="T835" t="s">
        <v>2872</v>
      </c>
      <c r="U835">
        <v>23057673</v>
      </c>
      <c r="V835" t="s">
        <v>152</v>
      </c>
      <c r="W835">
        <v>36</v>
      </c>
      <c r="X835">
        <v>36</v>
      </c>
      <c r="Y835">
        <v>36</v>
      </c>
      <c r="Z835">
        <v>36</v>
      </c>
      <c r="AA835">
        <v>0</v>
      </c>
      <c r="AB835">
        <v>0</v>
      </c>
      <c r="AC835">
        <v>0</v>
      </c>
      <c r="AD835">
        <v>0</v>
      </c>
      <c r="AE835">
        <v>36</v>
      </c>
      <c r="AF835">
        <v>36</v>
      </c>
      <c r="AI835" t="s">
        <v>2537</v>
      </c>
      <c r="AJ835" t="s">
        <v>989</v>
      </c>
      <c r="AK835" t="s">
        <v>1039</v>
      </c>
      <c r="AL835" t="s">
        <v>1008</v>
      </c>
      <c r="AM835" t="s">
        <v>1009</v>
      </c>
      <c r="AN835" t="s">
        <v>2538</v>
      </c>
      <c r="AO835" t="s">
        <v>2539</v>
      </c>
      <c r="AP835">
        <v>10</v>
      </c>
      <c r="AQ835">
        <v>1</v>
      </c>
      <c r="AT835" t="s">
        <v>2540</v>
      </c>
      <c r="AU835" t="s">
        <v>2562</v>
      </c>
      <c r="AV835" t="s">
        <v>765</v>
      </c>
      <c r="AW835" t="s">
        <v>765</v>
      </c>
      <c r="AX835" t="s">
        <v>990</v>
      </c>
      <c r="AY835">
        <v>0</v>
      </c>
      <c r="AZ835" t="s">
        <v>994</v>
      </c>
      <c r="BA835">
        <v>1179740891329</v>
      </c>
      <c r="BD835">
        <v>1</v>
      </c>
      <c r="BF835" t="s">
        <v>2563</v>
      </c>
      <c r="BG835">
        <v>1333314600</v>
      </c>
      <c r="BH835" t="s">
        <v>995</v>
      </c>
      <c r="BI835">
        <v>36</v>
      </c>
      <c r="BJ835">
        <v>36</v>
      </c>
      <c r="BK835">
        <v>1300</v>
      </c>
      <c r="BL835" t="s">
        <v>2543</v>
      </c>
    </row>
    <row r="836" spans="3:64">
      <c r="C836" s="2">
        <v>244482</v>
      </c>
      <c r="D836" s="2">
        <v>244482</v>
      </c>
      <c r="F836">
        <v>489</v>
      </c>
      <c r="G836" t="s">
        <v>2531</v>
      </c>
      <c r="H836">
        <v>23</v>
      </c>
      <c r="I836" t="s">
        <v>2532</v>
      </c>
      <c r="J836" t="s">
        <v>985</v>
      </c>
      <c r="K836" t="s">
        <v>986</v>
      </c>
      <c r="L836">
        <v>923</v>
      </c>
      <c r="N836" t="s">
        <v>2869</v>
      </c>
      <c r="O836" t="s">
        <v>2870</v>
      </c>
      <c r="P836">
        <v>1</v>
      </c>
      <c r="Q836" t="s">
        <v>2871</v>
      </c>
      <c r="R836" s="2">
        <v>244481</v>
      </c>
      <c r="S836" s="2">
        <v>244482</v>
      </c>
      <c r="T836" t="s">
        <v>2872</v>
      </c>
      <c r="U836">
        <v>23086967</v>
      </c>
      <c r="V836" t="s">
        <v>209</v>
      </c>
      <c r="W836">
        <v>6</v>
      </c>
      <c r="X836">
        <v>6</v>
      </c>
      <c r="Y836">
        <v>6</v>
      </c>
      <c r="Z836">
        <v>6</v>
      </c>
      <c r="AA836">
        <v>0</v>
      </c>
      <c r="AB836">
        <v>0</v>
      </c>
      <c r="AC836">
        <v>0</v>
      </c>
      <c r="AD836">
        <v>0</v>
      </c>
      <c r="AE836">
        <v>6</v>
      </c>
      <c r="AF836">
        <v>6</v>
      </c>
      <c r="AI836" t="s">
        <v>2537</v>
      </c>
      <c r="AJ836" t="s">
        <v>989</v>
      </c>
      <c r="AK836" t="s">
        <v>1039</v>
      </c>
      <c r="AL836" t="s">
        <v>1008</v>
      </c>
      <c r="AM836" t="s">
        <v>1009</v>
      </c>
      <c r="AN836" t="s">
        <v>2538</v>
      </c>
      <c r="AO836" t="s">
        <v>2539</v>
      </c>
      <c r="AP836">
        <v>10</v>
      </c>
      <c r="AQ836">
        <v>1</v>
      </c>
      <c r="AT836" t="s">
        <v>2540</v>
      </c>
      <c r="AU836" t="s">
        <v>2562</v>
      </c>
      <c r="AV836" t="s">
        <v>765</v>
      </c>
      <c r="AW836" t="s">
        <v>765</v>
      </c>
      <c r="AX836" t="s">
        <v>990</v>
      </c>
      <c r="AY836">
        <v>0</v>
      </c>
      <c r="AZ836" t="s">
        <v>994</v>
      </c>
      <c r="BA836">
        <v>1179740891329</v>
      </c>
      <c r="BD836">
        <v>1</v>
      </c>
      <c r="BF836" t="s">
        <v>2563</v>
      </c>
      <c r="BG836">
        <v>1333314600</v>
      </c>
      <c r="BH836" t="s">
        <v>995</v>
      </c>
      <c r="BI836">
        <v>6</v>
      </c>
      <c r="BJ836">
        <v>6</v>
      </c>
      <c r="BK836">
        <v>1300</v>
      </c>
      <c r="BL836" t="s">
        <v>2543</v>
      </c>
    </row>
    <row r="837" spans="3:64">
      <c r="C837" s="2">
        <v>244482</v>
      </c>
      <c r="D837" s="2">
        <v>244482</v>
      </c>
      <c r="F837">
        <v>489</v>
      </c>
      <c r="G837" t="s">
        <v>2531</v>
      </c>
      <c r="H837">
        <v>23</v>
      </c>
      <c r="I837" t="s">
        <v>2532</v>
      </c>
      <c r="J837" t="s">
        <v>985</v>
      </c>
      <c r="K837" t="s">
        <v>986</v>
      </c>
      <c r="L837">
        <v>923</v>
      </c>
      <c r="N837" t="s">
        <v>2869</v>
      </c>
      <c r="O837" t="s">
        <v>2870</v>
      </c>
      <c r="P837">
        <v>1</v>
      </c>
      <c r="Q837" t="s">
        <v>2871</v>
      </c>
      <c r="R837" s="2">
        <v>244481</v>
      </c>
      <c r="S837" s="2">
        <v>244482</v>
      </c>
      <c r="T837" t="s">
        <v>2872</v>
      </c>
      <c r="U837">
        <v>23088348</v>
      </c>
      <c r="V837" t="s">
        <v>78</v>
      </c>
      <c r="W837">
        <v>20</v>
      </c>
      <c r="X837">
        <v>20</v>
      </c>
      <c r="Y837">
        <v>20</v>
      </c>
      <c r="Z837">
        <v>20</v>
      </c>
      <c r="AA837">
        <v>0</v>
      </c>
      <c r="AB837">
        <v>0</v>
      </c>
      <c r="AC837">
        <v>0</v>
      </c>
      <c r="AD837">
        <v>0</v>
      </c>
      <c r="AE837">
        <v>20</v>
      </c>
      <c r="AF837">
        <v>20</v>
      </c>
      <c r="AI837" t="s">
        <v>2537</v>
      </c>
      <c r="AJ837" t="s">
        <v>989</v>
      </c>
      <c r="AK837" t="s">
        <v>1007</v>
      </c>
      <c r="AL837" t="s">
        <v>1008</v>
      </c>
      <c r="AM837" t="s">
        <v>1009</v>
      </c>
      <c r="AN837" t="s">
        <v>2538</v>
      </c>
      <c r="AO837" t="s">
        <v>2539</v>
      </c>
      <c r="AP837">
        <v>10</v>
      </c>
      <c r="AQ837">
        <v>1</v>
      </c>
      <c r="AT837" t="s">
        <v>2540</v>
      </c>
      <c r="AU837" t="s">
        <v>2562</v>
      </c>
      <c r="AV837" t="s">
        <v>765</v>
      </c>
      <c r="AW837" t="s">
        <v>765</v>
      </c>
      <c r="AX837" t="s">
        <v>990</v>
      </c>
      <c r="AY837">
        <v>0</v>
      </c>
      <c r="AZ837" t="s">
        <v>994</v>
      </c>
      <c r="BA837">
        <v>1179740891329</v>
      </c>
      <c r="BD837">
        <v>1</v>
      </c>
      <c r="BF837" t="s">
        <v>2563</v>
      </c>
      <c r="BG837">
        <v>1333314600</v>
      </c>
      <c r="BH837" t="s">
        <v>995</v>
      </c>
      <c r="BI837">
        <v>20</v>
      </c>
      <c r="BJ837">
        <v>20</v>
      </c>
      <c r="BK837">
        <v>1300</v>
      </c>
      <c r="BL837" t="s">
        <v>2543</v>
      </c>
    </row>
    <row r="838" spans="3:64">
      <c r="C838" s="2">
        <v>244482</v>
      </c>
      <c r="D838" s="2">
        <v>244482</v>
      </c>
      <c r="F838">
        <v>489</v>
      </c>
      <c r="G838" t="s">
        <v>2531</v>
      </c>
      <c r="H838">
        <v>23</v>
      </c>
      <c r="I838" t="s">
        <v>2532</v>
      </c>
      <c r="J838" t="s">
        <v>985</v>
      </c>
      <c r="K838" t="s">
        <v>986</v>
      </c>
      <c r="L838">
        <v>923</v>
      </c>
      <c r="N838" t="s">
        <v>2869</v>
      </c>
      <c r="O838" t="s">
        <v>2870</v>
      </c>
      <c r="P838">
        <v>1</v>
      </c>
      <c r="Q838" t="s">
        <v>2871</v>
      </c>
      <c r="R838" s="2">
        <v>244481</v>
      </c>
      <c r="S838" s="2">
        <v>244482</v>
      </c>
      <c r="T838" t="s">
        <v>2872</v>
      </c>
      <c r="U838">
        <v>23057690</v>
      </c>
      <c r="V838" t="s">
        <v>65</v>
      </c>
      <c r="W838">
        <v>5</v>
      </c>
      <c r="X838">
        <v>5</v>
      </c>
      <c r="Y838">
        <v>5</v>
      </c>
      <c r="Z838">
        <v>5</v>
      </c>
      <c r="AA838">
        <v>0</v>
      </c>
      <c r="AB838">
        <v>0</v>
      </c>
      <c r="AC838">
        <v>0</v>
      </c>
      <c r="AD838">
        <v>0</v>
      </c>
      <c r="AE838">
        <v>5</v>
      </c>
      <c r="AF838">
        <v>5</v>
      </c>
      <c r="AI838" t="s">
        <v>2537</v>
      </c>
      <c r="AJ838" t="s">
        <v>989</v>
      </c>
      <c r="AK838" t="s">
        <v>1007</v>
      </c>
      <c r="AL838" t="s">
        <v>1008</v>
      </c>
      <c r="AM838" t="s">
        <v>1009</v>
      </c>
      <c r="AN838" t="s">
        <v>2538</v>
      </c>
      <c r="AO838" t="s">
        <v>2539</v>
      </c>
      <c r="AP838">
        <v>10</v>
      </c>
      <c r="AQ838">
        <v>1</v>
      </c>
      <c r="AT838" t="s">
        <v>2540</v>
      </c>
      <c r="AU838" t="s">
        <v>2562</v>
      </c>
      <c r="AV838" t="s">
        <v>765</v>
      </c>
      <c r="AW838" t="s">
        <v>765</v>
      </c>
      <c r="AX838" t="s">
        <v>990</v>
      </c>
      <c r="AY838">
        <v>0</v>
      </c>
      <c r="AZ838" t="s">
        <v>994</v>
      </c>
      <c r="BA838">
        <v>1179740891329</v>
      </c>
      <c r="BD838">
        <v>1</v>
      </c>
      <c r="BF838" t="s">
        <v>2563</v>
      </c>
      <c r="BG838">
        <v>1333314600</v>
      </c>
      <c r="BH838" t="s">
        <v>995</v>
      </c>
      <c r="BI838">
        <v>5</v>
      </c>
      <c r="BJ838">
        <v>5</v>
      </c>
      <c r="BK838">
        <v>1300</v>
      </c>
      <c r="BL838" t="s">
        <v>2543</v>
      </c>
    </row>
    <row r="839" spans="3:64">
      <c r="C839" s="2">
        <v>244482</v>
      </c>
      <c r="D839" s="2">
        <v>244482</v>
      </c>
      <c r="F839">
        <v>489</v>
      </c>
      <c r="G839" t="s">
        <v>2531</v>
      </c>
      <c r="H839">
        <v>23</v>
      </c>
      <c r="I839" t="s">
        <v>2532</v>
      </c>
      <c r="J839" t="s">
        <v>985</v>
      </c>
      <c r="K839" t="s">
        <v>986</v>
      </c>
      <c r="L839">
        <v>923</v>
      </c>
      <c r="N839" t="s">
        <v>2869</v>
      </c>
      <c r="O839" t="s">
        <v>2870</v>
      </c>
      <c r="P839">
        <v>1</v>
      </c>
      <c r="Q839" t="s">
        <v>2871</v>
      </c>
      <c r="R839" s="2">
        <v>244481</v>
      </c>
      <c r="S839" s="2">
        <v>244482</v>
      </c>
      <c r="T839" t="s">
        <v>2872</v>
      </c>
      <c r="U839">
        <v>23000188</v>
      </c>
      <c r="V839" t="s">
        <v>94</v>
      </c>
      <c r="W839">
        <v>6</v>
      </c>
      <c r="X839">
        <v>6</v>
      </c>
      <c r="Y839">
        <v>6</v>
      </c>
      <c r="Z839">
        <v>6</v>
      </c>
      <c r="AA839">
        <v>0</v>
      </c>
      <c r="AB839">
        <v>0</v>
      </c>
      <c r="AC839">
        <v>0</v>
      </c>
      <c r="AD839">
        <v>0</v>
      </c>
      <c r="AE839">
        <v>6</v>
      </c>
      <c r="AF839">
        <v>6</v>
      </c>
      <c r="AI839" t="s">
        <v>2537</v>
      </c>
      <c r="AJ839" t="s">
        <v>989</v>
      </c>
      <c r="AK839" t="s">
        <v>1007</v>
      </c>
      <c r="AL839" t="s">
        <v>1008</v>
      </c>
      <c r="AM839" t="s">
        <v>1009</v>
      </c>
      <c r="AN839" t="s">
        <v>2538</v>
      </c>
      <c r="AO839" t="s">
        <v>2539</v>
      </c>
      <c r="AP839">
        <v>10</v>
      </c>
      <c r="AQ839">
        <v>1</v>
      </c>
      <c r="AT839" t="s">
        <v>2540</v>
      </c>
      <c r="AU839" t="s">
        <v>2562</v>
      </c>
      <c r="AV839" t="s">
        <v>765</v>
      </c>
      <c r="AW839" t="s">
        <v>765</v>
      </c>
      <c r="AX839" t="s">
        <v>990</v>
      </c>
      <c r="AY839">
        <v>0</v>
      </c>
      <c r="AZ839" t="s">
        <v>994</v>
      </c>
      <c r="BA839">
        <v>1179740891329</v>
      </c>
      <c r="BD839">
        <v>1</v>
      </c>
      <c r="BF839" t="s">
        <v>2563</v>
      </c>
      <c r="BG839">
        <v>1333314600</v>
      </c>
      <c r="BH839" t="s">
        <v>995</v>
      </c>
      <c r="BI839">
        <v>6</v>
      </c>
      <c r="BJ839">
        <v>6</v>
      </c>
      <c r="BK839">
        <v>1300</v>
      </c>
      <c r="BL839" t="s">
        <v>2543</v>
      </c>
    </row>
    <row r="840" spans="3:64">
      <c r="C840" s="2">
        <v>244482</v>
      </c>
      <c r="D840" s="2">
        <v>244482</v>
      </c>
      <c r="F840">
        <v>489</v>
      </c>
      <c r="G840" t="s">
        <v>2531</v>
      </c>
      <c r="H840">
        <v>23</v>
      </c>
      <c r="I840" t="s">
        <v>2532</v>
      </c>
      <c r="J840" t="s">
        <v>985</v>
      </c>
      <c r="K840" t="s">
        <v>986</v>
      </c>
      <c r="L840">
        <v>923</v>
      </c>
      <c r="N840" t="s">
        <v>2869</v>
      </c>
      <c r="O840" t="s">
        <v>2870</v>
      </c>
      <c r="P840">
        <v>1</v>
      </c>
      <c r="Q840" t="s">
        <v>2871</v>
      </c>
      <c r="R840" s="2">
        <v>244481</v>
      </c>
      <c r="S840" s="2">
        <v>244482</v>
      </c>
      <c r="T840" t="s">
        <v>2872</v>
      </c>
      <c r="U840">
        <v>23090974</v>
      </c>
      <c r="V840" t="s">
        <v>211</v>
      </c>
      <c r="W840">
        <v>3</v>
      </c>
      <c r="X840">
        <v>3</v>
      </c>
      <c r="Y840">
        <v>3</v>
      </c>
      <c r="Z840">
        <v>3</v>
      </c>
      <c r="AA840">
        <v>0</v>
      </c>
      <c r="AB840">
        <v>0</v>
      </c>
      <c r="AC840">
        <v>0</v>
      </c>
      <c r="AD840">
        <v>0</v>
      </c>
      <c r="AE840">
        <v>3</v>
      </c>
      <c r="AF840">
        <v>3</v>
      </c>
      <c r="AI840" t="s">
        <v>2537</v>
      </c>
      <c r="AJ840" t="s">
        <v>989</v>
      </c>
      <c r="AK840" t="s">
        <v>1039</v>
      </c>
      <c r="AL840" t="s">
        <v>1008</v>
      </c>
      <c r="AM840" t="s">
        <v>1009</v>
      </c>
      <c r="AN840" t="s">
        <v>2538</v>
      </c>
      <c r="AO840" t="s">
        <v>2539</v>
      </c>
      <c r="AP840">
        <v>10</v>
      </c>
      <c r="AQ840">
        <v>1</v>
      </c>
      <c r="AT840" t="s">
        <v>2540</v>
      </c>
      <c r="AU840" t="s">
        <v>2562</v>
      </c>
      <c r="AV840" t="s">
        <v>765</v>
      </c>
      <c r="AW840" t="s">
        <v>765</v>
      </c>
      <c r="AX840" t="s">
        <v>990</v>
      </c>
      <c r="AY840">
        <v>0</v>
      </c>
      <c r="AZ840" t="s">
        <v>994</v>
      </c>
      <c r="BA840">
        <v>1179740891329</v>
      </c>
      <c r="BD840">
        <v>1</v>
      </c>
      <c r="BF840" t="s">
        <v>2563</v>
      </c>
      <c r="BG840">
        <v>1333314600</v>
      </c>
      <c r="BH840" t="s">
        <v>995</v>
      </c>
      <c r="BI840">
        <v>3</v>
      </c>
      <c r="BJ840">
        <v>3</v>
      </c>
      <c r="BK840">
        <v>1300</v>
      </c>
      <c r="BL840" t="s">
        <v>2543</v>
      </c>
    </row>
    <row r="841" spans="3:64">
      <c r="C841" s="2">
        <v>244482</v>
      </c>
      <c r="D841" s="2">
        <v>244482</v>
      </c>
      <c r="F841">
        <v>489</v>
      </c>
      <c r="G841" t="s">
        <v>2531</v>
      </c>
      <c r="H841">
        <v>23</v>
      </c>
      <c r="I841" t="s">
        <v>2532</v>
      </c>
      <c r="J841" t="s">
        <v>985</v>
      </c>
      <c r="K841" t="s">
        <v>986</v>
      </c>
      <c r="L841">
        <v>923</v>
      </c>
      <c r="N841" t="s">
        <v>2873</v>
      </c>
      <c r="O841" t="s">
        <v>2874</v>
      </c>
      <c r="P841">
        <v>1</v>
      </c>
      <c r="Q841" t="s">
        <v>2875</v>
      </c>
      <c r="R841" s="2">
        <v>244481</v>
      </c>
      <c r="S841" s="2">
        <v>244482</v>
      </c>
      <c r="T841" t="s">
        <v>2876</v>
      </c>
      <c r="U841">
        <v>23088348</v>
      </c>
      <c r="V841" t="s">
        <v>78</v>
      </c>
      <c r="W841">
        <v>25</v>
      </c>
      <c r="X841">
        <v>25</v>
      </c>
      <c r="Y841">
        <v>25</v>
      </c>
      <c r="Z841">
        <v>25</v>
      </c>
      <c r="AA841">
        <v>0</v>
      </c>
      <c r="AB841">
        <v>0</v>
      </c>
      <c r="AC841">
        <v>0</v>
      </c>
      <c r="AD841">
        <v>0</v>
      </c>
      <c r="AE841">
        <v>25</v>
      </c>
      <c r="AF841">
        <v>25</v>
      </c>
      <c r="AI841" t="s">
        <v>2537</v>
      </c>
      <c r="AJ841" t="s">
        <v>989</v>
      </c>
      <c r="AK841" t="s">
        <v>1007</v>
      </c>
      <c r="AL841" t="s">
        <v>1008</v>
      </c>
      <c r="AM841" t="s">
        <v>1009</v>
      </c>
      <c r="AN841" t="s">
        <v>2538</v>
      </c>
      <c r="AO841" t="s">
        <v>2539</v>
      </c>
      <c r="AP841">
        <v>10</v>
      </c>
      <c r="AQ841">
        <v>1</v>
      </c>
      <c r="AT841" t="s">
        <v>2540</v>
      </c>
      <c r="AU841" t="s">
        <v>2562</v>
      </c>
      <c r="AV841" t="s">
        <v>765</v>
      </c>
      <c r="AW841" t="s">
        <v>765</v>
      </c>
      <c r="AX841" t="s">
        <v>990</v>
      </c>
      <c r="AY841">
        <v>0</v>
      </c>
      <c r="AZ841" t="s">
        <v>994</v>
      </c>
      <c r="BA841">
        <v>1179740891348</v>
      </c>
      <c r="BD841">
        <v>1</v>
      </c>
      <c r="BF841" t="s">
        <v>2563</v>
      </c>
      <c r="BG841">
        <v>1333314600</v>
      </c>
      <c r="BH841" t="s">
        <v>995</v>
      </c>
      <c r="BI841">
        <v>25</v>
      </c>
      <c r="BJ841">
        <v>25</v>
      </c>
      <c r="BK841">
        <v>1300</v>
      </c>
      <c r="BL841" t="s">
        <v>2543</v>
      </c>
    </row>
    <row r="842" spans="3:64">
      <c r="C842" s="2">
        <v>244482</v>
      </c>
      <c r="D842" s="2">
        <v>244482</v>
      </c>
      <c r="F842">
        <v>489</v>
      </c>
      <c r="G842" t="s">
        <v>2531</v>
      </c>
      <c r="H842">
        <v>23</v>
      </c>
      <c r="I842" t="s">
        <v>2532</v>
      </c>
      <c r="J842" t="s">
        <v>985</v>
      </c>
      <c r="K842" t="s">
        <v>986</v>
      </c>
      <c r="L842">
        <v>923</v>
      </c>
      <c r="N842" t="s">
        <v>2873</v>
      </c>
      <c r="O842" t="s">
        <v>2874</v>
      </c>
      <c r="P842">
        <v>1</v>
      </c>
      <c r="Q842" t="s">
        <v>2875</v>
      </c>
      <c r="R842" s="2">
        <v>244481</v>
      </c>
      <c r="S842" s="2">
        <v>244482</v>
      </c>
      <c r="T842" t="s">
        <v>2876</v>
      </c>
      <c r="U842">
        <v>23092558</v>
      </c>
      <c r="V842" t="s">
        <v>251</v>
      </c>
      <c r="W842">
        <v>10</v>
      </c>
      <c r="X842">
        <v>10</v>
      </c>
      <c r="Y842">
        <v>10</v>
      </c>
      <c r="Z842">
        <v>10</v>
      </c>
      <c r="AA842">
        <v>0</v>
      </c>
      <c r="AB842">
        <v>0</v>
      </c>
      <c r="AC842">
        <v>0</v>
      </c>
      <c r="AD842">
        <v>0</v>
      </c>
      <c r="AE842">
        <v>10</v>
      </c>
      <c r="AF842">
        <v>10</v>
      </c>
      <c r="AI842" t="s">
        <v>2537</v>
      </c>
      <c r="AJ842" t="s">
        <v>989</v>
      </c>
      <c r="AK842" t="s">
        <v>1039</v>
      </c>
      <c r="AL842" t="s">
        <v>1008</v>
      </c>
      <c r="AM842" t="s">
        <v>1009</v>
      </c>
      <c r="AN842" t="s">
        <v>2538</v>
      </c>
      <c r="AO842" t="s">
        <v>2539</v>
      </c>
      <c r="AP842">
        <v>10</v>
      </c>
      <c r="AQ842">
        <v>1</v>
      </c>
      <c r="AT842" t="s">
        <v>2540</v>
      </c>
      <c r="AU842" t="s">
        <v>2562</v>
      </c>
      <c r="AV842" t="s">
        <v>765</v>
      </c>
      <c r="AW842" t="s">
        <v>765</v>
      </c>
      <c r="AX842" t="s">
        <v>990</v>
      </c>
      <c r="AY842">
        <v>0</v>
      </c>
      <c r="AZ842" t="s">
        <v>994</v>
      </c>
      <c r="BA842">
        <v>1179740891348</v>
      </c>
      <c r="BD842">
        <v>1</v>
      </c>
      <c r="BF842" t="s">
        <v>2563</v>
      </c>
      <c r="BG842">
        <v>1333314600</v>
      </c>
      <c r="BH842" t="s">
        <v>995</v>
      </c>
      <c r="BI842">
        <v>10</v>
      </c>
      <c r="BJ842">
        <v>10</v>
      </c>
      <c r="BK842">
        <v>1300</v>
      </c>
      <c r="BL842" t="s">
        <v>2543</v>
      </c>
    </row>
    <row r="843" spans="3:64">
      <c r="C843" s="2">
        <v>244482</v>
      </c>
      <c r="D843" s="2">
        <v>244482</v>
      </c>
      <c r="F843">
        <v>489</v>
      </c>
      <c r="G843" t="s">
        <v>2531</v>
      </c>
      <c r="H843">
        <v>23</v>
      </c>
      <c r="I843" t="s">
        <v>2532</v>
      </c>
      <c r="J843" t="s">
        <v>985</v>
      </c>
      <c r="K843" t="s">
        <v>986</v>
      </c>
      <c r="L843">
        <v>923</v>
      </c>
      <c r="N843" t="s">
        <v>2873</v>
      </c>
      <c r="O843" t="s">
        <v>2874</v>
      </c>
      <c r="P843">
        <v>1</v>
      </c>
      <c r="Q843" t="s">
        <v>2875</v>
      </c>
      <c r="R843" s="2">
        <v>244481</v>
      </c>
      <c r="S843" s="2">
        <v>244482</v>
      </c>
      <c r="T843" t="s">
        <v>2876</v>
      </c>
      <c r="U843">
        <v>23086965</v>
      </c>
      <c r="V843" t="s">
        <v>225</v>
      </c>
      <c r="W843">
        <v>9</v>
      </c>
      <c r="X843">
        <v>9</v>
      </c>
      <c r="Y843">
        <v>9</v>
      </c>
      <c r="Z843">
        <v>9</v>
      </c>
      <c r="AA843">
        <v>0</v>
      </c>
      <c r="AB843">
        <v>0</v>
      </c>
      <c r="AC843">
        <v>0</v>
      </c>
      <c r="AD843">
        <v>0</v>
      </c>
      <c r="AE843">
        <v>9</v>
      </c>
      <c r="AF843">
        <v>9</v>
      </c>
      <c r="AI843" t="s">
        <v>2537</v>
      </c>
      <c r="AJ843" t="s">
        <v>989</v>
      </c>
      <c r="AK843" t="s">
        <v>1039</v>
      </c>
      <c r="AL843" t="s">
        <v>1008</v>
      </c>
      <c r="AM843" t="s">
        <v>1009</v>
      </c>
      <c r="AN843" t="s">
        <v>2538</v>
      </c>
      <c r="AO843" t="s">
        <v>2539</v>
      </c>
      <c r="AP843">
        <v>10</v>
      </c>
      <c r="AQ843">
        <v>1</v>
      </c>
      <c r="AT843" t="s">
        <v>2540</v>
      </c>
      <c r="AU843" t="s">
        <v>2562</v>
      </c>
      <c r="AV843" t="s">
        <v>765</v>
      </c>
      <c r="AW843" t="s">
        <v>765</v>
      </c>
      <c r="AX843" t="s">
        <v>990</v>
      </c>
      <c r="AY843">
        <v>0</v>
      </c>
      <c r="AZ843" t="s">
        <v>994</v>
      </c>
      <c r="BA843">
        <v>1179740891348</v>
      </c>
      <c r="BD843">
        <v>1</v>
      </c>
      <c r="BF843" t="s">
        <v>2563</v>
      </c>
      <c r="BG843">
        <v>1333314600</v>
      </c>
      <c r="BH843" t="s">
        <v>995</v>
      </c>
      <c r="BI843">
        <v>9</v>
      </c>
      <c r="BJ843">
        <v>9</v>
      </c>
      <c r="BK843">
        <v>1300</v>
      </c>
      <c r="BL843" t="s">
        <v>2543</v>
      </c>
    </row>
    <row r="844" spans="3:64">
      <c r="C844" s="2">
        <v>244482</v>
      </c>
      <c r="D844" s="2">
        <v>244482</v>
      </c>
      <c r="F844">
        <v>489</v>
      </c>
      <c r="G844" t="s">
        <v>2531</v>
      </c>
      <c r="H844">
        <v>23</v>
      </c>
      <c r="I844" t="s">
        <v>2532</v>
      </c>
      <c r="J844" t="s">
        <v>985</v>
      </c>
      <c r="K844" t="s">
        <v>986</v>
      </c>
      <c r="L844">
        <v>923</v>
      </c>
      <c r="N844" t="s">
        <v>2873</v>
      </c>
      <c r="O844" t="s">
        <v>2874</v>
      </c>
      <c r="P844">
        <v>1</v>
      </c>
      <c r="Q844" t="s">
        <v>2875</v>
      </c>
      <c r="R844" s="2">
        <v>244481</v>
      </c>
      <c r="S844" s="2">
        <v>244482</v>
      </c>
      <c r="T844" t="s">
        <v>2876</v>
      </c>
      <c r="U844">
        <v>23086966</v>
      </c>
      <c r="V844" t="s">
        <v>199</v>
      </c>
      <c r="W844">
        <v>3</v>
      </c>
      <c r="X844">
        <v>3</v>
      </c>
      <c r="Y844">
        <v>3</v>
      </c>
      <c r="Z844">
        <v>3</v>
      </c>
      <c r="AA844">
        <v>0</v>
      </c>
      <c r="AB844">
        <v>0</v>
      </c>
      <c r="AC844">
        <v>0</v>
      </c>
      <c r="AD844">
        <v>0</v>
      </c>
      <c r="AE844">
        <v>3</v>
      </c>
      <c r="AF844">
        <v>3</v>
      </c>
      <c r="AI844" t="s">
        <v>2537</v>
      </c>
      <c r="AJ844" t="s">
        <v>989</v>
      </c>
      <c r="AK844" t="s">
        <v>1039</v>
      </c>
      <c r="AL844" t="s">
        <v>1008</v>
      </c>
      <c r="AM844" t="s">
        <v>1009</v>
      </c>
      <c r="AN844" t="s">
        <v>2538</v>
      </c>
      <c r="AO844" t="s">
        <v>2539</v>
      </c>
      <c r="AP844">
        <v>10</v>
      </c>
      <c r="AQ844">
        <v>1</v>
      </c>
      <c r="AT844" t="s">
        <v>2540</v>
      </c>
      <c r="AU844" t="s">
        <v>2562</v>
      </c>
      <c r="AV844" t="s">
        <v>765</v>
      </c>
      <c r="AW844" t="s">
        <v>765</v>
      </c>
      <c r="AX844" t="s">
        <v>990</v>
      </c>
      <c r="AY844">
        <v>0</v>
      </c>
      <c r="AZ844" t="s">
        <v>994</v>
      </c>
      <c r="BA844">
        <v>1179740891348</v>
      </c>
      <c r="BD844">
        <v>1</v>
      </c>
      <c r="BF844" t="s">
        <v>2563</v>
      </c>
      <c r="BG844">
        <v>1333314600</v>
      </c>
      <c r="BH844" t="s">
        <v>995</v>
      </c>
      <c r="BI844">
        <v>3</v>
      </c>
      <c r="BJ844">
        <v>3</v>
      </c>
      <c r="BK844">
        <v>1300</v>
      </c>
      <c r="BL844" t="s">
        <v>2543</v>
      </c>
    </row>
    <row r="845" spans="3:64">
      <c r="C845" s="2">
        <v>244482</v>
      </c>
      <c r="D845" s="2">
        <v>244482</v>
      </c>
      <c r="F845">
        <v>489</v>
      </c>
      <c r="G845" t="s">
        <v>2531</v>
      </c>
      <c r="H845">
        <v>23</v>
      </c>
      <c r="I845" t="s">
        <v>2532</v>
      </c>
      <c r="J845" t="s">
        <v>985</v>
      </c>
      <c r="K845" t="s">
        <v>986</v>
      </c>
      <c r="L845">
        <v>923</v>
      </c>
      <c r="N845" t="s">
        <v>2873</v>
      </c>
      <c r="O845" t="s">
        <v>2874</v>
      </c>
      <c r="P845">
        <v>1</v>
      </c>
      <c r="Q845" t="s">
        <v>2875</v>
      </c>
      <c r="R845" s="2">
        <v>244481</v>
      </c>
      <c r="S845" s="2">
        <v>244482</v>
      </c>
      <c r="T845" t="s">
        <v>2876</v>
      </c>
      <c r="U845">
        <v>23086968</v>
      </c>
      <c r="V845" t="s">
        <v>247</v>
      </c>
      <c r="W845">
        <v>39</v>
      </c>
      <c r="X845">
        <v>39</v>
      </c>
      <c r="Y845">
        <v>39</v>
      </c>
      <c r="Z845">
        <v>39</v>
      </c>
      <c r="AA845">
        <v>0</v>
      </c>
      <c r="AB845">
        <v>0</v>
      </c>
      <c r="AC845">
        <v>0</v>
      </c>
      <c r="AD845">
        <v>0</v>
      </c>
      <c r="AE845">
        <v>39</v>
      </c>
      <c r="AF845">
        <v>39</v>
      </c>
      <c r="AI845" t="s">
        <v>2537</v>
      </c>
      <c r="AJ845" t="s">
        <v>989</v>
      </c>
      <c r="AK845" t="s">
        <v>1039</v>
      </c>
      <c r="AL845" t="s">
        <v>1008</v>
      </c>
      <c r="AM845" t="s">
        <v>1009</v>
      </c>
      <c r="AN845" t="s">
        <v>2538</v>
      </c>
      <c r="AO845" t="s">
        <v>2539</v>
      </c>
      <c r="AP845">
        <v>10</v>
      </c>
      <c r="AQ845">
        <v>1</v>
      </c>
      <c r="AT845" t="s">
        <v>2540</v>
      </c>
      <c r="AU845" t="s">
        <v>2562</v>
      </c>
      <c r="AV845" t="s">
        <v>765</v>
      </c>
      <c r="AW845" t="s">
        <v>765</v>
      </c>
      <c r="AX845" t="s">
        <v>990</v>
      </c>
      <c r="AY845">
        <v>0</v>
      </c>
      <c r="AZ845" t="s">
        <v>994</v>
      </c>
      <c r="BA845">
        <v>1179740891348</v>
      </c>
      <c r="BD845">
        <v>1</v>
      </c>
      <c r="BF845" t="s">
        <v>2563</v>
      </c>
      <c r="BG845">
        <v>1333314600</v>
      </c>
      <c r="BH845" t="s">
        <v>995</v>
      </c>
      <c r="BI845">
        <v>39</v>
      </c>
      <c r="BJ845">
        <v>39</v>
      </c>
      <c r="BK845">
        <v>1300</v>
      </c>
      <c r="BL845" t="s">
        <v>2543</v>
      </c>
    </row>
    <row r="846" spans="3:64">
      <c r="C846" s="2">
        <v>244482</v>
      </c>
      <c r="D846" s="2">
        <v>244482</v>
      </c>
      <c r="F846">
        <v>489</v>
      </c>
      <c r="G846" t="s">
        <v>2531</v>
      </c>
      <c r="H846">
        <v>23</v>
      </c>
      <c r="I846" t="s">
        <v>2532</v>
      </c>
      <c r="J846" t="s">
        <v>985</v>
      </c>
      <c r="K846" t="s">
        <v>986</v>
      </c>
      <c r="L846">
        <v>923</v>
      </c>
      <c r="N846" t="s">
        <v>2873</v>
      </c>
      <c r="O846" t="s">
        <v>2874</v>
      </c>
      <c r="P846">
        <v>1</v>
      </c>
      <c r="Q846" t="s">
        <v>2875</v>
      </c>
      <c r="R846" s="2">
        <v>244481</v>
      </c>
      <c r="S846" s="2">
        <v>244482</v>
      </c>
      <c r="T846" t="s">
        <v>2876</v>
      </c>
      <c r="U846">
        <v>23090983</v>
      </c>
      <c r="V846" t="s">
        <v>160</v>
      </c>
      <c r="W846">
        <v>6</v>
      </c>
      <c r="X846">
        <v>6</v>
      </c>
      <c r="Y846">
        <v>6</v>
      </c>
      <c r="Z846">
        <v>6</v>
      </c>
      <c r="AA846">
        <v>0</v>
      </c>
      <c r="AB846">
        <v>0</v>
      </c>
      <c r="AC846">
        <v>0</v>
      </c>
      <c r="AD846">
        <v>0</v>
      </c>
      <c r="AE846">
        <v>6</v>
      </c>
      <c r="AF846">
        <v>6</v>
      </c>
      <c r="AI846" t="s">
        <v>2537</v>
      </c>
      <c r="AJ846" t="s">
        <v>989</v>
      </c>
      <c r="AK846" t="s">
        <v>1039</v>
      </c>
      <c r="AL846" t="s">
        <v>1008</v>
      </c>
      <c r="AM846" t="s">
        <v>1009</v>
      </c>
      <c r="AN846" t="s">
        <v>2538</v>
      </c>
      <c r="AO846" t="s">
        <v>2539</v>
      </c>
      <c r="AP846">
        <v>10</v>
      </c>
      <c r="AQ846">
        <v>1</v>
      </c>
      <c r="AT846" t="s">
        <v>2540</v>
      </c>
      <c r="AU846" t="s">
        <v>2562</v>
      </c>
      <c r="AV846" t="s">
        <v>765</v>
      </c>
      <c r="AW846" t="s">
        <v>765</v>
      </c>
      <c r="AX846" t="s">
        <v>990</v>
      </c>
      <c r="AY846">
        <v>0</v>
      </c>
      <c r="AZ846" t="s">
        <v>994</v>
      </c>
      <c r="BA846">
        <v>1179740891348</v>
      </c>
      <c r="BD846">
        <v>1</v>
      </c>
      <c r="BF846" t="s">
        <v>2563</v>
      </c>
      <c r="BG846">
        <v>1333314600</v>
      </c>
      <c r="BH846" t="s">
        <v>995</v>
      </c>
      <c r="BI846">
        <v>6</v>
      </c>
      <c r="BJ846">
        <v>6</v>
      </c>
      <c r="BK846">
        <v>1300</v>
      </c>
      <c r="BL846" t="s">
        <v>2543</v>
      </c>
    </row>
    <row r="847" spans="3:64">
      <c r="C847" s="2">
        <v>244482</v>
      </c>
      <c r="D847" s="2">
        <v>244482</v>
      </c>
      <c r="F847">
        <v>489</v>
      </c>
      <c r="G847" t="s">
        <v>2531</v>
      </c>
      <c r="H847">
        <v>23</v>
      </c>
      <c r="I847" t="s">
        <v>2532</v>
      </c>
      <c r="J847" t="s">
        <v>985</v>
      </c>
      <c r="K847" t="s">
        <v>986</v>
      </c>
      <c r="L847">
        <v>923</v>
      </c>
      <c r="N847" t="s">
        <v>2873</v>
      </c>
      <c r="O847" t="s">
        <v>2874</v>
      </c>
      <c r="P847">
        <v>1</v>
      </c>
      <c r="Q847" t="s">
        <v>2875</v>
      </c>
      <c r="R847" s="2">
        <v>244481</v>
      </c>
      <c r="S847" s="2">
        <v>244482</v>
      </c>
      <c r="T847" t="s">
        <v>2876</v>
      </c>
      <c r="U847">
        <v>23090975</v>
      </c>
      <c r="V847" t="s">
        <v>249</v>
      </c>
      <c r="W847">
        <v>6</v>
      </c>
      <c r="X847">
        <v>6</v>
      </c>
      <c r="Y847">
        <v>6</v>
      </c>
      <c r="Z847">
        <v>6</v>
      </c>
      <c r="AA847">
        <v>0</v>
      </c>
      <c r="AB847">
        <v>0</v>
      </c>
      <c r="AC847">
        <v>0</v>
      </c>
      <c r="AD847">
        <v>0</v>
      </c>
      <c r="AE847">
        <v>6</v>
      </c>
      <c r="AF847">
        <v>6</v>
      </c>
      <c r="AI847" t="s">
        <v>2537</v>
      </c>
      <c r="AJ847" t="s">
        <v>989</v>
      </c>
      <c r="AK847" t="s">
        <v>1039</v>
      </c>
      <c r="AL847" t="s">
        <v>1008</v>
      </c>
      <c r="AM847" t="s">
        <v>1009</v>
      </c>
      <c r="AN847" t="s">
        <v>2538</v>
      </c>
      <c r="AO847" t="s">
        <v>2539</v>
      </c>
      <c r="AP847">
        <v>10</v>
      </c>
      <c r="AQ847">
        <v>1</v>
      </c>
      <c r="AT847" t="s">
        <v>2540</v>
      </c>
      <c r="AU847" t="s">
        <v>2562</v>
      </c>
      <c r="AV847" t="s">
        <v>765</v>
      </c>
      <c r="AW847" t="s">
        <v>765</v>
      </c>
      <c r="AX847" t="s">
        <v>990</v>
      </c>
      <c r="AY847">
        <v>0</v>
      </c>
      <c r="AZ847" t="s">
        <v>994</v>
      </c>
      <c r="BA847">
        <v>1179740891348</v>
      </c>
      <c r="BD847">
        <v>1</v>
      </c>
      <c r="BF847" t="s">
        <v>2563</v>
      </c>
      <c r="BG847">
        <v>1333314600</v>
      </c>
      <c r="BH847" t="s">
        <v>995</v>
      </c>
      <c r="BI847">
        <v>6</v>
      </c>
      <c r="BJ847">
        <v>6</v>
      </c>
      <c r="BK847">
        <v>1300</v>
      </c>
      <c r="BL847" t="s">
        <v>2543</v>
      </c>
    </row>
    <row r="848" spans="3:64">
      <c r="C848" s="2">
        <v>244482</v>
      </c>
      <c r="D848" s="2">
        <v>244482</v>
      </c>
      <c r="F848">
        <v>489</v>
      </c>
      <c r="G848" t="s">
        <v>2531</v>
      </c>
      <c r="H848">
        <v>23</v>
      </c>
      <c r="I848" t="s">
        <v>2532</v>
      </c>
      <c r="J848" t="s">
        <v>985</v>
      </c>
      <c r="K848" t="s">
        <v>986</v>
      </c>
      <c r="L848">
        <v>923</v>
      </c>
      <c r="N848" t="s">
        <v>2873</v>
      </c>
      <c r="O848" t="s">
        <v>2874</v>
      </c>
      <c r="P848">
        <v>1</v>
      </c>
      <c r="Q848" t="s">
        <v>2875</v>
      </c>
      <c r="R848" s="2">
        <v>244481</v>
      </c>
      <c r="S848" s="2">
        <v>244482</v>
      </c>
      <c r="T848" t="s">
        <v>2876</v>
      </c>
      <c r="U848">
        <v>23086969</v>
      </c>
      <c r="V848" t="s">
        <v>189</v>
      </c>
      <c r="W848">
        <v>15</v>
      </c>
      <c r="X848">
        <v>15</v>
      </c>
      <c r="Y848">
        <v>15</v>
      </c>
      <c r="Z848">
        <v>15</v>
      </c>
      <c r="AA848">
        <v>0</v>
      </c>
      <c r="AB848">
        <v>0</v>
      </c>
      <c r="AC848">
        <v>0</v>
      </c>
      <c r="AD848">
        <v>0</v>
      </c>
      <c r="AE848">
        <v>15</v>
      </c>
      <c r="AF848">
        <v>15</v>
      </c>
      <c r="AI848" t="s">
        <v>2537</v>
      </c>
      <c r="AJ848" t="s">
        <v>989</v>
      </c>
      <c r="AK848" t="s">
        <v>1039</v>
      </c>
      <c r="AL848" t="s">
        <v>1008</v>
      </c>
      <c r="AM848" t="s">
        <v>1009</v>
      </c>
      <c r="AN848" t="s">
        <v>2538</v>
      </c>
      <c r="AO848" t="s">
        <v>2539</v>
      </c>
      <c r="AP848">
        <v>10</v>
      </c>
      <c r="AQ848">
        <v>1</v>
      </c>
      <c r="AT848" t="s">
        <v>2540</v>
      </c>
      <c r="AU848" t="s">
        <v>2562</v>
      </c>
      <c r="AV848" t="s">
        <v>765</v>
      </c>
      <c r="AW848" t="s">
        <v>765</v>
      </c>
      <c r="AX848" t="s">
        <v>990</v>
      </c>
      <c r="AY848">
        <v>0</v>
      </c>
      <c r="AZ848" t="s">
        <v>994</v>
      </c>
      <c r="BA848">
        <v>1179740891348</v>
      </c>
      <c r="BD848">
        <v>1</v>
      </c>
      <c r="BF848" t="s">
        <v>2563</v>
      </c>
      <c r="BG848">
        <v>1333314600</v>
      </c>
      <c r="BH848" t="s">
        <v>995</v>
      </c>
      <c r="BI848">
        <v>15</v>
      </c>
      <c r="BJ848">
        <v>15</v>
      </c>
      <c r="BK848">
        <v>1300</v>
      </c>
      <c r="BL848" t="s">
        <v>2543</v>
      </c>
    </row>
    <row r="849" spans="3:64">
      <c r="C849" s="2">
        <v>244482</v>
      </c>
      <c r="D849" s="2">
        <v>244482</v>
      </c>
      <c r="F849">
        <v>489</v>
      </c>
      <c r="G849" t="s">
        <v>2531</v>
      </c>
      <c r="H849">
        <v>23</v>
      </c>
      <c r="I849" t="s">
        <v>2532</v>
      </c>
      <c r="J849" t="s">
        <v>985</v>
      </c>
      <c r="K849" t="s">
        <v>986</v>
      </c>
      <c r="L849">
        <v>923</v>
      </c>
      <c r="N849" t="s">
        <v>2873</v>
      </c>
      <c r="O849" t="s">
        <v>2874</v>
      </c>
      <c r="P849">
        <v>1</v>
      </c>
      <c r="Q849" t="s">
        <v>2875</v>
      </c>
      <c r="R849" s="2">
        <v>244481</v>
      </c>
      <c r="S849" s="2">
        <v>244482</v>
      </c>
      <c r="T849" t="s">
        <v>2876</v>
      </c>
      <c r="U849">
        <v>23086970</v>
      </c>
      <c r="V849" t="s">
        <v>191</v>
      </c>
      <c r="W849">
        <v>9</v>
      </c>
      <c r="X849">
        <v>9</v>
      </c>
      <c r="Y849">
        <v>9</v>
      </c>
      <c r="Z849">
        <v>9</v>
      </c>
      <c r="AA849">
        <v>0</v>
      </c>
      <c r="AB849">
        <v>0</v>
      </c>
      <c r="AC849">
        <v>0</v>
      </c>
      <c r="AD849">
        <v>0</v>
      </c>
      <c r="AE849">
        <v>9</v>
      </c>
      <c r="AF849">
        <v>9</v>
      </c>
      <c r="AI849" t="s">
        <v>2537</v>
      </c>
      <c r="AJ849" t="s">
        <v>989</v>
      </c>
      <c r="AK849" t="s">
        <v>1039</v>
      </c>
      <c r="AL849" t="s">
        <v>1008</v>
      </c>
      <c r="AM849" t="s">
        <v>1009</v>
      </c>
      <c r="AN849" t="s">
        <v>2538</v>
      </c>
      <c r="AO849" t="s">
        <v>2539</v>
      </c>
      <c r="AP849">
        <v>10</v>
      </c>
      <c r="AQ849">
        <v>1</v>
      </c>
      <c r="AT849" t="s">
        <v>2540</v>
      </c>
      <c r="AU849" t="s">
        <v>2562</v>
      </c>
      <c r="AV849" t="s">
        <v>765</v>
      </c>
      <c r="AW849" t="s">
        <v>765</v>
      </c>
      <c r="AX849" t="s">
        <v>990</v>
      </c>
      <c r="AY849">
        <v>0</v>
      </c>
      <c r="AZ849" t="s">
        <v>994</v>
      </c>
      <c r="BA849">
        <v>1179740891348</v>
      </c>
      <c r="BD849">
        <v>1</v>
      </c>
      <c r="BF849" t="s">
        <v>2563</v>
      </c>
      <c r="BG849">
        <v>1333314600</v>
      </c>
      <c r="BH849" t="s">
        <v>995</v>
      </c>
      <c r="BI849">
        <v>9</v>
      </c>
      <c r="BJ849">
        <v>9</v>
      </c>
      <c r="BK849">
        <v>1300</v>
      </c>
      <c r="BL849" t="s">
        <v>2543</v>
      </c>
    </row>
    <row r="850" spans="3:64">
      <c r="C850" s="2">
        <v>244482</v>
      </c>
      <c r="D850" s="2">
        <v>244482</v>
      </c>
      <c r="F850">
        <v>489</v>
      </c>
      <c r="G850" t="s">
        <v>2531</v>
      </c>
      <c r="H850">
        <v>23</v>
      </c>
      <c r="I850" t="s">
        <v>2532</v>
      </c>
      <c r="J850" t="s">
        <v>985</v>
      </c>
      <c r="K850" t="s">
        <v>986</v>
      </c>
      <c r="L850">
        <v>923</v>
      </c>
      <c r="N850" t="s">
        <v>2873</v>
      </c>
      <c r="O850" t="s">
        <v>2874</v>
      </c>
      <c r="P850">
        <v>1</v>
      </c>
      <c r="Q850" t="s">
        <v>2875</v>
      </c>
      <c r="R850" s="2">
        <v>244481</v>
      </c>
      <c r="S850" s="2">
        <v>244482</v>
      </c>
      <c r="T850" t="s">
        <v>2876</v>
      </c>
      <c r="U850">
        <v>23015267</v>
      </c>
      <c r="V850" t="s">
        <v>183</v>
      </c>
      <c r="W850">
        <v>15</v>
      </c>
      <c r="X850">
        <v>15</v>
      </c>
      <c r="Y850">
        <v>15</v>
      </c>
      <c r="Z850">
        <v>15</v>
      </c>
      <c r="AA850">
        <v>0</v>
      </c>
      <c r="AB850">
        <v>0</v>
      </c>
      <c r="AC850">
        <v>0</v>
      </c>
      <c r="AD850">
        <v>0</v>
      </c>
      <c r="AE850">
        <v>15</v>
      </c>
      <c r="AF850">
        <v>15</v>
      </c>
      <c r="AI850" t="s">
        <v>2537</v>
      </c>
      <c r="AJ850" t="s">
        <v>989</v>
      </c>
      <c r="AK850" t="s">
        <v>1039</v>
      </c>
      <c r="AL850" t="s">
        <v>1008</v>
      </c>
      <c r="AM850" t="s">
        <v>1009</v>
      </c>
      <c r="AN850" t="s">
        <v>2538</v>
      </c>
      <c r="AO850" t="s">
        <v>2539</v>
      </c>
      <c r="AP850">
        <v>10</v>
      </c>
      <c r="AQ850">
        <v>1</v>
      </c>
      <c r="AT850" t="s">
        <v>2540</v>
      </c>
      <c r="AU850" t="s">
        <v>2562</v>
      </c>
      <c r="AV850" t="s">
        <v>765</v>
      </c>
      <c r="AW850" t="s">
        <v>765</v>
      </c>
      <c r="AX850" t="s">
        <v>990</v>
      </c>
      <c r="AY850">
        <v>0</v>
      </c>
      <c r="AZ850" t="s">
        <v>994</v>
      </c>
      <c r="BA850">
        <v>1179740891348</v>
      </c>
      <c r="BD850">
        <v>1</v>
      </c>
      <c r="BF850" t="s">
        <v>2563</v>
      </c>
      <c r="BG850">
        <v>1333314600</v>
      </c>
      <c r="BH850" t="s">
        <v>995</v>
      </c>
      <c r="BI850">
        <v>15</v>
      </c>
      <c r="BJ850">
        <v>15</v>
      </c>
      <c r="BK850">
        <v>1300</v>
      </c>
      <c r="BL850" t="s">
        <v>2543</v>
      </c>
    </row>
    <row r="851" spans="3:64">
      <c r="C851" s="2">
        <v>244482</v>
      </c>
      <c r="D851" s="2">
        <v>244482</v>
      </c>
      <c r="F851">
        <v>489</v>
      </c>
      <c r="G851" t="s">
        <v>2531</v>
      </c>
      <c r="H851">
        <v>23</v>
      </c>
      <c r="I851" t="s">
        <v>2532</v>
      </c>
      <c r="J851" t="s">
        <v>985</v>
      </c>
      <c r="K851" t="s">
        <v>986</v>
      </c>
      <c r="L851">
        <v>923</v>
      </c>
      <c r="N851" t="s">
        <v>2873</v>
      </c>
      <c r="O851" t="s">
        <v>2874</v>
      </c>
      <c r="P851">
        <v>1</v>
      </c>
      <c r="Q851" t="s">
        <v>2875</v>
      </c>
      <c r="R851" s="2">
        <v>244481</v>
      </c>
      <c r="S851" s="2">
        <v>244482</v>
      </c>
      <c r="T851" t="s">
        <v>2876</v>
      </c>
      <c r="U851">
        <v>23095553</v>
      </c>
      <c r="V851" t="s">
        <v>67</v>
      </c>
      <c r="W851">
        <v>9</v>
      </c>
      <c r="X851">
        <v>9</v>
      </c>
      <c r="Y851">
        <v>9</v>
      </c>
      <c r="Z851">
        <v>9</v>
      </c>
      <c r="AA851">
        <v>0</v>
      </c>
      <c r="AB851">
        <v>0</v>
      </c>
      <c r="AC851">
        <v>0</v>
      </c>
      <c r="AD851">
        <v>0</v>
      </c>
      <c r="AE851">
        <v>9</v>
      </c>
      <c r="AF851">
        <v>9</v>
      </c>
      <c r="AI851" t="s">
        <v>2537</v>
      </c>
      <c r="AJ851" t="s">
        <v>989</v>
      </c>
      <c r="AK851" t="s">
        <v>1007</v>
      </c>
      <c r="AL851" t="s">
        <v>1008</v>
      </c>
      <c r="AM851" t="s">
        <v>1009</v>
      </c>
      <c r="AN851" t="s">
        <v>2538</v>
      </c>
      <c r="AO851" t="s">
        <v>2539</v>
      </c>
      <c r="AP851">
        <v>10</v>
      </c>
      <c r="AQ851">
        <v>1</v>
      </c>
      <c r="AT851" t="s">
        <v>2540</v>
      </c>
      <c r="AU851" t="s">
        <v>2562</v>
      </c>
      <c r="AV851" t="s">
        <v>765</v>
      </c>
      <c r="AW851" t="s">
        <v>765</v>
      </c>
      <c r="AX851" t="s">
        <v>990</v>
      </c>
      <c r="AY851">
        <v>0</v>
      </c>
      <c r="AZ851" t="s">
        <v>994</v>
      </c>
      <c r="BA851">
        <v>1179740891348</v>
      </c>
      <c r="BD851">
        <v>1</v>
      </c>
      <c r="BF851" t="s">
        <v>2563</v>
      </c>
      <c r="BG851">
        <v>1333314600</v>
      </c>
      <c r="BH851" t="s">
        <v>995</v>
      </c>
      <c r="BI851">
        <v>9</v>
      </c>
      <c r="BJ851">
        <v>9</v>
      </c>
      <c r="BK851">
        <v>1300</v>
      </c>
      <c r="BL851" t="s">
        <v>2543</v>
      </c>
    </row>
    <row r="852" spans="3:64">
      <c r="C852" s="2">
        <v>244482</v>
      </c>
      <c r="D852" s="2">
        <v>244482</v>
      </c>
      <c r="F852">
        <v>489</v>
      </c>
      <c r="G852" t="s">
        <v>2531</v>
      </c>
      <c r="H852">
        <v>23</v>
      </c>
      <c r="I852" t="s">
        <v>2532</v>
      </c>
      <c r="J852" t="s">
        <v>985</v>
      </c>
      <c r="K852" t="s">
        <v>986</v>
      </c>
      <c r="L852">
        <v>923</v>
      </c>
      <c r="N852" t="s">
        <v>2873</v>
      </c>
      <c r="O852" t="s">
        <v>2874</v>
      </c>
      <c r="P852">
        <v>1</v>
      </c>
      <c r="Q852" t="s">
        <v>2875</v>
      </c>
      <c r="R852" s="2">
        <v>244481</v>
      </c>
      <c r="S852" s="2">
        <v>244482</v>
      </c>
      <c r="T852" t="s">
        <v>2876</v>
      </c>
      <c r="U852">
        <v>23090974</v>
      </c>
      <c r="V852" t="s">
        <v>211</v>
      </c>
      <c r="W852">
        <v>18</v>
      </c>
      <c r="X852">
        <v>18</v>
      </c>
      <c r="Y852">
        <v>18</v>
      </c>
      <c r="Z852">
        <v>18</v>
      </c>
      <c r="AA852">
        <v>0</v>
      </c>
      <c r="AB852">
        <v>0</v>
      </c>
      <c r="AC852">
        <v>0</v>
      </c>
      <c r="AD852">
        <v>0</v>
      </c>
      <c r="AE852">
        <v>18</v>
      </c>
      <c r="AF852">
        <v>18</v>
      </c>
      <c r="AI852" t="s">
        <v>2537</v>
      </c>
      <c r="AJ852" t="s">
        <v>989</v>
      </c>
      <c r="AK852" t="s">
        <v>1039</v>
      </c>
      <c r="AL852" t="s">
        <v>1008</v>
      </c>
      <c r="AM852" t="s">
        <v>1009</v>
      </c>
      <c r="AN852" t="s">
        <v>2538</v>
      </c>
      <c r="AO852" t="s">
        <v>2539</v>
      </c>
      <c r="AP852">
        <v>10</v>
      </c>
      <c r="AQ852">
        <v>1</v>
      </c>
      <c r="AT852" t="s">
        <v>2540</v>
      </c>
      <c r="AU852" t="s">
        <v>2562</v>
      </c>
      <c r="AV852" t="s">
        <v>765</v>
      </c>
      <c r="AW852" t="s">
        <v>765</v>
      </c>
      <c r="AX852" t="s">
        <v>990</v>
      </c>
      <c r="AY852">
        <v>0</v>
      </c>
      <c r="AZ852" t="s">
        <v>994</v>
      </c>
      <c r="BA852">
        <v>1179740891348</v>
      </c>
      <c r="BD852">
        <v>1</v>
      </c>
      <c r="BF852" t="s">
        <v>2563</v>
      </c>
      <c r="BG852">
        <v>1333314600</v>
      </c>
      <c r="BH852" t="s">
        <v>995</v>
      </c>
      <c r="BI852">
        <v>18</v>
      </c>
      <c r="BJ852">
        <v>18</v>
      </c>
      <c r="BK852">
        <v>1300</v>
      </c>
      <c r="BL852" t="s">
        <v>2543</v>
      </c>
    </row>
    <row r="853" spans="3:64">
      <c r="C853" s="2">
        <v>244482</v>
      </c>
      <c r="D853" s="2">
        <v>244482</v>
      </c>
      <c r="F853">
        <v>489</v>
      </c>
      <c r="G853" t="s">
        <v>2531</v>
      </c>
      <c r="H853">
        <v>23</v>
      </c>
      <c r="I853" t="s">
        <v>2532</v>
      </c>
      <c r="J853" t="s">
        <v>985</v>
      </c>
      <c r="K853" t="s">
        <v>986</v>
      </c>
      <c r="L853">
        <v>923</v>
      </c>
      <c r="N853" t="s">
        <v>2873</v>
      </c>
      <c r="O853" t="s">
        <v>2874</v>
      </c>
      <c r="P853">
        <v>1</v>
      </c>
      <c r="Q853" t="s">
        <v>2875</v>
      </c>
      <c r="R853" s="2">
        <v>244481</v>
      </c>
      <c r="S853" s="2">
        <v>244482</v>
      </c>
      <c r="T853" t="s">
        <v>2876</v>
      </c>
      <c r="U853">
        <v>23090984</v>
      </c>
      <c r="V853" t="s">
        <v>227</v>
      </c>
      <c r="W853">
        <v>15</v>
      </c>
      <c r="X853">
        <v>15</v>
      </c>
      <c r="Y853">
        <v>15</v>
      </c>
      <c r="Z853">
        <v>15</v>
      </c>
      <c r="AA853">
        <v>0</v>
      </c>
      <c r="AB853">
        <v>0</v>
      </c>
      <c r="AC853">
        <v>0</v>
      </c>
      <c r="AD853">
        <v>0</v>
      </c>
      <c r="AE853">
        <v>15</v>
      </c>
      <c r="AF853">
        <v>15</v>
      </c>
      <c r="AI853" t="s">
        <v>2537</v>
      </c>
      <c r="AJ853" t="s">
        <v>989</v>
      </c>
      <c r="AK853" t="s">
        <v>1039</v>
      </c>
      <c r="AL853" t="s">
        <v>1008</v>
      </c>
      <c r="AM853" t="s">
        <v>1009</v>
      </c>
      <c r="AN853" t="s">
        <v>2538</v>
      </c>
      <c r="AO853" t="s">
        <v>2539</v>
      </c>
      <c r="AP853">
        <v>10</v>
      </c>
      <c r="AQ853">
        <v>1</v>
      </c>
      <c r="AT853" t="s">
        <v>2540</v>
      </c>
      <c r="AU853" t="s">
        <v>2562</v>
      </c>
      <c r="AV853" t="s">
        <v>765</v>
      </c>
      <c r="AW853" t="s">
        <v>765</v>
      </c>
      <c r="AX853" t="s">
        <v>990</v>
      </c>
      <c r="AY853">
        <v>0</v>
      </c>
      <c r="AZ853" t="s">
        <v>994</v>
      </c>
      <c r="BA853">
        <v>1179740891348</v>
      </c>
      <c r="BD853">
        <v>1</v>
      </c>
      <c r="BF853" t="s">
        <v>2563</v>
      </c>
      <c r="BG853">
        <v>1333314600</v>
      </c>
      <c r="BH853" t="s">
        <v>995</v>
      </c>
      <c r="BI853">
        <v>15</v>
      </c>
      <c r="BJ853">
        <v>15</v>
      </c>
      <c r="BK853">
        <v>1300</v>
      </c>
      <c r="BL853" t="s">
        <v>2543</v>
      </c>
    </row>
    <row r="854" spans="3:64">
      <c r="C854" s="2">
        <v>244482</v>
      </c>
      <c r="D854" s="2">
        <v>244482</v>
      </c>
      <c r="F854">
        <v>489</v>
      </c>
      <c r="G854" t="s">
        <v>2531</v>
      </c>
      <c r="H854">
        <v>23</v>
      </c>
      <c r="I854" t="s">
        <v>2532</v>
      </c>
      <c r="J854" t="s">
        <v>985</v>
      </c>
      <c r="K854" t="s">
        <v>986</v>
      </c>
      <c r="L854">
        <v>923</v>
      </c>
      <c r="N854" t="s">
        <v>2873</v>
      </c>
      <c r="O854" t="s">
        <v>2874</v>
      </c>
      <c r="P854">
        <v>1</v>
      </c>
      <c r="Q854" t="s">
        <v>2875</v>
      </c>
      <c r="R854" s="2">
        <v>244481</v>
      </c>
      <c r="S854" s="2">
        <v>244482</v>
      </c>
      <c r="T854" t="s">
        <v>2876</v>
      </c>
      <c r="U854">
        <v>23086962</v>
      </c>
      <c r="V854" t="s">
        <v>179</v>
      </c>
      <c r="W854">
        <v>12</v>
      </c>
      <c r="X854">
        <v>12</v>
      </c>
      <c r="Y854">
        <v>12</v>
      </c>
      <c r="Z854">
        <v>12</v>
      </c>
      <c r="AA854">
        <v>0</v>
      </c>
      <c r="AB854">
        <v>0</v>
      </c>
      <c r="AC854">
        <v>0</v>
      </c>
      <c r="AD854">
        <v>0</v>
      </c>
      <c r="AE854">
        <v>12</v>
      </c>
      <c r="AF854">
        <v>12</v>
      </c>
      <c r="AI854" t="s">
        <v>2537</v>
      </c>
      <c r="AJ854" t="s">
        <v>989</v>
      </c>
      <c r="AK854" t="s">
        <v>1039</v>
      </c>
      <c r="AL854" t="s">
        <v>1008</v>
      </c>
      <c r="AM854" t="s">
        <v>1009</v>
      </c>
      <c r="AN854" t="s">
        <v>2538</v>
      </c>
      <c r="AO854" t="s">
        <v>2539</v>
      </c>
      <c r="AP854">
        <v>10</v>
      </c>
      <c r="AQ854">
        <v>1</v>
      </c>
      <c r="AT854" t="s">
        <v>2540</v>
      </c>
      <c r="AU854" t="s">
        <v>2562</v>
      </c>
      <c r="AV854" t="s">
        <v>765</v>
      </c>
      <c r="AW854" t="s">
        <v>765</v>
      </c>
      <c r="AX854" t="s">
        <v>990</v>
      </c>
      <c r="AY854">
        <v>0</v>
      </c>
      <c r="AZ854" t="s">
        <v>994</v>
      </c>
      <c r="BA854">
        <v>1179740891348</v>
      </c>
      <c r="BD854">
        <v>1</v>
      </c>
      <c r="BF854" t="s">
        <v>2563</v>
      </c>
      <c r="BG854">
        <v>1333314600</v>
      </c>
      <c r="BH854" t="s">
        <v>995</v>
      </c>
      <c r="BI854">
        <v>12</v>
      </c>
      <c r="BJ854">
        <v>12</v>
      </c>
      <c r="BK854">
        <v>1300</v>
      </c>
      <c r="BL854" t="s">
        <v>2543</v>
      </c>
    </row>
    <row r="855" spans="3:64">
      <c r="C855" s="2">
        <v>244482</v>
      </c>
      <c r="D855" s="2">
        <v>244482</v>
      </c>
      <c r="F855">
        <v>489</v>
      </c>
      <c r="G855" t="s">
        <v>2531</v>
      </c>
      <c r="H855">
        <v>23</v>
      </c>
      <c r="I855" t="s">
        <v>2532</v>
      </c>
      <c r="J855" t="s">
        <v>985</v>
      </c>
      <c r="K855" t="s">
        <v>986</v>
      </c>
      <c r="L855">
        <v>923</v>
      </c>
      <c r="N855" t="s">
        <v>2873</v>
      </c>
      <c r="O855" t="s">
        <v>2874</v>
      </c>
      <c r="P855">
        <v>1</v>
      </c>
      <c r="Q855" t="s">
        <v>2875</v>
      </c>
      <c r="R855" s="2">
        <v>244481</v>
      </c>
      <c r="S855" s="2">
        <v>244482</v>
      </c>
      <c r="T855" t="s">
        <v>2876</v>
      </c>
      <c r="U855">
        <v>23095543</v>
      </c>
      <c r="V855" t="s">
        <v>80</v>
      </c>
      <c r="W855">
        <v>3</v>
      </c>
      <c r="X855">
        <v>9</v>
      </c>
      <c r="Y855">
        <v>3</v>
      </c>
      <c r="Z855">
        <v>9</v>
      </c>
      <c r="AA855">
        <v>0</v>
      </c>
      <c r="AB855">
        <v>0</v>
      </c>
      <c r="AC855">
        <v>0</v>
      </c>
      <c r="AD855">
        <v>0</v>
      </c>
      <c r="AE855">
        <v>3</v>
      </c>
      <c r="AF855">
        <v>9</v>
      </c>
      <c r="AI855" t="s">
        <v>2537</v>
      </c>
      <c r="AJ855" t="s">
        <v>989</v>
      </c>
      <c r="AK855" t="s">
        <v>1007</v>
      </c>
      <c r="AL855" t="s">
        <v>1008</v>
      </c>
      <c r="AM855" t="s">
        <v>1009</v>
      </c>
      <c r="AN855" t="s">
        <v>2538</v>
      </c>
      <c r="AO855" t="s">
        <v>2539</v>
      </c>
      <c r="AP855">
        <v>10</v>
      </c>
      <c r="AQ855">
        <v>1</v>
      </c>
      <c r="AT855" t="s">
        <v>2540</v>
      </c>
      <c r="AU855" t="s">
        <v>2562</v>
      </c>
      <c r="AV855" t="s">
        <v>1010</v>
      </c>
      <c r="AW855" t="s">
        <v>765</v>
      </c>
      <c r="AX855" t="s">
        <v>990</v>
      </c>
      <c r="AY855">
        <v>0</v>
      </c>
      <c r="AZ855" t="s">
        <v>994</v>
      </c>
      <c r="BA855">
        <v>1179740891348</v>
      </c>
      <c r="BD855">
        <v>1</v>
      </c>
      <c r="BF855" t="s">
        <v>2563</v>
      </c>
      <c r="BG855">
        <v>1333314600</v>
      </c>
      <c r="BH855" t="s">
        <v>995</v>
      </c>
      <c r="BI855">
        <v>3</v>
      </c>
      <c r="BJ855">
        <v>9</v>
      </c>
      <c r="BK855">
        <v>1300</v>
      </c>
      <c r="BL855" t="s">
        <v>2543</v>
      </c>
    </row>
    <row r="856" spans="3:64">
      <c r="C856" s="2">
        <v>244482</v>
      </c>
      <c r="D856" s="2">
        <v>244482</v>
      </c>
      <c r="F856">
        <v>489</v>
      </c>
      <c r="G856" t="s">
        <v>2531</v>
      </c>
      <c r="H856">
        <v>23</v>
      </c>
      <c r="I856" t="s">
        <v>2532</v>
      </c>
      <c r="J856" t="s">
        <v>985</v>
      </c>
      <c r="K856" t="s">
        <v>986</v>
      </c>
      <c r="L856">
        <v>923</v>
      </c>
      <c r="N856" t="s">
        <v>2873</v>
      </c>
      <c r="O856" t="s">
        <v>2874</v>
      </c>
      <c r="P856">
        <v>1</v>
      </c>
      <c r="Q856" t="s">
        <v>2875</v>
      </c>
      <c r="R856" s="2">
        <v>244481</v>
      </c>
      <c r="S856" s="2">
        <v>244482</v>
      </c>
      <c r="T856" t="s">
        <v>2876</v>
      </c>
      <c r="U856">
        <v>23086967</v>
      </c>
      <c r="V856" t="s">
        <v>209</v>
      </c>
      <c r="W856">
        <v>9</v>
      </c>
      <c r="X856">
        <v>9</v>
      </c>
      <c r="Y856">
        <v>9</v>
      </c>
      <c r="Z856">
        <v>9</v>
      </c>
      <c r="AA856">
        <v>0</v>
      </c>
      <c r="AB856">
        <v>0</v>
      </c>
      <c r="AC856">
        <v>0</v>
      </c>
      <c r="AD856">
        <v>0</v>
      </c>
      <c r="AE856">
        <v>9</v>
      </c>
      <c r="AF856">
        <v>9</v>
      </c>
      <c r="AI856" t="s">
        <v>2537</v>
      </c>
      <c r="AJ856" t="s">
        <v>989</v>
      </c>
      <c r="AK856" t="s">
        <v>1039</v>
      </c>
      <c r="AL856" t="s">
        <v>1008</v>
      </c>
      <c r="AM856" t="s">
        <v>1009</v>
      </c>
      <c r="AN856" t="s">
        <v>2538</v>
      </c>
      <c r="AO856" t="s">
        <v>2539</v>
      </c>
      <c r="AP856">
        <v>10</v>
      </c>
      <c r="AQ856">
        <v>1</v>
      </c>
      <c r="AT856" t="s">
        <v>2540</v>
      </c>
      <c r="AU856" t="s">
        <v>2562</v>
      </c>
      <c r="AV856" t="s">
        <v>765</v>
      </c>
      <c r="AW856" t="s">
        <v>765</v>
      </c>
      <c r="AX856" t="s">
        <v>990</v>
      </c>
      <c r="AY856">
        <v>0</v>
      </c>
      <c r="AZ856" t="s">
        <v>994</v>
      </c>
      <c r="BA856">
        <v>1179740891348</v>
      </c>
      <c r="BD856">
        <v>1</v>
      </c>
      <c r="BF856" t="s">
        <v>2563</v>
      </c>
      <c r="BG856">
        <v>1333314600</v>
      </c>
      <c r="BH856" t="s">
        <v>995</v>
      </c>
      <c r="BI856">
        <v>9</v>
      </c>
      <c r="BJ856">
        <v>9</v>
      </c>
      <c r="BK856">
        <v>1300</v>
      </c>
      <c r="BL856" t="s">
        <v>2543</v>
      </c>
    </row>
    <row r="857" spans="3:64">
      <c r="C857" s="2">
        <v>244482</v>
      </c>
      <c r="D857" s="2">
        <v>244482</v>
      </c>
      <c r="F857">
        <v>489</v>
      </c>
      <c r="G857" t="s">
        <v>2531</v>
      </c>
      <c r="H857">
        <v>23</v>
      </c>
      <c r="I857" t="s">
        <v>2532</v>
      </c>
      <c r="J857" t="s">
        <v>985</v>
      </c>
      <c r="K857" t="s">
        <v>986</v>
      </c>
      <c r="L857">
        <v>923</v>
      </c>
      <c r="N857" t="s">
        <v>2873</v>
      </c>
      <c r="O857" t="s">
        <v>2874</v>
      </c>
      <c r="P857">
        <v>1</v>
      </c>
      <c r="Q857" t="s">
        <v>2875</v>
      </c>
      <c r="R857" s="2">
        <v>244481</v>
      </c>
      <c r="S857" s="2">
        <v>244482</v>
      </c>
      <c r="T857" t="s">
        <v>2876</v>
      </c>
      <c r="U857">
        <v>23039556</v>
      </c>
      <c r="V857" t="s">
        <v>267</v>
      </c>
      <c r="W857">
        <v>21</v>
      </c>
      <c r="X857">
        <v>105</v>
      </c>
      <c r="Y857">
        <v>21</v>
      </c>
      <c r="Z857">
        <v>105</v>
      </c>
      <c r="AA857">
        <v>0</v>
      </c>
      <c r="AB857">
        <v>0</v>
      </c>
      <c r="AC857">
        <v>0</v>
      </c>
      <c r="AD857">
        <v>0</v>
      </c>
      <c r="AE857">
        <v>21</v>
      </c>
      <c r="AF857">
        <v>105</v>
      </c>
      <c r="AI857" t="s">
        <v>2537</v>
      </c>
      <c r="AJ857" t="s">
        <v>989</v>
      </c>
      <c r="AK857" t="s">
        <v>1039</v>
      </c>
      <c r="AL857" t="s">
        <v>1008</v>
      </c>
      <c r="AM857" t="s">
        <v>1009</v>
      </c>
      <c r="AN857" t="s">
        <v>2538</v>
      </c>
      <c r="AO857" t="s">
        <v>2539</v>
      </c>
      <c r="AP857">
        <v>10</v>
      </c>
      <c r="AQ857">
        <v>1</v>
      </c>
      <c r="AT857" t="s">
        <v>2540</v>
      </c>
      <c r="AU857" t="s">
        <v>2562</v>
      </c>
      <c r="AV857" t="s">
        <v>1010</v>
      </c>
      <c r="AW857" t="s">
        <v>765</v>
      </c>
      <c r="AX857" t="s">
        <v>990</v>
      </c>
      <c r="AY857">
        <v>0</v>
      </c>
      <c r="AZ857" t="s">
        <v>994</v>
      </c>
      <c r="BA857">
        <v>1179740891348</v>
      </c>
      <c r="BD857">
        <v>1</v>
      </c>
      <c r="BF857" t="s">
        <v>2563</v>
      </c>
      <c r="BG857">
        <v>1333314600</v>
      </c>
      <c r="BH857" t="s">
        <v>995</v>
      </c>
      <c r="BI857">
        <v>21</v>
      </c>
      <c r="BJ857">
        <v>105</v>
      </c>
      <c r="BK857">
        <v>1300</v>
      </c>
      <c r="BL857" t="s">
        <v>2543</v>
      </c>
    </row>
    <row r="858" spans="3:64">
      <c r="C858" s="2">
        <v>244482</v>
      </c>
      <c r="D858" s="2">
        <v>244482</v>
      </c>
      <c r="F858">
        <v>489</v>
      </c>
      <c r="G858" t="s">
        <v>2531</v>
      </c>
      <c r="H858">
        <v>23</v>
      </c>
      <c r="I858" t="s">
        <v>2532</v>
      </c>
      <c r="J858" t="s">
        <v>985</v>
      </c>
      <c r="K858" t="s">
        <v>986</v>
      </c>
      <c r="L858">
        <v>923</v>
      </c>
      <c r="N858" t="s">
        <v>2873</v>
      </c>
      <c r="O858" t="s">
        <v>2874</v>
      </c>
      <c r="P858">
        <v>1</v>
      </c>
      <c r="Q858" t="s">
        <v>2875</v>
      </c>
      <c r="R858" s="2">
        <v>244481</v>
      </c>
      <c r="S858" s="2">
        <v>244482</v>
      </c>
      <c r="T858" t="s">
        <v>2876</v>
      </c>
      <c r="U858">
        <v>23086963</v>
      </c>
      <c r="V858" t="s">
        <v>142</v>
      </c>
      <c r="W858">
        <v>12</v>
      </c>
      <c r="X858">
        <v>12</v>
      </c>
      <c r="Y858">
        <v>12</v>
      </c>
      <c r="Z858">
        <v>12</v>
      </c>
      <c r="AA858">
        <v>0</v>
      </c>
      <c r="AB858">
        <v>0</v>
      </c>
      <c r="AC858">
        <v>0</v>
      </c>
      <c r="AD858">
        <v>0</v>
      </c>
      <c r="AE858">
        <v>12</v>
      </c>
      <c r="AF858">
        <v>12</v>
      </c>
      <c r="AI858" t="s">
        <v>2537</v>
      </c>
      <c r="AJ858" t="s">
        <v>989</v>
      </c>
      <c r="AK858" t="s">
        <v>1039</v>
      </c>
      <c r="AL858" t="s">
        <v>1008</v>
      </c>
      <c r="AM858" t="s">
        <v>1009</v>
      </c>
      <c r="AN858" t="s">
        <v>2538</v>
      </c>
      <c r="AO858" t="s">
        <v>2539</v>
      </c>
      <c r="AP858">
        <v>10</v>
      </c>
      <c r="AQ858">
        <v>1</v>
      </c>
      <c r="AT858" t="s">
        <v>2540</v>
      </c>
      <c r="AU858" t="s">
        <v>2562</v>
      </c>
      <c r="AV858" t="s">
        <v>765</v>
      </c>
      <c r="AW858" t="s">
        <v>765</v>
      </c>
      <c r="AX858" t="s">
        <v>990</v>
      </c>
      <c r="AY858">
        <v>0</v>
      </c>
      <c r="AZ858" t="s">
        <v>994</v>
      </c>
      <c r="BA858">
        <v>1179740891348</v>
      </c>
      <c r="BD858">
        <v>1</v>
      </c>
      <c r="BF858" t="s">
        <v>2563</v>
      </c>
      <c r="BG858">
        <v>1333314600</v>
      </c>
      <c r="BH858" t="s">
        <v>995</v>
      </c>
      <c r="BI858">
        <v>12</v>
      </c>
      <c r="BJ858">
        <v>12</v>
      </c>
      <c r="BK858">
        <v>1300</v>
      </c>
      <c r="BL858" t="s">
        <v>2543</v>
      </c>
    </row>
    <row r="859" spans="3:64">
      <c r="C859" s="2">
        <v>244482</v>
      </c>
      <c r="D859" s="2">
        <v>244482</v>
      </c>
      <c r="F859">
        <v>489</v>
      </c>
      <c r="G859" t="s">
        <v>2531</v>
      </c>
      <c r="H859">
        <v>23</v>
      </c>
      <c r="I859" t="s">
        <v>2532</v>
      </c>
      <c r="J859" t="s">
        <v>985</v>
      </c>
      <c r="K859" t="s">
        <v>986</v>
      </c>
      <c r="L859">
        <v>923</v>
      </c>
      <c r="N859" t="s">
        <v>2873</v>
      </c>
      <c r="O859" t="s">
        <v>2874</v>
      </c>
      <c r="P859">
        <v>1</v>
      </c>
      <c r="Q859" t="s">
        <v>2875</v>
      </c>
      <c r="R859" s="2">
        <v>244481</v>
      </c>
      <c r="S859" s="2">
        <v>244482</v>
      </c>
      <c r="T859" t="s">
        <v>2876</v>
      </c>
      <c r="U859">
        <v>23086658</v>
      </c>
      <c r="V859" t="s">
        <v>140</v>
      </c>
      <c r="W859">
        <v>5</v>
      </c>
      <c r="X859">
        <v>5</v>
      </c>
      <c r="Y859">
        <v>5</v>
      </c>
      <c r="Z859">
        <v>5</v>
      </c>
      <c r="AA859">
        <v>0</v>
      </c>
      <c r="AB859">
        <v>0</v>
      </c>
      <c r="AC859">
        <v>0</v>
      </c>
      <c r="AD859">
        <v>0</v>
      </c>
      <c r="AE859">
        <v>5</v>
      </c>
      <c r="AF859">
        <v>5</v>
      </c>
      <c r="AI859" t="s">
        <v>2537</v>
      </c>
      <c r="AJ859" t="s">
        <v>989</v>
      </c>
      <c r="AK859" t="s">
        <v>1039</v>
      </c>
      <c r="AL859" t="s">
        <v>1008</v>
      </c>
      <c r="AM859" t="s">
        <v>1009</v>
      </c>
      <c r="AN859" t="s">
        <v>2538</v>
      </c>
      <c r="AO859" t="s">
        <v>2539</v>
      </c>
      <c r="AP859">
        <v>10</v>
      </c>
      <c r="AQ859">
        <v>1</v>
      </c>
      <c r="AT859" t="s">
        <v>2540</v>
      </c>
      <c r="AU859" t="s">
        <v>2562</v>
      </c>
      <c r="AV859" t="s">
        <v>765</v>
      </c>
      <c r="AW859" t="s">
        <v>765</v>
      </c>
      <c r="AX859" t="s">
        <v>990</v>
      </c>
      <c r="AY859">
        <v>0</v>
      </c>
      <c r="AZ859" t="s">
        <v>994</v>
      </c>
      <c r="BA859">
        <v>1179740891348</v>
      </c>
      <c r="BD859">
        <v>1</v>
      </c>
      <c r="BF859" t="s">
        <v>2563</v>
      </c>
      <c r="BG859">
        <v>1333314600</v>
      </c>
      <c r="BH859" t="s">
        <v>995</v>
      </c>
      <c r="BI859">
        <v>5</v>
      </c>
      <c r="BJ859">
        <v>5</v>
      </c>
      <c r="BK859">
        <v>1300</v>
      </c>
      <c r="BL859" t="s">
        <v>2543</v>
      </c>
    </row>
    <row r="860" spans="3:64">
      <c r="C860" s="2">
        <v>244482</v>
      </c>
      <c r="D860" s="2">
        <v>244482</v>
      </c>
      <c r="F860">
        <v>489</v>
      </c>
      <c r="G860" t="s">
        <v>2531</v>
      </c>
      <c r="H860">
        <v>23</v>
      </c>
      <c r="I860" t="s">
        <v>2532</v>
      </c>
      <c r="J860" t="s">
        <v>985</v>
      </c>
      <c r="K860" t="s">
        <v>986</v>
      </c>
      <c r="L860">
        <v>923</v>
      </c>
      <c r="N860" t="s">
        <v>2873</v>
      </c>
      <c r="O860" t="s">
        <v>2874</v>
      </c>
      <c r="P860">
        <v>1</v>
      </c>
      <c r="Q860" t="s">
        <v>2875</v>
      </c>
      <c r="R860" s="2">
        <v>244481</v>
      </c>
      <c r="S860" s="2">
        <v>244482</v>
      </c>
      <c r="T860" t="s">
        <v>2876</v>
      </c>
      <c r="U860">
        <v>23084674</v>
      </c>
      <c r="V860" t="s">
        <v>19</v>
      </c>
      <c r="W860">
        <v>4</v>
      </c>
      <c r="X860">
        <v>1.6</v>
      </c>
      <c r="Y860">
        <v>4</v>
      </c>
      <c r="Z860">
        <v>1.6</v>
      </c>
      <c r="AA860">
        <v>0</v>
      </c>
      <c r="AB860">
        <v>0</v>
      </c>
      <c r="AC860">
        <v>0</v>
      </c>
      <c r="AD860">
        <v>0</v>
      </c>
      <c r="AE860">
        <v>4</v>
      </c>
      <c r="AF860">
        <v>1.6</v>
      </c>
      <c r="AI860" t="s">
        <v>2537</v>
      </c>
      <c r="AJ860" t="s">
        <v>989</v>
      </c>
      <c r="AK860" t="s">
        <v>1007</v>
      </c>
      <c r="AL860" t="s">
        <v>1484</v>
      </c>
      <c r="AM860" t="s">
        <v>1009</v>
      </c>
      <c r="AN860" t="s">
        <v>2538</v>
      </c>
      <c r="AO860" t="s">
        <v>2539</v>
      </c>
      <c r="AP860">
        <v>10</v>
      </c>
      <c r="AQ860">
        <v>1</v>
      </c>
      <c r="AT860" t="s">
        <v>2540</v>
      </c>
      <c r="AU860" t="s">
        <v>2562</v>
      </c>
      <c r="AV860" t="s">
        <v>914</v>
      </c>
      <c r="AW860" t="s">
        <v>765</v>
      </c>
      <c r="AX860" t="s">
        <v>990</v>
      </c>
      <c r="AY860">
        <v>0</v>
      </c>
      <c r="AZ860" t="s">
        <v>994</v>
      </c>
      <c r="BA860">
        <v>1179740891348</v>
      </c>
      <c r="BD860">
        <v>1</v>
      </c>
      <c r="BF860" t="s">
        <v>2563</v>
      </c>
      <c r="BG860">
        <v>1333314600</v>
      </c>
      <c r="BH860" t="s">
        <v>995</v>
      </c>
      <c r="BI860">
        <v>4</v>
      </c>
      <c r="BJ860">
        <v>1.6</v>
      </c>
      <c r="BK860">
        <v>1300</v>
      </c>
      <c r="BL860" t="s">
        <v>2543</v>
      </c>
    </row>
    <row r="861" spans="3:64">
      <c r="C861" s="2">
        <v>244482</v>
      </c>
      <c r="D861" s="2">
        <v>244482</v>
      </c>
      <c r="F861">
        <v>489</v>
      </c>
      <c r="G861" t="s">
        <v>2531</v>
      </c>
      <c r="H861">
        <v>23</v>
      </c>
      <c r="I861" t="s">
        <v>2532</v>
      </c>
      <c r="J861" t="s">
        <v>985</v>
      </c>
      <c r="K861" t="s">
        <v>986</v>
      </c>
      <c r="L861">
        <v>923</v>
      </c>
      <c r="N861" t="s">
        <v>2873</v>
      </c>
      <c r="O861" t="s">
        <v>2874</v>
      </c>
      <c r="P861">
        <v>1</v>
      </c>
      <c r="Q861" t="s">
        <v>2875</v>
      </c>
      <c r="R861" s="2">
        <v>244481</v>
      </c>
      <c r="S861" s="2">
        <v>244482</v>
      </c>
      <c r="T861" t="s">
        <v>2876</v>
      </c>
      <c r="U861">
        <v>23015265</v>
      </c>
      <c r="V861" t="s">
        <v>181</v>
      </c>
      <c r="W861">
        <v>15</v>
      </c>
      <c r="X861">
        <v>15</v>
      </c>
      <c r="Y861">
        <v>15</v>
      </c>
      <c r="Z861">
        <v>15</v>
      </c>
      <c r="AA861">
        <v>0</v>
      </c>
      <c r="AB861">
        <v>0</v>
      </c>
      <c r="AC861">
        <v>0</v>
      </c>
      <c r="AD861">
        <v>0</v>
      </c>
      <c r="AE861">
        <v>15</v>
      </c>
      <c r="AF861">
        <v>15</v>
      </c>
      <c r="AI861" t="s">
        <v>2537</v>
      </c>
      <c r="AJ861" t="s">
        <v>989</v>
      </c>
      <c r="AK861" t="s">
        <v>1039</v>
      </c>
      <c r="AL861" t="s">
        <v>1008</v>
      </c>
      <c r="AM861" t="s">
        <v>1009</v>
      </c>
      <c r="AN861" t="s">
        <v>2538</v>
      </c>
      <c r="AO861" t="s">
        <v>2539</v>
      </c>
      <c r="AP861">
        <v>10</v>
      </c>
      <c r="AQ861">
        <v>1</v>
      </c>
      <c r="AT861" t="s">
        <v>2540</v>
      </c>
      <c r="AU861" t="s">
        <v>2562</v>
      </c>
      <c r="AV861" t="s">
        <v>765</v>
      </c>
      <c r="AW861" t="s">
        <v>765</v>
      </c>
      <c r="AX861" t="s">
        <v>990</v>
      </c>
      <c r="AY861">
        <v>0</v>
      </c>
      <c r="AZ861" t="s">
        <v>994</v>
      </c>
      <c r="BA861">
        <v>1179740891348</v>
      </c>
      <c r="BD861">
        <v>1</v>
      </c>
      <c r="BF861" t="s">
        <v>2563</v>
      </c>
      <c r="BG861">
        <v>1333314600</v>
      </c>
      <c r="BH861" t="s">
        <v>995</v>
      </c>
      <c r="BI861">
        <v>15</v>
      </c>
      <c r="BJ861">
        <v>15</v>
      </c>
      <c r="BK861">
        <v>1300</v>
      </c>
      <c r="BL861" t="s">
        <v>2543</v>
      </c>
    </row>
    <row r="862" spans="3:64">
      <c r="C862" s="2">
        <v>244482</v>
      </c>
      <c r="D862" s="2">
        <v>244482</v>
      </c>
      <c r="F862">
        <v>489</v>
      </c>
      <c r="G862" t="s">
        <v>2531</v>
      </c>
      <c r="H862">
        <v>23</v>
      </c>
      <c r="I862" t="s">
        <v>2532</v>
      </c>
      <c r="J862" t="s">
        <v>985</v>
      </c>
      <c r="K862" t="s">
        <v>986</v>
      </c>
      <c r="L862">
        <v>923</v>
      </c>
      <c r="N862" t="s">
        <v>2873</v>
      </c>
      <c r="O862" t="s">
        <v>2874</v>
      </c>
      <c r="P862">
        <v>1</v>
      </c>
      <c r="Q862" t="s">
        <v>2875</v>
      </c>
      <c r="R862" s="2">
        <v>244481</v>
      </c>
      <c r="S862" s="2">
        <v>244482</v>
      </c>
      <c r="T862" t="s">
        <v>2876</v>
      </c>
      <c r="U862">
        <v>23086964</v>
      </c>
      <c r="V862" t="s">
        <v>156</v>
      </c>
      <c r="W862">
        <v>96</v>
      </c>
      <c r="X862">
        <v>96</v>
      </c>
      <c r="Y862">
        <v>96</v>
      </c>
      <c r="Z862">
        <v>96</v>
      </c>
      <c r="AA862">
        <v>0</v>
      </c>
      <c r="AB862">
        <v>0</v>
      </c>
      <c r="AC862">
        <v>0</v>
      </c>
      <c r="AD862">
        <v>0</v>
      </c>
      <c r="AE862">
        <v>96</v>
      </c>
      <c r="AF862">
        <v>96</v>
      </c>
      <c r="AI862" t="s">
        <v>2537</v>
      </c>
      <c r="AJ862" t="s">
        <v>989</v>
      </c>
      <c r="AK862" t="s">
        <v>1039</v>
      </c>
      <c r="AL862" t="s">
        <v>1008</v>
      </c>
      <c r="AM862" t="s">
        <v>1009</v>
      </c>
      <c r="AN862" t="s">
        <v>2538</v>
      </c>
      <c r="AO862" t="s">
        <v>2539</v>
      </c>
      <c r="AP862">
        <v>10</v>
      </c>
      <c r="AQ862">
        <v>1</v>
      </c>
      <c r="AT862" t="s">
        <v>2540</v>
      </c>
      <c r="AU862" t="s">
        <v>2562</v>
      </c>
      <c r="AV862" t="s">
        <v>765</v>
      </c>
      <c r="AW862" t="s">
        <v>765</v>
      </c>
      <c r="AX862" t="s">
        <v>990</v>
      </c>
      <c r="AY862">
        <v>0</v>
      </c>
      <c r="AZ862" t="s">
        <v>994</v>
      </c>
      <c r="BA862">
        <v>1179740891348</v>
      </c>
      <c r="BD862">
        <v>1</v>
      </c>
      <c r="BF862" t="s">
        <v>2563</v>
      </c>
      <c r="BG862">
        <v>1333314600</v>
      </c>
      <c r="BH862" t="s">
        <v>995</v>
      </c>
      <c r="BI862">
        <v>96</v>
      </c>
      <c r="BJ862">
        <v>96</v>
      </c>
      <c r="BK862">
        <v>1300</v>
      </c>
      <c r="BL862" t="s">
        <v>2543</v>
      </c>
    </row>
    <row r="863" spans="3:64">
      <c r="C863" s="2">
        <v>244482</v>
      </c>
      <c r="D863" s="2">
        <v>244482</v>
      </c>
      <c r="F863">
        <v>489</v>
      </c>
      <c r="G863" t="s">
        <v>2531</v>
      </c>
      <c r="H863">
        <v>23</v>
      </c>
      <c r="I863" t="s">
        <v>2532</v>
      </c>
      <c r="J863" t="s">
        <v>985</v>
      </c>
      <c r="K863" t="s">
        <v>986</v>
      </c>
      <c r="L863">
        <v>923</v>
      </c>
      <c r="N863" t="s">
        <v>2877</v>
      </c>
      <c r="O863" t="s">
        <v>2878</v>
      </c>
      <c r="P863">
        <v>1</v>
      </c>
      <c r="Q863" t="s">
        <v>2879</v>
      </c>
      <c r="R863" s="2">
        <v>244481</v>
      </c>
      <c r="S863" s="2">
        <v>244482</v>
      </c>
      <c r="T863" t="s">
        <v>2880</v>
      </c>
      <c r="U863">
        <v>23039556</v>
      </c>
      <c r="V863" t="s">
        <v>267</v>
      </c>
      <c r="W863">
        <v>1</v>
      </c>
      <c r="X863">
        <v>5</v>
      </c>
      <c r="Y863">
        <v>1</v>
      </c>
      <c r="Z863">
        <v>5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5</v>
      </c>
      <c r="AI863" t="s">
        <v>2537</v>
      </c>
      <c r="AJ863" t="s">
        <v>989</v>
      </c>
      <c r="AK863" t="s">
        <v>1039</v>
      </c>
      <c r="AL863" t="s">
        <v>1008</v>
      </c>
      <c r="AM863" t="s">
        <v>1009</v>
      </c>
      <c r="AN863" t="s">
        <v>2538</v>
      </c>
      <c r="AO863" t="s">
        <v>2539</v>
      </c>
      <c r="AP863">
        <v>10</v>
      </c>
      <c r="AQ863">
        <v>1</v>
      </c>
      <c r="AT863" t="s">
        <v>2540</v>
      </c>
      <c r="AU863" t="s">
        <v>2562</v>
      </c>
      <c r="AV863" t="s">
        <v>1010</v>
      </c>
      <c r="AW863" t="s">
        <v>765</v>
      </c>
      <c r="AX863" t="s">
        <v>990</v>
      </c>
      <c r="AY863">
        <v>0</v>
      </c>
      <c r="AZ863" t="s">
        <v>994</v>
      </c>
      <c r="BA863">
        <v>1179740891358</v>
      </c>
      <c r="BD863">
        <v>1</v>
      </c>
      <c r="BF863" t="s">
        <v>2563</v>
      </c>
      <c r="BG863">
        <v>1333314600</v>
      </c>
      <c r="BH863" t="s">
        <v>995</v>
      </c>
      <c r="BI863">
        <v>1</v>
      </c>
      <c r="BJ863">
        <v>5</v>
      </c>
      <c r="BK863">
        <v>1300</v>
      </c>
      <c r="BL863" t="s">
        <v>2543</v>
      </c>
    </row>
    <row r="864" spans="3:64">
      <c r="C864" s="2">
        <v>244482</v>
      </c>
      <c r="D864" s="2">
        <v>244482</v>
      </c>
      <c r="F864">
        <v>489</v>
      </c>
      <c r="G864" t="s">
        <v>2531</v>
      </c>
      <c r="H864">
        <v>23</v>
      </c>
      <c r="I864" t="s">
        <v>2532</v>
      </c>
      <c r="J864" t="s">
        <v>985</v>
      </c>
      <c r="K864" t="s">
        <v>986</v>
      </c>
      <c r="L864">
        <v>923</v>
      </c>
      <c r="N864" t="s">
        <v>2877</v>
      </c>
      <c r="O864" t="s">
        <v>2878</v>
      </c>
      <c r="P864">
        <v>1</v>
      </c>
      <c r="Q864" t="s">
        <v>2879</v>
      </c>
      <c r="R864" s="2">
        <v>244481</v>
      </c>
      <c r="S864" s="2">
        <v>244482</v>
      </c>
      <c r="T864" t="s">
        <v>2880</v>
      </c>
      <c r="U864">
        <v>23086964</v>
      </c>
      <c r="V864" t="s">
        <v>156</v>
      </c>
      <c r="W864">
        <v>3</v>
      </c>
      <c r="X864">
        <v>3</v>
      </c>
      <c r="Y864">
        <v>3</v>
      </c>
      <c r="Z864">
        <v>3</v>
      </c>
      <c r="AA864">
        <v>0</v>
      </c>
      <c r="AB864">
        <v>0</v>
      </c>
      <c r="AC864">
        <v>0</v>
      </c>
      <c r="AD864">
        <v>0</v>
      </c>
      <c r="AE864">
        <v>3</v>
      </c>
      <c r="AF864">
        <v>3</v>
      </c>
      <c r="AI864" t="s">
        <v>2537</v>
      </c>
      <c r="AJ864" t="s">
        <v>989</v>
      </c>
      <c r="AK864" t="s">
        <v>1039</v>
      </c>
      <c r="AL864" t="s">
        <v>1008</v>
      </c>
      <c r="AM864" t="s">
        <v>1009</v>
      </c>
      <c r="AN864" t="s">
        <v>2538</v>
      </c>
      <c r="AO864" t="s">
        <v>2539</v>
      </c>
      <c r="AP864">
        <v>10</v>
      </c>
      <c r="AQ864">
        <v>1</v>
      </c>
      <c r="AT864" t="s">
        <v>2540</v>
      </c>
      <c r="AU864" t="s">
        <v>2562</v>
      </c>
      <c r="AV864" t="s">
        <v>765</v>
      </c>
      <c r="AW864" t="s">
        <v>765</v>
      </c>
      <c r="AX864" t="s">
        <v>990</v>
      </c>
      <c r="AY864">
        <v>0</v>
      </c>
      <c r="AZ864" t="s">
        <v>994</v>
      </c>
      <c r="BA864">
        <v>1179740891358</v>
      </c>
      <c r="BD864">
        <v>1</v>
      </c>
      <c r="BF864" t="s">
        <v>2563</v>
      </c>
      <c r="BG864">
        <v>1333314600</v>
      </c>
      <c r="BH864" t="s">
        <v>995</v>
      </c>
      <c r="BI864">
        <v>3</v>
      </c>
      <c r="BJ864">
        <v>3</v>
      </c>
      <c r="BK864">
        <v>1300</v>
      </c>
      <c r="BL864" t="s">
        <v>2543</v>
      </c>
    </row>
    <row r="865" spans="3:64">
      <c r="C865" s="2">
        <v>244482</v>
      </c>
      <c r="D865" s="2">
        <v>244482</v>
      </c>
      <c r="F865">
        <v>489</v>
      </c>
      <c r="G865" t="s">
        <v>2531</v>
      </c>
      <c r="H865">
        <v>23</v>
      </c>
      <c r="I865" t="s">
        <v>2532</v>
      </c>
      <c r="J865" t="s">
        <v>985</v>
      </c>
      <c r="K865" t="s">
        <v>986</v>
      </c>
      <c r="L865">
        <v>923</v>
      </c>
      <c r="N865" t="s">
        <v>2877</v>
      </c>
      <c r="O865" t="s">
        <v>2878</v>
      </c>
      <c r="P865">
        <v>1</v>
      </c>
      <c r="Q865" t="s">
        <v>2879</v>
      </c>
      <c r="R865" s="2">
        <v>244481</v>
      </c>
      <c r="S865" s="2">
        <v>244482</v>
      </c>
      <c r="T865" t="s">
        <v>2880</v>
      </c>
      <c r="U865">
        <v>23086963</v>
      </c>
      <c r="V865" t="s">
        <v>142</v>
      </c>
      <c r="W865">
        <v>3</v>
      </c>
      <c r="X865">
        <v>3</v>
      </c>
      <c r="Y865">
        <v>3</v>
      </c>
      <c r="Z865">
        <v>3</v>
      </c>
      <c r="AA865">
        <v>0</v>
      </c>
      <c r="AB865">
        <v>0</v>
      </c>
      <c r="AC865">
        <v>0</v>
      </c>
      <c r="AD865">
        <v>0</v>
      </c>
      <c r="AE865">
        <v>3</v>
      </c>
      <c r="AF865">
        <v>3</v>
      </c>
      <c r="AI865" t="s">
        <v>2537</v>
      </c>
      <c r="AJ865" t="s">
        <v>989</v>
      </c>
      <c r="AK865" t="s">
        <v>1039</v>
      </c>
      <c r="AL865" t="s">
        <v>1008</v>
      </c>
      <c r="AM865" t="s">
        <v>1009</v>
      </c>
      <c r="AN865" t="s">
        <v>2538</v>
      </c>
      <c r="AO865" t="s">
        <v>2539</v>
      </c>
      <c r="AP865">
        <v>10</v>
      </c>
      <c r="AQ865">
        <v>1</v>
      </c>
      <c r="AT865" t="s">
        <v>2540</v>
      </c>
      <c r="AU865" t="s">
        <v>2562</v>
      </c>
      <c r="AV865" t="s">
        <v>765</v>
      </c>
      <c r="AW865" t="s">
        <v>765</v>
      </c>
      <c r="AX865" t="s">
        <v>990</v>
      </c>
      <c r="AY865">
        <v>0</v>
      </c>
      <c r="AZ865" t="s">
        <v>994</v>
      </c>
      <c r="BA865">
        <v>1179740891358</v>
      </c>
      <c r="BD865">
        <v>1</v>
      </c>
      <c r="BF865" t="s">
        <v>2563</v>
      </c>
      <c r="BG865">
        <v>1333314600</v>
      </c>
      <c r="BH865" t="s">
        <v>995</v>
      </c>
      <c r="BI865">
        <v>3</v>
      </c>
      <c r="BJ865">
        <v>3</v>
      </c>
      <c r="BK865">
        <v>1300</v>
      </c>
      <c r="BL865" t="s">
        <v>2543</v>
      </c>
    </row>
    <row r="866" spans="3:64">
      <c r="C866" s="2">
        <v>244482</v>
      </c>
      <c r="D866" s="2">
        <v>244482</v>
      </c>
      <c r="F866">
        <v>489</v>
      </c>
      <c r="G866" t="s">
        <v>2531</v>
      </c>
      <c r="H866">
        <v>23</v>
      </c>
      <c r="I866" t="s">
        <v>2532</v>
      </c>
      <c r="J866" t="s">
        <v>985</v>
      </c>
      <c r="K866" t="s">
        <v>986</v>
      </c>
      <c r="L866">
        <v>923</v>
      </c>
      <c r="N866" t="s">
        <v>2877</v>
      </c>
      <c r="O866" t="s">
        <v>2878</v>
      </c>
      <c r="P866">
        <v>1</v>
      </c>
      <c r="Q866" t="s">
        <v>2879</v>
      </c>
      <c r="R866" s="2">
        <v>244481</v>
      </c>
      <c r="S866" s="2">
        <v>244482</v>
      </c>
      <c r="T866" t="s">
        <v>2880</v>
      </c>
      <c r="U866">
        <v>23090984</v>
      </c>
      <c r="V866" t="s">
        <v>227</v>
      </c>
      <c r="W866">
        <v>3</v>
      </c>
      <c r="X866">
        <v>3</v>
      </c>
      <c r="Y866">
        <v>3</v>
      </c>
      <c r="Z866">
        <v>3</v>
      </c>
      <c r="AA866">
        <v>0</v>
      </c>
      <c r="AB866">
        <v>0</v>
      </c>
      <c r="AC866">
        <v>0</v>
      </c>
      <c r="AD866">
        <v>0</v>
      </c>
      <c r="AE866">
        <v>3</v>
      </c>
      <c r="AF866">
        <v>3</v>
      </c>
      <c r="AI866" t="s">
        <v>2537</v>
      </c>
      <c r="AJ866" t="s">
        <v>989</v>
      </c>
      <c r="AK866" t="s">
        <v>1039</v>
      </c>
      <c r="AL866" t="s">
        <v>1008</v>
      </c>
      <c r="AM866" t="s">
        <v>1009</v>
      </c>
      <c r="AN866" t="s">
        <v>2538</v>
      </c>
      <c r="AO866" t="s">
        <v>2539</v>
      </c>
      <c r="AP866">
        <v>10</v>
      </c>
      <c r="AQ866">
        <v>1</v>
      </c>
      <c r="AT866" t="s">
        <v>2540</v>
      </c>
      <c r="AU866" t="s">
        <v>2562</v>
      </c>
      <c r="AV866" t="s">
        <v>765</v>
      </c>
      <c r="AW866" t="s">
        <v>765</v>
      </c>
      <c r="AX866" t="s">
        <v>990</v>
      </c>
      <c r="AY866">
        <v>0</v>
      </c>
      <c r="AZ866" t="s">
        <v>994</v>
      </c>
      <c r="BA866">
        <v>1179740891358</v>
      </c>
      <c r="BD866">
        <v>1</v>
      </c>
      <c r="BF866" t="s">
        <v>2563</v>
      </c>
      <c r="BG866">
        <v>1333314600</v>
      </c>
      <c r="BH866" t="s">
        <v>995</v>
      </c>
      <c r="BI866">
        <v>3</v>
      </c>
      <c r="BJ866">
        <v>3</v>
      </c>
      <c r="BK866">
        <v>1300</v>
      </c>
      <c r="BL866" t="s">
        <v>2543</v>
      </c>
    </row>
    <row r="867" spans="3:64">
      <c r="C867" s="2">
        <v>244482</v>
      </c>
      <c r="D867" s="2">
        <v>244482</v>
      </c>
      <c r="F867">
        <v>489</v>
      </c>
      <c r="G867" t="s">
        <v>2531</v>
      </c>
      <c r="H867">
        <v>23</v>
      </c>
      <c r="I867" t="s">
        <v>2532</v>
      </c>
      <c r="J867" t="s">
        <v>985</v>
      </c>
      <c r="K867" t="s">
        <v>986</v>
      </c>
      <c r="L867">
        <v>923</v>
      </c>
      <c r="N867" t="s">
        <v>2877</v>
      </c>
      <c r="O867" t="s">
        <v>2878</v>
      </c>
      <c r="P867">
        <v>1</v>
      </c>
      <c r="Q867" t="s">
        <v>2879</v>
      </c>
      <c r="R867" s="2">
        <v>244481</v>
      </c>
      <c r="S867" s="2">
        <v>244482</v>
      </c>
      <c r="T867" t="s">
        <v>2880</v>
      </c>
      <c r="U867">
        <v>23086965</v>
      </c>
      <c r="V867" t="s">
        <v>225</v>
      </c>
      <c r="W867">
        <v>3</v>
      </c>
      <c r="X867">
        <v>3</v>
      </c>
      <c r="Y867">
        <v>3</v>
      </c>
      <c r="Z867">
        <v>3</v>
      </c>
      <c r="AA867">
        <v>0</v>
      </c>
      <c r="AB867">
        <v>0</v>
      </c>
      <c r="AC867">
        <v>0</v>
      </c>
      <c r="AD867">
        <v>0</v>
      </c>
      <c r="AE867">
        <v>3</v>
      </c>
      <c r="AF867">
        <v>3</v>
      </c>
      <c r="AI867" t="s">
        <v>2537</v>
      </c>
      <c r="AJ867" t="s">
        <v>989</v>
      </c>
      <c r="AK867" t="s">
        <v>1039</v>
      </c>
      <c r="AL867" t="s">
        <v>1008</v>
      </c>
      <c r="AM867" t="s">
        <v>1009</v>
      </c>
      <c r="AN867" t="s">
        <v>2538</v>
      </c>
      <c r="AO867" t="s">
        <v>2539</v>
      </c>
      <c r="AP867">
        <v>10</v>
      </c>
      <c r="AQ867">
        <v>1</v>
      </c>
      <c r="AT867" t="s">
        <v>2540</v>
      </c>
      <c r="AU867" t="s">
        <v>2562</v>
      </c>
      <c r="AV867" t="s">
        <v>765</v>
      </c>
      <c r="AW867" t="s">
        <v>765</v>
      </c>
      <c r="AX867" t="s">
        <v>990</v>
      </c>
      <c r="AY867">
        <v>0</v>
      </c>
      <c r="AZ867" t="s">
        <v>994</v>
      </c>
      <c r="BA867">
        <v>1179740891358</v>
      </c>
      <c r="BD867">
        <v>1</v>
      </c>
      <c r="BF867" t="s">
        <v>2563</v>
      </c>
      <c r="BG867">
        <v>1333314600</v>
      </c>
      <c r="BH867" t="s">
        <v>995</v>
      </c>
      <c r="BI867">
        <v>3</v>
      </c>
      <c r="BJ867">
        <v>3</v>
      </c>
      <c r="BK867">
        <v>1300</v>
      </c>
      <c r="BL867" t="s">
        <v>2543</v>
      </c>
    </row>
    <row r="868" spans="3:64">
      <c r="C868" s="2">
        <v>244482</v>
      </c>
      <c r="D868" s="2">
        <v>244482</v>
      </c>
      <c r="F868">
        <v>489</v>
      </c>
      <c r="G868" t="s">
        <v>2531</v>
      </c>
      <c r="H868">
        <v>23</v>
      </c>
      <c r="I868" t="s">
        <v>2532</v>
      </c>
      <c r="J868" t="s">
        <v>985</v>
      </c>
      <c r="K868" t="s">
        <v>986</v>
      </c>
      <c r="L868">
        <v>923</v>
      </c>
      <c r="N868" t="s">
        <v>2877</v>
      </c>
      <c r="O868" t="s">
        <v>2878</v>
      </c>
      <c r="P868">
        <v>1</v>
      </c>
      <c r="Q868" t="s">
        <v>2879</v>
      </c>
      <c r="R868" s="2">
        <v>244481</v>
      </c>
      <c r="S868" s="2">
        <v>244482</v>
      </c>
      <c r="T868" t="s">
        <v>2880</v>
      </c>
      <c r="U868">
        <v>23086968</v>
      </c>
      <c r="V868" t="s">
        <v>247</v>
      </c>
      <c r="W868">
        <v>3</v>
      </c>
      <c r="X868">
        <v>3</v>
      </c>
      <c r="Y868">
        <v>3</v>
      </c>
      <c r="Z868">
        <v>3</v>
      </c>
      <c r="AA868">
        <v>0</v>
      </c>
      <c r="AB868">
        <v>0</v>
      </c>
      <c r="AC868">
        <v>0</v>
      </c>
      <c r="AD868">
        <v>0</v>
      </c>
      <c r="AE868">
        <v>3</v>
      </c>
      <c r="AF868">
        <v>3</v>
      </c>
      <c r="AI868" t="s">
        <v>2537</v>
      </c>
      <c r="AJ868" t="s">
        <v>989</v>
      </c>
      <c r="AK868" t="s">
        <v>1039</v>
      </c>
      <c r="AL868" t="s">
        <v>1008</v>
      </c>
      <c r="AM868" t="s">
        <v>1009</v>
      </c>
      <c r="AN868" t="s">
        <v>2538</v>
      </c>
      <c r="AO868" t="s">
        <v>2539</v>
      </c>
      <c r="AP868">
        <v>10</v>
      </c>
      <c r="AQ868">
        <v>1</v>
      </c>
      <c r="AT868" t="s">
        <v>2540</v>
      </c>
      <c r="AU868" t="s">
        <v>2562</v>
      </c>
      <c r="AV868" t="s">
        <v>765</v>
      </c>
      <c r="AW868" t="s">
        <v>765</v>
      </c>
      <c r="AX868" t="s">
        <v>990</v>
      </c>
      <c r="AY868">
        <v>0</v>
      </c>
      <c r="AZ868" t="s">
        <v>994</v>
      </c>
      <c r="BA868">
        <v>1179740891358</v>
      </c>
      <c r="BD868">
        <v>1</v>
      </c>
      <c r="BF868" t="s">
        <v>2563</v>
      </c>
      <c r="BG868">
        <v>1333314600</v>
      </c>
      <c r="BH868" t="s">
        <v>995</v>
      </c>
      <c r="BI868">
        <v>3</v>
      </c>
      <c r="BJ868">
        <v>3</v>
      </c>
      <c r="BK868">
        <v>1300</v>
      </c>
      <c r="BL868" t="s">
        <v>2543</v>
      </c>
    </row>
    <row r="869" spans="3:64">
      <c r="C869" s="2">
        <v>244482</v>
      </c>
      <c r="D869" s="2">
        <v>244482</v>
      </c>
      <c r="F869">
        <v>489</v>
      </c>
      <c r="G869" t="s">
        <v>2531</v>
      </c>
      <c r="H869">
        <v>23</v>
      </c>
      <c r="I869" t="s">
        <v>2532</v>
      </c>
      <c r="J869" t="s">
        <v>985</v>
      </c>
      <c r="K869" t="s">
        <v>986</v>
      </c>
      <c r="L869">
        <v>923</v>
      </c>
      <c r="N869" t="s">
        <v>2877</v>
      </c>
      <c r="O869" t="s">
        <v>2878</v>
      </c>
      <c r="P869">
        <v>1</v>
      </c>
      <c r="Q869" t="s">
        <v>2879</v>
      </c>
      <c r="R869" s="2">
        <v>244481</v>
      </c>
      <c r="S869" s="2">
        <v>244482</v>
      </c>
      <c r="T869" t="s">
        <v>2880</v>
      </c>
      <c r="U869">
        <v>23086969</v>
      </c>
      <c r="V869" t="s">
        <v>189</v>
      </c>
      <c r="W869">
        <v>3</v>
      </c>
      <c r="X869">
        <v>3</v>
      </c>
      <c r="Y869">
        <v>3</v>
      </c>
      <c r="Z869">
        <v>3</v>
      </c>
      <c r="AA869">
        <v>0</v>
      </c>
      <c r="AB869">
        <v>0</v>
      </c>
      <c r="AC869">
        <v>0</v>
      </c>
      <c r="AD869">
        <v>0</v>
      </c>
      <c r="AE869">
        <v>3</v>
      </c>
      <c r="AF869">
        <v>3</v>
      </c>
      <c r="AI869" t="s">
        <v>2537</v>
      </c>
      <c r="AJ869" t="s">
        <v>989</v>
      </c>
      <c r="AK869" t="s">
        <v>1039</v>
      </c>
      <c r="AL869" t="s">
        <v>1008</v>
      </c>
      <c r="AM869" t="s">
        <v>1009</v>
      </c>
      <c r="AN869" t="s">
        <v>2538</v>
      </c>
      <c r="AO869" t="s">
        <v>2539</v>
      </c>
      <c r="AP869">
        <v>10</v>
      </c>
      <c r="AQ869">
        <v>1</v>
      </c>
      <c r="AT869" t="s">
        <v>2540</v>
      </c>
      <c r="AU869" t="s">
        <v>2562</v>
      </c>
      <c r="AV869" t="s">
        <v>765</v>
      </c>
      <c r="AW869" t="s">
        <v>765</v>
      </c>
      <c r="AX869" t="s">
        <v>990</v>
      </c>
      <c r="AY869">
        <v>0</v>
      </c>
      <c r="AZ869" t="s">
        <v>994</v>
      </c>
      <c r="BA869">
        <v>1179740891358</v>
      </c>
      <c r="BD869">
        <v>1</v>
      </c>
      <c r="BF869" t="s">
        <v>2563</v>
      </c>
      <c r="BG869">
        <v>1333314600</v>
      </c>
      <c r="BH869" t="s">
        <v>995</v>
      </c>
      <c r="BI869">
        <v>3</v>
      </c>
      <c r="BJ869">
        <v>3</v>
      </c>
      <c r="BK869">
        <v>1300</v>
      </c>
      <c r="BL869" t="s">
        <v>2543</v>
      </c>
    </row>
    <row r="870" spans="3:64">
      <c r="C870" s="2">
        <v>244482</v>
      </c>
      <c r="D870" s="2">
        <v>244482</v>
      </c>
      <c r="F870">
        <v>489</v>
      </c>
      <c r="G870" t="s">
        <v>2531</v>
      </c>
      <c r="H870">
        <v>23</v>
      </c>
      <c r="I870" t="s">
        <v>2532</v>
      </c>
      <c r="J870" t="s">
        <v>985</v>
      </c>
      <c r="K870" t="s">
        <v>986</v>
      </c>
      <c r="L870">
        <v>923</v>
      </c>
      <c r="N870" t="s">
        <v>2877</v>
      </c>
      <c r="O870" t="s">
        <v>2878</v>
      </c>
      <c r="P870">
        <v>1</v>
      </c>
      <c r="Q870" t="s">
        <v>2879</v>
      </c>
      <c r="R870" s="2">
        <v>244481</v>
      </c>
      <c r="S870" s="2">
        <v>244482</v>
      </c>
      <c r="T870" t="s">
        <v>2880</v>
      </c>
      <c r="U870">
        <v>23090975</v>
      </c>
      <c r="V870" t="s">
        <v>249</v>
      </c>
      <c r="W870">
        <v>3</v>
      </c>
      <c r="X870">
        <v>3</v>
      </c>
      <c r="Y870">
        <v>3</v>
      </c>
      <c r="Z870">
        <v>3</v>
      </c>
      <c r="AA870">
        <v>0</v>
      </c>
      <c r="AB870">
        <v>0</v>
      </c>
      <c r="AC870">
        <v>0</v>
      </c>
      <c r="AD870">
        <v>0</v>
      </c>
      <c r="AE870">
        <v>3</v>
      </c>
      <c r="AF870">
        <v>3</v>
      </c>
      <c r="AI870" t="s">
        <v>2537</v>
      </c>
      <c r="AJ870" t="s">
        <v>989</v>
      </c>
      <c r="AK870" t="s">
        <v>1039</v>
      </c>
      <c r="AL870" t="s">
        <v>1008</v>
      </c>
      <c r="AM870" t="s">
        <v>1009</v>
      </c>
      <c r="AN870" t="s">
        <v>2538</v>
      </c>
      <c r="AO870" t="s">
        <v>2539</v>
      </c>
      <c r="AP870">
        <v>10</v>
      </c>
      <c r="AQ870">
        <v>1</v>
      </c>
      <c r="AT870" t="s">
        <v>2540</v>
      </c>
      <c r="AU870" t="s">
        <v>2562</v>
      </c>
      <c r="AV870" t="s">
        <v>765</v>
      </c>
      <c r="AW870" t="s">
        <v>765</v>
      </c>
      <c r="AX870" t="s">
        <v>990</v>
      </c>
      <c r="AY870">
        <v>0</v>
      </c>
      <c r="AZ870" t="s">
        <v>994</v>
      </c>
      <c r="BA870">
        <v>1179740891358</v>
      </c>
      <c r="BD870">
        <v>1</v>
      </c>
      <c r="BF870" t="s">
        <v>2563</v>
      </c>
      <c r="BG870">
        <v>1333314600</v>
      </c>
      <c r="BH870" t="s">
        <v>995</v>
      </c>
      <c r="BI870">
        <v>3</v>
      </c>
      <c r="BJ870">
        <v>3</v>
      </c>
      <c r="BK870">
        <v>1300</v>
      </c>
      <c r="BL870" t="s">
        <v>2543</v>
      </c>
    </row>
    <row r="871" spans="3:64">
      <c r="C871" s="2">
        <v>244482</v>
      </c>
      <c r="D871" s="2">
        <v>244482</v>
      </c>
      <c r="F871">
        <v>489</v>
      </c>
      <c r="G871" t="s">
        <v>2531</v>
      </c>
      <c r="H871">
        <v>23</v>
      </c>
      <c r="I871" t="s">
        <v>2532</v>
      </c>
      <c r="J871" t="s">
        <v>985</v>
      </c>
      <c r="K871" t="s">
        <v>986</v>
      </c>
      <c r="L871">
        <v>923</v>
      </c>
      <c r="N871" t="s">
        <v>2881</v>
      </c>
      <c r="O871" t="s">
        <v>2882</v>
      </c>
      <c r="P871">
        <v>1</v>
      </c>
      <c r="Q871" t="s">
        <v>2883</v>
      </c>
      <c r="R871" s="2">
        <v>244481</v>
      </c>
      <c r="S871" s="2">
        <v>244482</v>
      </c>
      <c r="T871" t="s">
        <v>2884</v>
      </c>
      <c r="U871">
        <v>23086965</v>
      </c>
      <c r="V871" t="s">
        <v>225</v>
      </c>
      <c r="W871">
        <v>3</v>
      </c>
      <c r="X871">
        <v>3</v>
      </c>
      <c r="Y871">
        <v>3</v>
      </c>
      <c r="Z871">
        <v>3</v>
      </c>
      <c r="AA871">
        <v>0</v>
      </c>
      <c r="AB871">
        <v>0</v>
      </c>
      <c r="AC871">
        <v>0</v>
      </c>
      <c r="AD871">
        <v>0</v>
      </c>
      <c r="AE871">
        <v>3</v>
      </c>
      <c r="AF871">
        <v>3</v>
      </c>
      <c r="AI871" t="s">
        <v>2537</v>
      </c>
      <c r="AJ871" t="s">
        <v>989</v>
      </c>
      <c r="AK871" t="s">
        <v>1039</v>
      </c>
      <c r="AL871" t="s">
        <v>1008</v>
      </c>
      <c r="AM871" t="s">
        <v>1009</v>
      </c>
      <c r="AN871" t="s">
        <v>2538</v>
      </c>
      <c r="AO871" t="s">
        <v>2539</v>
      </c>
      <c r="AP871">
        <v>10</v>
      </c>
      <c r="AQ871">
        <v>1</v>
      </c>
      <c r="AT871" t="s">
        <v>2540</v>
      </c>
      <c r="AU871" t="s">
        <v>2562</v>
      </c>
      <c r="AV871" t="s">
        <v>765</v>
      </c>
      <c r="AW871" t="s">
        <v>765</v>
      </c>
      <c r="AX871" t="s">
        <v>990</v>
      </c>
      <c r="AY871">
        <v>0</v>
      </c>
      <c r="AZ871" t="s">
        <v>994</v>
      </c>
      <c r="BA871">
        <v>1179740891363</v>
      </c>
      <c r="BD871">
        <v>1</v>
      </c>
      <c r="BF871" t="s">
        <v>2563</v>
      </c>
      <c r="BG871">
        <v>1333314600</v>
      </c>
      <c r="BH871" t="s">
        <v>995</v>
      </c>
      <c r="BI871">
        <v>3</v>
      </c>
      <c r="BJ871">
        <v>3</v>
      </c>
      <c r="BK871">
        <v>1300</v>
      </c>
      <c r="BL871" t="s">
        <v>2543</v>
      </c>
    </row>
    <row r="872" spans="3:64">
      <c r="C872" s="2">
        <v>244482</v>
      </c>
      <c r="D872" s="2">
        <v>244482</v>
      </c>
      <c r="F872">
        <v>489</v>
      </c>
      <c r="G872" t="s">
        <v>2531</v>
      </c>
      <c r="H872">
        <v>23</v>
      </c>
      <c r="I872" t="s">
        <v>2532</v>
      </c>
      <c r="J872" t="s">
        <v>985</v>
      </c>
      <c r="K872" t="s">
        <v>986</v>
      </c>
      <c r="L872">
        <v>923</v>
      </c>
      <c r="N872" t="s">
        <v>2881</v>
      </c>
      <c r="O872" t="s">
        <v>2882</v>
      </c>
      <c r="P872">
        <v>1</v>
      </c>
      <c r="Q872" t="s">
        <v>2883</v>
      </c>
      <c r="R872" s="2">
        <v>244481</v>
      </c>
      <c r="S872" s="2">
        <v>244482</v>
      </c>
      <c r="T872" t="s">
        <v>2884</v>
      </c>
      <c r="U872">
        <v>23086969</v>
      </c>
      <c r="V872" t="s">
        <v>189</v>
      </c>
      <c r="W872">
        <v>3</v>
      </c>
      <c r="X872">
        <v>3</v>
      </c>
      <c r="Y872">
        <v>3</v>
      </c>
      <c r="Z872">
        <v>3</v>
      </c>
      <c r="AA872">
        <v>0</v>
      </c>
      <c r="AB872">
        <v>0</v>
      </c>
      <c r="AC872">
        <v>0</v>
      </c>
      <c r="AD872">
        <v>0</v>
      </c>
      <c r="AE872">
        <v>3</v>
      </c>
      <c r="AF872">
        <v>3</v>
      </c>
      <c r="AI872" t="s">
        <v>2537</v>
      </c>
      <c r="AJ872" t="s">
        <v>989</v>
      </c>
      <c r="AK872" t="s">
        <v>1039</v>
      </c>
      <c r="AL872" t="s">
        <v>1008</v>
      </c>
      <c r="AM872" t="s">
        <v>1009</v>
      </c>
      <c r="AN872" t="s">
        <v>2538</v>
      </c>
      <c r="AO872" t="s">
        <v>2539</v>
      </c>
      <c r="AP872">
        <v>10</v>
      </c>
      <c r="AQ872">
        <v>1</v>
      </c>
      <c r="AT872" t="s">
        <v>2540</v>
      </c>
      <c r="AU872" t="s">
        <v>2562</v>
      </c>
      <c r="AV872" t="s">
        <v>765</v>
      </c>
      <c r="AW872" t="s">
        <v>765</v>
      </c>
      <c r="AX872" t="s">
        <v>990</v>
      </c>
      <c r="AY872">
        <v>0</v>
      </c>
      <c r="AZ872" t="s">
        <v>994</v>
      </c>
      <c r="BA872">
        <v>1179740891363</v>
      </c>
      <c r="BD872">
        <v>1</v>
      </c>
      <c r="BF872" t="s">
        <v>2563</v>
      </c>
      <c r="BG872">
        <v>1333314600</v>
      </c>
      <c r="BH872" t="s">
        <v>995</v>
      </c>
      <c r="BI872">
        <v>3</v>
      </c>
      <c r="BJ872">
        <v>3</v>
      </c>
      <c r="BK872">
        <v>1300</v>
      </c>
      <c r="BL872" t="s">
        <v>2543</v>
      </c>
    </row>
    <row r="873" spans="3:64">
      <c r="C873" s="2">
        <v>244482</v>
      </c>
      <c r="D873" s="2">
        <v>244482</v>
      </c>
      <c r="F873">
        <v>489</v>
      </c>
      <c r="G873" t="s">
        <v>2531</v>
      </c>
      <c r="H873">
        <v>23</v>
      </c>
      <c r="I873" t="s">
        <v>2532</v>
      </c>
      <c r="J873" t="s">
        <v>985</v>
      </c>
      <c r="K873" t="s">
        <v>986</v>
      </c>
      <c r="L873">
        <v>923</v>
      </c>
      <c r="N873" t="s">
        <v>2881</v>
      </c>
      <c r="O873" t="s">
        <v>2882</v>
      </c>
      <c r="P873">
        <v>1</v>
      </c>
      <c r="Q873" t="s">
        <v>2883</v>
      </c>
      <c r="R873" s="2">
        <v>244481</v>
      </c>
      <c r="S873" s="2">
        <v>244482</v>
      </c>
      <c r="T873" t="s">
        <v>2884</v>
      </c>
      <c r="U873">
        <v>23039556</v>
      </c>
      <c r="V873" t="s">
        <v>267</v>
      </c>
      <c r="W873">
        <v>2</v>
      </c>
      <c r="X873">
        <v>10</v>
      </c>
      <c r="Y873">
        <v>2</v>
      </c>
      <c r="Z873">
        <v>10</v>
      </c>
      <c r="AA873">
        <v>0</v>
      </c>
      <c r="AB873">
        <v>0</v>
      </c>
      <c r="AC873">
        <v>0</v>
      </c>
      <c r="AD873">
        <v>0</v>
      </c>
      <c r="AE873">
        <v>2</v>
      </c>
      <c r="AF873">
        <v>10</v>
      </c>
      <c r="AI873" t="s">
        <v>2537</v>
      </c>
      <c r="AJ873" t="s">
        <v>989</v>
      </c>
      <c r="AK873" t="s">
        <v>1039</v>
      </c>
      <c r="AL873" t="s">
        <v>1008</v>
      </c>
      <c r="AM873" t="s">
        <v>1009</v>
      </c>
      <c r="AN873" t="s">
        <v>2538</v>
      </c>
      <c r="AO873" t="s">
        <v>2539</v>
      </c>
      <c r="AP873">
        <v>10</v>
      </c>
      <c r="AQ873">
        <v>1</v>
      </c>
      <c r="AT873" t="s">
        <v>2540</v>
      </c>
      <c r="AU873" t="s">
        <v>2562</v>
      </c>
      <c r="AV873" t="s">
        <v>1010</v>
      </c>
      <c r="AW873" t="s">
        <v>765</v>
      </c>
      <c r="AX873" t="s">
        <v>990</v>
      </c>
      <c r="AY873">
        <v>0</v>
      </c>
      <c r="AZ873" t="s">
        <v>994</v>
      </c>
      <c r="BA873">
        <v>1179740891363</v>
      </c>
      <c r="BD873">
        <v>1</v>
      </c>
      <c r="BF873" t="s">
        <v>2563</v>
      </c>
      <c r="BG873">
        <v>1333314600</v>
      </c>
      <c r="BH873" t="s">
        <v>995</v>
      </c>
      <c r="BI873">
        <v>2</v>
      </c>
      <c r="BJ873">
        <v>10</v>
      </c>
      <c r="BK873">
        <v>1300</v>
      </c>
      <c r="BL873" t="s">
        <v>2543</v>
      </c>
    </row>
    <row r="874" spans="3:64">
      <c r="C874" s="2">
        <v>244482</v>
      </c>
      <c r="D874" s="2">
        <v>244482</v>
      </c>
      <c r="F874">
        <v>489</v>
      </c>
      <c r="G874" t="s">
        <v>2531</v>
      </c>
      <c r="H874">
        <v>23</v>
      </c>
      <c r="I874" t="s">
        <v>2532</v>
      </c>
      <c r="J874" t="s">
        <v>985</v>
      </c>
      <c r="K874" t="s">
        <v>986</v>
      </c>
      <c r="L874">
        <v>923</v>
      </c>
      <c r="N874" t="s">
        <v>2881</v>
      </c>
      <c r="O874" t="s">
        <v>2882</v>
      </c>
      <c r="P874">
        <v>1</v>
      </c>
      <c r="Q874" t="s">
        <v>2883</v>
      </c>
      <c r="R874" s="2">
        <v>244481</v>
      </c>
      <c r="S874" s="2">
        <v>244482</v>
      </c>
      <c r="T874" t="s">
        <v>2884</v>
      </c>
      <c r="U874">
        <v>23090975</v>
      </c>
      <c r="V874" t="s">
        <v>249</v>
      </c>
      <c r="W874">
        <v>3</v>
      </c>
      <c r="X874">
        <v>3</v>
      </c>
      <c r="Y874">
        <v>3</v>
      </c>
      <c r="Z874">
        <v>3</v>
      </c>
      <c r="AA874">
        <v>0</v>
      </c>
      <c r="AB874">
        <v>0</v>
      </c>
      <c r="AC874">
        <v>0</v>
      </c>
      <c r="AD874">
        <v>0</v>
      </c>
      <c r="AE874">
        <v>3</v>
      </c>
      <c r="AF874">
        <v>3</v>
      </c>
      <c r="AI874" t="s">
        <v>2537</v>
      </c>
      <c r="AJ874" t="s">
        <v>989</v>
      </c>
      <c r="AK874" t="s">
        <v>1039</v>
      </c>
      <c r="AL874" t="s">
        <v>1008</v>
      </c>
      <c r="AM874" t="s">
        <v>1009</v>
      </c>
      <c r="AN874" t="s">
        <v>2538</v>
      </c>
      <c r="AO874" t="s">
        <v>2539</v>
      </c>
      <c r="AP874">
        <v>10</v>
      </c>
      <c r="AQ874">
        <v>1</v>
      </c>
      <c r="AT874" t="s">
        <v>2540</v>
      </c>
      <c r="AU874" t="s">
        <v>2562</v>
      </c>
      <c r="AV874" t="s">
        <v>765</v>
      </c>
      <c r="AW874" t="s">
        <v>765</v>
      </c>
      <c r="AX874" t="s">
        <v>990</v>
      </c>
      <c r="AY874">
        <v>0</v>
      </c>
      <c r="AZ874" t="s">
        <v>994</v>
      </c>
      <c r="BA874">
        <v>1179740891363</v>
      </c>
      <c r="BD874">
        <v>1</v>
      </c>
      <c r="BF874" t="s">
        <v>2563</v>
      </c>
      <c r="BG874">
        <v>1333314600</v>
      </c>
      <c r="BH874" t="s">
        <v>995</v>
      </c>
      <c r="BI874">
        <v>3</v>
      </c>
      <c r="BJ874">
        <v>3</v>
      </c>
      <c r="BK874">
        <v>1300</v>
      </c>
      <c r="BL874" t="s">
        <v>2543</v>
      </c>
    </row>
    <row r="875" spans="3:64">
      <c r="C875" s="2">
        <v>244482</v>
      </c>
      <c r="D875" s="2">
        <v>244482</v>
      </c>
      <c r="F875">
        <v>489</v>
      </c>
      <c r="G875" t="s">
        <v>2531</v>
      </c>
      <c r="H875">
        <v>23</v>
      </c>
      <c r="I875" t="s">
        <v>2532</v>
      </c>
      <c r="J875" t="s">
        <v>985</v>
      </c>
      <c r="K875" t="s">
        <v>986</v>
      </c>
      <c r="L875">
        <v>923</v>
      </c>
      <c r="N875" t="s">
        <v>2881</v>
      </c>
      <c r="O875" t="s">
        <v>2882</v>
      </c>
      <c r="P875">
        <v>1</v>
      </c>
      <c r="Q875" t="s">
        <v>2883</v>
      </c>
      <c r="R875" s="2">
        <v>244481</v>
      </c>
      <c r="S875" s="2">
        <v>244482</v>
      </c>
      <c r="T875" t="s">
        <v>2884</v>
      </c>
      <c r="U875">
        <v>23086968</v>
      </c>
      <c r="V875" t="s">
        <v>247</v>
      </c>
      <c r="W875">
        <v>6</v>
      </c>
      <c r="X875">
        <v>6</v>
      </c>
      <c r="Y875">
        <v>6</v>
      </c>
      <c r="Z875">
        <v>6</v>
      </c>
      <c r="AA875">
        <v>0</v>
      </c>
      <c r="AB875">
        <v>0</v>
      </c>
      <c r="AC875">
        <v>0</v>
      </c>
      <c r="AD875">
        <v>0</v>
      </c>
      <c r="AE875">
        <v>6</v>
      </c>
      <c r="AF875">
        <v>6</v>
      </c>
      <c r="AI875" t="s">
        <v>2537</v>
      </c>
      <c r="AJ875" t="s">
        <v>989</v>
      </c>
      <c r="AK875" t="s">
        <v>1039</v>
      </c>
      <c r="AL875" t="s">
        <v>1008</v>
      </c>
      <c r="AM875" t="s">
        <v>1009</v>
      </c>
      <c r="AN875" t="s">
        <v>2538</v>
      </c>
      <c r="AO875" t="s">
        <v>2539</v>
      </c>
      <c r="AP875">
        <v>10</v>
      </c>
      <c r="AQ875">
        <v>1</v>
      </c>
      <c r="AT875" t="s">
        <v>2540</v>
      </c>
      <c r="AU875" t="s">
        <v>2562</v>
      </c>
      <c r="AV875" t="s">
        <v>765</v>
      </c>
      <c r="AW875" t="s">
        <v>765</v>
      </c>
      <c r="AX875" t="s">
        <v>990</v>
      </c>
      <c r="AY875">
        <v>0</v>
      </c>
      <c r="AZ875" t="s">
        <v>994</v>
      </c>
      <c r="BA875">
        <v>1179740891363</v>
      </c>
      <c r="BD875">
        <v>1</v>
      </c>
      <c r="BF875" t="s">
        <v>2563</v>
      </c>
      <c r="BG875">
        <v>1333314600</v>
      </c>
      <c r="BH875" t="s">
        <v>995</v>
      </c>
      <c r="BI875">
        <v>6</v>
      </c>
      <c r="BJ875">
        <v>6</v>
      </c>
      <c r="BK875">
        <v>1300</v>
      </c>
      <c r="BL875" t="s">
        <v>2543</v>
      </c>
    </row>
    <row r="876" spans="3:64">
      <c r="C876" s="2">
        <v>244482</v>
      </c>
      <c r="D876" s="2">
        <v>244482</v>
      </c>
      <c r="F876">
        <v>489</v>
      </c>
      <c r="G876" t="s">
        <v>2531</v>
      </c>
      <c r="H876">
        <v>23</v>
      </c>
      <c r="I876" t="s">
        <v>2532</v>
      </c>
      <c r="J876" t="s">
        <v>985</v>
      </c>
      <c r="K876" t="s">
        <v>986</v>
      </c>
      <c r="L876">
        <v>923</v>
      </c>
      <c r="N876" t="s">
        <v>2881</v>
      </c>
      <c r="O876" t="s">
        <v>2882</v>
      </c>
      <c r="P876">
        <v>1</v>
      </c>
      <c r="Q876" t="s">
        <v>2883</v>
      </c>
      <c r="R876" s="2">
        <v>244481</v>
      </c>
      <c r="S876" s="2">
        <v>244482</v>
      </c>
      <c r="T876" t="s">
        <v>2884</v>
      </c>
      <c r="U876">
        <v>23095547</v>
      </c>
      <c r="V876" t="s">
        <v>144</v>
      </c>
      <c r="W876">
        <v>3</v>
      </c>
      <c r="X876">
        <v>3</v>
      </c>
      <c r="Y876">
        <v>3</v>
      </c>
      <c r="Z876">
        <v>3</v>
      </c>
      <c r="AA876">
        <v>0</v>
      </c>
      <c r="AB876">
        <v>0</v>
      </c>
      <c r="AC876">
        <v>0</v>
      </c>
      <c r="AD876">
        <v>0</v>
      </c>
      <c r="AE876">
        <v>3</v>
      </c>
      <c r="AF876">
        <v>3</v>
      </c>
      <c r="AI876" t="s">
        <v>2537</v>
      </c>
      <c r="AJ876" t="s">
        <v>989</v>
      </c>
      <c r="AK876" t="s">
        <v>1039</v>
      </c>
      <c r="AL876" t="s">
        <v>1008</v>
      </c>
      <c r="AM876" t="s">
        <v>1009</v>
      </c>
      <c r="AN876" t="s">
        <v>2538</v>
      </c>
      <c r="AO876" t="s">
        <v>2539</v>
      </c>
      <c r="AP876">
        <v>10</v>
      </c>
      <c r="AQ876">
        <v>1</v>
      </c>
      <c r="AT876" t="s">
        <v>2540</v>
      </c>
      <c r="AU876" t="s">
        <v>2562</v>
      </c>
      <c r="AV876" t="s">
        <v>765</v>
      </c>
      <c r="AW876" t="s">
        <v>765</v>
      </c>
      <c r="AX876" t="s">
        <v>990</v>
      </c>
      <c r="AY876">
        <v>0</v>
      </c>
      <c r="AZ876" t="s">
        <v>994</v>
      </c>
      <c r="BA876">
        <v>1179740891363</v>
      </c>
      <c r="BD876">
        <v>1</v>
      </c>
      <c r="BF876" t="s">
        <v>2563</v>
      </c>
      <c r="BG876">
        <v>1333314600</v>
      </c>
      <c r="BH876" t="s">
        <v>995</v>
      </c>
      <c r="BI876">
        <v>3</v>
      </c>
      <c r="BJ876">
        <v>3</v>
      </c>
      <c r="BK876">
        <v>1300</v>
      </c>
      <c r="BL876" t="s">
        <v>2543</v>
      </c>
    </row>
    <row r="877" spans="3:64">
      <c r="C877" s="2">
        <v>244482</v>
      </c>
      <c r="D877" s="2">
        <v>244482</v>
      </c>
      <c r="F877">
        <v>489</v>
      </c>
      <c r="G877" t="s">
        <v>2531</v>
      </c>
      <c r="H877">
        <v>23</v>
      </c>
      <c r="I877" t="s">
        <v>2532</v>
      </c>
      <c r="J877" t="s">
        <v>985</v>
      </c>
      <c r="K877" t="s">
        <v>986</v>
      </c>
      <c r="L877">
        <v>923</v>
      </c>
      <c r="N877" t="s">
        <v>2881</v>
      </c>
      <c r="O877" t="s">
        <v>2882</v>
      </c>
      <c r="P877">
        <v>1</v>
      </c>
      <c r="Q877" t="s">
        <v>2883</v>
      </c>
      <c r="R877" s="2">
        <v>244481</v>
      </c>
      <c r="S877" s="2">
        <v>244482</v>
      </c>
      <c r="T877" t="s">
        <v>2884</v>
      </c>
      <c r="U877">
        <v>23086964</v>
      </c>
      <c r="V877" t="s">
        <v>156</v>
      </c>
      <c r="W877">
        <v>9</v>
      </c>
      <c r="X877">
        <v>9</v>
      </c>
      <c r="Y877">
        <v>9</v>
      </c>
      <c r="Z877">
        <v>9</v>
      </c>
      <c r="AA877">
        <v>0</v>
      </c>
      <c r="AB877">
        <v>0</v>
      </c>
      <c r="AC877">
        <v>0</v>
      </c>
      <c r="AD877">
        <v>0</v>
      </c>
      <c r="AE877">
        <v>9</v>
      </c>
      <c r="AF877">
        <v>9</v>
      </c>
      <c r="AI877" t="s">
        <v>2537</v>
      </c>
      <c r="AJ877" t="s">
        <v>989</v>
      </c>
      <c r="AK877" t="s">
        <v>1039</v>
      </c>
      <c r="AL877" t="s">
        <v>1008</v>
      </c>
      <c r="AM877" t="s">
        <v>1009</v>
      </c>
      <c r="AN877" t="s">
        <v>2538</v>
      </c>
      <c r="AO877" t="s">
        <v>2539</v>
      </c>
      <c r="AP877">
        <v>10</v>
      </c>
      <c r="AQ877">
        <v>1</v>
      </c>
      <c r="AT877" t="s">
        <v>2540</v>
      </c>
      <c r="AU877" t="s">
        <v>2562</v>
      </c>
      <c r="AV877" t="s">
        <v>765</v>
      </c>
      <c r="AW877" t="s">
        <v>765</v>
      </c>
      <c r="AX877" t="s">
        <v>990</v>
      </c>
      <c r="AY877">
        <v>0</v>
      </c>
      <c r="AZ877" t="s">
        <v>994</v>
      </c>
      <c r="BA877">
        <v>1179740891363</v>
      </c>
      <c r="BD877">
        <v>1</v>
      </c>
      <c r="BF877" t="s">
        <v>2563</v>
      </c>
      <c r="BG877">
        <v>1333314600</v>
      </c>
      <c r="BH877" t="s">
        <v>995</v>
      </c>
      <c r="BI877">
        <v>9</v>
      </c>
      <c r="BJ877">
        <v>9</v>
      </c>
      <c r="BK877">
        <v>1300</v>
      </c>
      <c r="BL877" t="s">
        <v>2543</v>
      </c>
    </row>
    <row r="878" spans="3:64">
      <c r="C878" s="2">
        <v>244482</v>
      </c>
      <c r="D878" s="2">
        <v>244482</v>
      </c>
      <c r="F878">
        <v>489</v>
      </c>
      <c r="G878" t="s">
        <v>2531</v>
      </c>
      <c r="H878">
        <v>23</v>
      </c>
      <c r="I878" t="s">
        <v>2532</v>
      </c>
      <c r="J878" t="s">
        <v>985</v>
      </c>
      <c r="K878" t="s">
        <v>986</v>
      </c>
      <c r="L878">
        <v>923</v>
      </c>
      <c r="N878" t="s">
        <v>2881</v>
      </c>
      <c r="O878" t="s">
        <v>2882</v>
      </c>
      <c r="P878">
        <v>1</v>
      </c>
      <c r="Q878" t="s">
        <v>2883</v>
      </c>
      <c r="R878" s="2">
        <v>244481</v>
      </c>
      <c r="S878" s="2">
        <v>244482</v>
      </c>
      <c r="T878" t="s">
        <v>2884</v>
      </c>
      <c r="U878">
        <v>23086963</v>
      </c>
      <c r="V878" t="s">
        <v>142</v>
      </c>
      <c r="W878">
        <v>3</v>
      </c>
      <c r="X878">
        <v>3</v>
      </c>
      <c r="Y878">
        <v>3</v>
      </c>
      <c r="Z878">
        <v>3</v>
      </c>
      <c r="AA878">
        <v>0</v>
      </c>
      <c r="AB878">
        <v>0</v>
      </c>
      <c r="AC878">
        <v>0</v>
      </c>
      <c r="AD878">
        <v>0</v>
      </c>
      <c r="AE878">
        <v>3</v>
      </c>
      <c r="AF878">
        <v>3</v>
      </c>
      <c r="AI878" t="s">
        <v>2537</v>
      </c>
      <c r="AJ878" t="s">
        <v>989</v>
      </c>
      <c r="AK878" t="s">
        <v>1039</v>
      </c>
      <c r="AL878" t="s">
        <v>1008</v>
      </c>
      <c r="AM878" t="s">
        <v>1009</v>
      </c>
      <c r="AN878" t="s">
        <v>2538</v>
      </c>
      <c r="AO878" t="s">
        <v>2539</v>
      </c>
      <c r="AP878">
        <v>10</v>
      </c>
      <c r="AQ878">
        <v>1</v>
      </c>
      <c r="AT878" t="s">
        <v>2540</v>
      </c>
      <c r="AU878" t="s">
        <v>2562</v>
      </c>
      <c r="AV878" t="s">
        <v>765</v>
      </c>
      <c r="AW878" t="s">
        <v>765</v>
      </c>
      <c r="AX878" t="s">
        <v>990</v>
      </c>
      <c r="AY878">
        <v>0</v>
      </c>
      <c r="AZ878" t="s">
        <v>994</v>
      </c>
      <c r="BA878">
        <v>1179740891363</v>
      </c>
      <c r="BD878">
        <v>1</v>
      </c>
      <c r="BF878" t="s">
        <v>2563</v>
      </c>
      <c r="BG878">
        <v>1333314600</v>
      </c>
      <c r="BH878" t="s">
        <v>995</v>
      </c>
      <c r="BI878">
        <v>3</v>
      </c>
      <c r="BJ878">
        <v>3</v>
      </c>
      <c r="BK878">
        <v>1300</v>
      </c>
      <c r="BL878" t="s">
        <v>2543</v>
      </c>
    </row>
    <row r="879" spans="3:64">
      <c r="C879" s="2">
        <v>244482</v>
      </c>
      <c r="D879" s="2">
        <v>244482</v>
      </c>
      <c r="F879">
        <v>489</v>
      </c>
      <c r="G879" t="s">
        <v>2531</v>
      </c>
      <c r="H879">
        <v>23</v>
      </c>
      <c r="I879" t="s">
        <v>2532</v>
      </c>
      <c r="J879" t="s">
        <v>985</v>
      </c>
      <c r="K879" t="s">
        <v>986</v>
      </c>
      <c r="L879">
        <v>923</v>
      </c>
      <c r="N879" t="s">
        <v>2885</v>
      </c>
      <c r="O879" t="s">
        <v>2886</v>
      </c>
      <c r="P879">
        <v>1</v>
      </c>
      <c r="Q879" t="s">
        <v>2887</v>
      </c>
      <c r="R879" s="2">
        <v>244481</v>
      </c>
      <c r="S879" s="2">
        <v>244482</v>
      </c>
      <c r="T879" t="s">
        <v>2888</v>
      </c>
      <c r="U879">
        <v>23086967</v>
      </c>
      <c r="V879" t="s">
        <v>209</v>
      </c>
      <c r="W879">
        <v>3</v>
      </c>
      <c r="X879">
        <v>3</v>
      </c>
      <c r="Y879">
        <v>3</v>
      </c>
      <c r="Z879">
        <v>3</v>
      </c>
      <c r="AA879">
        <v>0</v>
      </c>
      <c r="AB879">
        <v>0</v>
      </c>
      <c r="AC879">
        <v>0</v>
      </c>
      <c r="AD879">
        <v>0</v>
      </c>
      <c r="AE879">
        <v>3</v>
      </c>
      <c r="AF879">
        <v>3</v>
      </c>
      <c r="AI879" t="s">
        <v>2537</v>
      </c>
      <c r="AJ879" t="s">
        <v>989</v>
      </c>
      <c r="AK879" t="s">
        <v>1039</v>
      </c>
      <c r="AL879" t="s">
        <v>1008</v>
      </c>
      <c r="AM879" t="s">
        <v>1009</v>
      </c>
      <c r="AN879" t="s">
        <v>2538</v>
      </c>
      <c r="AO879" t="s">
        <v>2539</v>
      </c>
      <c r="AP879">
        <v>10</v>
      </c>
      <c r="AQ879">
        <v>1</v>
      </c>
      <c r="AT879" t="s">
        <v>2540</v>
      </c>
      <c r="AU879" t="s">
        <v>2562</v>
      </c>
      <c r="AV879" t="s">
        <v>765</v>
      </c>
      <c r="AW879" t="s">
        <v>765</v>
      </c>
      <c r="AX879" t="s">
        <v>990</v>
      </c>
      <c r="AY879">
        <v>0</v>
      </c>
      <c r="AZ879" t="s">
        <v>994</v>
      </c>
      <c r="BA879">
        <v>1179740891379</v>
      </c>
      <c r="BD879">
        <v>1</v>
      </c>
      <c r="BF879" t="s">
        <v>2563</v>
      </c>
      <c r="BG879">
        <v>1333314600</v>
      </c>
      <c r="BH879" t="s">
        <v>995</v>
      </c>
      <c r="BI879">
        <v>3</v>
      </c>
      <c r="BJ879">
        <v>3</v>
      </c>
      <c r="BL879" t="s">
        <v>2543</v>
      </c>
    </row>
    <row r="880" spans="3:64">
      <c r="C880" s="2">
        <v>244482</v>
      </c>
      <c r="D880" s="2">
        <v>244482</v>
      </c>
      <c r="F880">
        <v>489</v>
      </c>
      <c r="G880" t="s">
        <v>2531</v>
      </c>
      <c r="H880">
        <v>23</v>
      </c>
      <c r="I880" t="s">
        <v>2532</v>
      </c>
      <c r="J880" t="s">
        <v>985</v>
      </c>
      <c r="K880" t="s">
        <v>986</v>
      </c>
      <c r="L880">
        <v>923</v>
      </c>
      <c r="N880" t="s">
        <v>2885</v>
      </c>
      <c r="O880" t="s">
        <v>2886</v>
      </c>
      <c r="P880">
        <v>1</v>
      </c>
      <c r="Q880" t="s">
        <v>2887</v>
      </c>
      <c r="R880" s="2">
        <v>244481</v>
      </c>
      <c r="S880" s="2">
        <v>244482</v>
      </c>
      <c r="T880" t="s">
        <v>2888</v>
      </c>
      <c r="U880">
        <v>23086968</v>
      </c>
      <c r="V880" t="s">
        <v>247</v>
      </c>
      <c r="W880">
        <v>3</v>
      </c>
      <c r="X880">
        <v>3</v>
      </c>
      <c r="Y880">
        <v>3</v>
      </c>
      <c r="Z880">
        <v>3</v>
      </c>
      <c r="AA880">
        <v>0</v>
      </c>
      <c r="AB880">
        <v>0</v>
      </c>
      <c r="AC880">
        <v>0</v>
      </c>
      <c r="AD880">
        <v>0</v>
      </c>
      <c r="AE880">
        <v>3</v>
      </c>
      <c r="AF880">
        <v>3</v>
      </c>
      <c r="AI880" t="s">
        <v>2537</v>
      </c>
      <c r="AJ880" t="s">
        <v>989</v>
      </c>
      <c r="AK880" t="s">
        <v>1039</v>
      </c>
      <c r="AL880" t="s">
        <v>1008</v>
      </c>
      <c r="AM880" t="s">
        <v>1009</v>
      </c>
      <c r="AN880" t="s">
        <v>2538</v>
      </c>
      <c r="AO880" t="s">
        <v>2539</v>
      </c>
      <c r="AP880">
        <v>10</v>
      </c>
      <c r="AQ880">
        <v>1</v>
      </c>
      <c r="AT880" t="s">
        <v>2540</v>
      </c>
      <c r="AU880" t="s">
        <v>2562</v>
      </c>
      <c r="AV880" t="s">
        <v>765</v>
      </c>
      <c r="AW880" t="s">
        <v>765</v>
      </c>
      <c r="AX880" t="s">
        <v>990</v>
      </c>
      <c r="AY880">
        <v>0</v>
      </c>
      <c r="AZ880" t="s">
        <v>994</v>
      </c>
      <c r="BA880">
        <v>1179740891379</v>
      </c>
      <c r="BD880">
        <v>1</v>
      </c>
      <c r="BF880" t="s">
        <v>2563</v>
      </c>
      <c r="BG880">
        <v>1333314600</v>
      </c>
      <c r="BH880" t="s">
        <v>995</v>
      </c>
      <c r="BI880">
        <v>3</v>
      </c>
      <c r="BJ880">
        <v>3</v>
      </c>
      <c r="BL880" t="s">
        <v>2543</v>
      </c>
    </row>
    <row r="881" spans="3:64">
      <c r="C881" s="2">
        <v>244482</v>
      </c>
      <c r="D881" s="2">
        <v>244482</v>
      </c>
      <c r="F881">
        <v>489</v>
      </c>
      <c r="G881" t="s">
        <v>2531</v>
      </c>
      <c r="H881">
        <v>23</v>
      </c>
      <c r="I881" t="s">
        <v>2532</v>
      </c>
      <c r="J881" t="s">
        <v>985</v>
      </c>
      <c r="K881" t="s">
        <v>986</v>
      </c>
      <c r="L881">
        <v>923</v>
      </c>
      <c r="N881" t="s">
        <v>2885</v>
      </c>
      <c r="O881" t="s">
        <v>2886</v>
      </c>
      <c r="P881">
        <v>1</v>
      </c>
      <c r="Q881" t="s">
        <v>2887</v>
      </c>
      <c r="R881" s="2">
        <v>244481</v>
      </c>
      <c r="S881" s="2">
        <v>244482</v>
      </c>
      <c r="T881" t="s">
        <v>2888</v>
      </c>
      <c r="U881">
        <v>23086966</v>
      </c>
      <c r="V881" t="s">
        <v>199</v>
      </c>
      <c r="W881">
        <v>3</v>
      </c>
      <c r="X881">
        <v>3</v>
      </c>
      <c r="Y881">
        <v>3</v>
      </c>
      <c r="Z881">
        <v>3</v>
      </c>
      <c r="AA881">
        <v>0</v>
      </c>
      <c r="AB881">
        <v>0</v>
      </c>
      <c r="AC881">
        <v>0</v>
      </c>
      <c r="AD881">
        <v>0</v>
      </c>
      <c r="AE881">
        <v>3</v>
      </c>
      <c r="AF881">
        <v>3</v>
      </c>
      <c r="AI881" t="s">
        <v>2537</v>
      </c>
      <c r="AJ881" t="s">
        <v>989</v>
      </c>
      <c r="AK881" t="s">
        <v>1039</v>
      </c>
      <c r="AL881" t="s">
        <v>1008</v>
      </c>
      <c r="AM881" t="s">
        <v>1009</v>
      </c>
      <c r="AN881" t="s">
        <v>2538</v>
      </c>
      <c r="AO881" t="s">
        <v>2539</v>
      </c>
      <c r="AP881">
        <v>10</v>
      </c>
      <c r="AQ881">
        <v>1</v>
      </c>
      <c r="AT881" t="s">
        <v>2540</v>
      </c>
      <c r="AU881" t="s">
        <v>2562</v>
      </c>
      <c r="AV881" t="s">
        <v>765</v>
      </c>
      <c r="AW881" t="s">
        <v>765</v>
      </c>
      <c r="AX881" t="s">
        <v>990</v>
      </c>
      <c r="AY881">
        <v>0</v>
      </c>
      <c r="AZ881" t="s">
        <v>994</v>
      </c>
      <c r="BA881">
        <v>1179740891379</v>
      </c>
      <c r="BD881">
        <v>1</v>
      </c>
      <c r="BF881" t="s">
        <v>2563</v>
      </c>
      <c r="BG881">
        <v>1333314600</v>
      </c>
      <c r="BH881" t="s">
        <v>995</v>
      </c>
      <c r="BI881">
        <v>3</v>
      </c>
      <c r="BJ881">
        <v>3</v>
      </c>
      <c r="BL881" t="s">
        <v>2543</v>
      </c>
    </row>
    <row r="882" spans="3:64">
      <c r="C882" s="2">
        <v>244482</v>
      </c>
      <c r="D882" s="2">
        <v>244482</v>
      </c>
      <c r="F882">
        <v>489</v>
      </c>
      <c r="G882" t="s">
        <v>2531</v>
      </c>
      <c r="H882">
        <v>23</v>
      </c>
      <c r="I882" t="s">
        <v>2532</v>
      </c>
      <c r="J882" t="s">
        <v>985</v>
      </c>
      <c r="K882" t="s">
        <v>986</v>
      </c>
      <c r="L882">
        <v>923</v>
      </c>
      <c r="N882" t="s">
        <v>2885</v>
      </c>
      <c r="O882" t="s">
        <v>2886</v>
      </c>
      <c r="P882">
        <v>1</v>
      </c>
      <c r="Q882" t="s">
        <v>2887</v>
      </c>
      <c r="R882" s="2">
        <v>244481</v>
      </c>
      <c r="S882" s="2">
        <v>244482</v>
      </c>
      <c r="T882" t="s">
        <v>2888</v>
      </c>
      <c r="U882">
        <v>23086964</v>
      </c>
      <c r="V882" t="s">
        <v>156</v>
      </c>
      <c r="W882">
        <v>3</v>
      </c>
      <c r="X882">
        <v>3</v>
      </c>
      <c r="Y882">
        <v>3</v>
      </c>
      <c r="Z882">
        <v>3</v>
      </c>
      <c r="AA882">
        <v>0</v>
      </c>
      <c r="AB882">
        <v>0</v>
      </c>
      <c r="AC882">
        <v>0</v>
      </c>
      <c r="AD882">
        <v>0</v>
      </c>
      <c r="AE882">
        <v>3</v>
      </c>
      <c r="AF882">
        <v>3</v>
      </c>
      <c r="AI882" t="s">
        <v>2537</v>
      </c>
      <c r="AJ882" t="s">
        <v>989</v>
      </c>
      <c r="AK882" t="s">
        <v>1039</v>
      </c>
      <c r="AL882" t="s">
        <v>1008</v>
      </c>
      <c r="AM882" t="s">
        <v>1009</v>
      </c>
      <c r="AN882" t="s">
        <v>2538</v>
      </c>
      <c r="AO882" t="s">
        <v>2539</v>
      </c>
      <c r="AP882">
        <v>10</v>
      </c>
      <c r="AQ882">
        <v>1</v>
      </c>
      <c r="AT882" t="s">
        <v>2540</v>
      </c>
      <c r="AU882" t="s">
        <v>2562</v>
      </c>
      <c r="AV882" t="s">
        <v>765</v>
      </c>
      <c r="AW882" t="s">
        <v>765</v>
      </c>
      <c r="AX882" t="s">
        <v>990</v>
      </c>
      <c r="AY882">
        <v>0</v>
      </c>
      <c r="AZ882" t="s">
        <v>994</v>
      </c>
      <c r="BA882">
        <v>1179740891379</v>
      </c>
      <c r="BD882">
        <v>1</v>
      </c>
      <c r="BF882" t="s">
        <v>2563</v>
      </c>
      <c r="BG882">
        <v>1333314600</v>
      </c>
      <c r="BH882" t="s">
        <v>995</v>
      </c>
      <c r="BI882">
        <v>3</v>
      </c>
      <c r="BJ882">
        <v>3</v>
      </c>
      <c r="BL882" t="s">
        <v>2543</v>
      </c>
    </row>
    <row r="883" spans="3:64">
      <c r="C883" s="2">
        <v>244482</v>
      </c>
      <c r="D883" s="2">
        <v>244482</v>
      </c>
      <c r="F883">
        <v>489</v>
      </c>
      <c r="G883" t="s">
        <v>2531</v>
      </c>
      <c r="H883">
        <v>23</v>
      </c>
      <c r="I883" t="s">
        <v>2532</v>
      </c>
      <c r="J883" t="s">
        <v>985</v>
      </c>
      <c r="K883" t="s">
        <v>986</v>
      </c>
      <c r="L883">
        <v>923</v>
      </c>
      <c r="N883" t="s">
        <v>2889</v>
      </c>
      <c r="O883" t="s">
        <v>2890</v>
      </c>
      <c r="P883">
        <v>1</v>
      </c>
      <c r="Q883" t="s">
        <v>2891</v>
      </c>
      <c r="R883" s="2">
        <v>244481</v>
      </c>
      <c r="S883" s="2">
        <v>244482</v>
      </c>
      <c r="T883" t="s">
        <v>2892</v>
      </c>
      <c r="U883">
        <v>23090977</v>
      </c>
      <c r="V883" t="s">
        <v>98</v>
      </c>
      <c r="W883">
        <v>3</v>
      </c>
      <c r="X883">
        <v>3</v>
      </c>
      <c r="Y883">
        <v>3</v>
      </c>
      <c r="Z883">
        <v>3</v>
      </c>
      <c r="AA883">
        <v>0</v>
      </c>
      <c r="AB883">
        <v>0</v>
      </c>
      <c r="AC883">
        <v>0</v>
      </c>
      <c r="AD883">
        <v>0</v>
      </c>
      <c r="AE883">
        <v>3</v>
      </c>
      <c r="AF883">
        <v>3</v>
      </c>
      <c r="AI883" t="s">
        <v>2537</v>
      </c>
      <c r="AJ883" t="s">
        <v>989</v>
      </c>
      <c r="AK883" t="s">
        <v>1007</v>
      </c>
      <c r="AL883" t="s">
        <v>1008</v>
      </c>
      <c r="AM883" t="s">
        <v>1009</v>
      </c>
      <c r="AN883" t="s">
        <v>2538</v>
      </c>
      <c r="AO883" t="s">
        <v>2539</v>
      </c>
      <c r="AP883">
        <v>10</v>
      </c>
      <c r="AQ883">
        <v>1</v>
      </c>
      <c r="AT883" t="s">
        <v>2540</v>
      </c>
      <c r="AU883" t="s">
        <v>2562</v>
      </c>
      <c r="AV883" t="s">
        <v>765</v>
      </c>
      <c r="AW883" t="s">
        <v>765</v>
      </c>
      <c r="AX883" t="s">
        <v>990</v>
      </c>
      <c r="AY883">
        <v>0</v>
      </c>
      <c r="AZ883" t="s">
        <v>994</v>
      </c>
      <c r="BA883">
        <v>1179740891384</v>
      </c>
      <c r="BD883">
        <v>1</v>
      </c>
      <c r="BF883" t="s">
        <v>2563</v>
      </c>
      <c r="BG883">
        <v>1333314600</v>
      </c>
      <c r="BH883" t="s">
        <v>995</v>
      </c>
      <c r="BI883">
        <v>3</v>
      </c>
      <c r="BJ883">
        <v>3</v>
      </c>
      <c r="BK883">
        <v>1300</v>
      </c>
      <c r="BL883" t="s">
        <v>2543</v>
      </c>
    </row>
    <row r="884" spans="3:64">
      <c r="C884" s="2">
        <v>244482</v>
      </c>
      <c r="D884" s="2">
        <v>244482</v>
      </c>
      <c r="F884">
        <v>489</v>
      </c>
      <c r="G884" t="s">
        <v>2531</v>
      </c>
      <c r="H884">
        <v>23</v>
      </c>
      <c r="I884" t="s">
        <v>2532</v>
      </c>
      <c r="J884" t="s">
        <v>985</v>
      </c>
      <c r="K884" t="s">
        <v>986</v>
      </c>
      <c r="L884">
        <v>923</v>
      </c>
      <c r="N884" t="s">
        <v>2889</v>
      </c>
      <c r="O884" t="s">
        <v>2890</v>
      </c>
      <c r="P884">
        <v>1</v>
      </c>
      <c r="Q884" t="s">
        <v>2891</v>
      </c>
      <c r="R884" s="2">
        <v>244481</v>
      </c>
      <c r="S884" s="2">
        <v>244482</v>
      </c>
      <c r="T884" t="s">
        <v>2892</v>
      </c>
      <c r="U884">
        <v>23090975</v>
      </c>
      <c r="V884" t="s">
        <v>249</v>
      </c>
      <c r="W884">
        <v>3</v>
      </c>
      <c r="X884">
        <v>3</v>
      </c>
      <c r="Y884">
        <v>3</v>
      </c>
      <c r="Z884">
        <v>3</v>
      </c>
      <c r="AA884">
        <v>0</v>
      </c>
      <c r="AB884">
        <v>0</v>
      </c>
      <c r="AC884">
        <v>0</v>
      </c>
      <c r="AD884">
        <v>0</v>
      </c>
      <c r="AE884">
        <v>3</v>
      </c>
      <c r="AF884">
        <v>3</v>
      </c>
      <c r="AI884" t="s">
        <v>2537</v>
      </c>
      <c r="AJ884" t="s">
        <v>989</v>
      </c>
      <c r="AK884" t="s">
        <v>1039</v>
      </c>
      <c r="AL884" t="s">
        <v>1008</v>
      </c>
      <c r="AM884" t="s">
        <v>1009</v>
      </c>
      <c r="AN884" t="s">
        <v>2538</v>
      </c>
      <c r="AO884" t="s">
        <v>2539</v>
      </c>
      <c r="AP884">
        <v>10</v>
      </c>
      <c r="AQ884">
        <v>1</v>
      </c>
      <c r="AT884" t="s">
        <v>2540</v>
      </c>
      <c r="AU884" t="s">
        <v>2562</v>
      </c>
      <c r="AV884" t="s">
        <v>765</v>
      </c>
      <c r="AW884" t="s">
        <v>765</v>
      </c>
      <c r="AX884" t="s">
        <v>990</v>
      </c>
      <c r="AY884">
        <v>0</v>
      </c>
      <c r="AZ884" t="s">
        <v>994</v>
      </c>
      <c r="BA884">
        <v>1179740891384</v>
      </c>
      <c r="BD884">
        <v>1</v>
      </c>
      <c r="BF884" t="s">
        <v>2563</v>
      </c>
      <c r="BG884">
        <v>1333314600</v>
      </c>
      <c r="BH884" t="s">
        <v>995</v>
      </c>
      <c r="BI884">
        <v>3</v>
      </c>
      <c r="BJ884">
        <v>3</v>
      </c>
      <c r="BK884">
        <v>1300</v>
      </c>
      <c r="BL884" t="s">
        <v>2543</v>
      </c>
    </row>
    <row r="885" spans="3:64">
      <c r="C885" s="2">
        <v>244482</v>
      </c>
      <c r="D885" s="2">
        <v>244482</v>
      </c>
      <c r="F885">
        <v>489</v>
      </c>
      <c r="G885" t="s">
        <v>2531</v>
      </c>
      <c r="H885">
        <v>23</v>
      </c>
      <c r="I885" t="s">
        <v>2532</v>
      </c>
      <c r="J885" t="s">
        <v>985</v>
      </c>
      <c r="K885" t="s">
        <v>986</v>
      </c>
      <c r="L885">
        <v>923</v>
      </c>
      <c r="N885" t="s">
        <v>2889</v>
      </c>
      <c r="O885" t="s">
        <v>2890</v>
      </c>
      <c r="P885">
        <v>1</v>
      </c>
      <c r="Q885" t="s">
        <v>2891</v>
      </c>
      <c r="R885" s="2">
        <v>244481</v>
      </c>
      <c r="S885" s="2">
        <v>244482</v>
      </c>
      <c r="T885" t="s">
        <v>2892</v>
      </c>
      <c r="U885">
        <v>23039556</v>
      </c>
      <c r="V885" t="s">
        <v>267</v>
      </c>
      <c r="W885">
        <v>1</v>
      </c>
      <c r="X885">
        <v>5</v>
      </c>
      <c r="Y885">
        <v>1</v>
      </c>
      <c r="Z885">
        <v>5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5</v>
      </c>
      <c r="AI885" t="s">
        <v>2537</v>
      </c>
      <c r="AJ885" t="s">
        <v>989</v>
      </c>
      <c r="AK885" t="s">
        <v>1039</v>
      </c>
      <c r="AL885" t="s">
        <v>1008</v>
      </c>
      <c r="AM885" t="s">
        <v>1009</v>
      </c>
      <c r="AN885" t="s">
        <v>2538</v>
      </c>
      <c r="AO885" t="s">
        <v>2539</v>
      </c>
      <c r="AP885">
        <v>10</v>
      </c>
      <c r="AQ885">
        <v>1</v>
      </c>
      <c r="AT885" t="s">
        <v>2540</v>
      </c>
      <c r="AU885" t="s">
        <v>2562</v>
      </c>
      <c r="AV885" t="s">
        <v>1010</v>
      </c>
      <c r="AW885" t="s">
        <v>765</v>
      </c>
      <c r="AX885" t="s">
        <v>990</v>
      </c>
      <c r="AY885">
        <v>0</v>
      </c>
      <c r="AZ885" t="s">
        <v>994</v>
      </c>
      <c r="BA885">
        <v>1179740891384</v>
      </c>
      <c r="BD885">
        <v>1</v>
      </c>
      <c r="BF885" t="s">
        <v>2563</v>
      </c>
      <c r="BG885">
        <v>1333314600</v>
      </c>
      <c r="BH885" t="s">
        <v>995</v>
      </c>
      <c r="BI885">
        <v>1</v>
      </c>
      <c r="BJ885">
        <v>5</v>
      </c>
      <c r="BK885">
        <v>1300</v>
      </c>
      <c r="BL885" t="s">
        <v>2543</v>
      </c>
    </row>
    <row r="886" spans="3:64">
      <c r="C886" s="2">
        <v>244482</v>
      </c>
      <c r="D886" s="2">
        <v>244482</v>
      </c>
      <c r="F886">
        <v>489</v>
      </c>
      <c r="G886" t="s">
        <v>2531</v>
      </c>
      <c r="H886">
        <v>23</v>
      </c>
      <c r="I886" t="s">
        <v>2532</v>
      </c>
      <c r="J886" t="s">
        <v>985</v>
      </c>
      <c r="K886" t="s">
        <v>986</v>
      </c>
      <c r="L886">
        <v>923</v>
      </c>
      <c r="N886" t="s">
        <v>2889</v>
      </c>
      <c r="O886" t="s">
        <v>2890</v>
      </c>
      <c r="P886">
        <v>1</v>
      </c>
      <c r="Q886" t="s">
        <v>2891</v>
      </c>
      <c r="R886" s="2">
        <v>244481</v>
      </c>
      <c r="S886" s="2">
        <v>244482</v>
      </c>
      <c r="T886" t="s">
        <v>2892</v>
      </c>
      <c r="U886">
        <v>23090967</v>
      </c>
      <c r="V886" t="s">
        <v>63</v>
      </c>
      <c r="W886">
        <v>12</v>
      </c>
      <c r="X886">
        <v>12</v>
      </c>
      <c r="Y886">
        <v>12</v>
      </c>
      <c r="Z886">
        <v>12</v>
      </c>
      <c r="AA886">
        <v>0</v>
      </c>
      <c r="AB886">
        <v>0</v>
      </c>
      <c r="AC886">
        <v>0</v>
      </c>
      <c r="AD886">
        <v>0</v>
      </c>
      <c r="AE886">
        <v>12</v>
      </c>
      <c r="AF886">
        <v>12</v>
      </c>
      <c r="AI886" t="s">
        <v>2537</v>
      </c>
      <c r="AJ886" t="s">
        <v>989</v>
      </c>
      <c r="AK886" t="s">
        <v>1007</v>
      </c>
      <c r="AL886" t="s">
        <v>1008</v>
      </c>
      <c r="AM886" t="s">
        <v>1009</v>
      </c>
      <c r="AN886" t="s">
        <v>2538</v>
      </c>
      <c r="AO886" t="s">
        <v>2539</v>
      </c>
      <c r="AP886">
        <v>10</v>
      </c>
      <c r="AQ886">
        <v>1</v>
      </c>
      <c r="AT886" t="s">
        <v>2540</v>
      </c>
      <c r="AU886" t="s">
        <v>2562</v>
      </c>
      <c r="AV886" t="s">
        <v>765</v>
      </c>
      <c r="AW886" t="s">
        <v>765</v>
      </c>
      <c r="AX886" t="s">
        <v>990</v>
      </c>
      <c r="AY886">
        <v>0</v>
      </c>
      <c r="AZ886" t="s">
        <v>994</v>
      </c>
      <c r="BA886">
        <v>1179740891384</v>
      </c>
      <c r="BD886">
        <v>1</v>
      </c>
      <c r="BF886" t="s">
        <v>2563</v>
      </c>
      <c r="BG886">
        <v>1333314600</v>
      </c>
      <c r="BH886" t="s">
        <v>995</v>
      </c>
      <c r="BI886">
        <v>12</v>
      </c>
      <c r="BJ886">
        <v>12</v>
      </c>
      <c r="BK886">
        <v>1300</v>
      </c>
      <c r="BL886" t="s">
        <v>2543</v>
      </c>
    </row>
    <row r="887" spans="3:64">
      <c r="C887" s="2">
        <v>244482</v>
      </c>
      <c r="D887" s="2">
        <v>244482</v>
      </c>
      <c r="F887">
        <v>489</v>
      </c>
      <c r="G887" t="s">
        <v>2531</v>
      </c>
      <c r="H887">
        <v>23</v>
      </c>
      <c r="I887" t="s">
        <v>2532</v>
      </c>
      <c r="J887" t="s">
        <v>985</v>
      </c>
      <c r="K887" t="s">
        <v>986</v>
      </c>
      <c r="L887">
        <v>923</v>
      </c>
      <c r="N887" t="s">
        <v>2889</v>
      </c>
      <c r="O887" t="s">
        <v>2890</v>
      </c>
      <c r="P887">
        <v>1</v>
      </c>
      <c r="Q887" t="s">
        <v>2891</v>
      </c>
      <c r="R887" s="2">
        <v>244481</v>
      </c>
      <c r="S887" s="2">
        <v>244482</v>
      </c>
      <c r="T887" t="s">
        <v>2892</v>
      </c>
      <c r="U887">
        <v>23090974</v>
      </c>
      <c r="V887" t="s">
        <v>211</v>
      </c>
      <c r="W887">
        <v>3</v>
      </c>
      <c r="X887">
        <v>3</v>
      </c>
      <c r="Y887">
        <v>3</v>
      </c>
      <c r="Z887">
        <v>3</v>
      </c>
      <c r="AA887">
        <v>0</v>
      </c>
      <c r="AB887">
        <v>0</v>
      </c>
      <c r="AC887">
        <v>0</v>
      </c>
      <c r="AD887">
        <v>0</v>
      </c>
      <c r="AE887">
        <v>3</v>
      </c>
      <c r="AF887">
        <v>3</v>
      </c>
      <c r="AI887" t="s">
        <v>2537</v>
      </c>
      <c r="AJ887" t="s">
        <v>989</v>
      </c>
      <c r="AK887" t="s">
        <v>1039</v>
      </c>
      <c r="AL887" t="s">
        <v>1008</v>
      </c>
      <c r="AM887" t="s">
        <v>1009</v>
      </c>
      <c r="AN887" t="s">
        <v>2538</v>
      </c>
      <c r="AO887" t="s">
        <v>2539</v>
      </c>
      <c r="AP887">
        <v>10</v>
      </c>
      <c r="AQ887">
        <v>1</v>
      </c>
      <c r="AT887" t="s">
        <v>2540</v>
      </c>
      <c r="AU887" t="s">
        <v>2562</v>
      </c>
      <c r="AV887" t="s">
        <v>765</v>
      </c>
      <c r="AW887" t="s">
        <v>765</v>
      </c>
      <c r="AX887" t="s">
        <v>990</v>
      </c>
      <c r="AY887">
        <v>0</v>
      </c>
      <c r="AZ887" t="s">
        <v>994</v>
      </c>
      <c r="BA887">
        <v>1179740891384</v>
      </c>
      <c r="BD887">
        <v>1</v>
      </c>
      <c r="BF887" t="s">
        <v>2563</v>
      </c>
      <c r="BG887">
        <v>1333314600</v>
      </c>
      <c r="BH887" t="s">
        <v>995</v>
      </c>
      <c r="BI887">
        <v>3</v>
      </c>
      <c r="BJ887">
        <v>3</v>
      </c>
      <c r="BK887">
        <v>1300</v>
      </c>
      <c r="BL887" t="s">
        <v>2543</v>
      </c>
    </row>
    <row r="888" spans="3:64">
      <c r="C888" s="2">
        <v>244482</v>
      </c>
      <c r="D888" s="2">
        <v>244482</v>
      </c>
      <c r="F888">
        <v>489</v>
      </c>
      <c r="G888" t="s">
        <v>2531</v>
      </c>
      <c r="H888">
        <v>23</v>
      </c>
      <c r="I888" t="s">
        <v>2532</v>
      </c>
      <c r="J888" t="s">
        <v>985</v>
      </c>
      <c r="K888" t="s">
        <v>986</v>
      </c>
      <c r="L888">
        <v>923</v>
      </c>
      <c r="N888" t="s">
        <v>2889</v>
      </c>
      <c r="O888" t="s">
        <v>2890</v>
      </c>
      <c r="P888">
        <v>1</v>
      </c>
      <c r="Q888" t="s">
        <v>2891</v>
      </c>
      <c r="R888" s="2">
        <v>244481</v>
      </c>
      <c r="S888" s="2">
        <v>244482</v>
      </c>
      <c r="T888" t="s">
        <v>2892</v>
      </c>
      <c r="U888">
        <v>23095547</v>
      </c>
      <c r="V888" t="s">
        <v>144</v>
      </c>
      <c r="W888">
        <v>3</v>
      </c>
      <c r="X888">
        <v>3</v>
      </c>
      <c r="Y888">
        <v>3</v>
      </c>
      <c r="Z888">
        <v>3</v>
      </c>
      <c r="AA888">
        <v>0</v>
      </c>
      <c r="AB888">
        <v>0</v>
      </c>
      <c r="AC888">
        <v>0</v>
      </c>
      <c r="AD888">
        <v>0</v>
      </c>
      <c r="AE888">
        <v>3</v>
      </c>
      <c r="AF888">
        <v>3</v>
      </c>
      <c r="AI888" t="s">
        <v>2537</v>
      </c>
      <c r="AJ888" t="s">
        <v>989</v>
      </c>
      <c r="AK888" t="s">
        <v>1039</v>
      </c>
      <c r="AL888" t="s">
        <v>1008</v>
      </c>
      <c r="AM888" t="s">
        <v>1009</v>
      </c>
      <c r="AN888" t="s">
        <v>2538</v>
      </c>
      <c r="AO888" t="s">
        <v>2539</v>
      </c>
      <c r="AP888">
        <v>10</v>
      </c>
      <c r="AQ888">
        <v>1</v>
      </c>
      <c r="AT888" t="s">
        <v>2540</v>
      </c>
      <c r="AU888" t="s">
        <v>2562</v>
      </c>
      <c r="AV888" t="s">
        <v>765</v>
      </c>
      <c r="AW888" t="s">
        <v>765</v>
      </c>
      <c r="AX888" t="s">
        <v>990</v>
      </c>
      <c r="AY888">
        <v>0</v>
      </c>
      <c r="AZ888" t="s">
        <v>994</v>
      </c>
      <c r="BA888">
        <v>1179740891384</v>
      </c>
      <c r="BD888">
        <v>1</v>
      </c>
      <c r="BF888" t="s">
        <v>2563</v>
      </c>
      <c r="BG888">
        <v>1333314600</v>
      </c>
      <c r="BH888" t="s">
        <v>995</v>
      </c>
      <c r="BI888">
        <v>3</v>
      </c>
      <c r="BJ888">
        <v>3</v>
      </c>
      <c r="BK888">
        <v>1300</v>
      </c>
      <c r="BL888" t="s">
        <v>2543</v>
      </c>
    </row>
    <row r="889" spans="3:64">
      <c r="C889" s="2">
        <v>244482</v>
      </c>
      <c r="D889" s="2">
        <v>244482</v>
      </c>
      <c r="F889">
        <v>489</v>
      </c>
      <c r="G889" t="s">
        <v>2531</v>
      </c>
      <c r="H889">
        <v>23</v>
      </c>
      <c r="I889" t="s">
        <v>2532</v>
      </c>
      <c r="J889" t="s">
        <v>985</v>
      </c>
      <c r="K889" t="s">
        <v>986</v>
      </c>
      <c r="L889">
        <v>923</v>
      </c>
      <c r="N889" t="s">
        <v>2889</v>
      </c>
      <c r="O889" t="s">
        <v>2890</v>
      </c>
      <c r="P889">
        <v>1</v>
      </c>
      <c r="Q889" t="s">
        <v>2891</v>
      </c>
      <c r="R889" s="2">
        <v>244481</v>
      </c>
      <c r="S889" s="2">
        <v>244482</v>
      </c>
      <c r="T889" t="s">
        <v>2892</v>
      </c>
      <c r="U889">
        <v>23086964</v>
      </c>
      <c r="V889" t="s">
        <v>156</v>
      </c>
      <c r="W889">
        <v>3</v>
      </c>
      <c r="X889">
        <v>3</v>
      </c>
      <c r="Y889">
        <v>3</v>
      </c>
      <c r="Z889">
        <v>3</v>
      </c>
      <c r="AA889">
        <v>0</v>
      </c>
      <c r="AB889">
        <v>0</v>
      </c>
      <c r="AC889">
        <v>0</v>
      </c>
      <c r="AD889">
        <v>0</v>
      </c>
      <c r="AE889">
        <v>3</v>
      </c>
      <c r="AF889">
        <v>3</v>
      </c>
      <c r="AI889" t="s">
        <v>2537</v>
      </c>
      <c r="AJ889" t="s">
        <v>989</v>
      </c>
      <c r="AK889" t="s">
        <v>1039</v>
      </c>
      <c r="AL889" t="s">
        <v>1008</v>
      </c>
      <c r="AM889" t="s">
        <v>1009</v>
      </c>
      <c r="AN889" t="s">
        <v>2538</v>
      </c>
      <c r="AO889" t="s">
        <v>2539</v>
      </c>
      <c r="AP889">
        <v>10</v>
      </c>
      <c r="AQ889">
        <v>1</v>
      </c>
      <c r="AT889" t="s">
        <v>2540</v>
      </c>
      <c r="AU889" t="s">
        <v>2562</v>
      </c>
      <c r="AV889" t="s">
        <v>765</v>
      </c>
      <c r="AW889" t="s">
        <v>765</v>
      </c>
      <c r="AX889" t="s">
        <v>990</v>
      </c>
      <c r="AY889">
        <v>0</v>
      </c>
      <c r="AZ889" t="s">
        <v>994</v>
      </c>
      <c r="BA889">
        <v>1179740891384</v>
      </c>
      <c r="BD889">
        <v>1</v>
      </c>
      <c r="BF889" t="s">
        <v>2563</v>
      </c>
      <c r="BG889">
        <v>1333314600</v>
      </c>
      <c r="BH889" t="s">
        <v>995</v>
      </c>
      <c r="BI889">
        <v>3</v>
      </c>
      <c r="BJ889">
        <v>3</v>
      </c>
      <c r="BK889">
        <v>1300</v>
      </c>
      <c r="BL889" t="s">
        <v>2543</v>
      </c>
    </row>
    <row r="890" spans="3:64">
      <c r="C890" s="2">
        <v>244482</v>
      </c>
      <c r="D890" s="2">
        <v>244482</v>
      </c>
      <c r="F890">
        <v>489</v>
      </c>
      <c r="G890" t="s">
        <v>2531</v>
      </c>
      <c r="H890">
        <v>23</v>
      </c>
      <c r="I890" t="s">
        <v>2532</v>
      </c>
      <c r="J890" t="s">
        <v>985</v>
      </c>
      <c r="K890" t="s">
        <v>986</v>
      </c>
      <c r="L890">
        <v>923</v>
      </c>
      <c r="N890" t="s">
        <v>2889</v>
      </c>
      <c r="O890" t="s">
        <v>2890</v>
      </c>
      <c r="P890">
        <v>1</v>
      </c>
      <c r="Q890" t="s">
        <v>2891</v>
      </c>
      <c r="R890" s="2">
        <v>244481</v>
      </c>
      <c r="S890" s="2">
        <v>244482</v>
      </c>
      <c r="T890" t="s">
        <v>2892</v>
      </c>
      <c r="U890">
        <v>23086963</v>
      </c>
      <c r="V890" t="s">
        <v>142</v>
      </c>
      <c r="W890">
        <v>3</v>
      </c>
      <c r="X890">
        <v>3</v>
      </c>
      <c r="Y890">
        <v>3</v>
      </c>
      <c r="Z890">
        <v>3</v>
      </c>
      <c r="AA890">
        <v>0</v>
      </c>
      <c r="AB890">
        <v>0</v>
      </c>
      <c r="AC890">
        <v>0</v>
      </c>
      <c r="AD890">
        <v>0</v>
      </c>
      <c r="AE890">
        <v>3</v>
      </c>
      <c r="AF890">
        <v>3</v>
      </c>
      <c r="AI890" t="s">
        <v>2537</v>
      </c>
      <c r="AJ890" t="s">
        <v>989</v>
      </c>
      <c r="AK890" t="s">
        <v>1039</v>
      </c>
      <c r="AL890" t="s">
        <v>1008</v>
      </c>
      <c r="AM890" t="s">
        <v>1009</v>
      </c>
      <c r="AN890" t="s">
        <v>2538</v>
      </c>
      <c r="AO890" t="s">
        <v>2539</v>
      </c>
      <c r="AP890">
        <v>10</v>
      </c>
      <c r="AQ890">
        <v>1</v>
      </c>
      <c r="AT890" t="s">
        <v>2540</v>
      </c>
      <c r="AU890" t="s">
        <v>2562</v>
      </c>
      <c r="AV890" t="s">
        <v>765</v>
      </c>
      <c r="AW890" t="s">
        <v>765</v>
      </c>
      <c r="AX890" t="s">
        <v>990</v>
      </c>
      <c r="AY890">
        <v>0</v>
      </c>
      <c r="AZ890" t="s">
        <v>994</v>
      </c>
      <c r="BA890">
        <v>1179740891384</v>
      </c>
      <c r="BD890">
        <v>1</v>
      </c>
      <c r="BF890" t="s">
        <v>2563</v>
      </c>
      <c r="BG890">
        <v>1333314600</v>
      </c>
      <c r="BH890" t="s">
        <v>995</v>
      </c>
      <c r="BI890">
        <v>3</v>
      </c>
      <c r="BJ890">
        <v>3</v>
      </c>
      <c r="BK890">
        <v>1300</v>
      </c>
      <c r="BL890" t="s">
        <v>2543</v>
      </c>
    </row>
    <row r="891" spans="3:64">
      <c r="C891" s="2">
        <v>244482</v>
      </c>
      <c r="D891" s="2">
        <v>244482</v>
      </c>
      <c r="F891">
        <v>489</v>
      </c>
      <c r="G891" t="s">
        <v>2531</v>
      </c>
      <c r="H891">
        <v>23</v>
      </c>
      <c r="I891" t="s">
        <v>2532</v>
      </c>
      <c r="J891" t="s">
        <v>985</v>
      </c>
      <c r="K891" t="s">
        <v>986</v>
      </c>
      <c r="L891">
        <v>923</v>
      </c>
      <c r="N891" t="s">
        <v>2889</v>
      </c>
      <c r="O891" t="s">
        <v>2890</v>
      </c>
      <c r="P891">
        <v>1</v>
      </c>
      <c r="Q891" t="s">
        <v>2891</v>
      </c>
      <c r="R891" s="2">
        <v>244481</v>
      </c>
      <c r="S891" s="2">
        <v>244482</v>
      </c>
      <c r="T891" t="s">
        <v>2892</v>
      </c>
      <c r="U891">
        <v>23086968</v>
      </c>
      <c r="V891" t="s">
        <v>247</v>
      </c>
      <c r="W891">
        <v>3</v>
      </c>
      <c r="X891">
        <v>3</v>
      </c>
      <c r="Y891">
        <v>3</v>
      </c>
      <c r="Z891">
        <v>3</v>
      </c>
      <c r="AA891">
        <v>0</v>
      </c>
      <c r="AB891">
        <v>0</v>
      </c>
      <c r="AC891">
        <v>0</v>
      </c>
      <c r="AD891">
        <v>0</v>
      </c>
      <c r="AE891">
        <v>3</v>
      </c>
      <c r="AF891">
        <v>3</v>
      </c>
      <c r="AI891" t="s">
        <v>2537</v>
      </c>
      <c r="AJ891" t="s">
        <v>989</v>
      </c>
      <c r="AK891" t="s">
        <v>1039</v>
      </c>
      <c r="AL891" t="s">
        <v>1008</v>
      </c>
      <c r="AM891" t="s">
        <v>1009</v>
      </c>
      <c r="AN891" t="s">
        <v>2538</v>
      </c>
      <c r="AO891" t="s">
        <v>2539</v>
      </c>
      <c r="AP891">
        <v>10</v>
      </c>
      <c r="AQ891">
        <v>1</v>
      </c>
      <c r="AT891" t="s">
        <v>2540</v>
      </c>
      <c r="AU891" t="s">
        <v>2562</v>
      </c>
      <c r="AV891" t="s">
        <v>765</v>
      </c>
      <c r="AW891" t="s">
        <v>765</v>
      </c>
      <c r="AX891" t="s">
        <v>990</v>
      </c>
      <c r="AY891">
        <v>0</v>
      </c>
      <c r="AZ891" t="s">
        <v>994</v>
      </c>
      <c r="BA891">
        <v>1179740891384</v>
      </c>
      <c r="BD891">
        <v>1</v>
      </c>
      <c r="BF891" t="s">
        <v>2563</v>
      </c>
      <c r="BG891">
        <v>1333314600</v>
      </c>
      <c r="BH891" t="s">
        <v>995</v>
      </c>
      <c r="BI891">
        <v>3</v>
      </c>
      <c r="BJ891">
        <v>3</v>
      </c>
      <c r="BK891">
        <v>1300</v>
      </c>
      <c r="BL891" t="s">
        <v>2543</v>
      </c>
    </row>
    <row r="892" spans="3:64">
      <c r="C892" s="2">
        <v>244482</v>
      </c>
      <c r="D892" s="2">
        <v>244482</v>
      </c>
      <c r="F892">
        <v>489</v>
      </c>
      <c r="G892" t="s">
        <v>2531</v>
      </c>
      <c r="H892">
        <v>23</v>
      </c>
      <c r="I892" t="s">
        <v>2532</v>
      </c>
      <c r="J892" t="s">
        <v>985</v>
      </c>
      <c r="K892" t="s">
        <v>986</v>
      </c>
      <c r="L892">
        <v>923</v>
      </c>
      <c r="N892" t="s">
        <v>2889</v>
      </c>
      <c r="O892" t="s">
        <v>2890</v>
      </c>
      <c r="P892">
        <v>1</v>
      </c>
      <c r="Q892" t="s">
        <v>2891</v>
      </c>
      <c r="R892" s="2">
        <v>244481</v>
      </c>
      <c r="S892" s="2">
        <v>244482</v>
      </c>
      <c r="T892" t="s">
        <v>2892</v>
      </c>
      <c r="U892">
        <v>23086966</v>
      </c>
      <c r="V892" t="s">
        <v>199</v>
      </c>
      <c r="W892">
        <v>3</v>
      </c>
      <c r="X892">
        <v>3</v>
      </c>
      <c r="Y892">
        <v>3</v>
      </c>
      <c r="Z892">
        <v>3</v>
      </c>
      <c r="AA892">
        <v>0</v>
      </c>
      <c r="AB892">
        <v>0</v>
      </c>
      <c r="AC892">
        <v>0</v>
      </c>
      <c r="AD892">
        <v>0</v>
      </c>
      <c r="AE892">
        <v>3</v>
      </c>
      <c r="AF892">
        <v>3</v>
      </c>
      <c r="AI892" t="s">
        <v>2537</v>
      </c>
      <c r="AJ892" t="s">
        <v>989</v>
      </c>
      <c r="AK892" t="s">
        <v>1039</v>
      </c>
      <c r="AL892" t="s">
        <v>1008</v>
      </c>
      <c r="AM892" t="s">
        <v>1009</v>
      </c>
      <c r="AN892" t="s">
        <v>2538</v>
      </c>
      <c r="AO892" t="s">
        <v>2539</v>
      </c>
      <c r="AP892">
        <v>10</v>
      </c>
      <c r="AQ892">
        <v>1</v>
      </c>
      <c r="AT892" t="s">
        <v>2540</v>
      </c>
      <c r="AU892" t="s">
        <v>2562</v>
      </c>
      <c r="AV892" t="s">
        <v>765</v>
      </c>
      <c r="AW892" t="s">
        <v>765</v>
      </c>
      <c r="AX892" t="s">
        <v>990</v>
      </c>
      <c r="AY892">
        <v>0</v>
      </c>
      <c r="AZ892" t="s">
        <v>994</v>
      </c>
      <c r="BA892">
        <v>1179740891384</v>
      </c>
      <c r="BD892">
        <v>1</v>
      </c>
      <c r="BF892" t="s">
        <v>2563</v>
      </c>
      <c r="BG892">
        <v>1333314600</v>
      </c>
      <c r="BH892" t="s">
        <v>995</v>
      </c>
      <c r="BI892">
        <v>3</v>
      </c>
      <c r="BJ892">
        <v>3</v>
      </c>
      <c r="BK892">
        <v>1300</v>
      </c>
      <c r="BL892" t="s">
        <v>2543</v>
      </c>
    </row>
    <row r="893" spans="3:64">
      <c r="C893" s="2">
        <v>244482</v>
      </c>
      <c r="D893" s="2">
        <v>244482</v>
      </c>
      <c r="F893">
        <v>489</v>
      </c>
      <c r="G893" t="s">
        <v>2531</v>
      </c>
      <c r="H893">
        <v>23</v>
      </c>
      <c r="I893" t="s">
        <v>2532</v>
      </c>
      <c r="J893" t="s">
        <v>985</v>
      </c>
      <c r="K893" t="s">
        <v>986</v>
      </c>
      <c r="L893">
        <v>923</v>
      </c>
      <c r="N893" t="s">
        <v>2893</v>
      </c>
      <c r="O893" t="s">
        <v>2894</v>
      </c>
      <c r="P893">
        <v>1</v>
      </c>
      <c r="Q893" t="s">
        <v>2895</v>
      </c>
      <c r="R893" s="2">
        <v>244481</v>
      </c>
      <c r="S893" s="2">
        <v>244482</v>
      </c>
      <c r="T893" t="s">
        <v>2896</v>
      </c>
      <c r="U893">
        <v>23095547</v>
      </c>
      <c r="V893" t="s">
        <v>144</v>
      </c>
      <c r="W893">
        <v>3</v>
      </c>
      <c r="X893">
        <v>3</v>
      </c>
      <c r="Y893">
        <v>3</v>
      </c>
      <c r="Z893">
        <v>3</v>
      </c>
      <c r="AA893">
        <v>0</v>
      </c>
      <c r="AB893">
        <v>0</v>
      </c>
      <c r="AC893">
        <v>0</v>
      </c>
      <c r="AD893">
        <v>0</v>
      </c>
      <c r="AE893">
        <v>3</v>
      </c>
      <c r="AF893">
        <v>3</v>
      </c>
      <c r="AI893" t="s">
        <v>2537</v>
      </c>
      <c r="AJ893" t="s">
        <v>989</v>
      </c>
      <c r="AK893" t="s">
        <v>1039</v>
      </c>
      <c r="AL893" t="s">
        <v>1008</v>
      </c>
      <c r="AM893" t="s">
        <v>1009</v>
      </c>
      <c r="AN893" t="s">
        <v>2538</v>
      </c>
      <c r="AO893" t="s">
        <v>2539</v>
      </c>
      <c r="AP893">
        <v>10</v>
      </c>
      <c r="AQ893">
        <v>1</v>
      </c>
      <c r="AT893" t="s">
        <v>2540</v>
      </c>
      <c r="AU893" t="s">
        <v>2562</v>
      </c>
      <c r="AV893" t="s">
        <v>765</v>
      </c>
      <c r="AW893" t="s">
        <v>765</v>
      </c>
      <c r="AX893" t="s">
        <v>990</v>
      </c>
      <c r="AY893">
        <v>0</v>
      </c>
      <c r="AZ893" t="s">
        <v>994</v>
      </c>
      <c r="BA893">
        <v>1179740891388</v>
      </c>
      <c r="BD893">
        <v>1</v>
      </c>
      <c r="BF893" t="s">
        <v>2563</v>
      </c>
      <c r="BG893">
        <v>1333314600</v>
      </c>
      <c r="BH893" t="s">
        <v>995</v>
      </c>
      <c r="BI893">
        <v>3</v>
      </c>
      <c r="BJ893">
        <v>3</v>
      </c>
      <c r="BK893">
        <v>1300</v>
      </c>
      <c r="BL893" t="s">
        <v>2543</v>
      </c>
    </row>
    <row r="894" spans="3:64">
      <c r="C894" s="2">
        <v>244482</v>
      </c>
      <c r="D894" s="2">
        <v>244482</v>
      </c>
      <c r="F894">
        <v>489</v>
      </c>
      <c r="G894" t="s">
        <v>2531</v>
      </c>
      <c r="H894">
        <v>23</v>
      </c>
      <c r="I894" t="s">
        <v>2532</v>
      </c>
      <c r="J894" t="s">
        <v>985</v>
      </c>
      <c r="K894" t="s">
        <v>986</v>
      </c>
      <c r="L894">
        <v>923</v>
      </c>
      <c r="N894" t="s">
        <v>2893</v>
      </c>
      <c r="O894" t="s">
        <v>2894</v>
      </c>
      <c r="P894">
        <v>1</v>
      </c>
      <c r="Q894" t="s">
        <v>2895</v>
      </c>
      <c r="R894" s="2">
        <v>244481</v>
      </c>
      <c r="S894" s="2">
        <v>244482</v>
      </c>
      <c r="T894" t="s">
        <v>2896</v>
      </c>
      <c r="U894">
        <v>23086969</v>
      </c>
      <c r="V894" t="s">
        <v>189</v>
      </c>
      <c r="W894">
        <v>3</v>
      </c>
      <c r="X894">
        <v>3</v>
      </c>
      <c r="Y894">
        <v>3</v>
      </c>
      <c r="Z894">
        <v>3</v>
      </c>
      <c r="AA894">
        <v>0</v>
      </c>
      <c r="AB894">
        <v>0</v>
      </c>
      <c r="AC894">
        <v>0</v>
      </c>
      <c r="AD894">
        <v>0</v>
      </c>
      <c r="AE894">
        <v>3</v>
      </c>
      <c r="AF894">
        <v>3</v>
      </c>
      <c r="AI894" t="s">
        <v>2537</v>
      </c>
      <c r="AJ894" t="s">
        <v>989</v>
      </c>
      <c r="AK894" t="s">
        <v>1039</v>
      </c>
      <c r="AL894" t="s">
        <v>1008</v>
      </c>
      <c r="AM894" t="s">
        <v>1009</v>
      </c>
      <c r="AN894" t="s">
        <v>2538</v>
      </c>
      <c r="AO894" t="s">
        <v>2539</v>
      </c>
      <c r="AP894">
        <v>10</v>
      </c>
      <c r="AQ894">
        <v>1</v>
      </c>
      <c r="AT894" t="s">
        <v>2540</v>
      </c>
      <c r="AU894" t="s">
        <v>2562</v>
      </c>
      <c r="AV894" t="s">
        <v>765</v>
      </c>
      <c r="AW894" t="s">
        <v>765</v>
      </c>
      <c r="AX894" t="s">
        <v>990</v>
      </c>
      <c r="AY894">
        <v>0</v>
      </c>
      <c r="AZ894" t="s">
        <v>994</v>
      </c>
      <c r="BA894">
        <v>1179740891388</v>
      </c>
      <c r="BD894">
        <v>1</v>
      </c>
      <c r="BF894" t="s">
        <v>2563</v>
      </c>
      <c r="BG894">
        <v>1333314600</v>
      </c>
      <c r="BH894" t="s">
        <v>995</v>
      </c>
      <c r="BI894">
        <v>3</v>
      </c>
      <c r="BJ894">
        <v>3</v>
      </c>
      <c r="BK894">
        <v>1300</v>
      </c>
      <c r="BL894" t="s">
        <v>2543</v>
      </c>
    </row>
    <row r="895" spans="3:64">
      <c r="C895" s="2">
        <v>244482</v>
      </c>
      <c r="D895" s="2">
        <v>244482</v>
      </c>
      <c r="F895">
        <v>489</v>
      </c>
      <c r="G895" t="s">
        <v>2531</v>
      </c>
      <c r="H895">
        <v>23</v>
      </c>
      <c r="I895" t="s">
        <v>2532</v>
      </c>
      <c r="J895" t="s">
        <v>985</v>
      </c>
      <c r="K895" t="s">
        <v>986</v>
      </c>
      <c r="L895">
        <v>923</v>
      </c>
      <c r="N895" t="s">
        <v>2893</v>
      </c>
      <c r="O895" t="s">
        <v>2894</v>
      </c>
      <c r="P895">
        <v>1</v>
      </c>
      <c r="Q895" t="s">
        <v>2895</v>
      </c>
      <c r="R895" s="2">
        <v>244481</v>
      </c>
      <c r="S895" s="2">
        <v>244482</v>
      </c>
      <c r="T895" t="s">
        <v>2896</v>
      </c>
      <c r="U895">
        <v>23090974</v>
      </c>
      <c r="V895" t="s">
        <v>211</v>
      </c>
      <c r="W895">
        <v>6</v>
      </c>
      <c r="X895">
        <v>6</v>
      </c>
      <c r="Y895">
        <v>6</v>
      </c>
      <c r="Z895">
        <v>6</v>
      </c>
      <c r="AA895">
        <v>0</v>
      </c>
      <c r="AB895">
        <v>0</v>
      </c>
      <c r="AC895">
        <v>0</v>
      </c>
      <c r="AD895">
        <v>0</v>
      </c>
      <c r="AE895">
        <v>6</v>
      </c>
      <c r="AF895">
        <v>6</v>
      </c>
      <c r="AI895" t="s">
        <v>2537</v>
      </c>
      <c r="AJ895" t="s">
        <v>989</v>
      </c>
      <c r="AK895" t="s">
        <v>1039</v>
      </c>
      <c r="AL895" t="s">
        <v>1008</v>
      </c>
      <c r="AM895" t="s">
        <v>1009</v>
      </c>
      <c r="AN895" t="s">
        <v>2538</v>
      </c>
      <c r="AO895" t="s">
        <v>2539</v>
      </c>
      <c r="AP895">
        <v>10</v>
      </c>
      <c r="AQ895">
        <v>1</v>
      </c>
      <c r="AT895" t="s">
        <v>2540</v>
      </c>
      <c r="AU895" t="s">
        <v>2562</v>
      </c>
      <c r="AV895" t="s">
        <v>765</v>
      </c>
      <c r="AW895" t="s">
        <v>765</v>
      </c>
      <c r="AX895" t="s">
        <v>990</v>
      </c>
      <c r="AY895">
        <v>0</v>
      </c>
      <c r="AZ895" t="s">
        <v>994</v>
      </c>
      <c r="BA895">
        <v>1179740891388</v>
      </c>
      <c r="BD895">
        <v>1</v>
      </c>
      <c r="BF895" t="s">
        <v>2563</v>
      </c>
      <c r="BG895">
        <v>1333314600</v>
      </c>
      <c r="BH895" t="s">
        <v>995</v>
      </c>
      <c r="BI895">
        <v>6</v>
      </c>
      <c r="BJ895">
        <v>6</v>
      </c>
      <c r="BK895">
        <v>1300</v>
      </c>
      <c r="BL895" t="s">
        <v>2543</v>
      </c>
    </row>
    <row r="896" spans="3:64">
      <c r="C896" s="2">
        <v>244482</v>
      </c>
      <c r="D896" s="2">
        <v>244482</v>
      </c>
      <c r="F896">
        <v>489</v>
      </c>
      <c r="G896" t="s">
        <v>2531</v>
      </c>
      <c r="H896">
        <v>23</v>
      </c>
      <c r="I896" t="s">
        <v>2532</v>
      </c>
      <c r="J896" t="s">
        <v>985</v>
      </c>
      <c r="K896" t="s">
        <v>986</v>
      </c>
      <c r="L896">
        <v>923</v>
      </c>
      <c r="N896" t="s">
        <v>2893</v>
      </c>
      <c r="O896" t="s">
        <v>2894</v>
      </c>
      <c r="P896">
        <v>1</v>
      </c>
      <c r="Q896" t="s">
        <v>2895</v>
      </c>
      <c r="R896" s="2">
        <v>244481</v>
      </c>
      <c r="S896" s="2">
        <v>244482</v>
      </c>
      <c r="T896" t="s">
        <v>2896</v>
      </c>
      <c r="U896">
        <v>23090975</v>
      </c>
      <c r="V896" t="s">
        <v>249</v>
      </c>
      <c r="W896">
        <v>6</v>
      </c>
      <c r="X896">
        <v>6</v>
      </c>
      <c r="Y896">
        <v>6</v>
      </c>
      <c r="Z896">
        <v>6</v>
      </c>
      <c r="AA896">
        <v>0</v>
      </c>
      <c r="AB896">
        <v>0</v>
      </c>
      <c r="AC896">
        <v>0</v>
      </c>
      <c r="AD896">
        <v>0</v>
      </c>
      <c r="AE896">
        <v>6</v>
      </c>
      <c r="AF896">
        <v>6</v>
      </c>
      <c r="AI896" t="s">
        <v>2537</v>
      </c>
      <c r="AJ896" t="s">
        <v>989</v>
      </c>
      <c r="AK896" t="s">
        <v>1039</v>
      </c>
      <c r="AL896" t="s">
        <v>1008</v>
      </c>
      <c r="AM896" t="s">
        <v>1009</v>
      </c>
      <c r="AN896" t="s">
        <v>2538</v>
      </c>
      <c r="AO896" t="s">
        <v>2539</v>
      </c>
      <c r="AP896">
        <v>10</v>
      </c>
      <c r="AQ896">
        <v>1</v>
      </c>
      <c r="AT896" t="s">
        <v>2540</v>
      </c>
      <c r="AU896" t="s">
        <v>2562</v>
      </c>
      <c r="AV896" t="s">
        <v>765</v>
      </c>
      <c r="AW896" t="s">
        <v>765</v>
      </c>
      <c r="AX896" t="s">
        <v>990</v>
      </c>
      <c r="AY896">
        <v>0</v>
      </c>
      <c r="AZ896" t="s">
        <v>994</v>
      </c>
      <c r="BA896">
        <v>1179740891388</v>
      </c>
      <c r="BD896">
        <v>1</v>
      </c>
      <c r="BF896" t="s">
        <v>2563</v>
      </c>
      <c r="BG896">
        <v>1333314600</v>
      </c>
      <c r="BH896" t="s">
        <v>995</v>
      </c>
      <c r="BI896">
        <v>6</v>
      </c>
      <c r="BJ896">
        <v>6</v>
      </c>
      <c r="BK896">
        <v>1300</v>
      </c>
      <c r="BL896" t="s">
        <v>2543</v>
      </c>
    </row>
    <row r="897" spans="3:64">
      <c r="C897" s="2">
        <v>244482</v>
      </c>
      <c r="D897" s="2">
        <v>244482</v>
      </c>
      <c r="F897">
        <v>489</v>
      </c>
      <c r="G897" t="s">
        <v>2531</v>
      </c>
      <c r="H897">
        <v>23</v>
      </c>
      <c r="I897" t="s">
        <v>2532</v>
      </c>
      <c r="J897" t="s">
        <v>985</v>
      </c>
      <c r="K897" t="s">
        <v>986</v>
      </c>
      <c r="L897">
        <v>923</v>
      </c>
      <c r="N897" t="s">
        <v>2893</v>
      </c>
      <c r="O897" t="s">
        <v>2894</v>
      </c>
      <c r="P897">
        <v>1</v>
      </c>
      <c r="Q897" t="s">
        <v>2895</v>
      </c>
      <c r="R897" s="2">
        <v>244481</v>
      </c>
      <c r="S897" s="2">
        <v>244482</v>
      </c>
      <c r="T897" t="s">
        <v>2896</v>
      </c>
      <c r="U897">
        <v>23086964</v>
      </c>
      <c r="V897" t="s">
        <v>156</v>
      </c>
      <c r="W897">
        <v>3</v>
      </c>
      <c r="X897">
        <v>3</v>
      </c>
      <c r="Y897">
        <v>3</v>
      </c>
      <c r="Z897">
        <v>3</v>
      </c>
      <c r="AA897">
        <v>0</v>
      </c>
      <c r="AB897">
        <v>0</v>
      </c>
      <c r="AC897">
        <v>0</v>
      </c>
      <c r="AD897">
        <v>0</v>
      </c>
      <c r="AE897">
        <v>3</v>
      </c>
      <c r="AF897">
        <v>3</v>
      </c>
      <c r="AI897" t="s">
        <v>2537</v>
      </c>
      <c r="AJ897" t="s">
        <v>989</v>
      </c>
      <c r="AK897" t="s">
        <v>1039</v>
      </c>
      <c r="AL897" t="s">
        <v>1008</v>
      </c>
      <c r="AM897" t="s">
        <v>1009</v>
      </c>
      <c r="AN897" t="s">
        <v>2538</v>
      </c>
      <c r="AO897" t="s">
        <v>2539</v>
      </c>
      <c r="AP897">
        <v>10</v>
      </c>
      <c r="AQ897">
        <v>1</v>
      </c>
      <c r="AT897" t="s">
        <v>2540</v>
      </c>
      <c r="AU897" t="s">
        <v>2562</v>
      </c>
      <c r="AV897" t="s">
        <v>765</v>
      </c>
      <c r="AW897" t="s">
        <v>765</v>
      </c>
      <c r="AX897" t="s">
        <v>990</v>
      </c>
      <c r="AY897">
        <v>0</v>
      </c>
      <c r="AZ897" t="s">
        <v>994</v>
      </c>
      <c r="BA897">
        <v>1179740891388</v>
      </c>
      <c r="BD897">
        <v>1</v>
      </c>
      <c r="BF897" t="s">
        <v>2563</v>
      </c>
      <c r="BG897">
        <v>1333314600</v>
      </c>
      <c r="BH897" t="s">
        <v>995</v>
      </c>
      <c r="BI897">
        <v>3</v>
      </c>
      <c r="BJ897">
        <v>3</v>
      </c>
      <c r="BK897">
        <v>1300</v>
      </c>
      <c r="BL897" t="s">
        <v>2543</v>
      </c>
    </row>
    <row r="898" spans="3:64">
      <c r="C898" s="2">
        <v>244482</v>
      </c>
      <c r="D898" s="2">
        <v>244482</v>
      </c>
      <c r="F898">
        <v>489</v>
      </c>
      <c r="G898" t="s">
        <v>2531</v>
      </c>
      <c r="H898">
        <v>23</v>
      </c>
      <c r="I898" t="s">
        <v>2532</v>
      </c>
      <c r="J898" t="s">
        <v>985</v>
      </c>
      <c r="K898" t="s">
        <v>986</v>
      </c>
      <c r="L898">
        <v>923</v>
      </c>
      <c r="N898" t="s">
        <v>2893</v>
      </c>
      <c r="O898" t="s">
        <v>2894</v>
      </c>
      <c r="P898">
        <v>1</v>
      </c>
      <c r="Q898" t="s">
        <v>2895</v>
      </c>
      <c r="R898" s="2">
        <v>244481</v>
      </c>
      <c r="S898" s="2">
        <v>244482</v>
      </c>
      <c r="T898" t="s">
        <v>2896</v>
      </c>
      <c r="U898">
        <v>23039556</v>
      </c>
      <c r="V898" t="s">
        <v>267</v>
      </c>
      <c r="W898">
        <v>4</v>
      </c>
      <c r="X898">
        <v>20</v>
      </c>
      <c r="Y898">
        <v>4</v>
      </c>
      <c r="Z898">
        <v>20</v>
      </c>
      <c r="AA898">
        <v>0</v>
      </c>
      <c r="AB898">
        <v>0</v>
      </c>
      <c r="AC898">
        <v>0</v>
      </c>
      <c r="AD898">
        <v>0</v>
      </c>
      <c r="AE898">
        <v>4</v>
      </c>
      <c r="AF898">
        <v>20</v>
      </c>
      <c r="AI898" t="s">
        <v>2537</v>
      </c>
      <c r="AJ898" t="s">
        <v>989</v>
      </c>
      <c r="AK898" t="s">
        <v>1039</v>
      </c>
      <c r="AL898" t="s">
        <v>1008</v>
      </c>
      <c r="AM898" t="s">
        <v>1009</v>
      </c>
      <c r="AN898" t="s">
        <v>2538</v>
      </c>
      <c r="AO898" t="s">
        <v>2539</v>
      </c>
      <c r="AP898">
        <v>10</v>
      </c>
      <c r="AQ898">
        <v>1</v>
      </c>
      <c r="AT898" t="s">
        <v>2540</v>
      </c>
      <c r="AU898" t="s">
        <v>2562</v>
      </c>
      <c r="AV898" t="s">
        <v>1010</v>
      </c>
      <c r="AW898" t="s">
        <v>765</v>
      </c>
      <c r="AX898" t="s">
        <v>990</v>
      </c>
      <c r="AY898">
        <v>0</v>
      </c>
      <c r="AZ898" t="s">
        <v>994</v>
      </c>
      <c r="BA898">
        <v>1179740891388</v>
      </c>
      <c r="BD898">
        <v>1</v>
      </c>
      <c r="BF898" t="s">
        <v>2563</v>
      </c>
      <c r="BG898">
        <v>1333314600</v>
      </c>
      <c r="BH898" t="s">
        <v>995</v>
      </c>
      <c r="BI898">
        <v>4</v>
      </c>
      <c r="BJ898">
        <v>20</v>
      </c>
      <c r="BK898">
        <v>1300</v>
      </c>
      <c r="BL898" t="s">
        <v>2543</v>
      </c>
    </row>
    <row r="899" spans="3:64">
      <c r="C899" s="2">
        <v>244482</v>
      </c>
      <c r="D899" s="2">
        <v>244482</v>
      </c>
      <c r="F899">
        <v>489</v>
      </c>
      <c r="G899" t="s">
        <v>2531</v>
      </c>
      <c r="H899">
        <v>23</v>
      </c>
      <c r="I899" t="s">
        <v>2532</v>
      </c>
      <c r="J899" t="s">
        <v>985</v>
      </c>
      <c r="K899" t="s">
        <v>986</v>
      </c>
      <c r="L899">
        <v>923</v>
      </c>
      <c r="N899" t="s">
        <v>2893</v>
      </c>
      <c r="O899" t="s">
        <v>2894</v>
      </c>
      <c r="P899">
        <v>1</v>
      </c>
      <c r="Q899" t="s">
        <v>2895</v>
      </c>
      <c r="R899" s="2">
        <v>244481</v>
      </c>
      <c r="S899" s="2">
        <v>244482</v>
      </c>
      <c r="T899" t="s">
        <v>2896</v>
      </c>
      <c r="U899">
        <v>23090967</v>
      </c>
      <c r="V899" t="s">
        <v>63</v>
      </c>
      <c r="W899">
        <v>3</v>
      </c>
      <c r="X899">
        <v>3</v>
      </c>
      <c r="Y899">
        <v>3</v>
      </c>
      <c r="Z899">
        <v>3</v>
      </c>
      <c r="AA899">
        <v>0</v>
      </c>
      <c r="AB899">
        <v>0</v>
      </c>
      <c r="AC899">
        <v>0</v>
      </c>
      <c r="AD899">
        <v>0</v>
      </c>
      <c r="AE899">
        <v>3</v>
      </c>
      <c r="AF899">
        <v>3</v>
      </c>
      <c r="AI899" t="s">
        <v>2537</v>
      </c>
      <c r="AJ899" t="s">
        <v>989</v>
      </c>
      <c r="AK899" t="s">
        <v>1007</v>
      </c>
      <c r="AL899" t="s">
        <v>1008</v>
      </c>
      <c r="AM899" t="s">
        <v>1009</v>
      </c>
      <c r="AN899" t="s">
        <v>2538</v>
      </c>
      <c r="AO899" t="s">
        <v>2539</v>
      </c>
      <c r="AP899">
        <v>10</v>
      </c>
      <c r="AQ899">
        <v>1</v>
      </c>
      <c r="AT899" t="s">
        <v>2540</v>
      </c>
      <c r="AU899" t="s">
        <v>2562</v>
      </c>
      <c r="AV899" t="s">
        <v>765</v>
      </c>
      <c r="AW899" t="s">
        <v>765</v>
      </c>
      <c r="AX899" t="s">
        <v>990</v>
      </c>
      <c r="AY899">
        <v>0</v>
      </c>
      <c r="AZ899" t="s">
        <v>994</v>
      </c>
      <c r="BA899">
        <v>1179740891388</v>
      </c>
      <c r="BD899">
        <v>1</v>
      </c>
      <c r="BF899" t="s">
        <v>2563</v>
      </c>
      <c r="BG899">
        <v>1333314600</v>
      </c>
      <c r="BH899" t="s">
        <v>995</v>
      </c>
      <c r="BI899">
        <v>3</v>
      </c>
      <c r="BJ899">
        <v>3</v>
      </c>
      <c r="BK899">
        <v>1300</v>
      </c>
      <c r="BL899" t="s">
        <v>2543</v>
      </c>
    </row>
    <row r="900" spans="3:64">
      <c r="C900" s="2">
        <v>244482</v>
      </c>
      <c r="D900" s="2">
        <v>244482</v>
      </c>
      <c r="F900">
        <v>489</v>
      </c>
      <c r="G900" t="s">
        <v>2531</v>
      </c>
      <c r="H900">
        <v>23</v>
      </c>
      <c r="I900" t="s">
        <v>2532</v>
      </c>
      <c r="J900" t="s">
        <v>985</v>
      </c>
      <c r="K900" t="s">
        <v>986</v>
      </c>
      <c r="L900">
        <v>923</v>
      </c>
      <c r="N900" t="s">
        <v>2893</v>
      </c>
      <c r="O900" t="s">
        <v>2894</v>
      </c>
      <c r="P900">
        <v>1</v>
      </c>
      <c r="Q900" t="s">
        <v>2895</v>
      </c>
      <c r="R900" s="2">
        <v>244481</v>
      </c>
      <c r="S900" s="2">
        <v>244482</v>
      </c>
      <c r="T900" t="s">
        <v>2896</v>
      </c>
      <c r="U900">
        <v>23086963</v>
      </c>
      <c r="V900" t="s">
        <v>142</v>
      </c>
      <c r="W900">
        <v>6</v>
      </c>
      <c r="X900">
        <v>6</v>
      </c>
      <c r="Y900">
        <v>6</v>
      </c>
      <c r="Z900">
        <v>6</v>
      </c>
      <c r="AA900">
        <v>0</v>
      </c>
      <c r="AB900">
        <v>0</v>
      </c>
      <c r="AC900">
        <v>0</v>
      </c>
      <c r="AD900">
        <v>0</v>
      </c>
      <c r="AE900">
        <v>6</v>
      </c>
      <c r="AF900">
        <v>6</v>
      </c>
      <c r="AI900" t="s">
        <v>2537</v>
      </c>
      <c r="AJ900" t="s">
        <v>989</v>
      </c>
      <c r="AK900" t="s">
        <v>1039</v>
      </c>
      <c r="AL900" t="s">
        <v>1008</v>
      </c>
      <c r="AM900" t="s">
        <v>1009</v>
      </c>
      <c r="AN900" t="s">
        <v>2538</v>
      </c>
      <c r="AO900" t="s">
        <v>2539</v>
      </c>
      <c r="AP900">
        <v>10</v>
      </c>
      <c r="AQ900">
        <v>1</v>
      </c>
      <c r="AT900" t="s">
        <v>2540</v>
      </c>
      <c r="AU900" t="s">
        <v>2562</v>
      </c>
      <c r="AV900" t="s">
        <v>765</v>
      </c>
      <c r="AW900" t="s">
        <v>765</v>
      </c>
      <c r="AX900" t="s">
        <v>990</v>
      </c>
      <c r="AY900">
        <v>0</v>
      </c>
      <c r="AZ900" t="s">
        <v>994</v>
      </c>
      <c r="BA900">
        <v>1179740891388</v>
      </c>
      <c r="BD900">
        <v>1</v>
      </c>
      <c r="BF900" t="s">
        <v>2563</v>
      </c>
      <c r="BG900">
        <v>1333314600</v>
      </c>
      <c r="BH900" t="s">
        <v>995</v>
      </c>
      <c r="BI900">
        <v>6</v>
      </c>
      <c r="BJ900">
        <v>6</v>
      </c>
      <c r="BK900">
        <v>1300</v>
      </c>
      <c r="BL900" t="s">
        <v>2543</v>
      </c>
    </row>
    <row r="901" spans="3:64">
      <c r="C901" s="2">
        <v>244482</v>
      </c>
      <c r="D901" s="2">
        <v>244482</v>
      </c>
      <c r="F901">
        <v>489</v>
      </c>
      <c r="G901" t="s">
        <v>2531</v>
      </c>
      <c r="H901">
        <v>23</v>
      </c>
      <c r="I901" t="s">
        <v>2532</v>
      </c>
      <c r="J901" t="s">
        <v>985</v>
      </c>
      <c r="K901" t="s">
        <v>986</v>
      </c>
      <c r="L901">
        <v>923</v>
      </c>
      <c r="N901" t="s">
        <v>2893</v>
      </c>
      <c r="O901" t="s">
        <v>2894</v>
      </c>
      <c r="P901">
        <v>1</v>
      </c>
      <c r="Q901" t="s">
        <v>2895</v>
      </c>
      <c r="R901" s="2">
        <v>244481</v>
      </c>
      <c r="S901" s="2">
        <v>244482</v>
      </c>
      <c r="T901" t="s">
        <v>2896</v>
      </c>
      <c r="U901">
        <v>23088348</v>
      </c>
      <c r="V901" t="s">
        <v>78</v>
      </c>
      <c r="W901">
        <v>5</v>
      </c>
      <c r="X901">
        <v>5</v>
      </c>
      <c r="Y901">
        <v>5</v>
      </c>
      <c r="Z901">
        <v>5</v>
      </c>
      <c r="AA901">
        <v>0</v>
      </c>
      <c r="AB901">
        <v>0</v>
      </c>
      <c r="AC901">
        <v>0</v>
      </c>
      <c r="AD901">
        <v>0</v>
      </c>
      <c r="AE901">
        <v>5</v>
      </c>
      <c r="AF901">
        <v>5</v>
      </c>
      <c r="AI901" t="s">
        <v>2537</v>
      </c>
      <c r="AJ901" t="s">
        <v>989</v>
      </c>
      <c r="AK901" t="s">
        <v>1007</v>
      </c>
      <c r="AL901" t="s">
        <v>1008</v>
      </c>
      <c r="AM901" t="s">
        <v>1009</v>
      </c>
      <c r="AN901" t="s">
        <v>2538</v>
      </c>
      <c r="AO901" t="s">
        <v>2539</v>
      </c>
      <c r="AP901">
        <v>10</v>
      </c>
      <c r="AQ901">
        <v>1</v>
      </c>
      <c r="AT901" t="s">
        <v>2540</v>
      </c>
      <c r="AU901" t="s">
        <v>2562</v>
      </c>
      <c r="AV901" t="s">
        <v>765</v>
      </c>
      <c r="AW901" t="s">
        <v>765</v>
      </c>
      <c r="AX901" t="s">
        <v>990</v>
      </c>
      <c r="AY901">
        <v>0</v>
      </c>
      <c r="AZ901" t="s">
        <v>994</v>
      </c>
      <c r="BA901">
        <v>1179740891388</v>
      </c>
      <c r="BD901">
        <v>1</v>
      </c>
      <c r="BF901" t="s">
        <v>2563</v>
      </c>
      <c r="BG901">
        <v>1333314600</v>
      </c>
      <c r="BH901" t="s">
        <v>995</v>
      </c>
      <c r="BI901">
        <v>5</v>
      </c>
      <c r="BJ901">
        <v>5</v>
      </c>
      <c r="BK901">
        <v>1300</v>
      </c>
      <c r="BL901" t="s">
        <v>2543</v>
      </c>
    </row>
    <row r="902" spans="3:64">
      <c r="C902" s="2">
        <v>244482</v>
      </c>
      <c r="D902" s="2">
        <v>244482</v>
      </c>
      <c r="F902">
        <v>489</v>
      </c>
      <c r="G902" t="s">
        <v>2531</v>
      </c>
      <c r="H902">
        <v>23</v>
      </c>
      <c r="I902" t="s">
        <v>2532</v>
      </c>
      <c r="J902" t="s">
        <v>985</v>
      </c>
      <c r="K902" t="s">
        <v>986</v>
      </c>
      <c r="L902">
        <v>923</v>
      </c>
      <c r="N902" t="s">
        <v>2893</v>
      </c>
      <c r="O902" t="s">
        <v>2894</v>
      </c>
      <c r="P902">
        <v>1</v>
      </c>
      <c r="Q902" t="s">
        <v>2895</v>
      </c>
      <c r="R902" s="2">
        <v>244481</v>
      </c>
      <c r="S902" s="2">
        <v>244482</v>
      </c>
      <c r="T902" t="s">
        <v>2896</v>
      </c>
      <c r="U902">
        <v>23095553</v>
      </c>
      <c r="V902" t="s">
        <v>67</v>
      </c>
      <c r="W902">
        <v>3</v>
      </c>
      <c r="X902">
        <v>3</v>
      </c>
      <c r="Y902">
        <v>3</v>
      </c>
      <c r="Z902">
        <v>3</v>
      </c>
      <c r="AA902">
        <v>0</v>
      </c>
      <c r="AB902">
        <v>0</v>
      </c>
      <c r="AC902">
        <v>0</v>
      </c>
      <c r="AD902">
        <v>0</v>
      </c>
      <c r="AE902">
        <v>3</v>
      </c>
      <c r="AF902">
        <v>3</v>
      </c>
      <c r="AI902" t="s">
        <v>2537</v>
      </c>
      <c r="AJ902" t="s">
        <v>989</v>
      </c>
      <c r="AK902" t="s">
        <v>1007</v>
      </c>
      <c r="AL902" t="s">
        <v>1008</v>
      </c>
      <c r="AM902" t="s">
        <v>1009</v>
      </c>
      <c r="AN902" t="s">
        <v>2538</v>
      </c>
      <c r="AO902" t="s">
        <v>2539</v>
      </c>
      <c r="AP902">
        <v>10</v>
      </c>
      <c r="AQ902">
        <v>1</v>
      </c>
      <c r="AT902" t="s">
        <v>2540</v>
      </c>
      <c r="AU902" t="s">
        <v>2562</v>
      </c>
      <c r="AV902" t="s">
        <v>765</v>
      </c>
      <c r="AW902" t="s">
        <v>765</v>
      </c>
      <c r="AX902" t="s">
        <v>990</v>
      </c>
      <c r="AY902">
        <v>0</v>
      </c>
      <c r="AZ902" t="s">
        <v>994</v>
      </c>
      <c r="BA902">
        <v>1179740891388</v>
      </c>
      <c r="BD902">
        <v>1</v>
      </c>
      <c r="BF902" t="s">
        <v>2563</v>
      </c>
      <c r="BG902">
        <v>1333314600</v>
      </c>
      <c r="BH902" t="s">
        <v>995</v>
      </c>
      <c r="BI902">
        <v>3</v>
      </c>
      <c r="BJ902">
        <v>3</v>
      </c>
      <c r="BK902">
        <v>1300</v>
      </c>
      <c r="BL902" t="s">
        <v>2543</v>
      </c>
    </row>
    <row r="903" spans="3:64">
      <c r="C903" s="2">
        <v>244482</v>
      </c>
      <c r="D903" s="2">
        <v>244482</v>
      </c>
      <c r="F903">
        <v>489</v>
      </c>
      <c r="G903" t="s">
        <v>2531</v>
      </c>
      <c r="H903">
        <v>23</v>
      </c>
      <c r="I903" t="s">
        <v>2532</v>
      </c>
      <c r="J903" t="s">
        <v>985</v>
      </c>
      <c r="K903" t="s">
        <v>986</v>
      </c>
      <c r="L903">
        <v>923</v>
      </c>
      <c r="N903" t="s">
        <v>2893</v>
      </c>
      <c r="O903" t="s">
        <v>2894</v>
      </c>
      <c r="P903">
        <v>1</v>
      </c>
      <c r="Q903" t="s">
        <v>2895</v>
      </c>
      <c r="R903" s="2">
        <v>244481</v>
      </c>
      <c r="S903" s="2">
        <v>244482</v>
      </c>
      <c r="T903" t="s">
        <v>2896</v>
      </c>
      <c r="U903">
        <v>23086965</v>
      </c>
      <c r="V903" t="s">
        <v>225</v>
      </c>
      <c r="W903">
        <v>3</v>
      </c>
      <c r="X903">
        <v>3</v>
      </c>
      <c r="Y903">
        <v>3</v>
      </c>
      <c r="Z903">
        <v>3</v>
      </c>
      <c r="AA903">
        <v>0</v>
      </c>
      <c r="AB903">
        <v>0</v>
      </c>
      <c r="AC903">
        <v>0</v>
      </c>
      <c r="AD903">
        <v>0</v>
      </c>
      <c r="AE903">
        <v>3</v>
      </c>
      <c r="AF903">
        <v>3</v>
      </c>
      <c r="AI903" t="s">
        <v>2537</v>
      </c>
      <c r="AJ903" t="s">
        <v>989</v>
      </c>
      <c r="AK903" t="s">
        <v>1039</v>
      </c>
      <c r="AL903" t="s">
        <v>1008</v>
      </c>
      <c r="AM903" t="s">
        <v>1009</v>
      </c>
      <c r="AN903" t="s">
        <v>2538</v>
      </c>
      <c r="AO903" t="s">
        <v>2539</v>
      </c>
      <c r="AP903">
        <v>10</v>
      </c>
      <c r="AQ903">
        <v>1</v>
      </c>
      <c r="AT903" t="s">
        <v>2540</v>
      </c>
      <c r="AU903" t="s">
        <v>2562</v>
      </c>
      <c r="AV903" t="s">
        <v>765</v>
      </c>
      <c r="AW903" t="s">
        <v>765</v>
      </c>
      <c r="AX903" t="s">
        <v>990</v>
      </c>
      <c r="AY903">
        <v>0</v>
      </c>
      <c r="AZ903" t="s">
        <v>994</v>
      </c>
      <c r="BA903">
        <v>1179740891388</v>
      </c>
      <c r="BD903">
        <v>1</v>
      </c>
      <c r="BF903" t="s">
        <v>2563</v>
      </c>
      <c r="BG903">
        <v>1333314600</v>
      </c>
      <c r="BH903" t="s">
        <v>995</v>
      </c>
      <c r="BI903">
        <v>3</v>
      </c>
      <c r="BJ903">
        <v>3</v>
      </c>
      <c r="BK903">
        <v>1300</v>
      </c>
      <c r="BL903" t="s">
        <v>2543</v>
      </c>
    </row>
    <row r="904" spans="3:64">
      <c r="C904" s="2">
        <v>244482</v>
      </c>
      <c r="D904" s="2">
        <v>244482</v>
      </c>
      <c r="F904">
        <v>489</v>
      </c>
      <c r="G904" t="s">
        <v>2531</v>
      </c>
      <c r="H904">
        <v>23</v>
      </c>
      <c r="I904" t="s">
        <v>2532</v>
      </c>
      <c r="J904" t="s">
        <v>985</v>
      </c>
      <c r="K904" t="s">
        <v>986</v>
      </c>
      <c r="L904">
        <v>923</v>
      </c>
      <c r="N904" t="s">
        <v>2893</v>
      </c>
      <c r="O904" t="s">
        <v>2894</v>
      </c>
      <c r="P904">
        <v>1</v>
      </c>
      <c r="Q904" t="s">
        <v>2895</v>
      </c>
      <c r="R904" s="2">
        <v>244481</v>
      </c>
      <c r="S904" s="2">
        <v>244482</v>
      </c>
      <c r="T904" t="s">
        <v>2896</v>
      </c>
      <c r="U904">
        <v>23086968</v>
      </c>
      <c r="V904" t="s">
        <v>247</v>
      </c>
      <c r="W904">
        <v>3</v>
      </c>
      <c r="X904">
        <v>3</v>
      </c>
      <c r="Y904">
        <v>3</v>
      </c>
      <c r="Z904">
        <v>3</v>
      </c>
      <c r="AA904">
        <v>0</v>
      </c>
      <c r="AB904">
        <v>0</v>
      </c>
      <c r="AC904">
        <v>0</v>
      </c>
      <c r="AD904">
        <v>0</v>
      </c>
      <c r="AE904">
        <v>3</v>
      </c>
      <c r="AF904">
        <v>3</v>
      </c>
      <c r="AI904" t="s">
        <v>2537</v>
      </c>
      <c r="AJ904" t="s">
        <v>989</v>
      </c>
      <c r="AK904" t="s">
        <v>1039</v>
      </c>
      <c r="AL904" t="s">
        <v>1008</v>
      </c>
      <c r="AM904" t="s">
        <v>1009</v>
      </c>
      <c r="AN904" t="s">
        <v>2538</v>
      </c>
      <c r="AO904" t="s">
        <v>2539</v>
      </c>
      <c r="AP904">
        <v>10</v>
      </c>
      <c r="AQ904">
        <v>1</v>
      </c>
      <c r="AT904" t="s">
        <v>2540</v>
      </c>
      <c r="AU904" t="s">
        <v>2562</v>
      </c>
      <c r="AV904" t="s">
        <v>765</v>
      </c>
      <c r="AW904" t="s">
        <v>765</v>
      </c>
      <c r="AX904" t="s">
        <v>990</v>
      </c>
      <c r="AY904">
        <v>0</v>
      </c>
      <c r="AZ904" t="s">
        <v>994</v>
      </c>
      <c r="BA904">
        <v>1179740891388</v>
      </c>
      <c r="BD904">
        <v>1</v>
      </c>
      <c r="BF904" t="s">
        <v>2563</v>
      </c>
      <c r="BG904">
        <v>1333314600</v>
      </c>
      <c r="BH904" t="s">
        <v>995</v>
      </c>
      <c r="BI904">
        <v>3</v>
      </c>
      <c r="BJ904">
        <v>3</v>
      </c>
      <c r="BK904">
        <v>1300</v>
      </c>
      <c r="BL904" t="s">
        <v>2543</v>
      </c>
    </row>
    <row r="905" spans="3:64">
      <c r="C905" s="2">
        <v>244482</v>
      </c>
      <c r="D905" s="2">
        <v>244482</v>
      </c>
      <c r="F905">
        <v>489</v>
      </c>
      <c r="G905" t="s">
        <v>2531</v>
      </c>
      <c r="H905">
        <v>23</v>
      </c>
      <c r="I905" t="s">
        <v>2532</v>
      </c>
      <c r="J905" t="s">
        <v>985</v>
      </c>
      <c r="K905" t="s">
        <v>986</v>
      </c>
      <c r="L905">
        <v>923</v>
      </c>
      <c r="N905" t="s">
        <v>2897</v>
      </c>
      <c r="O905" t="s">
        <v>2898</v>
      </c>
      <c r="P905">
        <v>1</v>
      </c>
      <c r="Q905" t="s">
        <v>2899</v>
      </c>
      <c r="R905" s="2">
        <v>244481</v>
      </c>
      <c r="S905" s="2">
        <v>244482</v>
      </c>
      <c r="T905" t="s">
        <v>2900</v>
      </c>
      <c r="U905">
        <v>23086968</v>
      </c>
      <c r="V905" t="s">
        <v>247</v>
      </c>
      <c r="W905">
        <v>3</v>
      </c>
      <c r="X905">
        <v>3</v>
      </c>
      <c r="Y905">
        <v>3</v>
      </c>
      <c r="Z905">
        <v>3</v>
      </c>
      <c r="AA905">
        <v>0</v>
      </c>
      <c r="AB905">
        <v>0</v>
      </c>
      <c r="AC905">
        <v>0</v>
      </c>
      <c r="AD905">
        <v>0</v>
      </c>
      <c r="AE905">
        <v>3</v>
      </c>
      <c r="AF905">
        <v>3</v>
      </c>
      <c r="AI905" t="s">
        <v>2537</v>
      </c>
      <c r="AJ905" t="s">
        <v>989</v>
      </c>
      <c r="AK905" t="s">
        <v>1039</v>
      </c>
      <c r="AL905" t="s">
        <v>1008</v>
      </c>
      <c r="AM905" t="s">
        <v>1009</v>
      </c>
      <c r="AN905" t="s">
        <v>2538</v>
      </c>
      <c r="AO905" t="s">
        <v>2539</v>
      </c>
      <c r="AP905">
        <v>10</v>
      </c>
      <c r="AQ905">
        <v>1</v>
      </c>
      <c r="AT905" t="s">
        <v>2540</v>
      </c>
      <c r="AU905" t="s">
        <v>2562</v>
      </c>
      <c r="AV905" t="s">
        <v>765</v>
      </c>
      <c r="AW905" t="s">
        <v>765</v>
      </c>
      <c r="AX905" t="s">
        <v>990</v>
      </c>
      <c r="AY905">
        <v>0</v>
      </c>
      <c r="AZ905" t="s">
        <v>994</v>
      </c>
      <c r="BA905">
        <v>1179740891393</v>
      </c>
      <c r="BD905">
        <v>1</v>
      </c>
      <c r="BF905" t="s">
        <v>2563</v>
      </c>
      <c r="BG905">
        <v>1333314600</v>
      </c>
      <c r="BH905" t="s">
        <v>995</v>
      </c>
      <c r="BI905">
        <v>3</v>
      </c>
      <c r="BJ905">
        <v>3</v>
      </c>
      <c r="BK905">
        <v>1300</v>
      </c>
      <c r="BL905" t="s">
        <v>2543</v>
      </c>
    </row>
    <row r="906" spans="3:64">
      <c r="C906" s="2">
        <v>244482</v>
      </c>
      <c r="D906" s="2">
        <v>244482</v>
      </c>
      <c r="F906">
        <v>489</v>
      </c>
      <c r="G906" t="s">
        <v>2531</v>
      </c>
      <c r="H906">
        <v>23</v>
      </c>
      <c r="I906" t="s">
        <v>2532</v>
      </c>
      <c r="J906" t="s">
        <v>985</v>
      </c>
      <c r="K906" t="s">
        <v>986</v>
      </c>
      <c r="L906">
        <v>923</v>
      </c>
      <c r="N906" t="s">
        <v>2897</v>
      </c>
      <c r="O906" t="s">
        <v>2898</v>
      </c>
      <c r="P906">
        <v>1</v>
      </c>
      <c r="Q906" t="s">
        <v>2899</v>
      </c>
      <c r="R906" s="2">
        <v>244481</v>
      </c>
      <c r="S906" s="2">
        <v>244482</v>
      </c>
      <c r="T906" t="s">
        <v>2900</v>
      </c>
      <c r="U906">
        <v>23090967</v>
      </c>
      <c r="V906" t="s">
        <v>63</v>
      </c>
      <c r="W906">
        <v>3</v>
      </c>
      <c r="X906">
        <v>3</v>
      </c>
      <c r="Y906">
        <v>3</v>
      </c>
      <c r="Z906">
        <v>3</v>
      </c>
      <c r="AA906">
        <v>0</v>
      </c>
      <c r="AB906">
        <v>0</v>
      </c>
      <c r="AC906">
        <v>0</v>
      </c>
      <c r="AD906">
        <v>0</v>
      </c>
      <c r="AE906">
        <v>3</v>
      </c>
      <c r="AF906">
        <v>3</v>
      </c>
      <c r="AI906" t="s">
        <v>2537</v>
      </c>
      <c r="AJ906" t="s">
        <v>989</v>
      </c>
      <c r="AK906" t="s">
        <v>1007</v>
      </c>
      <c r="AL906" t="s">
        <v>1008</v>
      </c>
      <c r="AM906" t="s">
        <v>1009</v>
      </c>
      <c r="AN906" t="s">
        <v>2538</v>
      </c>
      <c r="AO906" t="s">
        <v>2539</v>
      </c>
      <c r="AP906">
        <v>10</v>
      </c>
      <c r="AQ906">
        <v>1</v>
      </c>
      <c r="AT906" t="s">
        <v>2540</v>
      </c>
      <c r="AU906" t="s">
        <v>2562</v>
      </c>
      <c r="AV906" t="s">
        <v>765</v>
      </c>
      <c r="AW906" t="s">
        <v>765</v>
      </c>
      <c r="AX906" t="s">
        <v>990</v>
      </c>
      <c r="AY906">
        <v>0</v>
      </c>
      <c r="AZ906" t="s">
        <v>994</v>
      </c>
      <c r="BA906">
        <v>1179740891393</v>
      </c>
      <c r="BD906">
        <v>1</v>
      </c>
      <c r="BF906" t="s">
        <v>2563</v>
      </c>
      <c r="BG906">
        <v>1333314600</v>
      </c>
      <c r="BH906" t="s">
        <v>995</v>
      </c>
      <c r="BI906">
        <v>3</v>
      </c>
      <c r="BJ906">
        <v>3</v>
      </c>
      <c r="BK906">
        <v>1300</v>
      </c>
      <c r="BL906" t="s">
        <v>2543</v>
      </c>
    </row>
    <row r="907" spans="3:64">
      <c r="C907" s="2">
        <v>244482</v>
      </c>
      <c r="D907" s="2">
        <v>244482</v>
      </c>
      <c r="F907">
        <v>489</v>
      </c>
      <c r="G907" t="s">
        <v>2531</v>
      </c>
      <c r="H907">
        <v>23</v>
      </c>
      <c r="I907" t="s">
        <v>2532</v>
      </c>
      <c r="J907" t="s">
        <v>985</v>
      </c>
      <c r="K907" t="s">
        <v>986</v>
      </c>
      <c r="L907">
        <v>923</v>
      </c>
      <c r="N907" t="s">
        <v>2897</v>
      </c>
      <c r="O907" t="s">
        <v>2898</v>
      </c>
      <c r="P907">
        <v>1</v>
      </c>
      <c r="Q907" t="s">
        <v>2899</v>
      </c>
      <c r="R907" s="2">
        <v>244481</v>
      </c>
      <c r="S907" s="2">
        <v>244482</v>
      </c>
      <c r="T907" t="s">
        <v>2900</v>
      </c>
      <c r="U907">
        <v>23090974</v>
      </c>
      <c r="V907" t="s">
        <v>211</v>
      </c>
      <c r="W907">
        <v>3</v>
      </c>
      <c r="X907">
        <v>3</v>
      </c>
      <c r="Y907">
        <v>3</v>
      </c>
      <c r="Z907">
        <v>3</v>
      </c>
      <c r="AA907">
        <v>0</v>
      </c>
      <c r="AB907">
        <v>0</v>
      </c>
      <c r="AC907">
        <v>0</v>
      </c>
      <c r="AD907">
        <v>0</v>
      </c>
      <c r="AE907">
        <v>3</v>
      </c>
      <c r="AF907">
        <v>3</v>
      </c>
      <c r="AI907" t="s">
        <v>2537</v>
      </c>
      <c r="AJ907" t="s">
        <v>989</v>
      </c>
      <c r="AK907" t="s">
        <v>1039</v>
      </c>
      <c r="AL907" t="s">
        <v>1008</v>
      </c>
      <c r="AM907" t="s">
        <v>1009</v>
      </c>
      <c r="AN907" t="s">
        <v>2538</v>
      </c>
      <c r="AO907" t="s">
        <v>2539</v>
      </c>
      <c r="AP907">
        <v>10</v>
      </c>
      <c r="AQ907">
        <v>1</v>
      </c>
      <c r="AT907" t="s">
        <v>2540</v>
      </c>
      <c r="AU907" t="s">
        <v>2562</v>
      </c>
      <c r="AV907" t="s">
        <v>765</v>
      </c>
      <c r="AW907" t="s">
        <v>765</v>
      </c>
      <c r="AX907" t="s">
        <v>990</v>
      </c>
      <c r="AY907">
        <v>0</v>
      </c>
      <c r="AZ907" t="s">
        <v>994</v>
      </c>
      <c r="BA907">
        <v>1179740891393</v>
      </c>
      <c r="BD907">
        <v>1</v>
      </c>
      <c r="BF907" t="s">
        <v>2563</v>
      </c>
      <c r="BG907">
        <v>1333314600</v>
      </c>
      <c r="BH907" t="s">
        <v>995</v>
      </c>
      <c r="BI907">
        <v>3</v>
      </c>
      <c r="BJ907">
        <v>3</v>
      </c>
      <c r="BK907">
        <v>1300</v>
      </c>
      <c r="BL907" t="s">
        <v>2543</v>
      </c>
    </row>
    <row r="908" spans="3:64">
      <c r="C908" s="2">
        <v>244482</v>
      </c>
      <c r="D908" s="2">
        <v>244482</v>
      </c>
      <c r="F908">
        <v>489</v>
      </c>
      <c r="G908" t="s">
        <v>2531</v>
      </c>
      <c r="H908">
        <v>23</v>
      </c>
      <c r="I908" t="s">
        <v>2532</v>
      </c>
      <c r="J908" t="s">
        <v>985</v>
      </c>
      <c r="K908" t="s">
        <v>986</v>
      </c>
      <c r="L908">
        <v>923</v>
      </c>
      <c r="N908" t="s">
        <v>2897</v>
      </c>
      <c r="O908" t="s">
        <v>2898</v>
      </c>
      <c r="P908">
        <v>1</v>
      </c>
      <c r="Q908" t="s">
        <v>2899</v>
      </c>
      <c r="R908" s="2">
        <v>244481</v>
      </c>
      <c r="S908" s="2">
        <v>244482</v>
      </c>
      <c r="T908" t="s">
        <v>2900</v>
      </c>
      <c r="U908">
        <v>23090984</v>
      </c>
      <c r="V908" t="s">
        <v>227</v>
      </c>
      <c r="W908">
        <v>3</v>
      </c>
      <c r="X908">
        <v>3</v>
      </c>
      <c r="Y908">
        <v>3</v>
      </c>
      <c r="Z908">
        <v>3</v>
      </c>
      <c r="AA908">
        <v>0</v>
      </c>
      <c r="AB908">
        <v>0</v>
      </c>
      <c r="AC908">
        <v>0</v>
      </c>
      <c r="AD908">
        <v>0</v>
      </c>
      <c r="AE908">
        <v>3</v>
      </c>
      <c r="AF908">
        <v>3</v>
      </c>
      <c r="AI908" t="s">
        <v>2537</v>
      </c>
      <c r="AJ908" t="s">
        <v>989</v>
      </c>
      <c r="AK908" t="s">
        <v>1039</v>
      </c>
      <c r="AL908" t="s">
        <v>1008</v>
      </c>
      <c r="AM908" t="s">
        <v>1009</v>
      </c>
      <c r="AN908" t="s">
        <v>2538</v>
      </c>
      <c r="AO908" t="s">
        <v>2539</v>
      </c>
      <c r="AP908">
        <v>10</v>
      </c>
      <c r="AQ908">
        <v>1</v>
      </c>
      <c r="AT908" t="s">
        <v>2540</v>
      </c>
      <c r="AU908" t="s">
        <v>2562</v>
      </c>
      <c r="AV908" t="s">
        <v>765</v>
      </c>
      <c r="AW908" t="s">
        <v>765</v>
      </c>
      <c r="AX908" t="s">
        <v>990</v>
      </c>
      <c r="AY908">
        <v>0</v>
      </c>
      <c r="AZ908" t="s">
        <v>994</v>
      </c>
      <c r="BA908">
        <v>1179740891393</v>
      </c>
      <c r="BD908">
        <v>1</v>
      </c>
      <c r="BF908" t="s">
        <v>2563</v>
      </c>
      <c r="BG908">
        <v>1333314600</v>
      </c>
      <c r="BH908" t="s">
        <v>995</v>
      </c>
      <c r="BI908">
        <v>3</v>
      </c>
      <c r="BJ908">
        <v>3</v>
      </c>
      <c r="BK908">
        <v>1300</v>
      </c>
      <c r="BL908" t="s">
        <v>2543</v>
      </c>
    </row>
    <row r="909" spans="3:64">
      <c r="C909" s="2">
        <v>244482</v>
      </c>
      <c r="D909" s="2">
        <v>244482</v>
      </c>
      <c r="F909">
        <v>489</v>
      </c>
      <c r="G909" t="s">
        <v>2531</v>
      </c>
      <c r="H909">
        <v>23</v>
      </c>
      <c r="I909" t="s">
        <v>2532</v>
      </c>
      <c r="J909" t="s">
        <v>985</v>
      </c>
      <c r="K909" t="s">
        <v>986</v>
      </c>
      <c r="L909">
        <v>923</v>
      </c>
      <c r="N909" t="s">
        <v>2897</v>
      </c>
      <c r="O909" t="s">
        <v>2898</v>
      </c>
      <c r="P909">
        <v>1</v>
      </c>
      <c r="Q909" t="s">
        <v>2899</v>
      </c>
      <c r="R909" s="2">
        <v>244481</v>
      </c>
      <c r="S909" s="2">
        <v>244482</v>
      </c>
      <c r="T909" t="s">
        <v>2900</v>
      </c>
      <c r="U909">
        <v>23086965</v>
      </c>
      <c r="V909" t="s">
        <v>225</v>
      </c>
      <c r="W909">
        <v>3</v>
      </c>
      <c r="X909">
        <v>3</v>
      </c>
      <c r="Y909">
        <v>3</v>
      </c>
      <c r="Z909">
        <v>3</v>
      </c>
      <c r="AA909">
        <v>0</v>
      </c>
      <c r="AB909">
        <v>0</v>
      </c>
      <c r="AC909">
        <v>0</v>
      </c>
      <c r="AD909">
        <v>0</v>
      </c>
      <c r="AE909">
        <v>3</v>
      </c>
      <c r="AF909">
        <v>3</v>
      </c>
      <c r="AI909" t="s">
        <v>2537</v>
      </c>
      <c r="AJ909" t="s">
        <v>989</v>
      </c>
      <c r="AK909" t="s">
        <v>1039</v>
      </c>
      <c r="AL909" t="s">
        <v>1008</v>
      </c>
      <c r="AM909" t="s">
        <v>1009</v>
      </c>
      <c r="AN909" t="s">
        <v>2538</v>
      </c>
      <c r="AO909" t="s">
        <v>2539</v>
      </c>
      <c r="AP909">
        <v>10</v>
      </c>
      <c r="AQ909">
        <v>1</v>
      </c>
      <c r="AT909" t="s">
        <v>2540</v>
      </c>
      <c r="AU909" t="s">
        <v>2562</v>
      </c>
      <c r="AV909" t="s">
        <v>765</v>
      </c>
      <c r="AW909" t="s">
        <v>765</v>
      </c>
      <c r="AX909" t="s">
        <v>990</v>
      </c>
      <c r="AY909">
        <v>0</v>
      </c>
      <c r="AZ909" t="s">
        <v>994</v>
      </c>
      <c r="BA909">
        <v>1179740891393</v>
      </c>
      <c r="BD909">
        <v>1</v>
      </c>
      <c r="BF909" t="s">
        <v>2563</v>
      </c>
      <c r="BG909">
        <v>1333314600</v>
      </c>
      <c r="BH909" t="s">
        <v>995</v>
      </c>
      <c r="BI909">
        <v>3</v>
      </c>
      <c r="BJ909">
        <v>3</v>
      </c>
      <c r="BK909">
        <v>1300</v>
      </c>
      <c r="BL909" t="s">
        <v>2543</v>
      </c>
    </row>
    <row r="910" spans="3:64">
      <c r="C910" s="2">
        <v>244482</v>
      </c>
      <c r="D910" s="2">
        <v>244482</v>
      </c>
      <c r="F910">
        <v>489</v>
      </c>
      <c r="G910" t="s">
        <v>2531</v>
      </c>
      <c r="H910">
        <v>23</v>
      </c>
      <c r="I910" t="s">
        <v>2532</v>
      </c>
      <c r="J910" t="s">
        <v>985</v>
      </c>
      <c r="K910" t="s">
        <v>986</v>
      </c>
      <c r="L910">
        <v>923</v>
      </c>
      <c r="N910" t="s">
        <v>2897</v>
      </c>
      <c r="O910" t="s">
        <v>2898</v>
      </c>
      <c r="P910">
        <v>1</v>
      </c>
      <c r="Q910" t="s">
        <v>2899</v>
      </c>
      <c r="R910" s="2">
        <v>244481</v>
      </c>
      <c r="S910" s="2">
        <v>244482</v>
      </c>
      <c r="T910" t="s">
        <v>2900</v>
      </c>
      <c r="U910">
        <v>23086963</v>
      </c>
      <c r="V910" t="s">
        <v>142</v>
      </c>
      <c r="W910">
        <v>3</v>
      </c>
      <c r="X910">
        <v>3</v>
      </c>
      <c r="Y910">
        <v>3</v>
      </c>
      <c r="Z910">
        <v>3</v>
      </c>
      <c r="AA910">
        <v>0</v>
      </c>
      <c r="AB910">
        <v>0</v>
      </c>
      <c r="AC910">
        <v>0</v>
      </c>
      <c r="AD910">
        <v>0</v>
      </c>
      <c r="AE910">
        <v>3</v>
      </c>
      <c r="AF910">
        <v>3</v>
      </c>
      <c r="AI910" t="s">
        <v>2537</v>
      </c>
      <c r="AJ910" t="s">
        <v>989</v>
      </c>
      <c r="AK910" t="s">
        <v>1039</v>
      </c>
      <c r="AL910" t="s">
        <v>1008</v>
      </c>
      <c r="AM910" t="s">
        <v>1009</v>
      </c>
      <c r="AN910" t="s">
        <v>2538</v>
      </c>
      <c r="AO910" t="s">
        <v>2539</v>
      </c>
      <c r="AP910">
        <v>10</v>
      </c>
      <c r="AQ910">
        <v>1</v>
      </c>
      <c r="AT910" t="s">
        <v>2540</v>
      </c>
      <c r="AU910" t="s">
        <v>2562</v>
      </c>
      <c r="AV910" t="s">
        <v>765</v>
      </c>
      <c r="AW910" t="s">
        <v>765</v>
      </c>
      <c r="AX910" t="s">
        <v>990</v>
      </c>
      <c r="AY910">
        <v>0</v>
      </c>
      <c r="AZ910" t="s">
        <v>994</v>
      </c>
      <c r="BA910">
        <v>1179740891393</v>
      </c>
      <c r="BD910">
        <v>1</v>
      </c>
      <c r="BF910" t="s">
        <v>2563</v>
      </c>
      <c r="BG910">
        <v>1333314600</v>
      </c>
      <c r="BH910" t="s">
        <v>995</v>
      </c>
      <c r="BI910">
        <v>3</v>
      </c>
      <c r="BJ910">
        <v>3</v>
      </c>
      <c r="BK910">
        <v>1300</v>
      </c>
      <c r="BL910" t="s">
        <v>2543</v>
      </c>
    </row>
    <row r="911" spans="3:64">
      <c r="C911" s="2">
        <v>244482</v>
      </c>
      <c r="D911" s="2">
        <v>244482</v>
      </c>
      <c r="F911">
        <v>489</v>
      </c>
      <c r="G911" t="s">
        <v>2531</v>
      </c>
      <c r="H911">
        <v>23</v>
      </c>
      <c r="I911" t="s">
        <v>2532</v>
      </c>
      <c r="J911" t="s">
        <v>985</v>
      </c>
      <c r="K911" t="s">
        <v>986</v>
      </c>
      <c r="L911">
        <v>923</v>
      </c>
      <c r="N911" t="s">
        <v>2897</v>
      </c>
      <c r="O911" t="s">
        <v>2898</v>
      </c>
      <c r="P911">
        <v>1</v>
      </c>
      <c r="Q911" t="s">
        <v>2899</v>
      </c>
      <c r="R911" s="2">
        <v>244481</v>
      </c>
      <c r="S911" s="2">
        <v>244482</v>
      </c>
      <c r="T911" t="s">
        <v>2900</v>
      </c>
      <c r="U911">
        <v>23039556</v>
      </c>
      <c r="V911" t="s">
        <v>267</v>
      </c>
      <c r="W911">
        <v>2</v>
      </c>
      <c r="X911">
        <v>10</v>
      </c>
      <c r="Y911">
        <v>2</v>
      </c>
      <c r="Z911">
        <v>10</v>
      </c>
      <c r="AA911">
        <v>0</v>
      </c>
      <c r="AB911">
        <v>0</v>
      </c>
      <c r="AC911">
        <v>0</v>
      </c>
      <c r="AD911">
        <v>0</v>
      </c>
      <c r="AE911">
        <v>2</v>
      </c>
      <c r="AF911">
        <v>10</v>
      </c>
      <c r="AI911" t="s">
        <v>2537</v>
      </c>
      <c r="AJ911" t="s">
        <v>989</v>
      </c>
      <c r="AK911" t="s">
        <v>1039</v>
      </c>
      <c r="AL911" t="s">
        <v>1008</v>
      </c>
      <c r="AM911" t="s">
        <v>1009</v>
      </c>
      <c r="AN911" t="s">
        <v>2538</v>
      </c>
      <c r="AO911" t="s">
        <v>2539</v>
      </c>
      <c r="AP911">
        <v>10</v>
      </c>
      <c r="AQ911">
        <v>1</v>
      </c>
      <c r="AT911" t="s">
        <v>2540</v>
      </c>
      <c r="AU911" t="s">
        <v>2562</v>
      </c>
      <c r="AV911" t="s">
        <v>1010</v>
      </c>
      <c r="AW911" t="s">
        <v>765</v>
      </c>
      <c r="AX911" t="s">
        <v>990</v>
      </c>
      <c r="AY911">
        <v>0</v>
      </c>
      <c r="AZ911" t="s">
        <v>994</v>
      </c>
      <c r="BA911">
        <v>1179740891393</v>
      </c>
      <c r="BD911">
        <v>1</v>
      </c>
      <c r="BF911" t="s">
        <v>2563</v>
      </c>
      <c r="BG911">
        <v>1333314600</v>
      </c>
      <c r="BH911" t="s">
        <v>995</v>
      </c>
      <c r="BI911">
        <v>2</v>
      </c>
      <c r="BJ911">
        <v>10</v>
      </c>
      <c r="BK911">
        <v>1300</v>
      </c>
      <c r="BL911" t="s">
        <v>2543</v>
      </c>
    </row>
    <row r="912" spans="3:64">
      <c r="C912" s="2">
        <v>244482</v>
      </c>
      <c r="D912" s="2">
        <v>244482</v>
      </c>
      <c r="F912">
        <v>489</v>
      </c>
      <c r="G912" t="s">
        <v>2531</v>
      </c>
      <c r="H912">
        <v>23</v>
      </c>
      <c r="I912" t="s">
        <v>2532</v>
      </c>
      <c r="J912" t="s">
        <v>985</v>
      </c>
      <c r="K912" t="s">
        <v>986</v>
      </c>
      <c r="L912">
        <v>923</v>
      </c>
      <c r="N912" t="s">
        <v>2897</v>
      </c>
      <c r="O912" t="s">
        <v>2898</v>
      </c>
      <c r="P912">
        <v>1</v>
      </c>
      <c r="Q912" t="s">
        <v>2899</v>
      </c>
      <c r="R912" s="2">
        <v>244481</v>
      </c>
      <c r="S912" s="2">
        <v>244482</v>
      </c>
      <c r="T912" t="s">
        <v>2900</v>
      </c>
      <c r="U912">
        <v>23086964</v>
      </c>
      <c r="V912" t="s">
        <v>156</v>
      </c>
      <c r="W912">
        <v>3</v>
      </c>
      <c r="X912">
        <v>3</v>
      </c>
      <c r="Y912">
        <v>3</v>
      </c>
      <c r="Z912">
        <v>3</v>
      </c>
      <c r="AA912">
        <v>0</v>
      </c>
      <c r="AB912">
        <v>0</v>
      </c>
      <c r="AC912">
        <v>0</v>
      </c>
      <c r="AD912">
        <v>0</v>
      </c>
      <c r="AE912">
        <v>3</v>
      </c>
      <c r="AF912">
        <v>3</v>
      </c>
      <c r="AI912" t="s">
        <v>2537</v>
      </c>
      <c r="AJ912" t="s">
        <v>989</v>
      </c>
      <c r="AK912" t="s">
        <v>1039</v>
      </c>
      <c r="AL912" t="s">
        <v>1008</v>
      </c>
      <c r="AM912" t="s">
        <v>1009</v>
      </c>
      <c r="AN912" t="s">
        <v>2538</v>
      </c>
      <c r="AO912" t="s">
        <v>2539</v>
      </c>
      <c r="AP912">
        <v>10</v>
      </c>
      <c r="AQ912">
        <v>1</v>
      </c>
      <c r="AT912" t="s">
        <v>2540</v>
      </c>
      <c r="AU912" t="s">
        <v>2562</v>
      </c>
      <c r="AV912" t="s">
        <v>765</v>
      </c>
      <c r="AW912" t="s">
        <v>765</v>
      </c>
      <c r="AX912" t="s">
        <v>990</v>
      </c>
      <c r="AY912">
        <v>0</v>
      </c>
      <c r="AZ912" t="s">
        <v>994</v>
      </c>
      <c r="BA912">
        <v>1179740891393</v>
      </c>
      <c r="BD912">
        <v>1</v>
      </c>
      <c r="BF912" t="s">
        <v>2563</v>
      </c>
      <c r="BG912">
        <v>1333314600</v>
      </c>
      <c r="BH912" t="s">
        <v>995</v>
      </c>
      <c r="BI912">
        <v>3</v>
      </c>
      <c r="BJ912">
        <v>3</v>
      </c>
      <c r="BK912">
        <v>1300</v>
      </c>
      <c r="BL912" t="s">
        <v>2543</v>
      </c>
    </row>
    <row r="913" spans="3:64">
      <c r="C913" s="2">
        <v>244482</v>
      </c>
      <c r="D913" s="2">
        <v>244482</v>
      </c>
      <c r="F913">
        <v>489</v>
      </c>
      <c r="G913" t="s">
        <v>2531</v>
      </c>
      <c r="H913">
        <v>23</v>
      </c>
      <c r="I913" t="s">
        <v>2532</v>
      </c>
      <c r="J913" t="s">
        <v>985</v>
      </c>
      <c r="K913" t="s">
        <v>986</v>
      </c>
      <c r="L913">
        <v>923</v>
      </c>
      <c r="N913" t="s">
        <v>2897</v>
      </c>
      <c r="O913" t="s">
        <v>2898</v>
      </c>
      <c r="P913">
        <v>1</v>
      </c>
      <c r="Q913" t="s">
        <v>2899</v>
      </c>
      <c r="R913" s="2">
        <v>244481</v>
      </c>
      <c r="S913" s="2">
        <v>244482</v>
      </c>
      <c r="T913" t="s">
        <v>2900</v>
      </c>
      <c r="U913">
        <v>23095547</v>
      </c>
      <c r="V913" t="s">
        <v>144</v>
      </c>
      <c r="W913">
        <v>3</v>
      </c>
      <c r="X913">
        <v>3</v>
      </c>
      <c r="Y913">
        <v>3</v>
      </c>
      <c r="Z913">
        <v>3</v>
      </c>
      <c r="AA913">
        <v>0</v>
      </c>
      <c r="AB913">
        <v>0</v>
      </c>
      <c r="AC913">
        <v>0</v>
      </c>
      <c r="AD913">
        <v>0</v>
      </c>
      <c r="AE913">
        <v>3</v>
      </c>
      <c r="AF913">
        <v>3</v>
      </c>
      <c r="AI913" t="s">
        <v>2537</v>
      </c>
      <c r="AJ913" t="s">
        <v>989</v>
      </c>
      <c r="AK913" t="s">
        <v>1039</v>
      </c>
      <c r="AL913" t="s">
        <v>1008</v>
      </c>
      <c r="AM913" t="s">
        <v>1009</v>
      </c>
      <c r="AN913" t="s">
        <v>2538</v>
      </c>
      <c r="AO913" t="s">
        <v>2539</v>
      </c>
      <c r="AP913">
        <v>10</v>
      </c>
      <c r="AQ913">
        <v>1</v>
      </c>
      <c r="AT913" t="s">
        <v>2540</v>
      </c>
      <c r="AU913" t="s">
        <v>2562</v>
      </c>
      <c r="AV913" t="s">
        <v>765</v>
      </c>
      <c r="AW913" t="s">
        <v>765</v>
      </c>
      <c r="AX913" t="s">
        <v>990</v>
      </c>
      <c r="AY913">
        <v>0</v>
      </c>
      <c r="AZ913" t="s">
        <v>994</v>
      </c>
      <c r="BA913">
        <v>1179740891393</v>
      </c>
      <c r="BD913">
        <v>1</v>
      </c>
      <c r="BF913" t="s">
        <v>2563</v>
      </c>
      <c r="BG913">
        <v>1333314600</v>
      </c>
      <c r="BH913" t="s">
        <v>995</v>
      </c>
      <c r="BI913">
        <v>3</v>
      </c>
      <c r="BJ913">
        <v>3</v>
      </c>
      <c r="BK913">
        <v>1300</v>
      </c>
      <c r="BL913" t="s">
        <v>2543</v>
      </c>
    </row>
    <row r="914" spans="3:64">
      <c r="C914" s="2">
        <v>244482</v>
      </c>
      <c r="D914" s="2">
        <v>244482</v>
      </c>
      <c r="F914">
        <v>489</v>
      </c>
      <c r="G914" t="s">
        <v>2531</v>
      </c>
      <c r="H914">
        <v>23</v>
      </c>
      <c r="I914" t="s">
        <v>2532</v>
      </c>
      <c r="J914" t="s">
        <v>985</v>
      </c>
      <c r="K914" t="s">
        <v>986</v>
      </c>
      <c r="L914">
        <v>923</v>
      </c>
      <c r="N914" t="s">
        <v>2897</v>
      </c>
      <c r="O914" t="s">
        <v>2898</v>
      </c>
      <c r="P914">
        <v>1</v>
      </c>
      <c r="Q914" t="s">
        <v>2899</v>
      </c>
      <c r="R914" s="2">
        <v>244481</v>
      </c>
      <c r="S914" s="2">
        <v>244482</v>
      </c>
      <c r="T914" t="s">
        <v>2900</v>
      </c>
      <c r="U914">
        <v>23086967</v>
      </c>
      <c r="V914" t="s">
        <v>209</v>
      </c>
      <c r="W914">
        <v>3</v>
      </c>
      <c r="X914">
        <v>3</v>
      </c>
      <c r="Y914">
        <v>3</v>
      </c>
      <c r="Z914">
        <v>3</v>
      </c>
      <c r="AA914">
        <v>0</v>
      </c>
      <c r="AB914">
        <v>0</v>
      </c>
      <c r="AC914">
        <v>0</v>
      </c>
      <c r="AD914">
        <v>0</v>
      </c>
      <c r="AE914">
        <v>3</v>
      </c>
      <c r="AF914">
        <v>3</v>
      </c>
      <c r="AI914" t="s">
        <v>2537</v>
      </c>
      <c r="AJ914" t="s">
        <v>989</v>
      </c>
      <c r="AK914" t="s">
        <v>1039</v>
      </c>
      <c r="AL914" t="s">
        <v>1008</v>
      </c>
      <c r="AM914" t="s">
        <v>1009</v>
      </c>
      <c r="AN914" t="s">
        <v>2538</v>
      </c>
      <c r="AO914" t="s">
        <v>2539</v>
      </c>
      <c r="AP914">
        <v>10</v>
      </c>
      <c r="AQ914">
        <v>1</v>
      </c>
      <c r="AT914" t="s">
        <v>2540</v>
      </c>
      <c r="AU914" t="s">
        <v>2562</v>
      </c>
      <c r="AV914" t="s">
        <v>765</v>
      </c>
      <c r="AW914" t="s">
        <v>765</v>
      </c>
      <c r="AX914" t="s">
        <v>990</v>
      </c>
      <c r="AY914">
        <v>0</v>
      </c>
      <c r="AZ914" t="s">
        <v>994</v>
      </c>
      <c r="BA914">
        <v>1179740891393</v>
      </c>
      <c r="BD914">
        <v>1</v>
      </c>
      <c r="BF914" t="s">
        <v>2563</v>
      </c>
      <c r="BG914">
        <v>1333314600</v>
      </c>
      <c r="BH914" t="s">
        <v>995</v>
      </c>
      <c r="BI914">
        <v>3</v>
      </c>
      <c r="BJ914">
        <v>3</v>
      </c>
      <c r="BK914">
        <v>1300</v>
      </c>
      <c r="BL914" t="s">
        <v>2543</v>
      </c>
    </row>
    <row r="915" spans="3:64">
      <c r="C915" s="2">
        <v>244482</v>
      </c>
      <c r="D915" s="2">
        <v>244482</v>
      </c>
      <c r="F915">
        <v>489</v>
      </c>
      <c r="G915" t="s">
        <v>2531</v>
      </c>
      <c r="H915">
        <v>23</v>
      </c>
      <c r="I915" t="s">
        <v>2532</v>
      </c>
      <c r="J915" t="s">
        <v>985</v>
      </c>
      <c r="K915" t="s">
        <v>986</v>
      </c>
      <c r="L915">
        <v>923</v>
      </c>
      <c r="N915" t="s">
        <v>2901</v>
      </c>
      <c r="O915" t="s">
        <v>2902</v>
      </c>
      <c r="P915">
        <v>1</v>
      </c>
      <c r="Q915" t="s">
        <v>2903</v>
      </c>
      <c r="R915" s="2">
        <v>244481</v>
      </c>
      <c r="S915" s="2">
        <v>244482</v>
      </c>
      <c r="T915" t="s">
        <v>2904</v>
      </c>
      <c r="U915">
        <v>23090975</v>
      </c>
      <c r="V915" t="s">
        <v>249</v>
      </c>
      <c r="W915">
        <v>3</v>
      </c>
      <c r="X915">
        <v>3</v>
      </c>
      <c r="Y915">
        <v>3</v>
      </c>
      <c r="Z915">
        <v>3</v>
      </c>
      <c r="AA915">
        <v>0</v>
      </c>
      <c r="AB915">
        <v>0</v>
      </c>
      <c r="AC915">
        <v>0</v>
      </c>
      <c r="AD915">
        <v>0</v>
      </c>
      <c r="AE915">
        <v>3</v>
      </c>
      <c r="AF915">
        <v>3</v>
      </c>
      <c r="AI915" t="s">
        <v>2537</v>
      </c>
      <c r="AJ915" t="s">
        <v>989</v>
      </c>
      <c r="AK915" t="s">
        <v>1039</v>
      </c>
      <c r="AL915" t="s">
        <v>1008</v>
      </c>
      <c r="AM915" t="s">
        <v>1009</v>
      </c>
      <c r="AN915" t="s">
        <v>2538</v>
      </c>
      <c r="AO915" t="s">
        <v>2539</v>
      </c>
      <c r="AP915">
        <v>10</v>
      </c>
      <c r="AQ915">
        <v>1</v>
      </c>
      <c r="AT915" t="s">
        <v>2540</v>
      </c>
      <c r="AU915" t="s">
        <v>2562</v>
      </c>
      <c r="AV915" t="s">
        <v>765</v>
      </c>
      <c r="AW915" t="s">
        <v>765</v>
      </c>
      <c r="AX915" t="s">
        <v>990</v>
      </c>
      <c r="AY915">
        <v>0</v>
      </c>
      <c r="AZ915" t="s">
        <v>994</v>
      </c>
      <c r="BA915">
        <v>1179740891397</v>
      </c>
      <c r="BD915">
        <v>1</v>
      </c>
      <c r="BF915" t="s">
        <v>2563</v>
      </c>
      <c r="BG915">
        <v>1333314600</v>
      </c>
      <c r="BH915" t="s">
        <v>995</v>
      </c>
      <c r="BI915">
        <v>3</v>
      </c>
      <c r="BJ915">
        <v>3</v>
      </c>
      <c r="BK915">
        <v>1300</v>
      </c>
      <c r="BL915" t="s">
        <v>2543</v>
      </c>
    </row>
    <row r="916" spans="3:64">
      <c r="C916" s="2">
        <v>244482</v>
      </c>
      <c r="D916" s="2">
        <v>244482</v>
      </c>
      <c r="F916">
        <v>489</v>
      </c>
      <c r="G916" t="s">
        <v>2531</v>
      </c>
      <c r="H916">
        <v>23</v>
      </c>
      <c r="I916" t="s">
        <v>2532</v>
      </c>
      <c r="J916" t="s">
        <v>985</v>
      </c>
      <c r="K916" t="s">
        <v>986</v>
      </c>
      <c r="L916">
        <v>923</v>
      </c>
      <c r="N916" t="s">
        <v>2901</v>
      </c>
      <c r="O916" t="s">
        <v>2902</v>
      </c>
      <c r="P916">
        <v>1</v>
      </c>
      <c r="Q916" t="s">
        <v>2903</v>
      </c>
      <c r="R916" s="2">
        <v>244481</v>
      </c>
      <c r="S916" s="2">
        <v>244482</v>
      </c>
      <c r="T916" t="s">
        <v>2904</v>
      </c>
      <c r="U916">
        <v>23039556</v>
      </c>
      <c r="V916" t="s">
        <v>267</v>
      </c>
      <c r="W916">
        <v>2</v>
      </c>
      <c r="X916">
        <v>10</v>
      </c>
      <c r="Y916">
        <v>2</v>
      </c>
      <c r="Z916">
        <v>10</v>
      </c>
      <c r="AA916">
        <v>0</v>
      </c>
      <c r="AB916">
        <v>0</v>
      </c>
      <c r="AC916">
        <v>0</v>
      </c>
      <c r="AD916">
        <v>0</v>
      </c>
      <c r="AE916">
        <v>2</v>
      </c>
      <c r="AF916">
        <v>10</v>
      </c>
      <c r="AI916" t="s">
        <v>2537</v>
      </c>
      <c r="AJ916" t="s">
        <v>989</v>
      </c>
      <c r="AK916" t="s">
        <v>1039</v>
      </c>
      <c r="AL916" t="s">
        <v>1008</v>
      </c>
      <c r="AM916" t="s">
        <v>1009</v>
      </c>
      <c r="AN916" t="s">
        <v>2538</v>
      </c>
      <c r="AO916" t="s">
        <v>2539</v>
      </c>
      <c r="AP916">
        <v>10</v>
      </c>
      <c r="AQ916">
        <v>1</v>
      </c>
      <c r="AT916" t="s">
        <v>2540</v>
      </c>
      <c r="AU916" t="s">
        <v>2562</v>
      </c>
      <c r="AV916" t="s">
        <v>1010</v>
      </c>
      <c r="AW916" t="s">
        <v>765</v>
      </c>
      <c r="AX916" t="s">
        <v>990</v>
      </c>
      <c r="AY916">
        <v>0</v>
      </c>
      <c r="AZ916" t="s">
        <v>994</v>
      </c>
      <c r="BA916">
        <v>1179740891397</v>
      </c>
      <c r="BD916">
        <v>1</v>
      </c>
      <c r="BF916" t="s">
        <v>2563</v>
      </c>
      <c r="BG916">
        <v>1333314600</v>
      </c>
      <c r="BH916" t="s">
        <v>995</v>
      </c>
      <c r="BI916">
        <v>2</v>
      </c>
      <c r="BJ916">
        <v>10</v>
      </c>
      <c r="BK916">
        <v>1300</v>
      </c>
      <c r="BL916" t="s">
        <v>2543</v>
      </c>
    </row>
    <row r="917" spans="3:64">
      <c r="C917" s="2">
        <v>244482</v>
      </c>
      <c r="D917" s="2">
        <v>244482</v>
      </c>
      <c r="F917">
        <v>489</v>
      </c>
      <c r="G917" t="s">
        <v>2531</v>
      </c>
      <c r="H917">
        <v>23</v>
      </c>
      <c r="I917" t="s">
        <v>2532</v>
      </c>
      <c r="J917" t="s">
        <v>985</v>
      </c>
      <c r="K917" t="s">
        <v>986</v>
      </c>
      <c r="L917">
        <v>923</v>
      </c>
      <c r="N917" t="s">
        <v>2901</v>
      </c>
      <c r="O917" t="s">
        <v>2902</v>
      </c>
      <c r="P917">
        <v>1</v>
      </c>
      <c r="Q917" t="s">
        <v>2903</v>
      </c>
      <c r="R917" s="2">
        <v>244481</v>
      </c>
      <c r="S917" s="2">
        <v>244482</v>
      </c>
      <c r="T917" t="s">
        <v>2904</v>
      </c>
      <c r="U917">
        <v>23086964</v>
      </c>
      <c r="V917" t="s">
        <v>156</v>
      </c>
      <c r="W917">
        <v>3</v>
      </c>
      <c r="X917">
        <v>3</v>
      </c>
      <c r="Y917">
        <v>3</v>
      </c>
      <c r="Z917">
        <v>3</v>
      </c>
      <c r="AA917">
        <v>0</v>
      </c>
      <c r="AB917">
        <v>0</v>
      </c>
      <c r="AC917">
        <v>0</v>
      </c>
      <c r="AD917">
        <v>0</v>
      </c>
      <c r="AE917">
        <v>3</v>
      </c>
      <c r="AF917">
        <v>3</v>
      </c>
      <c r="AI917" t="s">
        <v>2537</v>
      </c>
      <c r="AJ917" t="s">
        <v>989</v>
      </c>
      <c r="AK917" t="s">
        <v>1039</v>
      </c>
      <c r="AL917" t="s">
        <v>1008</v>
      </c>
      <c r="AM917" t="s">
        <v>1009</v>
      </c>
      <c r="AN917" t="s">
        <v>2538</v>
      </c>
      <c r="AO917" t="s">
        <v>2539</v>
      </c>
      <c r="AP917">
        <v>10</v>
      </c>
      <c r="AQ917">
        <v>1</v>
      </c>
      <c r="AT917" t="s">
        <v>2540</v>
      </c>
      <c r="AU917" t="s">
        <v>2562</v>
      </c>
      <c r="AV917" t="s">
        <v>765</v>
      </c>
      <c r="AW917" t="s">
        <v>765</v>
      </c>
      <c r="AX917" t="s">
        <v>990</v>
      </c>
      <c r="AY917">
        <v>0</v>
      </c>
      <c r="AZ917" t="s">
        <v>994</v>
      </c>
      <c r="BA917">
        <v>1179740891397</v>
      </c>
      <c r="BD917">
        <v>1</v>
      </c>
      <c r="BF917" t="s">
        <v>2563</v>
      </c>
      <c r="BG917">
        <v>1333314600</v>
      </c>
      <c r="BH917" t="s">
        <v>995</v>
      </c>
      <c r="BI917">
        <v>3</v>
      </c>
      <c r="BJ917">
        <v>3</v>
      </c>
      <c r="BK917">
        <v>1300</v>
      </c>
      <c r="BL917" t="s">
        <v>2543</v>
      </c>
    </row>
    <row r="918" spans="3:64">
      <c r="C918" s="2">
        <v>244482</v>
      </c>
      <c r="D918" s="2">
        <v>244482</v>
      </c>
      <c r="F918">
        <v>489</v>
      </c>
      <c r="G918" t="s">
        <v>2531</v>
      </c>
      <c r="H918">
        <v>23</v>
      </c>
      <c r="I918" t="s">
        <v>2532</v>
      </c>
      <c r="J918" t="s">
        <v>985</v>
      </c>
      <c r="K918" t="s">
        <v>986</v>
      </c>
      <c r="L918">
        <v>923</v>
      </c>
      <c r="N918" t="s">
        <v>2901</v>
      </c>
      <c r="O918" t="s">
        <v>2902</v>
      </c>
      <c r="P918">
        <v>1</v>
      </c>
      <c r="Q918" t="s">
        <v>2903</v>
      </c>
      <c r="R918" s="2">
        <v>244481</v>
      </c>
      <c r="S918" s="2">
        <v>244482</v>
      </c>
      <c r="T918" t="s">
        <v>2904</v>
      </c>
      <c r="U918">
        <v>23086969</v>
      </c>
      <c r="V918" t="s">
        <v>189</v>
      </c>
      <c r="W918">
        <v>3</v>
      </c>
      <c r="X918">
        <v>3</v>
      </c>
      <c r="Y918">
        <v>3</v>
      </c>
      <c r="Z918">
        <v>3</v>
      </c>
      <c r="AA918">
        <v>0</v>
      </c>
      <c r="AB918">
        <v>0</v>
      </c>
      <c r="AC918">
        <v>0</v>
      </c>
      <c r="AD918">
        <v>0</v>
      </c>
      <c r="AE918">
        <v>3</v>
      </c>
      <c r="AF918">
        <v>3</v>
      </c>
      <c r="AI918" t="s">
        <v>2537</v>
      </c>
      <c r="AJ918" t="s">
        <v>989</v>
      </c>
      <c r="AK918" t="s">
        <v>1039</v>
      </c>
      <c r="AL918" t="s">
        <v>1008</v>
      </c>
      <c r="AM918" t="s">
        <v>1009</v>
      </c>
      <c r="AN918" t="s">
        <v>2538</v>
      </c>
      <c r="AO918" t="s">
        <v>2539</v>
      </c>
      <c r="AP918">
        <v>10</v>
      </c>
      <c r="AQ918">
        <v>1</v>
      </c>
      <c r="AT918" t="s">
        <v>2540</v>
      </c>
      <c r="AU918" t="s">
        <v>2562</v>
      </c>
      <c r="AV918" t="s">
        <v>765</v>
      </c>
      <c r="AW918" t="s">
        <v>765</v>
      </c>
      <c r="AX918" t="s">
        <v>990</v>
      </c>
      <c r="AY918">
        <v>0</v>
      </c>
      <c r="AZ918" t="s">
        <v>994</v>
      </c>
      <c r="BA918">
        <v>1179740891397</v>
      </c>
      <c r="BD918">
        <v>1</v>
      </c>
      <c r="BF918" t="s">
        <v>2563</v>
      </c>
      <c r="BG918">
        <v>1333314600</v>
      </c>
      <c r="BH918" t="s">
        <v>995</v>
      </c>
      <c r="BI918">
        <v>3</v>
      </c>
      <c r="BJ918">
        <v>3</v>
      </c>
      <c r="BK918">
        <v>1300</v>
      </c>
      <c r="BL918" t="s">
        <v>2543</v>
      </c>
    </row>
    <row r="919" spans="3:64">
      <c r="C919" s="2">
        <v>244482</v>
      </c>
      <c r="D919" s="2">
        <v>244482</v>
      </c>
      <c r="F919">
        <v>489</v>
      </c>
      <c r="G919" t="s">
        <v>2531</v>
      </c>
      <c r="H919">
        <v>23</v>
      </c>
      <c r="I919" t="s">
        <v>2532</v>
      </c>
      <c r="J919" t="s">
        <v>985</v>
      </c>
      <c r="K919" t="s">
        <v>986</v>
      </c>
      <c r="L919">
        <v>923</v>
      </c>
      <c r="N919" t="s">
        <v>2901</v>
      </c>
      <c r="O919" t="s">
        <v>2902</v>
      </c>
      <c r="P919">
        <v>1</v>
      </c>
      <c r="Q919" t="s">
        <v>2903</v>
      </c>
      <c r="R919" s="2">
        <v>244481</v>
      </c>
      <c r="S919" s="2">
        <v>244482</v>
      </c>
      <c r="T919" t="s">
        <v>2904</v>
      </c>
      <c r="U919">
        <v>23086963</v>
      </c>
      <c r="V919" t="s">
        <v>142</v>
      </c>
      <c r="W919">
        <v>3</v>
      </c>
      <c r="X919">
        <v>3</v>
      </c>
      <c r="Y919">
        <v>3</v>
      </c>
      <c r="Z919">
        <v>3</v>
      </c>
      <c r="AA919">
        <v>0</v>
      </c>
      <c r="AB919">
        <v>0</v>
      </c>
      <c r="AC919">
        <v>0</v>
      </c>
      <c r="AD919">
        <v>0</v>
      </c>
      <c r="AE919">
        <v>3</v>
      </c>
      <c r="AF919">
        <v>3</v>
      </c>
      <c r="AI919" t="s">
        <v>2537</v>
      </c>
      <c r="AJ919" t="s">
        <v>989</v>
      </c>
      <c r="AK919" t="s">
        <v>1039</v>
      </c>
      <c r="AL919" t="s">
        <v>1008</v>
      </c>
      <c r="AM919" t="s">
        <v>1009</v>
      </c>
      <c r="AN919" t="s">
        <v>2538</v>
      </c>
      <c r="AO919" t="s">
        <v>2539</v>
      </c>
      <c r="AP919">
        <v>10</v>
      </c>
      <c r="AQ919">
        <v>1</v>
      </c>
      <c r="AT919" t="s">
        <v>2540</v>
      </c>
      <c r="AU919" t="s">
        <v>2562</v>
      </c>
      <c r="AV919" t="s">
        <v>765</v>
      </c>
      <c r="AW919" t="s">
        <v>765</v>
      </c>
      <c r="AX919" t="s">
        <v>990</v>
      </c>
      <c r="AY919">
        <v>0</v>
      </c>
      <c r="AZ919" t="s">
        <v>994</v>
      </c>
      <c r="BA919">
        <v>1179740891397</v>
      </c>
      <c r="BD919">
        <v>1</v>
      </c>
      <c r="BF919" t="s">
        <v>2563</v>
      </c>
      <c r="BG919">
        <v>1333314600</v>
      </c>
      <c r="BH919" t="s">
        <v>995</v>
      </c>
      <c r="BI919">
        <v>3</v>
      </c>
      <c r="BJ919">
        <v>3</v>
      </c>
      <c r="BK919">
        <v>1300</v>
      </c>
      <c r="BL919" t="s">
        <v>2543</v>
      </c>
    </row>
    <row r="920" spans="3:64">
      <c r="C920" s="2">
        <v>244482</v>
      </c>
      <c r="D920" s="2">
        <v>244482</v>
      </c>
      <c r="F920">
        <v>489</v>
      </c>
      <c r="G920" t="s">
        <v>2531</v>
      </c>
      <c r="H920">
        <v>23</v>
      </c>
      <c r="I920" t="s">
        <v>2532</v>
      </c>
      <c r="J920" t="s">
        <v>985</v>
      </c>
      <c r="K920" t="s">
        <v>986</v>
      </c>
      <c r="L920">
        <v>923</v>
      </c>
      <c r="N920" t="s">
        <v>2901</v>
      </c>
      <c r="O920" t="s">
        <v>2902</v>
      </c>
      <c r="P920">
        <v>1</v>
      </c>
      <c r="Q920" t="s">
        <v>2903</v>
      </c>
      <c r="R920" s="2">
        <v>244481</v>
      </c>
      <c r="S920" s="2">
        <v>244482</v>
      </c>
      <c r="T920" t="s">
        <v>2904</v>
      </c>
      <c r="U920">
        <v>23086968</v>
      </c>
      <c r="V920" t="s">
        <v>247</v>
      </c>
      <c r="W920">
        <v>3</v>
      </c>
      <c r="X920">
        <v>3</v>
      </c>
      <c r="Y920">
        <v>3</v>
      </c>
      <c r="Z920">
        <v>3</v>
      </c>
      <c r="AA920">
        <v>0</v>
      </c>
      <c r="AB920">
        <v>0</v>
      </c>
      <c r="AC920">
        <v>0</v>
      </c>
      <c r="AD920">
        <v>0</v>
      </c>
      <c r="AE920">
        <v>3</v>
      </c>
      <c r="AF920">
        <v>3</v>
      </c>
      <c r="AI920" t="s">
        <v>2537</v>
      </c>
      <c r="AJ920" t="s">
        <v>989</v>
      </c>
      <c r="AK920" t="s">
        <v>1039</v>
      </c>
      <c r="AL920" t="s">
        <v>1008</v>
      </c>
      <c r="AM920" t="s">
        <v>1009</v>
      </c>
      <c r="AN920" t="s">
        <v>2538</v>
      </c>
      <c r="AO920" t="s">
        <v>2539</v>
      </c>
      <c r="AP920">
        <v>10</v>
      </c>
      <c r="AQ920">
        <v>1</v>
      </c>
      <c r="AT920" t="s">
        <v>2540</v>
      </c>
      <c r="AU920" t="s">
        <v>2562</v>
      </c>
      <c r="AV920" t="s">
        <v>765</v>
      </c>
      <c r="AW920" t="s">
        <v>765</v>
      </c>
      <c r="AX920" t="s">
        <v>990</v>
      </c>
      <c r="AY920">
        <v>0</v>
      </c>
      <c r="AZ920" t="s">
        <v>994</v>
      </c>
      <c r="BA920">
        <v>1179740891397</v>
      </c>
      <c r="BD920">
        <v>1</v>
      </c>
      <c r="BF920" t="s">
        <v>2563</v>
      </c>
      <c r="BG920">
        <v>1333314600</v>
      </c>
      <c r="BH920" t="s">
        <v>995</v>
      </c>
      <c r="BI920">
        <v>3</v>
      </c>
      <c r="BJ920">
        <v>3</v>
      </c>
      <c r="BK920">
        <v>1300</v>
      </c>
      <c r="BL920" t="s">
        <v>2543</v>
      </c>
    </row>
    <row r="921" spans="3:64">
      <c r="C921" s="2">
        <v>244482</v>
      </c>
      <c r="D921" s="2">
        <v>244482</v>
      </c>
      <c r="F921">
        <v>489</v>
      </c>
      <c r="G921" t="s">
        <v>2531</v>
      </c>
      <c r="H921">
        <v>23</v>
      </c>
      <c r="I921" t="s">
        <v>2532</v>
      </c>
      <c r="J921" t="s">
        <v>985</v>
      </c>
      <c r="K921" t="s">
        <v>986</v>
      </c>
      <c r="L921">
        <v>923</v>
      </c>
      <c r="N921" t="s">
        <v>2901</v>
      </c>
      <c r="O921" t="s">
        <v>2902</v>
      </c>
      <c r="P921">
        <v>1</v>
      </c>
      <c r="Q921" t="s">
        <v>2903</v>
      </c>
      <c r="R921" s="2">
        <v>244481</v>
      </c>
      <c r="S921" s="2">
        <v>244482</v>
      </c>
      <c r="T921" t="s">
        <v>2904</v>
      </c>
      <c r="U921">
        <v>23090974</v>
      </c>
      <c r="V921" t="s">
        <v>211</v>
      </c>
      <c r="W921">
        <v>3</v>
      </c>
      <c r="X921">
        <v>3</v>
      </c>
      <c r="Y921">
        <v>3</v>
      </c>
      <c r="Z921">
        <v>3</v>
      </c>
      <c r="AA921">
        <v>0</v>
      </c>
      <c r="AB921">
        <v>0</v>
      </c>
      <c r="AC921">
        <v>0</v>
      </c>
      <c r="AD921">
        <v>0</v>
      </c>
      <c r="AE921">
        <v>3</v>
      </c>
      <c r="AF921">
        <v>3</v>
      </c>
      <c r="AI921" t="s">
        <v>2537</v>
      </c>
      <c r="AJ921" t="s">
        <v>989</v>
      </c>
      <c r="AK921" t="s">
        <v>1039</v>
      </c>
      <c r="AL921" t="s">
        <v>1008</v>
      </c>
      <c r="AM921" t="s">
        <v>1009</v>
      </c>
      <c r="AN921" t="s">
        <v>2538</v>
      </c>
      <c r="AO921" t="s">
        <v>2539</v>
      </c>
      <c r="AP921">
        <v>10</v>
      </c>
      <c r="AQ921">
        <v>1</v>
      </c>
      <c r="AT921" t="s">
        <v>2540</v>
      </c>
      <c r="AU921" t="s">
        <v>2562</v>
      </c>
      <c r="AV921" t="s">
        <v>765</v>
      </c>
      <c r="AW921" t="s">
        <v>765</v>
      </c>
      <c r="AX921" t="s">
        <v>990</v>
      </c>
      <c r="AY921">
        <v>0</v>
      </c>
      <c r="AZ921" t="s">
        <v>994</v>
      </c>
      <c r="BA921">
        <v>1179740891397</v>
      </c>
      <c r="BD921">
        <v>1</v>
      </c>
      <c r="BF921" t="s">
        <v>2563</v>
      </c>
      <c r="BG921">
        <v>1333314600</v>
      </c>
      <c r="BH921" t="s">
        <v>995</v>
      </c>
      <c r="BI921">
        <v>3</v>
      </c>
      <c r="BJ921">
        <v>3</v>
      </c>
      <c r="BK921">
        <v>1300</v>
      </c>
      <c r="BL921" t="s">
        <v>2543</v>
      </c>
    </row>
    <row r="922" spans="3:64">
      <c r="C922" s="2">
        <v>244482</v>
      </c>
      <c r="D922" s="2">
        <v>244482</v>
      </c>
      <c r="F922">
        <v>489</v>
      </c>
      <c r="G922" t="s">
        <v>2531</v>
      </c>
      <c r="H922">
        <v>23</v>
      </c>
      <c r="I922" t="s">
        <v>2532</v>
      </c>
      <c r="J922" t="s">
        <v>985</v>
      </c>
      <c r="K922" t="s">
        <v>986</v>
      </c>
      <c r="L922">
        <v>923</v>
      </c>
      <c r="N922" t="s">
        <v>2905</v>
      </c>
      <c r="O922" t="s">
        <v>2906</v>
      </c>
      <c r="P922">
        <v>1</v>
      </c>
      <c r="Q922" t="s">
        <v>2907</v>
      </c>
      <c r="R922" s="2">
        <v>244481</v>
      </c>
      <c r="S922" s="2">
        <v>244482</v>
      </c>
      <c r="T922" t="s">
        <v>2908</v>
      </c>
      <c r="U922">
        <v>23090975</v>
      </c>
      <c r="V922" t="s">
        <v>249</v>
      </c>
      <c r="W922">
        <v>3</v>
      </c>
      <c r="X922">
        <v>3</v>
      </c>
      <c r="Y922">
        <v>3</v>
      </c>
      <c r="Z922">
        <v>3</v>
      </c>
      <c r="AA922">
        <v>0</v>
      </c>
      <c r="AB922">
        <v>0</v>
      </c>
      <c r="AC922">
        <v>0</v>
      </c>
      <c r="AD922">
        <v>0</v>
      </c>
      <c r="AE922">
        <v>3</v>
      </c>
      <c r="AF922">
        <v>3</v>
      </c>
      <c r="AI922" t="s">
        <v>2537</v>
      </c>
      <c r="AJ922" t="s">
        <v>989</v>
      </c>
      <c r="AK922" t="s">
        <v>1039</v>
      </c>
      <c r="AL922" t="s">
        <v>1008</v>
      </c>
      <c r="AM922" t="s">
        <v>1009</v>
      </c>
      <c r="AN922" t="s">
        <v>2538</v>
      </c>
      <c r="AO922" t="s">
        <v>2539</v>
      </c>
      <c r="AP922">
        <v>10</v>
      </c>
      <c r="AQ922">
        <v>1</v>
      </c>
      <c r="AT922" t="s">
        <v>2540</v>
      </c>
      <c r="AU922" t="s">
        <v>2562</v>
      </c>
      <c r="AV922" t="s">
        <v>765</v>
      </c>
      <c r="AW922" t="s">
        <v>765</v>
      </c>
      <c r="AX922" t="s">
        <v>990</v>
      </c>
      <c r="AY922">
        <v>0</v>
      </c>
      <c r="AZ922" t="s">
        <v>994</v>
      </c>
      <c r="BA922">
        <v>1179740891400</v>
      </c>
      <c r="BD922">
        <v>1</v>
      </c>
      <c r="BF922" t="s">
        <v>2563</v>
      </c>
      <c r="BG922">
        <v>1333314600</v>
      </c>
      <c r="BH922" t="s">
        <v>995</v>
      </c>
      <c r="BI922">
        <v>3</v>
      </c>
      <c r="BJ922">
        <v>3</v>
      </c>
      <c r="BK922">
        <v>1300</v>
      </c>
      <c r="BL922" t="s">
        <v>2543</v>
      </c>
    </row>
    <row r="923" spans="3:64">
      <c r="C923" s="2">
        <v>244482</v>
      </c>
      <c r="D923" s="2">
        <v>244482</v>
      </c>
      <c r="F923">
        <v>489</v>
      </c>
      <c r="G923" t="s">
        <v>2531</v>
      </c>
      <c r="H923">
        <v>23</v>
      </c>
      <c r="I923" t="s">
        <v>2532</v>
      </c>
      <c r="J923" t="s">
        <v>985</v>
      </c>
      <c r="K923" t="s">
        <v>986</v>
      </c>
      <c r="L923">
        <v>923</v>
      </c>
      <c r="N923" t="s">
        <v>2905</v>
      </c>
      <c r="O923" t="s">
        <v>2906</v>
      </c>
      <c r="P923">
        <v>1</v>
      </c>
      <c r="Q923" t="s">
        <v>2907</v>
      </c>
      <c r="R923" s="2">
        <v>244481</v>
      </c>
      <c r="S923" s="2">
        <v>244482</v>
      </c>
      <c r="T923" t="s">
        <v>2908</v>
      </c>
      <c r="U923">
        <v>23090977</v>
      </c>
      <c r="V923" t="s">
        <v>98</v>
      </c>
      <c r="W923">
        <v>3</v>
      </c>
      <c r="X923">
        <v>3</v>
      </c>
      <c r="Y923">
        <v>3</v>
      </c>
      <c r="Z923">
        <v>3</v>
      </c>
      <c r="AA923">
        <v>0</v>
      </c>
      <c r="AB923">
        <v>0</v>
      </c>
      <c r="AC923">
        <v>0</v>
      </c>
      <c r="AD923">
        <v>0</v>
      </c>
      <c r="AE923">
        <v>3</v>
      </c>
      <c r="AF923">
        <v>3</v>
      </c>
      <c r="AI923" t="s">
        <v>2537</v>
      </c>
      <c r="AJ923" t="s">
        <v>989</v>
      </c>
      <c r="AK923" t="s">
        <v>1007</v>
      </c>
      <c r="AL923" t="s">
        <v>1008</v>
      </c>
      <c r="AM923" t="s">
        <v>1009</v>
      </c>
      <c r="AN923" t="s">
        <v>2538</v>
      </c>
      <c r="AO923" t="s">
        <v>2539</v>
      </c>
      <c r="AP923">
        <v>10</v>
      </c>
      <c r="AQ923">
        <v>1</v>
      </c>
      <c r="AT923" t="s">
        <v>2540</v>
      </c>
      <c r="AU923" t="s">
        <v>2562</v>
      </c>
      <c r="AV923" t="s">
        <v>765</v>
      </c>
      <c r="AW923" t="s">
        <v>765</v>
      </c>
      <c r="AX923" t="s">
        <v>990</v>
      </c>
      <c r="AY923">
        <v>0</v>
      </c>
      <c r="AZ923" t="s">
        <v>994</v>
      </c>
      <c r="BA923">
        <v>1179740891400</v>
      </c>
      <c r="BD923">
        <v>1</v>
      </c>
      <c r="BF923" t="s">
        <v>2563</v>
      </c>
      <c r="BG923">
        <v>1333314600</v>
      </c>
      <c r="BH923" t="s">
        <v>995</v>
      </c>
      <c r="BI923">
        <v>3</v>
      </c>
      <c r="BJ923">
        <v>3</v>
      </c>
      <c r="BK923">
        <v>1300</v>
      </c>
      <c r="BL923" t="s">
        <v>2543</v>
      </c>
    </row>
    <row r="924" spans="3:64">
      <c r="C924" s="2">
        <v>244482</v>
      </c>
      <c r="D924" s="2">
        <v>244482</v>
      </c>
      <c r="F924">
        <v>489</v>
      </c>
      <c r="G924" t="s">
        <v>2531</v>
      </c>
      <c r="H924">
        <v>23</v>
      </c>
      <c r="I924" t="s">
        <v>2532</v>
      </c>
      <c r="J924" t="s">
        <v>985</v>
      </c>
      <c r="K924" t="s">
        <v>986</v>
      </c>
      <c r="L924">
        <v>923</v>
      </c>
      <c r="N924" t="s">
        <v>2905</v>
      </c>
      <c r="O924" t="s">
        <v>2906</v>
      </c>
      <c r="P924">
        <v>1</v>
      </c>
      <c r="Q924" t="s">
        <v>2907</v>
      </c>
      <c r="R924" s="2">
        <v>244481</v>
      </c>
      <c r="S924" s="2">
        <v>244482</v>
      </c>
      <c r="T924" t="s">
        <v>2908</v>
      </c>
      <c r="U924">
        <v>23088348</v>
      </c>
      <c r="V924" t="s">
        <v>78</v>
      </c>
      <c r="W924">
        <v>5</v>
      </c>
      <c r="X924">
        <v>5</v>
      </c>
      <c r="Y924">
        <v>5</v>
      </c>
      <c r="Z924">
        <v>5</v>
      </c>
      <c r="AA924">
        <v>0</v>
      </c>
      <c r="AB924">
        <v>0</v>
      </c>
      <c r="AC924">
        <v>0</v>
      </c>
      <c r="AD924">
        <v>0</v>
      </c>
      <c r="AE924">
        <v>5</v>
      </c>
      <c r="AF924">
        <v>5</v>
      </c>
      <c r="AI924" t="s">
        <v>2537</v>
      </c>
      <c r="AJ924" t="s">
        <v>989</v>
      </c>
      <c r="AK924" t="s">
        <v>1007</v>
      </c>
      <c r="AL924" t="s">
        <v>1008</v>
      </c>
      <c r="AM924" t="s">
        <v>1009</v>
      </c>
      <c r="AN924" t="s">
        <v>2538</v>
      </c>
      <c r="AO924" t="s">
        <v>2539</v>
      </c>
      <c r="AP924">
        <v>10</v>
      </c>
      <c r="AQ924">
        <v>1</v>
      </c>
      <c r="AT924" t="s">
        <v>2540</v>
      </c>
      <c r="AU924" t="s">
        <v>2562</v>
      </c>
      <c r="AV924" t="s">
        <v>765</v>
      </c>
      <c r="AW924" t="s">
        <v>765</v>
      </c>
      <c r="AX924" t="s">
        <v>990</v>
      </c>
      <c r="AY924">
        <v>0</v>
      </c>
      <c r="AZ924" t="s">
        <v>994</v>
      </c>
      <c r="BA924">
        <v>1179740891400</v>
      </c>
      <c r="BD924">
        <v>1</v>
      </c>
      <c r="BF924" t="s">
        <v>2563</v>
      </c>
      <c r="BG924">
        <v>1333314600</v>
      </c>
      <c r="BH924" t="s">
        <v>995</v>
      </c>
      <c r="BI924">
        <v>5</v>
      </c>
      <c r="BJ924">
        <v>5</v>
      </c>
      <c r="BK924">
        <v>1300</v>
      </c>
      <c r="BL924" t="s">
        <v>2543</v>
      </c>
    </row>
    <row r="925" spans="3:64">
      <c r="C925" s="2">
        <v>244482</v>
      </c>
      <c r="D925" s="2">
        <v>244482</v>
      </c>
      <c r="F925">
        <v>489</v>
      </c>
      <c r="G925" t="s">
        <v>2531</v>
      </c>
      <c r="H925">
        <v>23</v>
      </c>
      <c r="I925" t="s">
        <v>2532</v>
      </c>
      <c r="J925" t="s">
        <v>985</v>
      </c>
      <c r="K925" t="s">
        <v>986</v>
      </c>
      <c r="L925">
        <v>923</v>
      </c>
      <c r="N925" t="s">
        <v>2905</v>
      </c>
      <c r="O925" t="s">
        <v>2906</v>
      </c>
      <c r="P925">
        <v>1</v>
      </c>
      <c r="Q925" t="s">
        <v>2907</v>
      </c>
      <c r="R925" s="2">
        <v>244481</v>
      </c>
      <c r="S925" s="2">
        <v>244482</v>
      </c>
      <c r="T925" t="s">
        <v>2908</v>
      </c>
      <c r="U925">
        <v>23015267</v>
      </c>
      <c r="V925" t="s">
        <v>183</v>
      </c>
      <c r="W925">
        <v>5</v>
      </c>
      <c r="X925">
        <v>5</v>
      </c>
      <c r="Y925">
        <v>5</v>
      </c>
      <c r="Z925">
        <v>5</v>
      </c>
      <c r="AA925">
        <v>0</v>
      </c>
      <c r="AB925">
        <v>0</v>
      </c>
      <c r="AC925">
        <v>0</v>
      </c>
      <c r="AD925">
        <v>0</v>
      </c>
      <c r="AE925">
        <v>5</v>
      </c>
      <c r="AF925">
        <v>5</v>
      </c>
      <c r="AI925" t="s">
        <v>2537</v>
      </c>
      <c r="AJ925" t="s">
        <v>989</v>
      </c>
      <c r="AK925" t="s">
        <v>1039</v>
      </c>
      <c r="AL925" t="s">
        <v>1008</v>
      </c>
      <c r="AM925" t="s">
        <v>1009</v>
      </c>
      <c r="AN925" t="s">
        <v>2538</v>
      </c>
      <c r="AO925" t="s">
        <v>2539</v>
      </c>
      <c r="AP925">
        <v>10</v>
      </c>
      <c r="AQ925">
        <v>1</v>
      </c>
      <c r="AT925" t="s">
        <v>2540</v>
      </c>
      <c r="AU925" t="s">
        <v>2562</v>
      </c>
      <c r="AV925" t="s">
        <v>765</v>
      </c>
      <c r="AW925" t="s">
        <v>765</v>
      </c>
      <c r="AX925" t="s">
        <v>990</v>
      </c>
      <c r="AY925">
        <v>0</v>
      </c>
      <c r="AZ925" t="s">
        <v>994</v>
      </c>
      <c r="BA925">
        <v>1179740891400</v>
      </c>
      <c r="BD925">
        <v>1</v>
      </c>
      <c r="BF925" t="s">
        <v>2563</v>
      </c>
      <c r="BG925">
        <v>1333314600</v>
      </c>
      <c r="BH925" t="s">
        <v>995</v>
      </c>
      <c r="BI925">
        <v>5</v>
      </c>
      <c r="BJ925">
        <v>5</v>
      </c>
      <c r="BK925">
        <v>1300</v>
      </c>
      <c r="BL925" t="s">
        <v>2543</v>
      </c>
    </row>
    <row r="926" spans="3:64">
      <c r="C926" s="2">
        <v>244482</v>
      </c>
      <c r="D926" s="2">
        <v>244482</v>
      </c>
      <c r="F926">
        <v>489</v>
      </c>
      <c r="G926" t="s">
        <v>2531</v>
      </c>
      <c r="H926">
        <v>23</v>
      </c>
      <c r="I926" t="s">
        <v>2532</v>
      </c>
      <c r="J926" t="s">
        <v>985</v>
      </c>
      <c r="K926" t="s">
        <v>986</v>
      </c>
      <c r="L926">
        <v>923</v>
      </c>
      <c r="N926" t="s">
        <v>2905</v>
      </c>
      <c r="O926" t="s">
        <v>2906</v>
      </c>
      <c r="P926">
        <v>1</v>
      </c>
      <c r="Q926" t="s">
        <v>2907</v>
      </c>
      <c r="R926" s="2">
        <v>244481</v>
      </c>
      <c r="S926" s="2">
        <v>244482</v>
      </c>
      <c r="T926" t="s">
        <v>2908</v>
      </c>
      <c r="U926">
        <v>23086658</v>
      </c>
      <c r="V926" t="s">
        <v>140</v>
      </c>
      <c r="W926">
        <v>5</v>
      </c>
      <c r="X926">
        <v>5</v>
      </c>
      <c r="Y926">
        <v>5</v>
      </c>
      <c r="Z926">
        <v>5</v>
      </c>
      <c r="AA926">
        <v>0</v>
      </c>
      <c r="AB926">
        <v>0</v>
      </c>
      <c r="AC926">
        <v>0</v>
      </c>
      <c r="AD926">
        <v>0</v>
      </c>
      <c r="AE926">
        <v>5</v>
      </c>
      <c r="AF926">
        <v>5</v>
      </c>
      <c r="AI926" t="s">
        <v>2537</v>
      </c>
      <c r="AJ926" t="s">
        <v>989</v>
      </c>
      <c r="AK926" t="s">
        <v>1039</v>
      </c>
      <c r="AL926" t="s">
        <v>1008</v>
      </c>
      <c r="AM926" t="s">
        <v>1009</v>
      </c>
      <c r="AN926" t="s">
        <v>2538</v>
      </c>
      <c r="AO926" t="s">
        <v>2539</v>
      </c>
      <c r="AP926">
        <v>10</v>
      </c>
      <c r="AQ926">
        <v>1</v>
      </c>
      <c r="AT926" t="s">
        <v>2540</v>
      </c>
      <c r="AU926" t="s">
        <v>2562</v>
      </c>
      <c r="AV926" t="s">
        <v>765</v>
      </c>
      <c r="AW926" t="s">
        <v>765</v>
      </c>
      <c r="AX926" t="s">
        <v>990</v>
      </c>
      <c r="AY926">
        <v>0</v>
      </c>
      <c r="AZ926" t="s">
        <v>994</v>
      </c>
      <c r="BA926">
        <v>1179740891400</v>
      </c>
      <c r="BD926">
        <v>1</v>
      </c>
      <c r="BF926" t="s">
        <v>2563</v>
      </c>
      <c r="BG926">
        <v>1333314600</v>
      </c>
      <c r="BH926" t="s">
        <v>995</v>
      </c>
      <c r="BI926">
        <v>5</v>
      </c>
      <c r="BJ926">
        <v>5</v>
      </c>
      <c r="BK926">
        <v>1300</v>
      </c>
      <c r="BL926" t="s">
        <v>2543</v>
      </c>
    </row>
    <row r="927" spans="3:64">
      <c r="C927" s="2">
        <v>244482</v>
      </c>
      <c r="D927" s="2">
        <v>244482</v>
      </c>
      <c r="F927">
        <v>489</v>
      </c>
      <c r="G927" t="s">
        <v>2531</v>
      </c>
      <c r="H927">
        <v>23</v>
      </c>
      <c r="I927" t="s">
        <v>2532</v>
      </c>
      <c r="J927" t="s">
        <v>985</v>
      </c>
      <c r="K927" t="s">
        <v>986</v>
      </c>
      <c r="L927">
        <v>923</v>
      </c>
      <c r="N927" t="s">
        <v>2905</v>
      </c>
      <c r="O927" t="s">
        <v>2906</v>
      </c>
      <c r="P927">
        <v>1</v>
      </c>
      <c r="Q927" t="s">
        <v>2907</v>
      </c>
      <c r="R927" s="2">
        <v>244481</v>
      </c>
      <c r="S927" s="2">
        <v>244482</v>
      </c>
      <c r="T927" t="s">
        <v>2908</v>
      </c>
      <c r="U927">
        <v>23086963</v>
      </c>
      <c r="V927" t="s">
        <v>142</v>
      </c>
      <c r="W927">
        <v>18</v>
      </c>
      <c r="X927">
        <v>18</v>
      </c>
      <c r="Y927">
        <v>18</v>
      </c>
      <c r="Z927">
        <v>18</v>
      </c>
      <c r="AA927">
        <v>0</v>
      </c>
      <c r="AB927">
        <v>0</v>
      </c>
      <c r="AC927">
        <v>0</v>
      </c>
      <c r="AD927">
        <v>0</v>
      </c>
      <c r="AE927">
        <v>18</v>
      </c>
      <c r="AF927">
        <v>18</v>
      </c>
      <c r="AI927" t="s">
        <v>2537</v>
      </c>
      <c r="AJ927" t="s">
        <v>989</v>
      </c>
      <c r="AK927" t="s">
        <v>1039</v>
      </c>
      <c r="AL927" t="s">
        <v>1008</v>
      </c>
      <c r="AM927" t="s">
        <v>1009</v>
      </c>
      <c r="AN927" t="s">
        <v>2538</v>
      </c>
      <c r="AO927" t="s">
        <v>2539</v>
      </c>
      <c r="AP927">
        <v>10</v>
      </c>
      <c r="AQ927">
        <v>1</v>
      </c>
      <c r="AT927" t="s">
        <v>2540</v>
      </c>
      <c r="AU927" t="s">
        <v>2562</v>
      </c>
      <c r="AV927" t="s">
        <v>765</v>
      </c>
      <c r="AW927" t="s">
        <v>765</v>
      </c>
      <c r="AX927" t="s">
        <v>990</v>
      </c>
      <c r="AY927">
        <v>0</v>
      </c>
      <c r="AZ927" t="s">
        <v>994</v>
      </c>
      <c r="BA927">
        <v>1179740891400</v>
      </c>
      <c r="BD927">
        <v>1</v>
      </c>
      <c r="BF927" t="s">
        <v>2563</v>
      </c>
      <c r="BG927">
        <v>1333314600</v>
      </c>
      <c r="BH927" t="s">
        <v>995</v>
      </c>
      <c r="BI927">
        <v>18</v>
      </c>
      <c r="BJ927">
        <v>18</v>
      </c>
      <c r="BK927">
        <v>1300</v>
      </c>
      <c r="BL927" t="s">
        <v>2543</v>
      </c>
    </row>
    <row r="928" spans="3:64">
      <c r="C928" s="2">
        <v>244482</v>
      </c>
      <c r="D928" s="2">
        <v>244482</v>
      </c>
      <c r="F928">
        <v>489</v>
      </c>
      <c r="G928" t="s">
        <v>2531</v>
      </c>
      <c r="H928">
        <v>23</v>
      </c>
      <c r="I928" t="s">
        <v>2532</v>
      </c>
      <c r="J928" t="s">
        <v>985</v>
      </c>
      <c r="K928" t="s">
        <v>986</v>
      </c>
      <c r="L928">
        <v>923</v>
      </c>
      <c r="N928" t="s">
        <v>2905</v>
      </c>
      <c r="O928" t="s">
        <v>2906</v>
      </c>
      <c r="P928">
        <v>1</v>
      </c>
      <c r="Q928" t="s">
        <v>2907</v>
      </c>
      <c r="R928" s="2">
        <v>244481</v>
      </c>
      <c r="S928" s="2">
        <v>244482</v>
      </c>
      <c r="T928" t="s">
        <v>2908</v>
      </c>
      <c r="U928">
        <v>23086966</v>
      </c>
      <c r="V928" t="s">
        <v>199</v>
      </c>
      <c r="W928">
        <v>3</v>
      </c>
      <c r="X928">
        <v>3</v>
      </c>
      <c r="Y928">
        <v>3</v>
      </c>
      <c r="Z928">
        <v>3</v>
      </c>
      <c r="AA928">
        <v>0</v>
      </c>
      <c r="AB928">
        <v>0</v>
      </c>
      <c r="AC928">
        <v>0</v>
      </c>
      <c r="AD928">
        <v>0</v>
      </c>
      <c r="AE928">
        <v>3</v>
      </c>
      <c r="AF928">
        <v>3</v>
      </c>
      <c r="AI928" t="s">
        <v>2537</v>
      </c>
      <c r="AJ928" t="s">
        <v>989</v>
      </c>
      <c r="AK928" t="s">
        <v>1039</v>
      </c>
      <c r="AL928" t="s">
        <v>1008</v>
      </c>
      <c r="AM928" t="s">
        <v>1009</v>
      </c>
      <c r="AN928" t="s">
        <v>2538</v>
      </c>
      <c r="AO928" t="s">
        <v>2539</v>
      </c>
      <c r="AP928">
        <v>10</v>
      </c>
      <c r="AQ928">
        <v>1</v>
      </c>
      <c r="AT928" t="s">
        <v>2540</v>
      </c>
      <c r="AU928" t="s">
        <v>2562</v>
      </c>
      <c r="AV928" t="s">
        <v>765</v>
      </c>
      <c r="AW928" t="s">
        <v>765</v>
      </c>
      <c r="AX928" t="s">
        <v>990</v>
      </c>
      <c r="AY928">
        <v>0</v>
      </c>
      <c r="AZ928" t="s">
        <v>994</v>
      </c>
      <c r="BA928">
        <v>1179740891400</v>
      </c>
      <c r="BD928">
        <v>1</v>
      </c>
      <c r="BF928" t="s">
        <v>2563</v>
      </c>
      <c r="BG928">
        <v>1333314600</v>
      </c>
      <c r="BH928" t="s">
        <v>995</v>
      </c>
      <c r="BI928">
        <v>3</v>
      </c>
      <c r="BJ928">
        <v>3</v>
      </c>
      <c r="BK928">
        <v>1300</v>
      </c>
      <c r="BL928" t="s">
        <v>2543</v>
      </c>
    </row>
    <row r="929" spans="3:64">
      <c r="C929" s="2">
        <v>244482</v>
      </c>
      <c r="D929" s="2">
        <v>244482</v>
      </c>
      <c r="F929">
        <v>489</v>
      </c>
      <c r="G929" t="s">
        <v>2531</v>
      </c>
      <c r="H929">
        <v>23</v>
      </c>
      <c r="I929" t="s">
        <v>2532</v>
      </c>
      <c r="J929" t="s">
        <v>985</v>
      </c>
      <c r="K929" t="s">
        <v>986</v>
      </c>
      <c r="L929">
        <v>923</v>
      </c>
      <c r="N929" t="s">
        <v>2905</v>
      </c>
      <c r="O929" t="s">
        <v>2906</v>
      </c>
      <c r="P929">
        <v>1</v>
      </c>
      <c r="Q929" t="s">
        <v>2907</v>
      </c>
      <c r="R929" s="2">
        <v>244481</v>
      </c>
      <c r="S929" s="2">
        <v>244482</v>
      </c>
      <c r="T929" t="s">
        <v>2908</v>
      </c>
      <c r="U929">
        <v>23086965</v>
      </c>
      <c r="V929" t="s">
        <v>225</v>
      </c>
      <c r="W929">
        <v>6</v>
      </c>
      <c r="X929">
        <v>6</v>
      </c>
      <c r="Y929">
        <v>6</v>
      </c>
      <c r="Z929">
        <v>6</v>
      </c>
      <c r="AA929">
        <v>0</v>
      </c>
      <c r="AB929">
        <v>0</v>
      </c>
      <c r="AC929">
        <v>0</v>
      </c>
      <c r="AD929">
        <v>0</v>
      </c>
      <c r="AE929">
        <v>6</v>
      </c>
      <c r="AF929">
        <v>6</v>
      </c>
      <c r="AI929" t="s">
        <v>2537</v>
      </c>
      <c r="AJ929" t="s">
        <v>989</v>
      </c>
      <c r="AK929" t="s">
        <v>1039</v>
      </c>
      <c r="AL929" t="s">
        <v>1008</v>
      </c>
      <c r="AM929" t="s">
        <v>1009</v>
      </c>
      <c r="AN929" t="s">
        <v>2538</v>
      </c>
      <c r="AO929" t="s">
        <v>2539</v>
      </c>
      <c r="AP929">
        <v>10</v>
      </c>
      <c r="AQ929">
        <v>1</v>
      </c>
      <c r="AT929" t="s">
        <v>2540</v>
      </c>
      <c r="AU929" t="s">
        <v>2562</v>
      </c>
      <c r="AV929" t="s">
        <v>765</v>
      </c>
      <c r="AW929" t="s">
        <v>765</v>
      </c>
      <c r="AX929" t="s">
        <v>990</v>
      </c>
      <c r="AY929">
        <v>0</v>
      </c>
      <c r="AZ929" t="s">
        <v>994</v>
      </c>
      <c r="BA929">
        <v>1179740891400</v>
      </c>
      <c r="BD929">
        <v>1</v>
      </c>
      <c r="BF929" t="s">
        <v>2563</v>
      </c>
      <c r="BG929">
        <v>1333314600</v>
      </c>
      <c r="BH929" t="s">
        <v>995</v>
      </c>
      <c r="BI929">
        <v>6</v>
      </c>
      <c r="BJ929">
        <v>6</v>
      </c>
      <c r="BK929">
        <v>1300</v>
      </c>
      <c r="BL929" t="s">
        <v>2543</v>
      </c>
    </row>
    <row r="930" spans="3:64">
      <c r="C930" s="2">
        <v>244482</v>
      </c>
      <c r="D930" s="2">
        <v>244482</v>
      </c>
      <c r="F930">
        <v>489</v>
      </c>
      <c r="G930" t="s">
        <v>2531</v>
      </c>
      <c r="H930">
        <v>23</v>
      </c>
      <c r="I930" t="s">
        <v>2532</v>
      </c>
      <c r="J930" t="s">
        <v>985</v>
      </c>
      <c r="K930" t="s">
        <v>986</v>
      </c>
      <c r="L930">
        <v>923</v>
      </c>
      <c r="N930" t="s">
        <v>2905</v>
      </c>
      <c r="O930" t="s">
        <v>2906</v>
      </c>
      <c r="P930">
        <v>1</v>
      </c>
      <c r="Q930" t="s">
        <v>2907</v>
      </c>
      <c r="R930" s="2">
        <v>244481</v>
      </c>
      <c r="S930" s="2">
        <v>244482</v>
      </c>
      <c r="T930" t="s">
        <v>2908</v>
      </c>
      <c r="U930">
        <v>23095547</v>
      </c>
      <c r="V930" t="s">
        <v>144</v>
      </c>
      <c r="W930">
        <v>3</v>
      </c>
      <c r="X930">
        <v>3</v>
      </c>
      <c r="Y930">
        <v>3</v>
      </c>
      <c r="Z930">
        <v>3</v>
      </c>
      <c r="AA930">
        <v>0</v>
      </c>
      <c r="AB930">
        <v>0</v>
      </c>
      <c r="AC930">
        <v>0</v>
      </c>
      <c r="AD930">
        <v>0</v>
      </c>
      <c r="AE930">
        <v>3</v>
      </c>
      <c r="AF930">
        <v>3</v>
      </c>
      <c r="AI930" t="s">
        <v>2537</v>
      </c>
      <c r="AJ930" t="s">
        <v>989</v>
      </c>
      <c r="AK930" t="s">
        <v>1039</v>
      </c>
      <c r="AL930" t="s">
        <v>1008</v>
      </c>
      <c r="AM930" t="s">
        <v>1009</v>
      </c>
      <c r="AN930" t="s">
        <v>2538</v>
      </c>
      <c r="AO930" t="s">
        <v>2539</v>
      </c>
      <c r="AP930">
        <v>10</v>
      </c>
      <c r="AQ930">
        <v>1</v>
      </c>
      <c r="AT930" t="s">
        <v>2540</v>
      </c>
      <c r="AU930" t="s">
        <v>2562</v>
      </c>
      <c r="AV930" t="s">
        <v>765</v>
      </c>
      <c r="AW930" t="s">
        <v>765</v>
      </c>
      <c r="AX930" t="s">
        <v>990</v>
      </c>
      <c r="AY930">
        <v>0</v>
      </c>
      <c r="AZ930" t="s">
        <v>994</v>
      </c>
      <c r="BA930">
        <v>1179740891400</v>
      </c>
      <c r="BD930">
        <v>1</v>
      </c>
      <c r="BF930" t="s">
        <v>2563</v>
      </c>
      <c r="BG930">
        <v>1333314600</v>
      </c>
      <c r="BH930" t="s">
        <v>995</v>
      </c>
      <c r="BI930">
        <v>3</v>
      </c>
      <c r="BJ930">
        <v>3</v>
      </c>
      <c r="BK930">
        <v>1300</v>
      </c>
      <c r="BL930" t="s">
        <v>2543</v>
      </c>
    </row>
    <row r="931" spans="3:64">
      <c r="C931" s="2">
        <v>244482</v>
      </c>
      <c r="D931" s="2">
        <v>244482</v>
      </c>
      <c r="F931">
        <v>489</v>
      </c>
      <c r="G931" t="s">
        <v>2531</v>
      </c>
      <c r="H931">
        <v>23</v>
      </c>
      <c r="I931" t="s">
        <v>2532</v>
      </c>
      <c r="J931" t="s">
        <v>985</v>
      </c>
      <c r="K931" t="s">
        <v>986</v>
      </c>
      <c r="L931">
        <v>923</v>
      </c>
      <c r="N931" t="s">
        <v>2905</v>
      </c>
      <c r="O931" t="s">
        <v>2906</v>
      </c>
      <c r="P931">
        <v>1</v>
      </c>
      <c r="Q931" t="s">
        <v>2907</v>
      </c>
      <c r="R931" s="2">
        <v>244481</v>
      </c>
      <c r="S931" s="2">
        <v>244482</v>
      </c>
      <c r="T931" t="s">
        <v>2908</v>
      </c>
      <c r="U931">
        <v>23090974</v>
      </c>
      <c r="V931" t="s">
        <v>211</v>
      </c>
      <c r="W931">
        <v>3</v>
      </c>
      <c r="X931">
        <v>3</v>
      </c>
      <c r="Y931">
        <v>3</v>
      </c>
      <c r="Z931">
        <v>3</v>
      </c>
      <c r="AA931">
        <v>0</v>
      </c>
      <c r="AB931">
        <v>0</v>
      </c>
      <c r="AC931">
        <v>0</v>
      </c>
      <c r="AD931">
        <v>0</v>
      </c>
      <c r="AE931">
        <v>3</v>
      </c>
      <c r="AF931">
        <v>3</v>
      </c>
      <c r="AI931" t="s">
        <v>2537</v>
      </c>
      <c r="AJ931" t="s">
        <v>989</v>
      </c>
      <c r="AK931" t="s">
        <v>1039</v>
      </c>
      <c r="AL931" t="s">
        <v>1008</v>
      </c>
      <c r="AM931" t="s">
        <v>1009</v>
      </c>
      <c r="AN931" t="s">
        <v>2538</v>
      </c>
      <c r="AO931" t="s">
        <v>2539</v>
      </c>
      <c r="AP931">
        <v>10</v>
      </c>
      <c r="AQ931">
        <v>1</v>
      </c>
      <c r="AT931" t="s">
        <v>2540</v>
      </c>
      <c r="AU931" t="s">
        <v>2562</v>
      </c>
      <c r="AV931" t="s">
        <v>765</v>
      </c>
      <c r="AW931" t="s">
        <v>765</v>
      </c>
      <c r="AX931" t="s">
        <v>990</v>
      </c>
      <c r="AY931">
        <v>0</v>
      </c>
      <c r="AZ931" t="s">
        <v>994</v>
      </c>
      <c r="BA931">
        <v>1179740891400</v>
      </c>
      <c r="BD931">
        <v>1</v>
      </c>
      <c r="BF931" t="s">
        <v>2563</v>
      </c>
      <c r="BG931">
        <v>1333314600</v>
      </c>
      <c r="BH931" t="s">
        <v>995</v>
      </c>
      <c r="BI931">
        <v>3</v>
      </c>
      <c r="BJ931">
        <v>3</v>
      </c>
      <c r="BK931">
        <v>1300</v>
      </c>
      <c r="BL931" t="s">
        <v>2543</v>
      </c>
    </row>
    <row r="932" spans="3:64">
      <c r="C932" s="2">
        <v>244482</v>
      </c>
      <c r="D932" s="2">
        <v>244482</v>
      </c>
      <c r="F932">
        <v>489</v>
      </c>
      <c r="G932" t="s">
        <v>2531</v>
      </c>
      <c r="H932">
        <v>23</v>
      </c>
      <c r="I932" t="s">
        <v>2532</v>
      </c>
      <c r="J932" t="s">
        <v>985</v>
      </c>
      <c r="K932" t="s">
        <v>986</v>
      </c>
      <c r="L932">
        <v>923</v>
      </c>
      <c r="N932" t="s">
        <v>2905</v>
      </c>
      <c r="O932" t="s">
        <v>2906</v>
      </c>
      <c r="P932">
        <v>1</v>
      </c>
      <c r="Q932" t="s">
        <v>2907</v>
      </c>
      <c r="R932" s="2">
        <v>244481</v>
      </c>
      <c r="S932" s="2">
        <v>244482</v>
      </c>
      <c r="T932" t="s">
        <v>2908</v>
      </c>
      <c r="U932">
        <v>23086964</v>
      </c>
      <c r="V932" t="s">
        <v>156</v>
      </c>
      <c r="W932">
        <v>12</v>
      </c>
      <c r="X932">
        <v>12</v>
      </c>
      <c r="Y932">
        <v>12</v>
      </c>
      <c r="Z932">
        <v>12</v>
      </c>
      <c r="AA932">
        <v>0</v>
      </c>
      <c r="AB932">
        <v>0</v>
      </c>
      <c r="AC932">
        <v>0</v>
      </c>
      <c r="AD932">
        <v>0</v>
      </c>
      <c r="AE932">
        <v>12</v>
      </c>
      <c r="AF932">
        <v>12</v>
      </c>
      <c r="AI932" t="s">
        <v>2537</v>
      </c>
      <c r="AJ932" t="s">
        <v>989</v>
      </c>
      <c r="AK932" t="s">
        <v>1039</v>
      </c>
      <c r="AL932" t="s">
        <v>1008</v>
      </c>
      <c r="AM932" t="s">
        <v>1009</v>
      </c>
      <c r="AN932" t="s">
        <v>2538</v>
      </c>
      <c r="AO932" t="s">
        <v>2539</v>
      </c>
      <c r="AP932">
        <v>10</v>
      </c>
      <c r="AQ932">
        <v>1</v>
      </c>
      <c r="AT932" t="s">
        <v>2540</v>
      </c>
      <c r="AU932" t="s">
        <v>2562</v>
      </c>
      <c r="AV932" t="s">
        <v>765</v>
      </c>
      <c r="AW932" t="s">
        <v>765</v>
      </c>
      <c r="AX932" t="s">
        <v>990</v>
      </c>
      <c r="AY932">
        <v>0</v>
      </c>
      <c r="AZ932" t="s">
        <v>994</v>
      </c>
      <c r="BA932">
        <v>1179740891400</v>
      </c>
      <c r="BD932">
        <v>1</v>
      </c>
      <c r="BF932" t="s">
        <v>2563</v>
      </c>
      <c r="BG932">
        <v>1333314600</v>
      </c>
      <c r="BH932" t="s">
        <v>995</v>
      </c>
      <c r="BI932">
        <v>12</v>
      </c>
      <c r="BJ932">
        <v>12</v>
      </c>
      <c r="BK932">
        <v>1300</v>
      </c>
      <c r="BL932" t="s">
        <v>2543</v>
      </c>
    </row>
    <row r="933" spans="3:64">
      <c r="C933" s="2">
        <v>244482</v>
      </c>
      <c r="D933" s="2">
        <v>244482</v>
      </c>
      <c r="F933">
        <v>489</v>
      </c>
      <c r="G933" t="s">
        <v>2531</v>
      </c>
      <c r="H933">
        <v>23</v>
      </c>
      <c r="I933" t="s">
        <v>2532</v>
      </c>
      <c r="J933" t="s">
        <v>985</v>
      </c>
      <c r="K933" t="s">
        <v>986</v>
      </c>
      <c r="L933">
        <v>923</v>
      </c>
      <c r="N933" t="s">
        <v>2905</v>
      </c>
      <c r="O933" t="s">
        <v>2906</v>
      </c>
      <c r="P933">
        <v>1</v>
      </c>
      <c r="Q933" t="s">
        <v>2907</v>
      </c>
      <c r="R933" s="2">
        <v>244481</v>
      </c>
      <c r="S933" s="2">
        <v>244482</v>
      </c>
      <c r="T933" t="s">
        <v>2908</v>
      </c>
      <c r="U933">
        <v>23090984</v>
      </c>
      <c r="V933" t="s">
        <v>227</v>
      </c>
      <c r="W933">
        <v>6</v>
      </c>
      <c r="X933">
        <v>6</v>
      </c>
      <c r="Y933">
        <v>6</v>
      </c>
      <c r="Z933">
        <v>6</v>
      </c>
      <c r="AA933">
        <v>0</v>
      </c>
      <c r="AB933">
        <v>0</v>
      </c>
      <c r="AC933">
        <v>0</v>
      </c>
      <c r="AD933">
        <v>0</v>
      </c>
      <c r="AE933">
        <v>6</v>
      </c>
      <c r="AF933">
        <v>6</v>
      </c>
      <c r="AI933" t="s">
        <v>2537</v>
      </c>
      <c r="AJ933" t="s">
        <v>989</v>
      </c>
      <c r="AK933" t="s">
        <v>1039</v>
      </c>
      <c r="AL933" t="s">
        <v>1008</v>
      </c>
      <c r="AM933" t="s">
        <v>1009</v>
      </c>
      <c r="AN933" t="s">
        <v>2538</v>
      </c>
      <c r="AO933" t="s">
        <v>2539</v>
      </c>
      <c r="AP933">
        <v>10</v>
      </c>
      <c r="AQ933">
        <v>1</v>
      </c>
      <c r="AT933" t="s">
        <v>2540</v>
      </c>
      <c r="AU933" t="s">
        <v>2562</v>
      </c>
      <c r="AV933" t="s">
        <v>765</v>
      </c>
      <c r="AW933" t="s">
        <v>765</v>
      </c>
      <c r="AX933" t="s">
        <v>990</v>
      </c>
      <c r="AY933">
        <v>0</v>
      </c>
      <c r="AZ933" t="s">
        <v>994</v>
      </c>
      <c r="BA933">
        <v>1179740891400</v>
      </c>
      <c r="BD933">
        <v>1</v>
      </c>
      <c r="BF933" t="s">
        <v>2563</v>
      </c>
      <c r="BG933">
        <v>1333314600</v>
      </c>
      <c r="BH933" t="s">
        <v>995</v>
      </c>
      <c r="BI933">
        <v>6</v>
      </c>
      <c r="BJ933">
        <v>6</v>
      </c>
      <c r="BK933">
        <v>1300</v>
      </c>
      <c r="BL933" t="s">
        <v>2543</v>
      </c>
    </row>
    <row r="934" spans="3:64">
      <c r="C934" s="2">
        <v>244482</v>
      </c>
      <c r="D934" s="2">
        <v>244482</v>
      </c>
      <c r="F934">
        <v>489</v>
      </c>
      <c r="G934" t="s">
        <v>2531</v>
      </c>
      <c r="H934">
        <v>23</v>
      </c>
      <c r="I934" t="s">
        <v>2532</v>
      </c>
      <c r="J934" t="s">
        <v>985</v>
      </c>
      <c r="K934" t="s">
        <v>986</v>
      </c>
      <c r="L934">
        <v>923</v>
      </c>
      <c r="N934" t="s">
        <v>2905</v>
      </c>
      <c r="O934" t="s">
        <v>2906</v>
      </c>
      <c r="P934">
        <v>1</v>
      </c>
      <c r="Q934" t="s">
        <v>2907</v>
      </c>
      <c r="R934" s="2">
        <v>244481</v>
      </c>
      <c r="S934" s="2">
        <v>244482</v>
      </c>
      <c r="T934" t="s">
        <v>2908</v>
      </c>
      <c r="U934">
        <v>23086969</v>
      </c>
      <c r="V934" t="s">
        <v>189</v>
      </c>
      <c r="W934">
        <v>9</v>
      </c>
      <c r="X934">
        <v>9</v>
      </c>
      <c r="Y934">
        <v>9</v>
      </c>
      <c r="Z934">
        <v>9</v>
      </c>
      <c r="AA934">
        <v>0</v>
      </c>
      <c r="AB934">
        <v>0</v>
      </c>
      <c r="AC934">
        <v>0</v>
      </c>
      <c r="AD934">
        <v>0</v>
      </c>
      <c r="AE934">
        <v>9</v>
      </c>
      <c r="AF934">
        <v>9</v>
      </c>
      <c r="AI934" t="s">
        <v>2537</v>
      </c>
      <c r="AJ934" t="s">
        <v>989</v>
      </c>
      <c r="AK934" t="s">
        <v>1039</v>
      </c>
      <c r="AL934" t="s">
        <v>1008</v>
      </c>
      <c r="AM934" t="s">
        <v>1009</v>
      </c>
      <c r="AN934" t="s">
        <v>2538</v>
      </c>
      <c r="AO934" t="s">
        <v>2539</v>
      </c>
      <c r="AP934">
        <v>10</v>
      </c>
      <c r="AQ934">
        <v>1</v>
      </c>
      <c r="AT934" t="s">
        <v>2540</v>
      </c>
      <c r="AU934" t="s">
        <v>2562</v>
      </c>
      <c r="AV934" t="s">
        <v>765</v>
      </c>
      <c r="AW934" t="s">
        <v>765</v>
      </c>
      <c r="AX934" t="s">
        <v>990</v>
      </c>
      <c r="AY934">
        <v>0</v>
      </c>
      <c r="AZ934" t="s">
        <v>994</v>
      </c>
      <c r="BA934">
        <v>1179740891400</v>
      </c>
      <c r="BD934">
        <v>1</v>
      </c>
      <c r="BF934" t="s">
        <v>2563</v>
      </c>
      <c r="BG934">
        <v>1333314600</v>
      </c>
      <c r="BH934" t="s">
        <v>995</v>
      </c>
      <c r="BI934">
        <v>9</v>
      </c>
      <c r="BJ934">
        <v>9</v>
      </c>
      <c r="BK934">
        <v>1300</v>
      </c>
      <c r="BL934" t="s">
        <v>2543</v>
      </c>
    </row>
    <row r="935" spans="3:64">
      <c r="C935" s="2">
        <v>244482</v>
      </c>
      <c r="D935" s="2">
        <v>244482</v>
      </c>
      <c r="F935">
        <v>489</v>
      </c>
      <c r="G935" t="s">
        <v>2531</v>
      </c>
      <c r="H935">
        <v>23</v>
      </c>
      <c r="I935" t="s">
        <v>2532</v>
      </c>
      <c r="J935" t="s">
        <v>985</v>
      </c>
      <c r="K935" t="s">
        <v>986</v>
      </c>
      <c r="L935">
        <v>923</v>
      </c>
      <c r="N935" t="s">
        <v>2905</v>
      </c>
      <c r="O935" t="s">
        <v>2906</v>
      </c>
      <c r="P935">
        <v>1</v>
      </c>
      <c r="Q935" t="s">
        <v>2907</v>
      </c>
      <c r="R935" s="2">
        <v>244481</v>
      </c>
      <c r="S935" s="2">
        <v>244482</v>
      </c>
      <c r="T935" t="s">
        <v>2908</v>
      </c>
      <c r="U935">
        <v>23086970</v>
      </c>
      <c r="V935" t="s">
        <v>191</v>
      </c>
      <c r="W935">
        <v>3</v>
      </c>
      <c r="X935">
        <v>3</v>
      </c>
      <c r="Y935">
        <v>3</v>
      </c>
      <c r="Z935">
        <v>3</v>
      </c>
      <c r="AA935">
        <v>0</v>
      </c>
      <c r="AB935">
        <v>0</v>
      </c>
      <c r="AC935">
        <v>0</v>
      </c>
      <c r="AD935">
        <v>0</v>
      </c>
      <c r="AE935">
        <v>3</v>
      </c>
      <c r="AF935">
        <v>3</v>
      </c>
      <c r="AI935" t="s">
        <v>2537</v>
      </c>
      <c r="AJ935" t="s">
        <v>989</v>
      </c>
      <c r="AK935" t="s">
        <v>1039</v>
      </c>
      <c r="AL935" t="s">
        <v>1008</v>
      </c>
      <c r="AM935" t="s">
        <v>1009</v>
      </c>
      <c r="AN935" t="s">
        <v>2538</v>
      </c>
      <c r="AO935" t="s">
        <v>2539</v>
      </c>
      <c r="AP935">
        <v>10</v>
      </c>
      <c r="AQ935">
        <v>1</v>
      </c>
      <c r="AT935" t="s">
        <v>2540</v>
      </c>
      <c r="AU935" t="s">
        <v>2562</v>
      </c>
      <c r="AV935" t="s">
        <v>765</v>
      </c>
      <c r="AW935" t="s">
        <v>765</v>
      </c>
      <c r="AX935" t="s">
        <v>990</v>
      </c>
      <c r="AY935">
        <v>0</v>
      </c>
      <c r="AZ935" t="s">
        <v>994</v>
      </c>
      <c r="BA935">
        <v>1179740891400</v>
      </c>
      <c r="BD935">
        <v>1</v>
      </c>
      <c r="BF935" t="s">
        <v>2563</v>
      </c>
      <c r="BG935">
        <v>1333314600</v>
      </c>
      <c r="BH935" t="s">
        <v>995</v>
      </c>
      <c r="BI935">
        <v>3</v>
      </c>
      <c r="BJ935">
        <v>3</v>
      </c>
      <c r="BK935">
        <v>1300</v>
      </c>
      <c r="BL935" t="s">
        <v>2543</v>
      </c>
    </row>
    <row r="936" spans="3:64">
      <c r="C936" s="2">
        <v>244482</v>
      </c>
      <c r="D936" s="2">
        <v>244482</v>
      </c>
      <c r="F936">
        <v>489</v>
      </c>
      <c r="G936" t="s">
        <v>2531</v>
      </c>
      <c r="H936">
        <v>23</v>
      </c>
      <c r="I936" t="s">
        <v>2532</v>
      </c>
      <c r="J936" t="s">
        <v>985</v>
      </c>
      <c r="K936" t="s">
        <v>986</v>
      </c>
      <c r="L936">
        <v>923</v>
      </c>
      <c r="N936" t="s">
        <v>2905</v>
      </c>
      <c r="O936" t="s">
        <v>2906</v>
      </c>
      <c r="P936">
        <v>1</v>
      </c>
      <c r="Q936" t="s">
        <v>2907</v>
      </c>
      <c r="R936" s="2">
        <v>244481</v>
      </c>
      <c r="S936" s="2">
        <v>244482</v>
      </c>
      <c r="T936" t="s">
        <v>2908</v>
      </c>
      <c r="U936">
        <v>23039556</v>
      </c>
      <c r="V936" t="s">
        <v>267</v>
      </c>
      <c r="W936">
        <v>5</v>
      </c>
      <c r="X936">
        <v>25</v>
      </c>
      <c r="Y936">
        <v>5</v>
      </c>
      <c r="Z936">
        <v>25</v>
      </c>
      <c r="AA936">
        <v>0</v>
      </c>
      <c r="AB936">
        <v>0</v>
      </c>
      <c r="AC936">
        <v>0</v>
      </c>
      <c r="AD936">
        <v>0</v>
      </c>
      <c r="AE936">
        <v>5</v>
      </c>
      <c r="AF936">
        <v>25</v>
      </c>
      <c r="AI936" t="s">
        <v>2537</v>
      </c>
      <c r="AJ936" t="s">
        <v>989</v>
      </c>
      <c r="AK936" t="s">
        <v>1039</v>
      </c>
      <c r="AL936" t="s">
        <v>1008</v>
      </c>
      <c r="AM936" t="s">
        <v>1009</v>
      </c>
      <c r="AN936" t="s">
        <v>2538</v>
      </c>
      <c r="AO936" t="s">
        <v>2539</v>
      </c>
      <c r="AP936">
        <v>10</v>
      </c>
      <c r="AQ936">
        <v>1</v>
      </c>
      <c r="AT936" t="s">
        <v>2540</v>
      </c>
      <c r="AU936" t="s">
        <v>2562</v>
      </c>
      <c r="AV936" t="s">
        <v>1010</v>
      </c>
      <c r="AW936" t="s">
        <v>765</v>
      </c>
      <c r="AX936" t="s">
        <v>990</v>
      </c>
      <c r="AY936">
        <v>0</v>
      </c>
      <c r="AZ936" t="s">
        <v>994</v>
      </c>
      <c r="BA936">
        <v>1179740891400</v>
      </c>
      <c r="BD936">
        <v>1</v>
      </c>
      <c r="BF936" t="s">
        <v>2563</v>
      </c>
      <c r="BG936">
        <v>1333314600</v>
      </c>
      <c r="BH936" t="s">
        <v>995</v>
      </c>
      <c r="BI936">
        <v>5</v>
      </c>
      <c r="BJ936">
        <v>25</v>
      </c>
      <c r="BK936">
        <v>1300</v>
      </c>
      <c r="BL936" t="s">
        <v>2543</v>
      </c>
    </row>
    <row r="937" spans="3:64">
      <c r="C937" s="2">
        <v>244482</v>
      </c>
      <c r="D937" s="2">
        <v>244482</v>
      </c>
      <c r="F937">
        <v>489</v>
      </c>
      <c r="G937" t="s">
        <v>2531</v>
      </c>
      <c r="H937">
        <v>23</v>
      </c>
      <c r="I937" t="s">
        <v>2532</v>
      </c>
      <c r="J937" t="s">
        <v>985</v>
      </c>
      <c r="K937" t="s">
        <v>986</v>
      </c>
      <c r="L937">
        <v>923</v>
      </c>
      <c r="N937" t="s">
        <v>2909</v>
      </c>
      <c r="O937" t="s">
        <v>2910</v>
      </c>
      <c r="P937">
        <v>1</v>
      </c>
      <c r="Q937" t="s">
        <v>2911</v>
      </c>
      <c r="R937" s="2">
        <v>244481</v>
      </c>
      <c r="S937" s="2">
        <v>244482</v>
      </c>
      <c r="T937" t="s">
        <v>2912</v>
      </c>
      <c r="U937">
        <v>23086963</v>
      </c>
      <c r="V937" t="s">
        <v>142</v>
      </c>
      <c r="W937">
        <v>6</v>
      </c>
      <c r="X937">
        <v>6</v>
      </c>
      <c r="Y937">
        <v>6</v>
      </c>
      <c r="Z937">
        <v>6</v>
      </c>
      <c r="AA937">
        <v>0</v>
      </c>
      <c r="AB937">
        <v>0</v>
      </c>
      <c r="AC937">
        <v>0</v>
      </c>
      <c r="AD937">
        <v>0</v>
      </c>
      <c r="AE937">
        <v>6</v>
      </c>
      <c r="AF937">
        <v>6</v>
      </c>
      <c r="AI937" t="s">
        <v>2537</v>
      </c>
      <c r="AJ937" t="s">
        <v>989</v>
      </c>
      <c r="AK937" t="s">
        <v>1039</v>
      </c>
      <c r="AL937" t="s">
        <v>1008</v>
      </c>
      <c r="AM937" t="s">
        <v>1009</v>
      </c>
      <c r="AN937" t="s">
        <v>2538</v>
      </c>
      <c r="AO937" t="s">
        <v>2539</v>
      </c>
      <c r="AP937">
        <v>10</v>
      </c>
      <c r="AQ937">
        <v>1</v>
      </c>
      <c r="AT937" t="s">
        <v>2540</v>
      </c>
      <c r="AU937" t="s">
        <v>2562</v>
      </c>
      <c r="AV937" t="s">
        <v>765</v>
      </c>
      <c r="AW937" t="s">
        <v>765</v>
      </c>
      <c r="AX937" t="s">
        <v>990</v>
      </c>
      <c r="AY937">
        <v>0</v>
      </c>
      <c r="AZ937" t="s">
        <v>994</v>
      </c>
      <c r="BA937">
        <v>1179740891415</v>
      </c>
      <c r="BD937">
        <v>1</v>
      </c>
      <c r="BF937" t="s">
        <v>2563</v>
      </c>
      <c r="BG937">
        <v>1333314600</v>
      </c>
      <c r="BH937" t="s">
        <v>995</v>
      </c>
      <c r="BI937">
        <v>6</v>
      </c>
      <c r="BJ937">
        <v>6</v>
      </c>
      <c r="BK937">
        <v>1300</v>
      </c>
      <c r="BL937" t="s">
        <v>2543</v>
      </c>
    </row>
    <row r="938" spans="3:64">
      <c r="C938" s="2">
        <v>244482</v>
      </c>
      <c r="D938" s="2">
        <v>244482</v>
      </c>
      <c r="F938">
        <v>489</v>
      </c>
      <c r="G938" t="s">
        <v>2531</v>
      </c>
      <c r="H938">
        <v>23</v>
      </c>
      <c r="I938" t="s">
        <v>2532</v>
      </c>
      <c r="J938" t="s">
        <v>985</v>
      </c>
      <c r="K938" t="s">
        <v>986</v>
      </c>
      <c r="L938">
        <v>923</v>
      </c>
      <c r="N938" t="s">
        <v>2909</v>
      </c>
      <c r="O938" t="s">
        <v>2910</v>
      </c>
      <c r="P938">
        <v>1</v>
      </c>
      <c r="Q938" t="s">
        <v>2911</v>
      </c>
      <c r="R938" s="2">
        <v>244481</v>
      </c>
      <c r="S938" s="2">
        <v>244482</v>
      </c>
      <c r="T938" t="s">
        <v>2912</v>
      </c>
      <c r="U938">
        <v>23086964</v>
      </c>
      <c r="V938" t="s">
        <v>156</v>
      </c>
      <c r="W938">
        <v>3</v>
      </c>
      <c r="X938">
        <v>3</v>
      </c>
      <c r="Y938">
        <v>3</v>
      </c>
      <c r="Z938">
        <v>3</v>
      </c>
      <c r="AA938">
        <v>0</v>
      </c>
      <c r="AB938">
        <v>0</v>
      </c>
      <c r="AC938">
        <v>0</v>
      </c>
      <c r="AD938">
        <v>0</v>
      </c>
      <c r="AE938">
        <v>3</v>
      </c>
      <c r="AF938">
        <v>3</v>
      </c>
      <c r="AI938" t="s">
        <v>2537</v>
      </c>
      <c r="AJ938" t="s">
        <v>989</v>
      </c>
      <c r="AK938" t="s">
        <v>1039</v>
      </c>
      <c r="AL938" t="s">
        <v>1008</v>
      </c>
      <c r="AM938" t="s">
        <v>1009</v>
      </c>
      <c r="AN938" t="s">
        <v>2538</v>
      </c>
      <c r="AO938" t="s">
        <v>2539</v>
      </c>
      <c r="AP938">
        <v>10</v>
      </c>
      <c r="AQ938">
        <v>1</v>
      </c>
      <c r="AT938" t="s">
        <v>2540</v>
      </c>
      <c r="AU938" t="s">
        <v>2562</v>
      </c>
      <c r="AV938" t="s">
        <v>765</v>
      </c>
      <c r="AW938" t="s">
        <v>765</v>
      </c>
      <c r="AX938" t="s">
        <v>990</v>
      </c>
      <c r="AY938">
        <v>0</v>
      </c>
      <c r="AZ938" t="s">
        <v>994</v>
      </c>
      <c r="BA938">
        <v>1179740891415</v>
      </c>
      <c r="BD938">
        <v>1</v>
      </c>
      <c r="BF938" t="s">
        <v>2563</v>
      </c>
      <c r="BG938">
        <v>1333314600</v>
      </c>
      <c r="BH938" t="s">
        <v>995</v>
      </c>
      <c r="BI938">
        <v>3</v>
      </c>
      <c r="BJ938">
        <v>3</v>
      </c>
      <c r="BK938">
        <v>1300</v>
      </c>
      <c r="BL938" t="s">
        <v>2543</v>
      </c>
    </row>
    <row r="939" spans="3:64">
      <c r="C939" s="2">
        <v>244482</v>
      </c>
      <c r="D939" s="2">
        <v>244482</v>
      </c>
      <c r="F939">
        <v>489</v>
      </c>
      <c r="G939" t="s">
        <v>2531</v>
      </c>
      <c r="H939">
        <v>23</v>
      </c>
      <c r="I939" t="s">
        <v>2532</v>
      </c>
      <c r="J939" t="s">
        <v>985</v>
      </c>
      <c r="K939" t="s">
        <v>986</v>
      </c>
      <c r="L939">
        <v>923</v>
      </c>
      <c r="N939" t="s">
        <v>2909</v>
      </c>
      <c r="O939" t="s">
        <v>2910</v>
      </c>
      <c r="P939">
        <v>1</v>
      </c>
      <c r="Q939" t="s">
        <v>2911</v>
      </c>
      <c r="R939" s="2">
        <v>244481</v>
      </c>
      <c r="S939" s="2">
        <v>244482</v>
      </c>
      <c r="T939" t="s">
        <v>2912</v>
      </c>
      <c r="U939">
        <v>23086970</v>
      </c>
      <c r="V939" t="s">
        <v>191</v>
      </c>
      <c r="W939">
        <v>3</v>
      </c>
      <c r="X939">
        <v>3</v>
      </c>
      <c r="Y939">
        <v>3</v>
      </c>
      <c r="Z939">
        <v>3</v>
      </c>
      <c r="AA939">
        <v>0</v>
      </c>
      <c r="AB939">
        <v>0</v>
      </c>
      <c r="AC939">
        <v>0</v>
      </c>
      <c r="AD939">
        <v>0</v>
      </c>
      <c r="AE939">
        <v>3</v>
      </c>
      <c r="AF939">
        <v>3</v>
      </c>
      <c r="AI939" t="s">
        <v>2537</v>
      </c>
      <c r="AJ939" t="s">
        <v>989</v>
      </c>
      <c r="AK939" t="s">
        <v>1039</v>
      </c>
      <c r="AL939" t="s">
        <v>1008</v>
      </c>
      <c r="AM939" t="s">
        <v>1009</v>
      </c>
      <c r="AN939" t="s">
        <v>2538</v>
      </c>
      <c r="AO939" t="s">
        <v>2539</v>
      </c>
      <c r="AP939">
        <v>10</v>
      </c>
      <c r="AQ939">
        <v>1</v>
      </c>
      <c r="AT939" t="s">
        <v>2540</v>
      </c>
      <c r="AU939" t="s">
        <v>2562</v>
      </c>
      <c r="AV939" t="s">
        <v>765</v>
      </c>
      <c r="AW939" t="s">
        <v>765</v>
      </c>
      <c r="AX939" t="s">
        <v>990</v>
      </c>
      <c r="AY939">
        <v>0</v>
      </c>
      <c r="AZ939" t="s">
        <v>994</v>
      </c>
      <c r="BA939">
        <v>1179740891415</v>
      </c>
      <c r="BD939">
        <v>1</v>
      </c>
      <c r="BF939" t="s">
        <v>2563</v>
      </c>
      <c r="BG939">
        <v>1333314600</v>
      </c>
      <c r="BH939" t="s">
        <v>995</v>
      </c>
      <c r="BI939">
        <v>3</v>
      </c>
      <c r="BJ939">
        <v>3</v>
      </c>
      <c r="BK939">
        <v>1300</v>
      </c>
      <c r="BL939" t="s">
        <v>2543</v>
      </c>
    </row>
    <row r="940" spans="3:64">
      <c r="C940" s="2">
        <v>244482</v>
      </c>
      <c r="D940" s="2">
        <v>244482</v>
      </c>
      <c r="F940">
        <v>489</v>
      </c>
      <c r="G940" t="s">
        <v>2531</v>
      </c>
      <c r="H940">
        <v>23</v>
      </c>
      <c r="I940" t="s">
        <v>2532</v>
      </c>
      <c r="J940" t="s">
        <v>985</v>
      </c>
      <c r="K940" t="s">
        <v>986</v>
      </c>
      <c r="L940">
        <v>923</v>
      </c>
      <c r="N940" t="s">
        <v>2909</v>
      </c>
      <c r="O940" t="s">
        <v>2910</v>
      </c>
      <c r="P940">
        <v>1</v>
      </c>
      <c r="Q940" t="s">
        <v>2911</v>
      </c>
      <c r="R940" s="2">
        <v>244481</v>
      </c>
      <c r="S940" s="2">
        <v>244482</v>
      </c>
      <c r="T940" t="s">
        <v>2912</v>
      </c>
      <c r="U940">
        <v>23084674</v>
      </c>
      <c r="V940" t="s">
        <v>19</v>
      </c>
      <c r="W940">
        <v>2</v>
      </c>
      <c r="X940">
        <v>0.8</v>
      </c>
      <c r="Y940">
        <v>2</v>
      </c>
      <c r="Z940">
        <v>0.8</v>
      </c>
      <c r="AA940">
        <v>0</v>
      </c>
      <c r="AB940">
        <v>0</v>
      </c>
      <c r="AC940">
        <v>0</v>
      </c>
      <c r="AD940">
        <v>0</v>
      </c>
      <c r="AE940">
        <v>2</v>
      </c>
      <c r="AF940">
        <v>0.8</v>
      </c>
      <c r="AI940" t="s">
        <v>2537</v>
      </c>
      <c r="AJ940" t="s">
        <v>989</v>
      </c>
      <c r="AK940" t="s">
        <v>1007</v>
      </c>
      <c r="AL940" t="s">
        <v>1484</v>
      </c>
      <c r="AM940" t="s">
        <v>1009</v>
      </c>
      <c r="AN940" t="s">
        <v>2538</v>
      </c>
      <c r="AO940" t="s">
        <v>2539</v>
      </c>
      <c r="AP940">
        <v>10</v>
      </c>
      <c r="AQ940">
        <v>1</v>
      </c>
      <c r="AT940" t="s">
        <v>2540</v>
      </c>
      <c r="AU940" t="s">
        <v>2562</v>
      </c>
      <c r="AV940" t="s">
        <v>914</v>
      </c>
      <c r="AW940" t="s">
        <v>765</v>
      </c>
      <c r="AX940" t="s">
        <v>990</v>
      </c>
      <c r="AY940">
        <v>0</v>
      </c>
      <c r="AZ940" t="s">
        <v>994</v>
      </c>
      <c r="BA940">
        <v>1179740891415</v>
      </c>
      <c r="BD940">
        <v>1</v>
      </c>
      <c r="BF940" t="s">
        <v>2563</v>
      </c>
      <c r="BG940">
        <v>1333314600</v>
      </c>
      <c r="BH940" t="s">
        <v>995</v>
      </c>
      <c r="BI940">
        <v>2</v>
      </c>
      <c r="BJ940">
        <v>0.8</v>
      </c>
      <c r="BK940">
        <v>1300</v>
      </c>
      <c r="BL940" t="s">
        <v>2543</v>
      </c>
    </row>
    <row r="941" spans="3:64">
      <c r="C941" s="2">
        <v>244482</v>
      </c>
      <c r="D941" s="2">
        <v>244482</v>
      </c>
      <c r="F941">
        <v>489</v>
      </c>
      <c r="G941" t="s">
        <v>2531</v>
      </c>
      <c r="H941">
        <v>23</v>
      </c>
      <c r="I941" t="s">
        <v>2532</v>
      </c>
      <c r="J941" t="s">
        <v>985</v>
      </c>
      <c r="K941" t="s">
        <v>986</v>
      </c>
      <c r="L941">
        <v>923</v>
      </c>
      <c r="N941" t="s">
        <v>2909</v>
      </c>
      <c r="O941" t="s">
        <v>2910</v>
      </c>
      <c r="P941">
        <v>1</v>
      </c>
      <c r="Q941" t="s">
        <v>2911</v>
      </c>
      <c r="R941" s="2">
        <v>244481</v>
      </c>
      <c r="S941" s="2">
        <v>244482</v>
      </c>
      <c r="T941" t="s">
        <v>2912</v>
      </c>
      <c r="U941">
        <v>23039556</v>
      </c>
      <c r="V941" t="s">
        <v>267</v>
      </c>
      <c r="W941">
        <v>3</v>
      </c>
      <c r="X941">
        <v>15</v>
      </c>
      <c r="Y941">
        <v>3</v>
      </c>
      <c r="Z941">
        <v>15</v>
      </c>
      <c r="AA941">
        <v>0</v>
      </c>
      <c r="AB941">
        <v>0</v>
      </c>
      <c r="AC941">
        <v>0</v>
      </c>
      <c r="AD941">
        <v>0</v>
      </c>
      <c r="AE941">
        <v>3</v>
      </c>
      <c r="AF941">
        <v>15</v>
      </c>
      <c r="AI941" t="s">
        <v>2537</v>
      </c>
      <c r="AJ941" t="s">
        <v>989</v>
      </c>
      <c r="AK941" t="s">
        <v>1039</v>
      </c>
      <c r="AL941" t="s">
        <v>1008</v>
      </c>
      <c r="AM941" t="s">
        <v>1009</v>
      </c>
      <c r="AN941" t="s">
        <v>2538</v>
      </c>
      <c r="AO941" t="s">
        <v>2539</v>
      </c>
      <c r="AP941">
        <v>10</v>
      </c>
      <c r="AQ941">
        <v>1</v>
      </c>
      <c r="AT941" t="s">
        <v>2540</v>
      </c>
      <c r="AU941" t="s">
        <v>2562</v>
      </c>
      <c r="AV941" t="s">
        <v>1010</v>
      </c>
      <c r="AW941" t="s">
        <v>765</v>
      </c>
      <c r="AX941" t="s">
        <v>990</v>
      </c>
      <c r="AY941">
        <v>0</v>
      </c>
      <c r="AZ941" t="s">
        <v>994</v>
      </c>
      <c r="BA941">
        <v>1179740891415</v>
      </c>
      <c r="BD941">
        <v>1</v>
      </c>
      <c r="BF941" t="s">
        <v>2563</v>
      </c>
      <c r="BG941">
        <v>1333314600</v>
      </c>
      <c r="BH941" t="s">
        <v>995</v>
      </c>
      <c r="BI941">
        <v>3</v>
      </c>
      <c r="BJ941">
        <v>15</v>
      </c>
      <c r="BK941">
        <v>1300</v>
      </c>
      <c r="BL941" t="s">
        <v>2543</v>
      </c>
    </row>
    <row r="942" spans="3:64">
      <c r="C942" s="2">
        <v>244482</v>
      </c>
      <c r="D942" s="2">
        <v>244482</v>
      </c>
      <c r="F942">
        <v>489</v>
      </c>
      <c r="G942" t="s">
        <v>2531</v>
      </c>
      <c r="H942">
        <v>23</v>
      </c>
      <c r="I942" t="s">
        <v>2532</v>
      </c>
      <c r="J942" t="s">
        <v>985</v>
      </c>
      <c r="K942" t="s">
        <v>986</v>
      </c>
      <c r="L942">
        <v>923</v>
      </c>
      <c r="N942" t="s">
        <v>2909</v>
      </c>
      <c r="O942" t="s">
        <v>2910</v>
      </c>
      <c r="P942">
        <v>1</v>
      </c>
      <c r="Q942" t="s">
        <v>2911</v>
      </c>
      <c r="R942" s="2">
        <v>244481</v>
      </c>
      <c r="S942" s="2">
        <v>244482</v>
      </c>
      <c r="T942" t="s">
        <v>2912</v>
      </c>
      <c r="U942">
        <v>23086965</v>
      </c>
      <c r="V942" t="s">
        <v>225</v>
      </c>
      <c r="W942">
        <v>6</v>
      </c>
      <c r="X942">
        <v>6</v>
      </c>
      <c r="Y942">
        <v>6</v>
      </c>
      <c r="Z942">
        <v>6</v>
      </c>
      <c r="AA942">
        <v>0</v>
      </c>
      <c r="AB942">
        <v>0</v>
      </c>
      <c r="AC942">
        <v>0</v>
      </c>
      <c r="AD942">
        <v>0</v>
      </c>
      <c r="AE942">
        <v>6</v>
      </c>
      <c r="AF942">
        <v>6</v>
      </c>
      <c r="AI942" t="s">
        <v>2537</v>
      </c>
      <c r="AJ942" t="s">
        <v>989</v>
      </c>
      <c r="AK942" t="s">
        <v>1039</v>
      </c>
      <c r="AL942" t="s">
        <v>1008</v>
      </c>
      <c r="AM942" t="s">
        <v>1009</v>
      </c>
      <c r="AN942" t="s">
        <v>2538</v>
      </c>
      <c r="AO942" t="s">
        <v>2539</v>
      </c>
      <c r="AP942">
        <v>10</v>
      </c>
      <c r="AQ942">
        <v>1</v>
      </c>
      <c r="AT942" t="s">
        <v>2540</v>
      </c>
      <c r="AU942" t="s">
        <v>2562</v>
      </c>
      <c r="AV942" t="s">
        <v>765</v>
      </c>
      <c r="AW942" t="s">
        <v>765</v>
      </c>
      <c r="AX942" t="s">
        <v>990</v>
      </c>
      <c r="AY942">
        <v>0</v>
      </c>
      <c r="AZ942" t="s">
        <v>994</v>
      </c>
      <c r="BA942">
        <v>1179740891415</v>
      </c>
      <c r="BD942">
        <v>1</v>
      </c>
      <c r="BF942" t="s">
        <v>2563</v>
      </c>
      <c r="BG942">
        <v>1333314600</v>
      </c>
      <c r="BH942" t="s">
        <v>995</v>
      </c>
      <c r="BI942">
        <v>6</v>
      </c>
      <c r="BJ942">
        <v>6</v>
      </c>
      <c r="BK942">
        <v>1300</v>
      </c>
      <c r="BL942" t="s">
        <v>2543</v>
      </c>
    </row>
    <row r="943" spans="3:64">
      <c r="C943" s="2">
        <v>244482</v>
      </c>
      <c r="D943" s="2">
        <v>244482</v>
      </c>
      <c r="F943">
        <v>489</v>
      </c>
      <c r="G943" t="s">
        <v>2531</v>
      </c>
      <c r="H943">
        <v>23</v>
      </c>
      <c r="I943" t="s">
        <v>2532</v>
      </c>
      <c r="J943" t="s">
        <v>985</v>
      </c>
      <c r="K943" t="s">
        <v>986</v>
      </c>
      <c r="L943">
        <v>923</v>
      </c>
      <c r="N943" t="s">
        <v>2909</v>
      </c>
      <c r="O943" t="s">
        <v>2910</v>
      </c>
      <c r="P943">
        <v>1</v>
      </c>
      <c r="Q943" t="s">
        <v>2911</v>
      </c>
      <c r="R943" s="2">
        <v>244481</v>
      </c>
      <c r="S943" s="2">
        <v>244482</v>
      </c>
      <c r="T943" t="s">
        <v>2912</v>
      </c>
      <c r="U943">
        <v>23090975</v>
      </c>
      <c r="V943" t="s">
        <v>249</v>
      </c>
      <c r="W943">
        <v>3</v>
      </c>
      <c r="X943">
        <v>3</v>
      </c>
      <c r="Y943">
        <v>3</v>
      </c>
      <c r="Z943">
        <v>3</v>
      </c>
      <c r="AA943">
        <v>0</v>
      </c>
      <c r="AB943">
        <v>0</v>
      </c>
      <c r="AC943">
        <v>0</v>
      </c>
      <c r="AD943">
        <v>0</v>
      </c>
      <c r="AE943">
        <v>3</v>
      </c>
      <c r="AF943">
        <v>3</v>
      </c>
      <c r="AI943" t="s">
        <v>2537</v>
      </c>
      <c r="AJ943" t="s">
        <v>989</v>
      </c>
      <c r="AK943" t="s">
        <v>1039</v>
      </c>
      <c r="AL943" t="s">
        <v>1008</v>
      </c>
      <c r="AM943" t="s">
        <v>1009</v>
      </c>
      <c r="AN943" t="s">
        <v>2538</v>
      </c>
      <c r="AO943" t="s">
        <v>2539</v>
      </c>
      <c r="AP943">
        <v>10</v>
      </c>
      <c r="AQ943">
        <v>1</v>
      </c>
      <c r="AT943" t="s">
        <v>2540</v>
      </c>
      <c r="AU943" t="s">
        <v>2562</v>
      </c>
      <c r="AV943" t="s">
        <v>765</v>
      </c>
      <c r="AW943" t="s">
        <v>765</v>
      </c>
      <c r="AX943" t="s">
        <v>990</v>
      </c>
      <c r="AY943">
        <v>0</v>
      </c>
      <c r="AZ943" t="s">
        <v>994</v>
      </c>
      <c r="BA943">
        <v>1179740891415</v>
      </c>
      <c r="BD943">
        <v>1</v>
      </c>
      <c r="BF943" t="s">
        <v>2563</v>
      </c>
      <c r="BG943">
        <v>1333314600</v>
      </c>
      <c r="BH943" t="s">
        <v>995</v>
      </c>
      <c r="BI943">
        <v>3</v>
      </c>
      <c r="BJ943">
        <v>3</v>
      </c>
      <c r="BK943">
        <v>1300</v>
      </c>
      <c r="BL943" t="s">
        <v>2543</v>
      </c>
    </row>
    <row r="944" spans="3:64">
      <c r="C944" s="2">
        <v>244482</v>
      </c>
      <c r="D944" s="2">
        <v>244482</v>
      </c>
      <c r="F944">
        <v>489</v>
      </c>
      <c r="G944" t="s">
        <v>2531</v>
      </c>
      <c r="H944">
        <v>23</v>
      </c>
      <c r="I944" t="s">
        <v>2532</v>
      </c>
      <c r="J944" t="s">
        <v>985</v>
      </c>
      <c r="K944" t="s">
        <v>986</v>
      </c>
      <c r="L944">
        <v>923</v>
      </c>
      <c r="N944" t="s">
        <v>2909</v>
      </c>
      <c r="O944" t="s">
        <v>2910</v>
      </c>
      <c r="P944">
        <v>1</v>
      </c>
      <c r="Q944" t="s">
        <v>2911</v>
      </c>
      <c r="R944" s="2">
        <v>244481</v>
      </c>
      <c r="S944" s="2">
        <v>244482</v>
      </c>
      <c r="T944" t="s">
        <v>2912</v>
      </c>
      <c r="U944">
        <v>23086968</v>
      </c>
      <c r="V944" t="s">
        <v>247</v>
      </c>
      <c r="W944">
        <v>6</v>
      </c>
      <c r="X944">
        <v>6</v>
      </c>
      <c r="Y944">
        <v>6</v>
      </c>
      <c r="Z944">
        <v>6</v>
      </c>
      <c r="AA944">
        <v>0</v>
      </c>
      <c r="AB944">
        <v>0</v>
      </c>
      <c r="AC944">
        <v>0</v>
      </c>
      <c r="AD944">
        <v>0</v>
      </c>
      <c r="AE944">
        <v>6</v>
      </c>
      <c r="AF944">
        <v>6</v>
      </c>
      <c r="AI944" t="s">
        <v>2537</v>
      </c>
      <c r="AJ944" t="s">
        <v>989</v>
      </c>
      <c r="AK944" t="s">
        <v>1039</v>
      </c>
      <c r="AL944" t="s">
        <v>1008</v>
      </c>
      <c r="AM944" t="s">
        <v>1009</v>
      </c>
      <c r="AN944" t="s">
        <v>2538</v>
      </c>
      <c r="AO944" t="s">
        <v>2539</v>
      </c>
      <c r="AP944">
        <v>10</v>
      </c>
      <c r="AQ944">
        <v>1</v>
      </c>
      <c r="AT944" t="s">
        <v>2540</v>
      </c>
      <c r="AU944" t="s">
        <v>2562</v>
      </c>
      <c r="AV944" t="s">
        <v>765</v>
      </c>
      <c r="AW944" t="s">
        <v>765</v>
      </c>
      <c r="AX944" t="s">
        <v>990</v>
      </c>
      <c r="AY944">
        <v>0</v>
      </c>
      <c r="AZ944" t="s">
        <v>994</v>
      </c>
      <c r="BA944">
        <v>1179740891415</v>
      </c>
      <c r="BD944">
        <v>1</v>
      </c>
      <c r="BF944" t="s">
        <v>2563</v>
      </c>
      <c r="BG944">
        <v>1333314600</v>
      </c>
      <c r="BH944" t="s">
        <v>995</v>
      </c>
      <c r="BI944">
        <v>6</v>
      </c>
      <c r="BJ944">
        <v>6</v>
      </c>
      <c r="BK944">
        <v>1300</v>
      </c>
      <c r="BL944" t="s">
        <v>2543</v>
      </c>
    </row>
    <row r="945" spans="3:64">
      <c r="C945" s="2">
        <v>244482</v>
      </c>
      <c r="D945" s="2">
        <v>244482</v>
      </c>
      <c r="F945">
        <v>489</v>
      </c>
      <c r="G945" t="s">
        <v>2531</v>
      </c>
      <c r="H945">
        <v>23</v>
      </c>
      <c r="I945" t="s">
        <v>2532</v>
      </c>
      <c r="J945" t="s">
        <v>985</v>
      </c>
      <c r="K945" t="s">
        <v>986</v>
      </c>
      <c r="L945">
        <v>923</v>
      </c>
      <c r="N945" t="s">
        <v>2909</v>
      </c>
      <c r="O945" t="s">
        <v>2910</v>
      </c>
      <c r="P945">
        <v>1</v>
      </c>
      <c r="Q945" t="s">
        <v>2911</v>
      </c>
      <c r="R945" s="2">
        <v>244481</v>
      </c>
      <c r="S945" s="2">
        <v>244482</v>
      </c>
      <c r="T945" t="s">
        <v>2912</v>
      </c>
      <c r="U945">
        <v>23086969</v>
      </c>
      <c r="V945" t="s">
        <v>189</v>
      </c>
      <c r="W945">
        <v>3</v>
      </c>
      <c r="X945">
        <v>3</v>
      </c>
      <c r="Y945">
        <v>3</v>
      </c>
      <c r="Z945">
        <v>3</v>
      </c>
      <c r="AA945">
        <v>0</v>
      </c>
      <c r="AB945">
        <v>0</v>
      </c>
      <c r="AC945">
        <v>0</v>
      </c>
      <c r="AD945">
        <v>0</v>
      </c>
      <c r="AE945">
        <v>3</v>
      </c>
      <c r="AF945">
        <v>3</v>
      </c>
      <c r="AI945" t="s">
        <v>2537</v>
      </c>
      <c r="AJ945" t="s">
        <v>989</v>
      </c>
      <c r="AK945" t="s">
        <v>1039</v>
      </c>
      <c r="AL945" t="s">
        <v>1008</v>
      </c>
      <c r="AM945" t="s">
        <v>1009</v>
      </c>
      <c r="AN945" t="s">
        <v>2538</v>
      </c>
      <c r="AO945" t="s">
        <v>2539</v>
      </c>
      <c r="AP945">
        <v>10</v>
      </c>
      <c r="AQ945">
        <v>1</v>
      </c>
      <c r="AT945" t="s">
        <v>2540</v>
      </c>
      <c r="AU945" t="s">
        <v>2562</v>
      </c>
      <c r="AV945" t="s">
        <v>765</v>
      </c>
      <c r="AW945" t="s">
        <v>765</v>
      </c>
      <c r="AX945" t="s">
        <v>990</v>
      </c>
      <c r="AY945">
        <v>0</v>
      </c>
      <c r="AZ945" t="s">
        <v>994</v>
      </c>
      <c r="BA945">
        <v>1179740891415</v>
      </c>
      <c r="BD945">
        <v>1</v>
      </c>
      <c r="BF945" t="s">
        <v>2563</v>
      </c>
      <c r="BG945">
        <v>1333314600</v>
      </c>
      <c r="BH945" t="s">
        <v>995</v>
      </c>
      <c r="BI945">
        <v>3</v>
      </c>
      <c r="BJ945">
        <v>3</v>
      </c>
      <c r="BK945">
        <v>1300</v>
      </c>
      <c r="BL945" t="s">
        <v>2543</v>
      </c>
    </row>
    <row r="946" spans="3:64">
      <c r="C946" s="2">
        <v>244482</v>
      </c>
      <c r="D946" s="2">
        <v>244482</v>
      </c>
      <c r="F946">
        <v>489</v>
      </c>
      <c r="G946" t="s">
        <v>2531</v>
      </c>
      <c r="H946">
        <v>23</v>
      </c>
      <c r="I946" t="s">
        <v>2532</v>
      </c>
      <c r="J946" t="s">
        <v>985</v>
      </c>
      <c r="K946" t="s">
        <v>986</v>
      </c>
      <c r="L946">
        <v>923</v>
      </c>
      <c r="N946" t="s">
        <v>2909</v>
      </c>
      <c r="O946" t="s">
        <v>2910</v>
      </c>
      <c r="P946">
        <v>1</v>
      </c>
      <c r="Q946" t="s">
        <v>2911</v>
      </c>
      <c r="R946" s="2">
        <v>244481</v>
      </c>
      <c r="S946" s="2">
        <v>244482</v>
      </c>
      <c r="T946" t="s">
        <v>2912</v>
      </c>
      <c r="U946">
        <v>23086966</v>
      </c>
      <c r="V946" t="s">
        <v>199</v>
      </c>
      <c r="W946">
        <v>3</v>
      </c>
      <c r="X946">
        <v>3</v>
      </c>
      <c r="Y946">
        <v>3</v>
      </c>
      <c r="Z946">
        <v>3</v>
      </c>
      <c r="AA946">
        <v>0</v>
      </c>
      <c r="AB946">
        <v>0</v>
      </c>
      <c r="AC946">
        <v>0</v>
      </c>
      <c r="AD946">
        <v>0</v>
      </c>
      <c r="AE946">
        <v>3</v>
      </c>
      <c r="AF946">
        <v>3</v>
      </c>
      <c r="AI946" t="s">
        <v>2537</v>
      </c>
      <c r="AJ946" t="s">
        <v>989</v>
      </c>
      <c r="AK946" t="s">
        <v>1039</v>
      </c>
      <c r="AL946" t="s">
        <v>1008</v>
      </c>
      <c r="AM946" t="s">
        <v>1009</v>
      </c>
      <c r="AN946" t="s">
        <v>2538</v>
      </c>
      <c r="AO946" t="s">
        <v>2539</v>
      </c>
      <c r="AP946">
        <v>10</v>
      </c>
      <c r="AQ946">
        <v>1</v>
      </c>
      <c r="AT946" t="s">
        <v>2540</v>
      </c>
      <c r="AU946" t="s">
        <v>2562</v>
      </c>
      <c r="AV946" t="s">
        <v>765</v>
      </c>
      <c r="AW946" t="s">
        <v>765</v>
      </c>
      <c r="AX946" t="s">
        <v>990</v>
      </c>
      <c r="AY946">
        <v>0</v>
      </c>
      <c r="AZ946" t="s">
        <v>994</v>
      </c>
      <c r="BA946">
        <v>1179740891415</v>
      </c>
      <c r="BD946">
        <v>1</v>
      </c>
      <c r="BF946" t="s">
        <v>2563</v>
      </c>
      <c r="BG946">
        <v>1333314600</v>
      </c>
      <c r="BH946" t="s">
        <v>995</v>
      </c>
      <c r="BI946">
        <v>3</v>
      </c>
      <c r="BJ946">
        <v>3</v>
      </c>
      <c r="BK946">
        <v>1300</v>
      </c>
      <c r="BL946" t="s">
        <v>2543</v>
      </c>
    </row>
    <row r="947" spans="3:64">
      <c r="C947" s="2">
        <v>244482</v>
      </c>
      <c r="D947" s="2">
        <v>244482</v>
      </c>
      <c r="F947">
        <v>489</v>
      </c>
      <c r="G947" t="s">
        <v>2531</v>
      </c>
      <c r="H947">
        <v>23</v>
      </c>
      <c r="I947" t="s">
        <v>2532</v>
      </c>
      <c r="J947" t="s">
        <v>985</v>
      </c>
      <c r="K947" t="s">
        <v>986</v>
      </c>
      <c r="L947">
        <v>923</v>
      </c>
      <c r="N947" t="s">
        <v>2913</v>
      </c>
      <c r="O947" t="s">
        <v>2914</v>
      </c>
      <c r="P947">
        <v>1</v>
      </c>
      <c r="Q947" t="s">
        <v>2915</v>
      </c>
      <c r="R947" s="2">
        <v>244481</v>
      </c>
      <c r="S947" s="2">
        <v>244482</v>
      </c>
      <c r="T947" t="s">
        <v>2916</v>
      </c>
      <c r="U947">
        <v>23090975</v>
      </c>
      <c r="V947" t="s">
        <v>249</v>
      </c>
      <c r="W947">
        <v>3</v>
      </c>
      <c r="X947">
        <v>3</v>
      </c>
      <c r="Y947">
        <v>3</v>
      </c>
      <c r="Z947">
        <v>3</v>
      </c>
      <c r="AA947">
        <v>0</v>
      </c>
      <c r="AB947">
        <v>0</v>
      </c>
      <c r="AC947">
        <v>0</v>
      </c>
      <c r="AD947">
        <v>0</v>
      </c>
      <c r="AE947">
        <v>3</v>
      </c>
      <c r="AF947">
        <v>3</v>
      </c>
      <c r="AI947" t="s">
        <v>2537</v>
      </c>
      <c r="AJ947" t="s">
        <v>989</v>
      </c>
      <c r="AK947" t="s">
        <v>1039</v>
      </c>
      <c r="AL947" t="s">
        <v>1008</v>
      </c>
      <c r="AM947" t="s">
        <v>1009</v>
      </c>
      <c r="AN947" t="s">
        <v>2538</v>
      </c>
      <c r="AO947" t="s">
        <v>2539</v>
      </c>
      <c r="AP947">
        <v>10</v>
      </c>
      <c r="AQ947">
        <v>1</v>
      </c>
      <c r="AT947" t="s">
        <v>2540</v>
      </c>
      <c r="AU947" t="s">
        <v>2562</v>
      </c>
      <c r="AV947" t="s">
        <v>765</v>
      </c>
      <c r="AW947" t="s">
        <v>765</v>
      </c>
      <c r="AX947" t="s">
        <v>990</v>
      </c>
      <c r="AY947">
        <v>0</v>
      </c>
      <c r="AZ947" t="s">
        <v>994</v>
      </c>
      <c r="BA947">
        <v>1179740891418</v>
      </c>
      <c r="BD947">
        <v>1</v>
      </c>
      <c r="BF947" t="s">
        <v>2563</v>
      </c>
      <c r="BG947">
        <v>1333314600</v>
      </c>
      <c r="BH947" t="s">
        <v>995</v>
      </c>
      <c r="BI947">
        <v>3</v>
      </c>
      <c r="BJ947">
        <v>3</v>
      </c>
      <c r="BK947">
        <v>1300</v>
      </c>
      <c r="BL947" t="s">
        <v>2543</v>
      </c>
    </row>
    <row r="948" spans="3:64">
      <c r="C948" s="2">
        <v>244482</v>
      </c>
      <c r="D948" s="2">
        <v>244482</v>
      </c>
      <c r="F948">
        <v>489</v>
      </c>
      <c r="G948" t="s">
        <v>2531</v>
      </c>
      <c r="H948">
        <v>23</v>
      </c>
      <c r="I948" t="s">
        <v>2532</v>
      </c>
      <c r="J948" t="s">
        <v>985</v>
      </c>
      <c r="K948" t="s">
        <v>986</v>
      </c>
      <c r="L948">
        <v>923</v>
      </c>
      <c r="N948" t="s">
        <v>2913</v>
      </c>
      <c r="O948" t="s">
        <v>2914</v>
      </c>
      <c r="P948">
        <v>1</v>
      </c>
      <c r="Q948" t="s">
        <v>2915</v>
      </c>
      <c r="R948" s="2">
        <v>244481</v>
      </c>
      <c r="S948" s="2">
        <v>244482</v>
      </c>
      <c r="T948" t="s">
        <v>2916</v>
      </c>
      <c r="U948">
        <v>23090977</v>
      </c>
      <c r="V948" t="s">
        <v>98</v>
      </c>
      <c r="W948">
        <v>3</v>
      </c>
      <c r="X948">
        <v>3</v>
      </c>
      <c r="Y948">
        <v>3</v>
      </c>
      <c r="Z948">
        <v>3</v>
      </c>
      <c r="AA948">
        <v>0</v>
      </c>
      <c r="AB948">
        <v>0</v>
      </c>
      <c r="AC948">
        <v>0</v>
      </c>
      <c r="AD948">
        <v>0</v>
      </c>
      <c r="AE948">
        <v>3</v>
      </c>
      <c r="AF948">
        <v>3</v>
      </c>
      <c r="AI948" t="s">
        <v>2537</v>
      </c>
      <c r="AJ948" t="s">
        <v>989</v>
      </c>
      <c r="AK948" t="s">
        <v>1007</v>
      </c>
      <c r="AL948" t="s">
        <v>1008</v>
      </c>
      <c r="AM948" t="s">
        <v>1009</v>
      </c>
      <c r="AN948" t="s">
        <v>2538</v>
      </c>
      <c r="AO948" t="s">
        <v>2539</v>
      </c>
      <c r="AP948">
        <v>10</v>
      </c>
      <c r="AQ948">
        <v>1</v>
      </c>
      <c r="AT948" t="s">
        <v>2540</v>
      </c>
      <c r="AU948" t="s">
        <v>2562</v>
      </c>
      <c r="AV948" t="s">
        <v>765</v>
      </c>
      <c r="AW948" t="s">
        <v>765</v>
      </c>
      <c r="AX948" t="s">
        <v>990</v>
      </c>
      <c r="AY948">
        <v>0</v>
      </c>
      <c r="AZ948" t="s">
        <v>994</v>
      </c>
      <c r="BA948">
        <v>1179740891418</v>
      </c>
      <c r="BD948">
        <v>1</v>
      </c>
      <c r="BF948" t="s">
        <v>2563</v>
      </c>
      <c r="BG948">
        <v>1333314600</v>
      </c>
      <c r="BH948" t="s">
        <v>995</v>
      </c>
      <c r="BI948">
        <v>3</v>
      </c>
      <c r="BJ948">
        <v>3</v>
      </c>
      <c r="BK948">
        <v>1300</v>
      </c>
      <c r="BL948" t="s">
        <v>2543</v>
      </c>
    </row>
    <row r="949" spans="3:64">
      <c r="C949" s="2">
        <v>244482</v>
      </c>
      <c r="D949" s="2">
        <v>244482</v>
      </c>
      <c r="F949">
        <v>489</v>
      </c>
      <c r="G949" t="s">
        <v>2531</v>
      </c>
      <c r="H949">
        <v>23</v>
      </c>
      <c r="I949" t="s">
        <v>2532</v>
      </c>
      <c r="J949" t="s">
        <v>985</v>
      </c>
      <c r="K949" t="s">
        <v>986</v>
      </c>
      <c r="L949">
        <v>923</v>
      </c>
      <c r="N949" t="s">
        <v>2913</v>
      </c>
      <c r="O949" t="s">
        <v>2914</v>
      </c>
      <c r="P949">
        <v>1</v>
      </c>
      <c r="Q949" t="s">
        <v>2915</v>
      </c>
      <c r="R949" s="2">
        <v>244481</v>
      </c>
      <c r="S949" s="2">
        <v>244482</v>
      </c>
      <c r="T949" t="s">
        <v>2916</v>
      </c>
      <c r="U949">
        <v>23086963</v>
      </c>
      <c r="V949" t="s">
        <v>142</v>
      </c>
      <c r="W949">
        <v>3</v>
      </c>
      <c r="X949">
        <v>3</v>
      </c>
      <c r="Y949">
        <v>3</v>
      </c>
      <c r="Z949">
        <v>3</v>
      </c>
      <c r="AA949">
        <v>0</v>
      </c>
      <c r="AB949">
        <v>0</v>
      </c>
      <c r="AC949">
        <v>0</v>
      </c>
      <c r="AD949">
        <v>0</v>
      </c>
      <c r="AE949">
        <v>3</v>
      </c>
      <c r="AF949">
        <v>3</v>
      </c>
      <c r="AI949" t="s">
        <v>2537</v>
      </c>
      <c r="AJ949" t="s">
        <v>989</v>
      </c>
      <c r="AK949" t="s">
        <v>1039</v>
      </c>
      <c r="AL949" t="s">
        <v>1008</v>
      </c>
      <c r="AM949" t="s">
        <v>1009</v>
      </c>
      <c r="AN949" t="s">
        <v>2538</v>
      </c>
      <c r="AO949" t="s">
        <v>2539</v>
      </c>
      <c r="AP949">
        <v>10</v>
      </c>
      <c r="AQ949">
        <v>1</v>
      </c>
      <c r="AT949" t="s">
        <v>2540</v>
      </c>
      <c r="AU949" t="s">
        <v>2562</v>
      </c>
      <c r="AV949" t="s">
        <v>765</v>
      </c>
      <c r="AW949" t="s">
        <v>765</v>
      </c>
      <c r="AX949" t="s">
        <v>990</v>
      </c>
      <c r="AY949">
        <v>0</v>
      </c>
      <c r="AZ949" t="s">
        <v>994</v>
      </c>
      <c r="BA949">
        <v>1179740891418</v>
      </c>
      <c r="BD949">
        <v>1</v>
      </c>
      <c r="BF949" t="s">
        <v>2563</v>
      </c>
      <c r="BG949">
        <v>1333314600</v>
      </c>
      <c r="BH949" t="s">
        <v>995</v>
      </c>
      <c r="BI949">
        <v>3</v>
      </c>
      <c r="BJ949">
        <v>3</v>
      </c>
      <c r="BK949">
        <v>1300</v>
      </c>
      <c r="BL949" t="s">
        <v>2543</v>
      </c>
    </row>
    <row r="950" spans="3:64">
      <c r="C950" s="2">
        <v>244482</v>
      </c>
      <c r="D950" s="2">
        <v>244482</v>
      </c>
      <c r="F950">
        <v>489</v>
      </c>
      <c r="G950" t="s">
        <v>2531</v>
      </c>
      <c r="H950">
        <v>23</v>
      </c>
      <c r="I950" t="s">
        <v>2532</v>
      </c>
      <c r="J950" t="s">
        <v>985</v>
      </c>
      <c r="K950" t="s">
        <v>986</v>
      </c>
      <c r="L950">
        <v>923</v>
      </c>
      <c r="N950" t="s">
        <v>2913</v>
      </c>
      <c r="O950" t="s">
        <v>2914</v>
      </c>
      <c r="P950">
        <v>1</v>
      </c>
      <c r="Q950" t="s">
        <v>2915</v>
      </c>
      <c r="R950" s="2">
        <v>244481</v>
      </c>
      <c r="S950" s="2">
        <v>244482</v>
      </c>
      <c r="T950" t="s">
        <v>2916</v>
      </c>
      <c r="U950">
        <v>23086969</v>
      </c>
      <c r="V950" t="s">
        <v>189</v>
      </c>
      <c r="W950">
        <v>3</v>
      </c>
      <c r="X950">
        <v>3</v>
      </c>
      <c r="Y950">
        <v>3</v>
      </c>
      <c r="Z950">
        <v>3</v>
      </c>
      <c r="AA950">
        <v>0</v>
      </c>
      <c r="AB950">
        <v>0</v>
      </c>
      <c r="AC950">
        <v>0</v>
      </c>
      <c r="AD950">
        <v>0</v>
      </c>
      <c r="AE950">
        <v>3</v>
      </c>
      <c r="AF950">
        <v>3</v>
      </c>
      <c r="AI950" t="s">
        <v>2537</v>
      </c>
      <c r="AJ950" t="s">
        <v>989</v>
      </c>
      <c r="AK950" t="s">
        <v>1039</v>
      </c>
      <c r="AL950" t="s">
        <v>1008</v>
      </c>
      <c r="AM950" t="s">
        <v>1009</v>
      </c>
      <c r="AN950" t="s">
        <v>2538</v>
      </c>
      <c r="AO950" t="s">
        <v>2539</v>
      </c>
      <c r="AP950">
        <v>10</v>
      </c>
      <c r="AQ950">
        <v>1</v>
      </c>
      <c r="AT950" t="s">
        <v>2540</v>
      </c>
      <c r="AU950" t="s">
        <v>2562</v>
      </c>
      <c r="AV950" t="s">
        <v>765</v>
      </c>
      <c r="AW950" t="s">
        <v>765</v>
      </c>
      <c r="AX950" t="s">
        <v>990</v>
      </c>
      <c r="AY950">
        <v>0</v>
      </c>
      <c r="AZ950" t="s">
        <v>994</v>
      </c>
      <c r="BA950">
        <v>1179740891418</v>
      </c>
      <c r="BD950">
        <v>1</v>
      </c>
      <c r="BF950" t="s">
        <v>2563</v>
      </c>
      <c r="BG950">
        <v>1333314600</v>
      </c>
      <c r="BH950" t="s">
        <v>995</v>
      </c>
      <c r="BI950">
        <v>3</v>
      </c>
      <c r="BJ950">
        <v>3</v>
      </c>
      <c r="BK950">
        <v>1300</v>
      </c>
      <c r="BL950" t="s">
        <v>2543</v>
      </c>
    </row>
    <row r="951" spans="3:64">
      <c r="C951" s="2">
        <v>244482</v>
      </c>
      <c r="D951" s="2">
        <v>244482</v>
      </c>
      <c r="F951">
        <v>489</v>
      </c>
      <c r="G951" t="s">
        <v>2531</v>
      </c>
      <c r="H951">
        <v>23</v>
      </c>
      <c r="I951" t="s">
        <v>2532</v>
      </c>
      <c r="J951" t="s">
        <v>985</v>
      </c>
      <c r="K951" t="s">
        <v>986</v>
      </c>
      <c r="L951">
        <v>923</v>
      </c>
      <c r="N951" t="s">
        <v>2913</v>
      </c>
      <c r="O951" t="s">
        <v>2914</v>
      </c>
      <c r="P951">
        <v>1</v>
      </c>
      <c r="Q951" t="s">
        <v>2915</v>
      </c>
      <c r="R951" s="2">
        <v>244481</v>
      </c>
      <c r="S951" s="2">
        <v>244482</v>
      </c>
      <c r="T951" t="s">
        <v>2916</v>
      </c>
      <c r="U951">
        <v>23086964</v>
      </c>
      <c r="V951" t="s">
        <v>156</v>
      </c>
      <c r="W951">
        <v>3</v>
      </c>
      <c r="X951">
        <v>3</v>
      </c>
      <c r="Y951">
        <v>3</v>
      </c>
      <c r="Z951">
        <v>3</v>
      </c>
      <c r="AA951">
        <v>0</v>
      </c>
      <c r="AB951">
        <v>0</v>
      </c>
      <c r="AC951">
        <v>0</v>
      </c>
      <c r="AD951">
        <v>0</v>
      </c>
      <c r="AE951">
        <v>3</v>
      </c>
      <c r="AF951">
        <v>3</v>
      </c>
      <c r="AI951" t="s">
        <v>2537</v>
      </c>
      <c r="AJ951" t="s">
        <v>989</v>
      </c>
      <c r="AK951" t="s">
        <v>1039</v>
      </c>
      <c r="AL951" t="s">
        <v>1008</v>
      </c>
      <c r="AM951" t="s">
        <v>1009</v>
      </c>
      <c r="AN951" t="s">
        <v>2538</v>
      </c>
      <c r="AO951" t="s">
        <v>2539</v>
      </c>
      <c r="AP951">
        <v>10</v>
      </c>
      <c r="AQ951">
        <v>1</v>
      </c>
      <c r="AT951" t="s">
        <v>2540</v>
      </c>
      <c r="AU951" t="s">
        <v>2562</v>
      </c>
      <c r="AV951" t="s">
        <v>765</v>
      </c>
      <c r="AW951" t="s">
        <v>765</v>
      </c>
      <c r="AX951" t="s">
        <v>990</v>
      </c>
      <c r="AY951">
        <v>0</v>
      </c>
      <c r="AZ951" t="s">
        <v>994</v>
      </c>
      <c r="BA951">
        <v>1179740891418</v>
      </c>
      <c r="BD951">
        <v>1</v>
      </c>
      <c r="BF951" t="s">
        <v>2563</v>
      </c>
      <c r="BG951">
        <v>1333314600</v>
      </c>
      <c r="BH951" t="s">
        <v>995</v>
      </c>
      <c r="BI951">
        <v>3</v>
      </c>
      <c r="BJ951">
        <v>3</v>
      </c>
      <c r="BK951">
        <v>1300</v>
      </c>
      <c r="BL951" t="s">
        <v>2543</v>
      </c>
    </row>
    <row r="952" spans="3:64">
      <c r="C952" s="2">
        <v>244482</v>
      </c>
      <c r="D952" s="2">
        <v>244482</v>
      </c>
      <c r="F952">
        <v>489</v>
      </c>
      <c r="G952" t="s">
        <v>2531</v>
      </c>
      <c r="H952">
        <v>23</v>
      </c>
      <c r="I952" t="s">
        <v>2532</v>
      </c>
      <c r="J952" t="s">
        <v>985</v>
      </c>
      <c r="K952" t="s">
        <v>986</v>
      </c>
      <c r="L952">
        <v>923</v>
      </c>
      <c r="N952" t="s">
        <v>2913</v>
      </c>
      <c r="O952" t="s">
        <v>2914</v>
      </c>
      <c r="P952">
        <v>1</v>
      </c>
      <c r="Q952" t="s">
        <v>2915</v>
      </c>
      <c r="R952" s="2">
        <v>244481</v>
      </c>
      <c r="S952" s="2">
        <v>244482</v>
      </c>
      <c r="T952" t="s">
        <v>2916</v>
      </c>
      <c r="U952">
        <v>23090984</v>
      </c>
      <c r="V952" t="s">
        <v>227</v>
      </c>
      <c r="W952">
        <v>3</v>
      </c>
      <c r="X952">
        <v>3</v>
      </c>
      <c r="Y952">
        <v>3</v>
      </c>
      <c r="Z952">
        <v>3</v>
      </c>
      <c r="AA952">
        <v>0</v>
      </c>
      <c r="AB952">
        <v>0</v>
      </c>
      <c r="AC952">
        <v>0</v>
      </c>
      <c r="AD952">
        <v>0</v>
      </c>
      <c r="AE952">
        <v>3</v>
      </c>
      <c r="AF952">
        <v>3</v>
      </c>
      <c r="AI952" t="s">
        <v>2537</v>
      </c>
      <c r="AJ952" t="s">
        <v>989</v>
      </c>
      <c r="AK952" t="s">
        <v>1039</v>
      </c>
      <c r="AL952" t="s">
        <v>1008</v>
      </c>
      <c r="AM952" t="s">
        <v>1009</v>
      </c>
      <c r="AN952" t="s">
        <v>2538</v>
      </c>
      <c r="AO952" t="s">
        <v>2539</v>
      </c>
      <c r="AP952">
        <v>10</v>
      </c>
      <c r="AQ952">
        <v>1</v>
      </c>
      <c r="AT952" t="s">
        <v>2540</v>
      </c>
      <c r="AU952" t="s">
        <v>2562</v>
      </c>
      <c r="AV952" t="s">
        <v>765</v>
      </c>
      <c r="AW952" t="s">
        <v>765</v>
      </c>
      <c r="AX952" t="s">
        <v>990</v>
      </c>
      <c r="AY952">
        <v>0</v>
      </c>
      <c r="AZ952" t="s">
        <v>994</v>
      </c>
      <c r="BA952">
        <v>1179740891418</v>
      </c>
      <c r="BD952">
        <v>1</v>
      </c>
      <c r="BF952" t="s">
        <v>2563</v>
      </c>
      <c r="BG952">
        <v>1333314600</v>
      </c>
      <c r="BH952" t="s">
        <v>995</v>
      </c>
      <c r="BI952">
        <v>3</v>
      </c>
      <c r="BJ952">
        <v>3</v>
      </c>
      <c r="BK952">
        <v>1300</v>
      </c>
      <c r="BL952" t="s">
        <v>2543</v>
      </c>
    </row>
    <row r="953" spans="3:64">
      <c r="C953" s="2">
        <v>244482</v>
      </c>
      <c r="D953" s="2">
        <v>244482</v>
      </c>
      <c r="F953">
        <v>489</v>
      </c>
      <c r="G953" t="s">
        <v>2531</v>
      </c>
      <c r="H953">
        <v>23</v>
      </c>
      <c r="I953" t="s">
        <v>2532</v>
      </c>
      <c r="J953" t="s">
        <v>985</v>
      </c>
      <c r="K953" t="s">
        <v>986</v>
      </c>
      <c r="L953">
        <v>923</v>
      </c>
      <c r="N953" t="s">
        <v>2913</v>
      </c>
      <c r="O953" t="s">
        <v>2914</v>
      </c>
      <c r="P953">
        <v>1</v>
      </c>
      <c r="Q953" t="s">
        <v>2915</v>
      </c>
      <c r="R953" s="2">
        <v>244481</v>
      </c>
      <c r="S953" s="2">
        <v>244482</v>
      </c>
      <c r="T953" t="s">
        <v>2916</v>
      </c>
      <c r="U953">
        <v>23039556</v>
      </c>
      <c r="V953" t="s">
        <v>267</v>
      </c>
      <c r="W953">
        <v>2</v>
      </c>
      <c r="X953">
        <v>10</v>
      </c>
      <c r="Y953">
        <v>2</v>
      </c>
      <c r="Z953">
        <v>10</v>
      </c>
      <c r="AA953">
        <v>0</v>
      </c>
      <c r="AB953">
        <v>0</v>
      </c>
      <c r="AC953">
        <v>0</v>
      </c>
      <c r="AD953">
        <v>0</v>
      </c>
      <c r="AE953">
        <v>2</v>
      </c>
      <c r="AF953">
        <v>10</v>
      </c>
      <c r="AI953" t="s">
        <v>2537</v>
      </c>
      <c r="AJ953" t="s">
        <v>989</v>
      </c>
      <c r="AK953" t="s">
        <v>1039</v>
      </c>
      <c r="AL953" t="s">
        <v>1008</v>
      </c>
      <c r="AM953" t="s">
        <v>1009</v>
      </c>
      <c r="AN953" t="s">
        <v>2538</v>
      </c>
      <c r="AO953" t="s">
        <v>2539</v>
      </c>
      <c r="AP953">
        <v>10</v>
      </c>
      <c r="AQ953">
        <v>1</v>
      </c>
      <c r="AT953" t="s">
        <v>2540</v>
      </c>
      <c r="AU953" t="s">
        <v>2562</v>
      </c>
      <c r="AV953" t="s">
        <v>1010</v>
      </c>
      <c r="AW953" t="s">
        <v>765</v>
      </c>
      <c r="AX953" t="s">
        <v>990</v>
      </c>
      <c r="AY953">
        <v>0</v>
      </c>
      <c r="AZ953" t="s">
        <v>994</v>
      </c>
      <c r="BA953">
        <v>1179740891418</v>
      </c>
      <c r="BD953">
        <v>1</v>
      </c>
      <c r="BF953" t="s">
        <v>2563</v>
      </c>
      <c r="BG953">
        <v>1333314600</v>
      </c>
      <c r="BH953" t="s">
        <v>995</v>
      </c>
      <c r="BI953">
        <v>2</v>
      </c>
      <c r="BJ953">
        <v>10</v>
      </c>
      <c r="BK953">
        <v>1300</v>
      </c>
      <c r="BL953" t="s">
        <v>2543</v>
      </c>
    </row>
    <row r="954" spans="3:64">
      <c r="C954" s="2">
        <v>244482</v>
      </c>
      <c r="D954" s="2">
        <v>244482</v>
      </c>
      <c r="F954">
        <v>489</v>
      </c>
      <c r="G954" t="s">
        <v>2531</v>
      </c>
      <c r="H954">
        <v>23</v>
      </c>
      <c r="I954" t="s">
        <v>2532</v>
      </c>
      <c r="J954" t="s">
        <v>985</v>
      </c>
      <c r="K954" t="s">
        <v>986</v>
      </c>
      <c r="L954">
        <v>923</v>
      </c>
      <c r="N954" t="s">
        <v>2913</v>
      </c>
      <c r="O954" t="s">
        <v>2914</v>
      </c>
      <c r="P954">
        <v>1</v>
      </c>
      <c r="Q954" t="s">
        <v>2915</v>
      </c>
      <c r="R954" s="2">
        <v>244481</v>
      </c>
      <c r="S954" s="2">
        <v>244482</v>
      </c>
      <c r="T954" t="s">
        <v>2916</v>
      </c>
      <c r="U954">
        <v>23086965</v>
      </c>
      <c r="V954" t="s">
        <v>225</v>
      </c>
      <c r="W954">
        <v>3</v>
      </c>
      <c r="X954">
        <v>3</v>
      </c>
      <c r="Y954">
        <v>3</v>
      </c>
      <c r="Z954">
        <v>3</v>
      </c>
      <c r="AA954">
        <v>0</v>
      </c>
      <c r="AB954">
        <v>0</v>
      </c>
      <c r="AC954">
        <v>0</v>
      </c>
      <c r="AD954">
        <v>0</v>
      </c>
      <c r="AE954">
        <v>3</v>
      </c>
      <c r="AF954">
        <v>3</v>
      </c>
      <c r="AI954" t="s">
        <v>2537</v>
      </c>
      <c r="AJ954" t="s">
        <v>989</v>
      </c>
      <c r="AK954" t="s">
        <v>1039</v>
      </c>
      <c r="AL954" t="s">
        <v>1008</v>
      </c>
      <c r="AM954" t="s">
        <v>1009</v>
      </c>
      <c r="AN954" t="s">
        <v>2538</v>
      </c>
      <c r="AO954" t="s">
        <v>2539</v>
      </c>
      <c r="AP954">
        <v>10</v>
      </c>
      <c r="AQ954">
        <v>1</v>
      </c>
      <c r="AT954" t="s">
        <v>2540</v>
      </c>
      <c r="AU954" t="s">
        <v>2562</v>
      </c>
      <c r="AV954" t="s">
        <v>765</v>
      </c>
      <c r="AW954" t="s">
        <v>765</v>
      </c>
      <c r="AX954" t="s">
        <v>990</v>
      </c>
      <c r="AY954">
        <v>0</v>
      </c>
      <c r="AZ954" t="s">
        <v>994</v>
      </c>
      <c r="BA954">
        <v>1179740891418</v>
      </c>
      <c r="BD954">
        <v>1</v>
      </c>
      <c r="BF954" t="s">
        <v>2563</v>
      </c>
      <c r="BG954">
        <v>1333314600</v>
      </c>
      <c r="BH954" t="s">
        <v>995</v>
      </c>
      <c r="BI954">
        <v>3</v>
      </c>
      <c r="BJ954">
        <v>3</v>
      </c>
      <c r="BK954">
        <v>1300</v>
      </c>
      <c r="BL954" t="s">
        <v>2543</v>
      </c>
    </row>
    <row r="955" spans="3:64">
      <c r="C955" s="2">
        <v>244482</v>
      </c>
      <c r="D955" s="2">
        <v>244482</v>
      </c>
      <c r="F955">
        <v>489</v>
      </c>
      <c r="G955" t="s">
        <v>2531</v>
      </c>
      <c r="H955">
        <v>23</v>
      </c>
      <c r="I955" t="s">
        <v>2532</v>
      </c>
      <c r="J955" t="s">
        <v>985</v>
      </c>
      <c r="K955" t="s">
        <v>986</v>
      </c>
      <c r="L955">
        <v>923</v>
      </c>
      <c r="N955" t="s">
        <v>2913</v>
      </c>
      <c r="O955" t="s">
        <v>2914</v>
      </c>
      <c r="P955">
        <v>1</v>
      </c>
      <c r="Q955" t="s">
        <v>2915</v>
      </c>
      <c r="R955" s="2">
        <v>244481</v>
      </c>
      <c r="S955" s="2">
        <v>244482</v>
      </c>
      <c r="T955" t="s">
        <v>2916</v>
      </c>
      <c r="U955">
        <v>23086968</v>
      </c>
      <c r="V955" t="s">
        <v>247</v>
      </c>
      <c r="W955">
        <v>3</v>
      </c>
      <c r="X955">
        <v>3</v>
      </c>
      <c r="Y955">
        <v>3</v>
      </c>
      <c r="Z955">
        <v>3</v>
      </c>
      <c r="AA955">
        <v>0</v>
      </c>
      <c r="AB955">
        <v>0</v>
      </c>
      <c r="AC955">
        <v>0</v>
      </c>
      <c r="AD955">
        <v>0</v>
      </c>
      <c r="AE955">
        <v>3</v>
      </c>
      <c r="AF955">
        <v>3</v>
      </c>
      <c r="AI955" t="s">
        <v>2537</v>
      </c>
      <c r="AJ955" t="s">
        <v>989</v>
      </c>
      <c r="AK955" t="s">
        <v>1039</v>
      </c>
      <c r="AL955" t="s">
        <v>1008</v>
      </c>
      <c r="AM955" t="s">
        <v>1009</v>
      </c>
      <c r="AN955" t="s">
        <v>2538</v>
      </c>
      <c r="AO955" t="s">
        <v>2539</v>
      </c>
      <c r="AP955">
        <v>10</v>
      </c>
      <c r="AQ955">
        <v>1</v>
      </c>
      <c r="AT955" t="s">
        <v>2540</v>
      </c>
      <c r="AU955" t="s">
        <v>2562</v>
      </c>
      <c r="AV955" t="s">
        <v>765</v>
      </c>
      <c r="AW955" t="s">
        <v>765</v>
      </c>
      <c r="AX955" t="s">
        <v>990</v>
      </c>
      <c r="AY955">
        <v>0</v>
      </c>
      <c r="AZ955" t="s">
        <v>994</v>
      </c>
      <c r="BA955">
        <v>1179740891418</v>
      </c>
      <c r="BD955">
        <v>1</v>
      </c>
      <c r="BF955" t="s">
        <v>2563</v>
      </c>
      <c r="BG955">
        <v>1333314600</v>
      </c>
      <c r="BH955" t="s">
        <v>995</v>
      </c>
      <c r="BI955">
        <v>3</v>
      </c>
      <c r="BJ955">
        <v>3</v>
      </c>
      <c r="BK955">
        <v>1300</v>
      </c>
      <c r="BL955" t="s">
        <v>2543</v>
      </c>
    </row>
    <row r="956" spans="3:64">
      <c r="C956" s="2">
        <v>244482</v>
      </c>
      <c r="D956" s="2">
        <v>244482</v>
      </c>
      <c r="F956">
        <v>489</v>
      </c>
      <c r="G956" t="s">
        <v>2531</v>
      </c>
      <c r="H956">
        <v>23</v>
      </c>
      <c r="I956" t="s">
        <v>2532</v>
      </c>
      <c r="J956" t="s">
        <v>985</v>
      </c>
      <c r="K956" t="s">
        <v>986</v>
      </c>
      <c r="L956">
        <v>923</v>
      </c>
      <c r="N956" t="s">
        <v>2913</v>
      </c>
      <c r="O956" t="s">
        <v>2914</v>
      </c>
      <c r="P956">
        <v>1</v>
      </c>
      <c r="Q956" t="s">
        <v>2915</v>
      </c>
      <c r="R956" s="2">
        <v>244481</v>
      </c>
      <c r="S956" s="2">
        <v>244482</v>
      </c>
      <c r="T956" t="s">
        <v>2916</v>
      </c>
      <c r="U956">
        <v>23090967</v>
      </c>
      <c r="V956" t="s">
        <v>63</v>
      </c>
      <c r="W956">
        <v>3</v>
      </c>
      <c r="X956">
        <v>3</v>
      </c>
      <c r="Y956">
        <v>3</v>
      </c>
      <c r="Z956">
        <v>3</v>
      </c>
      <c r="AA956">
        <v>0</v>
      </c>
      <c r="AB956">
        <v>0</v>
      </c>
      <c r="AC956">
        <v>0</v>
      </c>
      <c r="AD956">
        <v>0</v>
      </c>
      <c r="AE956">
        <v>3</v>
      </c>
      <c r="AF956">
        <v>3</v>
      </c>
      <c r="AI956" t="s">
        <v>2537</v>
      </c>
      <c r="AJ956" t="s">
        <v>989</v>
      </c>
      <c r="AK956" t="s">
        <v>1007</v>
      </c>
      <c r="AL956" t="s">
        <v>1008</v>
      </c>
      <c r="AM956" t="s">
        <v>1009</v>
      </c>
      <c r="AN956" t="s">
        <v>2538</v>
      </c>
      <c r="AO956" t="s">
        <v>2539</v>
      </c>
      <c r="AP956">
        <v>10</v>
      </c>
      <c r="AQ956">
        <v>1</v>
      </c>
      <c r="AT956" t="s">
        <v>2540</v>
      </c>
      <c r="AU956" t="s">
        <v>2562</v>
      </c>
      <c r="AV956" t="s">
        <v>765</v>
      </c>
      <c r="AW956" t="s">
        <v>765</v>
      </c>
      <c r="AX956" t="s">
        <v>990</v>
      </c>
      <c r="AY956">
        <v>0</v>
      </c>
      <c r="AZ956" t="s">
        <v>994</v>
      </c>
      <c r="BA956">
        <v>1179740891418</v>
      </c>
      <c r="BD956">
        <v>1</v>
      </c>
      <c r="BF956" t="s">
        <v>2563</v>
      </c>
      <c r="BG956">
        <v>1333314600</v>
      </c>
      <c r="BH956" t="s">
        <v>995</v>
      </c>
      <c r="BI956">
        <v>3</v>
      </c>
      <c r="BJ956">
        <v>3</v>
      </c>
      <c r="BK956">
        <v>1300</v>
      </c>
      <c r="BL956" t="s">
        <v>2543</v>
      </c>
    </row>
    <row r="957" spans="3:64">
      <c r="C957" s="2">
        <v>244482</v>
      </c>
      <c r="D957" s="2">
        <v>244482</v>
      </c>
      <c r="F957">
        <v>489</v>
      </c>
      <c r="G957" t="s">
        <v>2531</v>
      </c>
      <c r="H957">
        <v>23</v>
      </c>
      <c r="I957" t="s">
        <v>2532</v>
      </c>
      <c r="J957" t="s">
        <v>985</v>
      </c>
      <c r="K957" t="s">
        <v>986</v>
      </c>
      <c r="L957">
        <v>923</v>
      </c>
      <c r="N957" t="s">
        <v>2913</v>
      </c>
      <c r="O957" t="s">
        <v>2914</v>
      </c>
      <c r="P957">
        <v>1</v>
      </c>
      <c r="Q957" t="s">
        <v>2915</v>
      </c>
      <c r="R957" s="2">
        <v>244481</v>
      </c>
      <c r="S957" s="2">
        <v>244482</v>
      </c>
      <c r="T957" t="s">
        <v>2916</v>
      </c>
      <c r="U957">
        <v>23095547</v>
      </c>
      <c r="V957" t="s">
        <v>144</v>
      </c>
      <c r="W957">
        <v>3</v>
      </c>
      <c r="X957">
        <v>3</v>
      </c>
      <c r="Y957">
        <v>3</v>
      </c>
      <c r="Z957">
        <v>3</v>
      </c>
      <c r="AA957">
        <v>0</v>
      </c>
      <c r="AB957">
        <v>0</v>
      </c>
      <c r="AC957">
        <v>0</v>
      </c>
      <c r="AD957">
        <v>0</v>
      </c>
      <c r="AE957">
        <v>3</v>
      </c>
      <c r="AF957">
        <v>3</v>
      </c>
      <c r="AI957" t="s">
        <v>2537</v>
      </c>
      <c r="AJ957" t="s">
        <v>989</v>
      </c>
      <c r="AK957" t="s">
        <v>1039</v>
      </c>
      <c r="AL957" t="s">
        <v>1008</v>
      </c>
      <c r="AM957" t="s">
        <v>1009</v>
      </c>
      <c r="AN957" t="s">
        <v>2538</v>
      </c>
      <c r="AO957" t="s">
        <v>2539</v>
      </c>
      <c r="AP957">
        <v>10</v>
      </c>
      <c r="AQ957">
        <v>1</v>
      </c>
      <c r="AT957" t="s">
        <v>2540</v>
      </c>
      <c r="AU957" t="s">
        <v>2562</v>
      </c>
      <c r="AV957" t="s">
        <v>765</v>
      </c>
      <c r="AW957" t="s">
        <v>765</v>
      </c>
      <c r="AX957" t="s">
        <v>990</v>
      </c>
      <c r="AY957">
        <v>0</v>
      </c>
      <c r="AZ957" t="s">
        <v>994</v>
      </c>
      <c r="BA957">
        <v>1179740891418</v>
      </c>
      <c r="BD957">
        <v>1</v>
      </c>
      <c r="BF957" t="s">
        <v>2563</v>
      </c>
      <c r="BG957">
        <v>1333314600</v>
      </c>
      <c r="BH957" t="s">
        <v>995</v>
      </c>
      <c r="BI957">
        <v>3</v>
      </c>
      <c r="BJ957">
        <v>3</v>
      </c>
      <c r="BK957">
        <v>1300</v>
      </c>
      <c r="BL957" t="s">
        <v>2543</v>
      </c>
    </row>
    <row r="958" spans="3:64">
      <c r="C958" s="2">
        <v>244482</v>
      </c>
      <c r="D958" s="2">
        <v>244482</v>
      </c>
      <c r="F958">
        <v>489</v>
      </c>
      <c r="G958" t="s">
        <v>2531</v>
      </c>
      <c r="H958">
        <v>23</v>
      </c>
      <c r="I958" t="s">
        <v>2532</v>
      </c>
      <c r="J958" t="s">
        <v>985</v>
      </c>
      <c r="K958" t="s">
        <v>986</v>
      </c>
      <c r="L958">
        <v>923</v>
      </c>
      <c r="N958" t="s">
        <v>2917</v>
      </c>
      <c r="O958" t="s">
        <v>2918</v>
      </c>
      <c r="P958">
        <v>1</v>
      </c>
      <c r="Q958" t="s">
        <v>2919</v>
      </c>
      <c r="R958" s="2">
        <v>244481</v>
      </c>
      <c r="S958" s="2">
        <v>244482</v>
      </c>
      <c r="T958" t="s">
        <v>2920</v>
      </c>
      <c r="U958">
        <v>23039556</v>
      </c>
      <c r="V958" t="s">
        <v>267</v>
      </c>
      <c r="W958">
        <v>1</v>
      </c>
      <c r="X958">
        <v>5</v>
      </c>
      <c r="Y958">
        <v>1</v>
      </c>
      <c r="Z958">
        <v>5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5</v>
      </c>
      <c r="AI958" t="s">
        <v>2537</v>
      </c>
      <c r="AJ958" t="s">
        <v>989</v>
      </c>
      <c r="AK958" t="s">
        <v>1039</v>
      </c>
      <c r="AL958" t="s">
        <v>1008</v>
      </c>
      <c r="AM958" t="s">
        <v>1009</v>
      </c>
      <c r="AN958" t="s">
        <v>2538</v>
      </c>
      <c r="AO958" t="s">
        <v>2539</v>
      </c>
      <c r="AP958">
        <v>10</v>
      </c>
      <c r="AQ958">
        <v>1</v>
      </c>
      <c r="AT958" t="s">
        <v>2540</v>
      </c>
      <c r="AU958" t="s">
        <v>2562</v>
      </c>
      <c r="AV958" t="s">
        <v>1010</v>
      </c>
      <c r="AW958" t="s">
        <v>765</v>
      </c>
      <c r="AX958" t="s">
        <v>990</v>
      </c>
      <c r="AY958">
        <v>0</v>
      </c>
      <c r="AZ958" t="s">
        <v>994</v>
      </c>
      <c r="BA958">
        <v>1179740891426</v>
      </c>
      <c r="BD958">
        <v>1</v>
      </c>
      <c r="BF958" t="s">
        <v>2563</v>
      </c>
      <c r="BG958">
        <v>1333314600</v>
      </c>
      <c r="BH958" t="s">
        <v>995</v>
      </c>
      <c r="BI958">
        <v>1</v>
      </c>
      <c r="BJ958">
        <v>5</v>
      </c>
      <c r="BK958">
        <v>1300</v>
      </c>
      <c r="BL958" t="s">
        <v>2543</v>
      </c>
    </row>
    <row r="959" spans="3:64">
      <c r="C959" s="2">
        <v>244482</v>
      </c>
      <c r="D959" s="2">
        <v>244482</v>
      </c>
      <c r="F959">
        <v>489</v>
      </c>
      <c r="G959" t="s">
        <v>2531</v>
      </c>
      <c r="H959">
        <v>23</v>
      </c>
      <c r="I959" t="s">
        <v>2532</v>
      </c>
      <c r="J959" t="s">
        <v>985</v>
      </c>
      <c r="K959" t="s">
        <v>986</v>
      </c>
      <c r="L959">
        <v>923</v>
      </c>
      <c r="N959" t="s">
        <v>2917</v>
      </c>
      <c r="O959" t="s">
        <v>2918</v>
      </c>
      <c r="P959">
        <v>1</v>
      </c>
      <c r="Q959" t="s">
        <v>2919</v>
      </c>
      <c r="R959" s="2">
        <v>244481</v>
      </c>
      <c r="S959" s="2">
        <v>244482</v>
      </c>
      <c r="T959" t="s">
        <v>2920</v>
      </c>
      <c r="U959">
        <v>23090975</v>
      </c>
      <c r="V959" t="s">
        <v>249</v>
      </c>
      <c r="W959">
        <v>6</v>
      </c>
      <c r="X959">
        <v>6</v>
      </c>
      <c r="Y959">
        <v>6</v>
      </c>
      <c r="Z959">
        <v>6</v>
      </c>
      <c r="AA959">
        <v>0</v>
      </c>
      <c r="AB959">
        <v>0</v>
      </c>
      <c r="AC959">
        <v>0</v>
      </c>
      <c r="AD959">
        <v>0</v>
      </c>
      <c r="AE959">
        <v>6</v>
      </c>
      <c r="AF959">
        <v>6</v>
      </c>
      <c r="AI959" t="s">
        <v>2537</v>
      </c>
      <c r="AJ959" t="s">
        <v>989</v>
      </c>
      <c r="AK959" t="s">
        <v>1039</v>
      </c>
      <c r="AL959" t="s">
        <v>1008</v>
      </c>
      <c r="AM959" t="s">
        <v>1009</v>
      </c>
      <c r="AN959" t="s">
        <v>2538</v>
      </c>
      <c r="AO959" t="s">
        <v>2539</v>
      </c>
      <c r="AP959">
        <v>10</v>
      </c>
      <c r="AQ959">
        <v>1</v>
      </c>
      <c r="AT959" t="s">
        <v>2540</v>
      </c>
      <c r="AU959" t="s">
        <v>2562</v>
      </c>
      <c r="AV959" t="s">
        <v>765</v>
      </c>
      <c r="AW959" t="s">
        <v>765</v>
      </c>
      <c r="AX959" t="s">
        <v>990</v>
      </c>
      <c r="AY959">
        <v>0</v>
      </c>
      <c r="AZ959" t="s">
        <v>994</v>
      </c>
      <c r="BA959">
        <v>1179740891426</v>
      </c>
      <c r="BD959">
        <v>1</v>
      </c>
      <c r="BF959" t="s">
        <v>2563</v>
      </c>
      <c r="BG959">
        <v>1333314600</v>
      </c>
      <c r="BH959" t="s">
        <v>995</v>
      </c>
      <c r="BI959">
        <v>6</v>
      </c>
      <c r="BJ959">
        <v>6</v>
      </c>
      <c r="BK959">
        <v>1300</v>
      </c>
      <c r="BL959" t="s">
        <v>2543</v>
      </c>
    </row>
    <row r="960" spans="3:64">
      <c r="C960" s="2">
        <v>244482</v>
      </c>
      <c r="D960" s="2">
        <v>244482</v>
      </c>
      <c r="F960">
        <v>489</v>
      </c>
      <c r="G960" t="s">
        <v>2531</v>
      </c>
      <c r="H960">
        <v>23</v>
      </c>
      <c r="I960" t="s">
        <v>2532</v>
      </c>
      <c r="J960" t="s">
        <v>985</v>
      </c>
      <c r="K960" t="s">
        <v>986</v>
      </c>
      <c r="L960">
        <v>923</v>
      </c>
      <c r="N960" t="s">
        <v>2917</v>
      </c>
      <c r="O960" t="s">
        <v>2918</v>
      </c>
      <c r="P960">
        <v>1</v>
      </c>
      <c r="Q960" t="s">
        <v>2919</v>
      </c>
      <c r="R960" s="2">
        <v>244481</v>
      </c>
      <c r="S960" s="2">
        <v>244482</v>
      </c>
      <c r="T960" t="s">
        <v>2920</v>
      </c>
      <c r="U960">
        <v>23090967</v>
      </c>
      <c r="V960" t="s">
        <v>63</v>
      </c>
      <c r="W960">
        <v>3</v>
      </c>
      <c r="X960">
        <v>3</v>
      </c>
      <c r="Y960">
        <v>3</v>
      </c>
      <c r="Z960">
        <v>3</v>
      </c>
      <c r="AA960">
        <v>0</v>
      </c>
      <c r="AB960">
        <v>0</v>
      </c>
      <c r="AC960">
        <v>0</v>
      </c>
      <c r="AD960">
        <v>0</v>
      </c>
      <c r="AE960">
        <v>3</v>
      </c>
      <c r="AF960">
        <v>3</v>
      </c>
      <c r="AI960" t="s">
        <v>2537</v>
      </c>
      <c r="AJ960" t="s">
        <v>989</v>
      </c>
      <c r="AK960" t="s">
        <v>1007</v>
      </c>
      <c r="AL960" t="s">
        <v>1008</v>
      </c>
      <c r="AM960" t="s">
        <v>1009</v>
      </c>
      <c r="AN960" t="s">
        <v>2538</v>
      </c>
      <c r="AO960" t="s">
        <v>2539</v>
      </c>
      <c r="AP960">
        <v>10</v>
      </c>
      <c r="AQ960">
        <v>1</v>
      </c>
      <c r="AT960" t="s">
        <v>2540</v>
      </c>
      <c r="AU960" t="s">
        <v>2562</v>
      </c>
      <c r="AV960" t="s">
        <v>765</v>
      </c>
      <c r="AW960" t="s">
        <v>765</v>
      </c>
      <c r="AX960" t="s">
        <v>990</v>
      </c>
      <c r="AY960">
        <v>0</v>
      </c>
      <c r="AZ960" t="s">
        <v>994</v>
      </c>
      <c r="BA960">
        <v>1179740891426</v>
      </c>
      <c r="BD960">
        <v>1</v>
      </c>
      <c r="BF960" t="s">
        <v>2563</v>
      </c>
      <c r="BG960">
        <v>1333314600</v>
      </c>
      <c r="BH960" t="s">
        <v>995</v>
      </c>
      <c r="BI960">
        <v>3</v>
      </c>
      <c r="BJ960">
        <v>3</v>
      </c>
      <c r="BK960">
        <v>1300</v>
      </c>
      <c r="BL960" t="s">
        <v>2543</v>
      </c>
    </row>
    <row r="961" spans="3:64">
      <c r="C961" s="2">
        <v>244482</v>
      </c>
      <c r="D961" s="2">
        <v>244482</v>
      </c>
      <c r="F961">
        <v>489</v>
      </c>
      <c r="G961" t="s">
        <v>2531</v>
      </c>
      <c r="H961">
        <v>23</v>
      </c>
      <c r="I961" t="s">
        <v>2532</v>
      </c>
      <c r="J961" t="s">
        <v>985</v>
      </c>
      <c r="K961" t="s">
        <v>986</v>
      </c>
      <c r="L961">
        <v>923</v>
      </c>
      <c r="N961" t="s">
        <v>2917</v>
      </c>
      <c r="O961" t="s">
        <v>2918</v>
      </c>
      <c r="P961">
        <v>1</v>
      </c>
      <c r="Q961" t="s">
        <v>2919</v>
      </c>
      <c r="R961" s="2">
        <v>244481</v>
      </c>
      <c r="S961" s="2">
        <v>244482</v>
      </c>
      <c r="T961" t="s">
        <v>2920</v>
      </c>
      <c r="U961">
        <v>23086964</v>
      </c>
      <c r="V961" t="s">
        <v>156</v>
      </c>
      <c r="W961">
        <v>6</v>
      </c>
      <c r="X961">
        <v>6</v>
      </c>
      <c r="Y961">
        <v>6</v>
      </c>
      <c r="Z961">
        <v>6</v>
      </c>
      <c r="AA961">
        <v>0</v>
      </c>
      <c r="AB961">
        <v>0</v>
      </c>
      <c r="AC961">
        <v>0</v>
      </c>
      <c r="AD961">
        <v>0</v>
      </c>
      <c r="AE961">
        <v>6</v>
      </c>
      <c r="AF961">
        <v>6</v>
      </c>
      <c r="AI961" t="s">
        <v>2537</v>
      </c>
      <c r="AJ961" t="s">
        <v>989</v>
      </c>
      <c r="AK961" t="s">
        <v>1039</v>
      </c>
      <c r="AL961" t="s">
        <v>1008</v>
      </c>
      <c r="AM961" t="s">
        <v>1009</v>
      </c>
      <c r="AN961" t="s">
        <v>2538</v>
      </c>
      <c r="AO961" t="s">
        <v>2539</v>
      </c>
      <c r="AP961">
        <v>10</v>
      </c>
      <c r="AQ961">
        <v>1</v>
      </c>
      <c r="AT961" t="s">
        <v>2540</v>
      </c>
      <c r="AU961" t="s">
        <v>2562</v>
      </c>
      <c r="AV961" t="s">
        <v>765</v>
      </c>
      <c r="AW961" t="s">
        <v>765</v>
      </c>
      <c r="AX961" t="s">
        <v>990</v>
      </c>
      <c r="AY961">
        <v>0</v>
      </c>
      <c r="AZ961" t="s">
        <v>994</v>
      </c>
      <c r="BA961">
        <v>1179740891426</v>
      </c>
      <c r="BD961">
        <v>1</v>
      </c>
      <c r="BF961" t="s">
        <v>2563</v>
      </c>
      <c r="BG961">
        <v>1333314600</v>
      </c>
      <c r="BH961" t="s">
        <v>995</v>
      </c>
      <c r="BI961">
        <v>6</v>
      </c>
      <c r="BJ961">
        <v>6</v>
      </c>
      <c r="BK961">
        <v>1300</v>
      </c>
      <c r="BL961" t="s">
        <v>2543</v>
      </c>
    </row>
    <row r="962" spans="3:64">
      <c r="C962" s="2">
        <v>244482</v>
      </c>
      <c r="D962" s="2">
        <v>244482</v>
      </c>
      <c r="F962">
        <v>489</v>
      </c>
      <c r="G962" t="s">
        <v>2531</v>
      </c>
      <c r="H962">
        <v>23</v>
      </c>
      <c r="I962" t="s">
        <v>2532</v>
      </c>
      <c r="J962" t="s">
        <v>985</v>
      </c>
      <c r="K962" t="s">
        <v>986</v>
      </c>
      <c r="L962">
        <v>923</v>
      </c>
      <c r="N962" t="s">
        <v>2917</v>
      </c>
      <c r="O962" t="s">
        <v>2918</v>
      </c>
      <c r="P962">
        <v>1</v>
      </c>
      <c r="Q962" t="s">
        <v>2919</v>
      </c>
      <c r="R962" s="2">
        <v>244481</v>
      </c>
      <c r="S962" s="2">
        <v>244482</v>
      </c>
      <c r="T962" t="s">
        <v>2920</v>
      </c>
      <c r="U962">
        <v>23086968</v>
      </c>
      <c r="V962" t="s">
        <v>247</v>
      </c>
      <c r="W962">
        <v>3</v>
      </c>
      <c r="X962">
        <v>3</v>
      </c>
      <c r="Y962">
        <v>3</v>
      </c>
      <c r="Z962">
        <v>3</v>
      </c>
      <c r="AA962">
        <v>0</v>
      </c>
      <c r="AB962">
        <v>0</v>
      </c>
      <c r="AC962">
        <v>0</v>
      </c>
      <c r="AD962">
        <v>0</v>
      </c>
      <c r="AE962">
        <v>3</v>
      </c>
      <c r="AF962">
        <v>3</v>
      </c>
      <c r="AI962" t="s">
        <v>2537</v>
      </c>
      <c r="AJ962" t="s">
        <v>989</v>
      </c>
      <c r="AK962" t="s">
        <v>1039</v>
      </c>
      <c r="AL962" t="s">
        <v>1008</v>
      </c>
      <c r="AM962" t="s">
        <v>1009</v>
      </c>
      <c r="AN962" t="s">
        <v>2538</v>
      </c>
      <c r="AO962" t="s">
        <v>2539</v>
      </c>
      <c r="AP962">
        <v>10</v>
      </c>
      <c r="AQ962">
        <v>1</v>
      </c>
      <c r="AT962" t="s">
        <v>2540</v>
      </c>
      <c r="AU962" t="s">
        <v>2562</v>
      </c>
      <c r="AV962" t="s">
        <v>765</v>
      </c>
      <c r="AW962" t="s">
        <v>765</v>
      </c>
      <c r="AX962" t="s">
        <v>990</v>
      </c>
      <c r="AY962">
        <v>0</v>
      </c>
      <c r="AZ962" t="s">
        <v>994</v>
      </c>
      <c r="BA962">
        <v>1179740891426</v>
      </c>
      <c r="BD962">
        <v>1</v>
      </c>
      <c r="BF962" t="s">
        <v>2563</v>
      </c>
      <c r="BG962">
        <v>1333314600</v>
      </c>
      <c r="BH962" t="s">
        <v>995</v>
      </c>
      <c r="BI962">
        <v>3</v>
      </c>
      <c r="BJ962">
        <v>3</v>
      </c>
      <c r="BK962">
        <v>1300</v>
      </c>
      <c r="BL962" t="s">
        <v>2543</v>
      </c>
    </row>
    <row r="963" spans="3:64">
      <c r="C963" s="2">
        <v>244482</v>
      </c>
      <c r="D963" s="2">
        <v>244482</v>
      </c>
      <c r="F963">
        <v>489</v>
      </c>
      <c r="G963" t="s">
        <v>2531</v>
      </c>
      <c r="H963">
        <v>23</v>
      </c>
      <c r="I963" t="s">
        <v>2532</v>
      </c>
      <c r="J963" t="s">
        <v>985</v>
      </c>
      <c r="K963" t="s">
        <v>986</v>
      </c>
      <c r="L963">
        <v>923</v>
      </c>
      <c r="N963" t="s">
        <v>2917</v>
      </c>
      <c r="O963" t="s">
        <v>2918</v>
      </c>
      <c r="P963">
        <v>1</v>
      </c>
      <c r="Q963" t="s">
        <v>2919</v>
      </c>
      <c r="R963" s="2">
        <v>244481</v>
      </c>
      <c r="S963" s="2">
        <v>244482</v>
      </c>
      <c r="T963" t="s">
        <v>2920</v>
      </c>
      <c r="U963">
        <v>23095547</v>
      </c>
      <c r="V963" t="s">
        <v>144</v>
      </c>
      <c r="W963">
        <v>12</v>
      </c>
      <c r="X963">
        <v>12</v>
      </c>
      <c r="Y963">
        <v>12</v>
      </c>
      <c r="Z963">
        <v>12</v>
      </c>
      <c r="AA963">
        <v>0</v>
      </c>
      <c r="AB963">
        <v>0</v>
      </c>
      <c r="AC963">
        <v>0</v>
      </c>
      <c r="AD963">
        <v>0</v>
      </c>
      <c r="AE963">
        <v>12</v>
      </c>
      <c r="AF963">
        <v>12</v>
      </c>
      <c r="AI963" t="s">
        <v>2537</v>
      </c>
      <c r="AJ963" t="s">
        <v>989</v>
      </c>
      <c r="AK963" t="s">
        <v>1039</v>
      </c>
      <c r="AL963" t="s">
        <v>1008</v>
      </c>
      <c r="AM963" t="s">
        <v>1009</v>
      </c>
      <c r="AN963" t="s">
        <v>2538</v>
      </c>
      <c r="AO963" t="s">
        <v>2539</v>
      </c>
      <c r="AP963">
        <v>10</v>
      </c>
      <c r="AQ963">
        <v>1</v>
      </c>
      <c r="AT963" t="s">
        <v>2540</v>
      </c>
      <c r="AU963" t="s">
        <v>2562</v>
      </c>
      <c r="AV963" t="s">
        <v>765</v>
      </c>
      <c r="AW963" t="s">
        <v>765</v>
      </c>
      <c r="AX963" t="s">
        <v>990</v>
      </c>
      <c r="AY963">
        <v>0</v>
      </c>
      <c r="AZ963" t="s">
        <v>994</v>
      </c>
      <c r="BA963">
        <v>1179740891426</v>
      </c>
      <c r="BD963">
        <v>1</v>
      </c>
      <c r="BF963" t="s">
        <v>2563</v>
      </c>
      <c r="BG963">
        <v>1333314600</v>
      </c>
      <c r="BH963" t="s">
        <v>995</v>
      </c>
      <c r="BI963">
        <v>12</v>
      </c>
      <c r="BJ963">
        <v>12</v>
      </c>
      <c r="BK963">
        <v>1300</v>
      </c>
      <c r="BL963" t="s">
        <v>2543</v>
      </c>
    </row>
    <row r="964" spans="3:64">
      <c r="C964" s="2">
        <v>244482</v>
      </c>
      <c r="D964" s="2">
        <v>244482</v>
      </c>
      <c r="F964">
        <v>489</v>
      </c>
      <c r="G964" t="s">
        <v>2531</v>
      </c>
      <c r="H964">
        <v>23</v>
      </c>
      <c r="I964" t="s">
        <v>2532</v>
      </c>
      <c r="J964" t="s">
        <v>985</v>
      </c>
      <c r="K964" t="s">
        <v>986</v>
      </c>
      <c r="L964">
        <v>923</v>
      </c>
      <c r="N964" t="s">
        <v>2917</v>
      </c>
      <c r="O964" t="s">
        <v>2918</v>
      </c>
      <c r="P964">
        <v>1</v>
      </c>
      <c r="Q964" t="s">
        <v>2919</v>
      </c>
      <c r="R964" s="2">
        <v>244481</v>
      </c>
      <c r="S964" s="2">
        <v>244482</v>
      </c>
      <c r="T964" t="s">
        <v>2920</v>
      </c>
      <c r="U964">
        <v>23088348</v>
      </c>
      <c r="V964" t="s">
        <v>78</v>
      </c>
      <c r="W964">
        <v>5</v>
      </c>
      <c r="X964">
        <v>5</v>
      </c>
      <c r="Y964">
        <v>5</v>
      </c>
      <c r="Z964">
        <v>5</v>
      </c>
      <c r="AA964">
        <v>0</v>
      </c>
      <c r="AB964">
        <v>0</v>
      </c>
      <c r="AC964">
        <v>0</v>
      </c>
      <c r="AD964">
        <v>0</v>
      </c>
      <c r="AE964">
        <v>5</v>
      </c>
      <c r="AF964">
        <v>5</v>
      </c>
      <c r="AI964" t="s">
        <v>2537</v>
      </c>
      <c r="AJ964" t="s">
        <v>989</v>
      </c>
      <c r="AK964" t="s">
        <v>1007</v>
      </c>
      <c r="AL964" t="s">
        <v>1008</v>
      </c>
      <c r="AM964" t="s">
        <v>1009</v>
      </c>
      <c r="AN964" t="s">
        <v>2538</v>
      </c>
      <c r="AO964" t="s">
        <v>2539</v>
      </c>
      <c r="AP964">
        <v>10</v>
      </c>
      <c r="AQ964">
        <v>1</v>
      </c>
      <c r="AT964" t="s">
        <v>2540</v>
      </c>
      <c r="AU964" t="s">
        <v>2562</v>
      </c>
      <c r="AV964" t="s">
        <v>765</v>
      </c>
      <c r="AW964" t="s">
        <v>765</v>
      </c>
      <c r="AX964" t="s">
        <v>990</v>
      </c>
      <c r="AY964">
        <v>0</v>
      </c>
      <c r="AZ964" t="s">
        <v>994</v>
      </c>
      <c r="BA964">
        <v>1179740891426</v>
      </c>
      <c r="BD964">
        <v>1</v>
      </c>
      <c r="BF964" t="s">
        <v>2563</v>
      </c>
      <c r="BG964">
        <v>1333314600</v>
      </c>
      <c r="BH964" t="s">
        <v>995</v>
      </c>
      <c r="BI964">
        <v>5</v>
      </c>
      <c r="BJ964">
        <v>5</v>
      </c>
      <c r="BK964">
        <v>1300</v>
      </c>
      <c r="BL964" t="s">
        <v>2543</v>
      </c>
    </row>
    <row r="965" spans="3:64">
      <c r="C965" s="2">
        <v>244482</v>
      </c>
      <c r="D965" s="2">
        <v>244482</v>
      </c>
      <c r="F965">
        <v>489</v>
      </c>
      <c r="G965" t="s">
        <v>2531</v>
      </c>
      <c r="H965">
        <v>23</v>
      </c>
      <c r="I965" t="s">
        <v>2532</v>
      </c>
      <c r="J965" t="s">
        <v>985</v>
      </c>
      <c r="K965" t="s">
        <v>986</v>
      </c>
      <c r="L965">
        <v>923</v>
      </c>
      <c r="N965" t="s">
        <v>2917</v>
      </c>
      <c r="O965" t="s">
        <v>2918</v>
      </c>
      <c r="P965">
        <v>1</v>
      </c>
      <c r="Q965" t="s">
        <v>2919</v>
      </c>
      <c r="R965" s="2">
        <v>244481</v>
      </c>
      <c r="S965" s="2">
        <v>244482</v>
      </c>
      <c r="T965" t="s">
        <v>2920</v>
      </c>
      <c r="U965">
        <v>23086963</v>
      </c>
      <c r="V965" t="s">
        <v>142</v>
      </c>
      <c r="W965">
        <v>6</v>
      </c>
      <c r="X965">
        <v>6</v>
      </c>
      <c r="Y965">
        <v>6</v>
      </c>
      <c r="Z965">
        <v>6</v>
      </c>
      <c r="AA965">
        <v>0</v>
      </c>
      <c r="AB965">
        <v>0</v>
      </c>
      <c r="AC965">
        <v>0</v>
      </c>
      <c r="AD965">
        <v>0</v>
      </c>
      <c r="AE965">
        <v>6</v>
      </c>
      <c r="AF965">
        <v>6</v>
      </c>
      <c r="AI965" t="s">
        <v>2537</v>
      </c>
      <c r="AJ965" t="s">
        <v>989</v>
      </c>
      <c r="AK965" t="s">
        <v>1039</v>
      </c>
      <c r="AL965" t="s">
        <v>1008</v>
      </c>
      <c r="AM965" t="s">
        <v>1009</v>
      </c>
      <c r="AN965" t="s">
        <v>2538</v>
      </c>
      <c r="AO965" t="s">
        <v>2539</v>
      </c>
      <c r="AP965">
        <v>10</v>
      </c>
      <c r="AQ965">
        <v>1</v>
      </c>
      <c r="AT965" t="s">
        <v>2540</v>
      </c>
      <c r="AU965" t="s">
        <v>2562</v>
      </c>
      <c r="AV965" t="s">
        <v>765</v>
      </c>
      <c r="AW965" t="s">
        <v>765</v>
      </c>
      <c r="AX965" t="s">
        <v>990</v>
      </c>
      <c r="AY965">
        <v>0</v>
      </c>
      <c r="AZ965" t="s">
        <v>994</v>
      </c>
      <c r="BA965">
        <v>1179740891426</v>
      </c>
      <c r="BD965">
        <v>1</v>
      </c>
      <c r="BF965" t="s">
        <v>2563</v>
      </c>
      <c r="BG965">
        <v>1333314600</v>
      </c>
      <c r="BH965" t="s">
        <v>995</v>
      </c>
      <c r="BI965">
        <v>6</v>
      </c>
      <c r="BJ965">
        <v>6</v>
      </c>
      <c r="BK965">
        <v>1300</v>
      </c>
      <c r="BL965" t="s">
        <v>2543</v>
      </c>
    </row>
    <row r="966" spans="3:64">
      <c r="C966" s="2">
        <v>244482</v>
      </c>
      <c r="D966" s="2">
        <v>244482</v>
      </c>
      <c r="F966">
        <v>489</v>
      </c>
      <c r="G966" t="s">
        <v>2531</v>
      </c>
      <c r="H966">
        <v>23</v>
      </c>
      <c r="I966" t="s">
        <v>2532</v>
      </c>
      <c r="J966" t="s">
        <v>985</v>
      </c>
      <c r="K966" t="s">
        <v>986</v>
      </c>
      <c r="L966">
        <v>923</v>
      </c>
      <c r="N966" t="s">
        <v>2917</v>
      </c>
      <c r="O966" t="s">
        <v>2918</v>
      </c>
      <c r="P966">
        <v>1</v>
      </c>
      <c r="Q966" t="s">
        <v>2919</v>
      </c>
      <c r="R966" s="2">
        <v>244481</v>
      </c>
      <c r="S966" s="2">
        <v>244482</v>
      </c>
      <c r="T966" t="s">
        <v>2920</v>
      </c>
      <c r="U966">
        <v>23086965</v>
      </c>
      <c r="V966" t="s">
        <v>225</v>
      </c>
      <c r="W966">
        <v>3</v>
      </c>
      <c r="X966">
        <v>3</v>
      </c>
      <c r="Y966">
        <v>3</v>
      </c>
      <c r="Z966">
        <v>3</v>
      </c>
      <c r="AA966">
        <v>0</v>
      </c>
      <c r="AB966">
        <v>0</v>
      </c>
      <c r="AC966">
        <v>0</v>
      </c>
      <c r="AD966">
        <v>0</v>
      </c>
      <c r="AE966">
        <v>3</v>
      </c>
      <c r="AF966">
        <v>3</v>
      </c>
      <c r="AI966" t="s">
        <v>2537</v>
      </c>
      <c r="AJ966" t="s">
        <v>989</v>
      </c>
      <c r="AK966" t="s">
        <v>1039</v>
      </c>
      <c r="AL966" t="s">
        <v>1008</v>
      </c>
      <c r="AM966" t="s">
        <v>1009</v>
      </c>
      <c r="AN966" t="s">
        <v>2538</v>
      </c>
      <c r="AO966" t="s">
        <v>2539</v>
      </c>
      <c r="AP966">
        <v>10</v>
      </c>
      <c r="AQ966">
        <v>1</v>
      </c>
      <c r="AT966" t="s">
        <v>2540</v>
      </c>
      <c r="AU966" t="s">
        <v>2562</v>
      </c>
      <c r="AV966" t="s">
        <v>765</v>
      </c>
      <c r="AW966" t="s">
        <v>765</v>
      </c>
      <c r="AX966" t="s">
        <v>990</v>
      </c>
      <c r="AY966">
        <v>0</v>
      </c>
      <c r="AZ966" t="s">
        <v>994</v>
      </c>
      <c r="BA966">
        <v>1179740891426</v>
      </c>
      <c r="BD966">
        <v>1</v>
      </c>
      <c r="BF966" t="s">
        <v>2563</v>
      </c>
      <c r="BG966">
        <v>1333314600</v>
      </c>
      <c r="BH966" t="s">
        <v>995</v>
      </c>
      <c r="BI966">
        <v>3</v>
      </c>
      <c r="BJ966">
        <v>3</v>
      </c>
      <c r="BK966">
        <v>1300</v>
      </c>
      <c r="BL966" t="s">
        <v>2543</v>
      </c>
    </row>
    <row r="967" spans="3:64">
      <c r="C967" s="2">
        <v>244482</v>
      </c>
      <c r="D967" s="2">
        <v>244482</v>
      </c>
      <c r="F967">
        <v>489</v>
      </c>
      <c r="G967" t="s">
        <v>2531</v>
      </c>
      <c r="H967">
        <v>23</v>
      </c>
      <c r="I967" t="s">
        <v>2532</v>
      </c>
      <c r="J967" t="s">
        <v>985</v>
      </c>
      <c r="K967" t="s">
        <v>986</v>
      </c>
      <c r="L967">
        <v>923</v>
      </c>
      <c r="N967" t="s">
        <v>2917</v>
      </c>
      <c r="O967" t="s">
        <v>2918</v>
      </c>
      <c r="P967">
        <v>1</v>
      </c>
      <c r="Q967" t="s">
        <v>2919</v>
      </c>
      <c r="R967" s="2">
        <v>244481</v>
      </c>
      <c r="S967" s="2">
        <v>244482</v>
      </c>
      <c r="T967" t="s">
        <v>2920</v>
      </c>
      <c r="U967">
        <v>23090984</v>
      </c>
      <c r="V967" t="s">
        <v>227</v>
      </c>
      <c r="W967">
        <v>3</v>
      </c>
      <c r="X967">
        <v>3</v>
      </c>
      <c r="Y967">
        <v>3</v>
      </c>
      <c r="Z967">
        <v>3</v>
      </c>
      <c r="AA967">
        <v>0</v>
      </c>
      <c r="AB967">
        <v>0</v>
      </c>
      <c r="AC967">
        <v>0</v>
      </c>
      <c r="AD967">
        <v>0</v>
      </c>
      <c r="AE967">
        <v>3</v>
      </c>
      <c r="AF967">
        <v>3</v>
      </c>
      <c r="AI967" t="s">
        <v>2537</v>
      </c>
      <c r="AJ967" t="s">
        <v>989</v>
      </c>
      <c r="AK967" t="s">
        <v>1039</v>
      </c>
      <c r="AL967" t="s">
        <v>1008</v>
      </c>
      <c r="AM967" t="s">
        <v>1009</v>
      </c>
      <c r="AN967" t="s">
        <v>2538</v>
      </c>
      <c r="AO967" t="s">
        <v>2539</v>
      </c>
      <c r="AP967">
        <v>10</v>
      </c>
      <c r="AQ967">
        <v>1</v>
      </c>
      <c r="AT967" t="s">
        <v>2540</v>
      </c>
      <c r="AU967" t="s">
        <v>2562</v>
      </c>
      <c r="AV967" t="s">
        <v>765</v>
      </c>
      <c r="AW967" t="s">
        <v>765</v>
      </c>
      <c r="AX967" t="s">
        <v>990</v>
      </c>
      <c r="AY967">
        <v>0</v>
      </c>
      <c r="AZ967" t="s">
        <v>994</v>
      </c>
      <c r="BA967">
        <v>1179740891426</v>
      </c>
      <c r="BD967">
        <v>1</v>
      </c>
      <c r="BF967" t="s">
        <v>2563</v>
      </c>
      <c r="BG967">
        <v>1333314600</v>
      </c>
      <c r="BH967" t="s">
        <v>995</v>
      </c>
      <c r="BI967">
        <v>3</v>
      </c>
      <c r="BJ967">
        <v>3</v>
      </c>
      <c r="BK967">
        <v>1300</v>
      </c>
      <c r="BL967" t="s">
        <v>2543</v>
      </c>
    </row>
    <row r="968" spans="3:64">
      <c r="C968" s="2">
        <v>244482</v>
      </c>
      <c r="D968" s="2">
        <v>244482</v>
      </c>
      <c r="F968">
        <v>489</v>
      </c>
      <c r="G968" t="s">
        <v>2531</v>
      </c>
      <c r="H968">
        <v>23</v>
      </c>
      <c r="I968" t="s">
        <v>2532</v>
      </c>
      <c r="J968" t="s">
        <v>985</v>
      </c>
      <c r="K968" t="s">
        <v>986</v>
      </c>
      <c r="L968">
        <v>923</v>
      </c>
      <c r="N968" t="s">
        <v>2921</v>
      </c>
      <c r="O968" t="s">
        <v>2922</v>
      </c>
      <c r="P968">
        <v>1</v>
      </c>
      <c r="Q968" t="s">
        <v>2923</v>
      </c>
      <c r="R968" s="2">
        <v>244481</v>
      </c>
      <c r="S968" s="2">
        <v>244482</v>
      </c>
      <c r="T968" t="s">
        <v>2924</v>
      </c>
      <c r="U968">
        <v>23086965</v>
      </c>
      <c r="V968" t="s">
        <v>225</v>
      </c>
      <c r="W968">
        <v>3</v>
      </c>
      <c r="X968">
        <v>3</v>
      </c>
      <c r="Y968">
        <v>3</v>
      </c>
      <c r="Z968">
        <v>3</v>
      </c>
      <c r="AA968">
        <v>0</v>
      </c>
      <c r="AB968">
        <v>0</v>
      </c>
      <c r="AC968">
        <v>0</v>
      </c>
      <c r="AD968">
        <v>0</v>
      </c>
      <c r="AE968">
        <v>3</v>
      </c>
      <c r="AF968">
        <v>3</v>
      </c>
      <c r="AI968" t="s">
        <v>2537</v>
      </c>
      <c r="AJ968" t="s">
        <v>989</v>
      </c>
      <c r="AK968" t="s">
        <v>1039</v>
      </c>
      <c r="AL968" t="s">
        <v>1008</v>
      </c>
      <c r="AM968" t="s">
        <v>1009</v>
      </c>
      <c r="AN968" t="s">
        <v>2538</v>
      </c>
      <c r="AO968" t="s">
        <v>2539</v>
      </c>
      <c r="AP968">
        <v>10</v>
      </c>
      <c r="AQ968">
        <v>1</v>
      </c>
      <c r="AT968" t="s">
        <v>2540</v>
      </c>
      <c r="AU968" t="s">
        <v>2562</v>
      </c>
      <c r="AV968" t="s">
        <v>765</v>
      </c>
      <c r="AW968" t="s">
        <v>765</v>
      </c>
      <c r="AX968" t="s">
        <v>990</v>
      </c>
      <c r="AY968">
        <v>0</v>
      </c>
      <c r="AZ968" t="s">
        <v>994</v>
      </c>
      <c r="BA968">
        <v>1179740891430</v>
      </c>
      <c r="BD968">
        <v>1</v>
      </c>
      <c r="BF968" t="s">
        <v>2563</v>
      </c>
      <c r="BG968">
        <v>1333314600</v>
      </c>
      <c r="BH968" t="s">
        <v>995</v>
      </c>
      <c r="BI968">
        <v>3</v>
      </c>
      <c r="BJ968">
        <v>3</v>
      </c>
      <c r="BK968">
        <v>1300</v>
      </c>
      <c r="BL968" t="s">
        <v>2543</v>
      </c>
    </row>
    <row r="969" spans="3:64">
      <c r="C969" s="2">
        <v>244482</v>
      </c>
      <c r="D969" s="2">
        <v>244482</v>
      </c>
      <c r="F969">
        <v>489</v>
      </c>
      <c r="G969" t="s">
        <v>2531</v>
      </c>
      <c r="H969">
        <v>23</v>
      </c>
      <c r="I969" t="s">
        <v>2532</v>
      </c>
      <c r="J969" t="s">
        <v>985</v>
      </c>
      <c r="K969" t="s">
        <v>986</v>
      </c>
      <c r="L969">
        <v>923</v>
      </c>
      <c r="N969" t="s">
        <v>2921</v>
      </c>
      <c r="O969" t="s">
        <v>2922</v>
      </c>
      <c r="P969">
        <v>1</v>
      </c>
      <c r="Q969" t="s">
        <v>2923</v>
      </c>
      <c r="R969" s="2">
        <v>244481</v>
      </c>
      <c r="S969" s="2">
        <v>244482</v>
      </c>
      <c r="T969" t="s">
        <v>2924</v>
      </c>
      <c r="U969">
        <v>23086967</v>
      </c>
      <c r="V969" t="s">
        <v>209</v>
      </c>
      <c r="W969">
        <v>3</v>
      </c>
      <c r="X969">
        <v>3</v>
      </c>
      <c r="Y969">
        <v>3</v>
      </c>
      <c r="Z969">
        <v>3</v>
      </c>
      <c r="AA969">
        <v>0</v>
      </c>
      <c r="AB969">
        <v>0</v>
      </c>
      <c r="AC969">
        <v>0</v>
      </c>
      <c r="AD969">
        <v>0</v>
      </c>
      <c r="AE969">
        <v>3</v>
      </c>
      <c r="AF969">
        <v>3</v>
      </c>
      <c r="AI969" t="s">
        <v>2537</v>
      </c>
      <c r="AJ969" t="s">
        <v>989</v>
      </c>
      <c r="AK969" t="s">
        <v>1039</v>
      </c>
      <c r="AL969" t="s">
        <v>1008</v>
      </c>
      <c r="AM969" t="s">
        <v>1009</v>
      </c>
      <c r="AN969" t="s">
        <v>2538</v>
      </c>
      <c r="AO969" t="s">
        <v>2539</v>
      </c>
      <c r="AP969">
        <v>10</v>
      </c>
      <c r="AQ969">
        <v>1</v>
      </c>
      <c r="AT969" t="s">
        <v>2540</v>
      </c>
      <c r="AU969" t="s">
        <v>2562</v>
      </c>
      <c r="AV969" t="s">
        <v>765</v>
      </c>
      <c r="AW969" t="s">
        <v>765</v>
      </c>
      <c r="AX969" t="s">
        <v>990</v>
      </c>
      <c r="AY969">
        <v>0</v>
      </c>
      <c r="AZ969" t="s">
        <v>994</v>
      </c>
      <c r="BA969">
        <v>1179740891430</v>
      </c>
      <c r="BD969">
        <v>1</v>
      </c>
      <c r="BF969" t="s">
        <v>2563</v>
      </c>
      <c r="BG969">
        <v>1333314600</v>
      </c>
      <c r="BH969" t="s">
        <v>995</v>
      </c>
      <c r="BI969">
        <v>3</v>
      </c>
      <c r="BJ969">
        <v>3</v>
      </c>
      <c r="BK969">
        <v>1300</v>
      </c>
      <c r="BL969" t="s">
        <v>2543</v>
      </c>
    </row>
    <row r="970" spans="3:64">
      <c r="C970" s="2">
        <v>244482</v>
      </c>
      <c r="D970" s="2">
        <v>244482</v>
      </c>
      <c r="F970">
        <v>489</v>
      </c>
      <c r="G970" t="s">
        <v>2531</v>
      </c>
      <c r="H970">
        <v>23</v>
      </c>
      <c r="I970" t="s">
        <v>2532</v>
      </c>
      <c r="J970" t="s">
        <v>985</v>
      </c>
      <c r="K970" t="s">
        <v>986</v>
      </c>
      <c r="L970">
        <v>923</v>
      </c>
      <c r="N970" t="s">
        <v>2921</v>
      </c>
      <c r="O970" t="s">
        <v>2922</v>
      </c>
      <c r="P970">
        <v>1</v>
      </c>
      <c r="Q970" t="s">
        <v>2923</v>
      </c>
      <c r="R970" s="2">
        <v>244481</v>
      </c>
      <c r="S970" s="2">
        <v>244482</v>
      </c>
      <c r="T970" t="s">
        <v>2924</v>
      </c>
      <c r="U970">
        <v>23090975</v>
      </c>
      <c r="V970" t="s">
        <v>249</v>
      </c>
      <c r="W970">
        <v>3</v>
      </c>
      <c r="X970">
        <v>3</v>
      </c>
      <c r="Y970">
        <v>3</v>
      </c>
      <c r="Z970">
        <v>3</v>
      </c>
      <c r="AA970">
        <v>0</v>
      </c>
      <c r="AB970">
        <v>0</v>
      </c>
      <c r="AC970">
        <v>0</v>
      </c>
      <c r="AD970">
        <v>0</v>
      </c>
      <c r="AE970">
        <v>3</v>
      </c>
      <c r="AF970">
        <v>3</v>
      </c>
      <c r="AI970" t="s">
        <v>2537</v>
      </c>
      <c r="AJ970" t="s">
        <v>989</v>
      </c>
      <c r="AK970" t="s">
        <v>1039</v>
      </c>
      <c r="AL970" t="s">
        <v>1008</v>
      </c>
      <c r="AM970" t="s">
        <v>1009</v>
      </c>
      <c r="AN970" t="s">
        <v>2538</v>
      </c>
      <c r="AO970" t="s">
        <v>2539</v>
      </c>
      <c r="AP970">
        <v>10</v>
      </c>
      <c r="AQ970">
        <v>1</v>
      </c>
      <c r="AT970" t="s">
        <v>2540</v>
      </c>
      <c r="AU970" t="s">
        <v>2562</v>
      </c>
      <c r="AV970" t="s">
        <v>765</v>
      </c>
      <c r="AW970" t="s">
        <v>765</v>
      </c>
      <c r="AX970" t="s">
        <v>990</v>
      </c>
      <c r="AY970">
        <v>0</v>
      </c>
      <c r="AZ970" t="s">
        <v>994</v>
      </c>
      <c r="BA970">
        <v>1179740891430</v>
      </c>
      <c r="BD970">
        <v>1</v>
      </c>
      <c r="BF970" t="s">
        <v>2563</v>
      </c>
      <c r="BG970">
        <v>1333314600</v>
      </c>
      <c r="BH970" t="s">
        <v>995</v>
      </c>
      <c r="BI970">
        <v>3</v>
      </c>
      <c r="BJ970">
        <v>3</v>
      </c>
      <c r="BK970">
        <v>1300</v>
      </c>
      <c r="BL970" t="s">
        <v>2543</v>
      </c>
    </row>
    <row r="971" spans="3:64">
      <c r="C971" s="2">
        <v>244482</v>
      </c>
      <c r="D971" s="2">
        <v>244482</v>
      </c>
      <c r="F971">
        <v>489</v>
      </c>
      <c r="G971" t="s">
        <v>2531</v>
      </c>
      <c r="H971">
        <v>23</v>
      </c>
      <c r="I971" t="s">
        <v>2532</v>
      </c>
      <c r="J971" t="s">
        <v>985</v>
      </c>
      <c r="K971" t="s">
        <v>986</v>
      </c>
      <c r="L971">
        <v>923</v>
      </c>
      <c r="N971" t="s">
        <v>2921</v>
      </c>
      <c r="O971" t="s">
        <v>2922</v>
      </c>
      <c r="P971">
        <v>1</v>
      </c>
      <c r="Q971" t="s">
        <v>2923</v>
      </c>
      <c r="R971" s="2">
        <v>244481</v>
      </c>
      <c r="S971" s="2">
        <v>244482</v>
      </c>
      <c r="T971" t="s">
        <v>2924</v>
      </c>
      <c r="U971">
        <v>23039556</v>
      </c>
      <c r="V971" t="s">
        <v>267</v>
      </c>
      <c r="W971">
        <v>3</v>
      </c>
      <c r="X971">
        <v>15</v>
      </c>
      <c r="Y971">
        <v>3</v>
      </c>
      <c r="Z971">
        <v>15</v>
      </c>
      <c r="AA971">
        <v>0</v>
      </c>
      <c r="AB971">
        <v>0</v>
      </c>
      <c r="AC971">
        <v>0</v>
      </c>
      <c r="AD971">
        <v>0</v>
      </c>
      <c r="AE971">
        <v>3</v>
      </c>
      <c r="AF971">
        <v>15</v>
      </c>
      <c r="AI971" t="s">
        <v>2537</v>
      </c>
      <c r="AJ971" t="s">
        <v>989</v>
      </c>
      <c r="AK971" t="s">
        <v>1039</v>
      </c>
      <c r="AL971" t="s">
        <v>1008</v>
      </c>
      <c r="AM971" t="s">
        <v>1009</v>
      </c>
      <c r="AN971" t="s">
        <v>2538</v>
      </c>
      <c r="AO971" t="s">
        <v>2539</v>
      </c>
      <c r="AP971">
        <v>10</v>
      </c>
      <c r="AQ971">
        <v>1</v>
      </c>
      <c r="AT971" t="s">
        <v>2540</v>
      </c>
      <c r="AU971" t="s">
        <v>2562</v>
      </c>
      <c r="AV971" t="s">
        <v>1010</v>
      </c>
      <c r="AW971" t="s">
        <v>765</v>
      </c>
      <c r="AX971" t="s">
        <v>990</v>
      </c>
      <c r="AY971">
        <v>0</v>
      </c>
      <c r="AZ971" t="s">
        <v>994</v>
      </c>
      <c r="BA971">
        <v>1179740891430</v>
      </c>
      <c r="BD971">
        <v>1</v>
      </c>
      <c r="BF971" t="s">
        <v>2563</v>
      </c>
      <c r="BG971">
        <v>1333314600</v>
      </c>
      <c r="BH971" t="s">
        <v>995</v>
      </c>
      <c r="BI971">
        <v>3</v>
      </c>
      <c r="BJ971">
        <v>15</v>
      </c>
      <c r="BK971">
        <v>1300</v>
      </c>
      <c r="BL971" t="s">
        <v>2543</v>
      </c>
    </row>
    <row r="972" spans="3:64">
      <c r="C972" s="2">
        <v>244482</v>
      </c>
      <c r="D972" s="2">
        <v>244482</v>
      </c>
      <c r="F972">
        <v>489</v>
      </c>
      <c r="G972" t="s">
        <v>2531</v>
      </c>
      <c r="H972">
        <v>23</v>
      </c>
      <c r="I972" t="s">
        <v>2532</v>
      </c>
      <c r="J972" t="s">
        <v>985</v>
      </c>
      <c r="K972" t="s">
        <v>986</v>
      </c>
      <c r="L972">
        <v>923</v>
      </c>
      <c r="N972" t="s">
        <v>2921</v>
      </c>
      <c r="O972" t="s">
        <v>2922</v>
      </c>
      <c r="P972">
        <v>1</v>
      </c>
      <c r="Q972" t="s">
        <v>2923</v>
      </c>
      <c r="R972" s="2">
        <v>244481</v>
      </c>
      <c r="S972" s="2">
        <v>244482</v>
      </c>
      <c r="T972" t="s">
        <v>2924</v>
      </c>
      <c r="U972">
        <v>23086963</v>
      </c>
      <c r="V972" t="s">
        <v>142</v>
      </c>
      <c r="W972">
        <v>9</v>
      </c>
      <c r="X972">
        <v>9</v>
      </c>
      <c r="Y972">
        <v>9</v>
      </c>
      <c r="Z972">
        <v>9</v>
      </c>
      <c r="AA972">
        <v>0</v>
      </c>
      <c r="AB972">
        <v>0</v>
      </c>
      <c r="AC972">
        <v>0</v>
      </c>
      <c r="AD972">
        <v>0</v>
      </c>
      <c r="AE972">
        <v>9</v>
      </c>
      <c r="AF972">
        <v>9</v>
      </c>
      <c r="AI972" t="s">
        <v>2537</v>
      </c>
      <c r="AJ972" t="s">
        <v>989</v>
      </c>
      <c r="AK972" t="s">
        <v>1039</v>
      </c>
      <c r="AL972" t="s">
        <v>1008</v>
      </c>
      <c r="AM972" t="s">
        <v>1009</v>
      </c>
      <c r="AN972" t="s">
        <v>2538</v>
      </c>
      <c r="AO972" t="s">
        <v>2539</v>
      </c>
      <c r="AP972">
        <v>10</v>
      </c>
      <c r="AQ972">
        <v>1</v>
      </c>
      <c r="AT972" t="s">
        <v>2540</v>
      </c>
      <c r="AU972" t="s">
        <v>2562</v>
      </c>
      <c r="AV972" t="s">
        <v>765</v>
      </c>
      <c r="AW972" t="s">
        <v>765</v>
      </c>
      <c r="AX972" t="s">
        <v>990</v>
      </c>
      <c r="AY972">
        <v>0</v>
      </c>
      <c r="AZ972" t="s">
        <v>994</v>
      </c>
      <c r="BA972">
        <v>1179740891430</v>
      </c>
      <c r="BD972">
        <v>1</v>
      </c>
      <c r="BF972" t="s">
        <v>2563</v>
      </c>
      <c r="BG972">
        <v>1333314600</v>
      </c>
      <c r="BH972" t="s">
        <v>995</v>
      </c>
      <c r="BI972">
        <v>9</v>
      </c>
      <c r="BJ972">
        <v>9</v>
      </c>
      <c r="BK972">
        <v>1300</v>
      </c>
      <c r="BL972" t="s">
        <v>2543</v>
      </c>
    </row>
    <row r="973" spans="3:64">
      <c r="C973" s="2">
        <v>244482</v>
      </c>
      <c r="D973" s="2">
        <v>244482</v>
      </c>
      <c r="F973">
        <v>489</v>
      </c>
      <c r="G973" t="s">
        <v>2531</v>
      </c>
      <c r="H973">
        <v>23</v>
      </c>
      <c r="I973" t="s">
        <v>2532</v>
      </c>
      <c r="J973" t="s">
        <v>985</v>
      </c>
      <c r="K973" t="s">
        <v>986</v>
      </c>
      <c r="L973">
        <v>923</v>
      </c>
      <c r="N973" t="s">
        <v>2921</v>
      </c>
      <c r="O973" t="s">
        <v>2922</v>
      </c>
      <c r="P973">
        <v>1</v>
      </c>
      <c r="Q973" t="s">
        <v>2923</v>
      </c>
      <c r="R973" s="2">
        <v>244481</v>
      </c>
      <c r="S973" s="2">
        <v>244482</v>
      </c>
      <c r="T973" t="s">
        <v>2924</v>
      </c>
      <c r="U973">
        <v>23086966</v>
      </c>
      <c r="V973" t="s">
        <v>199</v>
      </c>
      <c r="W973">
        <v>3</v>
      </c>
      <c r="X973">
        <v>3</v>
      </c>
      <c r="Y973">
        <v>3</v>
      </c>
      <c r="Z973">
        <v>3</v>
      </c>
      <c r="AA973">
        <v>0</v>
      </c>
      <c r="AB973">
        <v>0</v>
      </c>
      <c r="AC973">
        <v>0</v>
      </c>
      <c r="AD973">
        <v>0</v>
      </c>
      <c r="AE973">
        <v>3</v>
      </c>
      <c r="AF973">
        <v>3</v>
      </c>
      <c r="AI973" t="s">
        <v>2537</v>
      </c>
      <c r="AJ973" t="s">
        <v>989</v>
      </c>
      <c r="AK973" t="s">
        <v>1039</v>
      </c>
      <c r="AL973" t="s">
        <v>1008</v>
      </c>
      <c r="AM973" t="s">
        <v>1009</v>
      </c>
      <c r="AN973" t="s">
        <v>2538</v>
      </c>
      <c r="AO973" t="s">
        <v>2539</v>
      </c>
      <c r="AP973">
        <v>10</v>
      </c>
      <c r="AQ973">
        <v>1</v>
      </c>
      <c r="AT973" t="s">
        <v>2540</v>
      </c>
      <c r="AU973" t="s">
        <v>2562</v>
      </c>
      <c r="AV973" t="s">
        <v>765</v>
      </c>
      <c r="AW973" t="s">
        <v>765</v>
      </c>
      <c r="AX973" t="s">
        <v>990</v>
      </c>
      <c r="AY973">
        <v>0</v>
      </c>
      <c r="AZ973" t="s">
        <v>994</v>
      </c>
      <c r="BA973">
        <v>1179740891430</v>
      </c>
      <c r="BD973">
        <v>1</v>
      </c>
      <c r="BF973" t="s">
        <v>2563</v>
      </c>
      <c r="BG973">
        <v>1333314600</v>
      </c>
      <c r="BH973" t="s">
        <v>995</v>
      </c>
      <c r="BI973">
        <v>3</v>
      </c>
      <c r="BJ973">
        <v>3</v>
      </c>
      <c r="BK973">
        <v>1300</v>
      </c>
      <c r="BL973" t="s">
        <v>2543</v>
      </c>
    </row>
    <row r="974" spans="3:64">
      <c r="C974" s="2">
        <v>244482</v>
      </c>
      <c r="D974" s="2">
        <v>244482</v>
      </c>
      <c r="F974">
        <v>489</v>
      </c>
      <c r="G974" t="s">
        <v>2531</v>
      </c>
      <c r="H974">
        <v>23</v>
      </c>
      <c r="I974" t="s">
        <v>2532</v>
      </c>
      <c r="J974" t="s">
        <v>985</v>
      </c>
      <c r="K974" t="s">
        <v>986</v>
      </c>
      <c r="L974">
        <v>923</v>
      </c>
      <c r="N974" t="s">
        <v>2921</v>
      </c>
      <c r="O974" t="s">
        <v>2922</v>
      </c>
      <c r="P974">
        <v>1</v>
      </c>
      <c r="Q974" t="s">
        <v>2923</v>
      </c>
      <c r="R974" s="2">
        <v>244481</v>
      </c>
      <c r="S974" s="2">
        <v>244482</v>
      </c>
      <c r="T974" t="s">
        <v>2924</v>
      </c>
      <c r="U974">
        <v>23086964</v>
      </c>
      <c r="V974" t="s">
        <v>156</v>
      </c>
      <c r="W974">
        <v>3</v>
      </c>
      <c r="X974">
        <v>3</v>
      </c>
      <c r="Y974">
        <v>3</v>
      </c>
      <c r="Z974">
        <v>3</v>
      </c>
      <c r="AA974">
        <v>0</v>
      </c>
      <c r="AB974">
        <v>0</v>
      </c>
      <c r="AC974">
        <v>0</v>
      </c>
      <c r="AD974">
        <v>0</v>
      </c>
      <c r="AE974">
        <v>3</v>
      </c>
      <c r="AF974">
        <v>3</v>
      </c>
      <c r="AI974" t="s">
        <v>2537</v>
      </c>
      <c r="AJ974" t="s">
        <v>989</v>
      </c>
      <c r="AK974" t="s">
        <v>1039</v>
      </c>
      <c r="AL974" t="s">
        <v>1008</v>
      </c>
      <c r="AM974" t="s">
        <v>1009</v>
      </c>
      <c r="AN974" t="s">
        <v>2538</v>
      </c>
      <c r="AO974" t="s">
        <v>2539</v>
      </c>
      <c r="AP974">
        <v>10</v>
      </c>
      <c r="AQ974">
        <v>1</v>
      </c>
      <c r="AT974" t="s">
        <v>2540</v>
      </c>
      <c r="AU974" t="s">
        <v>2562</v>
      </c>
      <c r="AV974" t="s">
        <v>765</v>
      </c>
      <c r="AW974" t="s">
        <v>765</v>
      </c>
      <c r="AX974" t="s">
        <v>990</v>
      </c>
      <c r="AY974">
        <v>0</v>
      </c>
      <c r="AZ974" t="s">
        <v>994</v>
      </c>
      <c r="BA974">
        <v>1179740891430</v>
      </c>
      <c r="BD974">
        <v>1</v>
      </c>
      <c r="BF974" t="s">
        <v>2563</v>
      </c>
      <c r="BG974">
        <v>1333314600</v>
      </c>
      <c r="BH974" t="s">
        <v>995</v>
      </c>
      <c r="BI974">
        <v>3</v>
      </c>
      <c r="BJ974">
        <v>3</v>
      </c>
      <c r="BK974">
        <v>1300</v>
      </c>
      <c r="BL974" t="s">
        <v>2543</v>
      </c>
    </row>
    <row r="975" spans="3:64">
      <c r="C975" s="2">
        <v>244482</v>
      </c>
      <c r="D975" s="2">
        <v>244482</v>
      </c>
      <c r="F975">
        <v>489</v>
      </c>
      <c r="G975" t="s">
        <v>2531</v>
      </c>
      <c r="H975">
        <v>23</v>
      </c>
      <c r="I975" t="s">
        <v>2532</v>
      </c>
      <c r="J975" t="s">
        <v>985</v>
      </c>
      <c r="K975" t="s">
        <v>986</v>
      </c>
      <c r="L975">
        <v>923</v>
      </c>
      <c r="N975" t="s">
        <v>2921</v>
      </c>
      <c r="O975" t="s">
        <v>2922</v>
      </c>
      <c r="P975">
        <v>1</v>
      </c>
      <c r="Q975" t="s">
        <v>2923</v>
      </c>
      <c r="R975" s="2">
        <v>244481</v>
      </c>
      <c r="S975" s="2">
        <v>244482</v>
      </c>
      <c r="T975" t="s">
        <v>2924</v>
      </c>
      <c r="U975">
        <v>23086968</v>
      </c>
      <c r="V975" t="s">
        <v>247</v>
      </c>
      <c r="W975">
        <v>3</v>
      </c>
      <c r="X975">
        <v>3</v>
      </c>
      <c r="Y975">
        <v>3</v>
      </c>
      <c r="Z975">
        <v>3</v>
      </c>
      <c r="AA975">
        <v>0</v>
      </c>
      <c r="AB975">
        <v>0</v>
      </c>
      <c r="AC975">
        <v>0</v>
      </c>
      <c r="AD975">
        <v>0</v>
      </c>
      <c r="AE975">
        <v>3</v>
      </c>
      <c r="AF975">
        <v>3</v>
      </c>
      <c r="AI975" t="s">
        <v>2537</v>
      </c>
      <c r="AJ975" t="s">
        <v>989</v>
      </c>
      <c r="AK975" t="s">
        <v>1039</v>
      </c>
      <c r="AL975" t="s">
        <v>1008</v>
      </c>
      <c r="AM975" t="s">
        <v>1009</v>
      </c>
      <c r="AN975" t="s">
        <v>2538</v>
      </c>
      <c r="AO975" t="s">
        <v>2539</v>
      </c>
      <c r="AP975">
        <v>10</v>
      </c>
      <c r="AQ975">
        <v>1</v>
      </c>
      <c r="AT975" t="s">
        <v>2540</v>
      </c>
      <c r="AU975" t="s">
        <v>2562</v>
      </c>
      <c r="AV975" t="s">
        <v>765</v>
      </c>
      <c r="AW975" t="s">
        <v>765</v>
      </c>
      <c r="AX975" t="s">
        <v>990</v>
      </c>
      <c r="AY975">
        <v>0</v>
      </c>
      <c r="AZ975" t="s">
        <v>994</v>
      </c>
      <c r="BA975">
        <v>1179740891430</v>
      </c>
      <c r="BD975">
        <v>1</v>
      </c>
      <c r="BF975" t="s">
        <v>2563</v>
      </c>
      <c r="BG975">
        <v>1333314600</v>
      </c>
      <c r="BH975" t="s">
        <v>995</v>
      </c>
      <c r="BI975">
        <v>3</v>
      </c>
      <c r="BJ975">
        <v>3</v>
      </c>
      <c r="BK975">
        <v>1300</v>
      </c>
      <c r="BL975" t="s">
        <v>2543</v>
      </c>
    </row>
    <row r="976" spans="3:64">
      <c r="C976" s="2">
        <v>244482</v>
      </c>
      <c r="D976" s="2">
        <v>244482</v>
      </c>
      <c r="F976">
        <v>489</v>
      </c>
      <c r="G976" t="s">
        <v>2531</v>
      </c>
      <c r="H976">
        <v>23</v>
      </c>
      <c r="I976" t="s">
        <v>2532</v>
      </c>
      <c r="J976" t="s">
        <v>985</v>
      </c>
      <c r="K976" t="s">
        <v>986</v>
      </c>
      <c r="L976">
        <v>923</v>
      </c>
      <c r="N976" t="s">
        <v>2921</v>
      </c>
      <c r="O976" t="s">
        <v>2922</v>
      </c>
      <c r="P976">
        <v>1</v>
      </c>
      <c r="Q976" t="s">
        <v>2923</v>
      </c>
      <c r="R976" s="2">
        <v>244481</v>
      </c>
      <c r="S976" s="2">
        <v>244482</v>
      </c>
      <c r="T976" t="s">
        <v>2924</v>
      </c>
      <c r="U976">
        <v>23086658</v>
      </c>
      <c r="V976" t="s">
        <v>140</v>
      </c>
      <c r="W976">
        <v>5</v>
      </c>
      <c r="X976">
        <v>5</v>
      </c>
      <c r="Y976">
        <v>5</v>
      </c>
      <c r="Z976">
        <v>5</v>
      </c>
      <c r="AA976">
        <v>0</v>
      </c>
      <c r="AB976">
        <v>0</v>
      </c>
      <c r="AC976">
        <v>0</v>
      </c>
      <c r="AD976">
        <v>0</v>
      </c>
      <c r="AE976">
        <v>5</v>
      </c>
      <c r="AF976">
        <v>5</v>
      </c>
      <c r="AI976" t="s">
        <v>2537</v>
      </c>
      <c r="AJ976" t="s">
        <v>989</v>
      </c>
      <c r="AK976" t="s">
        <v>1039</v>
      </c>
      <c r="AL976" t="s">
        <v>1008</v>
      </c>
      <c r="AM976" t="s">
        <v>1009</v>
      </c>
      <c r="AN976" t="s">
        <v>2538</v>
      </c>
      <c r="AO976" t="s">
        <v>2539</v>
      </c>
      <c r="AP976">
        <v>10</v>
      </c>
      <c r="AQ976">
        <v>1</v>
      </c>
      <c r="AT976" t="s">
        <v>2540</v>
      </c>
      <c r="AU976" t="s">
        <v>2562</v>
      </c>
      <c r="AV976" t="s">
        <v>765</v>
      </c>
      <c r="AW976" t="s">
        <v>765</v>
      </c>
      <c r="AX976" t="s">
        <v>990</v>
      </c>
      <c r="AY976">
        <v>0</v>
      </c>
      <c r="AZ976" t="s">
        <v>994</v>
      </c>
      <c r="BA976">
        <v>1179740891430</v>
      </c>
      <c r="BD976">
        <v>1</v>
      </c>
      <c r="BF976" t="s">
        <v>2563</v>
      </c>
      <c r="BG976">
        <v>1333314600</v>
      </c>
      <c r="BH976" t="s">
        <v>995</v>
      </c>
      <c r="BI976">
        <v>5</v>
      </c>
      <c r="BJ976">
        <v>5</v>
      </c>
      <c r="BK976">
        <v>1300</v>
      </c>
      <c r="BL976" t="s">
        <v>2543</v>
      </c>
    </row>
    <row r="977" spans="3:64">
      <c r="C977" s="2">
        <v>244482</v>
      </c>
      <c r="D977" s="2">
        <v>244482</v>
      </c>
      <c r="F977">
        <v>489</v>
      </c>
      <c r="G977" t="s">
        <v>2531</v>
      </c>
      <c r="H977">
        <v>23</v>
      </c>
      <c r="I977" t="s">
        <v>2532</v>
      </c>
      <c r="J977" t="s">
        <v>985</v>
      </c>
      <c r="K977" t="s">
        <v>986</v>
      </c>
      <c r="L977">
        <v>923</v>
      </c>
      <c r="N977" t="s">
        <v>2921</v>
      </c>
      <c r="O977" t="s">
        <v>2922</v>
      </c>
      <c r="P977">
        <v>1</v>
      </c>
      <c r="Q977" t="s">
        <v>2923</v>
      </c>
      <c r="R977" s="2">
        <v>244481</v>
      </c>
      <c r="S977" s="2">
        <v>244482</v>
      </c>
      <c r="T977" t="s">
        <v>2924</v>
      </c>
      <c r="U977">
        <v>23086969</v>
      </c>
      <c r="V977" t="s">
        <v>189</v>
      </c>
      <c r="W977">
        <v>3</v>
      </c>
      <c r="X977">
        <v>3</v>
      </c>
      <c r="Y977">
        <v>3</v>
      </c>
      <c r="Z977">
        <v>3</v>
      </c>
      <c r="AA977">
        <v>0</v>
      </c>
      <c r="AB977">
        <v>0</v>
      </c>
      <c r="AC977">
        <v>0</v>
      </c>
      <c r="AD977">
        <v>0</v>
      </c>
      <c r="AE977">
        <v>3</v>
      </c>
      <c r="AF977">
        <v>3</v>
      </c>
      <c r="AI977" t="s">
        <v>2537</v>
      </c>
      <c r="AJ977" t="s">
        <v>989</v>
      </c>
      <c r="AK977" t="s">
        <v>1039</v>
      </c>
      <c r="AL977" t="s">
        <v>1008</v>
      </c>
      <c r="AM977" t="s">
        <v>1009</v>
      </c>
      <c r="AN977" t="s">
        <v>2538</v>
      </c>
      <c r="AO977" t="s">
        <v>2539</v>
      </c>
      <c r="AP977">
        <v>10</v>
      </c>
      <c r="AQ977">
        <v>1</v>
      </c>
      <c r="AT977" t="s">
        <v>2540</v>
      </c>
      <c r="AU977" t="s">
        <v>2562</v>
      </c>
      <c r="AV977" t="s">
        <v>765</v>
      </c>
      <c r="AW977" t="s">
        <v>765</v>
      </c>
      <c r="AX977" t="s">
        <v>990</v>
      </c>
      <c r="AY977">
        <v>0</v>
      </c>
      <c r="AZ977" t="s">
        <v>994</v>
      </c>
      <c r="BA977">
        <v>1179740891430</v>
      </c>
      <c r="BD977">
        <v>1</v>
      </c>
      <c r="BF977" t="s">
        <v>2563</v>
      </c>
      <c r="BG977">
        <v>1333314600</v>
      </c>
      <c r="BH977" t="s">
        <v>995</v>
      </c>
      <c r="BI977">
        <v>3</v>
      </c>
      <c r="BJ977">
        <v>3</v>
      </c>
      <c r="BK977">
        <v>1300</v>
      </c>
      <c r="BL977" t="s">
        <v>2543</v>
      </c>
    </row>
    <row r="978" spans="3:64">
      <c r="C978" s="2">
        <v>244482</v>
      </c>
      <c r="D978" s="2">
        <v>244482</v>
      </c>
      <c r="F978">
        <v>489</v>
      </c>
      <c r="G978" t="s">
        <v>2531</v>
      </c>
      <c r="H978">
        <v>23</v>
      </c>
      <c r="I978" t="s">
        <v>2532</v>
      </c>
      <c r="J978" t="s">
        <v>985</v>
      </c>
      <c r="K978" t="s">
        <v>986</v>
      </c>
      <c r="L978">
        <v>923</v>
      </c>
      <c r="N978" t="s">
        <v>2925</v>
      </c>
      <c r="O978" t="s">
        <v>2926</v>
      </c>
      <c r="P978">
        <v>1</v>
      </c>
      <c r="Q978" t="s">
        <v>2927</v>
      </c>
      <c r="R978" s="2">
        <v>244481</v>
      </c>
      <c r="S978" s="2">
        <v>244482</v>
      </c>
      <c r="T978" t="s">
        <v>2928</v>
      </c>
      <c r="U978">
        <v>23090975</v>
      </c>
      <c r="V978" t="s">
        <v>249</v>
      </c>
      <c r="W978">
        <v>3</v>
      </c>
      <c r="X978">
        <v>3</v>
      </c>
      <c r="Y978">
        <v>3</v>
      </c>
      <c r="Z978">
        <v>3</v>
      </c>
      <c r="AA978">
        <v>0</v>
      </c>
      <c r="AB978">
        <v>0</v>
      </c>
      <c r="AC978">
        <v>0</v>
      </c>
      <c r="AD978">
        <v>0</v>
      </c>
      <c r="AE978">
        <v>3</v>
      </c>
      <c r="AF978">
        <v>3</v>
      </c>
      <c r="AI978" t="s">
        <v>2537</v>
      </c>
      <c r="AJ978" t="s">
        <v>989</v>
      </c>
      <c r="AK978" t="s">
        <v>1039</v>
      </c>
      <c r="AL978" t="s">
        <v>1008</v>
      </c>
      <c r="AM978" t="s">
        <v>1009</v>
      </c>
      <c r="AN978" t="s">
        <v>2538</v>
      </c>
      <c r="AO978" t="s">
        <v>2539</v>
      </c>
      <c r="AP978">
        <v>10</v>
      </c>
      <c r="AQ978">
        <v>1</v>
      </c>
      <c r="AT978" t="s">
        <v>2540</v>
      </c>
      <c r="AU978" t="s">
        <v>2562</v>
      </c>
      <c r="AV978" t="s">
        <v>765</v>
      </c>
      <c r="AW978" t="s">
        <v>765</v>
      </c>
      <c r="AX978" t="s">
        <v>990</v>
      </c>
      <c r="AY978">
        <v>0</v>
      </c>
      <c r="AZ978" t="s">
        <v>994</v>
      </c>
      <c r="BA978">
        <v>1179740891434</v>
      </c>
      <c r="BD978">
        <v>1</v>
      </c>
      <c r="BF978" t="s">
        <v>2563</v>
      </c>
      <c r="BG978">
        <v>1333314600</v>
      </c>
      <c r="BH978" t="s">
        <v>995</v>
      </c>
      <c r="BI978">
        <v>3</v>
      </c>
      <c r="BJ978">
        <v>3</v>
      </c>
      <c r="BK978">
        <v>1300</v>
      </c>
      <c r="BL978" t="s">
        <v>2543</v>
      </c>
    </row>
    <row r="979" spans="3:64">
      <c r="C979" s="2">
        <v>244482</v>
      </c>
      <c r="D979" s="2">
        <v>244482</v>
      </c>
      <c r="F979">
        <v>489</v>
      </c>
      <c r="G979" t="s">
        <v>2531</v>
      </c>
      <c r="H979">
        <v>23</v>
      </c>
      <c r="I979" t="s">
        <v>2532</v>
      </c>
      <c r="J979" t="s">
        <v>985</v>
      </c>
      <c r="K979" t="s">
        <v>986</v>
      </c>
      <c r="L979">
        <v>923</v>
      </c>
      <c r="N979" t="s">
        <v>2925</v>
      </c>
      <c r="O979" t="s">
        <v>2926</v>
      </c>
      <c r="P979">
        <v>1</v>
      </c>
      <c r="Q979" t="s">
        <v>2927</v>
      </c>
      <c r="R979" s="2">
        <v>244481</v>
      </c>
      <c r="S979" s="2">
        <v>244482</v>
      </c>
      <c r="T979" t="s">
        <v>2928</v>
      </c>
      <c r="U979">
        <v>23084674</v>
      </c>
      <c r="V979" t="s">
        <v>19</v>
      </c>
      <c r="W979">
        <v>1</v>
      </c>
      <c r="X979">
        <v>0.4</v>
      </c>
      <c r="Y979">
        <v>1</v>
      </c>
      <c r="Z979">
        <v>0.4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0.4</v>
      </c>
      <c r="AI979" t="s">
        <v>2537</v>
      </c>
      <c r="AJ979" t="s">
        <v>989</v>
      </c>
      <c r="AK979" t="s">
        <v>1007</v>
      </c>
      <c r="AL979" t="s">
        <v>1484</v>
      </c>
      <c r="AM979" t="s">
        <v>1009</v>
      </c>
      <c r="AN979" t="s">
        <v>2538</v>
      </c>
      <c r="AO979" t="s">
        <v>2539</v>
      </c>
      <c r="AP979">
        <v>10</v>
      </c>
      <c r="AQ979">
        <v>1</v>
      </c>
      <c r="AT979" t="s">
        <v>2540</v>
      </c>
      <c r="AU979" t="s">
        <v>2562</v>
      </c>
      <c r="AV979" t="s">
        <v>914</v>
      </c>
      <c r="AW979" t="s">
        <v>765</v>
      </c>
      <c r="AX979" t="s">
        <v>990</v>
      </c>
      <c r="AY979">
        <v>0</v>
      </c>
      <c r="AZ979" t="s">
        <v>994</v>
      </c>
      <c r="BA979">
        <v>1179740891434</v>
      </c>
      <c r="BD979">
        <v>1</v>
      </c>
      <c r="BF979" t="s">
        <v>2563</v>
      </c>
      <c r="BG979">
        <v>1333314600</v>
      </c>
      <c r="BH979" t="s">
        <v>995</v>
      </c>
      <c r="BI979">
        <v>1</v>
      </c>
      <c r="BJ979">
        <v>0.4</v>
      </c>
      <c r="BK979">
        <v>1300</v>
      </c>
      <c r="BL979" t="s">
        <v>2543</v>
      </c>
    </row>
    <row r="980" spans="3:64">
      <c r="C980" s="2">
        <v>244482</v>
      </c>
      <c r="D980" s="2">
        <v>244482</v>
      </c>
      <c r="F980">
        <v>489</v>
      </c>
      <c r="G980" t="s">
        <v>2531</v>
      </c>
      <c r="H980">
        <v>23</v>
      </c>
      <c r="I980" t="s">
        <v>2532</v>
      </c>
      <c r="J980" t="s">
        <v>985</v>
      </c>
      <c r="K980" t="s">
        <v>986</v>
      </c>
      <c r="L980">
        <v>923</v>
      </c>
      <c r="N980" t="s">
        <v>2925</v>
      </c>
      <c r="O980" t="s">
        <v>2926</v>
      </c>
      <c r="P980">
        <v>1</v>
      </c>
      <c r="Q980" t="s">
        <v>2927</v>
      </c>
      <c r="R980" s="2">
        <v>244481</v>
      </c>
      <c r="S980" s="2">
        <v>244482</v>
      </c>
      <c r="T980" t="s">
        <v>2928</v>
      </c>
      <c r="U980">
        <v>23086968</v>
      </c>
      <c r="V980" t="s">
        <v>247</v>
      </c>
      <c r="W980">
        <v>3</v>
      </c>
      <c r="X980">
        <v>3</v>
      </c>
      <c r="Y980">
        <v>3</v>
      </c>
      <c r="Z980">
        <v>3</v>
      </c>
      <c r="AA980">
        <v>0</v>
      </c>
      <c r="AB980">
        <v>0</v>
      </c>
      <c r="AC980">
        <v>0</v>
      </c>
      <c r="AD980">
        <v>0</v>
      </c>
      <c r="AE980">
        <v>3</v>
      </c>
      <c r="AF980">
        <v>3</v>
      </c>
      <c r="AI980" t="s">
        <v>2537</v>
      </c>
      <c r="AJ980" t="s">
        <v>989</v>
      </c>
      <c r="AK980" t="s">
        <v>1039</v>
      </c>
      <c r="AL980" t="s">
        <v>1008</v>
      </c>
      <c r="AM980" t="s">
        <v>1009</v>
      </c>
      <c r="AN980" t="s">
        <v>2538</v>
      </c>
      <c r="AO980" t="s">
        <v>2539</v>
      </c>
      <c r="AP980">
        <v>10</v>
      </c>
      <c r="AQ980">
        <v>1</v>
      </c>
      <c r="AT980" t="s">
        <v>2540</v>
      </c>
      <c r="AU980" t="s">
        <v>2562</v>
      </c>
      <c r="AV980" t="s">
        <v>765</v>
      </c>
      <c r="AW980" t="s">
        <v>765</v>
      </c>
      <c r="AX980" t="s">
        <v>990</v>
      </c>
      <c r="AY980">
        <v>0</v>
      </c>
      <c r="AZ980" t="s">
        <v>994</v>
      </c>
      <c r="BA980">
        <v>1179740891434</v>
      </c>
      <c r="BD980">
        <v>1</v>
      </c>
      <c r="BF980" t="s">
        <v>2563</v>
      </c>
      <c r="BG980">
        <v>1333314600</v>
      </c>
      <c r="BH980" t="s">
        <v>995</v>
      </c>
      <c r="BI980">
        <v>3</v>
      </c>
      <c r="BJ980">
        <v>3</v>
      </c>
      <c r="BK980">
        <v>1300</v>
      </c>
      <c r="BL980" t="s">
        <v>2543</v>
      </c>
    </row>
    <row r="981" spans="3:64">
      <c r="C981" s="2">
        <v>244482</v>
      </c>
      <c r="D981" s="2">
        <v>244482</v>
      </c>
      <c r="F981">
        <v>489</v>
      </c>
      <c r="G981" t="s">
        <v>2531</v>
      </c>
      <c r="H981">
        <v>23</v>
      </c>
      <c r="I981" t="s">
        <v>2532</v>
      </c>
      <c r="J981" t="s">
        <v>985</v>
      </c>
      <c r="K981" t="s">
        <v>986</v>
      </c>
      <c r="L981">
        <v>923</v>
      </c>
      <c r="N981" t="s">
        <v>2925</v>
      </c>
      <c r="O981" t="s">
        <v>2926</v>
      </c>
      <c r="P981">
        <v>1</v>
      </c>
      <c r="Q981" t="s">
        <v>2927</v>
      </c>
      <c r="R981" s="2">
        <v>244481</v>
      </c>
      <c r="S981" s="2">
        <v>244482</v>
      </c>
      <c r="T981" t="s">
        <v>2928</v>
      </c>
      <c r="U981">
        <v>23095547</v>
      </c>
      <c r="V981" t="s">
        <v>144</v>
      </c>
      <c r="W981">
        <v>3</v>
      </c>
      <c r="X981">
        <v>3</v>
      </c>
      <c r="Y981">
        <v>3</v>
      </c>
      <c r="Z981">
        <v>3</v>
      </c>
      <c r="AA981">
        <v>0</v>
      </c>
      <c r="AB981">
        <v>0</v>
      </c>
      <c r="AC981">
        <v>0</v>
      </c>
      <c r="AD981">
        <v>0</v>
      </c>
      <c r="AE981">
        <v>3</v>
      </c>
      <c r="AF981">
        <v>3</v>
      </c>
      <c r="AI981" t="s">
        <v>2537</v>
      </c>
      <c r="AJ981" t="s">
        <v>989</v>
      </c>
      <c r="AK981" t="s">
        <v>1039</v>
      </c>
      <c r="AL981" t="s">
        <v>1008</v>
      </c>
      <c r="AM981" t="s">
        <v>1009</v>
      </c>
      <c r="AN981" t="s">
        <v>2538</v>
      </c>
      <c r="AO981" t="s">
        <v>2539</v>
      </c>
      <c r="AP981">
        <v>10</v>
      </c>
      <c r="AQ981">
        <v>1</v>
      </c>
      <c r="AT981" t="s">
        <v>2540</v>
      </c>
      <c r="AU981" t="s">
        <v>2562</v>
      </c>
      <c r="AV981" t="s">
        <v>765</v>
      </c>
      <c r="AW981" t="s">
        <v>765</v>
      </c>
      <c r="AX981" t="s">
        <v>990</v>
      </c>
      <c r="AY981">
        <v>0</v>
      </c>
      <c r="AZ981" t="s">
        <v>994</v>
      </c>
      <c r="BA981">
        <v>1179740891434</v>
      </c>
      <c r="BD981">
        <v>1</v>
      </c>
      <c r="BF981" t="s">
        <v>2563</v>
      </c>
      <c r="BG981">
        <v>1333314600</v>
      </c>
      <c r="BH981" t="s">
        <v>995</v>
      </c>
      <c r="BI981">
        <v>3</v>
      </c>
      <c r="BJ981">
        <v>3</v>
      </c>
      <c r="BK981">
        <v>1300</v>
      </c>
      <c r="BL981" t="s">
        <v>2543</v>
      </c>
    </row>
    <row r="982" spans="3:64">
      <c r="C982" s="2">
        <v>244482</v>
      </c>
      <c r="D982" s="2">
        <v>244482</v>
      </c>
      <c r="F982">
        <v>489</v>
      </c>
      <c r="G982" t="s">
        <v>2531</v>
      </c>
      <c r="H982">
        <v>23</v>
      </c>
      <c r="I982" t="s">
        <v>2532</v>
      </c>
      <c r="J982" t="s">
        <v>985</v>
      </c>
      <c r="K982" t="s">
        <v>986</v>
      </c>
      <c r="L982">
        <v>923</v>
      </c>
      <c r="N982" t="s">
        <v>2925</v>
      </c>
      <c r="O982" t="s">
        <v>2926</v>
      </c>
      <c r="P982">
        <v>1</v>
      </c>
      <c r="Q982" t="s">
        <v>2927</v>
      </c>
      <c r="R982" s="2">
        <v>244481</v>
      </c>
      <c r="S982" s="2">
        <v>244482</v>
      </c>
      <c r="T982" t="s">
        <v>2928</v>
      </c>
      <c r="U982">
        <v>23095553</v>
      </c>
      <c r="V982" t="s">
        <v>67</v>
      </c>
      <c r="W982">
        <v>3</v>
      </c>
      <c r="X982">
        <v>3</v>
      </c>
      <c r="Y982">
        <v>3</v>
      </c>
      <c r="Z982">
        <v>3</v>
      </c>
      <c r="AA982">
        <v>0</v>
      </c>
      <c r="AB982">
        <v>0</v>
      </c>
      <c r="AC982">
        <v>0</v>
      </c>
      <c r="AD982">
        <v>0</v>
      </c>
      <c r="AE982">
        <v>3</v>
      </c>
      <c r="AF982">
        <v>3</v>
      </c>
      <c r="AI982" t="s">
        <v>2537</v>
      </c>
      <c r="AJ982" t="s">
        <v>989</v>
      </c>
      <c r="AK982" t="s">
        <v>1007</v>
      </c>
      <c r="AL982" t="s">
        <v>1008</v>
      </c>
      <c r="AM982" t="s">
        <v>1009</v>
      </c>
      <c r="AN982" t="s">
        <v>2538</v>
      </c>
      <c r="AO982" t="s">
        <v>2539</v>
      </c>
      <c r="AP982">
        <v>10</v>
      </c>
      <c r="AQ982">
        <v>1</v>
      </c>
      <c r="AT982" t="s">
        <v>2540</v>
      </c>
      <c r="AU982" t="s">
        <v>2562</v>
      </c>
      <c r="AV982" t="s">
        <v>765</v>
      </c>
      <c r="AW982" t="s">
        <v>765</v>
      </c>
      <c r="AX982" t="s">
        <v>990</v>
      </c>
      <c r="AY982">
        <v>0</v>
      </c>
      <c r="AZ982" t="s">
        <v>994</v>
      </c>
      <c r="BA982">
        <v>1179740891434</v>
      </c>
      <c r="BD982">
        <v>1</v>
      </c>
      <c r="BF982" t="s">
        <v>2563</v>
      </c>
      <c r="BG982">
        <v>1333314600</v>
      </c>
      <c r="BH982" t="s">
        <v>995</v>
      </c>
      <c r="BI982">
        <v>3</v>
      </c>
      <c r="BJ982">
        <v>3</v>
      </c>
      <c r="BK982">
        <v>1300</v>
      </c>
      <c r="BL982" t="s">
        <v>2543</v>
      </c>
    </row>
    <row r="983" spans="3:64">
      <c r="C983" s="2">
        <v>244482</v>
      </c>
      <c r="D983" s="2">
        <v>244482</v>
      </c>
      <c r="F983">
        <v>489</v>
      </c>
      <c r="G983" t="s">
        <v>2531</v>
      </c>
      <c r="H983">
        <v>23</v>
      </c>
      <c r="I983" t="s">
        <v>2532</v>
      </c>
      <c r="J983" t="s">
        <v>985</v>
      </c>
      <c r="K983" t="s">
        <v>986</v>
      </c>
      <c r="L983">
        <v>923</v>
      </c>
      <c r="N983" t="s">
        <v>2925</v>
      </c>
      <c r="O983" t="s">
        <v>2926</v>
      </c>
      <c r="P983">
        <v>1</v>
      </c>
      <c r="Q983" t="s">
        <v>2927</v>
      </c>
      <c r="R983" s="2">
        <v>244481</v>
      </c>
      <c r="S983" s="2">
        <v>244482</v>
      </c>
      <c r="T983" t="s">
        <v>2928</v>
      </c>
      <c r="U983">
        <v>23090967</v>
      </c>
      <c r="V983" t="s">
        <v>63</v>
      </c>
      <c r="W983">
        <v>3</v>
      </c>
      <c r="X983">
        <v>3</v>
      </c>
      <c r="Y983">
        <v>3</v>
      </c>
      <c r="Z983">
        <v>3</v>
      </c>
      <c r="AA983">
        <v>0</v>
      </c>
      <c r="AB983">
        <v>0</v>
      </c>
      <c r="AC983">
        <v>0</v>
      </c>
      <c r="AD983">
        <v>0</v>
      </c>
      <c r="AE983">
        <v>3</v>
      </c>
      <c r="AF983">
        <v>3</v>
      </c>
      <c r="AI983" t="s">
        <v>2537</v>
      </c>
      <c r="AJ983" t="s">
        <v>989</v>
      </c>
      <c r="AK983" t="s">
        <v>1007</v>
      </c>
      <c r="AL983" t="s">
        <v>1008</v>
      </c>
      <c r="AM983" t="s">
        <v>1009</v>
      </c>
      <c r="AN983" t="s">
        <v>2538</v>
      </c>
      <c r="AO983" t="s">
        <v>2539</v>
      </c>
      <c r="AP983">
        <v>10</v>
      </c>
      <c r="AQ983">
        <v>1</v>
      </c>
      <c r="AT983" t="s">
        <v>2540</v>
      </c>
      <c r="AU983" t="s">
        <v>2562</v>
      </c>
      <c r="AV983" t="s">
        <v>765</v>
      </c>
      <c r="AW983" t="s">
        <v>765</v>
      </c>
      <c r="AX983" t="s">
        <v>990</v>
      </c>
      <c r="AY983">
        <v>0</v>
      </c>
      <c r="AZ983" t="s">
        <v>994</v>
      </c>
      <c r="BA983">
        <v>1179740891434</v>
      </c>
      <c r="BD983">
        <v>1</v>
      </c>
      <c r="BF983" t="s">
        <v>2563</v>
      </c>
      <c r="BG983">
        <v>1333314600</v>
      </c>
      <c r="BH983" t="s">
        <v>995</v>
      </c>
      <c r="BI983">
        <v>3</v>
      </c>
      <c r="BJ983">
        <v>3</v>
      </c>
      <c r="BK983">
        <v>1300</v>
      </c>
      <c r="BL983" t="s">
        <v>2543</v>
      </c>
    </row>
    <row r="984" spans="3:64">
      <c r="C984" s="2">
        <v>244482</v>
      </c>
      <c r="D984" s="2">
        <v>244482</v>
      </c>
      <c r="F984">
        <v>489</v>
      </c>
      <c r="G984" t="s">
        <v>2531</v>
      </c>
      <c r="H984">
        <v>23</v>
      </c>
      <c r="I984" t="s">
        <v>2532</v>
      </c>
      <c r="J984" t="s">
        <v>985</v>
      </c>
      <c r="K984" t="s">
        <v>986</v>
      </c>
      <c r="L984">
        <v>923</v>
      </c>
      <c r="N984" t="s">
        <v>2925</v>
      </c>
      <c r="O984" t="s">
        <v>2926</v>
      </c>
      <c r="P984">
        <v>1</v>
      </c>
      <c r="Q984" t="s">
        <v>2927</v>
      </c>
      <c r="R984" s="2">
        <v>244481</v>
      </c>
      <c r="S984" s="2">
        <v>244482</v>
      </c>
      <c r="T984" t="s">
        <v>2928</v>
      </c>
      <c r="U984">
        <v>23086969</v>
      </c>
      <c r="V984" t="s">
        <v>189</v>
      </c>
      <c r="W984">
        <v>3</v>
      </c>
      <c r="X984">
        <v>3</v>
      </c>
      <c r="Y984">
        <v>3</v>
      </c>
      <c r="Z984">
        <v>3</v>
      </c>
      <c r="AA984">
        <v>0</v>
      </c>
      <c r="AB984">
        <v>0</v>
      </c>
      <c r="AC984">
        <v>0</v>
      </c>
      <c r="AD984">
        <v>0</v>
      </c>
      <c r="AE984">
        <v>3</v>
      </c>
      <c r="AF984">
        <v>3</v>
      </c>
      <c r="AI984" t="s">
        <v>2537</v>
      </c>
      <c r="AJ984" t="s">
        <v>989</v>
      </c>
      <c r="AK984" t="s">
        <v>1039</v>
      </c>
      <c r="AL984" t="s">
        <v>1008</v>
      </c>
      <c r="AM984" t="s">
        <v>1009</v>
      </c>
      <c r="AN984" t="s">
        <v>2538</v>
      </c>
      <c r="AO984" t="s">
        <v>2539</v>
      </c>
      <c r="AP984">
        <v>10</v>
      </c>
      <c r="AQ984">
        <v>1</v>
      </c>
      <c r="AT984" t="s">
        <v>2540</v>
      </c>
      <c r="AU984" t="s">
        <v>2562</v>
      </c>
      <c r="AV984" t="s">
        <v>765</v>
      </c>
      <c r="AW984" t="s">
        <v>765</v>
      </c>
      <c r="AX984" t="s">
        <v>990</v>
      </c>
      <c r="AY984">
        <v>0</v>
      </c>
      <c r="AZ984" t="s">
        <v>994</v>
      </c>
      <c r="BA984">
        <v>1179740891434</v>
      </c>
      <c r="BD984">
        <v>1</v>
      </c>
      <c r="BF984" t="s">
        <v>2563</v>
      </c>
      <c r="BG984">
        <v>1333314600</v>
      </c>
      <c r="BH984" t="s">
        <v>995</v>
      </c>
      <c r="BI984">
        <v>3</v>
      </c>
      <c r="BJ984">
        <v>3</v>
      </c>
      <c r="BK984">
        <v>1300</v>
      </c>
      <c r="BL984" t="s">
        <v>2543</v>
      </c>
    </row>
    <row r="985" spans="3:64">
      <c r="C985" s="2">
        <v>244482</v>
      </c>
      <c r="D985" s="2">
        <v>244482</v>
      </c>
      <c r="F985">
        <v>489</v>
      </c>
      <c r="G985" t="s">
        <v>2531</v>
      </c>
      <c r="H985">
        <v>23</v>
      </c>
      <c r="I985" t="s">
        <v>2532</v>
      </c>
      <c r="J985" t="s">
        <v>985</v>
      </c>
      <c r="K985" t="s">
        <v>986</v>
      </c>
      <c r="L985">
        <v>923</v>
      </c>
      <c r="N985" t="s">
        <v>2925</v>
      </c>
      <c r="O985" t="s">
        <v>2926</v>
      </c>
      <c r="P985">
        <v>1</v>
      </c>
      <c r="Q985" t="s">
        <v>2927</v>
      </c>
      <c r="R985" s="2">
        <v>244481</v>
      </c>
      <c r="S985" s="2">
        <v>244482</v>
      </c>
      <c r="T985" t="s">
        <v>2928</v>
      </c>
      <c r="U985">
        <v>23039556</v>
      </c>
      <c r="V985" t="s">
        <v>267</v>
      </c>
      <c r="W985">
        <v>3</v>
      </c>
      <c r="X985">
        <v>15</v>
      </c>
      <c r="Y985">
        <v>3</v>
      </c>
      <c r="Z985">
        <v>15</v>
      </c>
      <c r="AA985">
        <v>0</v>
      </c>
      <c r="AB985">
        <v>0</v>
      </c>
      <c r="AC985">
        <v>0</v>
      </c>
      <c r="AD985">
        <v>0</v>
      </c>
      <c r="AE985">
        <v>3</v>
      </c>
      <c r="AF985">
        <v>15</v>
      </c>
      <c r="AI985" t="s">
        <v>2537</v>
      </c>
      <c r="AJ985" t="s">
        <v>989</v>
      </c>
      <c r="AK985" t="s">
        <v>1039</v>
      </c>
      <c r="AL985" t="s">
        <v>1008</v>
      </c>
      <c r="AM985" t="s">
        <v>1009</v>
      </c>
      <c r="AN985" t="s">
        <v>2538</v>
      </c>
      <c r="AO985" t="s">
        <v>2539</v>
      </c>
      <c r="AP985">
        <v>10</v>
      </c>
      <c r="AQ985">
        <v>1</v>
      </c>
      <c r="AT985" t="s">
        <v>2540</v>
      </c>
      <c r="AU985" t="s">
        <v>2562</v>
      </c>
      <c r="AV985" t="s">
        <v>1010</v>
      </c>
      <c r="AW985" t="s">
        <v>765</v>
      </c>
      <c r="AX985" t="s">
        <v>990</v>
      </c>
      <c r="AY985">
        <v>0</v>
      </c>
      <c r="AZ985" t="s">
        <v>994</v>
      </c>
      <c r="BA985">
        <v>1179740891434</v>
      </c>
      <c r="BD985">
        <v>1</v>
      </c>
      <c r="BF985" t="s">
        <v>2563</v>
      </c>
      <c r="BG985">
        <v>1333314600</v>
      </c>
      <c r="BH985" t="s">
        <v>995</v>
      </c>
      <c r="BI985">
        <v>3</v>
      </c>
      <c r="BJ985">
        <v>15</v>
      </c>
      <c r="BK985">
        <v>1300</v>
      </c>
      <c r="BL985" t="s">
        <v>2543</v>
      </c>
    </row>
    <row r="986" spans="3:64">
      <c r="C986" s="2">
        <v>244482</v>
      </c>
      <c r="D986" s="2">
        <v>244482</v>
      </c>
      <c r="F986">
        <v>489</v>
      </c>
      <c r="G986" t="s">
        <v>2531</v>
      </c>
      <c r="H986">
        <v>23</v>
      </c>
      <c r="I986" t="s">
        <v>2532</v>
      </c>
      <c r="J986" t="s">
        <v>985</v>
      </c>
      <c r="K986" t="s">
        <v>986</v>
      </c>
      <c r="L986">
        <v>923</v>
      </c>
      <c r="N986" t="s">
        <v>2925</v>
      </c>
      <c r="O986" t="s">
        <v>2926</v>
      </c>
      <c r="P986">
        <v>1</v>
      </c>
      <c r="Q986" t="s">
        <v>2927</v>
      </c>
      <c r="R986" s="2">
        <v>244481</v>
      </c>
      <c r="S986" s="2">
        <v>244482</v>
      </c>
      <c r="T986" t="s">
        <v>2928</v>
      </c>
      <c r="U986">
        <v>23090984</v>
      </c>
      <c r="V986" t="s">
        <v>227</v>
      </c>
      <c r="W986">
        <v>3</v>
      </c>
      <c r="X986">
        <v>3</v>
      </c>
      <c r="Y986">
        <v>3</v>
      </c>
      <c r="Z986">
        <v>3</v>
      </c>
      <c r="AA986">
        <v>0</v>
      </c>
      <c r="AB986">
        <v>0</v>
      </c>
      <c r="AC986">
        <v>0</v>
      </c>
      <c r="AD986">
        <v>0</v>
      </c>
      <c r="AE986">
        <v>3</v>
      </c>
      <c r="AF986">
        <v>3</v>
      </c>
      <c r="AI986" t="s">
        <v>2537</v>
      </c>
      <c r="AJ986" t="s">
        <v>989</v>
      </c>
      <c r="AK986" t="s">
        <v>1039</v>
      </c>
      <c r="AL986" t="s">
        <v>1008</v>
      </c>
      <c r="AM986" t="s">
        <v>1009</v>
      </c>
      <c r="AN986" t="s">
        <v>2538</v>
      </c>
      <c r="AO986" t="s">
        <v>2539</v>
      </c>
      <c r="AP986">
        <v>10</v>
      </c>
      <c r="AQ986">
        <v>1</v>
      </c>
      <c r="AT986" t="s">
        <v>2540</v>
      </c>
      <c r="AU986" t="s">
        <v>2562</v>
      </c>
      <c r="AV986" t="s">
        <v>765</v>
      </c>
      <c r="AW986" t="s">
        <v>765</v>
      </c>
      <c r="AX986" t="s">
        <v>990</v>
      </c>
      <c r="AY986">
        <v>0</v>
      </c>
      <c r="AZ986" t="s">
        <v>994</v>
      </c>
      <c r="BA986">
        <v>1179740891434</v>
      </c>
      <c r="BD986">
        <v>1</v>
      </c>
      <c r="BF986" t="s">
        <v>2563</v>
      </c>
      <c r="BG986">
        <v>1333314600</v>
      </c>
      <c r="BH986" t="s">
        <v>995</v>
      </c>
      <c r="BI986">
        <v>3</v>
      </c>
      <c r="BJ986">
        <v>3</v>
      </c>
      <c r="BK986">
        <v>1300</v>
      </c>
      <c r="BL986" t="s">
        <v>2543</v>
      </c>
    </row>
    <row r="987" spans="3:64">
      <c r="C987" s="2">
        <v>244482</v>
      </c>
      <c r="D987" s="2">
        <v>244482</v>
      </c>
      <c r="F987">
        <v>489</v>
      </c>
      <c r="G987" t="s">
        <v>2531</v>
      </c>
      <c r="H987">
        <v>23</v>
      </c>
      <c r="I987" t="s">
        <v>2532</v>
      </c>
      <c r="J987" t="s">
        <v>985</v>
      </c>
      <c r="K987" t="s">
        <v>986</v>
      </c>
      <c r="L987">
        <v>923</v>
      </c>
      <c r="N987" t="s">
        <v>2925</v>
      </c>
      <c r="O987" t="s">
        <v>2926</v>
      </c>
      <c r="P987">
        <v>1</v>
      </c>
      <c r="Q987" t="s">
        <v>2927</v>
      </c>
      <c r="R987" s="2">
        <v>244481</v>
      </c>
      <c r="S987" s="2">
        <v>244482</v>
      </c>
      <c r="T987" t="s">
        <v>2928</v>
      </c>
      <c r="U987">
        <v>23086964</v>
      </c>
      <c r="V987" t="s">
        <v>156</v>
      </c>
      <c r="W987">
        <v>6</v>
      </c>
      <c r="X987">
        <v>6</v>
      </c>
      <c r="Y987">
        <v>6</v>
      </c>
      <c r="Z987">
        <v>6</v>
      </c>
      <c r="AA987">
        <v>0</v>
      </c>
      <c r="AB987">
        <v>0</v>
      </c>
      <c r="AC987">
        <v>0</v>
      </c>
      <c r="AD987">
        <v>0</v>
      </c>
      <c r="AE987">
        <v>6</v>
      </c>
      <c r="AF987">
        <v>6</v>
      </c>
      <c r="AI987" t="s">
        <v>2537</v>
      </c>
      <c r="AJ987" t="s">
        <v>989</v>
      </c>
      <c r="AK987" t="s">
        <v>1039</v>
      </c>
      <c r="AL987" t="s">
        <v>1008</v>
      </c>
      <c r="AM987" t="s">
        <v>1009</v>
      </c>
      <c r="AN987" t="s">
        <v>2538</v>
      </c>
      <c r="AO987" t="s">
        <v>2539</v>
      </c>
      <c r="AP987">
        <v>10</v>
      </c>
      <c r="AQ987">
        <v>1</v>
      </c>
      <c r="AT987" t="s">
        <v>2540</v>
      </c>
      <c r="AU987" t="s">
        <v>2562</v>
      </c>
      <c r="AV987" t="s">
        <v>765</v>
      </c>
      <c r="AW987" t="s">
        <v>765</v>
      </c>
      <c r="AX987" t="s">
        <v>990</v>
      </c>
      <c r="AY987">
        <v>0</v>
      </c>
      <c r="AZ987" t="s">
        <v>994</v>
      </c>
      <c r="BA987">
        <v>1179740891434</v>
      </c>
      <c r="BD987">
        <v>1</v>
      </c>
      <c r="BF987" t="s">
        <v>2563</v>
      </c>
      <c r="BG987">
        <v>1333314600</v>
      </c>
      <c r="BH987" t="s">
        <v>995</v>
      </c>
      <c r="BI987">
        <v>6</v>
      </c>
      <c r="BJ987">
        <v>6</v>
      </c>
      <c r="BK987">
        <v>1300</v>
      </c>
      <c r="BL987" t="s">
        <v>2543</v>
      </c>
    </row>
    <row r="988" spans="3:64">
      <c r="C988" s="2">
        <v>244482</v>
      </c>
      <c r="D988" s="2">
        <v>244482</v>
      </c>
      <c r="F988">
        <v>489</v>
      </c>
      <c r="G988" t="s">
        <v>2531</v>
      </c>
      <c r="H988">
        <v>23</v>
      </c>
      <c r="I988" t="s">
        <v>2532</v>
      </c>
      <c r="J988" t="s">
        <v>985</v>
      </c>
      <c r="K988" t="s">
        <v>986</v>
      </c>
      <c r="L988">
        <v>923</v>
      </c>
      <c r="N988" t="s">
        <v>2925</v>
      </c>
      <c r="O988" t="s">
        <v>2926</v>
      </c>
      <c r="P988">
        <v>1</v>
      </c>
      <c r="Q988" t="s">
        <v>2927</v>
      </c>
      <c r="R988" s="2">
        <v>244481</v>
      </c>
      <c r="S988" s="2">
        <v>244482</v>
      </c>
      <c r="T988" t="s">
        <v>2928</v>
      </c>
      <c r="U988">
        <v>23086963</v>
      </c>
      <c r="V988" t="s">
        <v>142</v>
      </c>
      <c r="W988">
        <v>3</v>
      </c>
      <c r="X988">
        <v>3</v>
      </c>
      <c r="Y988">
        <v>3</v>
      </c>
      <c r="Z988">
        <v>3</v>
      </c>
      <c r="AA988">
        <v>0</v>
      </c>
      <c r="AB988">
        <v>0</v>
      </c>
      <c r="AC988">
        <v>0</v>
      </c>
      <c r="AD988">
        <v>0</v>
      </c>
      <c r="AE988">
        <v>3</v>
      </c>
      <c r="AF988">
        <v>3</v>
      </c>
      <c r="AI988" t="s">
        <v>2537</v>
      </c>
      <c r="AJ988" t="s">
        <v>989</v>
      </c>
      <c r="AK988" t="s">
        <v>1039</v>
      </c>
      <c r="AL988" t="s">
        <v>1008</v>
      </c>
      <c r="AM988" t="s">
        <v>1009</v>
      </c>
      <c r="AN988" t="s">
        <v>2538</v>
      </c>
      <c r="AO988" t="s">
        <v>2539</v>
      </c>
      <c r="AP988">
        <v>10</v>
      </c>
      <c r="AQ988">
        <v>1</v>
      </c>
      <c r="AT988" t="s">
        <v>2540</v>
      </c>
      <c r="AU988" t="s">
        <v>2562</v>
      </c>
      <c r="AV988" t="s">
        <v>765</v>
      </c>
      <c r="AW988" t="s">
        <v>765</v>
      </c>
      <c r="AX988" t="s">
        <v>990</v>
      </c>
      <c r="AY988">
        <v>0</v>
      </c>
      <c r="AZ988" t="s">
        <v>994</v>
      </c>
      <c r="BA988">
        <v>1179740891434</v>
      </c>
      <c r="BD988">
        <v>1</v>
      </c>
      <c r="BF988" t="s">
        <v>2563</v>
      </c>
      <c r="BG988">
        <v>1333314600</v>
      </c>
      <c r="BH988" t="s">
        <v>995</v>
      </c>
      <c r="BI988">
        <v>3</v>
      </c>
      <c r="BJ988">
        <v>3</v>
      </c>
      <c r="BK988">
        <v>1300</v>
      </c>
      <c r="BL988" t="s">
        <v>2543</v>
      </c>
    </row>
    <row r="989" spans="3:64">
      <c r="C989" s="2">
        <v>244482</v>
      </c>
      <c r="D989" s="2">
        <v>244482</v>
      </c>
      <c r="F989">
        <v>489</v>
      </c>
      <c r="G989" t="s">
        <v>2531</v>
      </c>
      <c r="H989">
        <v>23</v>
      </c>
      <c r="I989" t="s">
        <v>2532</v>
      </c>
      <c r="J989" t="s">
        <v>985</v>
      </c>
      <c r="K989" t="s">
        <v>986</v>
      </c>
      <c r="L989">
        <v>923</v>
      </c>
      <c r="N989" t="s">
        <v>2925</v>
      </c>
      <c r="O989" t="s">
        <v>2926</v>
      </c>
      <c r="P989">
        <v>1</v>
      </c>
      <c r="Q989" t="s">
        <v>2927</v>
      </c>
      <c r="R989" s="2">
        <v>244481</v>
      </c>
      <c r="S989" s="2">
        <v>244482</v>
      </c>
      <c r="T989" t="s">
        <v>2928</v>
      </c>
      <c r="U989">
        <v>23088348</v>
      </c>
      <c r="V989" t="s">
        <v>78</v>
      </c>
      <c r="W989">
        <v>5</v>
      </c>
      <c r="X989">
        <v>5</v>
      </c>
      <c r="Y989">
        <v>5</v>
      </c>
      <c r="Z989">
        <v>5</v>
      </c>
      <c r="AA989">
        <v>0</v>
      </c>
      <c r="AB989">
        <v>0</v>
      </c>
      <c r="AC989">
        <v>0</v>
      </c>
      <c r="AD989">
        <v>0</v>
      </c>
      <c r="AE989">
        <v>5</v>
      </c>
      <c r="AF989">
        <v>5</v>
      </c>
      <c r="AI989" t="s">
        <v>2537</v>
      </c>
      <c r="AJ989" t="s">
        <v>989</v>
      </c>
      <c r="AK989" t="s">
        <v>1007</v>
      </c>
      <c r="AL989" t="s">
        <v>1008</v>
      </c>
      <c r="AM989" t="s">
        <v>1009</v>
      </c>
      <c r="AN989" t="s">
        <v>2538</v>
      </c>
      <c r="AO989" t="s">
        <v>2539</v>
      </c>
      <c r="AP989">
        <v>10</v>
      </c>
      <c r="AQ989">
        <v>1</v>
      </c>
      <c r="AT989" t="s">
        <v>2540</v>
      </c>
      <c r="AU989" t="s">
        <v>2562</v>
      </c>
      <c r="AV989" t="s">
        <v>765</v>
      </c>
      <c r="AW989" t="s">
        <v>765</v>
      </c>
      <c r="AX989" t="s">
        <v>990</v>
      </c>
      <c r="AY989">
        <v>0</v>
      </c>
      <c r="AZ989" t="s">
        <v>994</v>
      </c>
      <c r="BA989">
        <v>1179740891434</v>
      </c>
      <c r="BD989">
        <v>1</v>
      </c>
      <c r="BF989" t="s">
        <v>2563</v>
      </c>
      <c r="BG989">
        <v>1333314600</v>
      </c>
      <c r="BH989" t="s">
        <v>995</v>
      </c>
      <c r="BI989">
        <v>5</v>
      </c>
      <c r="BJ989">
        <v>5</v>
      </c>
      <c r="BK989">
        <v>1300</v>
      </c>
      <c r="BL989" t="s">
        <v>2543</v>
      </c>
    </row>
    <row r="990" spans="3:64">
      <c r="C990" s="2">
        <v>244482</v>
      </c>
      <c r="D990" s="2">
        <v>244482</v>
      </c>
      <c r="F990">
        <v>489</v>
      </c>
      <c r="G990" t="s">
        <v>2531</v>
      </c>
      <c r="H990">
        <v>23</v>
      </c>
      <c r="I990" t="s">
        <v>2532</v>
      </c>
      <c r="J990" t="s">
        <v>985</v>
      </c>
      <c r="K990" t="s">
        <v>986</v>
      </c>
      <c r="L990">
        <v>923</v>
      </c>
      <c r="N990" t="s">
        <v>2929</v>
      </c>
      <c r="O990" t="s">
        <v>2930</v>
      </c>
      <c r="P990">
        <v>1</v>
      </c>
      <c r="Q990" t="s">
        <v>2931</v>
      </c>
      <c r="R990" s="2">
        <v>244481</v>
      </c>
      <c r="S990" s="2">
        <v>244482</v>
      </c>
      <c r="T990" t="s">
        <v>2932</v>
      </c>
      <c r="U990">
        <v>23086964</v>
      </c>
      <c r="V990" t="s">
        <v>156</v>
      </c>
      <c r="W990">
        <v>9</v>
      </c>
      <c r="X990">
        <v>9</v>
      </c>
      <c r="Y990">
        <v>9</v>
      </c>
      <c r="Z990">
        <v>9</v>
      </c>
      <c r="AA990">
        <v>0</v>
      </c>
      <c r="AB990">
        <v>0</v>
      </c>
      <c r="AC990">
        <v>0</v>
      </c>
      <c r="AD990">
        <v>0</v>
      </c>
      <c r="AE990">
        <v>9</v>
      </c>
      <c r="AF990">
        <v>9</v>
      </c>
      <c r="AI990" t="s">
        <v>2537</v>
      </c>
      <c r="AJ990" t="s">
        <v>989</v>
      </c>
      <c r="AK990" t="s">
        <v>1039</v>
      </c>
      <c r="AL990" t="s">
        <v>1008</v>
      </c>
      <c r="AM990" t="s">
        <v>1009</v>
      </c>
      <c r="AN990" t="s">
        <v>2538</v>
      </c>
      <c r="AO990" t="s">
        <v>2539</v>
      </c>
      <c r="AP990">
        <v>10</v>
      </c>
      <c r="AQ990">
        <v>1</v>
      </c>
      <c r="AT990" t="s">
        <v>2540</v>
      </c>
      <c r="AU990" t="s">
        <v>2562</v>
      </c>
      <c r="AV990" t="s">
        <v>765</v>
      </c>
      <c r="AW990" t="s">
        <v>765</v>
      </c>
      <c r="AX990" t="s">
        <v>990</v>
      </c>
      <c r="AY990">
        <v>0</v>
      </c>
      <c r="AZ990" t="s">
        <v>994</v>
      </c>
      <c r="BA990">
        <v>1179740891453</v>
      </c>
      <c r="BD990">
        <v>1</v>
      </c>
      <c r="BF990" t="s">
        <v>2563</v>
      </c>
      <c r="BG990">
        <v>1333314600</v>
      </c>
      <c r="BH990" t="s">
        <v>995</v>
      </c>
      <c r="BI990">
        <v>9</v>
      </c>
      <c r="BJ990">
        <v>9</v>
      </c>
      <c r="BK990">
        <v>1300</v>
      </c>
      <c r="BL990" t="s">
        <v>2543</v>
      </c>
    </row>
    <row r="991" spans="3:64">
      <c r="C991" s="2">
        <v>244482</v>
      </c>
      <c r="D991" s="2">
        <v>244482</v>
      </c>
      <c r="F991">
        <v>489</v>
      </c>
      <c r="G991" t="s">
        <v>2531</v>
      </c>
      <c r="H991">
        <v>23</v>
      </c>
      <c r="I991" t="s">
        <v>2532</v>
      </c>
      <c r="J991" t="s">
        <v>985</v>
      </c>
      <c r="K991" t="s">
        <v>986</v>
      </c>
      <c r="L991">
        <v>923</v>
      </c>
      <c r="N991" t="s">
        <v>2929</v>
      </c>
      <c r="O991" t="s">
        <v>2930</v>
      </c>
      <c r="P991">
        <v>1</v>
      </c>
      <c r="Q991" t="s">
        <v>2931</v>
      </c>
      <c r="R991" s="2">
        <v>244481</v>
      </c>
      <c r="S991" s="2">
        <v>244482</v>
      </c>
      <c r="T991" t="s">
        <v>2932</v>
      </c>
      <c r="U991">
        <v>23086965</v>
      </c>
      <c r="V991" t="s">
        <v>225</v>
      </c>
      <c r="W991">
        <v>6</v>
      </c>
      <c r="X991">
        <v>6</v>
      </c>
      <c r="Y991">
        <v>6</v>
      </c>
      <c r="Z991">
        <v>6</v>
      </c>
      <c r="AA991">
        <v>0</v>
      </c>
      <c r="AB991">
        <v>0</v>
      </c>
      <c r="AC991">
        <v>0</v>
      </c>
      <c r="AD991">
        <v>0</v>
      </c>
      <c r="AE991">
        <v>6</v>
      </c>
      <c r="AF991">
        <v>6</v>
      </c>
      <c r="AI991" t="s">
        <v>2537</v>
      </c>
      <c r="AJ991" t="s">
        <v>989</v>
      </c>
      <c r="AK991" t="s">
        <v>1039</v>
      </c>
      <c r="AL991" t="s">
        <v>1008</v>
      </c>
      <c r="AM991" t="s">
        <v>1009</v>
      </c>
      <c r="AN991" t="s">
        <v>2538</v>
      </c>
      <c r="AO991" t="s">
        <v>2539</v>
      </c>
      <c r="AP991">
        <v>10</v>
      </c>
      <c r="AQ991">
        <v>1</v>
      </c>
      <c r="AT991" t="s">
        <v>2540</v>
      </c>
      <c r="AU991" t="s">
        <v>2562</v>
      </c>
      <c r="AV991" t="s">
        <v>765</v>
      </c>
      <c r="AW991" t="s">
        <v>765</v>
      </c>
      <c r="AX991" t="s">
        <v>990</v>
      </c>
      <c r="AY991">
        <v>0</v>
      </c>
      <c r="AZ991" t="s">
        <v>994</v>
      </c>
      <c r="BA991">
        <v>1179740891453</v>
      </c>
      <c r="BD991">
        <v>1</v>
      </c>
      <c r="BF991" t="s">
        <v>2563</v>
      </c>
      <c r="BG991">
        <v>1333314600</v>
      </c>
      <c r="BH991" t="s">
        <v>995</v>
      </c>
      <c r="BI991">
        <v>6</v>
      </c>
      <c r="BJ991">
        <v>6</v>
      </c>
      <c r="BK991">
        <v>1300</v>
      </c>
      <c r="BL991" t="s">
        <v>2543</v>
      </c>
    </row>
    <row r="992" spans="3:64">
      <c r="C992" s="2">
        <v>244482</v>
      </c>
      <c r="D992" s="2">
        <v>244482</v>
      </c>
      <c r="F992">
        <v>489</v>
      </c>
      <c r="G992" t="s">
        <v>2531</v>
      </c>
      <c r="H992">
        <v>23</v>
      </c>
      <c r="I992" t="s">
        <v>2532</v>
      </c>
      <c r="J992" t="s">
        <v>985</v>
      </c>
      <c r="K992" t="s">
        <v>986</v>
      </c>
      <c r="L992">
        <v>923</v>
      </c>
      <c r="N992" t="s">
        <v>2929</v>
      </c>
      <c r="O992" t="s">
        <v>2930</v>
      </c>
      <c r="P992">
        <v>1</v>
      </c>
      <c r="Q992" t="s">
        <v>2931</v>
      </c>
      <c r="R992" s="2">
        <v>244481</v>
      </c>
      <c r="S992" s="2">
        <v>244482</v>
      </c>
      <c r="T992" t="s">
        <v>2932</v>
      </c>
      <c r="U992">
        <v>23090975</v>
      </c>
      <c r="V992" t="s">
        <v>249</v>
      </c>
      <c r="W992">
        <v>6</v>
      </c>
      <c r="X992">
        <v>6</v>
      </c>
      <c r="Y992">
        <v>6</v>
      </c>
      <c r="Z992">
        <v>6</v>
      </c>
      <c r="AA992">
        <v>0</v>
      </c>
      <c r="AB992">
        <v>0</v>
      </c>
      <c r="AC992">
        <v>0</v>
      </c>
      <c r="AD992">
        <v>0</v>
      </c>
      <c r="AE992">
        <v>6</v>
      </c>
      <c r="AF992">
        <v>6</v>
      </c>
      <c r="AI992" t="s">
        <v>2537</v>
      </c>
      <c r="AJ992" t="s">
        <v>989</v>
      </c>
      <c r="AK992" t="s">
        <v>1039</v>
      </c>
      <c r="AL992" t="s">
        <v>1008</v>
      </c>
      <c r="AM992" t="s">
        <v>1009</v>
      </c>
      <c r="AN992" t="s">
        <v>2538</v>
      </c>
      <c r="AO992" t="s">
        <v>2539</v>
      </c>
      <c r="AP992">
        <v>10</v>
      </c>
      <c r="AQ992">
        <v>1</v>
      </c>
      <c r="AT992" t="s">
        <v>2540</v>
      </c>
      <c r="AU992" t="s">
        <v>2562</v>
      </c>
      <c r="AV992" t="s">
        <v>765</v>
      </c>
      <c r="AW992" t="s">
        <v>765</v>
      </c>
      <c r="AX992" t="s">
        <v>990</v>
      </c>
      <c r="AY992">
        <v>0</v>
      </c>
      <c r="AZ992" t="s">
        <v>994</v>
      </c>
      <c r="BA992">
        <v>1179740891453</v>
      </c>
      <c r="BD992">
        <v>1</v>
      </c>
      <c r="BF992" t="s">
        <v>2563</v>
      </c>
      <c r="BG992">
        <v>1333314600</v>
      </c>
      <c r="BH992" t="s">
        <v>995</v>
      </c>
      <c r="BI992">
        <v>6</v>
      </c>
      <c r="BJ992">
        <v>6</v>
      </c>
      <c r="BK992">
        <v>1300</v>
      </c>
      <c r="BL992" t="s">
        <v>2543</v>
      </c>
    </row>
    <row r="993" spans="3:64">
      <c r="C993" s="2">
        <v>244482</v>
      </c>
      <c r="D993" s="2">
        <v>244482</v>
      </c>
      <c r="F993">
        <v>489</v>
      </c>
      <c r="G993" t="s">
        <v>2531</v>
      </c>
      <c r="H993">
        <v>23</v>
      </c>
      <c r="I993" t="s">
        <v>2532</v>
      </c>
      <c r="J993" t="s">
        <v>985</v>
      </c>
      <c r="K993" t="s">
        <v>986</v>
      </c>
      <c r="L993">
        <v>923</v>
      </c>
      <c r="N993" t="s">
        <v>2929</v>
      </c>
      <c r="O993" t="s">
        <v>2930</v>
      </c>
      <c r="P993">
        <v>1</v>
      </c>
      <c r="Q993" t="s">
        <v>2931</v>
      </c>
      <c r="R993" s="2">
        <v>244481</v>
      </c>
      <c r="S993" s="2">
        <v>244482</v>
      </c>
      <c r="T993" t="s">
        <v>2932</v>
      </c>
      <c r="U993">
        <v>23086963</v>
      </c>
      <c r="V993" t="s">
        <v>142</v>
      </c>
      <c r="W993">
        <v>3</v>
      </c>
      <c r="X993">
        <v>3</v>
      </c>
      <c r="Y993">
        <v>3</v>
      </c>
      <c r="Z993">
        <v>3</v>
      </c>
      <c r="AA993">
        <v>0</v>
      </c>
      <c r="AB993">
        <v>0</v>
      </c>
      <c r="AC993">
        <v>0</v>
      </c>
      <c r="AD993">
        <v>0</v>
      </c>
      <c r="AE993">
        <v>3</v>
      </c>
      <c r="AF993">
        <v>3</v>
      </c>
      <c r="AI993" t="s">
        <v>2537</v>
      </c>
      <c r="AJ993" t="s">
        <v>989</v>
      </c>
      <c r="AK993" t="s">
        <v>1039</v>
      </c>
      <c r="AL993" t="s">
        <v>1008</v>
      </c>
      <c r="AM993" t="s">
        <v>1009</v>
      </c>
      <c r="AN993" t="s">
        <v>2538</v>
      </c>
      <c r="AO993" t="s">
        <v>2539</v>
      </c>
      <c r="AP993">
        <v>10</v>
      </c>
      <c r="AQ993">
        <v>1</v>
      </c>
      <c r="AT993" t="s">
        <v>2540</v>
      </c>
      <c r="AU993" t="s">
        <v>2562</v>
      </c>
      <c r="AV993" t="s">
        <v>765</v>
      </c>
      <c r="AW993" t="s">
        <v>765</v>
      </c>
      <c r="AX993" t="s">
        <v>990</v>
      </c>
      <c r="AY993">
        <v>0</v>
      </c>
      <c r="AZ993" t="s">
        <v>994</v>
      </c>
      <c r="BA993">
        <v>1179740891453</v>
      </c>
      <c r="BD993">
        <v>1</v>
      </c>
      <c r="BF993" t="s">
        <v>2563</v>
      </c>
      <c r="BG993">
        <v>1333314600</v>
      </c>
      <c r="BH993" t="s">
        <v>995</v>
      </c>
      <c r="BI993">
        <v>3</v>
      </c>
      <c r="BJ993">
        <v>3</v>
      </c>
      <c r="BK993">
        <v>1300</v>
      </c>
      <c r="BL993" t="s">
        <v>2543</v>
      </c>
    </row>
    <row r="994" spans="3:64">
      <c r="C994" s="2">
        <v>244482</v>
      </c>
      <c r="D994" s="2">
        <v>244482</v>
      </c>
      <c r="F994">
        <v>489</v>
      </c>
      <c r="G994" t="s">
        <v>2531</v>
      </c>
      <c r="H994">
        <v>23</v>
      </c>
      <c r="I994" t="s">
        <v>2532</v>
      </c>
      <c r="J994" t="s">
        <v>985</v>
      </c>
      <c r="K994" t="s">
        <v>986</v>
      </c>
      <c r="L994">
        <v>923</v>
      </c>
      <c r="N994" t="s">
        <v>2929</v>
      </c>
      <c r="O994" t="s">
        <v>2930</v>
      </c>
      <c r="P994">
        <v>1</v>
      </c>
      <c r="Q994" t="s">
        <v>2931</v>
      </c>
      <c r="R994" s="2">
        <v>244481</v>
      </c>
      <c r="S994" s="2">
        <v>244482</v>
      </c>
      <c r="T994" t="s">
        <v>2932</v>
      </c>
      <c r="U994">
        <v>23039556</v>
      </c>
      <c r="V994" t="s">
        <v>267</v>
      </c>
      <c r="W994">
        <v>2</v>
      </c>
      <c r="X994">
        <v>10</v>
      </c>
      <c r="Y994">
        <v>2</v>
      </c>
      <c r="Z994">
        <v>10</v>
      </c>
      <c r="AA994">
        <v>0</v>
      </c>
      <c r="AB994">
        <v>0</v>
      </c>
      <c r="AC994">
        <v>0</v>
      </c>
      <c r="AD994">
        <v>0</v>
      </c>
      <c r="AE994">
        <v>2</v>
      </c>
      <c r="AF994">
        <v>10</v>
      </c>
      <c r="AI994" t="s">
        <v>2537</v>
      </c>
      <c r="AJ994" t="s">
        <v>989</v>
      </c>
      <c r="AK994" t="s">
        <v>1039</v>
      </c>
      <c r="AL994" t="s">
        <v>1008</v>
      </c>
      <c r="AM994" t="s">
        <v>1009</v>
      </c>
      <c r="AN994" t="s">
        <v>2538</v>
      </c>
      <c r="AO994" t="s">
        <v>2539</v>
      </c>
      <c r="AP994">
        <v>10</v>
      </c>
      <c r="AQ994">
        <v>1</v>
      </c>
      <c r="AT994" t="s">
        <v>2540</v>
      </c>
      <c r="AU994" t="s">
        <v>2562</v>
      </c>
      <c r="AV994" t="s">
        <v>1010</v>
      </c>
      <c r="AW994" t="s">
        <v>765</v>
      </c>
      <c r="AX994" t="s">
        <v>990</v>
      </c>
      <c r="AY994">
        <v>0</v>
      </c>
      <c r="AZ994" t="s">
        <v>994</v>
      </c>
      <c r="BA994">
        <v>1179740891453</v>
      </c>
      <c r="BD994">
        <v>1</v>
      </c>
      <c r="BF994" t="s">
        <v>2563</v>
      </c>
      <c r="BG994">
        <v>1333314600</v>
      </c>
      <c r="BH994" t="s">
        <v>995</v>
      </c>
      <c r="BI994">
        <v>2</v>
      </c>
      <c r="BJ994">
        <v>10</v>
      </c>
      <c r="BK994">
        <v>1300</v>
      </c>
      <c r="BL994" t="s">
        <v>2543</v>
      </c>
    </row>
    <row r="995" spans="3:64">
      <c r="C995" s="2">
        <v>244482</v>
      </c>
      <c r="D995" s="2">
        <v>244482</v>
      </c>
      <c r="F995">
        <v>489</v>
      </c>
      <c r="G995" t="s">
        <v>2531</v>
      </c>
      <c r="H995">
        <v>23</v>
      </c>
      <c r="I995" t="s">
        <v>2532</v>
      </c>
      <c r="J995" t="s">
        <v>985</v>
      </c>
      <c r="K995" t="s">
        <v>986</v>
      </c>
      <c r="L995">
        <v>923</v>
      </c>
      <c r="N995" t="s">
        <v>2929</v>
      </c>
      <c r="O995" t="s">
        <v>2930</v>
      </c>
      <c r="P995">
        <v>1</v>
      </c>
      <c r="Q995" t="s">
        <v>2931</v>
      </c>
      <c r="R995" s="2">
        <v>244481</v>
      </c>
      <c r="S995" s="2">
        <v>244482</v>
      </c>
      <c r="T995" t="s">
        <v>2932</v>
      </c>
      <c r="U995">
        <v>23086658</v>
      </c>
      <c r="V995" t="s">
        <v>140</v>
      </c>
      <c r="W995">
        <v>5</v>
      </c>
      <c r="X995">
        <v>5</v>
      </c>
      <c r="Y995">
        <v>5</v>
      </c>
      <c r="Z995">
        <v>5</v>
      </c>
      <c r="AA995">
        <v>0</v>
      </c>
      <c r="AB995">
        <v>0</v>
      </c>
      <c r="AC995">
        <v>0</v>
      </c>
      <c r="AD995">
        <v>0</v>
      </c>
      <c r="AE995">
        <v>5</v>
      </c>
      <c r="AF995">
        <v>5</v>
      </c>
      <c r="AI995" t="s">
        <v>2537</v>
      </c>
      <c r="AJ995" t="s">
        <v>989</v>
      </c>
      <c r="AK995" t="s">
        <v>1039</v>
      </c>
      <c r="AL995" t="s">
        <v>1008</v>
      </c>
      <c r="AM995" t="s">
        <v>1009</v>
      </c>
      <c r="AN995" t="s">
        <v>2538</v>
      </c>
      <c r="AO995" t="s">
        <v>2539</v>
      </c>
      <c r="AP995">
        <v>10</v>
      </c>
      <c r="AQ995">
        <v>1</v>
      </c>
      <c r="AT995" t="s">
        <v>2540</v>
      </c>
      <c r="AU995" t="s">
        <v>2562</v>
      </c>
      <c r="AV995" t="s">
        <v>765</v>
      </c>
      <c r="AW995" t="s">
        <v>765</v>
      </c>
      <c r="AX995" t="s">
        <v>990</v>
      </c>
      <c r="AY995">
        <v>0</v>
      </c>
      <c r="AZ995" t="s">
        <v>994</v>
      </c>
      <c r="BA995">
        <v>1179740891453</v>
      </c>
      <c r="BD995">
        <v>1</v>
      </c>
      <c r="BF995" t="s">
        <v>2563</v>
      </c>
      <c r="BG995">
        <v>1333314600</v>
      </c>
      <c r="BH995" t="s">
        <v>995</v>
      </c>
      <c r="BI995">
        <v>5</v>
      </c>
      <c r="BJ995">
        <v>5</v>
      </c>
      <c r="BK995">
        <v>1300</v>
      </c>
      <c r="BL995" t="s">
        <v>2543</v>
      </c>
    </row>
    <row r="996" spans="3:64">
      <c r="C996" s="2">
        <v>244482</v>
      </c>
      <c r="D996" s="2">
        <v>244482</v>
      </c>
      <c r="F996">
        <v>489</v>
      </c>
      <c r="G996" t="s">
        <v>2531</v>
      </c>
      <c r="H996">
        <v>23</v>
      </c>
      <c r="I996" t="s">
        <v>2532</v>
      </c>
      <c r="J996" t="s">
        <v>985</v>
      </c>
      <c r="K996" t="s">
        <v>986</v>
      </c>
      <c r="L996">
        <v>923</v>
      </c>
      <c r="N996" t="s">
        <v>2929</v>
      </c>
      <c r="O996" t="s">
        <v>2930</v>
      </c>
      <c r="P996">
        <v>1</v>
      </c>
      <c r="Q996" t="s">
        <v>2931</v>
      </c>
      <c r="R996" s="2">
        <v>244481</v>
      </c>
      <c r="S996" s="2">
        <v>244482</v>
      </c>
      <c r="T996" t="s">
        <v>2932</v>
      </c>
      <c r="U996">
        <v>23086969</v>
      </c>
      <c r="V996" t="s">
        <v>189</v>
      </c>
      <c r="W996">
        <v>3</v>
      </c>
      <c r="X996">
        <v>3</v>
      </c>
      <c r="Y996">
        <v>3</v>
      </c>
      <c r="Z996">
        <v>3</v>
      </c>
      <c r="AA996">
        <v>0</v>
      </c>
      <c r="AB996">
        <v>0</v>
      </c>
      <c r="AC996">
        <v>0</v>
      </c>
      <c r="AD996">
        <v>0</v>
      </c>
      <c r="AE996">
        <v>3</v>
      </c>
      <c r="AF996">
        <v>3</v>
      </c>
      <c r="AI996" t="s">
        <v>2537</v>
      </c>
      <c r="AJ996" t="s">
        <v>989</v>
      </c>
      <c r="AK996" t="s">
        <v>1039</v>
      </c>
      <c r="AL996" t="s">
        <v>1008</v>
      </c>
      <c r="AM996" t="s">
        <v>1009</v>
      </c>
      <c r="AN996" t="s">
        <v>2538</v>
      </c>
      <c r="AO996" t="s">
        <v>2539</v>
      </c>
      <c r="AP996">
        <v>10</v>
      </c>
      <c r="AQ996">
        <v>1</v>
      </c>
      <c r="AT996" t="s">
        <v>2540</v>
      </c>
      <c r="AU996" t="s">
        <v>2562</v>
      </c>
      <c r="AV996" t="s">
        <v>765</v>
      </c>
      <c r="AW996" t="s">
        <v>765</v>
      </c>
      <c r="AX996" t="s">
        <v>990</v>
      </c>
      <c r="AY996">
        <v>0</v>
      </c>
      <c r="AZ996" t="s">
        <v>994</v>
      </c>
      <c r="BA996">
        <v>1179740891453</v>
      </c>
      <c r="BD996">
        <v>1</v>
      </c>
      <c r="BF996" t="s">
        <v>2563</v>
      </c>
      <c r="BG996">
        <v>1333314600</v>
      </c>
      <c r="BH996" t="s">
        <v>995</v>
      </c>
      <c r="BI996">
        <v>3</v>
      </c>
      <c r="BJ996">
        <v>3</v>
      </c>
      <c r="BK996">
        <v>1300</v>
      </c>
      <c r="BL996" t="s">
        <v>2543</v>
      </c>
    </row>
    <row r="997" spans="3:64">
      <c r="C997" s="2">
        <v>244482</v>
      </c>
      <c r="D997" s="2">
        <v>244482</v>
      </c>
      <c r="F997">
        <v>489</v>
      </c>
      <c r="G997" t="s">
        <v>2531</v>
      </c>
      <c r="H997">
        <v>23</v>
      </c>
      <c r="I997" t="s">
        <v>2532</v>
      </c>
      <c r="J997" t="s">
        <v>985</v>
      </c>
      <c r="K997" t="s">
        <v>986</v>
      </c>
      <c r="L997">
        <v>923</v>
      </c>
      <c r="N997" t="s">
        <v>2933</v>
      </c>
      <c r="O997" t="s">
        <v>2934</v>
      </c>
      <c r="P997">
        <v>1</v>
      </c>
      <c r="Q997" t="s">
        <v>2935</v>
      </c>
      <c r="R997" s="2">
        <v>244481</v>
      </c>
      <c r="S997" s="2">
        <v>244482</v>
      </c>
      <c r="T997" t="s">
        <v>2936</v>
      </c>
      <c r="U997">
        <v>23086965</v>
      </c>
      <c r="V997" t="s">
        <v>225</v>
      </c>
      <c r="W997">
        <v>3</v>
      </c>
      <c r="X997">
        <v>3</v>
      </c>
      <c r="Y997">
        <v>3</v>
      </c>
      <c r="Z997">
        <v>3</v>
      </c>
      <c r="AA997">
        <v>0</v>
      </c>
      <c r="AB997">
        <v>0</v>
      </c>
      <c r="AC997">
        <v>0</v>
      </c>
      <c r="AD997">
        <v>0</v>
      </c>
      <c r="AE997">
        <v>3</v>
      </c>
      <c r="AF997">
        <v>3</v>
      </c>
      <c r="AI997" t="s">
        <v>2537</v>
      </c>
      <c r="AJ997" t="s">
        <v>989</v>
      </c>
      <c r="AK997" t="s">
        <v>1039</v>
      </c>
      <c r="AL997" t="s">
        <v>1008</v>
      </c>
      <c r="AM997" t="s">
        <v>1009</v>
      </c>
      <c r="AN997" t="s">
        <v>2538</v>
      </c>
      <c r="AO997" t="s">
        <v>2539</v>
      </c>
      <c r="AP997">
        <v>10</v>
      </c>
      <c r="AQ997">
        <v>1</v>
      </c>
      <c r="AT997" t="s">
        <v>2540</v>
      </c>
      <c r="AU997" t="s">
        <v>2562</v>
      </c>
      <c r="AV997" t="s">
        <v>765</v>
      </c>
      <c r="AW997" t="s">
        <v>765</v>
      </c>
      <c r="AX997" t="s">
        <v>990</v>
      </c>
      <c r="AY997">
        <v>0</v>
      </c>
      <c r="AZ997" t="s">
        <v>994</v>
      </c>
      <c r="BA997">
        <v>1179740891460</v>
      </c>
      <c r="BD997">
        <v>1</v>
      </c>
      <c r="BF997" t="s">
        <v>2563</v>
      </c>
      <c r="BG997">
        <v>1333314600</v>
      </c>
      <c r="BH997" t="s">
        <v>995</v>
      </c>
      <c r="BI997">
        <v>3</v>
      </c>
      <c r="BJ997">
        <v>3</v>
      </c>
      <c r="BK997">
        <v>1300</v>
      </c>
      <c r="BL997" t="s">
        <v>2543</v>
      </c>
    </row>
    <row r="998" spans="3:64">
      <c r="C998" s="2">
        <v>244482</v>
      </c>
      <c r="D998" s="2">
        <v>244482</v>
      </c>
      <c r="F998">
        <v>489</v>
      </c>
      <c r="G998" t="s">
        <v>2531</v>
      </c>
      <c r="H998">
        <v>23</v>
      </c>
      <c r="I998" t="s">
        <v>2532</v>
      </c>
      <c r="J998" t="s">
        <v>985</v>
      </c>
      <c r="K998" t="s">
        <v>986</v>
      </c>
      <c r="L998">
        <v>923</v>
      </c>
      <c r="N998" t="s">
        <v>2933</v>
      </c>
      <c r="O998" t="s">
        <v>2934</v>
      </c>
      <c r="P998">
        <v>1</v>
      </c>
      <c r="Q998" t="s">
        <v>2935</v>
      </c>
      <c r="R998" s="2">
        <v>244481</v>
      </c>
      <c r="S998" s="2">
        <v>244482</v>
      </c>
      <c r="T998" t="s">
        <v>2936</v>
      </c>
      <c r="U998">
        <v>23039556</v>
      </c>
      <c r="V998" t="s">
        <v>267</v>
      </c>
      <c r="W998">
        <v>2</v>
      </c>
      <c r="X998">
        <v>10</v>
      </c>
      <c r="Y998">
        <v>2</v>
      </c>
      <c r="Z998">
        <v>10</v>
      </c>
      <c r="AA998">
        <v>0</v>
      </c>
      <c r="AB998">
        <v>0</v>
      </c>
      <c r="AC998">
        <v>0</v>
      </c>
      <c r="AD998">
        <v>0</v>
      </c>
      <c r="AE998">
        <v>2</v>
      </c>
      <c r="AF998">
        <v>10</v>
      </c>
      <c r="AI998" t="s">
        <v>2537</v>
      </c>
      <c r="AJ998" t="s">
        <v>989</v>
      </c>
      <c r="AK998" t="s">
        <v>1039</v>
      </c>
      <c r="AL998" t="s">
        <v>1008</v>
      </c>
      <c r="AM998" t="s">
        <v>1009</v>
      </c>
      <c r="AN998" t="s">
        <v>2538</v>
      </c>
      <c r="AO998" t="s">
        <v>2539</v>
      </c>
      <c r="AP998">
        <v>10</v>
      </c>
      <c r="AQ998">
        <v>1</v>
      </c>
      <c r="AT998" t="s">
        <v>2540</v>
      </c>
      <c r="AU998" t="s">
        <v>2562</v>
      </c>
      <c r="AV998" t="s">
        <v>1010</v>
      </c>
      <c r="AW998" t="s">
        <v>765</v>
      </c>
      <c r="AX998" t="s">
        <v>990</v>
      </c>
      <c r="AY998">
        <v>0</v>
      </c>
      <c r="AZ998" t="s">
        <v>994</v>
      </c>
      <c r="BA998">
        <v>1179740891460</v>
      </c>
      <c r="BD998">
        <v>1</v>
      </c>
      <c r="BF998" t="s">
        <v>2563</v>
      </c>
      <c r="BG998">
        <v>1333314600</v>
      </c>
      <c r="BH998" t="s">
        <v>995</v>
      </c>
      <c r="BI998">
        <v>2</v>
      </c>
      <c r="BJ998">
        <v>10</v>
      </c>
      <c r="BK998">
        <v>1300</v>
      </c>
      <c r="BL998" t="s">
        <v>2543</v>
      </c>
    </row>
    <row r="999" spans="3:64">
      <c r="C999" s="2">
        <v>244482</v>
      </c>
      <c r="D999" s="2">
        <v>244482</v>
      </c>
      <c r="F999">
        <v>489</v>
      </c>
      <c r="G999" t="s">
        <v>2531</v>
      </c>
      <c r="H999">
        <v>23</v>
      </c>
      <c r="I999" t="s">
        <v>2532</v>
      </c>
      <c r="J999" t="s">
        <v>985</v>
      </c>
      <c r="K999" t="s">
        <v>986</v>
      </c>
      <c r="L999">
        <v>923</v>
      </c>
      <c r="N999" t="s">
        <v>2933</v>
      </c>
      <c r="O999" t="s">
        <v>2934</v>
      </c>
      <c r="P999">
        <v>1</v>
      </c>
      <c r="Q999" t="s">
        <v>2935</v>
      </c>
      <c r="R999" s="2">
        <v>244481</v>
      </c>
      <c r="S999" s="2">
        <v>244482</v>
      </c>
      <c r="T999" t="s">
        <v>2936</v>
      </c>
      <c r="U999">
        <v>23086969</v>
      </c>
      <c r="V999" t="s">
        <v>189</v>
      </c>
      <c r="W999">
        <v>6</v>
      </c>
      <c r="X999">
        <v>6</v>
      </c>
      <c r="Y999">
        <v>6</v>
      </c>
      <c r="Z999">
        <v>6</v>
      </c>
      <c r="AA999">
        <v>0</v>
      </c>
      <c r="AB999">
        <v>0</v>
      </c>
      <c r="AC999">
        <v>0</v>
      </c>
      <c r="AD999">
        <v>0</v>
      </c>
      <c r="AE999">
        <v>6</v>
      </c>
      <c r="AF999">
        <v>6</v>
      </c>
      <c r="AI999" t="s">
        <v>2537</v>
      </c>
      <c r="AJ999" t="s">
        <v>989</v>
      </c>
      <c r="AK999" t="s">
        <v>1039</v>
      </c>
      <c r="AL999" t="s">
        <v>1008</v>
      </c>
      <c r="AM999" t="s">
        <v>1009</v>
      </c>
      <c r="AN999" t="s">
        <v>2538</v>
      </c>
      <c r="AO999" t="s">
        <v>2539</v>
      </c>
      <c r="AP999">
        <v>10</v>
      </c>
      <c r="AQ999">
        <v>1</v>
      </c>
      <c r="AT999" t="s">
        <v>2540</v>
      </c>
      <c r="AU999" t="s">
        <v>2562</v>
      </c>
      <c r="AV999" t="s">
        <v>765</v>
      </c>
      <c r="AW999" t="s">
        <v>765</v>
      </c>
      <c r="AX999" t="s">
        <v>990</v>
      </c>
      <c r="AY999">
        <v>0</v>
      </c>
      <c r="AZ999" t="s">
        <v>994</v>
      </c>
      <c r="BA999">
        <v>1179740891460</v>
      </c>
      <c r="BD999">
        <v>1</v>
      </c>
      <c r="BF999" t="s">
        <v>2563</v>
      </c>
      <c r="BG999">
        <v>1333314600</v>
      </c>
      <c r="BH999" t="s">
        <v>995</v>
      </c>
      <c r="BI999">
        <v>6</v>
      </c>
      <c r="BJ999">
        <v>6</v>
      </c>
      <c r="BK999">
        <v>1300</v>
      </c>
      <c r="BL999" t="s">
        <v>2543</v>
      </c>
    </row>
    <row r="1000" spans="3:64">
      <c r="C1000" s="2">
        <v>244482</v>
      </c>
      <c r="D1000" s="2">
        <v>244482</v>
      </c>
      <c r="F1000">
        <v>489</v>
      </c>
      <c r="G1000" t="s">
        <v>2531</v>
      </c>
      <c r="H1000">
        <v>23</v>
      </c>
      <c r="I1000" t="s">
        <v>2532</v>
      </c>
      <c r="J1000" t="s">
        <v>985</v>
      </c>
      <c r="K1000" t="s">
        <v>986</v>
      </c>
      <c r="L1000">
        <v>923</v>
      </c>
      <c r="N1000" t="s">
        <v>2933</v>
      </c>
      <c r="O1000" t="s">
        <v>2934</v>
      </c>
      <c r="P1000">
        <v>1</v>
      </c>
      <c r="Q1000" t="s">
        <v>2935</v>
      </c>
      <c r="R1000" s="2">
        <v>244481</v>
      </c>
      <c r="S1000" s="2">
        <v>244482</v>
      </c>
      <c r="T1000" t="s">
        <v>2936</v>
      </c>
      <c r="U1000">
        <v>23090975</v>
      </c>
      <c r="V1000" t="s">
        <v>249</v>
      </c>
      <c r="W1000">
        <v>3</v>
      </c>
      <c r="X1000">
        <v>3</v>
      </c>
      <c r="Y1000">
        <v>3</v>
      </c>
      <c r="Z1000">
        <v>3</v>
      </c>
      <c r="AA1000">
        <v>0</v>
      </c>
      <c r="AB1000">
        <v>0</v>
      </c>
      <c r="AC1000">
        <v>0</v>
      </c>
      <c r="AD1000">
        <v>0</v>
      </c>
      <c r="AE1000">
        <v>3</v>
      </c>
      <c r="AF1000">
        <v>3</v>
      </c>
      <c r="AI1000" t="s">
        <v>2537</v>
      </c>
      <c r="AJ1000" t="s">
        <v>989</v>
      </c>
      <c r="AK1000" t="s">
        <v>1039</v>
      </c>
      <c r="AL1000" t="s">
        <v>1008</v>
      </c>
      <c r="AM1000" t="s">
        <v>1009</v>
      </c>
      <c r="AN1000" t="s">
        <v>2538</v>
      </c>
      <c r="AO1000" t="s">
        <v>2539</v>
      </c>
      <c r="AP1000">
        <v>10</v>
      </c>
      <c r="AQ1000">
        <v>1</v>
      </c>
      <c r="AT1000" t="s">
        <v>2540</v>
      </c>
      <c r="AU1000" t="s">
        <v>2562</v>
      </c>
      <c r="AV1000" t="s">
        <v>765</v>
      </c>
      <c r="AW1000" t="s">
        <v>765</v>
      </c>
      <c r="AX1000" t="s">
        <v>990</v>
      </c>
      <c r="AY1000">
        <v>0</v>
      </c>
      <c r="AZ1000" t="s">
        <v>994</v>
      </c>
      <c r="BA1000">
        <v>1179740891460</v>
      </c>
      <c r="BD1000">
        <v>1</v>
      </c>
      <c r="BF1000" t="s">
        <v>2563</v>
      </c>
      <c r="BG1000">
        <v>1333314600</v>
      </c>
      <c r="BH1000" t="s">
        <v>995</v>
      </c>
      <c r="BI1000">
        <v>3</v>
      </c>
      <c r="BJ1000">
        <v>3</v>
      </c>
      <c r="BK1000">
        <v>1300</v>
      </c>
      <c r="BL1000" t="s">
        <v>2543</v>
      </c>
    </row>
    <row r="1001" spans="3:64">
      <c r="C1001" s="2">
        <v>244482</v>
      </c>
      <c r="D1001" s="2">
        <v>244482</v>
      </c>
      <c r="F1001">
        <v>489</v>
      </c>
      <c r="G1001" t="s">
        <v>2531</v>
      </c>
      <c r="H1001">
        <v>23</v>
      </c>
      <c r="I1001" t="s">
        <v>2532</v>
      </c>
      <c r="J1001" t="s">
        <v>985</v>
      </c>
      <c r="K1001" t="s">
        <v>986</v>
      </c>
      <c r="L1001">
        <v>923</v>
      </c>
      <c r="N1001" t="s">
        <v>2933</v>
      </c>
      <c r="O1001" t="s">
        <v>2934</v>
      </c>
      <c r="P1001">
        <v>1</v>
      </c>
      <c r="Q1001" t="s">
        <v>2935</v>
      </c>
      <c r="R1001" s="2">
        <v>244481</v>
      </c>
      <c r="S1001" s="2">
        <v>244482</v>
      </c>
      <c r="T1001" t="s">
        <v>2936</v>
      </c>
      <c r="U1001">
        <v>23086964</v>
      </c>
      <c r="V1001" t="s">
        <v>156</v>
      </c>
      <c r="W1001">
        <v>6</v>
      </c>
      <c r="X1001">
        <v>6</v>
      </c>
      <c r="Y1001">
        <v>6</v>
      </c>
      <c r="Z1001">
        <v>6</v>
      </c>
      <c r="AA1001">
        <v>0</v>
      </c>
      <c r="AB1001">
        <v>0</v>
      </c>
      <c r="AC1001">
        <v>0</v>
      </c>
      <c r="AD1001">
        <v>0</v>
      </c>
      <c r="AE1001">
        <v>6</v>
      </c>
      <c r="AF1001">
        <v>6</v>
      </c>
      <c r="AI1001" t="s">
        <v>2537</v>
      </c>
      <c r="AJ1001" t="s">
        <v>989</v>
      </c>
      <c r="AK1001" t="s">
        <v>1039</v>
      </c>
      <c r="AL1001" t="s">
        <v>1008</v>
      </c>
      <c r="AM1001" t="s">
        <v>1009</v>
      </c>
      <c r="AN1001" t="s">
        <v>2538</v>
      </c>
      <c r="AO1001" t="s">
        <v>2539</v>
      </c>
      <c r="AP1001">
        <v>10</v>
      </c>
      <c r="AQ1001">
        <v>1</v>
      </c>
      <c r="AT1001" t="s">
        <v>2540</v>
      </c>
      <c r="AU1001" t="s">
        <v>2562</v>
      </c>
      <c r="AV1001" t="s">
        <v>765</v>
      </c>
      <c r="AW1001" t="s">
        <v>765</v>
      </c>
      <c r="AX1001" t="s">
        <v>990</v>
      </c>
      <c r="AY1001">
        <v>0</v>
      </c>
      <c r="AZ1001" t="s">
        <v>994</v>
      </c>
      <c r="BA1001">
        <v>1179740891460</v>
      </c>
      <c r="BD1001">
        <v>1</v>
      </c>
      <c r="BF1001" t="s">
        <v>2563</v>
      </c>
      <c r="BG1001">
        <v>1333314600</v>
      </c>
      <c r="BH1001" t="s">
        <v>995</v>
      </c>
      <c r="BI1001">
        <v>6</v>
      </c>
      <c r="BJ1001">
        <v>6</v>
      </c>
      <c r="BK1001">
        <v>1300</v>
      </c>
      <c r="BL1001" t="s">
        <v>2543</v>
      </c>
    </row>
    <row r="1002" spans="3:64">
      <c r="C1002" s="2">
        <v>244482</v>
      </c>
      <c r="D1002" s="2">
        <v>244482</v>
      </c>
      <c r="F1002">
        <v>489</v>
      </c>
      <c r="G1002" t="s">
        <v>2531</v>
      </c>
      <c r="H1002">
        <v>23</v>
      </c>
      <c r="I1002" t="s">
        <v>2532</v>
      </c>
      <c r="J1002" t="s">
        <v>985</v>
      </c>
      <c r="K1002" t="s">
        <v>986</v>
      </c>
      <c r="L1002">
        <v>923</v>
      </c>
      <c r="N1002" t="s">
        <v>2933</v>
      </c>
      <c r="O1002" t="s">
        <v>2934</v>
      </c>
      <c r="P1002">
        <v>1</v>
      </c>
      <c r="Q1002" t="s">
        <v>2935</v>
      </c>
      <c r="R1002" s="2">
        <v>244481</v>
      </c>
      <c r="S1002" s="2">
        <v>244482</v>
      </c>
      <c r="T1002" t="s">
        <v>2936</v>
      </c>
      <c r="U1002">
        <v>23086963</v>
      </c>
      <c r="V1002" t="s">
        <v>142</v>
      </c>
      <c r="W1002">
        <v>6</v>
      </c>
      <c r="X1002">
        <v>6</v>
      </c>
      <c r="Y1002">
        <v>6</v>
      </c>
      <c r="Z1002">
        <v>6</v>
      </c>
      <c r="AA1002">
        <v>0</v>
      </c>
      <c r="AB1002">
        <v>0</v>
      </c>
      <c r="AC1002">
        <v>0</v>
      </c>
      <c r="AD1002">
        <v>0</v>
      </c>
      <c r="AE1002">
        <v>6</v>
      </c>
      <c r="AF1002">
        <v>6</v>
      </c>
      <c r="AI1002" t="s">
        <v>2537</v>
      </c>
      <c r="AJ1002" t="s">
        <v>989</v>
      </c>
      <c r="AK1002" t="s">
        <v>1039</v>
      </c>
      <c r="AL1002" t="s">
        <v>1008</v>
      </c>
      <c r="AM1002" t="s">
        <v>1009</v>
      </c>
      <c r="AN1002" t="s">
        <v>2538</v>
      </c>
      <c r="AO1002" t="s">
        <v>2539</v>
      </c>
      <c r="AP1002">
        <v>10</v>
      </c>
      <c r="AQ1002">
        <v>1</v>
      </c>
      <c r="AT1002" t="s">
        <v>2540</v>
      </c>
      <c r="AU1002" t="s">
        <v>2562</v>
      </c>
      <c r="AV1002" t="s">
        <v>765</v>
      </c>
      <c r="AW1002" t="s">
        <v>765</v>
      </c>
      <c r="AX1002" t="s">
        <v>990</v>
      </c>
      <c r="AY1002">
        <v>0</v>
      </c>
      <c r="AZ1002" t="s">
        <v>994</v>
      </c>
      <c r="BA1002">
        <v>1179740891460</v>
      </c>
      <c r="BD1002">
        <v>1</v>
      </c>
      <c r="BF1002" t="s">
        <v>2563</v>
      </c>
      <c r="BG1002">
        <v>1333314600</v>
      </c>
      <c r="BH1002" t="s">
        <v>995</v>
      </c>
      <c r="BI1002">
        <v>6</v>
      </c>
      <c r="BJ1002">
        <v>6</v>
      </c>
      <c r="BK1002">
        <v>1300</v>
      </c>
      <c r="BL1002" t="s">
        <v>2543</v>
      </c>
    </row>
    <row r="1003" spans="3:64">
      <c r="C1003" s="2">
        <v>244482</v>
      </c>
      <c r="D1003" s="2">
        <v>244482</v>
      </c>
      <c r="F1003">
        <v>489</v>
      </c>
      <c r="G1003" t="s">
        <v>2531</v>
      </c>
      <c r="H1003">
        <v>23</v>
      </c>
      <c r="I1003" t="s">
        <v>2532</v>
      </c>
      <c r="J1003" t="s">
        <v>985</v>
      </c>
      <c r="K1003" t="s">
        <v>986</v>
      </c>
      <c r="L1003">
        <v>923</v>
      </c>
      <c r="N1003" t="s">
        <v>2933</v>
      </c>
      <c r="O1003" t="s">
        <v>2934</v>
      </c>
      <c r="P1003">
        <v>1</v>
      </c>
      <c r="Q1003" t="s">
        <v>2935</v>
      </c>
      <c r="R1003" s="2">
        <v>244481</v>
      </c>
      <c r="S1003" s="2">
        <v>244482</v>
      </c>
      <c r="T1003" t="s">
        <v>2936</v>
      </c>
      <c r="U1003">
        <v>23090984</v>
      </c>
      <c r="V1003" t="s">
        <v>227</v>
      </c>
      <c r="W1003">
        <v>6</v>
      </c>
      <c r="X1003">
        <v>6</v>
      </c>
      <c r="Y1003">
        <v>6</v>
      </c>
      <c r="Z1003">
        <v>6</v>
      </c>
      <c r="AA1003">
        <v>0</v>
      </c>
      <c r="AB1003">
        <v>0</v>
      </c>
      <c r="AC1003">
        <v>0</v>
      </c>
      <c r="AD1003">
        <v>0</v>
      </c>
      <c r="AE1003">
        <v>6</v>
      </c>
      <c r="AF1003">
        <v>6</v>
      </c>
      <c r="AI1003" t="s">
        <v>2537</v>
      </c>
      <c r="AJ1003" t="s">
        <v>989</v>
      </c>
      <c r="AK1003" t="s">
        <v>1039</v>
      </c>
      <c r="AL1003" t="s">
        <v>1008</v>
      </c>
      <c r="AM1003" t="s">
        <v>1009</v>
      </c>
      <c r="AN1003" t="s">
        <v>2538</v>
      </c>
      <c r="AO1003" t="s">
        <v>2539</v>
      </c>
      <c r="AP1003">
        <v>10</v>
      </c>
      <c r="AQ1003">
        <v>1</v>
      </c>
      <c r="AT1003" t="s">
        <v>2540</v>
      </c>
      <c r="AU1003" t="s">
        <v>2562</v>
      </c>
      <c r="AV1003" t="s">
        <v>765</v>
      </c>
      <c r="AW1003" t="s">
        <v>765</v>
      </c>
      <c r="AX1003" t="s">
        <v>990</v>
      </c>
      <c r="AY1003">
        <v>0</v>
      </c>
      <c r="AZ1003" t="s">
        <v>994</v>
      </c>
      <c r="BA1003">
        <v>1179740891460</v>
      </c>
      <c r="BD1003">
        <v>1</v>
      </c>
      <c r="BF1003" t="s">
        <v>2563</v>
      </c>
      <c r="BG1003">
        <v>1333314600</v>
      </c>
      <c r="BH1003" t="s">
        <v>995</v>
      </c>
      <c r="BI1003">
        <v>6</v>
      </c>
      <c r="BJ1003">
        <v>6</v>
      </c>
      <c r="BK1003">
        <v>1300</v>
      </c>
      <c r="BL1003" t="s">
        <v>2543</v>
      </c>
    </row>
    <row r="1004" spans="3:64">
      <c r="C1004" s="2">
        <v>244482</v>
      </c>
      <c r="D1004" s="2">
        <v>244482</v>
      </c>
      <c r="F1004">
        <v>489</v>
      </c>
      <c r="G1004" t="s">
        <v>2531</v>
      </c>
      <c r="H1004">
        <v>23</v>
      </c>
      <c r="I1004" t="s">
        <v>2532</v>
      </c>
      <c r="J1004" t="s">
        <v>985</v>
      </c>
      <c r="K1004" t="s">
        <v>986</v>
      </c>
      <c r="L1004">
        <v>923</v>
      </c>
      <c r="N1004" t="s">
        <v>2933</v>
      </c>
      <c r="O1004" t="s">
        <v>2934</v>
      </c>
      <c r="P1004">
        <v>1</v>
      </c>
      <c r="Q1004" t="s">
        <v>2935</v>
      </c>
      <c r="R1004" s="2">
        <v>244481</v>
      </c>
      <c r="S1004" s="2">
        <v>244482</v>
      </c>
      <c r="T1004" t="s">
        <v>2936</v>
      </c>
      <c r="U1004">
        <v>23095547</v>
      </c>
      <c r="V1004" t="s">
        <v>144</v>
      </c>
      <c r="W1004">
        <v>6</v>
      </c>
      <c r="X1004">
        <v>6</v>
      </c>
      <c r="Y1004">
        <v>6</v>
      </c>
      <c r="Z1004">
        <v>6</v>
      </c>
      <c r="AA1004">
        <v>0</v>
      </c>
      <c r="AB1004">
        <v>0</v>
      </c>
      <c r="AC1004">
        <v>0</v>
      </c>
      <c r="AD1004">
        <v>0</v>
      </c>
      <c r="AE1004">
        <v>6</v>
      </c>
      <c r="AF1004">
        <v>6</v>
      </c>
      <c r="AI1004" t="s">
        <v>2537</v>
      </c>
      <c r="AJ1004" t="s">
        <v>989</v>
      </c>
      <c r="AK1004" t="s">
        <v>1039</v>
      </c>
      <c r="AL1004" t="s">
        <v>1008</v>
      </c>
      <c r="AM1004" t="s">
        <v>1009</v>
      </c>
      <c r="AN1004" t="s">
        <v>2538</v>
      </c>
      <c r="AO1004" t="s">
        <v>2539</v>
      </c>
      <c r="AP1004">
        <v>10</v>
      </c>
      <c r="AQ1004">
        <v>1</v>
      </c>
      <c r="AT1004" t="s">
        <v>2540</v>
      </c>
      <c r="AU1004" t="s">
        <v>2562</v>
      </c>
      <c r="AV1004" t="s">
        <v>765</v>
      </c>
      <c r="AW1004" t="s">
        <v>765</v>
      </c>
      <c r="AX1004" t="s">
        <v>990</v>
      </c>
      <c r="AY1004">
        <v>0</v>
      </c>
      <c r="AZ1004" t="s">
        <v>994</v>
      </c>
      <c r="BA1004">
        <v>1179740891460</v>
      </c>
      <c r="BD1004">
        <v>1</v>
      </c>
      <c r="BF1004" t="s">
        <v>2563</v>
      </c>
      <c r="BG1004">
        <v>1333314600</v>
      </c>
      <c r="BH1004" t="s">
        <v>995</v>
      </c>
      <c r="BI1004">
        <v>6</v>
      </c>
      <c r="BJ1004">
        <v>6</v>
      </c>
      <c r="BK1004">
        <v>1300</v>
      </c>
      <c r="BL1004" t="s">
        <v>2543</v>
      </c>
    </row>
    <row r="1005" spans="3:64">
      <c r="C1005" s="2">
        <v>244482</v>
      </c>
      <c r="D1005" s="2">
        <v>244482</v>
      </c>
      <c r="F1005">
        <v>489</v>
      </c>
      <c r="G1005" t="s">
        <v>2531</v>
      </c>
      <c r="H1005">
        <v>23</v>
      </c>
      <c r="I1005" t="s">
        <v>2532</v>
      </c>
      <c r="J1005" t="s">
        <v>985</v>
      </c>
      <c r="K1005" t="s">
        <v>986</v>
      </c>
      <c r="L1005">
        <v>923</v>
      </c>
      <c r="N1005" t="s">
        <v>2933</v>
      </c>
      <c r="O1005" t="s">
        <v>2934</v>
      </c>
      <c r="P1005">
        <v>1</v>
      </c>
      <c r="Q1005" t="s">
        <v>2935</v>
      </c>
      <c r="R1005" s="2">
        <v>244481</v>
      </c>
      <c r="S1005" s="2">
        <v>244482</v>
      </c>
      <c r="T1005" t="s">
        <v>2936</v>
      </c>
      <c r="U1005">
        <v>23090967</v>
      </c>
      <c r="V1005" t="s">
        <v>63</v>
      </c>
      <c r="W1005">
        <v>3</v>
      </c>
      <c r="X1005">
        <v>3</v>
      </c>
      <c r="Y1005">
        <v>3</v>
      </c>
      <c r="Z1005">
        <v>3</v>
      </c>
      <c r="AA1005">
        <v>0</v>
      </c>
      <c r="AB1005">
        <v>0</v>
      </c>
      <c r="AC1005">
        <v>0</v>
      </c>
      <c r="AD1005">
        <v>0</v>
      </c>
      <c r="AE1005">
        <v>3</v>
      </c>
      <c r="AF1005">
        <v>3</v>
      </c>
      <c r="AI1005" t="s">
        <v>2537</v>
      </c>
      <c r="AJ1005" t="s">
        <v>989</v>
      </c>
      <c r="AK1005" t="s">
        <v>1007</v>
      </c>
      <c r="AL1005" t="s">
        <v>1008</v>
      </c>
      <c r="AM1005" t="s">
        <v>1009</v>
      </c>
      <c r="AN1005" t="s">
        <v>2538</v>
      </c>
      <c r="AO1005" t="s">
        <v>2539</v>
      </c>
      <c r="AP1005">
        <v>10</v>
      </c>
      <c r="AQ1005">
        <v>1</v>
      </c>
      <c r="AT1005" t="s">
        <v>2540</v>
      </c>
      <c r="AU1005" t="s">
        <v>2562</v>
      </c>
      <c r="AV1005" t="s">
        <v>765</v>
      </c>
      <c r="AW1005" t="s">
        <v>765</v>
      </c>
      <c r="AX1005" t="s">
        <v>990</v>
      </c>
      <c r="AY1005">
        <v>0</v>
      </c>
      <c r="AZ1005" t="s">
        <v>994</v>
      </c>
      <c r="BA1005">
        <v>1179740891460</v>
      </c>
      <c r="BD1005">
        <v>1</v>
      </c>
      <c r="BF1005" t="s">
        <v>2563</v>
      </c>
      <c r="BG1005">
        <v>1333314600</v>
      </c>
      <c r="BH1005" t="s">
        <v>995</v>
      </c>
      <c r="BI1005">
        <v>3</v>
      </c>
      <c r="BJ1005">
        <v>3</v>
      </c>
      <c r="BK1005">
        <v>1300</v>
      </c>
      <c r="BL1005" t="s">
        <v>2543</v>
      </c>
    </row>
    <row r="1006" spans="3:64">
      <c r="C1006" s="2">
        <v>244482</v>
      </c>
      <c r="D1006" s="2">
        <v>244482</v>
      </c>
      <c r="F1006">
        <v>489</v>
      </c>
      <c r="G1006" t="s">
        <v>2531</v>
      </c>
      <c r="H1006">
        <v>23</v>
      </c>
      <c r="I1006" t="s">
        <v>2532</v>
      </c>
      <c r="J1006" t="s">
        <v>985</v>
      </c>
      <c r="K1006" t="s">
        <v>986</v>
      </c>
      <c r="L1006">
        <v>923</v>
      </c>
      <c r="N1006" t="s">
        <v>2933</v>
      </c>
      <c r="O1006" t="s">
        <v>2934</v>
      </c>
      <c r="P1006">
        <v>1</v>
      </c>
      <c r="Q1006" t="s">
        <v>2935</v>
      </c>
      <c r="R1006" s="2">
        <v>244481</v>
      </c>
      <c r="S1006" s="2">
        <v>244482</v>
      </c>
      <c r="T1006" t="s">
        <v>2936</v>
      </c>
      <c r="U1006">
        <v>23090977</v>
      </c>
      <c r="V1006" t="s">
        <v>98</v>
      </c>
      <c r="W1006">
        <v>3</v>
      </c>
      <c r="X1006">
        <v>3</v>
      </c>
      <c r="Y1006">
        <v>3</v>
      </c>
      <c r="Z1006">
        <v>3</v>
      </c>
      <c r="AA1006">
        <v>0</v>
      </c>
      <c r="AB1006">
        <v>0</v>
      </c>
      <c r="AC1006">
        <v>0</v>
      </c>
      <c r="AD1006">
        <v>0</v>
      </c>
      <c r="AE1006">
        <v>3</v>
      </c>
      <c r="AF1006">
        <v>3</v>
      </c>
      <c r="AI1006" t="s">
        <v>2537</v>
      </c>
      <c r="AJ1006" t="s">
        <v>989</v>
      </c>
      <c r="AK1006" t="s">
        <v>1007</v>
      </c>
      <c r="AL1006" t="s">
        <v>1008</v>
      </c>
      <c r="AM1006" t="s">
        <v>1009</v>
      </c>
      <c r="AN1006" t="s">
        <v>2538</v>
      </c>
      <c r="AO1006" t="s">
        <v>2539</v>
      </c>
      <c r="AP1006">
        <v>10</v>
      </c>
      <c r="AQ1006">
        <v>1</v>
      </c>
      <c r="AT1006" t="s">
        <v>2540</v>
      </c>
      <c r="AU1006" t="s">
        <v>2562</v>
      </c>
      <c r="AV1006" t="s">
        <v>765</v>
      </c>
      <c r="AW1006" t="s">
        <v>765</v>
      </c>
      <c r="AX1006" t="s">
        <v>990</v>
      </c>
      <c r="AY1006">
        <v>0</v>
      </c>
      <c r="AZ1006" t="s">
        <v>994</v>
      </c>
      <c r="BA1006">
        <v>1179740891460</v>
      </c>
      <c r="BD1006">
        <v>1</v>
      </c>
      <c r="BF1006" t="s">
        <v>2563</v>
      </c>
      <c r="BG1006">
        <v>1333314600</v>
      </c>
      <c r="BH1006" t="s">
        <v>995</v>
      </c>
      <c r="BI1006">
        <v>3</v>
      </c>
      <c r="BJ1006">
        <v>3</v>
      </c>
      <c r="BK1006">
        <v>1300</v>
      </c>
      <c r="BL1006" t="s">
        <v>2543</v>
      </c>
    </row>
    <row r="1007" spans="3:64">
      <c r="C1007" s="2">
        <v>244482</v>
      </c>
      <c r="D1007" s="2">
        <v>244482</v>
      </c>
      <c r="F1007">
        <v>489</v>
      </c>
      <c r="G1007" t="s">
        <v>2531</v>
      </c>
      <c r="H1007">
        <v>23</v>
      </c>
      <c r="I1007" t="s">
        <v>2532</v>
      </c>
      <c r="J1007" t="s">
        <v>985</v>
      </c>
      <c r="K1007" t="s">
        <v>986</v>
      </c>
      <c r="L1007">
        <v>923</v>
      </c>
      <c r="N1007" t="s">
        <v>2933</v>
      </c>
      <c r="O1007" t="s">
        <v>2934</v>
      </c>
      <c r="P1007">
        <v>1</v>
      </c>
      <c r="Q1007" t="s">
        <v>2935</v>
      </c>
      <c r="R1007" s="2">
        <v>244481</v>
      </c>
      <c r="S1007" s="2">
        <v>244482</v>
      </c>
      <c r="T1007" t="s">
        <v>2936</v>
      </c>
      <c r="U1007">
        <v>23086968</v>
      </c>
      <c r="V1007" t="s">
        <v>247</v>
      </c>
      <c r="W1007">
        <v>3</v>
      </c>
      <c r="X1007">
        <v>3</v>
      </c>
      <c r="Y1007">
        <v>3</v>
      </c>
      <c r="Z1007">
        <v>3</v>
      </c>
      <c r="AA1007">
        <v>0</v>
      </c>
      <c r="AB1007">
        <v>0</v>
      </c>
      <c r="AC1007">
        <v>0</v>
      </c>
      <c r="AD1007">
        <v>0</v>
      </c>
      <c r="AE1007">
        <v>3</v>
      </c>
      <c r="AF1007">
        <v>3</v>
      </c>
      <c r="AI1007" t="s">
        <v>2537</v>
      </c>
      <c r="AJ1007" t="s">
        <v>989</v>
      </c>
      <c r="AK1007" t="s">
        <v>1039</v>
      </c>
      <c r="AL1007" t="s">
        <v>1008</v>
      </c>
      <c r="AM1007" t="s">
        <v>1009</v>
      </c>
      <c r="AN1007" t="s">
        <v>2538</v>
      </c>
      <c r="AO1007" t="s">
        <v>2539</v>
      </c>
      <c r="AP1007">
        <v>10</v>
      </c>
      <c r="AQ1007">
        <v>1</v>
      </c>
      <c r="AT1007" t="s">
        <v>2540</v>
      </c>
      <c r="AU1007" t="s">
        <v>2562</v>
      </c>
      <c r="AV1007" t="s">
        <v>765</v>
      </c>
      <c r="AW1007" t="s">
        <v>765</v>
      </c>
      <c r="AX1007" t="s">
        <v>990</v>
      </c>
      <c r="AY1007">
        <v>0</v>
      </c>
      <c r="AZ1007" t="s">
        <v>994</v>
      </c>
      <c r="BA1007">
        <v>1179740891460</v>
      </c>
      <c r="BD1007">
        <v>1</v>
      </c>
      <c r="BF1007" t="s">
        <v>2563</v>
      </c>
      <c r="BG1007">
        <v>1333314600</v>
      </c>
      <c r="BH1007" t="s">
        <v>995</v>
      </c>
      <c r="BI1007">
        <v>3</v>
      </c>
      <c r="BJ1007">
        <v>3</v>
      </c>
      <c r="BK1007">
        <v>1300</v>
      </c>
      <c r="BL1007" t="s">
        <v>2543</v>
      </c>
    </row>
    <row r="1008" spans="3:64">
      <c r="C1008" s="2">
        <v>244482</v>
      </c>
      <c r="D1008" s="2">
        <v>244482</v>
      </c>
      <c r="F1008">
        <v>489</v>
      </c>
      <c r="G1008" t="s">
        <v>2531</v>
      </c>
      <c r="H1008">
        <v>23</v>
      </c>
      <c r="I1008" t="s">
        <v>2532</v>
      </c>
      <c r="J1008" t="s">
        <v>985</v>
      </c>
      <c r="K1008" t="s">
        <v>986</v>
      </c>
      <c r="L1008">
        <v>923</v>
      </c>
      <c r="N1008" t="s">
        <v>2937</v>
      </c>
      <c r="O1008" t="s">
        <v>2938</v>
      </c>
      <c r="P1008">
        <v>1</v>
      </c>
      <c r="Q1008" t="s">
        <v>2939</v>
      </c>
      <c r="R1008" s="2">
        <v>244481</v>
      </c>
      <c r="S1008" s="2">
        <v>244482</v>
      </c>
      <c r="T1008" t="s">
        <v>2940</v>
      </c>
      <c r="U1008">
        <v>23090975</v>
      </c>
      <c r="V1008" t="s">
        <v>249</v>
      </c>
      <c r="W1008">
        <v>9</v>
      </c>
      <c r="X1008">
        <v>9</v>
      </c>
      <c r="Y1008">
        <v>9</v>
      </c>
      <c r="Z1008">
        <v>9</v>
      </c>
      <c r="AA1008">
        <v>0</v>
      </c>
      <c r="AB1008">
        <v>0</v>
      </c>
      <c r="AC1008">
        <v>0</v>
      </c>
      <c r="AD1008">
        <v>0</v>
      </c>
      <c r="AE1008">
        <v>9</v>
      </c>
      <c r="AF1008">
        <v>9</v>
      </c>
      <c r="AI1008" t="s">
        <v>2537</v>
      </c>
      <c r="AJ1008" t="s">
        <v>989</v>
      </c>
      <c r="AK1008" t="s">
        <v>1039</v>
      </c>
      <c r="AL1008" t="s">
        <v>1008</v>
      </c>
      <c r="AM1008" t="s">
        <v>1009</v>
      </c>
      <c r="AN1008" t="s">
        <v>2538</v>
      </c>
      <c r="AO1008" t="s">
        <v>2539</v>
      </c>
      <c r="AP1008">
        <v>10</v>
      </c>
      <c r="AQ1008">
        <v>1</v>
      </c>
      <c r="AT1008" t="s">
        <v>2540</v>
      </c>
      <c r="AU1008" t="s">
        <v>2562</v>
      </c>
      <c r="AV1008" t="s">
        <v>765</v>
      </c>
      <c r="AW1008" t="s">
        <v>765</v>
      </c>
      <c r="AX1008" t="s">
        <v>990</v>
      </c>
      <c r="AY1008">
        <v>0</v>
      </c>
      <c r="AZ1008" t="s">
        <v>994</v>
      </c>
      <c r="BA1008">
        <v>1179740891490</v>
      </c>
      <c r="BD1008">
        <v>1</v>
      </c>
      <c r="BF1008" t="s">
        <v>2563</v>
      </c>
      <c r="BG1008">
        <v>1333314600</v>
      </c>
      <c r="BH1008" t="s">
        <v>995</v>
      </c>
      <c r="BI1008">
        <v>9</v>
      </c>
      <c r="BJ1008">
        <v>9</v>
      </c>
      <c r="BL1008" t="s">
        <v>2543</v>
      </c>
    </row>
    <row r="1009" spans="3:64">
      <c r="C1009" s="2">
        <v>244482</v>
      </c>
      <c r="D1009" s="2">
        <v>244482</v>
      </c>
      <c r="F1009">
        <v>489</v>
      </c>
      <c r="G1009" t="s">
        <v>2531</v>
      </c>
      <c r="H1009">
        <v>23</v>
      </c>
      <c r="I1009" t="s">
        <v>2532</v>
      </c>
      <c r="J1009" t="s">
        <v>985</v>
      </c>
      <c r="K1009" t="s">
        <v>986</v>
      </c>
      <c r="L1009">
        <v>923</v>
      </c>
      <c r="N1009" t="s">
        <v>2937</v>
      </c>
      <c r="O1009" t="s">
        <v>2938</v>
      </c>
      <c r="P1009">
        <v>1</v>
      </c>
      <c r="Q1009" t="s">
        <v>2939</v>
      </c>
      <c r="R1009" s="2">
        <v>244481</v>
      </c>
      <c r="S1009" s="2">
        <v>244482</v>
      </c>
      <c r="T1009" t="s">
        <v>2940</v>
      </c>
      <c r="U1009">
        <v>23090974</v>
      </c>
      <c r="V1009" t="s">
        <v>211</v>
      </c>
      <c r="W1009">
        <v>6</v>
      </c>
      <c r="X1009">
        <v>6</v>
      </c>
      <c r="Y1009">
        <v>6</v>
      </c>
      <c r="Z1009">
        <v>6</v>
      </c>
      <c r="AA1009">
        <v>0</v>
      </c>
      <c r="AB1009">
        <v>0</v>
      </c>
      <c r="AC1009">
        <v>0</v>
      </c>
      <c r="AD1009">
        <v>0</v>
      </c>
      <c r="AE1009">
        <v>6</v>
      </c>
      <c r="AF1009">
        <v>6</v>
      </c>
      <c r="AI1009" t="s">
        <v>2537</v>
      </c>
      <c r="AJ1009" t="s">
        <v>989</v>
      </c>
      <c r="AK1009" t="s">
        <v>1039</v>
      </c>
      <c r="AL1009" t="s">
        <v>1008</v>
      </c>
      <c r="AM1009" t="s">
        <v>1009</v>
      </c>
      <c r="AN1009" t="s">
        <v>2538</v>
      </c>
      <c r="AO1009" t="s">
        <v>2539</v>
      </c>
      <c r="AP1009">
        <v>10</v>
      </c>
      <c r="AQ1009">
        <v>1</v>
      </c>
      <c r="AT1009" t="s">
        <v>2540</v>
      </c>
      <c r="AU1009" t="s">
        <v>2562</v>
      </c>
      <c r="AV1009" t="s">
        <v>765</v>
      </c>
      <c r="AW1009" t="s">
        <v>765</v>
      </c>
      <c r="AX1009" t="s">
        <v>990</v>
      </c>
      <c r="AY1009">
        <v>0</v>
      </c>
      <c r="AZ1009" t="s">
        <v>994</v>
      </c>
      <c r="BA1009">
        <v>1179740891490</v>
      </c>
      <c r="BD1009">
        <v>1</v>
      </c>
      <c r="BF1009" t="s">
        <v>2563</v>
      </c>
      <c r="BG1009">
        <v>1333314600</v>
      </c>
      <c r="BH1009" t="s">
        <v>995</v>
      </c>
      <c r="BI1009">
        <v>6</v>
      </c>
      <c r="BJ1009">
        <v>6</v>
      </c>
      <c r="BL1009" t="s">
        <v>2543</v>
      </c>
    </row>
    <row r="1010" spans="3:64">
      <c r="C1010" s="2">
        <v>244482</v>
      </c>
      <c r="D1010" s="2">
        <v>244482</v>
      </c>
      <c r="F1010">
        <v>489</v>
      </c>
      <c r="G1010" t="s">
        <v>2531</v>
      </c>
      <c r="H1010">
        <v>23</v>
      </c>
      <c r="I1010" t="s">
        <v>2532</v>
      </c>
      <c r="J1010" t="s">
        <v>985</v>
      </c>
      <c r="K1010" t="s">
        <v>986</v>
      </c>
      <c r="L1010">
        <v>923</v>
      </c>
      <c r="N1010" t="s">
        <v>2937</v>
      </c>
      <c r="O1010" t="s">
        <v>2938</v>
      </c>
      <c r="P1010">
        <v>1</v>
      </c>
      <c r="Q1010" t="s">
        <v>2939</v>
      </c>
      <c r="R1010" s="2">
        <v>244481</v>
      </c>
      <c r="S1010" s="2">
        <v>244482</v>
      </c>
      <c r="T1010" t="s">
        <v>2940</v>
      </c>
      <c r="U1010">
        <v>23095547</v>
      </c>
      <c r="V1010" t="s">
        <v>144</v>
      </c>
      <c r="W1010">
        <v>21</v>
      </c>
      <c r="X1010">
        <v>21</v>
      </c>
      <c r="Y1010">
        <v>21</v>
      </c>
      <c r="Z1010">
        <v>21</v>
      </c>
      <c r="AA1010">
        <v>0</v>
      </c>
      <c r="AB1010">
        <v>0</v>
      </c>
      <c r="AC1010">
        <v>0</v>
      </c>
      <c r="AD1010">
        <v>0</v>
      </c>
      <c r="AE1010">
        <v>21</v>
      </c>
      <c r="AF1010">
        <v>21</v>
      </c>
      <c r="AI1010" t="s">
        <v>2537</v>
      </c>
      <c r="AJ1010" t="s">
        <v>989</v>
      </c>
      <c r="AK1010" t="s">
        <v>1039</v>
      </c>
      <c r="AL1010" t="s">
        <v>1008</v>
      </c>
      <c r="AM1010" t="s">
        <v>1009</v>
      </c>
      <c r="AN1010" t="s">
        <v>2538</v>
      </c>
      <c r="AO1010" t="s">
        <v>2539</v>
      </c>
      <c r="AP1010">
        <v>10</v>
      </c>
      <c r="AQ1010">
        <v>1</v>
      </c>
      <c r="AT1010" t="s">
        <v>2540</v>
      </c>
      <c r="AU1010" t="s">
        <v>2562</v>
      </c>
      <c r="AV1010" t="s">
        <v>765</v>
      </c>
      <c r="AW1010" t="s">
        <v>765</v>
      </c>
      <c r="AX1010" t="s">
        <v>990</v>
      </c>
      <c r="AY1010">
        <v>0</v>
      </c>
      <c r="AZ1010" t="s">
        <v>994</v>
      </c>
      <c r="BA1010">
        <v>1179740891490</v>
      </c>
      <c r="BD1010">
        <v>1</v>
      </c>
      <c r="BF1010" t="s">
        <v>2563</v>
      </c>
      <c r="BG1010">
        <v>1333314600</v>
      </c>
      <c r="BH1010" t="s">
        <v>995</v>
      </c>
      <c r="BI1010">
        <v>21</v>
      </c>
      <c r="BJ1010">
        <v>21</v>
      </c>
      <c r="BL1010" t="s">
        <v>2543</v>
      </c>
    </row>
    <row r="1011" spans="3:64">
      <c r="C1011" s="2">
        <v>244482</v>
      </c>
      <c r="D1011" s="2">
        <v>244482</v>
      </c>
      <c r="F1011">
        <v>489</v>
      </c>
      <c r="G1011" t="s">
        <v>2531</v>
      </c>
      <c r="H1011">
        <v>23</v>
      </c>
      <c r="I1011" t="s">
        <v>2532</v>
      </c>
      <c r="J1011" t="s">
        <v>985</v>
      </c>
      <c r="K1011" t="s">
        <v>986</v>
      </c>
      <c r="L1011">
        <v>923</v>
      </c>
      <c r="N1011" t="s">
        <v>2937</v>
      </c>
      <c r="O1011" t="s">
        <v>2938</v>
      </c>
      <c r="P1011">
        <v>1</v>
      </c>
      <c r="Q1011" t="s">
        <v>2939</v>
      </c>
      <c r="R1011" s="2">
        <v>244481</v>
      </c>
      <c r="S1011" s="2">
        <v>244482</v>
      </c>
      <c r="T1011" t="s">
        <v>2940</v>
      </c>
      <c r="U1011">
        <v>23086964</v>
      </c>
      <c r="V1011" t="s">
        <v>156</v>
      </c>
      <c r="W1011">
        <v>9</v>
      </c>
      <c r="X1011">
        <v>9</v>
      </c>
      <c r="Y1011">
        <v>9</v>
      </c>
      <c r="Z1011">
        <v>9</v>
      </c>
      <c r="AA1011">
        <v>0</v>
      </c>
      <c r="AB1011">
        <v>0</v>
      </c>
      <c r="AC1011">
        <v>0</v>
      </c>
      <c r="AD1011">
        <v>0</v>
      </c>
      <c r="AE1011">
        <v>9</v>
      </c>
      <c r="AF1011">
        <v>9</v>
      </c>
      <c r="AI1011" t="s">
        <v>2537</v>
      </c>
      <c r="AJ1011" t="s">
        <v>989</v>
      </c>
      <c r="AK1011" t="s">
        <v>1039</v>
      </c>
      <c r="AL1011" t="s">
        <v>1008</v>
      </c>
      <c r="AM1011" t="s">
        <v>1009</v>
      </c>
      <c r="AN1011" t="s">
        <v>2538</v>
      </c>
      <c r="AO1011" t="s">
        <v>2539</v>
      </c>
      <c r="AP1011">
        <v>10</v>
      </c>
      <c r="AQ1011">
        <v>1</v>
      </c>
      <c r="AT1011" t="s">
        <v>2540</v>
      </c>
      <c r="AU1011" t="s">
        <v>2562</v>
      </c>
      <c r="AV1011" t="s">
        <v>765</v>
      </c>
      <c r="AW1011" t="s">
        <v>765</v>
      </c>
      <c r="AX1011" t="s">
        <v>990</v>
      </c>
      <c r="AY1011">
        <v>0</v>
      </c>
      <c r="AZ1011" t="s">
        <v>994</v>
      </c>
      <c r="BA1011">
        <v>1179740891490</v>
      </c>
      <c r="BD1011">
        <v>1</v>
      </c>
      <c r="BF1011" t="s">
        <v>2563</v>
      </c>
      <c r="BG1011">
        <v>1333314600</v>
      </c>
      <c r="BH1011" t="s">
        <v>995</v>
      </c>
      <c r="BI1011">
        <v>9</v>
      </c>
      <c r="BJ1011">
        <v>9</v>
      </c>
      <c r="BL1011" t="s">
        <v>2543</v>
      </c>
    </row>
    <row r="1012" spans="3:64">
      <c r="C1012" s="2">
        <v>244482</v>
      </c>
      <c r="D1012" s="2">
        <v>244482</v>
      </c>
      <c r="F1012">
        <v>489</v>
      </c>
      <c r="G1012" t="s">
        <v>2531</v>
      </c>
      <c r="H1012">
        <v>23</v>
      </c>
      <c r="I1012" t="s">
        <v>2532</v>
      </c>
      <c r="J1012" t="s">
        <v>985</v>
      </c>
      <c r="K1012" t="s">
        <v>986</v>
      </c>
      <c r="L1012">
        <v>923</v>
      </c>
      <c r="N1012" t="s">
        <v>2937</v>
      </c>
      <c r="O1012" t="s">
        <v>2938</v>
      </c>
      <c r="P1012">
        <v>1</v>
      </c>
      <c r="Q1012" t="s">
        <v>2939</v>
      </c>
      <c r="R1012" s="2">
        <v>244481</v>
      </c>
      <c r="S1012" s="2">
        <v>244482</v>
      </c>
      <c r="T1012" t="s">
        <v>2940</v>
      </c>
      <c r="U1012">
        <v>23086963</v>
      </c>
      <c r="V1012" t="s">
        <v>142</v>
      </c>
      <c r="W1012">
        <v>6</v>
      </c>
      <c r="X1012">
        <v>6</v>
      </c>
      <c r="Y1012">
        <v>6</v>
      </c>
      <c r="Z1012">
        <v>6</v>
      </c>
      <c r="AA1012">
        <v>0</v>
      </c>
      <c r="AB1012">
        <v>0</v>
      </c>
      <c r="AC1012">
        <v>0</v>
      </c>
      <c r="AD1012">
        <v>0</v>
      </c>
      <c r="AE1012">
        <v>6</v>
      </c>
      <c r="AF1012">
        <v>6</v>
      </c>
      <c r="AI1012" t="s">
        <v>2537</v>
      </c>
      <c r="AJ1012" t="s">
        <v>989</v>
      </c>
      <c r="AK1012" t="s">
        <v>1039</v>
      </c>
      <c r="AL1012" t="s">
        <v>1008</v>
      </c>
      <c r="AM1012" t="s">
        <v>1009</v>
      </c>
      <c r="AN1012" t="s">
        <v>2538</v>
      </c>
      <c r="AO1012" t="s">
        <v>2539</v>
      </c>
      <c r="AP1012">
        <v>10</v>
      </c>
      <c r="AQ1012">
        <v>1</v>
      </c>
      <c r="AT1012" t="s">
        <v>2540</v>
      </c>
      <c r="AU1012" t="s">
        <v>2562</v>
      </c>
      <c r="AV1012" t="s">
        <v>765</v>
      </c>
      <c r="AW1012" t="s">
        <v>765</v>
      </c>
      <c r="AX1012" t="s">
        <v>990</v>
      </c>
      <c r="AY1012">
        <v>0</v>
      </c>
      <c r="AZ1012" t="s">
        <v>994</v>
      </c>
      <c r="BA1012">
        <v>1179740891490</v>
      </c>
      <c r="BD1012">
        <v>1</v>
      </c>
      <c r="BF1012" t="s">
        <v>2563</v>
      </c>
      <c r="BG1012">
        <v>1333314600</v>
      </c>
      <c r="BH1012" t="s">
        <v>995</v>
      </c>
      <c r="BI1012">
        <v>6</v>
      </c>
      <c r="BJ1012">
        <v>6</v>
      </c>
      <c r="BL1012" t="s">
        <v>2543</v>
      </c>
    </row>
    <row r="1013" spans="3:64">
      <c r="C1013" s="2">
        <v>244482</v>
      </c>
      <c r="D1013" s="2">
        <v>244482</v>
      </c>
      <c r="F1013">
        <v>489</v>
      </c>
      <c r="G1013" t="s">
        <v>2531</v>
      </c>
      <c r="H1013">
        <v>23</v>
      </c>
      <c r="I1013" t="s">
        <v>2532</v>
      </c>
      <c r="J1013" t="s">
        <v>985</v>
      </c>
      <c r="K1013" t="s">
        <v>986</v>
      </c>
      <c r="L1013">
        <v>923</v>
      </c>
      <c r="N1013" t="s">
        <v>2937</v>
      </c>
      <c r="O1013" t="s">
        <v>2938</v>
      </c>
      <c r="P1013">
        <v>1</v>
      </c>
      <c r="Q1013" t="s">
        <v>2939</v>
      </c>
      <c r="R1013" s="2">
        <v>244481</v>
      </c>
      <c r="S1013" s="2">
        <v>244482</v>
      </c>
      <c r="T1013" t="s">
        <v>2940</v>
      </c>
      <c r="U1013">
        <v>23090984</v>
      </c>
      <c r="V1013" t="s">
        <v>227</v>
      </c>
      <c r="W1013">
        <v>3</v>
      </c>
      <c r="X1013">
        <v>3</v>
      </c>
      <c r="Y1013">
        <v>3</v>
      </c>
      <c r="Z1013">
        <v>3</v>
      </c>
      <c r="AA1013">
        <v>0</v>
      </c>
      <c r="AB1013">
        <v>0</v>
      </c>
      <c r="AC1013">
        <v>0</v>
      </c>
      <c r="AD1013">
        <v>0</v>
      </c>
      <c r="AE1013">
        <v>3</v>
      </c>
      <c r="AF1013">
        <v>3</v>
      </c>
      <c r="AI1013" t="s">
        <v>2537</v>
      </c>
      <c r="AJ1013" t="s">
        <v>989</v>
      </c>
      <c r="AK1013" t="s">
        <v>1039</v>
      </c>
      <c r="AL1013" t="s">
        <v>1008</v>
      </c>
      <c r="AM1013" t="s">
        <v>1009</v>
      </c>
      <c r="AN1013" t="s">
        <v>2538</v>
      </c>
      <c r="AO1013" t="s">
        <v>2539</v>
      </c>
      <c r="AP1013">
        <v>10</v>
      </c>
      <c r="AQ1013">
        <v>1</v>
      </c>
      <c r="AT1013" t="s">
        <v>2540</v>
      </c>
      <c r="AU1013" t="s">
        <v>2562</v>
      </c>
      <c r="AV1013" t="s">
        <v>765</v>
      </c>
      <c r="AW1013" t="s">
        <v>765</v>
      </c>
      <c r="AX1013" t="s">
        <v>990</v>
      </c>
      <c r="AY1013">
        <v>0</v>
      </c>
      <c r="AZ1013" t="s">
        <v>994</v>
      </c>
      <c r="BA1013">
        <v>1179740891490</v>
      </c>
      <c r="BD1013">
        <v>1</v>
      </c>
      <c r="BF1013" t="s">
        <v>2563</v>
      </c>
      <c r="BG1013">
        <v>1333314600</v>
      </c>
      <c r="BH1013" t="s">
        <v>995</v>
      </c>
      <c r="BI1013">
        <v>3</v>
      </c>
      <c r="BJ1013">
        <v>3</v>
      </c>
      <c r="BL1013" t="s">
        <v>2543</v>
      </c>
    </row>
    <row r="1014" spans="3:64">
      <c r="C1014" s="2">
        <v>244482</v>
      </c>
      <c r="D1014" s="2">
        <v>244482</v>
      </c>
      <c r="F1014">
        <v>489</v>
      </c>
      <c r="G1014" t="s">
        <v>2531</v>
      </c>
      <c r="H1014">
        <v>23</v>
      </c>
      <c r="I1014" t="s">
        <v>2532</v>
      </c>
      <c r="J1014" t="s">
        <v>985</v>
      </c>
      <c r="K1014" t="s">
        <v>986</v>
      </c>
      <c r="L1014">
        <v>923</v>
      </c>
      <c r="N1014" t="s">
        <v>2937</v>
      </c>
      <c r="O1014" t="s">
        <v>2938</v>
      </c>
      <c r="P1014">
        <v>1</v>
      </c>
      <c r="Q1014" t="s">
        <v>2939</v>
      </c>
      <c r="R1014" s="2">
        <v>244481</v>
      </c>
      <c r="S1014" s="2">
        <v>244482</v>
      </c>
      <c r="T1014" t="s">
        <v>2940</v>
      </c>
      <c r="U1014">
        <v>23039556</v>
      </c>
      <c r="V1014" t="s">
        <v>267</v>
      </c>
      <c r="W1014">
        <v>3</v>
      </c>
      <c r="X1014">
        <v>15</v>
      </c>
      <c r="Y1014">
        <v>3</v>
      </c>
      <c r="Z1014">
        <v>15</v>
      </c>
      <c r="AA1014">
        <v>0</v>
      </c>
      <c r="AB1014">
        <v>0</v>
      </c>
      <c r="AC1014">
        <v>0</v>
      </c>
      <c r="AD1014">
        <v>0</v>
      </c>
      <c r="AE1014">
        <v>3</v>
      </c>
      <c r="AF1014">
        <v>15</v>
      </c>
      <c r="AI1014" t="s">
        <v>2537</v>
      </c>
      <c r="AJ1014" t="s">
        <v>989</v>
      </c>
      <c r="AK1014" t="s">
        <v>1039</v>
      </c>
      <c r="AL1014" t="s">
        <v>1008</v>
      </c>
      <c r="AM1014" t="s">
        <v>1009</v>
      </c>
      <c r="AN1014" t="s">
        <v>2538</v>
      </c>
      <c r="AO1014" t="s">
        <v>2539</v>
      </c>
      <c r="AP1014">
        <v>10</v>
      </c>
      <c r="AQ1014">
        <v>1</v>
      </c>
      <c r="AT1014" t="s">
        <v>2540</v>
      </c>
      <c r="AU1014" t="s">
        <v>2562</v>
      </c>
      <c r="AV1014" t="s">
        <v>1010</v>
      </c>
      <c r="AW1014" t="s">
        <v>765</v>
      </c>
      <c r="AX1014" t="s">
        <v>990</v>
      </c>
      <c r="AY1014">
        <v>0</v>
      </c>
      <c r="AZ1014" t="s">
        <v>994</v>
      </c>
      <c r="BA1014">
        <v>1179740891490</v>
      </c>
      <c r="BD1014">
        <v>1</v>
      </c>
      <c r="BF1014" t="s">
        <v>2563</v>
      </c>
      <c r="BG1014">
        <v>1333314600</v>
      </c>
      <c r="BH1014" t="s">
        <v>995</v>
      </c>
      <c r="BI1014">
        <v>3</v>
      </c>
      <c r="BJ1014">
        <v>15</v>
      </c>
      <c r="BL1014" t="s">
        <v>2543</v>
      </c>
    </row>
    <row r="1015" spans="3:64">
      <c r="C1015" s="2">
        <v>244482</v>
      </c>
      <c r="D1015" s="2">
        <v>244482</v>
      </c>
      <c r="F1015">
        <v>489</v>
      </c>
      <c r="G1015" t="s">
        <v>2531</v>
      </c>
      <c r="H1015">
        <v>23</v>
      </c>
      <c r="I1015" t="s">
        <v>2532</v>
      </c>
      <c r="J1015" t="s">
        <v>985</v>
      </c>
      <c r="K1015" t="s">
        <v>986</v>
      </c>
      <c r="L1015">
        <v>923</v>
      </c>
      <c r="N1015" t="s">
        <v>2937</v>
      </c>
      <c r="O1015" t="s">
        <v>2938</v>
      </c>
      <c r="P1015">
        <v>1</v>
      </c>
      <c r="Q1015" t="s">
        <v>2939</v>
      </c>
      <c r="R1015" s="2">
        <v>244481</v>
      </c>
      <c r="S1015" s="2">
        <v>244482</v>
      </c>
      <c r="T1015" t="s">
        <v>2940</v>
      </c>
      <c r="U1015">
        <v>23090967</v>
      </c>
      <c r="V1015" t="s">
        <v>63</v>
      </c>
      <c r="W1015">
        <v>3</v>
      </c>
      <c r="X1015">
        <v>3</v>
      </c>
      <c r="Y1015">
        <v>3</v>
      </c>
      <c r="Z1015">
        <v>3</v>
      </c>
      <c r="AA1015">
        <v>0</v>
      </c>
      <c r="AB1015">
        <v>0</v>
      </c>
      <c r="AC1015">
        <v>0</v>
      </c>
      <c r="AD1015">
        <v>0</v>
      </c>
      <c r="AE1015">
        <v>3</v>
      </c>
      <c r="AF1015">
        <v>3</v>
      </c>
      <c r="AI1015" t="s">
        <v>2537</v>
      </c>
      <c r="AJ1015" t="s">
        <v>989</v>
      </c>
      <c r="AK1015" t="s">
        <v>1007</v>
      </c>
      <c r="AL1015" t="s">
        <v>1008</v>
      </c>
      <c r="AM1015" t="s">
        <v>1009</v>
      </c>
      <c r="AN1015" t="s">
        <v>2538</v>
      </c>
      <c r="AO1015" t="s">
        <v>2539</v>
      </c>
      <c r="AP1015">
        <v>10</v>
      </c>
      <c r="AQ1015">
        <v>1</v>
      </c>
      <c r="AT1015" t="s">
        <v>2540</v>
      </c>
      <c r="AU1015" t="s">
        <v>2562</v>
      </c>
      <c r="AV1015" t="s">
        <v>765</v>
      </c>
      <c r="AW1015" t="s">
        <v>765</v>
      </c>
      <c r="AX1015" t="s">
        <v>990</v>
      </c>
      <c r="AY1015">
        <v>0</v>
      </c>
      <c r="AZ1015" t="s">
        <v>994</v>
      </c>
      <c r="BA1015">
        <v>1179740891490</v>
      </c>
      <c r="BD1015">
        <v>1</v>
      </c>
      <c r="BF1015" t="s">
        <v>2563</v>
      </c>
      <c r="BG1015">
        <v>1333314600</v>
      </c>
      <c r="BH1015" t="s">
        <v>995</v>
      </c>
      <c r="BI1015">
        <v>3</v>
      </c>
      <c r="BJ1015">
        <v>3</v>
      </c>
      <c r="BL1015" t="s">
        <v>2543</v>
      </c>
    </row>
    <row r="1016" spans="3:64">
      <c r="C1016" s="2">
        <v>244482</v>
      </c>
      <c r="D1016" s="2">
        <v>244482</v>
      </c>
      <c r="F1016">
        <v>489</v>
      </c>
      <c r="G1016" t="s">
        <v>2531</v>
      </c>
      <c r="H1016">
        <v>23</v>
      </c>
      <c r="I1016" t="s">
        <v>2532</v>
      </c>
      <c r="J1016" t="s">
        <v>985</v>
      </c>
      <c r="K1016" t="s">
        <v>986</v>
      </c>
      <c r="L1016">
        <v>923</v>
      </c>
      <c r="N1016" t="s">
        <v>2941</v>
      </c>
      <c r="O1016" t="s">
        <v>2942</v>
      </c>
      <c r="P1016">
        <v>1</v>
      </c>
      <c r="Q1016" t="s">
        <v>2943</v>
      </c>
      <c r="R1016" s="2">
        <v>244481</v>
      </c>
      <c r="S1016" s="2">
        <v>244482</v>
      </c>
      <c r="T1016" t="s">
        <v>2944</v>
      </c>
      <c r="U1016">
        <v>23086963</v>
      </c>
      <c r="V1016" t="s">
        <v>142</v>
      </c>
      <c r="W1016">
        <v>3</v>
      </c>
      <c r="X1016">
        <v>3</v>
      </c>
      <c r="Y1016">
        <v>3</v>
      </c>
      <c r="Z1016">
        <v>3</v>
      </c>
      <c r="AA1016">
        <v>0</v>
      </c>
      <c r="AB1016">
        <v>0</v>
      </c>
      <c r="AC1016">
        <v>0</v>
      </c>
      <c r="AD1016">
        <v>0</v>
      </c>
      <c r="AE1016">
        <v>3</v>
      </c>
      <c r="AF1016">
        <v>3</v>
      </c>
      <c r="AI1016" t="s">
        <v>2537</v>
      </c>
      <c r="AJ1016" t="s">
        <v>989</v>
      </c>
      <c r="AK1016" t="s">
        <v>1039</v>
      </c>
      <c r="AL1016" t="s">
        <v>1008</v>
      </c>
      <c r="AM1016" t="s">
        <v>1009</v>
      </c>
      <c r="AN1016" t="s">
        <v>2538</v>
      </c>
      <c r="AO1016" t="s">
        <v>2539</v>
      </c>
      <c r="AP1016">
        <v>10</v>
      </c>
      <c r="AQ1016">
        <v>1</v>
      </c>
      <c r="AT1016" t="s">
        <v>2540</v>
      </c>
      <c r="AU1016" t="s">
        <v>2562</v>
      </c>
      <c r="AV1016" t="s">
        <v>765</v>
      </c>
      <c r="AW1016" t="s">
        <v>765</v>
      </c>
      <c r="AX1016" t="s">
        <v>990</v>
      </c>
      <c r="AY1016">
        <v>0</v>
      </c>
      <c r="AZ1016" t="s">
        <v>994</v>
      </c>
      <c r="BA1016">
        <v>1179740891506</v>
      </c>
      <c r="BD1016">
        <v>1</v>
      </c>
      <c r="BF1016" t="s">
        <v>2563</v>
      </c>
      <c r="BG1016">
        <v>1333314600</v>
      </c>
      <c r="BH1016" t="s">
        <v>995</v>
      </c>
      <c r="BI1016">
        <v>3</v>
      </c>
      <c r="BJ1016">
        <v>3</v>
      </c>
      <c r="BL1016" t="s">
        <v>2543</v>
      </c>
    </row>
    <row r="1017" spans="3:64">
      <c r="C1017" s="2">
        <v>244482</v>
      </c>
      <c r="D1017" s="2">
        <v>244482</v>
      </c>
      <c r="F1017">
        <v>489</v>
      </c>
      <c r="G1017" t="s">
        <v>2531</v>
      </c>
      <c r="H1017">
        <v>23</v>
      </c>
      <c r="I1017" t="s">
        <v>2532</v>
      </c>
      <c r="J1017" t="s">
        <v>985</v>
      </c>
      <c r="K1017" t="s">
        <v>986</v>
      </c>
      <c r="L1017">
        <v>923</v>
      </c>
      <c r="N1017" t="s">
        <v>2941</v>
      </c>
      <c r="O1017" t="s">
        <v>2942</v>
      </c>
      <c r="P1017">
        <v>1</v>
      </c>
      <c r="Q1017" t="s">
        <v>2943</v>
      </c>
      <c r="R1017" s="2">
        <v>244481</v>
      </c>
      <c r="S1017" s="2">
        <v>244482</v>
      </c>
      <c r="T1017" t="s">
        <v>2944</v>
      </c>
      <c r="U1017">
        <v>23086964</v>
      </c>
      <c r="V1017" t="s">
        <v>156</v>
      </c>
      <c r="W1017">
        <v>3</v>
      </c>
      <c r="X1017">
        <v>3</v>
      </c>
      <c r="Y1017">
        <v>3</v>
      </c>
      <c r="Z1017">
        <v>3</v>
      </c>
      <c r="AA1017">
        <v>0</v>
      </c>
      <c r="AB1017">
        <v>0</v>
      </c>
      <c r="AC1017">
        <v>0</v>
      </c>
      <c r="AD1017">
        <v>0</v>
      </c>
      <c r="AE1017">
        <v>3</v>
      </c>
      <c r="AF1017">
        <v>3</v>
      </c>
      <c r="AI1017" t="s">
        <v>2537</v>
      </c>
      <c r="AJ1017" t="s">
        <v>989</v>
      </c>
      <c r="AK1017" t="s">
        <v>1039</v>
      </c>
      <c r="AL1017" t="s">
        <v>1008</v>
      </c>
      <c r="AM1017" t="s">
        <v>1009</v>
      </c>
      <c r="AN1017" t="s">
        <v>2538</v>
      </c>
      <c r="AO1017" t="s">
        <v>2539</v>
      </c>
      <c r="AP1017">
        <v>10</v>
      </c>
      <c r="AQ1017">
        <v>1</v>
      </c>
      <c r="AT1017" t="s">
        <v>2540</v>
      </c>
      <c r="AU1017" t="s">
        <v>2562</v>
      </c>
      <c r="AV1017" t="s">
        <v>765</v>
      </c>
      <c r="AW1017" t="s">
        <v>765</v>
      </c>
      <c r="AX1017" t="s">
        <v>990</v>
      </c>
      <c r="AY1017">
        <v>0</v>
      </c>
      <c r="AZ1017" t="s">
        <v>994</v>
      </c>
      <c r="BA1017">
        <v>1179740891506</v>
      </c>
      <c r="BD1017">
        <v>1</v>
      </c>
      <c r="BF1017" t="s">
        <v>2563</v>
      </c>
      <c r="BG1017">
        <v>1333314600</v>
      </c>
      <c r="BH1017" t="s">
        <v>995</v>
      </c>
      <c r="BI1017">
        <v>3</v>
      </c>
      <c r="BJ1017">
        <v>3</v>
      </c>
      <c r="BL1017" t="s">
        <v>2543</v>
      </c>
    </row>
    <row r="1018" spans="3:64">
      <c r="C1018" s="2">
        <v>244482</v>
      </c>
      <c r="D1018" s="2">
        <v>244482</v>
      </c>
      <c r="F1018">
        <v>489</v>
      </c>
      <c r="G1018" t="s">
        <v>2531</v>
      </c>
      <c r="H1018">
        <v>23</v>
      </c>
      <c r="I1018" t="s">
        <v>2532</v>
      </c>
      <c r="J1018" t="s">
        <v>985</v>
      </c>
      <c r="K1018" t="s">
        <v>986</v>
      </c>
      <c r="L1018">
        <v>923</v>
      </c>
      <c r="N1018" t="s">
        <v>2941</v>
      </c>
      <c r="O1018" t="s">
        <v>2942</v>
      </c>
      <c r="P1018">
        <v>1</v>
      </c>
      <c r="Q1018" t="s">
        <v>2943</v>
      </c>
      <c r="R1018" s="2">
        <v>244481</v>
      </c>
      <c r="S1018" s="2">
        <v>244482</v>
      </c>
      <c r="T1018" t="s">
        <v>2944</v>
      </c>
      <c r="U1018">
        <v>23084674</v>
      </c>
      <c r="V1018" t="s">
        <v>19</v>
      </c>
      <c r="W1018">
        <v>1</v>
      </c>
      <c r="X1018">
        <v>0.4</v>
      </c>
      <c r="Y1018">
        <v>1</v>
      </c>
      <c r="Z1018">
        <v>0.4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0.4</v>
      </c>
      <c r="AI1018" t="s">
        <v>2537</v>
      </c>
      <c r="AJ1018" t="s">
        <v>989</v>
      </c>
      <c r="AK1018" t="s">
        <v>1007</v>
      </c>
      <c r="AL1018" t="s">
        <v>1484</v>
      </c>
      <c r="AM1018" t="s">
        <v>1009</v>
      </c>
      <c r="AN1018" t="s">
        <v>2538</v>
      </c>
      <c r="AO1018" t="s">
        <v>2539</v>
      </c>
      <c r="AP1018">
        <v>10</v>
      </c>
      <c r="AQ1018">
        <v>1</v>
      </c>
      <c r="AT1018" t="s">
        <v>2540</v>
      </c>
      <c r="AU1018" t="s">
        <v>2562</v>
      </c>
      <c r="AV1018" t="s">
        <v>914</v>
      </c>
      <c r="AW1018" t="s">
        <v>765</v>
      </c>
      <c r="AX1018" t="s">
        <v>990</v>
      </c>
      <c r="AY1018">
        <v>0</v>
      </c>
      <c r="AZ1018" t="s">
        <v>994</v>
      </c>
      <c r="BA1018">
        <v>1179740891506</v>
      </c>
      <c r="BD1018">
        <v>1</v>
      </c>
      <c r="BF1018" t="s">
        <v>2563</v>
      </c>
      <c r="BG1018">
        <v>1333314600</v>
      </c>
      <c r="BH1018" t="s">
        <v>995</v>
      </c>
      <c r="BI1018">
        <v>1</v>
      </c>
      <c r="BJ1018">
        <v>0.4</v>
      </c>
      <c r="BL1018" t="s">
        <v>2543</v>
      </c>
    </row>
    <row r="1019" spans="3:64">
      <c r="C1019" s="2">
        <v>244482</v>
      </c>
      <c r="D1019" s="2">
        <v>244482</v>
      </c>
      <c r="F1019">
        <v>489</v>
      </c>
      <c r="G1019" t="s">
        <v>2531</v>
      </c>
      <c r="H1019">
        <v>23</v>
      </c>
      <c r="I1019" t="s">
        <v>2532</v>
      </c>
      <c r="J1019" t="s">
        <v>985</v>
      </c>
      <c r="K1019" t="s">
        <v>986</v>
      </c>
      <c r="L1019">
        <v>923</v>
      </c>
      <c r="N1019" t="s">
        <v>2941</v>
      </c>
      <c r="O1019" t="s">
        <v>2942</v>
      </c>
      <c r="P1019">
        <v>1</v>
      </c>
      <c r="Q1019" t="s">
        <v>2943</v>
      </c>
      <c r="R1019" s="2">
        <v>244481</v>
      </c>
      <c r="S1019" s="2">
        <v>244482</v>
      </c>
      <c r="T1019" t="s">
        <v>2944</v>
      </c>
      <c r="U1019">
        <v>23092558</v>
      </c>
      <c r="V1019" t="s">
        <v>251</v>
      </c>
      <c r="W1019">
        <v>5</v>
      </c>
      <c r="X1019">
        <v>5</v>
      </c>
      <c r="Y1019">
        <v>5</v>
      </c>
      <c r="Z1019">
        <v>5</v>
      </c>
      <c r="AA1019">
        <v>0</v>
      </c>
      <c r="AB1019">
        <v>0</v>
      </c>
      <c r="AC1019">
        <v>0</v>
      </c>
      <c r="AD1019">
        <v>0</v>
      </c>
      <c r="AE1019">
        <v>5</v>
      </c>
      <c r="AF1019">
        <v>5</v>
      </c>
      <c r="AI1019" t="s">
        <v>2537</v>
      </c>
      <c r="AJ1019" t="s">
        <v>989</v>
      </c>
      <c r="AK1019" t="s">
        <v>1039</v>
      </c>
      <c r="AL1019" t="s">
        <v>1008</v>
      </c>
      <c r="AM1019" t="s">
        <v>1009</v>
      </c>
      <c r="AN1019" t="s">
        <v>2538</v>
      </c>
      <c r="AO1019" t="s">
        <v>2539</v>
      </c>
      <c r="AP1019">
        <v>10</v>
      </c>
      <c r="AQ1019">
        <v>1</v>
      </c>
      <c r="AT1019" t="s">
        <v>2540</v>
      </c>
      <c r="AU1019" t="s">
        <v>2562</v>
      </c>
      <c r="AV1019" t="s">
        <v>765</v>
      </c>
      <c r="AW1019" t="s">
        <v>765</v>
      </c>
      <c r="AX1019" t="s">
        <v>990</v>
      </c>
      <c r="AY1019">
        <v>0</v>
      </c>
      <c r="AZ1019" t="s">
        <v>994</v>
      </c>
      <c r="BA1019">
        <v>1179740891506</v>
      </c>
      <c r="BD1019">
        <v>1</v>
      </c>
      <c r="BF1019" t="s">
        <v>2563</v>
      </c>
      <c r="BG1019">
        <v>1333314600</v>
      </c>
      <c r="BH1019" t="s">
        <v>995</v>
      </c>
      <c r="BI1019">
        <v>5</v>
      </c>
      <c r="BJ1019">
        <v>5</v>
      </c>
      <c r="BL1019" t="s">
        <v>2543</v>
      </c>
    </row>
    <row r="1020" spans="3:64">
      <c r="C1020" s="2">
        <v>244482</v>
      </c>
      <c r="D1020" s="2">
        <v>244482</v>
      </c>
      <c r="F1020">
        <v>489</v>
      </c>
      <c r="G1020" t="s">
        <v>2531</v>
      </c>
      <c r="H1020">
        <v>23</v>
      </c>
      <c r="I1020" t="s">
        <v>2532</v>
      </c>
      <c r="J1020" t="s">
        <v>985</v>
      </c>
      <c r="K1020" t="s">
        <v>986</v>
      </c>
      <c r="L1020">
        <v>923</v>
      </c>
      <c r="N1020" t="s">
        <v>2941</v>
      </c>
      <c r="O1020" t="s">
        <v>2942</v>
      </c>
      <c r="P1020">
        <v>1</v>
      </c>
      <c r="Q1020" t="s">
        <v>2943</v>
      </c>
      <c r="R1020" s="2">
        <v>244481</v>
      </c>
      <c r="S1020" s="2">
        <v>244482</v>
      </c>
      <c r="T1020" t="s">
        <v>2944</v>
      </c>
      <c r="U1020">
        <v>23088348</v>
      </c>
      <c r="V1020" t="s">
        <v>78</v>
      </c>
      <c r="W1020">
        <v>5</v>
      </c>
      <c r="X1020">
        <v>5</v>
      </c>
      <c r="Y1020">
        <v>5</v>
      </c>
      <c r="Z1020">
        <v>5</v>
      </c>
      <c r="AA1020">
        <v>0</v>
      </c>
      <c r="AB1020">
        <v>0</v>
      </c>
      <c r="AC1020">
        <v>0</v>
      </c>
      <c r="AD1020">
        <v>0</v>
      </c>
      <c r="AE1020">
        <v>5</v>
      </c>
      <c r="AF1020">
        <v>5</v>
      </c>
      <c r="AI1020" t="s">
        <v>2537</v>
      </c>
      <c r="AJ1020" t="s">
        <v>989</v>
      </c>
      <c r="AK1020" t="s">
        <v>1007</v>
      </c>
      <c r="AL1020" t="s">
        <v>1008</v>
      </c>
      <c r="AM1020" t="s">
        <v>1009</v>
      </c>
      <c r="AN1020" t="s">
        <v>2538</v>
      </c>
      <c r="AO1020" t="s">
        <v>2539</v>
      </c>
      <c r="AP1020">
        <v>10</v>
      </c>
      <c r="AQ1020">
        <v>1</v>
      </c>
      <c r="AT1020" t="s">
        <v>2540</v>
      </c>
      <c r="AU1020" t="s">
        <v>2562</v>
      </c>
      <c r="AV1020" t="s">
        <v>765</v>
      </c>
      <c r="AW1020" t="s">
        <v>765</v>
      </c>
      <c r="AX1020" t="s">
        <v>990</v>
      </c>
      <c r="AY1020">
        <v>0</v>
      </c>
      <c r="AZ1020" t="s">
        <v>994</v>
      </c>
      <c r="BA1020">
        <v>1179740891506</v>
      </c>
      <c r="BD1020">
        <v>1</v>
      </c>
      <c r="BF1020" t="s">
        <v>2563</v>
      </c>
      <c r="BG1020">
        <v>1333314600</v>
      </c>
      <c r="BH1020" t="s">
        <v>995</v>
      </c>
      <c r="BI1020">
        <v>5</v>
      </c>
      <c r="BJ1020">
        <v>5</v>
      </c>
      <c r="BL1020" t="s">
        <v>2543</v>
      </c>
    </row>
    <row r="1021" spans="3:64">
      <c r="C1021" s="2">
        <v>244482</v>
      </c>
      <c r="D1021" s="2">
        <v>244482</v>
      </c>
      <c r="F1021">
        <v>489</v>
      </c>
      <c r="G1021" t="s">
        <v>2531</v>
      </c>
      <c r="H1021">
        <v>23</v>
      </c>
      <c r="I1021" t="s">
        <v>2532</v>
      </c>
      <c r="J1021" t="s">
        <v>985</v>
      </c>
      <c r="K1021" t="s">
        <v>986</v>
      </c>
      <c r="L1021">
        <v>923</v>
      </c>
      <c r="N1021" t="s">
        <v>2941</v>
      </c>
      <c r="O1021" t="s">
        <v>2942</v>
      </c>
      <c r="P1021">
        <v>1</v>
      </c>
      <c r="Q1021" t="s">
        <v>2943</v>
      </c>
      <c r="R1021" s="2">
        <v>244481</v>
      </c>
      <c r="S1021" s="2">
        <v>244482</v>
      </c>
      <c r="T1021" t="s">
        <v>2944</v>
      </c>
      <c r="U1021">
        <v>23090974</v>
      </c>
      <c r="V1021" t="s">
        <v>211</v>
      </c>
      <c r="W1021">
        <v>3</v>
      </c>
      <c r="X1021">
        <v>3</v>
      </c>
      <c r="Y1021">
        <v>3</v>
      </c>
      <c r="Z1021">
        <v>3</v>
      </c>
      <c r="AA1021">
        <v>0</v>
      </c>
      <c r="AB1021">
        <v>0</v>
      </c>
      <c r="AC1021">
        <v>0</v>
      </c>
      <c r="AD1021">
        <v>0</v>
      </c>
      <c r="AE1021">
        <v>3</v>
      </c>
      <c r="AF1021">
        <v>3</v>
      </c>
      <c r="AI1021" t="s">
        <v>2537</v>
      </c>
      <c r="AJ1021" t="s">
        <v>989</v>
      </c>
      <c r="AK1021" t="s">
        <v>1039</v>
      </c>
      <c r="AL1021" t="s">
        <v>1008</v>
      </c>
      <c r="AM1021" t="s">
        <v>1009</v>
      </c>
      <c r="AN1021" t="s">
        <v>2538</v>
      </c>
      <c r="AO1021" t="s">
        <v>2539</v>
      </c>
      <c r="AP1021">
        <v>10</v>
      </c>
      <c r="AQ1021">
        <v>1</v>
      </c>
      <c r="AT1021" t="s">
        <v>2540</v>
      </c>
      <c r="AU1021" t="s">
        <v>2562</v>
      </c>
      <c r="AV1021" t="s">
        <v>765</v>
      </c>
      <c r="AW1021" t="s">
        <v>765</v>
      </c>
      <c r="AX1021" t="s">
        <v>990</v>
      </c>
      <c r="AY1021">
        <v>0</v>
      </c>
      <c r="AZ1021" t="s">
        <v>994</v>
      </c>
      <c r="BA1021">
        <v>1179740891506</v>
      </c>
      <c r="BD1021">
        <v>1</v>
      </c>
      <c r="BF1021" t="s">
        <v>2563</v>
      </c>
      <c r="BG1021">
        <v>1333314600</v>
      </c>
      <c r="BH1021" t="s">
        <v>995</v>
      </c>
      <c r="BI1021">
        <v>3</v>
      </c>
      <c r="BJ1021">
        <v>3</v>
      </c>
      <c r="BL1021" t="s">
        <v>2543</v>
      </c>
    </row>
    <row r="1022" spans="3:64">
      <c r="C1022" s="2">
        <v>244482</v>
      </c>
      <c r="D1022" s="2">
        <v>244482</v>
      </c>
      <c r="F1022">
        <v>489</v>
      </c>
      <c r="G1022" t="s">
        <v>2531</v>
      </c>
      <c r="H1022">
        <v>23</v>
      </c>
      <c r="I1022" t="s">
        <v>2532</v>
      </c>
      <c r="J1022" t="s">
        <v>985</v>
      </c>
      <c r="K1022" t="s">
        <v>986</v>
      </c>
      <c r="L1022">
        <v>923</v>
      </c>
      <c r="N1022" t="s">
        <v>2941</v>
      </c>
      <c r="O1022" t="s">
        <v>2942</v>
      </c>
      <c r="P1022">
        <v>1</v>
      </c>
      <c r="Q1022" t="s">
        <v>2943</v>
      </c>
      <c r="R1022" s="2">
        <v>244481</v>
      </c>
      <c r="S1022" s="2">
        <v>244482</v>
      </c>
      <c r="T1022" t="s">
        <v>2944</v>
      </c>
      <c r="U1022">
        <v>23039556</v>
      </c>
      <c r="V1022" t="s">
        <v>267</v>
      </c>
      <c r="W1022">
        <v>2</v>
      </c>
      <c r="X1022">
        <v>10</v>
      </c>
      <c r="Y1022">
        <v>2</v>
      </c>
      <c r="Z1022">
        <v>10</v>
      </c>
      <c r="AA1022">
        <v>0</v>
      </c>
      <c r="AB1022">
        <v>0</v>
      </c>
      <c r="AC1022">
        <v>0</v>
      </c>
      <c r="AD1022">
        <v>0</v>
      </c>
      <c r="AE1022">
        <v>2</v>
      </c>
      <c r="AF1022">
        <v>10</v>
      </c>
      <c r="AI1022" t="s">
        <v>2537</v>
      </c>
      <c r="AJ1022" t="s">
        <v>989</v>
      </c>
      <c r="AK1022" t="s">
        <v>1039</v>
      </c>
      <c r="AL1022" t="s">
        <v>1008</v>
      </c>
      <c r="AM1022" t="s">
        <v>1009</v>
      </c>
      <c r="AN1022" t="s">
        <v>2538</v>
      </c>
      <c r="AO1022" t="s">
        <v>2539</v>
      </c>
      <c r="AP1022">
        <v>10</v>
      </c>
      <c r="AQ1022">
        <v>1</v>
      </c>
      <c r="AT1022" t="s">
        <v>2540</v>
      </c>
      <c r="AU1022" t="s">
        <v>2562</v>
      </c>
      <c r="AV1022" t="s">
        <v>1010</v>
      </c>
      <c r="AW1022" t="s">
        <v>765</v>
      </c>
      <c r="AX1022" t="s">
        <v>990</v>
      </c>
      <c r="AY1022">
        <v>0</v>
      </c>
      <c r="AZ1022" t="s">
        <v>994</v>
      </c>
      <c r="BA1022">
        <v>1179740891506</v>
      </c>
      <c r="BD1022">
        <v>1</v>
      </c>
      <c r="BF1022" t="s">
        <v>2563</v>
      </c>
      <c r="BG1022">
        <v>1333314600</v>
      </c>
      <c r="BH1022" t="s">
        <v>995</v>
      </c>
      <c r="BI1022">
        <v>2</v>
      </c>
      <c r="BJ1022">
        <v>10</v>
      </c>
      <c r="BL1022" t="s">
        <v>2543</v>
      </c>
    </row>
    <row r="1023" spans="3:64">
      <c r="C1023" s="2">
        <v>244482</v>
      </c>
      <c r="D1023" s="2">
        <v>244482</v>
      </c>
      <c r="F1023">
        <v>489</v>
      </c>
      <c r="G1023" t="s">
        <v>2531</v>
      </c>
      <c r="H1023">
        <v>23</v>
      </c>
      <c r="I1023" t="s">
        <v>2532</v>
      </c>
      <c r="J1023" t="s">
        <v>985</v>
      </c>
      <c r="K1023" t="s">
        <v>986</v>
      </c>
      <c r="L1023">
        <v>923</v>
      </c>
      <c r="N1023" t="s">
        <v>2941</v>
      </c>
      <c r="O1023" t="s">
        <v>2942</v>
      </c>
      <c r="P1023">
        <v>1</v>
      </c>
      <c r="Q1023" t="s">
        <v>2943</v>
      </c>
      <c r="R1023" s="2">
        <v>244481</v>
      </c>
      <c r="S1023" s="2">
        <v>244482</v>
      </c>
      <c r="T1023" t="s">
        <v>2944</v>
      </c>
      <c r="U1023">
        <v>23090975</v>
      </c>
      <c r="V1023" t="s">
        <v>249</v>
      </c>
      <c r="W1023">
        <v>3</v>
      </c>
      <c r="X1023">
        <v>3</v>
      </c>
      <c r="Y1023">
        <v>3</v>
      </c>
      <c r="Z1023">
        <v>3</v>
      </c>
      <c r="AA1023">
        <v>0</v>
      </c>
      <c r="AB1023">
        <v>0</v>
      </c>
      <c r="AC1023">
        <v>0</v>
      </c>
      <c r="AD1023">
        <v>0</v>
      </c>
      <c r="AE1023">
        <v>3</v>
      </c>
      <c r="AF1023">
        <v>3</v>
      </c>
      <c r="AI1023" t="s">
        <v>2537</v>
      </c>
      <c r="AJ1023" t="s">
        <v>989</v>
      </c>
      <c r="AK1023" t="s">
        <v>1039</v>
      </c>
      <c r="AL1023" t="s">
        <v>1008</v>
      </c>
      <c r="AM1023" t="s">
        <v>1009</v>
      </c>
      <c r="AN1023" t="s">
        <v>2538</v>
      </c>
      <c r="AO1023" t="s">
        <v>2539</v>
      </c>
      <c r="AP1023">
        <v>10</v>
      </c>
      <c r="AQ1023">
        <v>1</v>
      </c>
      <c r="AT1023" t="s">
        <v>2540</v>
      </c>
      <c r="AU1023" t="s">
        <v>2562</v>
      </c>
      <c r="AV1023" t="s">
        <v>765</v>
      </c>
      <c r="AW1023" t="s">
        <v>765</v>
      </c>
      <c r="AX1023" t="s">
        <v>990</v>
      </c>
      <c r="AY1023">
        <v>0</v>
      </c>
      <c r="AZ1023" t="s">
        <v>994</v>
      </c>
      <c r="BA1023">
        <v>1179740891506</v>
      </c>
      <c r="BD1023">
        <v>1</v>
      </c>
      <c r="BF1023" t="s">
        <v>2563</v>
      </c>
      <c r="BG1023">
        <v>1333314600</v>
      </c>
      <c r="BH1023" t="s">
        <v>995</v>
      </c>
      <c r="BI1023">
        <v>3</v>
      </c>
      <c r="BJ1023">
        <v>3</v>
      </c>
      <c r="BL1023" t="s">
        <v>2543</v>
      </c>
    </row>
    <row r="1024" spans="3:64">
      <c r="C1024" s="2">
        <v>244482</v>
      </c>
      <c r="D1024" s="2">
        <v>244482</v>
      </c>
      <c r="F1024">
        <v>489</v>
      </c>
      <c r="G1024" t="s">
        <v>2531</v>
      </c>
      <c r="H1024">
        <v>23</v>
      </c>
      <c r="I1024" t="s">
        <v>2532</v>
      </c>
      <c r="J1024" t="s">
        <v>985</v>
      </c>
      <c r="K1024" t="s">
        <v>986</v>
      </c>
      <c r="L1024">
        <v>923</v>
      </c>
      <c r="N1024" t="s">
        <v>2941</v>
      </c>
      <c r="O1024" t="s">
        <v>2942</v>
      </c>
      <c r="P1024">
        <v>1</v>
      </c>
      <c r="Q1024" t="s">
        <v>2943</v>
      </c>
      <c r="R1024" s="2">
        <v>244481</v>
      </c>
      <c r="S1024" s="2">
        <v>244482</v>
      </c>
      <c r="T1024" t="s">
        <v>2944</v>
      </c>
      <c r="U1024">
        <v>23086967</v>
      </c>
      <c r="V1024" t="s">
        <v>209</v>
      </c>
      <c r="W1024">
        <v>3</v>
      </c>
      <c r="X1024">
        <v>3</v>
      </c>
      <c r="Y1024">
        <v>3</v>
      </c>
      <c r="Z1024">
        <v>3</v>
      </c>
      <c r="AA1024">
        <v>0</v>
      </c>
      <c r="AB1024">
        <v>0</v>
      </c>
      <c r="AC1024">
        <v>0</v>
      </c>
      <c r="AD1024">
        <v>0</v>
      </c>
      <c r="AE1024">
        <v>3</v>
      </c>
      <c r="AF1024">
        <v>3</v>
      </c>
      <c r="AI1024" t="s">
        <v>2537</v>
      </c>
      <c r="AJ1024" t="s">
        <v>989</v>
      </c>
      <c r="AK1024" t="s">
        <v>1039</v>
      </c>
      <c r="AL1024" t="s">
        <v>1008</v>
      </c>
      <c r="AM1024" t="s">
        <v>1009</v>
      </c>
      <c r="AN1024" t="s">
        <v>2538</v>
      </c>
      <c r="AO1024" t="s">
        <v>2539</v>
      </c>
      <c r="AP1024">
        <v>10</v>
      </c>
      <c r="AQ1024">
        <v>1</v>
      </c>
      <c r="AT1024" t="s">
        <v>2540</v>
      </c>
      <c r="AU1024" t="s">
        <v>2562</v>
      </c>
      <c r="AV1024" t="s">
        <v>765</v>
      </c>
      <c r="AW1024" t="s">
        <v>765</v>
      </c>
      <c r="AX1024" t="s">
        <v>990</v>
      </c>
      <c r="AY1024">
        <v>0</v>
      </c>
      <c r="AZ1024" t="s">
        <v>994</v>
      </c>
      <c r="BA1024">
        <v>1179740891506</v>
      </c>
      <c r="BD1024">
        <v>1</v>
      </c>
      <c r="BF1024" t="s">
        <v>2563</v>
      </c>
      <c r="BG1024">
        <v>1333314600</v>
      </c>
      <c r="BH1024" t="s">
        <v>995</v>
      </c>
      <c r="BI1024">
        <v>3</v>
      </c>
      <c r="BJ1024">
        <v>3</v>
      </c>
      <c r="BL1024" t="s">
        <v>2543</v>
      </c>
    </row>
    <row r="1025" spans="3:64">
      <c r="C1025" s="2">
        <v>244482</v>
      </c>
      <c r="D1025" s="2">
        <v>244482</v>
      </c>
      <c r="F1025">
        <v>489</v>
      </c>
      <c r="G1025" t="s">
        <v>2531</v>
      </c>
      <c r="H1025">
        <v>23</v>
      </c>
      <c r="I1025" t="s">
        <v>2532</v>
      </c>
      <c r="J1025" t="s">
        <v>985</v>
      </c>
      <c r="K1025" t="s">
        <v>986</v>
      </c>
      <c r="L1025">
        <v>923</v>
      </c>
      <c r="N1025" t="s">
        <v>2941</v>
      </c>
      <c r="O1025" t="s">
        <v>2942</v>
      </c>
      <c r="P1025">
        <v>1</v>
      </c>
      <c r="Q1025" t="s">
        <v>2943</v>
      </c>
      <c r="R1025" s="2">
        <v>244481</v>
      </c>
      <c r="S1025" s="2">
        <v>244482</v>
      </c>
      <c r="T1025" t="s">
        <v>2944</v>
      </c>
      <c r="U1025">
        <v>23086968</v>
      </c>
      <c r="V1025" t="s">
        <v>247</v>
      </c>
      <c r="W1025">
        <v>6</v>
      </c>
      <c r="X1025">
        <v>6</v>
      </c>
      <c r="Y1025">
        <v>6</v>
      </c>
      <c r="Z1025">
        <v>6</v>
      </c>
      <c r="AA1025">
        <v>0</v>
      </c>
      <c r="AB1025">
        <v>0</v>
      </c>
      <c r="AC1025">
        <v>0</v>
      </c>
      <c r="AD1025">
        <v>0</v>
      </c>
      <c r="AE1025">
        <v>6</v>
      </c>
      <c r="AF1025">
        <v>6</v>
      </c>
      <c r="AI1025" t="s">
        <v>2537</v>
      </c>
      <c r="AJ1025" t="s">
        <v>989</v>
      </c>
      <c r="AK1025" t="s">
        <v>1039</v>
      </c>
      <c r="AL1025" t="s">
        <v>1008</v>
      </c>
      <c r="AM1025" t="s">
        <v>1009</v>
      </c>
      <c r="AN1025" t="s">
        <v>2538</v>
      </c>
      <c r="AO1025" t="s">
        <v>2539</v>
      </c>
      <c r="AP1025">
        <v>10</v>
      </c>
      <c r="AQ1025">
        <v>1</v>
      </c>
      <c r="AT1025" t="s">
        <v>2540</v>
      </c>
      <c r="AU1025" t="s">
        <v>2562</v>
      </c>
      <c r="AV1025" t="s">
        <v>765</v>
      </c>
      <c r="AW1025" t="s">
        <v>765</v>
      </c>
      <c r="AX1025" t="s">
        <v>990</v>
      </c>
      <c r="AY1025">
        <v>0</v>
      </c>
      <c r="AZ1025" t="s">
        <v>994</v>
      </c>
      <c r="BA1025">
        <v>1179740891506</v>
      </c>
      <c r="BD1025">
        <v>1</v>
      </c>
      <c r="BF1025" t="s">
        <v>2563</v>
      </c>
      <c r="BG1025">
        <v>1333314600</v>
      </c>
      <c r="BH1025" t="s">
        <v>995</v>
      </c>
      <c r="BI1025">
        <v>6</v>
      </c>
      <c r="BJ1025">
        <v>6</v>
      </c>
      <c r="BL1025" t="s">
        <v>2543</v>
      </c>
    </row>
    <row r="1026" spans="3:64">
      <c r="C1026" s="2">
        <v>244482</v>
      </c>
      <c r="D1026" s="2">
        <v>244482</v>
      </c>
      <c r="F1026">
        <v>489</v>
      </c>
      <c r="G1026" t="s">
        <v>2531</v>
      </c>
      <c r="H1026">
        <v>23</v>
      </c>
      <c r="I1026" t="s">
        <v>2532</v>
      </c>
      <c r="J1026" t="s">
        <v>985</v>
      </c>
      <c r="K1026" t="s">
        <v>986</v>
      </c>
      <c r="L1026">
        <v>923</v>
      </c>
      <c r="N1026" t="s">
        <v>2941</v>
      </c>
      <c r="O1026" t="s">
        <v>2942</v>
      </c>
      <c r="P1026">
        <v>1</v>
      </c>
      <c r="Q1026" t="s">
        <v>2943</v>
      </c>
      <c r="R1026" s="2">
        <v>244481</v>
      </c>
      <c r="S1026" s="2">
        <v>244482</v>
      </c>
      <c r="T1026" t="s">
        <v>2944</v>
      </c>
      <c r="U1026">
        <v>23095547</v>
      </c>
      <c r="V1026" t="s">
        <v>144</v>
      </c>
      <c r="W1026">
        <v>3</v>
      </c>
      <c r="X1026">
        <v>3</v>
      </c>
      <c r="Y1026">
        <v>3</v>
      </c>
      <c r="Z1026">
        <v>3</v>
      </c>
      <c r="AA1026">
        <v>0</v>
      </c>
      <c r="AB1026">
        <v>0</v>
      </c>
      <c r="AC1026">
        <v>0</v>
      </c>
      <c r="AD1026">
        <v>0</v>
      </c>
      <c r="AE1026">
        <v>3</v>
      </c>
      <c r="AF1026">
        <v>3</v>
      </c>
      <c r="AI1026" t="s">
        <v>2537</v>
      </c>
      <c r="AJ1026" t="s">
        <v>989</v>
      </c>
      <c r="AK1026" t="s">
        <v>1039</v>
      </c>
      <c r="AL1026" t="s">
        <v>1008</v>
      </c>
      <c r="AM1026" t="s">
        <v>1009</v>
      </c>
      <c r="AN1026" t="s">
        <v>2538</v>
      </c>
      <c r="AO1026" t="s">
        <v>2539</v>
      </c>
      <c r="AP1026">
        <v>10</v>
      </c>
      <c r="AQ1026">
        <v>1</v>
      </c>
      <c r="AT1026" t="s">
        <v>2540</v>
      </c>
      <c r="AU1026" t="s">
        <v>2562</v>
      </c>
      <c r="AV1026" t="s">
        <v>765</v>
      </c>
      <c r="AW1026" t="s">
        <v>765</v>
      </c>
      <c r="AX1026" t="s">
        <v>990</v>
      </c>
      <c r="AY1026">
        <v>0</v>
      </c>
      <c r="AZ1026" t="s">
        <v>994</v>
      </c>
      <c r="BA1026">
        <v>1179740891506</v>
      </c>
      <c r="BD1026">
        <v>1</v>
      </c>
      <c r="BF1026" t="s">
        <v>2563</v>
      </c>
      <c r="BG1026">
        <v>1333314600</v>
      </c>
      <c r="BH1026" t="s">
        <v>995</v>
      </c>
      <c r="BI1026">
        <v>3</v>
      </c>
      <c r="BJ1026">
        <v>3</v>
      </c>
      <c r="BL1026" t="s">
        <v>2543</v>
      </c>
    </row>
    <row r="1027" spans="3:64">
      <c r="C1027" s="2">
        <v>244482</v>
      </c>
      <c r="D1027" s="2">
        <v>244482</v>
      </c>
      <c r="F1027">
        <v>489</v>
      </c>
      <c r="G1027" t="s">
        <v>2531</v>
      </c>
      <c r="H1027">
        <v>23</v>
      </c>
      <c r="I1027" t="s">
        <v>2532</v>
      </c>
      <c r="J1027" t="s">
        <v>985</v>
      </c>
      <c r="K1027" t="s">
        <v>986</v>
      </c>
      <c r="L1027">
        <v>923</v>
      </c>
      <c r="N1027" t="s">
        <v>2945</v>
      </c>
      <c r="O1027" t="s">
        <v>2946</v>
      </c>
      <c r="P1027">
        <v>1</v>
      </c>
      <c r="Q1027" t="s">
        <v>2947</v>
      </c>
      <c r="R1027" s="2">
        <v>244481</v>
      </c>
      <c r="S1027" s="2">
        <v>244482</v>
      </c>
      <c r="T1027" t="s">
        <v>2948</v>
      </c>
      <c r="U1027">
        <v>23086968</v>
      </c>
      <c r="V1027" t="s">
        <v>247</v>
      </c>
      <c r="W1027">
        <v>3</v>
      </c>
      <c r="X1027">
        <v>3</v>
      </c>
      <c r="Y1027">
        <v>3</v>
      </c>
      <c r="Z1027">
        <v>3</v>
      </c>
      <c r="AA1027">
        <v>0</v>
      </c>
      <c r="AB1027">
        <v>0</v>
      </c>
      <c r="AC1027">
        <v>0</v>
      </c>
      <c r="AD1027">
        <v>0</v>
      </c>
      <c r="AE1027">
        <v>3</v>
      </c>
      <c r="AF1027">
        <v>3</v>
      </c>
      <c r="AI1027" t="s">
        <v>2537</v>
      </c>
      <c r="AJ1027" t="s">
        <v>989</v>
      </c>
      <c r="AK1027" t="s">
        <v>1039</v>
      </c>
      <c r="AL1027" t="s">
        <v>1008</v>
      </c>
      <c r="AM1027" t="s">
        <v>1009</v>
      </c>
      <c r="AN1027" t="s">
        <v>2538</v>
      </c>
      <c r="AO1027" t="s">
        <v>2539</v>
      </c>
      <c r="AP1027">
        <v>10</v>
      </c>
      <c r="AQ1027">
        <v>1</v>
      </c>
      <c r="AT1027" t="s">
        <v>2540</v>
      </c>
      <c r="AU1027" t="s">
        <v>2562</v>
      </c>
      <c r="AV1027" t="s">
        <v>765</v>
      </c>
      <c r="AW1027" t="s">
        <v>765</v>
      </c>
      <c r="AX1027" t="s">
        <v>990</v>
      </c>
      <c r="AY1027">
        <v>0</v>
      </c>
      <c r="AZ1027" t="s">
        <v>994</v>
      </c>
      <c r="BA1027">
        <v>1179740891511</v>
      </c>
      <c r="BD1027">
        <v>1</v>
      </c>
      <c r="BF1027" t="s">
        <v>2563</v>
      </c>
      <c r="BG1027">
        <v>1333314600</v>
      </c>
      <c r="BH1027" t="s">
        <v>995</v>
      </c>
      <c r="BI1027">
        <v>3</v>
      </c>
      <c r="BJ1027">
        <v>3</v>
      </c>
      <c r="BL1027" t="s">
        <v>2543</v>
      </c>
    </row>
    <row r="1028" spans="3:64">
      <c r="C1028" s="2">
        <v>244482</v>
      </c>
      <c r="D1028" s="2">
        <v>244482</v>
      </c>
      <c r="F1028">
        <v>489</v>
      </c>
      <c r="G1028" t="s">
        <v>2531</v>
      </c>
      <c r="H1028">
        <v>23</v>
      </c>
      <c r="I1028" t="s">
        <v>2532</v>
      </c>
      <c r="J1028" t="s">
        <v>985</v>
      </c>
      <c r="K1028" t="s">
        <v>986</v>
      </c>
      <c r="L1028">
        <v>923</v>
      </c>
      <c r="N1028" t="s">
        <v>2945</v>
      </c>
      <c r="O1028" t="s">
        <v>2946</v>
      </c>
      <c r="P1028">
        <v>1</v>
      </c>
      <c r="Q1028" t="s">
        <v>2947</v>
      </c>
      <c r="R1028" s="2">
        <v>244481</v>
      </c>
      <c r="S1028" s="2">
        <v>244482</v>
      </c>
      <c r="T1028" t="s">
        <v>2948</v>
      </c>
      <c r="U1028">
        <v>23084674</v>
      </c>
      <c r="V1028" t="s">
        <v>19</v>
      </c>
      <c r="W1028">
        <v>2</v>
      </c>
      <c r="X1028">
        <v>0.8</v>
      </c>
      <c r="Y1028">
        <v>2</v>
      </c>
      <c r="Z1028">
        <v>0.8</v>
      </c>
      <c r="AA1028">
        <v>0</v>
      </c>
      <c r="AB1028">
        <v>0</v>
      </c>
      <c r="AC1028">
        <v>0</v>
      </c>
      <c r="AD1028">
        <v>0</v>
      </c>
      <c r="AE1028">
        <v>2</v>
      </c>
      <c r="AF1028">
        <v>0.8</v>
      </c>
      <c r="AI1028" t="s">
        <v>2537</v>
      </c>
      <c r="AJ1028" t="s">
        <v>989</v>
      </c>
      <c r="AK1028" t="s">
        <v>1007</v>
      </c>
      <c r="AL1028" t="s">
        <v>1484</v>
      </c>
      <c r="AM1028" t="s">
        <v>1009</v>
      </c>
      <c r="AN1028" t="s">
        <v>2538</v>
      </c>
      <c r="AO1028" t="s">
        <v>2539</v>
      </c>
      <c r="AP1028">
        <v>10</v>
      </c>
      <c r="AQ1028">
        <v>1</v>
      </c>
      <c r="AT1028" t="s">
        <v>2540</v>
      </c>
      <c r="AU1028" t="s">
        <v>2562</v>
      </c>
      <c r="AV1028" t="s">
        <v>914</v>
      </c>
      <c r="AW1028" t="s">
        <v>765</v>
      </c>
      <c r="AX1028" t="s">
        <v>990</v>
      </c>
      <c r="AY1028">
        <v>0</v>
      </c>
      <c r="AZ1028" t="s">
        <v>994</v>
      </c>
      <c r="BA1028">
        <v>1179740891511</v>
      </c>
      <c r="BD1028">
        <v>1</v>
      </c>
      <c r="BF1028" t="s">
        <v>2563</v>
      </c>
      <c r="BG1028">
        <v>1333314600</v>
      </c>
      <c r="BH1028" t="s">
        <v>995</v>
      </c>
      <c r="BI1028">
        <v>2</v>
      </c>
      <c r="BJ1028">
        <v>0.8</v>
      </c>
      <c r="BL1028" t="s">
        <v>2543</v>
      </c>
    </row>
    <row r="1029" spans="3:64">
      <c r="C1029" s="2">
        <v>244482</v>
      </c>
      <c r="D1029" s="2">
        <v>244482</v>
      </c>
      <c r="F1029">
        <v>489</v>
      </c>
      <c r="G1029" t="s">
        <v>2531</v>
      </c>
      <c r="H1029">
        <v>23</v>
      </c>
      <c r="I1029" t="s">
        <v>2532</v>
      </c>
      <c r="J1029" t="s">
        <v>985</v>
      </c>
      <c r="K1029" t="s">
        <v>986</v>
      </c>
      <c r="L1029">
        <v>923</v>
      </c>
      <c r="N1029" t="s">
        <v>2945</v>
      </c>
      <c r="O1029" t="s">
        <v>2946</v>
      </c>
      <c r="P1029">
        <v>1</v>
      </c>
      <c r="Q1029" t="s">
        <v>2947</v>
      </c>
      <c r="R1029" s="2">
        <v>244481</v>
      </c>
      <c r="S1029" s="2">
        <v>244482</v>
      </c>
      <c r="T1029" t="s">
        <v>2948</v>
      </c>
      <c r="U1029">
        <v>23090975</v>
      </c>
      <c r="V1029" t="s">
        <v>249</v>
      </c>
      <c r="W1029">
        <v>3</v>
      </c>
      <c r="X1029">
        <v>3</v>
      </c>
      <c r="Y1029">
        <v>3</v>
      </c>
      <c r="Z1029">
        <v>3</v>
      </c>
      <c r="AA1029">
        <v>0</v>
      </c>
      <c r="AB1029">
        <v>0</v>
      </c>
      <c r="AC1029">
        <v>0</v>
      </c>
      <c r="AD1029">
        <v>0</v>
      </c>
      <c r="AE1029">
        <v>3</v>
      </c>
      <c r="AF1029">
        <v>3</v>
      </c>
      <c r="AI1029" t="s">
        <v>2537</v>
      </c>
      <c r="AJ1029" t="s">
        <v>989</v>
      </c>
      <c r="AK1029" t="s">
        <v>1039</v>
      </c>
      <c r="AL1029" t="s">
        <v>1008</v>
      </c>
      <c r="AM1029" t="s">
        <v>1009</v>
      </c>
      <c r="AN1029" t="s">
        <v>2538</v>
      </c>
      <c r="AO1029" t="s">
        <v>2539</v>
      </c>
      <c r="AP1029">
        <v>10</v>
      </c>
      <c r="AQ1029">
        <v>1</v>
      </c>
      <c r="AT1029" t="s">
        <v>2540</v>
      </c>
      <c r="AU1029" t="s">
        <v>2562</v>
      </c>
      <c r="AV1029" t="s">
        <v>765</v>
      </c>
      <c r="AW1029" t="s">
        <v>765</v>
      </c>
      <c r="AX1029" t="s">
        <v>990</v>
      </c>
      <c r="AY1029">
        <v>0</v>
      </c>
      <c r="AZ1029" t="s">
        <v>994</v>
      </c>
      <c r="BA1029">
        <v>1179740891511</v>
      </c>
      <c r="BD1029">
        <v>1</v>
      </c>
      <c r="BF1029" t="s">
        <v>2563</v>
      </c>
      <c r="BG1029">
        <v>1333314600</v>
      </c>
      <c r="BH1029" t="s">
        <v>995</v>
      </c>
      <c r="BI1029">
        <v>3</v>
      </c>
      <c r="BJ1029">
        <v>3</v>
      </c>
      <c r="BL1029" t="s">
        <v>2543</v>
      </c>
    </row>
    <row r="1030" spans="3:64">
      <c r="C1030" s="2">
        <v>244482</v>
      </c>
      <c r="D1030" s="2">
        <v>244482</v>
      </c>
      <c r="F1030">
        <v>489</v>
      </c>
      <c r="G1030" t="s">
        <v>2531</v>
      </c>
      <c r="H1030">
        <v>23</v>
      </c>
      <c r="I1030" t="s">
        <v>2532</v>
      </c>
      <c r="J1030" t="s">
        <v>985</v>
      </c>
      <c r="K1030" t="s">
        <v>986</v>
      </c>
      <c r="L1030">
        <v>923</v>
      </c>
      <c r="N1030" t="s">
        <v>2945</v>
      </c>
      <c r="O1030" t="s">
        <v>2946</v>
      </c>
      <c r="P1030">
        <v>1</v>
      </c>
      <c r="Q1030" t="s">
        <v>2947</v>
      </c>
      <c r="R1030" s="2">
        <v>244481</v>
      </c>
      <c r="S1030" s="2">
        <v>244482</v>
      </c>
      <c r="T1030" t="s">
        <v>2948</v>
      </c>
      <c r="U1030">
        <v>23086963</v>
      </c>
      <c r="V1030" t="s">
        <v>142</v>
      </c>
      <c r="W1030">
        <v>3</v>
      </c>
      <c r="X1030">
        <v>3</v>
      </c>
      <c r="Y1030">
        <v>3</v>
      </c>
      <c r="Z1030">
        <v>3</v>
      </c>
      <c r="AA1030">
        <v>0</v>
      </c>
      <c r="AB1030">
        <v>0</v>
      </c>
      <c r="AC1030">
        <v>0</v>
      </c>
      <c r="AD1030">
        <v>0</v>
      </c>
      <c r="AE1030">
        <v>3</v>
      </c>
      <c r="AF1030">
        <v>3</v>
      </c>
      <c r="AI1030" t="s">
        <v>2537</v>
      </c>
      <c r="AJ1030" t="s">
        <v>989</v>
      </c>
      <c r="AK1030" t="s">
        <v>1039</v>
      </c>
      <c r="AL1030" t="s">
        <v>1008</v>
      </c>
      <c r="AM1030" t="s">
        <v>1009</v>
      </c>
      <c r="AN1030" t="s">
        <v>2538</v>
      </c>
      <c r="AO1030" t="s">
        <v>2539</v>
      </c>
      <c r="AP1030">
        <v>10</v>
      </c>
      <c r="AQ1030">
        <v>1</v>
      </c>
      <c r="AT1030" t="s">
        <v>2540</v>
      </c>
      <c r="AU1030" t="s">
        <v>2562</v>
      </c>
      <c r="AV1030" t="s">
        <v>765</v>
      </c>
      <c r="AW1030" t="s">
        <v>765</v>
      </c>
      <c r="AX1030" t="s">
        <v>990</v>
      </c>
      <c r="AY1030">
        <v>0</v>
      </c>
      <c r="AZ1030" t="s">
        <v>994</v>
      </c>
      <c r="BA1030">
        <v>1179740891511</v>
      </c>
      <c r="BD1030">
        <v>1</v>
      </c>
      <c r="BF1030" t="s">
        <v>2563</v>
      </c>
      <c r="BG1030">
        <v>1333314600</v>
      </c>
      <c r="BH1030" t="s">
        <v>995</v>
      </c>
      <c r="BI1030">
        <v>3</v>
      </c>
      <c r="BJ1030">
        <v>3</v>
      </c>
      <c r="BL1030" t="s">
        <v>2543</v>
      </c>
    </row>
    <row r="1031" spans="3:64">
      <c r="C1031" s="2">
        <v>244482</v>
      </c>
      <c r="D1031" s="2">
        <v>244482</v>
      </c>
      <c r="F1031">
        <v>489</v>
      </c>
      <c r="G1031" t="s">
        <v>2531</v>
      </c>
      <c r="H1031">
        <v>23</v>
      </c>
      <c r="I1031" t="s">
        <v>2532</v>
      </c>
      <c r="J1031" t="s">
        <v>985</v>
      </c>
      <c r="K1031" t="s">
        <v>986</v>
      </c>
      <c r="L1031">
        <v>923</v>
      </c>
      <c r="N1031" t="s">
        <v>2945</v>
      </c>
      <c r="O1031" t="s">
        <v>2946</v>
      </c>
      <c r="P1031">
        <v>1</v>
      </c>
      <c r="Q1031" t="s">
        <v>2947</v>
      </c>
      <c r="R1031" s="2">
        <v>244481</v>
      </c>
      <c r="S1031" s="2">
        <v>244482</v>
      </c>
      <c r="T1031" t="s">
        <v>2948</v>
      </c>
      <c r="U1031">
        <v>23088348</v>
      </c>
      <c r="V1031" t="s">
        <v>78</v>
      </c>
      <c r="W1031">
        <v>5</v>
      </c>
      <c r="X1031">
        <v>5</v>
      </c>
      <c r="Y1031">
        <v>5</v>
      </c>
      <c r="Z1031">
        <v>5</v>
      </c>
      <c r="AA1031">
        <v>0</v>
      </c>
      <c r="AB1031">
        <v>0</v>
      </c>
      <c r="AC1031">
        <v>0</v>
      </c>
      <c r="AD1031">
        <v>0</v>
      </c>
      <c r="AE1031">
        <v>5</v>
      </c>
      <c r="AF1031">
        <v>5</v>
      </c>
      <c r="AI1031" t="s">
        <v>2537</v>
      </c>
      <c r="AJ1031" t="s">
        <v>989</v>
      </c>
      <c r="AK1031" t="s">
        <v>1007</v>
      </c>
      <c r="AL1031" t="s">
        <v>1008</v>
      </c>
      <c r="AM1031" t="s">
        <v>1009</v>
      </c>
      <c r="AN1031" t="s">
        <v>2538</v>
      </c>
      <c r="AO1031" t="s">
        <v>2539</v>
      </c>
      <c r="AP1031">
        <v>10</v>
      </c>
      <c r="AQ1031">
        <v>1</v>
      </c>
      <c r="AT1031" t="s">
        <v>2540</v>
      </c>
      <c r="AU1031" t="s">
        <v>2562</v>
      </c>
      <c r="AV1031" t="s">
        <v>765</v>
      </c>
      <c r="AW1031" t="s">
        <v>765</v>
      </c>
      <c r="AX1031" t="s">
        <v>990</v>
      </c>
      <c r="AY1031">
        <v>0</v>
      </c>
      <c r="AZ1031" t="s">
        <v>994</v>
      </c>
      <c r="BA1031">
        <v>1179740891511</v>
      </c>
      <c r="BD1031">
        <v>1</v>
      </c>
      <c r="BF1031" t="s">
        <v>2563</v>
      </c>
      <c r="BG1031">
        <v>1333314600</v>
      </c>
      <c r="BH1031" t="s">
        <v>995</v>
      </c>
      <c r="BI1031">
        <v>5</v>
      </c>
      <c r="BJ1031">
        <v>5</v>
      </c>
      <c r="BL1031" t="s">
        <v>2543</v>
      </c>
    </row>
    <row r="1032" spans="3:64">
      <c r="C1032" s="2">
        <v>244482</v>
      </c>
      <c r="D1032" s="2">
        <v>244482</v>
      </c>
      <c r="F1032">
        <v>489</v>
      </c>
      <c r="G1032" t="s">
        <v>2531</v>
      </c>
      <c r="H1032">
        <v>23</v>
      </c>
      <c r="I1032" t="s">
        <v>2532</v>
      </c>
      <c r="J1032" t="s">
        <v>985</v>
      </c>
      <c r="K1032" t="s">
        <v>986</v>
      </c>
      <c r="L1032">
        <v>923</v>
      </c>
      <c r="N1032" t="s">
        <v>2945</v>
      </c>
      <c r="O1032" t="s">
        <v>2946</v>
      </c>
      <c r="P1032">
        <v>1</v>
      </c>
      <c r="Q1032" t="s">
        <v>2947</v>
      </c>
      <c r="R1032" s="2">
        <v>244481</v>
      </c>
      <c r="S1032" s="2">
        <v>244482</v>
      </c>
      <c r="T1032" t="s">
        <v>2948</v>
      </c>
      <c r="U1032">
        <v>23086964</v>
      </c>
      <c r="V1032" t="s">
        <v>156</v>
      </c>
      <c r="W1032">
        <v>15</v>
      </c>
      <c r="X1032">
        <v>15</v>
      </c>
      <c r="Y1032">
        <v>15</v>
      </c>
      <c r="Z1032">
        <v>15</v>
      </c>
      <c r="AA1032">
        <v>0</v>
      </c>
      <c r="AB1032">
        <v>0</v>
      </c>
      <c r="AC1032">
        <v>0</v>
      </c>
      <c r="AD1032">
        <v>0</v>
      </c>
      <c r="AE1032">
        <v>15</v>
      </c>
      <c r="AF1032">
        <v>15</v>
      </c>
      <c r="AI1032" t="s">
        <v>2537</v>
      </c>
      <c r="AJ1032" t="s">
        <v>989</v>
      </c>
      <c r="AK1032" t="s">
        <v>1039</v>
      </c>
      <c r="AL1032" t="s">
        <v>1008</v>
      </c>
      <c r="AM1032" t="s">
        <v>1009</v>
      </c>
      <c r="AN1032" t="s">
        <v>2538</v>
      </c>
      <c r="AO1032" t="s">
        <v>2539</v>
      </c>
      <c r="AP1032">
        <v>10</v>
      </c>
      <c r="AQ1032">
        <v>1</v>
      </c>
      <c r="AT1032" t="s">
        <v>2540</v>
      </c>
      <c r="AU1032" t="s">
        <v>2562</v>
      </c>
      <c r="AV1032" t="s">
        <v>765</v>
      </c>
      <c r="AW1032" t="s">
        <v>765</v>
      </c>
      <c r="AX1032" t="s">
        <v>990</v>
      </c>
      <c r="AY1032">
        <v>0</v>
      </c>
      <c r="AZ1032" t="s">
        <v>994</v>
      </c>
      <c r="BA1032">
        <v>1179740891511</v>
      </c>
      <c r="BD1032">
        <v>1</v>
      </c>
      <c r="BF1032" t="s">
        <v>2563</v>
      </c>
      <c r="BG1032">
        <v>1333314600</v>
      </c>
      <c r="BH1032" t="s">
        <v>995</v>
      </c>
      <c r="BI1032">
        <v>15</v>
      </c>
      <c r="BJ1032">
        <v>15</v>
      </c>
      <c r="BL1032" t="s">
        <v>2543</v>
      </c>
    </row>
    <row r="1033" spans="3:64">
      <c r="C1033" s="2">
        <v>244482</v>
      </c>
      <c r="D1033" s="2">
        <v>244482</v>
      </c>
      <c r="F1033">
        <v>489</v>
      </c>
      <c r="G1033" t="s">
        <v>2531</v>
      </c>
      <c r="H1033">
        <v>23</v>
      </c>
      <c r="I1033" t="s">
        <v>2532</v>
      </c>
      <c r="J1033" t="s">
        <v>985</v>
      </c>
      <c r="K1033" t="s">
        <v>986</v>
      </c>
      <c r="L1033">
        <v>923</v>
      </c>
      <c r="N1033" t="s">
        <v>2544</v>
      </c>
      <c r="O1033" t="s">
        <v>2545</v>
      </c>
      <c r="P1033">
        <v>1</v>
      </c>
      <c r="Q1033" t="s">
        <v>2546</v>
      </c>
      <c r="R1033" s="2">
        <v>244481</v>
      </c>
      <c r="S1033" s="2">
        <v>244482</v>
      </c>
      <c r="T1033" t="s">
        <v>2949</v>
      </c>
      <c r="U1033">
        <v>23086965</v>
      </c>
      <c r="V1033" t="s">
        <v>225</v>
      </c>
      <c r="W1033">
        <v>18</v>
      </c>
      <c r="X1033">
        <v>18</v>
      </c>
      <c r="Y1033">
        <v>18</v>
      </c>
      <c r="Z1033">
        <v>18</v>
      </c>
      <c r="AA1033">
        <v>0</v>
      </c>
      <c r="AB1033">
        <v>0</v>
      </c>
      <c r="AC1033">
        <v>0</v>
      </c>
      <c r="AD1033">
        <v>0</v>
      </c>
      <c r="AE1033">
        <v>18</v>
      </c>
      <c r="AF1033">
        <v>18</v>
      </c>
      <c r="AI1033" t="s">
        <v>2537</v>
      </c>
      <c r="AJ1033" t="s">
        <v>989</v>
      </c>
      <c r="AK1033" t="s">
        <v>1039</v>
      </c>
      <c r="AL1033" t="s">
        <v>1008</v>
      </c>
      <c r="AM1033" t="s">
        <v>1009</v>
      </c>
      <c r="AN1033" t="s">
        <v>2538</v>
      </c>
      <c r="AO1033" t="s">
        <v>2539</v>
      </c>
      <c r="AP1033">
        <v>10</v>
      </c>
      <c r="AQ1033">
        <v>1</v>
      </c>
      <c r="AT1033" t="s">
        <v>2540</v>
      </c>
      <c r="AU1033" t="s">
        <v>2562</v>
      </c>
      <c r="AV1033" t="s">
        <v>765</v>
      </c>
      <c r="AW1033" t="s">
        <v>765</v>
      </c>
      <c r="AX1033" t="s">
        <v>990</v>
      </c>
      <c r="AY1033">
        <v>0</v>
      </c>
      <c r="AZ1033" t="s">
        <v>994</v>
      </c>
      <c r="BA1033">
        <v>1179740891519</v>
      </c>
      <c r="BD1033">
        <v>1</v>
      </c>
      <c r="BF1033" t="s">
        <v>2563</v>
      </c>
      <c r="BG1033">
        <v>1333314600</v>
      </c>
      <c r="BH1033" t="s">
        <v>995</v>
      </c>
      <c r="BI1033">
        <v>18</v>
      </c>
      <c r="BJ1033">
        <v>18</v>
      </c>
      <c r="BK1033">
        <v>1300</v>
      </c>
      <c r="BL1033" t="s">
        <v>2543</v>
      </c>
    </row>
    <row r="1034" spans="3:64">
      <c r="C1034" s="2">
        <v>244482</v>
      </c>
      <c r="D1034" s="2">
        <v>244482</v>
      </c>
      <c r="F1034">
        <v>489</v>
      </c>
      <c r="G1034" t="s">
        <v>2531</v>
      </c>
      <c r="H1034">
        <v>23</v>
      </c>
      <c r="I1034" t="s">
        <v>2532</v>
      </c>
      <c r="J1034" t="s">
        <v>985</v>
      </c>
      <c r="K1034" t="s">
        <v>986</v>
      </c>
      <c r="L1034">
        <v>923</v>
      </c>
      <c r="N1034" t="s">
        <v>2544</v>
      </c>
      <c r="O1034" t="s">
        <v>2545</v>
      </c>
      <c r="P1034">
        <v>1</v>
      </c>
      <c r="Q1034" t="s">
        <v>2546</v>
      </c>
      <c r="R1034" s="2">
        <v>244481</v>
      </c>
      <c r="S1034" s="2">
        <v>244482</v>
      </c>
      <c r="T1034" t="s">
        <v>2949</v>
      </c>
      <c r="U1034">
        <v>23090967</v>
      </c>
      <c r="V1034" t="s">
        <v>63</v>
      </c>
      <c r="W1034">
        <v>27</v>
      </c>
      <c r="X1034">
        <v>27</v>
      </c>
      <c r="Y1034">
        <v>27</v>
      </c>
      <c r="Z1034">
        <v>27</v>
      </c>
      <c r="AA1034">
        <v>0</v>
      </c>
      <c r="AB1034">
        <v>0</v>
      </c>
      <c r="AC1034">
        <v>0</v>
      </c>
      <c r="AD1034">
        <v>0</v>
      </c>
      <c r="AE1034">
        <v>27</v>
      </c>
      <c r="AF1034">
        <v>27</v>
      </c>
      <c r="AI1034" t="s">
        <v>2537</v>
      </c>
      <c r="AJ1034" t="s">
        <v>989</v>
      </c>
      <c r="AK1034" t="s">
        <v>1007</v>
      </c>
      <c r="AL1034" t="s">
        <v>1008</v>
      </c>
      <c r="AM1034" t="s">
        <v>1009</v>
      </c>
      <c r="AN1034" t="s">
        <v>2538</v>
      </c>
      <c r="AO1034" t="s">
        <v>2539</v>
      </c>
      <c r="AP1034">
        <v>10</v>
      </c>
      <c r="AQ1034">
        <v>1</v>
      </c>
      <c r="AT1034" t="s">
        <v>2540</v>
      </c>
      <c r="AU1034" t="s">
        <v>2562</v>
      </c>
      <c r="AV1034" t="s">
        <v>765</v>
      </c>
      <c r="AW1034" t="s">
        <v>765</v>
      </c>
      <c r="AX1034" t="s">
        <v>990</v>
      </c>
      <c r="AY1034">
        <v>0</v>
      </c>
      <c r="AZ1034" t="s">
        <v>994</v>
      </c>
      <c r="BA1034">
        <v>1179740891519</v>
      </c>
      <c r="BD1034">
        <v>1</v>
      </c>
      <c r="BF1034" t="s">
        <v>2563</v>
      </c>
      <c r="BG1034">
        <v>1333314600</v>
      </c>
      <c r="BH1034" t="s">
        <v>995</v>
      </c>
      <c r="BI1034">
        <v>27</v>
      </c>
      <c r="BJ1034">
        <v>27</v>
      </c>
      <c r="BK1034">
        <v>1300</v>
      </c>
      <c r="BL1034" t="s">
        <v>2543</v>
      </c>
    </row>
    <row r="1035" spans="3:64">
      <c r="C1035" s="2">
        <v>244482</v>
      </c>
      <c r="D1035" s="2">
        <v>244482</v>
      </c>
      <c r="F1035">
        <v>489</v>
      </c>
      <c r="G1035" t="s">
        <v>2531</v>
      </c>
      <c r="H1035">
        <v>23</v>
      </c>
      <c r="I1035" t="s">
        <v>2532</v>
      </c>
      <c r="J1035" t="s">
        <v>985</v>
      </c>
      <c r="K1035" t="s">
        <v>986</v>
      </c>
      <c r="L1035">
        <v>923</v>
      </c>
      <c r="N1035" t="s">
        <v>2544</v>
      </c>
      <c r="O1035" t="s">
        <v>2545</v>
      </c>
      <c r="P1035">
        <v>1</v>
      </c>
      <c r="Q1035" t="s">
        <v>2546</v>
      </c>
      <c r="R1035" s="2">
        <v>244481</v>
      </c>
      <c r="S1035" s="2">
        <v>244482</v>
      </c>
      <c r="T1035" t="s">
        <v>2949</v>
      </c>
      <c r="U1035">
        <v>23015265</v>
      </c>
      <c r="V1035" t="s">
        <v>181</v>
      </c>
      <c r="W1035">
        <v>30</v>
      </c>
      <c r="X1035">
        <v>30</v>
      </c>
      <c r="Y1035">
        <v>30</v>
      </c>
      <c r="Z1035">
        <v>30</v>
      </c>
      <c r="AA1035">
        <v>0</v>
      </c>
      <c r="AB1035">
        <v>0</v>
      </c>
      <c r="AC1035">
        <v>0</v>
      </c>
      <c r="AD1035">
        <v>0</v>
      </c>
      <c r="AE1035">
        <v>30</v>
      </c>
      <c r="AF1035">
        <v>30</v>
      </c>
      <c r="AI1035" t="s">
        <v>2537</v>
      </c>
      <c r="AJ1035" t="s">
        <v>989</v>
      </c>
      <c r="AK1035" t="s">
        <v>1039</v>
      </c>
      <c r="AL1035" t="s">
        <v>1008</v>
      </c>
      <c r="AM1035" t="s">
        <v>1009</v>
      </c>
      <c r="AN1035" t="s">
        <v>2538</v>
      </c>
      <c r="AO1035" t="s">
        <v>2539</v>
      </c>
      <c r="AP1035">
        <v>10</v>
      </c>
      <c r="AQ1035">
        <v>1</v>
      </c>
      <c r="AT1035" t="s">
        <v>2540</v>
      </c>
      <c r="AU1035" t="s">
        <v>2562</v>
      </c>
      <c r="AV1035" t="s">
        <v>765</v>
      </c>
      <c r="AW1035" t="s">
        <v>765</v>
      </c>
      <c r="AX1035" t="s">
        <v>990</v>
      </c>
      <c r="AY1035">
        <v>0</v>
      </c>
      <c r="AZ1035" t="s">
        <v>994</v>
      </c>
      <c r="BA1035">
        <v>1179740891519</v>
      </c>
      <c r="BD1035">
        <v>1</v>
      </c>
      <c r="BF1035" t="s">
        <v>2563</v>
      </c>
      <c r="BG1035">
        <v>1333314600</v>
      </c>
      <c r="BH1035" t="s">
        <v>995</v>
      </c>
      <c r="BI1035">
        <v>30</v>
      </c>
      <c r="BJ1035">
        <v>30</v>
      </c>
      <c r="BK1035">
        <v>1300</v>
      </c>
      <c r="BL1035" t="s">
        <v>2543</v>
      </c>
    </row>
    <row r="1036" spans="3:64">
      <c r="C1036" s="2">
        <v>244482</v>
      </c>
      <c r="D1036" s="2">
        <v>244482</v>
      </c>
      <c r="F1036">
        <v>489</v>
      </c>
      <c r="G1036" t="s">
        <v>2531</v>
      </c>
      <c r="H1036">
        <v>23</v>
      </c>
      <c r="I1036" t="s">
        <v>2532</v>
      </c>
      <c r="J1036" t="s">
        <v>985</v>
      </c>
      <c r="K1036" t="s">
        <v>986</v>
      </c>
      <c r="L1036">
        <v>923</v>
      </c>
      <c r="N1036" t="s">
        <v>2544</v>
      </c>
      <c r="O1036" t="s">
        <v>2545</v>
      </c>
      <c r="P1036">
        <v>1</v>
      </c>
      <c r="Q1036" t="s">
        <v>2546</v>
      </c>
      <c r="R1036" s="2">
        <v>244481</v>
      </c>
      <c r="S1036" s="2">
        <v>244482</v>
      </c>
      <c r="T1036" t="s">
        <v>2949</v>
      </c>
      <c r="U1036">
        <v>23000188</v>
      </c>
      <c r="V1036" t="s">
        <v>94</v>
      </c>
      <c r="W1036">
        <v>4</v>
      </c>
      <c r="X1036">
        <v>4</v>
      </c>
      <c r="Y1036">
        <v>4</v>
      </c>
      <c r="Z1036">
        <v>4</v>
      </c>
      <c r="AA1036">
        <v>0</v>
      </c>
      <c r="AB1036">
        <v>0</v>
      </c>
      <c r="AC1036">
        <v>0</v>
      </c>
      <c r="AD1036">
        <v>0</v>
      </c>
      <c r="AE1036">
        <v>4</v>
      </c>
      <c r="AF1036">
        <v>4</v>
      </c>
      <c r="AI1036" t="s">
        <v>2537</v>
      </c>
      <c r="AJ1036" t="s">
        <v>989</v>
      </c>
      <c r="AK1036" t="s">
        <v>1007</v>
      </c>
      <c r="AL1036" t="s">
        <v>1008</v>
      </c>
      <c r="AM1036" t="s">
        <v>1009</v>
      </c>
      <c r="AN1036" t="s">
        <v>2538</v>
      </c>
      <c r="AO1036" t="s">
        <v>2539</v>
      </c>
      <c r="AP1036">
        <v>10</v>
      </c>
      <c r="AQ1036">
        <v>1</v>
      </c>
      <c r="AT1036" t="s">
        <v>2540</v>
      </c>
      <c r="AU1036" t="s">
        <v>2562</v>
      </c>
      <c r="AV1036" t="s">
        <v>765</v>
      </c>
      <c r="AW1036" t="s">
        <v>765</v>
      </c>
      <c r="AX1036" t="s">
        <v>990</v>
      </c>
      <c r="AY1036">
        <v>0</v>
      </c>
      <c r="AZ1036" t="s">
        <v>994</v>
      </c>
      <c r="BA1036">
        <v>1179740891519</v>
      </c>
      <c r="BD1036">
        <v>1</v>
      </c>
      <c r="BF1036" t="s">
        <v>2563</v>
      </c>
      <c r="BG1036">
        <v>1333314600</v>
      </c>
      <c r="BH1036" t="s">
        <v>995</v>
      </c>
      <c r="BI1036">
        <v>4</v>
      </c>
      <c r="BJ1036">
        <v>4</v>
      </c>
      <c r="BK1036">
        <v>1300</v>
      </c>
      <c r="BL1036" t="s">
        <v>2543</v>
      </c>
    </row>
    <row r="1037" spans="3:64">
      <c r="C1037" s="2">
        <v>244482</v>
      </c>
      <c r="D1037" s="2">
        <v>244482</v>
      </c>
      <c r="F1037">
        <v>489</v>
      </c>
      <c r="G1037" t="s">
        <v>2531</v>
      </c>
      <c r="H1037">
        <v>23</v>
      </c>
      <c r="I1037" t="s">
        <v>2532</v>
      </c>
      <c r="J1037" t="s">
        <v>985</v>
      </c>
      <c r="K1037" t="s">
        <v>986</v>
      </c>
      <c r="L1037">
        <v>923</v>
      </c>
      <c r="N1037" t="s">
        <v>2544</v>
      </c>
      <c r="O1037" t="s">
        <v>2545</v>
      </c>
      <c r="P1037">
        <v>1</v>
      </c>
      <c r="Q1037" t="s">
        <v>2546</v>
      </c>
      <c r="R1037" s="2">
        <v>244481</v>
      </c>
      <c r="S1037" s="2">
        <v>244482</v>
      </c>
      <c r="T1037" t="s">
        <v>2949</v>
      </c>
      <c r="U1037">
        <v>23090969</v>
      </c>
      <c r="V1037" t="s">
        <v>273</v>
      </c>
      <c r="W1037">
        <v>21</v>
      </c>
      <c r="X1037">
        <v>21</v>
      </c>
      <c r="Y1037">
        <v>21</v>
      </c>
      <c r="Z1037">
        <v>21</v>
      </c>
      <c r="AA1037">
        <v>0</v>
      </c>
      <c r="AB1037">
        <v>0</v>
      </c>
      <c r="AC1037">
        <v>0</v>
      </c>
      <c r="AD1037">
        <v>0</v>
      </c>
      <c r="AE1037">
        <v>21</v>
      </c>
      <c r="AF1037">
        <v>21</v>
      </c>
      <c r="AI1037" t="s">
        <v>2537</v>
      </c>
      <c r="AJ1037" t="s">
        <v>989</v>
      </c>
      <c r="AK1037" t="s">
        <v>1039</v>
      </c>
      <c r="AL1037" t="s">
        <v>1008</v>
      </c>
      <c r="AM1037" t="s">
        <v>1009</v>
      </c>
      <c r="AN1037" t="s">
        <v>2538</v>
      </c>
      <c r="AO1037" t="s">
        <v>2539</v>
      </c>
      <c r="AP1037">
        <v>10</v>
      </c>
      <c r="AQ1037">
        <v>1</v>
      </c>
      <c r="AT1037" t="s">
        <v>2540</v>
      </c>
      <c r="AU1037" t="s">
        <v>2562</v>
      </c>
      <c r="AV1037" t="s">
        <v>765</v>
      </c>
      <c r="AW1037" t="s">
        <v>765</v>
      </c>
      <c r="AX1037" t="s">
        <v>990</v>
      </c>
      <c r="AY1037">
        <v>0</v>
      </c>
      <c r="AZ1037" t="s">
        <v>994</v>
      </c>
      <c r="BA1037">
        <v>1179740891519</v>
      </c>
      <c r="BD1037">
        <v>1</v>
      </c>
      <c r="BF1037" t="s">
        <v>2563</v>
      </c>
      <c r="BG1037">
        <v>1333314600</v>
      </c>
      <c r="BH1037" t="s">
        <v>995</v>
      </c>
      <c r="BI1037">
        <v>21</v>
      </c>
      <c r="BJ1037">
        <v>21</v>
      </c>
      <c r="BK1037">
        <v>1300</v>
      </c>
      <c r="BL1037" t="s">
        <v>2543</v>
      </c>
    </row>
    <row r="1038" spans="3:64">
      <c r="C1038" s="2">
        <v>244482</v>
      </c>
      <c r="D1038" s="2">
        <v>244482</v>
      </c>
      <c r="F1038">
        <v>489</v>
      </c>
      <c r="G1038" t="s">
        <v>2531</v>
      </c>
      <c r="H1038">
        <v>23</v>
      </c>
      <c r="I1038" t="s">
        <v>2532</v>
      </c>
      <c r="J1038" t="s">
        <v>985</v>
      </c>
      <c r="K1038" t="s">
        <v>986</v>
      </c>
      <c r="L1038">
        <v>923</v>
      </c>
      <c r="N1038" t="s">
        <v>2544</v>
      </c>
      <c r="O1038" t="s">
        <v>2545</v>
      </c>
      <c r="P1038">
        <v>1</v>
      </c>
      <c r="Q1038" t="s">
        <v>2546</v>
      </c>
      <c r="R1038" s="2">
        <v>244481</v>
      </c>
      <c r="S1038" s="2">
        <v>244482</v>
      </c>
      <c r="T1038" t="s">
        <v>2949</v>
      </c>
      <c r="U1038">
        <v>23090974</v>
      </c>
      <c r="V1038" t="s">
        <v>211</v>
      </c>
      <c r="W1038">
        <v>21</v>
      </c>
      <c r="X1038">
        <v>21</v>
      </c>
      <c r="Y1038">
        <v>21</v>
      </c>
      <c r="Z1038">
        <v>21</v>
      </c>
      <c r="AA1038">
        <v>0</v>
      </c>
      <c r="AB1038">
        <v>0</v>
      </c>
      <c r="AC1038">
        <v>0</v>
      </c>
      <c r="AD1038">
        <v>0</v>
      </c>
      <c r="AE1038">
        <v>21</v>
      </c>
      <c r="AF1038">
        <v>21</v>
      </c>
      <c r="AI1038" t="s">
        <v>2537</v>
      </c>
      <c r="AJ1038" t="s">
        <v>989</v>
      </c>
      <c r="AK1038" t="s">
        <v>1039</v>
      </c>
      <c r="AL1038" t="s">
        <v>1008</v>
      </c>
      <c r="AM1038" t="s">
        <v>1009</v>
      </c>
      <c r="AN1038" t="s">
        <v>2538</v>
      </c>
      <c r="AO1038" t="s">
        <v>2539</v>
      </c>
      <c r="AP1038">
        <v>10</v>
      </c>
      <c r="AQ1038">
        <v>1</v>
      </c>
      <c r="AT1038" t="s">
        <v>2540</v>
      </c>
      <c r="AU1038" t="s">
        <v>2562</v>
      </c>
      <c r="AV1038" t="s">
        <v>765</v>
      </c>
      <c r="AW1038" t="s">
        <v>765</v>
      </c>
      <c r="AX1038" t="s">
        <v>990</v>
      </c>
      <c r="AY1038">
        <v>0</v>
      </c>
      <c r="AZ1038" t="s">
        <v>994</v>
      </c>
      <c r="BA1038">
        <v>1179740891519</v>
      </c>
      <c r="BD1038">
        <v>1</v>
      </c>
      <c r="BF1038" t="s">
        <v>2563</v>
      </c>
      <c r="BG1038">
        <v>1333314600</v>
      </c>
      <c r="BH1038" t="s">
        <v>995</v>
      </c>
      <c r="BI1038">
        <v>21</v>
      </c>
      <c r="BJ1038">
        <v>21</v>
      </c>
      <c r="BK1038">
        <v>1300</v>
      </c>
      <c r="BL1038" t="s">
        <v>2543</v>
      </c>
    </row>
    <row r="1039" spans="3:64">
      <c r="C1039" s="2">
        <v>244482</v>
      </c>
      <c r="D1039" s="2">
        <v>244482</v>
      </c>
      <c r="F1039">
        <v>489</v>
      </c>
      <c r="G1039" t="s">
        <v>2531</v>
      </c>
      <c r="H1039">
        <v>23</v>
      </c>
      <c r="I1039" t="s">
        <v>2532</v>
      </c>
      <c r="J1039" t="s">
        <v>985</v>
      </c>
      <c r="K1039" t="s">
        <v>986</v>
      </c>
      <c r="L1039">
        <v>923</v>
      </c>
      <c r="N1039" t="s">
        <v>2544</v>
      </c>
      <c r="O1039" t="s">
        <v>2545</v>
      </c>
      <c r="P1039">
        <v>1</v>
      </c>
      <c r="Q1039" t="s">
        <v>2546</v>
      </c>
      <c r="R1039" s="2">
        <v>244481</v>
      </c>
      <c r="S1039" s="2">
        <v>244482</v>
      </c>
      <c r="T1039" t="s">
        <v>2949</v>
      </c>
      <c r="U1039">
        <v>23092558</v>
      </c>
      <c r="V1039" t="s">
        <v>251</v>
      </c>
      <c r="W1039">
        <v>5</v>
      </c>
      <c r="X1039">
        <v>5</v>
      </c>
      <c r="Y1039">
        <v>5</v>
      </c>
      <c r="Z1039">
        <v>5</v>
      </c>
      <c r="AA1039">
        <v>0</v>
      </c>
      <c r="AB1039">
        <v>0</v>
      </c>
      <c r="AC1039">
        <v>0</v>
      </c>
      <c r="AD1039">
        <v>0</v>
      </c>
      <c r="AE1039">
        <v>5</v>
      </c>
      <c r="AF1039">
        <v>5</v>
      </c>
      <c r="AI1039" t="s">
        <v>2537</v>
      </c>
      <c r="AJ1039" t="s">
        <v>989</v>
      </c>
      <c r="AK1039" t="s">
        <v>1039</v>
      </c>
      <c r="AL1039" t="s">
        <v>1008</v>
      </c>
      <c r="AM1039" t="s">
        <v>1009</v>
      </c>
      <c r="AN1039" t="s">
        <v>2538</v>
      </c>
      <c r="AO1039" t="s">
        <v>2539</v>
      </c>
      <c r="AP1039">
        <v>10</v>
      </c>
      <c r="AQ1039">
        <v>1</v>
      </c>
      <c r="AT1039" t="s">
        <v>2540</v>
      </c>
      <c r="AU1039" t="s">
        <v>2562</v>
      </c>
      <c r="AV1039" t="s">
        <v>765</v>
      </c>
      <c r="AW1039" t="s">
        <v>765</v>
      </c>
      <c r="AX1039" t="s">
        <v>990</v>
      </c>
      <c r="AY1039">
        <v>0</v>
      </c>
      <c r="AZ1039" t="s">
        <v>994</v>
      </c>
      <c r="BA1039">
        <v>1179740891519</v>
      </c>
      <c r="BD1039">
        <v>1</v>
      </c>
      <c r="BF1039" t="s">
        <v>2563</v>
      </c>
      <c r="BG1039">
        <v>1333314600</v>
      </c>
      <c r="BH1039" t="s">
        <v>995</v>
      </c>
      <c r="BI1039">
        <v>5</v>
      </c>
      <c r="BJ1039">
        <v>5</v>
      </c>
      <c r="BK1039">
        <v>1300</v>
      </c>
      <c r="BL1039" t="s">
        <v>2543</v>
      </c>
    </row>
    <row r="1040" spans="3:64">
      <c r="C1040" s="2">
        <v>244482</v>
      </c>
      <c r="D1040" s="2">
        <v>244482</v>
      </c>
      <c r="F1040">
        <v>489</v>
      </c>
      <c r="G1040" t="s">
        <v>2531</v>
      </c>
      <c r="H1040">
        <v>23</v>
      </c>
      <c r="I1040" t="s">
        <v>2532</v>
      </c>
      <c r="J1040" t="s">
        <v>985</v>
      </c>
      <c r="K1040" t="s">
        <v>986</v>
      </c>
      <c r="L1040">
        <v>923</v>
      </c>
      <c r="N1040" t="s">
        <v>2544</v>
      </c>
      <c r="O1040" t="s">
        <v>2545</v>
      </c>
      <c r="P1040">
        <v>1</v>
      </c>
      <c r="Q1040" t="s">
        <v>2546</v>
      </c>
      <c r="R1040" s="2">
        <v>244481</v>
      </c>
      <c r="S1040" s="2">
        <v>244482</v>
      </c>
      <c r="T1040" t="s">
        <v>2949</v>
      </c>
      <c r="U1040">
        <v>23086962</v>
      </c>
      <c r="V1040" t="s">
        <v>179</v>
      </c>
      <c r="W1040">
        <v>12</v>
      </c>
      <c r="X1040">
        <v>12</v>
      </c>
      <c r="Y1040">
        <v>12</v>
      </c>
      <c r="Z1040">
        <v>12</v>
      </c>
      <c r="AA1040">
        <v>0</v>
      </c>
      <c r="AB1040">
        <v>0</v>
      </c>
      <c r="AC1040">
        <v>0</v>
      </c>
      <c r="AD1040">
        <v>0</v>
      </c>
      <c r="AE1040">
        <v>12</v>
      </c>
      <c r="AF1040">
        <v>12</v>
      </c>
      <c r="AI1040" t="s">
        <v>2537</v>
      </c>
      <c r="AJ1040" t="s">
        <v>989</v>
      </c>
      <c r="AK1040" t="s">
        <v>1039</v>
      </c>
      <c r="AL1040" t="s">
        <v>1008</v>
      </c>
      <c r="AM1040" t="s">
        <v>1009</v>
      </c>
      <c r="AN1040" t="s">
        <v>2538</v>
      </c>
      <c r="AO1040" t="s">
        <v>2539</v>
      </c>
      <c r="AP1040">
        <v>10</v>
      </c>
      <c r="AQ1040">
        <v>1</v>
      </c>
      <c r="AT1040" t="s">
        <v>2540</v>
      </c>
      <c r="AU1040" t="s">
        <v>2562</v>
      </c>
      <c r="AV1040" t="s">
        <v>765</v>
      </c>
      <c r="AW1040" t="s">
        <v>765</v>
      </c>
      <c r="AX1040" t="s">
        <v>990</v>
      </c>
      <c r="AY1040">
        <v>0</v>
      </c>
      <c r="AZ1040" t="s">
        <v>994</v>
      </c>
      <c r="BA1040">
        <v>1179740891519</v>
      </c>
      <c r="BD1040">
        <v>1</v>
      </c>
      <c r="BF1040" t="s">
        <v>2563</v>
      </c>
      <c r="BG1040">
        <v>1333314600</v>
      </c>
      <c r="BH1040" t="s">
        <v>995</v>
      </c>
      <c r="BI1040">
        <v>12</v>
      </c>
      <c r="BJ1040">
        <v>12</v>
      </c>
      <c r="BK1040">
        <v>1300</v>
      </c>
      <c r="BL1040" t="s">
        <v>2543</v>
      </c>
    </row>
    <row r="1041" spans="3:64">
      <c r="C1041" s="2">
        <v>244482</v>
      </c>
      <c r="D1041" s="2">
        <v>244482</v>
      </c>
      <c r="F1041">
        <v>489</v>
      </c>
      <c r="G1041" t="s">
        <v>2531</v>
      </c>
      <c r="H1041">
        <v>23</v>
      </c>
      <c r="I1041" t="s">
        <v>2532</v>
      </c>
      <c r="J1041" t="s">
        <v>985</v>
      </c>
      <c r="K1041" t="s">
        <v>986</v>
      </c>
      <c r="L1041">
        <v>923</v>
      </c>
      <c r="N1041" t="s">
        <v>2544</v>
      </c>
      <c r="O1041" t="s">
        <v>2545</v>
      </c>
      <c r="P1041">
        <v>1</v>
      </c>
      <c r="Q1041" t="s">
        <v>2546</v>
      </c>
      <c r="R1041" s="2">
        <v>244481</v>
      </c>
      <c r="S1041" s="2">
        <v>244482</v>
      </c>
      <c r="T1041" t="s">
        <v>2949</v>
      </c>
      <c r="U1041">
        <v>23086963</v>
      </c>
      <c r="V1041" t="s">
        <v>142</v>
      </c>
      <c r="W1041">
        <v>69</v>
      </c>
      <c r="X1041">
        <v>69</v>
      </c>
      <c r="Y1041">
        <v>69</v>
      </c>
      <c r="Z1041">
        <v>69</v>
      </c>
      <c r="AA1041">
        <v>0</v>
      </c>
      <c r="AB1041">
        <v>0</v>
      </c>
      <c r="AC1041">
        <v>0</v>
      </c>
      <c r="AD1041">
        <v>0</v>
      </c>
      <c r="AE1041">
        <v>69</v>
      </c>
      <c r="AF1041">
        <v>69</v>
      </c>
      <c r="AI1041" t="s">
        <v>2537</v>
      </c>
      <c r="AJ1041" t="s">
        <v>989</v>
      </c>
      <c r="AK1041" t="s">
        <v>1039</v>
      </c>
      <c r="AL1041" t="s">
        <v>1008</v>
      </c>
      <c r="AM1041" t="s">
        <v>1009</v>
      </c>
      <c r="AN1041" t="s">
        <v>2538</v>
      </c>
      <c r="AO1041" t="s">
        <v>2539</v>
      </c>
      <c r="AP1041">
        <v>10</v>
      </c>
      <c r="AQ1041">
        <v>1</v>
      </c>
      <c r="AT1041" t="s">
        <v>2540</v>
      </c>
      <c r="AU1041" t="s">
        <v>2562</v>
      </c>
      <c r="AV1041" t="s">
        <v>765</v>
      </c>
      <c r="AW1041" t="s">
        <v>765</v>
      </c>
      <c r="AX1041" t="s">
        <v>990</v>
      </c>
      <c r="AY1041">
        <v>0</v>
      </c>
      <c r="AZ1041" t="s">
        <v>994</v>
      </c>
      <c r="BA1041">
        <v>1179740891519</v>
      </c>
      <c r="BD1041">
        <v>1</v>
      </c>
      <c r="BF1041" t="s">
        <v>2563</v>
      </c>
      <c r="BG1041">
        <v>1333314600</v>
      </c>
      <c r="BH1041" t="s">
        <v>995</v>
      </c>
      <c r="BI1041">
        <v>69</v>
      </c>
      <c r="BJ1041">
        <v>69</v>
      </c>
      <c r="BK1041">
        <v>1300</v>
      </c>
      <c r="BL1041" t="s">
        <v>2543</v>
      </c>
    </row>
    <row r="1042" spans="3:64">
      <c r="C1042" s="2">
        <v>244482</v>
      </c>
      <c r="D1042" s="2">
        <v>244482</v>
      </c>
      <c r="F1042">
        <v>489</v>
      </c>
      <c r="G1042" t="s">
        <v>2531</v>
      </c>
      <c r="H1042">
        <v>23</v>
      </c>
      <c r="I1042" t="s">
        <v>2532</v>
      </c>
      <c r="J1042" t="s">
        <v>985</v>
      </c>
      <c r="K1042" t="s">
        <v>986</v>
      </c>
      <c r="L1042">
        <v>923</v>
      </c>
      <c r="N1042" t="s">
        <v>2544</v>
      </c>
      <c r="O1042" t="s">
        <v>2545</v>
      </c>
      <c r="P1042">
        <v>1</v>
      </c>
      <c r="Q1042" t="s">
        <v>2546</v>
      </c>
      <c r="R1042" s="2">
        <v>244481</v>
      </c>
      <c r="S1042" s="2">
        <v>244482</v>
      </c>
      <c r="T1042" t="s">
        <v>2949</v>
      </c>
      <c r="U1042">
        <v>23090983</v>
      </c>
      <c r="V1042" t="s">
        <v>160</v>
      </c>
      <c r="W1042">
        <v>6</v>
      </c>
      <c r="X1042">
        <v>6</v>
      </c>
      <c r="Y1042">
        <v>6</v>
      </c>
      <c r="Z1042">
        <v>6</v>
      </c>
      <c r="AA1042">
        <v>0</v>
      </c>
      <c r="AB1042">
        <v>0</v>
      </c>
      <c r="AC1042">
        <v>0</v>
      </c>
      <c r="AD1042">
        <v>0</v>
      </c>
      <c r="AE1042">
        <v>6</v>
      </c>
      <c r="AF1042">
        <v>6</v>
      </c>
      <c r="AI1042" t="s">
        <v>2537</v>
      </c>
      <c r="AJ1042" t="s">
        <v>989</v>
      </c>
      <c r="AK1042" t="s">
        <v>1039</v>
      </c>
      <c r="AL1042" t="s">
        <v>1008</v>
      </c>
      <c r="AM1042" t="s">
        <v>1009</v>
      </c>
      <c r="AN1042" t="s">
        <v>2538</v>
      </c>
      <c r="AO1042" t="s">
        <v>2539</v>
      </c>
      <c r="AP1042">
        <v>10</v>
      </c>
      <c r="AQ1042">
        <v>1</v>
      </c>
      <c r="AT1042" t="s">
        <v>2540</v>
      </c>
      <c r="AU1042" t="s">
        <v>2562</v>
      </c>
      <c r="AV1042" t="s">
        <v>765</v>
      </c>
      <c r="AW1042" t="s">
        <v>765</v>
      </c>
      <c r="AX1042" t="s">
        <v>990</v>
      </c>
      <c r="AY1042">
        <v>0</v>
      </c>
      <c r="AZ1042" t="s">
        <v>994</v>
      </c>
      <c r="BA1042">
        <v>1179740891519</v>
      </c>
      <c r="BD1042">
        <v>1</v>
      </c>
      <c r="BF1042" t="s">
        <v>2563</v>
      </c>
      <c r="BG1042">
        <v>1333314600</v>
      </c>
      <c r="BH1042" t="s">
        <v>995</v>
      </c>
      <c r="BI1042">
        <v>6</v>
      </c>
      <c r="BJ1042">
        <v>6</v>
      </c>
      <c r="BK1042">
        <v>1300</v>
      </c>
      <c r="BL1042" t="s">
        <v>2543</v>
      </c>
    </row>
    <row r="1043" spans="3:64">
      <c r="C1043" s="2">
        <v>244482</v>
      </c>
      <c r="D1043" s="2">
        <v>244482</v>
      </c>
      <c r="F1043">
        <v>489</v>
      </c>
      <c r="G1043" t="s">
        <v>2531</v>
      </c>
      <c r="H1043">
        <v>23</v>
      </c>
      <c r="I1043" t="s">
        <v>2532</v>
      </c>
      <c r="J1043" t="s">
        <v>985</v>
      </c>
      <c r="K1043" t="s">
        <v>986</v>
      </c>
      <c r="L1043">
        <v>923</v>
      </c>
      <c r="N1043" t="s">
        <v>2544</v>
      </c>
      <c r="O1043" t="s">
        <v>2545</v>
      </c>
      <c r="P1043">
        <v>1</v>
      </c>
      <c r="Q1043" t="s">
        <v>2546</v>
      </c>
      <c r="R1043" s="2">
        <v>244481</v>
      </c>
      <c r="S1043" s="2">
        <v>244482</v>
      </c>
      <c r="T1043" t="s">
        <v>2949</v>
      </c>
      <c r="U1043">
        <v>23086968</v>
      </c>
      <c r="V1043" t="s">
        <v>247</v>
      </c>
      <c r="W1043">
        <v>72</v>
      </c>
      <c r="X1043">
        <v>72</v>
      </c>
      <c r="Y1043">
        <v>72</v>
      </c>
      <c r="Z1043">
        <v>72</v>
      </c>
      <c r="AA1043">
        <v>0</v>
      </c>
      <c r="AB1043">
        <v>0</v>
      </c>
      <c r="AC1043">
        <v>0</v>
      </c>
      <c r="AD1043">
        <v>0</v>
      </c>
      <c r="AE1043">
        <v>72</v>
      </c>
      <c r="AF1043">
        <v>72</v>
      </c>
      <c r="AI1043" t="s">
        <v>2537</v>
      </c>
      <c r="AJ1043" t="s">
        <v>989</v>
      </c>
      <c r="AK1043" t="s">
        <v>1039</v>
      </c>
      <c r="AL1043" t="s">
        <v>1008</v>
      </c>
      <c r="AM1043" t="s">
        <v>1009</v>
      </c>
      <c r="AN1043" t="s">
        <v>2538</v>
      </c>
      <c r="AO1043" t="s">
        <v>2539</v>
      </c>
      <c r="AP1043">
        <v>10</v>
      </c>
      <c r="AQ1043">
        <v>1</v>
      </c>
      <c r="AT1043" t="s">
        <v>2540</v>
      </c>
      <c r="AU1043" t="s">
        <v>2562</v>
      </c>
      <c r="AV1043" t="s">
        <v>765</v>
      </c>
      <c r="AW1043" t="s">
        <v>765</v>
      </c>
      <c r="AX1043" t="s">
        <v>990</v>
      </c>
      <c r="AY1043">
        <v>0</v>
      </c>
      <c r="AZ1043" t="s">
        <v>994</v>
      </c>
      <c r="BA1043">
        <v>1179740891519</v>
      </c>
      <c r="BD1043">
        <v>1</v>
      </c>
      <c r="BF1043" t="s">
        <v>2563</v>
      </c>
      <c r="BG1043">
        <v>1333314600</v>
      </c>
      <c r="BH1043" t="s">
        <v>995</v>
      </c>
      <c r="BI1043">
        <v>72</v>
      </c>
      <c r="BJ1043">
        <v>72</v>
      </c>
      <c r="BK1043">
        <v>1300</v>
      </c>
      <c r="BL1043" t="s">
        <v>2543</v>
      </c>
    </row>
    <row r="1044" spans="3:64">
      <c r="C1044" s="2">
        <v>244482</v>
      </c>
      <c r="D1044" s="2">
        <v>244482</v>
      </c>
      <c r="F1044">
        <v>489</v>
      </c>
      <c r="G1044" t="s">
        <v>2531</v>
      </c>
      <c r="H1044">
        <v>23</v>
      </c>
      <c r="I1044" t="s">
        <v>2532</v>
      </c>
      <c r="J1044" t="s">
        <v>985</v>
      </c>
      <c r="K1044" t="s">
        <v>986</v>
      </c>
      <c r="L1044">
        <v>923</v>
      </c>
      <c r="N1044" t="s">
        <v>2544</v>
      </c>
      <c r="O1044" t="s">
        <v>2545</v>
      </c>
      <c r="P1044">
        <v>1</v>
      </c>
      <c r="Q1044" t="s">
        <v>2546</v>
      </c>
      <c r="R1044" s="2">
        <v>244481</v>
      </c>
      <c r="S1044" s="2">
        <v>244482</v>
      </c>
      <c r="T1044" t="s">
        <v>2949</v>
      </c>
      <c r="U1044">
        <v>23086964</v>
      </c>
      <c r="V1044" t="s">
        <v>156</v>
      </c>
      <c r="W1044">
        <v>180</v>
      </c>
      <c r="X1044">
        <v>180</v>
      </c>
      <c r="Y1044">
        <v>180</v>
      </c>
      <c r="Z1044">
        <v>180</v>
      </c>
      <c r="AA1044">
        <v>0</v>
      </c>
      <c r="AB1044">
        <v>0</v>
      </c>
      <c r="AC1044">
        <v>0</v>
      </c>
      <c r="AD1044">
        <v>0</v>
      </c>
      <c r="AE1044">
        <v>180</v>
      </c>
      <c r="AF1044">
        <v>180</v>
      </c>
      <c r="AI1044" t="s">
        <v>2537</v>
      </c>
      <c r="AJ1044" t="s">
        <v>989</v>
      </c>
      <c r="AK1044" t="s">
        <v>1039</v>
      </c>
      <c r="AL1044" t="s">
        <v>1008</v>
      </c>
      <c r="AM1044" t="s">
        <v>1009</v>
      </c>
      <c r="AN1044" t="s">
        <v>2538</v>
      </c>
      <c r="AO1044" t="s">
        <v>2539</v>
      </c>
      <c r="AP1044">
        <v>10</v>
      </c>
      <c r="AQ1044">
        <v>1</v>
      </c>
      <c r="AT1044" t="s">
        <v>2540</v>
      </c>
      <c r="AU1044" t="s">
        <v>2562</v>
      </c>
      <c r="AV1044" t="s">
        <v>765</v>
      </c>
      <c r="AW1044" t="s">
        <v>765</v>
      </c>
      <c r="AX1044" t="s">
        <v>990</v>
      </c>
      <c r="AY1044">
        <v>0</v>
      </c>
      <c r="AZ1044" t="s">
        <v>994</v>
      </c>
      <c r="BA1044">
        <v>1179740891519</v>
      </c>
      <c r="BD1044">
        <v>1</v>
      </c>
      <c r="BF1044" t="s">
        <v>2563</v>
      </c>
      <c r="BG1044">
        <v>1333314600</v>
      </c>
      <c r="BH1044" t="s">
        <v>995</v>
      </c>
      <c r="BI1044">
        <v>180</v>
      </c>
      <c r="BJ1044">
        <v>180</v>
      </c>
      <c r="BK1044">
        <v>1300</v>
      </c>
      <c r="BL1044" t="s">
        <v>2543</v>
      </c>
    </row>
    <row r="1045" spans="3:64">
      <c r="C1045" s="2">
        <v>244482</v>
      </c>
      <c r="D1045" s="2">
        <v>244482</v>
      </c>
      <c r="F1045">
        <v>489</v>
      </c>
      <c r="G1045" t="s">
        <v>2531</v>
      </c>
      <c r="H1045">
        <v>23</v>
      </c>
      <c r="I1045" t="s">
        <v>2532</v>
      </c>
      <c r="J1045" t="s">
        <v>985</v>
      </c>
      <c r="K1045" t="s">
        <v>986</v>
      </c>
      <c r="L1045">
        <v>923</v>
      </c>
      <c r="N1045" t="s">
        <v>2544</v>
      </c>
      <c r="O1045" t="s">
        <v>2545</v>
      </c>
      <c r="P1045">
        <v>1</v>
      </c>
      <c r="Q1045" t="s">
        <v>2546</v>
      </c>
      <c r="R1045" s="2">
        <v>244481</v>
      </c>
      <c r="S1045" s="2">
        <v>244482</v>
      </c>
      <c r="T1045" t="s">
        <v>2949</v>
      </c>
      <c r="U1045">
        <v>23088348</v>
      </c>
      <c r="V1045" t="s">
        <v>78</v>
      </c>
      <c r="W1045">
        <v>50</v>
      </c>
      <c r="X1045">
        <v>50</v>
      </c>
      <c r="Y1045">
        <v>50</v>
      </c>
      <c r="Z1045">
        <v>50</v>
      </c>
      <c r="AA1045">
        <v>0</v>
      </c>
      <c r="AB1045">
        <v>0</v>
      </c>
      <c r="AC1045">
        <v>0</v>
      </c>
      <c r="AD1045">
        <v>0</v>
      </c>
      <c r="AE1045">
        <v>50</v>
      </c>
      <c r="AF1045">
        <v>50</v>
      </c>
      <c r="AI1045" t="s">
        <v>2537</v>
      </c>
      <c r="AJ1045" t="s">
        <v>989</v>
      </c>
      <c r="AK1045" t="s">
        <v>1007</v>
      </c>
      <c r="AL1045" t="s">
        <v>1008</v>
      </c>
      <c r="AM1045" t="s">
        <v>1009</v>
      </c>
      <c r="AN1045" t="s">
        <v>2538</v>
      </c>
      <c r="AO1045" t="s">
        <v>2539</v>
      </c>
      <c r="AP1045">
        <v>10</v>
      </c>
      <c r="AQ1045">
        <v>1</v>
      </c>
      <c r="AT1045" t="s">
        <v>2540</v>
      </c>
      <c r="AU1045" t="s">
        <v>2562</v>
      </c>
      <c r="AV1045" t="s">
        <v>765</v>
      </c>
      <c r="AW1045" t="s">
        <v>765</v>
      </c>
      <c r="AX1045" t="s">
        <v>990</v>
      </c>
      <c r="AY1045">
        <v>0</v>
      </c>
      <c r="AZ1045" t="s">
        <v>994</v>
      </c>
      <c r="BA1045">
        <v>1179740891519</v>
      </c>
      <c r="BD1045">
        <v>1</v>
      </c>
      <c r="BF1045" t="s">
        <v>2563</v>
      </c>
      <c r="BG1045">
        <v>1333314600</v>
      </c>
      <c r="BH1045" t="s">
        <v>995</v>
      </c>
      <c r="BI1045">
        <v>50</v>
      </c>
      <c r="BJ1045">
        <v>50</v>
      </c>
      <c r="BK1045">
        <v>1300</v>
      </c>
      <c r="BL1045" t="s">
        <v>2543</v>
      </c>
    </row>
    <row r="1046" spans="3:64">
      <c r="C1046" s="2">
        <v>244482</v>
      </c>
      <c r="D1046" s="2">
        <v>244482</v>
      </c>
      <c r="F1046">
        <v>489</v>
      </c>
      <c r="G1046" t="s">
        <v>2531</v>
      </c>
      <c r="H1046">
        <v>23</v>
      </c>
      <c r="I1046" t="s">
        <v>2532</v>
      </c>
      <c r="J1046" t="s">
        <v>985</v>
      </c>
      <c r="K1046" t="s">
        <v>986</v>
      </c>
      <c r="L1046">
        <v>923</v>
      </c>
      <c r="N1046" t="s">
        <v>2544</v>
      </c>
      <c r="O1046" t="s">
        <v>2545</v>
      </c>
      <c r="P1046">
        <v>1</v>
      </c>
      <c r="Q1046" t="s">
        <v>2546</v>
      </c>
      <c r="R1046" s="2">
        <v>244481</v>
      </c>
      <c r="S1046" s="2">
        <v>244482</v>
      </c>
      <c r="T1046" t="s">
        <v>2949</v>
      </c>
      <c r="U1046">
        <v>23095553</v>
      </c>
      <c r="V1046" t="s">
        <v>67</v>
      </c>
      <c r="W1046">
        <v>39</v>
      </c>
      <c r="X1046">
        <v>39</v>
      </c>
      <c r="Y1046">
        <v>39</v>
      </c>
      <c r="Z1046">
        <v>39</v>
      </c>
      <c r="AA1046">
        <v>0</v>
      </c>
      <c r="AB1046">
        <v>0</v>
      </c>
      <c r="AC1046">
        <v>0</v>
      </c>
      <c r="AD1046">
        <v>0</v>
      </c>
      <c r="AE1046">
        <v>39</v>
      </c>
      <c r="AF1046">
        <v>39</v>
      </c>
      <c r="AI1046" t="s">
        <v>2537</v>
      </c>
      <c r="AJ1046" t="s">
        <v>989</v>
      </c>
      <c r="AK1046" t="s">
        <v>1007</v>
      </c>
      <c r="AL1046" t="s">
        <v>1008</v>
      </c>
      <c r="AM1046" t="s">
        <v>1009</v>
      </c>
      <c r="AN1046" t="s">
        <v>2538</v>
      </c>
      <c r="AO1046" t="s">
        <v>2539</v>
      </c>
      <c r="AP1046">
        <v>10</v>
      </c>
      <c r="AQ1046">
        <v>1</v>
      </c>
      <c r="AT1046" t="s">
        <v>2540</v>
      </c>
      <c r="AU1046" t="s">
        <v>2562</v>
      </c>
      <c r="AV1046" t="s">
        <v>765</v>
      </c>
      <c r="AW1046" t="s">
        <v>765</v>
      </c>
      <c r="AX1046" t="s">
        <v>990</v>
      </c>
      <c r="AY1046">
        <v>0</v>
      </c>
      <c r="AZ1046" t="s">
        <v>994</v>
      </c>
      <c r="BA1046">
        <v>1179740891519</v>
      </c>
      <c r="BD1046">
        <v>1</v>
      </c>
      <c r="BF1046" t="s">
        <v>2563</v>
      </c>
      <c r="BG1046">
        <v>1333314600</v>
      </c>
      <c r="BH1046" t="s">
        <v>995</v>
      </c>
      <c r="BI1046">
        <v>39</v>
      </c>
      <c r="BJ1046">
        <v>39</v>
      </c>
      <c r="BK1046">
        <v>1300</v>
      </c>
      <c r="BL1046" t="s">
        <v>2543</v>
      </c>
    </row>
    <row r="1047" spans="3:64">
      <c r="C1047" s="2">
        <v>244482</v>
      </c>
      <c r="D1047" s="2">
        <v>244482</v>
      </c>
      <c r="F1047">
        <v>489</v>
      </c>
      <c r="G1047" t="s">
        <v>2531</v>
      </c>
      <c r="H1047">
        <v>23</v>
      </c>
      <c r="I1047" t="s">
        <v>2532</v>
      </c>
      <c r="J1047" t="s">
        <v>985</v>
      </c>
      <c r="K1047" t="s">
        <v>986</v>
      </c>
      <c r="L1047">
        <v>923</v>
      </c>
      <c r="N1047" t="s">
        <v>2544</v>
      </c>
      <c r="O1047" t="s">
        <v>2545</v>
      </c>
      <c r="P1047">
        <v>1</v>
      </c>
      <c r="Q1047" t="s">
        <v>2546</v>
      </c>
      <c r="R1047" s="2">
        <v>244481</v>
      </c>
      <c r="S1047" s="2">
        <v>244482</v>
      </c>
      <c r="T1047" t="s">
        <v>2949</v>
      </c>
      <c r="U1047">
        <v>23095547</v>
      </c>
      <c r="V1047" t="s">
        <v>144</v>
      </c>
      <c r="W1047">
        <v>6</v>
      </c>
      <c r="X1047">
        <v>6</v>
      </c>
      <c r="Y1047">
        <v>6</v>
      </c>
      <c r="Z1047">
        <v>6</v>
      </c>
      <c r="AA1047">
        <v>0</v>
      </c>
      <c r="AB1047">
        <v>0</v>
      </c>
      <c r="AC1047">
        <v>0</v>
      </c>
      <c r="AD1047">
        <v>0</v>
      </c>
      <c r="AE1047">
        <v>6</v>
      </c>
      <c r="AF1047">
        <v>6</v>
      </c>
      <c r="AI1047" t="s">
        <v>2537</v>
      </c>
      <c r="AJ1047" t="s">
        <v>989</v>
      </c>
      <c r="AK1047" t="s">
        <v>1039</v>
      </c>
      <c r="AL1047" t="s">
        <v>1008</v>
      </c>
      <c r="AM1047" t="s">
        <v>1009</v>
      </c>
      <c r="AN1047" t="s">
        <v>2538</v>
      </c>
      <c r="AO1047" t="s">
        <v>2539</v>
      </c>
      <c r="AP1047">
        <v>10</v>
      </c>
      <c r="AQ1047">
        <v>1</v>
      </c>
      <c r="AT1047" t="s">
        <v>2540</v>
      </c>
      <c r="AU1047" t="s">
        <v>2562</v>
      </c>
      <c r="AV1047" t="s">
        <v>765</v>
      </c>
      <c r="AW1047" t="s">
        <v>765</v>
      </c>
      <c r="AX1047" t="s">
        <v>990</v>
      </c>
      <c r="AY1047">
        <v>0</v>
      </c>
      <c r="AZ1047" t="s">
        <v>994</v>
      </c>
      <c r="BA1047">
        <v>1179740891519</v>
      </c>
      <c r="BD1047">
        <v>1</v>
      </c>
      <c r="BF1047" t="s">
        <v>2563</v>
      </c>
      <c r="BG1047">
        <v>1333314600</v>
      </c>
      <c r="BH1047" t="s">
        <v>995</v>
      </c>
      <c r="BI1047">
        <v>6</v>
      </c>
      <c r="BJ1047">
        <v>6</v>
      </c>
      <c r="BK1047">
        <v>1300</v>
      </c>
      <c r="BL1047" t="s">
        <v>2543</v>
      </c>
    </row>
    <row r="1048" spans="3:64">
      <c r="C1048" s="2">
        <v>244482</v>
      </c>
      <c r="D1048" s="2">
        <v>244482</v>
      </c>
      <c r="F1048">
        <v>489</v>
      </c>
      <c r="G1048" t="s">
        <v>2531</v>
      </c>
      <c r="H1048">
        <v>23</v>
      </c>
      <c r="I1048" t="s">
        <v>2532</v>
      </c>
      <c r="J1048" t="s">
        <v>985</v>
      </c>
      <c r="K1048" t="s">
        <v>986</v>
      </c>
      <c r="L1048">
        <v>923</v>
      </c>
      <c r="N1048" t="s">
        <v>2544</v>
      </c>
      <c r="O1048" t="s">
        <v>2545</v>
      </c>
      <c r="P1048">
        <v>1</v>
      </c>
      <c r="Q1048" t="s">
        <v>2546</v>
      </c>
      <c r="R1048" s="2">
        <v>244481</v>
      </c>
      <c r="S1048" s="2">
        <v>244482</v>
      </c>
      <c r="T1048" t="s">
        <v>2949</v>
      </c>
      <c r="U1048">
        <v>23095543</v>
      </c>
      <c r="V1048" t="s">
        <v>80</v>
      </c>
      <c r="W1048">
        <v>7</v>
      </c>
      <c r="X1048">
        <v>21</v>
      </c>
      <c r="Y1048">
        <v>7</v>
      </c>
      <c r="Z1048">
        <v>21</v>
      </c>
      <c r="AA1048">
        <v>0</v>
      </c>
      <c r="AB1048">
        <v>0</v>
      </c>
      <c r="AC1048">
        <v>0</v>
      </c>
      <c r="AD1048">
        <v>0</v>
      </c>
      <c r="AE1048">
        <v>7</v>
      </c>
      <c r="AF1048">
        <v>21</v>
      </c>
      <c r="AI1048" t="s">
        <v>2537</v>
      </c>
      <c r="AJ1048" t="s">
        <v>989</v>
      </c>
      <c r="AK1048" t="s">
        <v>1007</v>
      </c>
      <c r="AL1048" t="s">
        <v>1008</v>
      </c>
      <c r="AM1048" t="s">
        <v>1009</v>
      </c>
      <c r="AN1048" t="s">
        <v>2538</v>
      </c>
      <c r="AO1048" t="s">
        <v>2539</v>
      </c>
      <c r="AP1048">
        <v>10</v>
      </c>
      <c r="AQ1048">
        <v>1</v>
      </c>
      <c r="AT1048" t="s">
        <v>2540</v>
      </c>
      <c r="AU1048" t="s">
        <v>2562</v>
      </c>
      <c r="AV1048" t="s">
        <v>1010</v>
      </c>
      <c r="AW1048" t="s">
        <v>765</v>
      </c>
      <c r="AX1048" t="s">
        <v>990</v>
      </c>
      <c r="AY1048">
        <v>0</v>
      </c>
      <c r="AZ1048" t="s">
        <v>994</v>
      </c>
      <c r="BA1048">
        <v>1179740891519</v>
      </c>
      <c r="BD1048">
        <v>1</v>
      </c>
      <c r="BF1048" t="s">
        <v>2563</v>
      </c>
      <c r="BG1048">
        <v>1333314600</v>
      </c>
      <c r="BH1048" t="s">
        <v>995</v>
      </c>
      <c r="BI1048">
        <v>7</v>
      </c>
      <c r="BJ1048">
        <v>21</v>
      </c>
      <c r="BK1048">
        <v>1300</v>
      </c>
      <c r="BL1048" t="s">
        <v>2543</v>
      </c>
    </row>
    <row r="1049" spans="3:64">
      <c r="C1049" s="2">
        <v>244482</v>
      </c>
      <c r="D1049" s="2">
        <v>244482</v>
      </c>
      <c r="F1049">
        <v>489</v>
      </c>
      <c r="G1049" t="s">
        <v>2531</v>
      </c>
      <c r="H1049">
        <v>23</v>
      </c>
      <c r="I1049" t="s">
        <v>2532</v>
      </c>
      <c r="J1049" t="s">
        <v>985</v>
      </c>
      <c r="K1049" t="s">
        <v>986</v>
      </c>
      <c r="L1049">
        <v>923</v>
      </c>
      <c r="N1049" t="s">
        <v>2544</v>
      </c>
      <c r="O1049" t="s">
        <v>2545</v>
      </c>
      <c r="P1049">
        <v>1</v>
      </c>
      <c r="Q1049" t="s">
        <v>2546</v>
      </c>
      <c r="R1049" s="2">
        <v>244481</v>
      </c>
      <c r="S1049" s="2">
        <v>244482</v>
      </c>
      <c r="T1049" t="s">
        <v>2949</v>
      </c>
      <c r="U1049">
        <v>23086969</v>
      </c>
      <c r="V1049" t="s">
        <v>189</v>
      </c>
      <c r="W1049">
        <v>24</v>
      </c>
      <c r="X1049">
        <v>24</v>
      </c>
      <c r="Y1049">
        <v>24</v>
      </c>
      <c r="Z1049">
        <v>24</v>
      </c>
      <c r="AA1049">
        <v>0</v>
      </c>
      <c r="AB1049">
        <v>0</v>
      </c>
      <c r="AC1049">
        <v>0</v>
      </c>
      <c r="AD1049">
        <v>0</v>
      </c>
      <c r="AE1049">
        <v>24</v>
      </c>
      <c r="AF1049">
        <v>24</v>
      </c>
      <c r="AI1049" t="s">
        <v>2537</v>
      </c>
      <c r="AJ1049" t="s">
        <v>989</v>
      </c>
      <c r="AK1049" t="s">
        <v>1039</v>
      </c>
      <c r="AL1049" t="s">
        <v>1008</v>
      </c>
      <c r="AM1049" t="s">
        <v>1009</v>
      </c>
      <c r="AN1049" t="s">
        <v>2538</v>
      </c>
      <c r="AO1049" t="s">
        <v>2539</v>
      </c>
      <c r="AP1049">
        <v>10</v>
      </c>
      <c r="AQ1049">
        <v>1</v>
      </c>
      <c r="AT1049" t="s">
        <v>2540</v>
      </c>
      <c r="AU1049" t="s">
        <v>2562</v>
      </c>
      <c r="AV1049" t="s">
        <v>765</v>
      </c>
      <c r="AW1049" t="s">
        <v>765</v>
      </c>
      <c r="AX1049" t="s">
        <v>990</v>
      </c>
      <c r="AY1049">
        <v>0</v>
      </c>
      <c r="AZ1049" t="s">
        <v>994</v>
      </c>
      <c r="BA1049">
        <v>1179740891519</v>
      </c>
      <c r="BD1049">
        <v>1</v>
      </c>
      <c r="BF1049" t="s">
        <v>2563</v>
      </c>
      <c r="BG1049">
        <v>1333314600</v>
      </c>
      <c r="BH1049" t="s">
        <v>995</v>
      </c>
      <c r="BI1049">
        <v>24</v>
      </c>
      <c r="BJ1049">
        <v>24</v>
      </c>
      <c r="BK1049">
        <v>1300</v>
      </c>
      <c r="BL1049" t="s">
        <v>2543</v>
      </c>
    </row>
    <row r="1050" spans="3:64">
      <c r="C1050" s="2">
        <v>244482</v>
      </c>
      <c r="D1050" s="2">
        <v>244482</v>
      </c>
      <c r="F1050">
        <v>489</v>
      </c>
      <c r="G1050" t="s">
        <v>2531</v>
      </c>
      <c r="H1050">
        <v>23</v>
      </c>
      <c r="I1050" t="s">
        <v>2532</v>
      </c>
      <c r="J1050" t="s">
        <v>985</v>
      </c>
      <c r="K1050" t="s">
        <v>986</v>
      </c>
      <c r="L1050">
        <v>923</v>
      </c>
      <c r="N1050" t="s">
        <v>2544</v>
      </c>
      <c r="O1050" t="s">
        <v>2545</v>
      </c>
      <c r="P1050">
        <v>1</v>
      </c>
      <c r="Q1050" t="s">
        <v>2546</v>
      </c>
      <c r="R1050" s="2">
        <v>244481</v>
      </c>
      <c r="S1050" s="2">
        <v>244482</v>
      </c>
      <c r="T1050" t="s">
        <v>2949</v>
      </c>
      <c r="U1050">
        <v>23086967</v>
      </c>
      <c r="V1050" t="s">
        <v>209</v>
      </c>
      <c r="W1050">
        <v>21</v>
      </c>
      <c r="X1050">
        <v>21</v>
      </c>
      <c r="Y1050">
        <v>21</v>
      </c>
      <c r="Z1050">
        <v>21</v>
      </c>
      <c r="AA1050">
        <v>0</v>
      </c>
      <c r="AB1050">
        <v>0</v>
      </c>
      <c r="AC1050">
        <v>0</v>
      </c>
      <c r="AD1050">
        <v>0</v>
      </c>
      <c r="AE1050">
        <v>21</v>
      </c>
      <c r="AF1050">
        <v>21</v>
      </c>
      <c r="AI1050" t="s">
        <v>2537</v>
      </c>
      <c r="AJ1050" t="s">
        <v>989</v>
      </c>
      <c r="AK1050" t="s">
        <v>1039</v>
      </c>
      <c r="AL1050" t="s">
        <v>1008</v>
      </c>
      <c r="AM1050" t="s">
        <v>1009</v>
      </c>
      <c r="AN1050" t="s">
        <v>2538</v>
      </c>
      <c r="AO1050" t="s">
        <v>2539</v>
      </c>
      <c r="AP1050">
        <v>10</v>
      </c>
      <c r="AQ1050">
        <v>1</v>
      </c>
      <c r="AT1050" t="s">
        <v>2540</v>
      </c>
      <c r="AU1050" t="s">
        <v>2562</v>
      </c>
      <c r="AV1050" t="s">
        <v>765</v>
      </c>
      <c r="AW1050" t="s">
        <v>765</v>
      </c>
      <c r="AX1050" t="s">
        <v>990</v>
      </c>
      <c r="AY1050">
        <v>0</v>
      </c>
      <c r="AZ1050" t="s">
        <v>994</v>
      </c>
      <c r="BA1050">
        <v>1179740891519</v>
      </c>
      <c r="BD1050">
        <v>1</v>
      </c>
      <c r="BF1050" t="s">
        <v>2563</v>
      </c>
      <c r="BG1050">
        <v>1333314600</v>
      </c>
      <c r="BH1050" t="s">
        <v>995</v>
      </c>
      <c r="BI1050">
        <v>21</v>
      </c>
      <c r="BJ1050">
        <v>21</v>
      </c>
      <c r="BK1050">
        <v>1300</v>
      </c>
      <c r="BL1050" t="s">
        <v>2543</v>
      </c>
    </row>
    <row r="1051" spans="3:64">
      <c r="C1051" s="2">
        <v>244482</v>
      </c>
      <c r="D1051" s="2">
        <v>244482</v>
      </c>
      <c r="F1051">
        <v>489</v>
      </c>
      <c r="G1051" t="s">
        <v>2531</v>
      </c>
      <c r="H1051">
        <v>23</v>
      </c>
      <c r="I1051" t="s">
        <v>2532</v>
      </c>
      <c r="J1051" t="s">
        <v>985</v>
      </c>
      <c r="K1051" t="s">
        <v>986</v>
      </c>
      <c r="L1051">
        <v>923</v>
      </c>
      <c r="N1051" t="s">
        <v>2544</v>
      </c>
      <c r="O1051" t="s">
        <v>2545</v>
      </c>
      <c r="P1051">
        <v>1</v>
      </c>
      <c r="Q1051" t="s">
        <v>2546</v>
      </c>
      <c r="R1051" s="2">
        <v>244481</v>
      </c>
      <c r="S1051" s="2">
        <v>244482</v>
      </c>
      <c r="T1051" t="s">
        <v>2949</v>
      </c>
      <c r="U1051">
        <v>23090975</v>
      </c>
      <c r="V1051" t="s">
        <v>249</v>
      </c>
      <c r="W1051">
        <v>33</v>
      </c>
      <c r="X1051">
        <v>33</v>
      </c>
      <c r="Y1051">
        <v>33</v>
      </c>
      <c r="Z1051">
        <v>33</v>
      </c>
      <c r="AA1051">
        <v>0</v>
      </c>
      <c r="AB1051">
        <v>0</v>
      </c>
      <c r="AC1051">
        <v>0</v>
      </c>
      <c r="AD1051">
        <v>0</v>
      </c>
      <c r="AE1051">
        <v>33</v>
      </c>
      <c r="AF1051">
        <v>33</v>
      </c>
      <c r="AI1051" t="s">
        <v>2537</v>
      </c>
      <c r="AJ1051" t="s">
        <v>989</v>
      </c>
      <c r="AK1051" t="s">
        <v>1039</v>
      </c>
      <c r="AL1051" t="s">
        <v>1008</v>
      </c>
      <c r="AM1051" t="s">
        <v>1009</v>
      </c>
      <c r="AN1051" t="s">
        <v>2538</v>
      </c>
      <c r="AO1051" t="s">
        <v>2539</v>
      </c>
      <c r="AP1051">
        <v>10</v>
      </c>
      <c r="AQ1051">
        <v>1</v>
      </c>
      <c r="AT1051" t="s">
        <v>2540</v>
      </c>
      <c r="AU1051" t="s">
        <v>2562</v>
      </c>
      <c r="AV1051" t="s">
        <v>765</v>
      </c>
      <c r="AW1051" t="s">
        <v>765</v>
      </c>
      <c r="AX1051" t="s">
        <v>990</v>
      </c>
      <c r="AY1051">
        <v>0</v>
      </c>
      <c r="AZ1051" t="s">
        <v>994</v>
      </c>
      <c r="BA1051">
        <v>1179740891519</v>
      </c>
      <c r="BD1051">
        <v>1</v>
      </c>
      <c r="BF1051" t="s">
        <v>2563</v>
      </c>
      <c r="BG1051">
        <v>1333314600</v>
      </c>
      <c r="BH1051" t="s">
        <v>995</v>
      </c>
      <c r="BI1051">
        <v>33</v>
      </c>
      <c r="BJ1051">
        <v>33</v>
      </c>
      <c r="BK1051">
        <v>1300</v>
      </c>
      <c r="BL1051" t="s">
        <v>2543</v>
      </c>
    </row>
    <row r="1052" spans="3:64">
      <c r="C1052" s="2">
        <v>244482</v>
      </c>
      <c r="D1052" s="2">
        <v>244482</v>
      </c>
      <c r="F1052">
        <v>489</v>
      </c>
      <c r="G1052" t="s">
        <v>2531</v>
      </c>
      <c r="H1052">
        <v>23</v>
      </c>
      <c r="I1052" t="s">
        <v>2532</v>
      </c>
      <c r="J1052" t="s">
        <v>985</v>
      </c>
      <c r="K1052" t="s">
        <v>986</v>
      </c>
      <c r="L1052">
        <v>923</v>
      </c>
      <c r="N1052" t="s">
        <v>2544</v>
      </c>
      <c r="O1052" t="s">
        <v>2545</v>
      </c>
      <c r="P1052">
        <v>1</v>
      </c>
      <c r="Q1052" t="s">
        <v>2546</v>
      </c>
      <c r="R1052" s="2">
        <v>244481</v>
      </c>
      <c r="S1052" s="2">
        <v>244482</v>
      </c>
      <c r="T1052" t="s">
        <v>2949</v>
      </c>
      <c r="U1052">
        <v>23015267</v>
      </c>
      <c r="V1052" t="s">
        <v>183</v>
      </c>
      <c r="W1052">
        <v>20</v>
      </c>
      <c r="X1052">
        <v>20</v>
      </c>
      <c r="Y1052">
        <v>20</v>
      </c>
      <c r="Z1052">
        <v>20</v>
      </c>
      <c r="AA1052">
        <v>0</v>
      </c>
      <c r="AB1052">
        <v>0</v>
      </c>
      <c r="AC1052">
        <v>0</v>
      </c>
      <c r="AD1052">
        <v>0</v>
      </c>
      <c r="AE1052">
        <v>20</v>
      </c>
      <c r="AF1052">
        <v>20</v>
      </c>
      <c r="AI1052" t="s">
        <v>2537</v>
      </c>
      <c r="AJ1052" t="s">
        <v>989</v>
      </c>
      <c r="AK1052" t="s">
        <v>1039</v>
      </c>
      <c r="AL1052" t="s">
        <v>1008</v>
      </c>
      <c r="AM1052" t="s">
        <v>1009</v>
      </c>
      <c r="AN1052" t="s">
        <v>2538</v>
      </c>
      <c r="AO1052" t="s">
        <v>2539</v>
      </c>
      <c r="AP1052">
        <v>10</v>
      </c>
      <c r="AQ1052">
        <v>1</v>
      </c>
      <c r="AT1052" t="s">
        <v>2540</v>
      </c>
      <c r="AU1052" t="s">
        <v>2562</v>
      </c>
      <c r="AV1052" t="s">
        <v>765</v>
      </c>
      <c r="AW1052" t="s">
        <v>765</v>
      </c>
      <c r="AX1052" t="s">
        <v>990</v>
      </c>
      <c r="AY1052">
        <v>0</v>
      </c>
      <c r="AZ1052" t="s">
        <v>994</v>
      </c>
      <c r="BA1052">
        <v>1179740891519</v>
      </c>
      <c r="BD1052">
        <v>1</v>
      </c>
      <c r="BF1052" t="s">
        <v>2563</v>
      </c>
      <c r="BG1052">
        <v>1333314600</v>
      </c>
      <c r="BH1052" t="s">
        <v>995</v>
      </c>
      <c r="BI1052">
        <v>20</v>
      </c>
      <c r="BJ1052">
        <v>20</v>
      </c>
      <c r="BK1052">
        <v>1300</v>
      </c>
      <c r="BL1052" t="s">
        <v>2543</v>
      </c>
    </row>
    <row r="1053" spans="3:64">
      <c r="C1053" s="2">
        <v>244482</v>
      </c>
      <c r="D1053" s="2">
        <v>244482</v>
      </c>
      <c r="F1053">
        <v>489</v>
      </c>
      <c r="G1053" t="s">
        <v>2531</v>
      </c>
      <c r="H1053">
        <v>23</v>
      </c>
      <c r="I1053" t="s">
        <v>2532</v>
      </c>
      <c r="J1053" t="s">
        <v>985</v>
      </c>
      <c r="K1053" t="s">
        <v>986</v>
      </c>
      <c r="L1053">
        <v>923</v>
      </c>
      <c r="N1053" t="s">
        <v>2544</v>
      </c>
      <c r="O1053" t="s">
        <v>2545</v>
      </c>
      <c r="P1053">
        <v>1</v>
      </c>
      <c r="Q1053" t="s">
        <v>2546</v>
      </c>
      <c r="R1053" s="2">
        <v>244481</v>
      </c>
      <c r="S1053" s="2">
        <v>244482</v>
      </c>
      <c r="T1053" t="s">
        <v>2949</v>
      </c>
      <c r="U1053">
        <v>23086966</v>
      </c>
      <c r="V1053" t="s">
        <v>199</v>
      </c>
      <c r="W1053">
        <v>18</v>
      </c>
      <c r="X1053">
        <v>18</v>
      </c>
      <c r="Y1053">
        <v>18</v>
      </c>
      <c r="Z1053">
        <v>18</v>
      </c>
      <c r="AA1053">
        <v>0</v>
      </c>
      <c r="AB1053">
        <v>0</v>
      </c>
      <c r="AC1053">
        <v>0</v>
      </c>
      <c r="AD1053">
        <v>0</v>
      </c>
      <c r="AE1053">
        <v>18</v>
      </c>
      <c r="AF1053">
        <v>18</v>
      </c>
      <c r="AI1053" t="s">
        <v>2537</v>
      </c>
      <c r="AJ1053" t="s">
        <v>989</v>
      </c>
      <c r="AK1053" t="s">
        <v>1039</v>
      </c>
      <c r="AL1053" t="s">
        <v>1008</v>
      </c>
      <c r="AM1053" t="s">
        <v>1009</v>
      </c>
      <c r="AN1053" t="s">
        <v>2538</v>
      </c>
      <c r="AO1053" t="s">
        <v>2539</v>
      </c>
      <c r="AP1053">
        <v>10</v>
      </c>
      <c r="AQ1053">
        <v>1</v>
      </c>
      <c r="AT1053" t="s">
        <v>2540</v>
      </c>
      <c r="AU1053" t="s">
        <v>2562</v>
      </c>
      <c r="AV1053" t="s">
        <v>765</v>
      </c>
      <c r="AW1053" t="s">
        <v>765</v>
      </c>
      <c r="AX1053" t="s">
        <v>990</v>
      </c>
      <c r="AY1053">
        <v>0</v>
      </c>
      <c r="AZ1053" t="s">
        <v>994</v>
      </c>
      <c r="BA1053">
        <v>1179740891519</v>
      </c>
      <c r="BD1053">
        <v>1</v>
      </c>
      <c r="BF1053" t="s">
        <v>2563</v>
      </c>
      <c r="BG1053">
        <v>1333314600</v>
      </c>
      <c r="BH1053" t="s">
        <v>995</v>
      </c>
      <c r="BI1053">
        <v>18</v>
      </c>
      <c r="BJ1053">
        <v>18</v>
      </c>
      <c r="BK1053">
        <v>1300</v>
      </c>
      <c r="BL1053" t="s">
        <v>2543</v>
      </c>
    </row>
    <row r="1054" spans="3:64">
      <c r="C1054" s="2">
        <v>244482</v>
      </c>
      <c r="D1054" s="2">
        <v>244482</v>
      </c>
      <c r="F1054">
        <v>489</v>
      </c>
      <c r="G1054" t="s">
        <v>2531</v>
      </c>
      <c r="H1054">
        <v>23</v>
      </c>
      <c r="I1054" t="s">
        <v>2532</v>
      </c>
      <c r="J1054" t="s">
        <v>985</v>
      </c>
      <c r="K1054" t="s">
        <v>986</v>
      </c>
      <c r="L1054">
        <v>923</v>
      </c>
      <c r="N1054" t="s">
        <v>2544</v>
      </c>
      <c r="O1054" t="s">
        <v>2545</v>
      </c>
      <c r="P1054">
        <v>1</v>
      </c>
      <c r="Q1054" t="s">
        <v>2546</v>
      </c>
      <c r="R1054" s="2">
        <v>244481</v>
      </c>
      <c r="S1054" s="2">
        <v>244482</v>
      </c>
      <c r="T1054" t="s">
        <v>2949</v>
      </c>
      <c r="U1054">
        <v>23039556</v>
      </c>
      <c r="V1054" t="s">
        <v>267</v>
      </c>
      <c r="W1054">
        <v>32</v>
      </c>
      <c r="X1054">
        <v>160</v>
      </c>
      <c r="Y1054">
        <v>32</v>
      </c>
      <c r="Z1054">
        <v>160</v>
      </c>
      <c r="AA1054">
        <v>0</v>
      </c>
      <c r="AB1054">
        <v>0</v>
      </c>
      <c r="AC1054">
        <v>0</v>
      </c>
      <c r="AD1054">
        <v>0</v>
      </c>
      <c r="AE1054">
        <v>32</v>
      </c>
      <c r="AF1054">
        <v>160</v>
      </c>
      <c r="AI1054" t="s">
        <v>2537</v>
      </c>
      <c r="AJ1054" t="s">
        <v>989</v>
      </c>
      <c r="AK1054" t="s">
        <v>1039</v>
      </c>
      <c r="AL1054" t="s">
        <v>1008</v>
      </c>
      <c r="AM1054" t="s">
        <v>1009</v>
      </c>
      <c r="AN1054" t="s">
        <v>2538</v>
      </c>
      <c r="AO1054" t="s">
        <v>2539</v>
      </c>
      <c r="AP1054">
        <v>10</v>
      </c>
      <c r="AQ1054">
        <v>1</v>
      </c>
      <c r="AT1054" t="s">
        <v>2540</v>
      </c>
      <c r="AU1054" t="s">
        <v>2562</v>
      </c>
      <c r="AV1054" t="s">
        <v>1010</v>
      </c>
      <c r="AW1054" t="s">
        <v>765</v>
      </c>
      <c r="AX1054" t="s">
        <v>990</v>
      </c>
      <c r="AY1054">
        <v>0</v>
      </c>
      <c r="AZ1054" t="s">
        <v>994</v>
      </c>
      <c r="BA1054">
        <v>1179740891519</v>
      </c>
      <c r="BD1054">
        <v>1</v>
      </c>
      <c r="BF1054" t="s">
        <v>2563</v>
      </c>
      <c r="BG1054">
        <v>1333314600</v>
      </c>
      <c r="BH1054" t="s">
        <v>995</v>
      </c>
      <c r="BI1054">
        <v>32</v>
      </c>
      <c r="BJ1054">
        <v>160</v>
      </c>
      <c r="BK1054">
        <v>1300</v>
      </c>
      <c r="BL1054" t="s">
        <v>2543</v>
      </c>
    </row>
    <row r="1055" spans="3:64">
      <c r="C1055" s="2">
        <v>244482</v>
      </c>
      <c r="D1055" s="2">
        <v>244482</v>
      </c>
      <c r="F1055">
        <v>489</v>
      </c>
      <c r="G1055" t="s">
        <v>2531</v>
      </c>
      <c r="H1055">
        <v>23</v>
      </c>
      <c r="I1055" t="s">
        <v>2532</v>
      </c>
      <c r="J1055" t="s">
        <v>985</v>
      </c>
      <c r="K1055" t="s">
        <v>986</v>
      </c>
      <c r="L1055">
        <v>923</v>
      </c>
      <c r="N1055" t="s">
        <v>2544</v>
      </c>
      <c r="O1055" t="s">
        <v>2545</v>
      </c>
      <c r="P1055">
        <v>1</v>
      </c>
      <c r="Q1055" t="s">
        <v>2546</v>
      </c>
      <c r="R1055" s="2">
        <v>244481</v>
      </c>
      <c r="S1055" s="2">
        <v>244482</v>
      </c>
      <c r="T1055" t="s">
        <v>2949</v>
      </c>
      <c r="U1055">
        <v>23090984</v>
      </c>
      <c r="V1055" t="s">
        <v>227</v>
      </c>
      <c r="W1055">
        <v>21</v>
      </c>
      <c r="X1055">
        <v>21</v>
      </c>
      <c r="Y1055">
        <v>21</v>
      </c>
      <c r="Z1055">
        <v>21</v>
      </c>
      <c r="AA1055">
        <v>0</v>
      </c>
      <c r="AB1055">
        <v>0</v>
      </c>
      <c r="AC1055">
        <v>0</v>
      </c>
      <c r="AD1055">
        <v>0</v>
      </c>
      <c r="AE1055">
        <v>21</v>
      </c>
      <c r="AF1055">
        <v>21</v>
      </c>
      <c r="AI1055" t="s">
        <v>2537</v>
      </c>
      <c r="AJ1055" t="s">
        <v>989</v>
      </c>
      <c r="AK1055" t="s">
        <v>1039</v>
      </c>
      <c r="AL1055" t="s">
        <v>1008</v>
      </c>
      <c r="AM1055" t="s">
        <v>1009</v>
      </c>
      <c r="AN1055" t="s">
        <v>2538</v>
      </c>
      <c r="AO1055" t="s">
        <v>2539</v>
      </c>
      <c r="AP1055">
        <v>10</v>
      </c>
      <c r="AQ1055">
        <v>1</v>
      </c>
      <c r="AT1055" t="s">
        <v>2540</v>
      </c>
      <c r="AU1055" t="s">
        <v>2562</v>
      </c>
      <c r="AV1055" t="s">
        <v>765</v>
      </c>
      <c r="AW1055" t="s">
        <v>765</v>
      </c>
      <c r="AX1055" t="s">
        <v>990</v>
      </c>
      <c r="AY1055">
        <v>0</v>
      </c>
      <c r="AZ1055" t="s">
        <v>994</v>
      </c>
      <c r="BA1055">
        <v>1179740891519</v>
      </c>
      <c r="BD1055">
        <v>1</v>
      </c>
      <c r="BF1055" t="s">
        <v>2563</v>
      </c>
      <c r="BG1055">
        <v>1333314600</v>
      </c>
      <c r="BH1055" t="s">
        <v>995</v>
      </c>
      <c r="BI1055">
        <v>21</v>
      </c>
      <c r="BJ1055">
        <v>21</v>
      </c>
      <c r="BK1055">
        <v>1300</v>
      </c>
      <c r="BL1055" t="s">
        <v>2543</v>
      </c>
    </row>
    <row r="1056" spans="3:64">
      <c r="C1056" s="2">
        <v>244482</v>
      </c>
      <c r="D1056" s="2">
        <v>244482</v>
      </c>
      <c r="F1056">
        <v>489</v>
      </c>
      <c r="G1056" t="s">
        <v>2531</v>
      </c>
      <c r="H1056">
        <v>23</v>
      </c>
      <c r="I1056" t="s">
        <v>2532</v>
      </c>
      <c r="J1056" t="s">
        <v>985</v>
      </c>
      <c r="K1056" t="s">
        <v>986</v>
      </c>
      <c r="L1056">
        <v>923</v>
      </c>
      <c r="N1056" t="s">
        <v>2544</v>
      </c>
      <c r="O1056" t="s">
        <v>2545</v>
      </c>
      <c r="P1056">
        <v>1</v>
      </c>
      <c r="Q1056" t="s">
        <v>2546</v>
      </c>
      <c r="R1056" s="2">
        <v>244481</v>
      </c>
      <c r="S1056" s="2">
        <v>244482</v>
      </c>
      <c r="T1056" t="s">
        <v>2949</v>
      </c>
      <c r="U1056">
        <v>23084674</v>
      </c>
      <c r="V1056" t="s">
        <v>19</v>
      </c>
      <c r="W1056">
        <v>5</v>
      </c>
      <c r="X1056">
        <v>2</v>
      </c>
      <c r="Y1056">
        <v>5</v>
      </c>
      <c r="Z1056">
        <v>2</v>
      </c>
      <c r="AA1056">
        <v>0</v>
      </c>
      <c r="AB1056">
        <v>0</v>
      </c>
      <c r="AC1056">
        <v>0</v>
      </c>
      <c r="AD1056">
        <v>0</v>
      </c>
      <c r="AE1056">
        <v>5</v>
      </c>
      <c r="AF1056">
        <v>2</v>
      </c>
      <c r="AI1056" t="s">
        <v>2537</v>
      </c>
      <c r="AJ1056" t="s">
        <v>989</v>
      </c>
      <c r="AK1056" t="s">
        <v>1007</v>
      </c>
      <c r="AL1056" t="s">
        <v>1484</v>
      </c>
      <c r="AM1056" t="s">
        <v>1009</v>
      </c>
      <c r="AN1056" t="s">
        <v>2538</v>
      </c>
      <c r="AO1056" t="s">
        <v>2539</v>
      </c>
      <c r="AP1056">
        <v>10</v>
      </c>
      <c r="AQ1056">
        <v>1</v>
      </c>
      <c r="AT1056" t="s">
        <v>2540</v>
      </c>
      <c r="AU1056" t="s">
        <v>2562</v>
      </c>
      <c r="AV1056" t="s">
        <v>914</v>
      </c>
      <c r="AW1056" t="s">
        <v>765</v>
      </c>
      <c r="AX1056" t="s">
        <v>990</v>
      </c>
      <c r="AY1056">
        <v>0</v>
      </c>
      <c r="AZ1056" t="s">
        <v>994</v>
      </c>
      <c r="BA1056">
        <v>1179740891519</v>
      </c>
      <c r="BD1056">
        <v>1</v>
      </c>
      <c r="BF1056" t="s">
        <v>2563</v>
      </c>
      <c r="BG1056">
        <v>1333314600</v>
      </c>
      <c r="BH1056" t="s">
        <v>995</v>
      </c>
      <c r="BI1056">
        <v>5</v>
      </c>
      <c r="BJ1056">
        <v>2</v>
      </c>
      <c r="BK1056">
        <v>1300</v>
      </c>
      <c r="BL1056" t="s">
        <v>2543</v>
      </c>
    </row>
    <row r="1057" spans="3:64">
      <c r="C1057" s="2">
        <v>244482</v>
      </c>
      <c r="D1057" s="2">
        <v>244482</v>
      </c>
      <c r="F1057">
        <v>489</v>
      </c>
      <c r="G1057" t="s">
        <v>2531</v>
      </c>
      <c r="H1057">
        <v>23</v>
      </c>
      <c r="I1057" t="s">
        <v>2532</v>
      </c>
      <c r="J1057" t="s">
        <v>985</v>
      </c>
      <c r="K1057" t="s">
        <v>986</v>
      </c>
      <c r="L1057">
        <v>923</v>
      </c>
      <c r="N1057" t="s">
        <v>2554</v>
      </c>
      <c r="O1057" t="s">
        <v>2555</v>
      </c>
      <c r="P1057">
        <v>1</v>
      </c>
      <c r="Q1057" t="s">
        <v>2556</v>
      </c>
      <c r="R1057" s="2">
        <v>244481</v>
      </c>
      <c r="S1057" s="2">
        <v>244482</v>
      </c>
      <c r="T1057" t="s">
        <v>2950</v>
      </c>
      <c r="U1057">
        <v>23086967</v>
      </c>
      <c r="V1057" t="s">
        <v>209</v>
      </c>
      <c r="W1057">
        <v>3</v>
      </c>
      <c r="X1057">
        <v>3</v>
      </c>
      <c r="Y1057">
        <v>3</v>
      </c>
      <c r="Z1057">
        <v>3</v>
      </c>
      <c r="AA1057">
        <v>0</v>
      </c>
      <c r="AB1057">
        <v>0</v>
      </c>
      <c r="AC1057">
        <v>0</v>
      </c>
      <c r="AD1057">
        <v>0</v>
      </c>
      <c r="AE1057">
        <v>3</v>
      </c>
      <c r="AF1057">
        <v>3</v>
      </c>
      <c r="AI1057" t="s">
        <v>2537</v>
      </c>
      <c r="AJ1057" t="s">
        <v>989</v>
      </c>
      <c r="AK1057" t="s">
        <v>1039</v>
      </c>
      <c r="AL1057" t="s">
        <v>1008</v>
      </c>
      <c r="AM1057" t="s">
        <v>1009</v>
      </c>
      <c r="AN1057" t="s">
        <v>2538</v>
      </c>
      <c r="AO1057" t="s">
        <v>2539</v>
      </c>
      <c r="AP1057">
        <v>10</v>
      </c>
      <c r="AQ1057">
        <v>1</v>
      </c>
      <c r="AT1057" t="s">
        <v>2540</v>
      </c>
      <c r="AU1057" t="s">
        <v>2562</v>
      </c>
      <c r="AV1057" t="s">
        <v>765</v>
      </c>
      <c r="AW1057" t="s">
        <v>765</v>
      </c>
      <c r="AX1057" t="s">
        <v>990</v>
      </c>
      <c r="AY1057">
        <v>0</v>
      </c>
      <c r="AZ1057" t="s">
        <v>994</v>
      </c>
      <c r="BA1057">
        <v>1179740891533</v>
      </c>
      <c r="BD1057">
        <v>1</v>
      </c>
      <c r="BF1057" t="s">
        <v>2563</v>
      </c>
      <c r="BG1057">
        <v>1333314600</v>
      </c>
      <c r="BH1057" t="s">
        <v>995</v>
      </c>
      <c r="BI1057">
        <v>3</v>
      </c>
      <c r="BJ1057">
        <v>3</v>
      </c>
      <c r="BK1057">
        <v>1300</v>
      </c>
      <c r="BL1057" t="s">
        <v>2543</v>
      </c>
    </row>
    <row r="1058" spans="3:64">
      <c r="C1058" s="2">
        <v>244482</v>
      </c>
      <c r="D1058" s="2">
        <v>244482</v>
      </c>
      <c r="F1058">
        <v>489</v>
      </c>
      <c r="G1058" t="s">
        <v>2531</v>
      </c>
      <c r="H1058">
        <v>23</v>
      </c>
      <c r="I1058" t="s">
        <v>2532</v>
      </c>
      <c r="J1058" t="s">
        <v>985</v>
      </c>
      <c r="K1058" t="s">
        <v>986</v>
      </c>
      <c r="L1058">
        <v>923</v>
      </c>
      <c r="N1058" t="s">
        <v>2554</v>
      </c>
      <c r="O1058" t="s">
        <v>2555</v>
      </c>
      <c r="P1058">
        <v>1</v>
      </c>
      <c r="Q1058" t="s">
        <v>2556</v>
      </c>
      <c r="R1058" s="2">
        <v>244481</v>
      </c>
      <c r="S1058" s="2">
        <v>244482</v>
      </c>
      <c r="T1058" t="s">
        <v>2950</v>
      </c>
      <c r="U1058">
        <v>23090984</v>
      </c>
      <c r="V1058" t="s">
        <v>227</v>
      </c>
      <c r="W1058">
        <v>12</v>
      </c>
      <c r="X1058">
        <v>12</v>
      </c>
      <c r="Y1058">
        <v>12</v>
      </c>
      <c r="Z1058">
        <v>12</v>
      </c>
      <c r="AA1058">
        <v>0</v>
      </c>
      <c r="AB1058">
        <v>0</v>
      </c>
      <c r="AC1058">
        <v>0</v>
      </c>
      <c r="AD1058">
        <v>0</v>
      </c>
      <c r="AE1058">
        <v>12</v>
      </c>
      <c r="AF1058">
        <v>12</v>
      </c>
      <c r="AI1058" t="s">
        <v>2537</v>
      </c>
      <c r="AJ1058" t="s">
        <v>989</v>
      </c>
      <c r="AK1058" t="s">
        <v>1039</v>
      </c>
      <c r="AL1058" t="s">
        <v>1008</v>
      </c>
      <c r="AM1058" t="s">
        <v>1009</v>
      </c>
      <c r="AN1058" t="s">
        <v>2538</v>
      </c>
      <c r="AO1058" t="s">
        <v>2539</v>
      </c>
      <c r="AP1058">
        <v>10</v>
      </c>
      <c r="AQ1058">
        <v>1</v>
      </c>
      <c r="AT1058" t="s">
        <v>2540</v>
      </c>
      <c r="AU1058" t="s">
        <v>2562</v>
      </c>
      <c r="AV1058" t="s">
        <v>765</v>
      </c>
      <c r="AW1058" t="s">
        <v>765</v>
      </c>
      <c r="AX1058" t="s">
        <v>990</v>
      </c>
      <c r="AY1058">
        <v>0</v>
      </c>
      <c r="AZ1058" t="s">
        <v>994</v>
      </c>
      <c r="BA1058">
        <v>1179740891533</v>
      </c>
      <c r="BD1058">
        <v>1</v>
      </c>
      <c r="BF1058" t="s">
        <v>2563</v>
      </c>
      <c r="BG1058">
        <v>1333314600</v>
      </c>
      <c r="BH1058" t="s">
        <v>995</v>
      </c>
      <c r="BI1058">
        <v>12</v>
      </c>
      <c r="BJ1058">
        <v>12</v>
      </c>
      <c r="BK1058">
        <v>1300</v>
      </c>
      <c r="BL1058" t="s">
        <v>2543</v>
      </c>
    </row>
    <row r="1059" spans="3:64">
      <c r="C1059" s="2">
        <v>244482</v>
      </c>
      <c r="D1059" s="2">
        <v>244482</v>
      </c>
      <c r="F1059">
        <v>489</v>
      </c>
      <c r="G1059" t="s">
        <v>2531</v>
      </c>
      <c r="H1059">
        <v>23</v>
      </c>
      <c r="I1059" t="s">
        <v>2532</v>
      </c>
      <c r="J1059" t="s">
        <v>985</v>
      </c>
      <c r="K1059" t="s">
        <v>986</v>
      </c>
      <c r="L1059">
        <v>923</v>
      </c>
      <c r="N1059" t="s">
        <v>2554</v>
      </c>
      <c r="O1059" t="s">
        <v>2555</v>
      </c>
      <c r="P1059">
        <v>1</v>
      </c>
      <c r="Q1059" t="s">
        <v>2556</v>
      </c>
      <c r="R1059" s="2">
        <v>244481</v>
      </c>
      <c r="S1059" s="2">
        <v>244482</v>
      </c>
      <c r="T1059" t="s">
        <v>2950</v>
      </c>
      <c r="U1059">
        <v>23095553</v>
      </c>
      <c r="V1059" t="s">
        <v>67</v>
      </c>
      <c r="W1059">
        <v>6</v>
      </c>
      <c r="X1059">
        <v>6</v>
      </c>
      <c r="Y1059">
        <v>6</v>
      </c>
      <c r="Z1059">
        <v>6</v>
      </c>
      <c r="AA1059">
        <v>0</v>
      </c>
      <c r="AB1059">
        <v>0</v>
      </c>
      <c r="AC1059">
        <v>0</v>
      </c>
      <c r="AD1059">
        <v>0</v>
      </c>
      <c r="AE1059">
        <v>6</v>
      </c>
      <c r="AF1059">
        <v>6</v>
      </c>
      <c r="AI1059" t="s">
        <v>2537</v>
      </c>
      <c r="AJ1059" t="s">
        <v>989</v>
      </c>
      <c r="AK1059" t="s">
        <v>1007</v>
      </c>
      <c r="AL1059" t="s">
        <v>1008</v>
      </c>
      <c r="AM1059" t="s">
        <v>1009</v>
      </c>
      <c r="AN1059" t="s">
        <v>2538</v>
      </c>
      <c r="AO1059" t="s">
        <v>2539</v>
      </c>
      <c r="AP1059">
        <v>10</v>
      </c>
      <c r="AQ1059">
        <v>1</v>
      </c>
      <c r="AT1059" t="s">
        <v>2540</v>
      </c>
      <c r="AU1059" t="s">
        <v>2562</v>
      </c>
      <c r="AV1059" t="s">
        <v>765</v>
      </c>
      <c r="AW1059" t="s">
        <v>765</v>
      </c>
      <c r="AX1059" t="s">
        <v>990</v>
      </c>
      <c r="AY1059">
        <v>0</v>
      </c>
      <c r="AZ1059" t="s">
        <v>994</v>
      </c>
      <c r="BA1059">
        <v>1179740891533</v>
      </c>
      <c r="BD1059">
        <v>1</v>
      </c>
      <c r="BF1059" t="s">
        <v>2563</v>
      </c>
      <c r="BG1059">
        <v>1333314600</v>
      </c>
      <c r="BH1059" t="s">
        <v>995</v>
      </c>
      <c r="BI1059">
        <v>6</v>
      </c>
      <c r="BJ1059">
        <v>6</v>
      </c>
      <c r="BK1059">
        <v>1300</v>
      </c>
      <c r="BL1059" t="s">
        <v>2543</v>
      </c>
    </row>
    <row r="1060" spans="3:64">
      <c r="C1060" s="2">
        <v>244482</v>
      </c>
      <c r="D1060" s="2">
        <v>244482</v>
      </c>
      <c r="F1060">
        <v>489</v>
      </c>
      <c r="G1060" t="s">
        <v>2531</v>
      </c>
      <c r="H1060">
        <v>23</v>
      </c>
      <c r="I1060" t="s">
        <v>2532</v>
      </c>
      <c r="J1060" t="s">
        <v>985</v>
      </c>
      <c r="K1060" t="s">
        <v>986</v>
      </c>
      <c r="L1060">
        <v>923</v>
      </c>
      <c r="N1060" t="s">
        <v>2554</v>
      </c>
      <c r="O1060" t="s">
        <v>2555</v>
      </c>
      <c r="P1060">
        <v>1</v>
      </c>
      <c r="Q1060" t="s">
        <v>2556</v>
      </c>
      <c r="R1060" s="2">
        <v>244481</v>
      </c>
      <c r="S1060" s="2">
        <v>244482</v>
      </c>
      <c r="T1060" t="s">
        <v>2950</v>
      </c>
      <c r="U1060">
        <v>23090974</v>
      </c>
      <c r="V1060" t="s">
        <v>211</v>
      </c>
      <c r="W1060">
        <v>6</v>
      </c>
      <c r="X1060">
        <v>6</v>
      </c>
      <c r="Y1060">
        <v>6</v>
      </c>
      <c r="Z1060">
        <v>6</v>
      </c>
      <c r="AA1060">
        <v>0</v>
      </c>
      <c r="AB1060">
        <v>0</v>
      </c>
      <c r="AC1060">
        <v>0</v>
      </c>
      <c r="AD1060">
        <v>0</v>
      </c>
      <c r="AE1060">
        <v>6</v>
      </c>
      <c r="AF1060">
        <v>6</v>
      </c>
      <c r="AI1060" t="s">
        <v>2537</v>
      </c>
      <c r="AJ1060" t="s">
        <v>989</v>
      </c>
      <c r="AK1060" t="s">
        <v>1039</v>
      </c>
      <c r="AL1060" t="s">
        <v>1008</v>
      </c>
      <c r="AM1060" t="s">
        <v>1009</v>
      </c>
      <c r="AN1060" t="s">
        <v>2538</v>
      </c>
      <c r="AO1060" t="s">
        <v>2539</v>
      </c>
      <c r="AP1060">
        <v>10</v>
      </c>
      <c r="AQ1060">
        <v>1</v>
      </c>
      <c r="AT1060" t="s">
        <v>2540</v>
      </c>
      <c r="AU1060" t="s">
        <v>2562</v>
      </c>
      <c r="AV1060" t="s">
        <v>765</v>
      </c>
      <c r="AW1060" t="s">
        <v>765</v>
      </c>
      <c r="AX1060" t="s">
        <v>990</v>
      </c>
      <c r="AY1060">
        <v>0</v>
      </c>
      <c r="AZ1060" t="s">
        <v>994</v>
      </c>
      <c r="BA1060">
        <v>1179740891533</v>
      </c>
      <c r="BD1060">
        <v>1</v>
      </c>
      <c r="BF1060" t="s">
        <v>2563</v>
      </c>
      <c r="BG1060">
        <v>1333314600</v>
      </c>
      <c r="BH1060" t="s">
        <v>995</v>
      </c>
      <c r="BI1060">
        <v>6</v>
      </c>
      <c r="BJ1060">
        <v>6</v>
      </c>
      <c r="BK1060">
        <v>1300</v>
      </c>
      <c r="BL1060" t="s">
        <v>2543</v>
      </c>
    </row>
    <row r="1061" spans="3:64">
      <c r="C1061" s="2">
        <v>244482</v>
      </c>
      <c r="D1061" s="2">
        <v>244482</v>
      </c>
      <c r="F1061">
        <v>489</v>
      </c>
      <c r="G1061" t="s">
        <v>2531</v>
      </c>
      <c r="H1061">
        <v>23</v>
      </c>
      <c r="I1061" t="s">
        <v>2532</v>
      </c>
      <c r="J1061" t="s">
        <v>985</v>
      </c>
      <c r="K1061" t="s">
        <v>986</v>
      </c>
      <c r="L1061">
        <v>923</v>
      </c>
      <c r="N1061" t="s">
        <v>2554</v>
      </c>
      <c r="O1061" t="s">
        <v>2555</v>
      </c>
      <c r="P1061">
        <v>1</v>
      </c>
      <c r="Q1061" t="s">
        <v>2556</v>
      </c>
      <c r="R1061" s="2">
        <v>244481</v>
      </c>
      <c r="S1061" s="2">
        <v>244482</v>
      </c>
      <c r="T1061" t="s">
        <v>2950</v>
      </c>
      <c r="U1061">
        <v>23087034</v>
      </c>
      <c r="V1061" t="s">
        <v>158</v>
      </c>
      <c r="W1061">
        <v>10</v>
      </c>
      <c r="X1061">
        <v>10</v>
      </c>
      <c r="Y1061">
        <v>10</v>
      </c>
      <c r="Z1061">
        <v>10</v>
      </c>
      <c r="AA1061">
        <v>0</v>
      </c>
      <c r="AB1061">
        <v>0</v>
      </c>
      <c r="AC1061">
        <v>0</v>
      </c>
      <c r="AD1061">
        <v>0</v>
      </c>
      <c r="AE1061">
        <v>10</v>
      </c>
      <c r="AF1061">
        <v>10</v>
      </c>
      <c r="AI1061" t="s">
        <v>2537</v>
      </c>
      <c r="AJ1061" t="s">
        <v>989</v>
      </c>
      <c r="AK1061" t="s">
        <v>1039</v>
      </c>
      <c r="AL1061" t="s">
        <v>1008</v>
      </c>
      <c r="AM1061" t="s">
        <v>1009</v>
      </c>
      <c r="AN1061" t="s">
        <v>2538</v>
      </c>
      <c r="AO1061" t="s">
        <v>2539</v>
      </c>
      <c r="AP1061">
        <v>10</v>
      </c>
      <c r="AQ1061">
        <v>1</v>
      </c>
      <c r="AT1061" t="s">
        <v>2540</v>
      </c>
      <c r="AU1061" t="s">
        <v>2562</v>
      </c>
      <c r="AV1061" t="s">
        <v>765</v>
      </c>
      <c r="AW1061" t="s">
        <v>765</v>
      </c>
      <c r="AX1061" t="s">
        <v>990</v>
      </c>
      <c r="AY1061">
        <v>0</v>
      </c>
      <c r="AZ1061" t="s">
        <v>994</v>
      </c>
      <c r="BA1061">
        <v>1179740891533</v>
      </c>
      <c r="BD1061">
        <v>1</v>
      </c>
      <c r="BF1061" t="s">
        <v>2563</v>
      </c>
      <c r="BG1061">
        <v>1333314600</v>
      </c>
      <c r="BH1061" t="s">
        <v>995</v>
      </c>
      <c r="BI1061">
        <v>10</v>
      </c>
      <c r="BJ1061">
        <v>10</v>
      </c>
      <c r="BK1061">
        <v>1300</v>
      </c>
      <c r="BL1061" t="s">
        <v>2543</v>
      </c>
    </row>
    <row r="1062" spans="3:64">
      <c r="C1062" s="2">
        <v>244482</v>
      </c>
      <c r="D1062" s="2">
        <v>244482</v>
      </c>
      <c r="F1062">
        <v>489</v>
      </c>
      <c r="G1062" t="s">
        <v>2531</v>
      </c>
      <c r="H1062">
        <v>23</v>
      </c>
      <c r="I1062" t="s">
        <v>2532</v>
      </c>
      <c r="J1062" t="s">
        <v>985</v>
      </c>
      <c r="K1062" t="s">
        <v>986</v>
      </c>
      <c r="L1062">
        <v>923</v>
      </c>
      <c r="N1062" t="s">
        <v>2554</v>
      </c>
      <c r="O1062" t="s">
        <v>2555</v>
      </c>
      <c r="P1062">
        <v>1</v>
      </c>
      <c r="Q1062" t="s">
        <v>2556</v>
      </c>
      <c r="R1062" s="2">
        <v>244481</v>
      </c>
      <c r="S1062" s="2">
        <v>244482</v>
      </c>
      <c r="T1062" t="s">
        <v>2950</v>
      </c>
      <c r="U1062">
        <v>23086968</v>
      </c>
      <c r="V1062" t="s">
        <v>247</v>
      </c>
      <c r="W1062">
        <v>12</v>
      </c>
      <c r="X1062">
        <v>12</v>
      </c>
      <c r="Y1062">
        <v>12</v>
      </c>
      <c r="Z1062">
        <v>12</v>
      </c>
      <c r="AA1062">
        <v>0</v>
      </c>
      <c r="AB1062">
        <v>0</v>
      </c>
      <c r="AC1062">
        <v>0</v>
      </c>
      <c r="AD1062">
        <v>0</v>
      </c>
      <c r="AE1062">
        <v>12</v>
      </c>
      <c r="AF1062">
        <v>12</v>
      </c>
      <c r="AI1062" t="s">
        <v>2537</v>
      </c>
      <c r="AJ1062" t="s">
        <v>989</v>
      </c>
      <c r="AK1062" t="s">
        <v>1039</v>
      </c>
      <c r="AL1062" t="s">
        <v>1008</v>
      </c>
      <c r="AM1062" t="s">
        <v>1009</v>
      </c>
      <c r="AN1062" t="s">
        <v>2538</v>
      </c>
      <c r="AO1062" t="s">
        <v>2539</v>
      </c>
      <c r="AP1062">
        <v>10</v>
      </c>
      <c r="AQ1062">
        <v>1</v>
      </c>
      <c r="AT1062" t="s">
        <v>2540</v>
      </c>
      <c r="AU1062" t="s">
        <v>2562</v>
      </c>
      <c r="AV1062" t="s">
        <v>765</v>
      </c>
      <c r="AW1062" t="s">
        <v>765</v>
      </c>
      <c r="AX1062" t="s">
        <v>990</v>
      </c>
      <c r="AY1062">
        <v>0</v>
      </c>
      <c r="AZ1062" t="s">
        <v>994</v>
      </c>
      <c r="BA1062">
        <v>1179740891533</v>
      </c>
      <c r="BD1062">
        <v>1</v>
      </c>
      <c r="BF1062" t="s">
        <v>2563</v>
      </c>
      <c r="BG1062">
        <v>1333314600</v>
      </c>
      <c r="BH1062" t="s">
        <v>995</v>
      </c>
      <c r="BI1062">
        <v>12</v>
      </c>
      <c r="BJ1062">
        <v>12</v>
      </c>
      <c r="BK1062">
        <v>1300</v>
      </c>
      <c r="BL1062" t="s">
        <v>2543</v>
      </c>
    </row>
    <row r="1063" spans="3:64">
      <c r="C1063" s="2">
        <v>244482</v>
      </c>
      <c r="D1063" s="2">
        <v>244482</v>
      </c>
      <c r="F1063">
        <v>489</v>
      </c>
      <c r="G1063" t="s">
        <v>2531</v>
      </c>
      <c r="H1063">
        <v>23</v>
      </c>
      <c r="I1063" t="s">
        <v>2532</v>
      </c>
      <c r="J1063" t="s">
        <v>985</v>
      </c>
      <c r="K1063" t="s">
        <v>986</v>
      </c>
      <c r="L1063">
        <v>923</v>
      </c>
      <c r="N1063" t="s">
        <v>2554</v>
      </c>
      <c r="O1063" t="s">
        <v>2555</v>
      </c>
      <c r="P1063">
        <v>1</v>
      </c>
      <c r="Q1063" t="s">
        <v>2556</v>
      </c>
      <c r="R1063" s="2">
        <v>244481</v>
      </c>
      <c r="S1063" s="2">
        <v>244482</v>
      </c>
      <c r="T1063" t="s">
        <v>2950</v>
      </c>
      <c r="U1063">
        <v>23090969</v>
      </c>
      <c r="V1063" t="s">
        <v>273</v>
      </c>
      <c r="W1063">
        <v>24</v>
      </c>
      <c r="X1063">
        <v>24</v>
      </c>
      <c r="Y1063">
        <v>24</v>
      </c>
      <c r="Z1063">
        <v>24</v>
      </c>
      <c r="AA1063">
        <v>0</v>
      </c>
      <c r="AB1063">
        <v>0</v>
      </c>
      <c r="AC1063">
        <v>0</v>
      </c>
      <c r="AD1063">
        <v>0</v>
      </c>
      <c r="AE1063">
        <v>24</v>
      </c>
      <c r="AF1063">
        <v>24</v>
      </c>
      <c r="AI1063" t="s">
        <v>2537</v>
      </c>
      <c r="AJ1063" t="s">
        <v>989</v>
      </c>
      <c r="AK1063" t="s">
        <v>1039</v>
      </c>
      <c r="AL1063" t="s">
        <v>1008</v>
      </c>
      <c r="AM1063" t="s">
        <v>1009</v>
      </c>
      <c r="AN1063" t="s">
        <v>2538</v>
      </c>
      <c r="AO1063" t="s">
        <v>2539</v>
      </c>
      <c r="AP1063">
        <v>10</v>
      </c>
      <c r="AQ1063">
        <v>1</v>
      </c>
      <c r="AT1063" t="s">
        <v>2540</v>
      </c>
      <c r="AU1063" t="s">
        <v>2562</v>
      </c>
      <c r="AV1063" t="s">
        <v>765</v>
      </c>
      <c r="AW1063" t="s">
        <v>765</v>
      </c>
      <c r="AX1063" t="s">
        <v>990</v>
      </c>
      <c r="AY1063">
        <v>0</v>
      </c>
      <c r="AZ1063" t="s">
        <v>994</v>
      </c>
      <c r="BA1063">
        <v>1179740891533</v>
      </c>
      <c r="BD1063">
        <v>1</v>
      </c>
      <c r="BF1063" t="s">
        <v>2563</v>
      </c>
      <c r="BG1063">
        <v>1333314600</v>
      </c>
      <c r="BH1063" t="s">
        <v>995</v>
      </c>
      <c r="BI1063">
        <v>24</v>
      </c>
      <c r="BJ1063">
        <v>24</v>
      </c>
      <c r="BK1063">
        <v>1300</v>
      </c>
      <c r="BL1063" t="s">
        <v>2543</v>
      </c>
    </row>
    <row r="1064" spans="3:64">
      <c r="C1064" s="2">
        <v>244482</v>
      </c>
      <c r="D1064" s="2">
        <v>244482</v>
      </c>
      <c r="F1064">
        <v>489</v>
      </c>
      <c r="G1064" t="s">
        <v>2531</v>
      </c>
      <c r="H1064">
        <v>23</v>
      </c>
      <c r="I1064" t="s">
        <v>2532</v>
      </c>
      <c r="J1064" t="s">
        <v>985</v>
      </c>
      <c r="K1064" t="s">
        <v>986</v>
      </c>
      <c r="L1064">
        <v>923</v>
      </c>
      <c r="N1064" t="s">
        <v>2554</v>
      </c>
      <c r="O1064" t="s">
        <v>2555</v>
      </c>
      <c r="P1064">
        <v>1</v>
      </c>
      <c r="Q1064" t="s">
        <v>2556</v>
      </c>
      <c r="R1064" s="2">
        <v>244481</v>
      </c>
      <c r="S1064" s="2">
        <v>244482</v>
      </c>
      <c r="T1064" t="s">
        <v>2950</v>
      </c>
      <c r="U1064">
        <v>23084674</v>
      </c>
      <c r="V1064" t="s">
        <v>19</v>
      </c>
      <c r="W1064">
        <v>3</v>
      </c>
      <c r="X1064">
        <v>1.2</v>
      </c>
      <c r="Y1064">
        <v>3</v>
      </c>
      <c r="Z1064">
        <v>1.2</v>
      </c>
      <c r="AA1064">
        <v>0</v>
      </c>
      <c r="AB1064">
        <v>0</v>
      </c>
      <c r="AC1064">
        <v>0</v>
      </c>
      <c r="AD1064">
        <v>0</v>
      </c>
      <c r="AE1064">
        <v>3</v>
      </c>
      <c r="AF1064">
        <v>1.2</v>
      </c>
      <c r="AI1064" t="s">
        <v>2537</v>
      </c>
      <c r="AJ1064" t="s">
        <v>989</v>
      </c>
      <c r="AK1064" t="s">
        <v>1007</v>
      </c>
      <c r="AL1064" t="s">
        <v>1484</v>
      </c>
      <c r="AM1064" t="s">
        <v>1009</v>
      </c>
      <c r="AN1064" t="s">
        <v>2538</v>
      </c>
      <c r="AO1064" t="s">
        <v>2539</v>
      </c>
      <c r="AP1064">
        <v>10</v>
      </c>
      <c r="AQ1064">
        <v>1</v>
      </c>
      <c r="AT1064" t="s">
        <v>2540</v>
      </c>
      <c r="AU1064" t="s">
        <v>2562</v>
      </c>
      <c r="AV1064" t="s">
        <v>914</v>
      </c>
      <c r="AW1064" t="s">
        <v>765</v>
      </c>
      <c r="AX1064" t="s">
        <v>990</v>
      </c>
      <c r="AY1064">
        <v>0</v>
      </c>
      <c r="AZ1064" t="s">
        <v>994</v>
      </c>
      <c r="BA1064">
        <v>1179740891533</v>
      </c>
      <c r="BD1064">
        <v>1</v>
      </c>
      <c r="BF1064" t="s">
        <v>2563</v>
      </c>
      <c r="BG1064">
        <v>1333314600</v>
      </c>
      <c r="BH1064" t="s">
        <v>995</v>
      </c>
      <c r="BI1064">
        <v>3</v>
      </c>
      <c r="BJ1064">
        <v>1.2</v>
      </c>
      <c r="BK1064">
        <v>1300</v>
      </c>
      <c r="BL1064" t="s">
        <v>2543</v>
      </c>
    </row>
    <row r="1065" spans="3:64">
      <c r="C1065" s="2">
        <v>244482</v>
      </c>
      <c r="D1065" s="2">
        <v>244482</v>
      </c>
      <c r="F1065">
        <v>489</v>
      </c>
      <c r="G1065" t="s">
        <v>2531</v>
      </c>
      <c r="H1065">
        <v>23</v>
      </c>
      <c r="I1065" t="s">
        <v>2532</v>
      </c>
      <c r="J1065" t="s">
        <v>985</v>
      </c>
      <c r="K1065" t="s">
        <v>986</v>
      </c>
      <c r="L1065">
        <v>923</v>
      </c>
      <c r="N1065" t="s">
        <v>2554</v>
      </c>
      <c r="O1065" t="s">
        <v>2555</v>
      </c>
      <c r="P1065">
        <v>1</v>
      </c>
      <c r="Q1065" t="s">
        <v>2556</v>
      </c>
      <c r="R1065" s="2">
        <v>244481</v>
      </c>
      <c r="S1065" s="2">
        <v>244482</v>
      </c>
      <c r="T1065" t="s">
        <v>2950</v>
      </c>
      <c r="U1065">
        <v>23086969</v>
      </c>
      <c r="V1065" t="s">
        <v>189</v>
      </c>
      <c r="W1065">
        <v>6</v>
      </c>
      <c r="X1065">
        <v>6</v>
      </c>
      <c r="Y1065">
        <v>6</v>
      </c>
      <c r="Z1065">
        <v>6</v>
      </c>
      <c r="AA1065">
        <v>0</v>
      </c>
      <c r="AB1065">
        <v>0</v>
      </c>
      <c r="AC1065">
        <v>0</v>
      </c>
      <c r="AD1065">
        <v>0</v>
      </c>
      <c r="AE1065">
        <v>6</v>
      </c>
      <c r="AF1065">
        <v>6</v>
      </c>
      <c r="AI1065" t="s">
        <v>2537</v>
      </c>
      <c r="AJ1065" t="s">
        <v>989</v>
      </c>
      <c r="AK1065" t="s">
        <v>1039</v>
      </c>
      <c r="AL1065" t="s">
        <v>1008</v>
      </c>
      <c r="AM1065" t="s">
        <v>1009</v>
      </c>
      <c r="AN1065" t="s">
        <v>2538</v>
      </c>
      <c r="AO1065" t="s">
        <v>2539</v>
      </c>
      <c r="AP1065">
        <v>10</v>
      </c>
      <c r="AQ1065">
        <v>1</v>
      </c>
      <c r="AT1065" t="s">
        <v>2540</v>
      </c>
      <c r="AU1065" t="s">
        <v>2562</v>
      </c>
      <c r="AV1065" t="s">
        <v>765</v>
      </c>
      <c r="AW1065" t="s">
        <v>765</v>
      </c>
      <c r="AX1065" t="s">
        <v>990</v>
      </c>
      <c r="AY1065">
        <v>0</v>
      </c>
      <c r="AZ1065" t="s">
        <v>994</v>
      </c>
      <c r="BA1065">
        <v>1179740891533</v>
      </c>
      <c r="BD1065">
        <v>1</v>
      </c>
      <c r="BF1065" t="s">
        <v>2563</v>
      </c>
      <c r="BG1065">
        <v>1333314600</v>
      </c>
      <c r="BH1065" t="s">
        <v>995</v>
      </c>
      <c r="BI1065">
        <v>6</v>
      </c>
      <c r="BJ1065">
        <v>6</v>
      </c>
      <c r="BK1065">
        <v>1300</v>
      </c>
      <c r="BL1065" t="s">
        <v>2543</v>
      </c>
    </row>
    <row r="1066" spans="3:64">
      <c r="C1066" s="2">
        <v>244482</v>
      </c>
      <c r="D1066" s="2">
        <v>244482</v>
      </c>
      <c r="F1066">
        <v>489</v>
      </c>
      <c r="G1066" t="s">
        <v>2531</v>
      </c>
      <c r="H1066">
        <v>23</v>
      </c>
      <c r="I1066" t="s">
        <v>2532</v>
      </c>
      <c r="J1066" t="s">
        <v>985</v>
      </c>
      <c r="K1066" t="s">
        <v>986</v>
      </c>
      <c r="L1066">
        <v>923</v>
      </c>
      <c r="N1066" t="s">
        <v>2554</v>
      </c>
      <c r="O1066" t="s">
        <v>2555</v>
      </c>
      <c r="P1066">
        <v>1</v>
      </c>
      <c r="Q1066" t="s">
        <v>2556</v>
      </c>
      <c r="R1066" s="2">
        <v>244481</v>
      </c>
      <c r="S1066" s="2">
        <v>244482</v>
      </c>
      <c r="T1066" t="s">
        <v>2950</v>
      </c>
      <c r="U1066">
        <v>23086964</v>
      </c>
      <c r="V1066" t="s">
        <v>156</v>
      </c>
      <c r="W1066">
        <v>42</v>
      </c>
      <c r="X1066">
        <v>42</v>
      </c>
      <c r="Y1066">
        <v>42</v>
      </c>
      <c r="Z1066">
        <v>42</v>
      </c>
      <c r="AA1066">
        <v>0</v>
      </c>
      <c r="AB1066">
        <v>0</v>
      </c>
      <c r="AC1066">
        <v>0</v>
      </c>
      <c r="AD1066">
        <v>0</v>
      </c>
      <c r="AE1066">
        <v>42</v>
      </c>
      <c r="AF1066">
        <v>42</v>
      </c>
      <c r="AI1066" t="s">
        <v>2537</v>
      </c>
      <c r="AJ1066" t="s">
        <v>989</v>
      </c>
      <c r="AK1066" t="s">
        <v>1039</v>
      </c>
      <c r="AL1066" t="s">
        <v>1008</v>
      </c>
      <c r="AM1066" t="s">
        <v>1009</v>
      </c>
      <c r="AN1066" t="s">
        <v>2538</v>
      </c>
      <c r="AO1066" t="s">
        <v>2539</v>
      </c>
      <c r="AP1066">
        <v>10</v>
      </c>
      <c r="AQ1066">
        <v>1</v>
      </c>
      <c r="AT1066" t="s">
        <v>2540</v>
      </c>
      <c r="AU1066" t="s">
        <v>2562</v>
      </c>
      <c r="AV1066" t="s">
        <v>765</v>
      </c>
      <c r="AW1066" t="s">
        <v>765</v>
      </c>
      <c r="AX1066" t="s">
        <v>990</v>
      </c>
      <c r="AY1066">
        <v>0</v>
      </c>
      <c r="AZ1066" t="s">
        <v>994</v>
      </c>
      <c r="BA1066">
        <v>1179740891533</v>
      </c>
      <c r="BD1066">
        <v>1</v>
      </c>
      <c r="BF1066" t="s">
        <v>2563</v>
      </c>
      <c r="BG1066">
        <v>1333314600</v>
      </c>
      <c r="BH1066" t="s">
        <v>995</v>
      </c>
      <c r="BI1066">
        <v>42</v>
      </c>
      <c r="BJ1066">
        <v>42</v>
      </c>
      <c r="BK1066">
        <v>1300</v>
      </c>
      <c r="BL1066" t="s">
        <v>2543</v>
      </c>
    </row>
    <row r="1067" spans="3:64">
      <c r="C1067" s="2">
        <v>244482</v>
      </c>
      <c r="D1067" s="2">
        <v>244482</v>
      </c>
      <c r="F1067">
        <v>489</v>
      </c>
      <c r="G1067" t="s">
        <v>2531</v>
      </c>
      <c r="H1067">
        <v>23</v>
      </c>
      <c r="I1067" t="s">
        <v>2532</v>
      </c>
      <c r="J1067" t="s">
        <v>985</v>
      </c>
      <c r="K1067" t="s">
        <v>986</v>
      </c>
      <c r="L1067">
        <v>923</v>
      </c>
      <c r="N1067" t="s">
        <v>2951</v>
      </c>
      <c r="O1067" t="s">
        <v>2952</v>
      </c>
      <c r="P1067">
        <v>1</v>
      </c>
      <c r="Q1067" t="s">
        <v>2953</v>
      </c>
      <c r="R1067" s="2">
        <v>244481</v>
      </c>
      <c r="S1067" s="2">
        <v>244482</v>
      </c>
      <c r="T1067" t="s">
        <v>2954</v>
      </c>
      <c r="U1067">
        <v>23086965</v>
      </c>
      <c r="V1067" t="s">
        <v>225</v>
      </c>
      <c r="W1067">
        <v>6</v>
      </c>
      <c r="X1067">
        <v>6</v>
      </c>
      <c r="Y1067">
        <v>6</v>
      </c>
      <c r="Z1067">
        <v>6</v>
      </c>
      <c r="AA1067">
        <v>0</v>
      </c>
      <c r="AB1067">
        <v>0</v>
      </c>
      <c r="AC1067">
        <v>0</v>
      </c>
      <c r="AD1067">
        <v>0</v>
      </c>
      <c r="AE1067">
        <v>6</v>
      </c>
      <c r="AF1067">
        <v>6</v>
      </c>
      <c r="AI1067" t="s">
        <v>2537</v>
      </c>
      <c r="AJ1067" t="s">
        <v>989</v>
      </c>
      <c r="AK1067" t="s">
        <v>1039</v>
      </c>
      <c r="AL1067" t="s">
        <v>1008</v>
      </c>
      <c r="AM1067" t="s">
        <v>1009</v>
      </c>
      <c r="AN1067" t="s">
        <v>2538</v>
      </c>
      <c r="AO1067" t="s">
        <v>2539</v>
      </c>
      <c r="AP1067">
        <v>10</v>
      </c>
      <c r="AQ1067">
        <v>1</v>
      </c>
      <c r="AT1067" t="s">
        <v>2540</v>
      </c>
      <c r="AU1067" t="s">
        <v>2562</v>
      </c>
      <c r="AV1067" t="s">
        <v>765</v>
      </c>
      <c r="AW1067" t="s">
        <v>765</v>
      </c>
      <c r="AX1067" t="s">
        <v>990</v>
      </c>
      <c r="AY1067">
        <v>0</v>
      </c>
      <c r="AZ1067" t="s">
        <v>994</v>
      </c>
      <c r="BA1067">
        <v>1179740891537</v>
      </c>
      <c r="BD1067">
        <v>1</v>
      </c>
      <c r="BF1067" t="s">
        <v>2563</v>
      </c>
      <c r="BG1067">
        <v>1333314600</v>
      </c>
      <c r="BH1067" t="s">
        <v>995</v>
      </c>
      <c r="BI1067">
        <v>6</v>
      </c>
      <c r="BJ1067">
        <v>6</v>
      </c>
      <c r="BK1067">
        <v>1300</v>
      </c>
      <c r="BL1067" t="s">
        <v>2543</v>
      </c>
    </row>
    <row r="1068" spans="3:64">
      <c r="C1068" s="2">
        <v>244482</v>
      </c>
      <c r="D1068" s="2">
        <v>244482</v>
      </c>
      <c r="F1068">
        <v>489</v>
      </c>
      <c r="G1068" t="s">
        <v>2531</v>
      </c>
      <c r="H1068">
        <v>23</v>
      </c>
      <c r="I1068" t="s">
        <v>2532</v>
      </c>
      <c r="J1068" t="s">
        <v>985</v>
      </c>
      <c r="K1068" t="s">
        <v>986</v>
      </c>
      <c r="L1068">
        <v>923</v>
      </c>
      <c r="N1068" t="s">
        <v>2951</v>
      </c>
      <c r="O1068" t="s">
        <v>2952</v>
      </c>
      <c r="P1068">
        <v>1</v>
      </c>
      <c r="Q1068" t="s">
        <v>2953</v>
      </c>
      <c r="R1068" s="2">
        <v>244481</v>
      </c>
      <c r="S1068" s="2">
        <v>244482</v>
      </c>
      <c r="T1068" t="s">
        <v>2954</v>
      </c>
      <c r="U1068">
        <v>23095553</v>
      </c>
      <c r="V1068" t="s">
        <v>67</v>
      </c>
      <c r="W1068">
        <v>3</v>
      </c>
      <c r="X1068">
        <v>3</v>
      </c>
      <c r="Y1068">
        <v>3</v>
      </c>
      <c r="Z1068">
        <v>3</v>
      </c>
      <c r="AA1068">
        <v>0</v>
      </c>
      <c r="AB1068">
        <v>0</v>
      </c>
      <c r="AC1068">
        <v>0</v>
      </c>
      <c r="AD1068">
        <v>0</v>
      </c>
      <c r="AE1068">
        <v>3</v>
      </c>
      <c r="AF1068">
        <v>3</v>
      </c>
      <c r="AI1068" t="s">
        <v>2537</v>
      </c>
      <c r="AJ1068" t="s">
        <v>989</v>
      </c>
      <c r="AK1068" t="s">
        <v>1007</v>
      </c>
      <c r="AL1068" t="s">
        <v>1008</v>
      </c>
      <c r="AM1068" t="s">
        <v>1009</v>
      </c>
      <c r="AN1068" t="s">
        <v>2538</v>
      </c>
      <c r="AO1068" t="s">
        <v>2539</v>
      </c>
      <c r="AP1068">
        <v>10</v>
      </c>
      <c r="AQ1068">
        <v>1</v>
      </c>
      <c r="AT1068" t="s">
        <v>2540</v>
      </c>
      <c r="AU1068" t="s">
        <v>2562</v>
      </c>
      <c r="AV1068" t="s">
        <v>765</v>
      </c>
      <c r="AW1068" t="s">
        <v>765</v>
      </c>
      <c r="AX1068" t="s">
        <v>990</v>
      </c>
      <c r="AY1068">
        <v>0</v>
      </c>
      <c r="AZ1068" t="s">
        <v>994</v>
      </c>
      <c r="BA1068">
        <v>1179740891537</v>
      </c>
      <c r="BD1068">
        <v>1</v>
      </c>
      <c r="BF1068" t="s">
        <v>2563</v>
      </c>
      <c r="BG1068">
        <v>1333314600</v>
      </c>
      <c r="BH1068" t="s">
        <v>995</v>
      </c>
      <c r="BI1068">
        <v>3</v>
      </c>
      <c r="BJ1068">
        <v>3</v>
      </c>
      <c r="BK1068">
        <v>1300</v>
      </c>
      <c r="BL1068" t="s">
        <v>2543</v>
      </c>
    </row>
    <row r="1069" spans="3:64">
      <c r="C1069" s="2">
        <v>244482</v>
      </c>
      <c r="D1069" s="2">
        <v>244482</v>
      </c>
      <c r="F1069">
        <v>489</v>
      </c>
      <c r="G1069" t="s">
        <v>2531</v>
      </c>
      <c r="H1069">
        <v>23</v>
      </c>
      <c r="I1069" t="s">
        <v>2532</v>
      </c>
      <c r="J1069" t="s">
        <v>985</v>
      </c>
      <c r="K1069" t="s">
        <v>986</v>
      </c>
      <c r="L1069">
        <v>923</v>
      </c>
      <c r="N1069" t="s">
        <v>2951</v>
      </c>
      <c r="O1069" t="s">
        <v>2952</v>
      </c>
      <c r="P1069">
        <v>1</v>
      </c>
      <c r="Q1069" t="s">
        <v>2953</v>
      </c>
      <c r="R1069" s="2">
        <v>244481</v>
      </c>
      <c r="S1069" s="2">
        <v>244482</v>
      </c>
      <c r="T1069" t="s">
        <v>2954</v>
      </c>
      <c r="U1069">
        <v>23086964</v>
      </c>
      <c r="V1069" t="s">
        <v>156</v>
      </c>
      <c r="W1069">
        <v>6</v>
      </c>
      <c r="X1069">
        <v>6</v>
      </c>
      <c r="Y1069">
        <v>6</v>
      </c>
      <c r="Z1069">
        <v>6</v>
      </c>
      <c r="AA1069">
        <v>0</v>
      </c>
      <c r="AB1069">
        <v>0</v>
      </c>
      <c r="AC1069">
        <v>0</v>
      </c>
      <c r="AD1069">
        <v>0</v>
      </c>
      <c r="AE1069">
        <v>6</v>
      </c>
      <c r="AF1069">
        <v>6</v>
      </c>
      <c r="AI1069" t="s">
        <v>2537</v>
      </c>
      <c r="AJ1069" t="s">
        <v>989</v>
      </c>
      <c r="AK1069" t="s">
        <v>1039</v>
      </c>
      <c r="AL1069" t="s">
        <v>1008</v>
      </c>
      <c r="AM1069" t="s">
        <v>1009</v>
      </c>
      <c r="AN1069" t="s">
        <v>2538</v>
      </c>
      <c r="AO1069" t="s">
        <v>2539</v>
      </c>
      <c r="AP1069">
        <v>10</v>
      </c>
      <c r="AQ1069">
        <v>1</v>
      </c>
      <c r="AT1069" t="s">
        <v>2540</v>
      </c>
      <c r="AU1069" t="s">
        <v>2562</v>
      </c>
      <c r="AV1069" t="s">
        <v>765</v>
      </c>
      <c r="AW1069" t="s">
        <v>765</v>
      </c>
      <c r="AX1069" t="s">
        <v>990</v>
      </c>
      <c r="AY1069">
        <v>0</v>
      </c>
      <c r="AZ1069" t="s">
        <v>994</v>
      </c>
      <c r="BA1069">
        <v>1179740891537</v>
      </c>
      <c r="BD1069">
        <v>1</v>
      </c>
      <c r="BF1069" t="s">
        <v>2563</v>
      </c>
      <c r="BG1069">
        <v>1333314600</v>
      </c>
      <c r="BH1069" t="s">
        <v>995</v>
      </c>
      <c r="BI1069">
        <v>6</v>
      </c>
      <c r="BJ1069">
        <v>6</v>
      </c>
      <c r="BK1069">
        <v>1300</v>
      </c>
      <c r="BL1069" t="s">
        <v>2543</v>
      </c>
    </row>
    <row r="1070" spans="3:64">
      <c r="C1070" s="2">
        <v>244482</v>
      </c>
      <c r="D1070" s="2">
        <v>244482</v>
      </c>
      <c r="F1070">
        <v>489</v>
      </c>
      <c r="G1070" t="s">
        <v>2531</v>
      </c>
      <c r="H1070">
        <v>23</v>
      </c>
      <c r="I1070" t="s">
        <v>2532</v>
      </c>
      <c r="J1070" t="s">
        <v>985</v>
      </c>
      <c r="K1070" t="s">
        <v>986</v>
      </c>
      <c r="L1070">
        <v>923</v>
      </c>
      <c r="N1070" t="s">
        <v>2951</v>
      </c>
      <c r="O1070" t="s">
        <v>2952</v>
      </c>
      <c r="P1070">
        <v>1</v>
      </c>
      <c r="Q1070" t="s">
        <v>2953</v>
      </c>
      <c r="R1070" s="2">
        <v>244481</v>
      </c>
      <c r="S1070" s="2">
        <v>244482</v>
      </c>
      <c r="T1070" t="s">
        <v>2954</v>
      </c>
      <c r="U1070">
        <v>23090984</v>
      </c>
      <c r="V1070" t="s">
        <v>227</v>
      </c>
      <c r="W1070">
        <v>3</v>
      </c>
      <c r="X1070">
        <v>3</v>
      </c>
      <c r="Y1070">
        <v>3</v>
      </c>
      <c r="Z1070">
        <v>3</v>
      </c>
      <c r="AA1070">
        <v>0</v>
      </c>
      <c r="AB1070">
        <v>0</v>
      </c>
      <c r="AC1070">
        <v>0</v>
      </c>
      <c r="AD1070">
        <v>0</v>
      </c>
      <c r="AE1070">
        <v>3</v>
      </c>
      <c r="AF1070">
        <v>3</v>
      </c>
      <c r="AI1070" t="s">
        <v>2537</v>
      </c>
      <c r="AJ1070" t="s">
        <v>989</v>
      </c>
      <c r="AK1070" t="s">
        <v>1039</v>
      </c>
      <c r="AL1070" t="s">
        <v>1008</v>
      </c>
      <c r="AM1070" t="s">
        <v>1009</v>
      </c>
      <c r="AN1070" t="s">
        <v>2538</v>
      </c>
      <c r="AO1070" t="s">
        <v>2539</v>
      </c>
      <c r="AP1070">
        <v>10</v>
      </c>
      <c r="AQ1070">
        <v>1</v>
      </c>
      <c r="AT1070" t="s">
        <v>2540</v>
      </c>
      <c r="AU1070" t="s">
        <v>2562</v>
      </c>
      <c r="AV1070" t="s">
        <v>765</v>
      </c>
      <c r="AW1070" t="s">
        <v>765</v>
      </c>
      <c r="AX1070" t="s">
        <v>990</v>
      </c>
      <c r="AY1070">
        <v>0</v>
      </c>
      <c r="AZ1070" t="s">
        <v>994</v>
      </c>
      <c r="BA1070">
        <v>1179740891537</v>
      </c>
      <c r="BD1070">
        <v>1</v>
      </c>
      <c r="BF1070" t="s">
        <v>2563</v>
      </c>
      <c r="BG1070">
        <v>1333314600</v>
      </c>
      <c r="BH1070" t="s">
        <v>995</v>
      </c>
      <c r="BI1070">
        <v>3</v>
      </c>
      <c r="BJ1070">
        <v>3</v>
      </c>
      <c r="BK1070">
        <v>1300</v>
      </c>
      <c r="BL1070" t="s">
        <v>2543</v>
      </c>
    </row>
    <row r="1071" spans="3:64">
      <c r="C1071" s="2">
        <v>244482</v>
      </c>
      <c r="D1071" s="2">
        <v>244482</v>
      </c>
      <c r="F1071">
        <v>489</v>
      </c>
      <c r="G1071" t="s">
        <v>2531</v>
      </c>
      <c r="H1071">
        <v>23</v>
      </c>
      <c r="I1071" t="s">
        <v>2532</v>
      </c>
      <c r="J1071" t="s">
        <v>985</v>
      </c>
      <c r="K1071" t="s">
        <v>986</v>
      </c>
      <c r="L1071">
        <v>923</v>
      </c>
      <c r="N1071" t="s">
        <v>2951</v>
      </c>
      <c r="O1071" t="s">
        <v>2952</v>
      </c>
      <c r="P1071">
        <v>1</v>
      </c>
      <c r="Q1071" t="s">
        <v>2953</v>
      </c>
      <c r="R1071" s="2">
        <v>244481</v>
      </c>
      <c r="S1071" s="2">
        <v>244482</v>
      </c>
      <c r="T1071" t="s">
        <v>2954</v>
      </c>
      <c r="U1071">
        <v>23090975</v>
      </c>
      <c r="V1071" t="s">
        <v>249</v>
      </c>
      <c r="W1071">
        <v>3</v>
      </c>
      <c r="X1071">
        <v>3</v>
      </c>
      <c r="Y1071">
        <v>3</v>
      </c>
      <c r="Z1071">
        <v>3</v>
      </c>
      <c r="AA1071">
        <v>0</v>
      </c>
      <c r="AB1071">
        <v>0</v>
      </c>
      <c r="AC1071">
        <v>0</v>
      </c>
      <c r="AD1071">
        <v>0</v>
      </c>
      <c r="AE1071">
        <v>3</v>
      </c>
      <c r="AF1071">
        <v>3</v>
      </c>
      <c r="AI1071" t="s">
        <v>2537</v>
      </c>
      <c r="AJ1071" t="s">
        <v>989</v>
      </c>
      <c r="AK1071" t="s">
        <v>1039</v>
      </c>
      <c r="AL1071" t="s">
        <v>1008</v>
      </c>
      <c r="AM1071" t="s">
        <v>1009</v>
      </c>
      <c r="AN1071" t="s">
        <v>2538</v>
      </c>
      <c r="AO1071" t="s">
        <v>2539</v>
      </c>
      <c r="AP1071">
        <v>10</v>
      </c>
      <c r="AQ1071">
        <v>1</v>
      </c>
      <c r="AT1071" t="s">
        <v>2540</v>
      </c>
      <c r="AU1071" t="s">
        <v>2562</v>
      </c>
      <c r="AV1071" t="s">
        <v>765</v>
      </c>
      <c r="AW1071" t="s">
        <v>765</v>
      </c>
      <c r="AX1071" t="s">
        <v>990</v>
      </c>
      <c r="AY1071">
        <v>0</v>
      </c>
      <c r="AZ1071" t="s">
        <v>994</v>
      </c>
      <c r="BA1071">
        <v>1179740891537</v>
      </c>
      <c r="BD1071">
        <v>1</v>
      </c>
      <c r="BF1071" t="s">
        <v>2563</v>
      </c>
      <c r="BG1071">
        <v>1333314600</v>
      </c>
      <c r="BH1071" t="s">
        <v>995</v>
      </c>
      <c r="BI1071">
        <v>3</v>
      </c>
      <c r="BJ1071">
        <v>3</v>
      </c>
      <c r="BK1071">
        <v>1300</v>
      </c>
      <c r="BL1071" t="s">
        <v>2543</v>
      </c>
    </row>
    <row r="1072" spans="3:64">
      <c r="C1072" s="2">
        <v>244482</v>
      </c>
      <c r="D1072" s="2">
        <v>244482</v>
      </c>
      <c r="F1072">
        <v>489</v>
      </c>
      <c r="G1072" t="s">
        <v>2531</v>
      </c>
      <c r="H1072">
        <v>23</v>
      </c>
      <c r="I1072" t="s">
        <v>2532</v>
      </c>
      <c r="J1072" t="s">
        <v>985</v>
      </c>
      <c r="K1072" t="s">
        <v>986</v>
      </c>
      <c r="L1072">
        <v>923</v>
      </c>
      <c r="N1072" t="s">
        <v>2951</v>
      </c>
      <c r="O1072" t="s">
        <v>2952</v>
      </c>
      <c r="P1072">
        <v>1</v>
      </c>
      <c r="Q1072" t="s">
        <v>2953</v>
      </c>
      <c r="R1072" s="2">
        <v>244481</v>
      </c>
      <c r="S1072" s="2">
        <v>244482</v>
      </c>
      <c r="T1072" t="s">
        <v>2954</v>
      </c>
      <c r="U1072">
        <v>23039556</v>
      </c>
      <c r="V1072" t="s">
        <v>267</v>
      </c>
      <c r="W1072">
        <v>3</v>
      </c>
      <c r="X1072">
        <v>15</v>
      </c>
      <c r="Y1072">
        <v>3</v>
      </c>
      <c r="Z1072">
        <v>15</v>
      </c>
      <c r="AA1072">
        <v>0</v>
      </c>
      <c r="AB1072">
        <v>0</v>
      </c>
      <c r="AC1072">
        <v>0</v>
      </c>
      <c r="AD1072">
        <v>0</v>
      </c>
      <c r="AE1072">
        <v>3</v>
      </c>
      <c r="AF1072">
        <v>15</v>
      </c>
      <c r="AI1072" t="s">
        <v>2537</v>
      </c>
      <c r="AJ1072" t="s">
        <v>989</v>
      </c>
      <c r="AK1072" t="s">
        <v>1039</v>
      </c>
      <c r="AL1072" t="s">
        <v>1008</v>
      </c>
      <c r="AM1072" t="s">
        <v>1009</v>
      </c>
      <c r="AN1072" t="s">
        <v>2538</v>
      </c>
      <c r="AO1072" t="s">
        <v>2539</v>
      </c>
      <c r="AP1072">
        <v>10</v>
      </c>
      <c r="AQ1072">
        <v>1</v>
      </c>
      <c r="AT1072" t="s">
        <v>2540</v>
      </c>
      <c r="AU1072" t="s">
        <v>2562</v>
      </c>
      <c r="AV1072" t="s">
        <v>1010</v>
      </c>
      <c r="AW1072" t="s">
        <v>765</v>
      </c>
      <c r="AX1072" t="s">
        <v>990</v>
      </c>
      <c r="AY1072">
        <v>0</v>
      </c>
      <c r="AZ1072" t="s">
        <v>994</v>
      </c>
      <c r="BA1072">
        <v>1179740891537</v>
      </c>
      <c r="BD1072">
        <v>1</v>
      </c>
      <c r="BF1072" t="s">
        <v>2563</v>
      </c>
      <c r="BG1072">
        <v>1333314600</v>
      </c>
      <c r="BH1072" t="s">
        <v>995</v>
      </c>
      <c r="BI1072">
        <v>3</v>
      </c>
      <c r="BJ1072">
        <v>15</v>
      </c>
      <c r="BK1072">
        <v>1300</v>
      </c>
      <c r="BL1072" t="s">
        <v>2543</v>
      </c>
    </row>
    <row r="1073" spans="3:64">
      <c r="C1073" s="2">
        <v>244482</v>
      </c>
      <c r="D1073" s="2">
        <v>244482</v>
      </c>
      <c r="F1073">
        <v>489</v>
      </c>
      <c r="G1073" t="s">
        <v>2531</v>
      </c>
      <c r="H1073">
        <v>23</v>
      </c>
      <c r="I1073" t="s">
        <v>2532</v>
      </c>
      <c r="J1073" t="s">
        <v>985</v>
      </c>
      <c r="K1073" t="s">
        <v>986</v>
      </c>
      <c r="L1073">
        <v>923</v>
      </c>
      <c r="N1073" t="s">
        <v>2951</v>
      </c>
      <c r="O1073" t="s">
        <v>2952</v>
      </c>
      <c r="P1073">
        <v>1</v>
      </c>
      <c r="Q1073" t="s">
        <v>2953</v>
      </c>
      <c r="R1073" s="2">
        <v>244481</v>
      </c>
      <c r="S1073" s="2">
        <v>244482</v>
      </c>
      <c r="T1073" t="s">
        <v>2954</v>
      </c>
      <c r="U1073">
        <v>23086969</v>
      </c>
      <c r="V1073" t="s">
        <v>189</v>
      </c>
      <c r="W1073">
        <v>3</v>
      </c>
      <c r="X1073">
        <v>3</v>
      </c>
      <c r="Y1073">
        <v>3</v>
      </c>
      <c r="Z1073">
        <v>3</v>
      </c>
      <c r="AA1073">
        <v>0</v>
      </c>
      <c r="AB1073">
        <v>0</v>
      </c>
      <c r="AC1073">
        <v>0</v>
      </c>
      <c r="AD1073">
        <v>0</v>
      </c>
      <c r="AE1073">
        <v>3</v>
      </c>
      <c r="AF1073">
        <v>3</v>
      </c>
      <c r="AI1073" t="s">
        <v>2537</v>
      </c>
      <c r="AJ1073" t="s">
        <v>989</v>
      </c>
      <c r="AK1073" t="s">
        <v>1039</v>
      </c>
      <c r="AL1073" t="s">
        <v>1008</v>
      </c>
      <c r="AM1073" t="s">
        <v>1009</v>
      </c>
      <c r="AN1073" t="s">
        <v>2538</v>
      </c>
      <c r="AO1073" t="s">
        <v>2539</v>
      </c>
      <c r="AP1073">
        <v>10</v>
      </c>
      <c r="AQ1073">
        <v>1</v>
      </c>
      <c r="AT1073" t="s">
        <v>2540</v>
      </c>
      <c r="AU1073" t="s">
        <v>2562</v>
      </c>
      <c r="AV1073" t="s">
        <v>765</v>
      </c>
      <c r="AW1073" t="s">
        <v>765</v>
      </c>
      <c r="AX1073" t="s">
        <v>990</v>
      </c>
      <c r="AY1073">
        <v>0</v>
      </c>
      <c r="AZ1073" t="s">
        <v>994</v>
      </c>
      <c r="BA1073">
        <v>1179740891537</v>
      </c>
      <c r="BD1073">
        <v>1</v>
      </c>
      <c r="BF1073" t="s">
        <v>2563</v>
      </c>
      <c r="BG1073">
        <v>1333314600</v>
      </c>
      <c r="BH1073" t="s">
        <v>995</v>
      </c>
      <c r="BI1073">
        <v>3</v>
      </c>
      <c r="BJ1073">
        <v>3</v>
      </c>
      <c r="BK1073">
        <v>1300</v>
      </c>
      <c r="BL1073" t="s">
        <v>2543</v>
      </c>
    </row>
    <row r="1074" spans="3:64">
      <c r="C1074" s="2">
        <v>244482</v>
      </c>
      <c r="D1074" s="2">
        <v>244482</v>
      </c>
      <c r="F1074">
        <v>489</v>
      </c>
      <c r="G1074" t="s">
        <v>2531</v>
      </c>
      <c r="H1074">
        <v>23</v>
      </c>
      <c r="I1074" t="s">
        <v>2532</v>
      </c>
      <c r="J1074" t="s">
        <v>985</v>
      </c>
      <c r="K1074" t="s">
        <v>986</v>
      </c>
      <c r="L1074">
        <v>923</v>
      </c>
      <c r="N1074" t="s">
        <v>2951</v>
      </c>
      <c r="O1074" t="s">
        <v>2952</v>
      </c>
      <c r="P1074">
        <v>1</v>
      </c>
      <c r="Q1074" t="s">
        <v>2953</v>
      </c>
      <c r="R1074" s="2">
        <v>244481</v>
      </c>
      <c r="S1074" s="2">
        <v>244482</v>
      </c>
      <c r="T1074" t="s">
        <v>2954</v>
      </c>
      <c r="U1074">
        <v>23086658</v>
      </c>
      <c r="V1074" t="s">
        <v>140</v>
      </c>
      <c r="W1074">
        <v>5</v>
      </c>
      <c r="X1074">
        <v>5</v>
      </c>
      <c r="Y1074">
        <v>5</v>
      </c>
      <c r="Z1074">
        <v>5</v>
      </c>
      <c r="AA1074">
        <v>0</v>
      </c>
      <c r="AB1074">
        <v>0</v>
      </c>
      <c r="AC1074">
        <v>0</v>
      </c>
      <c r="AD1074">
        <v>0</v>
      </c>
      <c r="AE1074">
        <v>5</v>
      </c>
      <c r="AF1074">
        <v>5</v>
      </c>
      <c r="AI1074" t="s">
        <v>2537</v>
      </c>
      <c r="AJ1074" t="s">
        <v>989</v>
      </c>
      <c r="AK1074" t="s">
        <v>1039</v>
      </c>
      <c r="AL1074" t="s">
        <v>1008</v>
      </c>
      <c r="AM1074" t="s">
        <v>1009</v>
      </c>
      <c r="AN1074" t="s">
        <v>2538</v>
      </c>
      <c r="AO1074" t="s">
        <v>2539</v>
      </c>
      <c r="AP1074">
        <v>10</v>
      </c>
      <c r="AQ1074">
        <v>1</v>
      </c>
      <c r="AT1074" t="s">
        <v>2540</v>
      </c>
      <c r="AU1074" t="s">
        <v>2562</v>
      </c>
      <c r="AV1074" t="s">
        <v>765</v>
      </c>
      <c r="AW1074" t="s">
        <v>765</v>
      </c>
      <c r="AX1074" t="s">
        <v>990</v>
      </c>
      <c r="AY1074">
        <v>0</v>
      </c>
      <c r="AZ1074" t="s">
        <v>994</v>
      </c>
      <c r="BA1074">
        <v>1179740891537</v>
      </c>
      <c r="BD1074">
        <v>1</v>
      </c>
      <c r="BF1074" t="s">
        <v>2563</v>
      </c>
      <c r="BG1074">
        <v>1333314600</v>
      </c>
      <c r="BH1074" t="s">
        <v>995</v>
      </c>
      <c r="BI1074">
        <v>5</v>
      </c>
      <c r="BJ1074">
        <v>5</v>
      </c>
      <c r="BK1074">
        <v>1300</v>
      </c>
      <c r="BL1074" t="s">
        <v>2543</v>
      </c>
    </row>
    <row r="1075" spans="3:64">
      <c r="C1075" s="2">
        <v>244482</v>
      </c>
      <c r="D1075" s="2">
        <v>244482</v>
      </c>
      <c r="F1075">
        <v>489</v>
      </c>
      <c r="G1075" t="s">
        <v>2531</v>
      </c>
      <c r="H1075">
        <v>23</v>
      </c>
      <c r="I1075" t="s">
        <v>2532</v>
      </c>
      <c r="J1075" t="s">
        <v>985</v>
      </c>
      <c r="K1075" t="s">
        <v>986</v>
      </c>
      <c r="L1075">
        <v>923</v>
      </c>
      <c r="N1075" t="s">
        <v>2951</v>
      </c>
      <c r="O1075" t="s">
        <v>2952</v>
      </c>
      <c r="P1075">
        <v>1</v>
      </c>
      <c r="Q1075" t="s">
        <v>2953</v>
      </c>
      <c r="R1075" s="2">
        <v>244481</v>
      </c>
      <c r="S1075" s="2">
        <v>244482</v>
      </c>
      <c r="T1075" t="s">
        <v>2954</v>
      </c>
      <c r="U1075">
        <v>23095547</v>
      </c>
      <c r="V1075" t="s">
        <v>144</v>
      </c>
      <c r="W1075">
        <v>3</v>
      </c>
      <c r="X1075">
        <v>3</v>
      </c>
      <c r="Y1075">
        <v>3</v>
      </c>
      <c r="Z1075">
        <v>3</v>
      </c>
      <c r="AA1075">
        <v>0</v>
      </c>
      <c r="AB1075">
        <v>0</v>
      </c>
      <c r="AC1075">
        <v>0</v>
      </c>
      <c r="AD1075">
        <v>0</v>
      </c>
      <c r="AE1075">
        <v>3</v>
      </c>
      <c r="AF1075">
        <v>3</v>
      </c>
      <c r="AI1075" t="s">
        <v>2537</v>
      </c>
      <c r="AJ1075" t="s">
        <v>989</v>
      </c>
      <c r="AK1075" t="s">
        <v>1039</v>
      </c>
      <c r="AL1075" t="s">
        <v>1008</v>
      </c>
      <c r="AM1075" t="s">
        <v>1009</v>
      </c>
      <c r="AN1075" t="s">
        <v>2538</v>
      </c>
      <c r="AO1075" t="s">
        <v>2539</v>
      </c>
      <c r="AP1075">
        <v>10</v>
      </c>
      <c r="AQ1075">
        <v>1</v>
      </c>
      <c r="AT1075" t="s">
        <v>2540</v>
      </c>
      <c r="AU1075" t="s">
        <v>2562</v>
      </c>
      <c r="AV1075" t="s">
        <v>765</v>
      </c>
      <c r="AW1075" t="s">
        <v>765</v>
      </c>
      <c r="AX1075" t="s">
        <v>990</v>
      </c>
      <c r="AY1075">
        <v>0</v>
      </c>
      <c r="AZ1075" t="s">
        <v>994</v>
      </c>
      <c r="BA1075">
        <v>1179740891537</v>
      </c>
      <c r="BD1075">
        <v>1</v>
      </c>
      <c r="BF1075" t="s">
        <v>2563</v>
      </c>
      <c r="BG1075">
        <v>1333314600</v>
      </c>
      <c r="BH1075" t="s">
        <v>995</v>
      </c>
      <c r="BI1075">
        <v>3</v>
      </c>
      <c r="BJ1075">
        <v>3</v>
      </c>
      <c r="BK1075">
        <v>1300</v>
      </c>
      <c r="BL1075" t="s">
        <v>2543</v>
      </c>
    </row>
    <row r="1076" spans="3:64">
      <c r="C1076" s="2">
        <v>244482</v>
      </c>
      <c r="D1076" s="2">
        <v>244482</v>
      </c>
      <c r="F1076">
        <v>489</v>
      </c>
      <c r="G1076" t="s">
        <v>2531</v>
      </c>
      <c r="H1076">
        <v>23</v>
      </c>
      <c r="I1076" t="s">
        <v>2532</v>
      </c>
      <c r="J1076" t="s">
        <v>985</v>
      </c>
      <c r="K1076" t="s">
        <v>986</v>
      </c>
      <c r="L1076">
        <v>923</v>
      </c>
      <c r="N1076" t="s">
        <v>2951</v>
      </c>
      <c r="O1076" t="s">
        <v>2952</v>
      </c>
      <c r="P1076">
        <v>1</v>
      </c>
      <c r="Q1076" t="s">
        <v>2953</v>
      </c>
      <c r="R1076" s="2">
        <v>244481</v>
      </c>
      <c r="S1076" s="2">
        <v>244482</v>
      </c>
      <c r="T1076" t="s">
        <v>2954</v>
      </c>
      <c r="U1076">
        <v>23086963</v>
      </c>
      <c r="V1076" t="s">
        <v>142</v>
      </c>
      <c r="W1076">
        <v>9</v>
      </c>
      <c r="X1076">
        <v>9</v>
      </c>
      <c r="Y1076">
        <v>9</v>
      </c>
      <c r="Z1076">
        <v>9</v>
      </c>
      <c r="AA1076">
        <v>0</v>
      </c>
      <c r="AB1076">
        <v>0</v>
      </c>
      <c r="AC1076">
        <v>0</v>
      </c>
      <c r="AD1076">
        <v>0</v>
      </c>
      <c r="AE1076">
        <v>9</v>
      </c>
      <c r="AF1076">
        <v>9</v>
      </c>
      <c r="AI1076" t="s">
        <v>2537</v>
      </c>
      <c r="AJ1076" t="s">
        <v>989</v>
      </c>
      <c r="AK1076" t="s">
        <v>1039</v>
      </c>
      <c r="AL1076" t="s">
        <v>1008</v>
      </c>
      <c r="AM1076" t="s">
        <v>1009</v>
      </c>
      <c r="AN1076" t="s">
        <v>2538</v>
      </c>
      <c r="AO1076" t="s">
        <v>2539</v>
      </c>
      <c r="AP1076">
        <v>10</v>
      </c>
      <c r="AQ1076">
        <v>1</v>
      </c>
      <c r="AT1076" t="s">
        <v>2540</v>
      </c>
      <c r="AU1076" t="s">
        <v>2562</v>
      </c>
      <c r="AV1076" t="s">
        <v>765</v>
      </c>
      <c r="AW1076" t="s">
        <v>765</v>
      </c>
      <c r="AX1076" t="s">
        <v>990</v>
      </c>
      <c r="AY1076">
        <v>0</v>
      </c>
      <c r="AZ1076" t="s">
        <v>994</v>
      </c>
      <c r="BA1076">
        <v>1179740891537</v>
      </c>
      <c r="BD1076">
        <v>1</v>
      </c>
      <c r="BF1076" t="s">
        <v>2563</v>
      </c>
      <c r="BG1076">
        <v>1333314600</v>
      </c>
      <c r="BH1076" t="s">
        <v>995</v>
      </c>
      <c r="BI1076">
        <v>9</v>
      </c>
      <c r="BJ1076">
        <v>9</v>
      </c>
      <c r="BK1076">
        <v>1300</v>
      </c>
      <c r="BL1076" t="s">
        <v>2543</v>
      </c>
    </row>
    <row r="1077" spans="3:64">
      <c r="C1077" s="2">
        <v>244482</v>
      </c>
      <c r="D1077" s="2">
        <v>244482</v>
      </c>
      <c r="F1077">
        <v>489</v>
      </c>
      <c r="G1077" t="s">
        <v>2531</v>
      </c>
      <c r="H1077">
        <v>23</v>
      </c>
      <c r="I1077" t="s">
        <v>2532</v>
      </c>
      <c r="J1077" t="s">
        <v>985</v>
      </c>
      <c r="K1077" t="s">
        <v>986</v>
      </c>
      <c r="L1077">
        <v>923</v>
      </c>
      <c r="N1077" t="s">
        <v>2951</v>
      </c>
      <c r="O1077" t="s">
        <v>2952</v>
      </c>
      <c r="P1077">
        <v>1</v>
      </c>
      <c r="Q1077" t="s">
        <v>2953</v>
      </c>
      <c r="R1077" s="2">
        <v>244481</v>
      </c>
      <c r="S1077" s="2">
        <v>244482</v>
      </c>
      <c r="T1077" t="s">
        <v>2954</v>
      </c>
      <c r="U1077">
        <v>23086968</v>
      </c>
      <c r="V1077" t="s">
        <v>247</v>
      </c>
      <c r="W1077">
        <v>6</v>
      </c>
      <c r="X1077">
        <v>6</v>
      </c>
      <c r="Y1077">
        <v>6</v>
      </c>
      <c r="Z1077">
        <v>6</v>
      </c>
      <c r="AA1077">
        <v>0</v>
      </c>
      <c r="AB1077">
        <v>0</v>
      </c>
      <c r="AC1077">
        <v>0</v>
      </c>
      <c r="AD1077">
        <v>0</v>
      </c>
      <c r="AE1077">
        <v>6</v>
      </c>
      <c r="AF1077">
        <v>6</v>
      </c>
      <c r="AI1077" t="s">
        <v>2537</v>
      </c>
      <c r="AJ1077" t="s">
        <v>989</v>
      </c>
      <c r="AK1077" t="s">
        <v>1039</v>
      </c>
      <c r="AL1077" t="s">
        <v>1008</v>
      </c>
      <c r="AM1077" t="s">
        <v>1009</v>
      </c>
      <c r="AN1077" t="s">
        <v>2538</v>
      </c>
      <c r="AO1077" t="s">
        <v>2539</v>
      </c>
      <c r="AP1077">
        <v>10</v>
      </c>
      <c r="AQ1077">
        <v>1</v>
      </c>
      <c r="AT1077" t="s">
        <v>2540</v>
      </c>
      <c r="AU1077" t="s">
        <v>2562</v>
      </c>
      <c r="AV1077" t="s">
        <v>765</v>
      </c>
      <c r="AW1077" t="s">
        <v>765</v>
      </c>
      <c r="AX1077" t="s">
        <v>990</v>
      </c>
      <c r="AY1077">
        <v>0</v>
      </c>
      <c r="AZ1077" t="s">
        <v>994</v>
      </c>
      <c r="BA1077">
        <v>1179740891537</v>
      </c>
      <c r="BD1077">
        <v>1</v>
      </c>
      <c r="BF1077" t="s">
        <v>2563</v>
      </c>
      <c r="BG1077">
        <v>1333314600</v>
      </c>
      <c r="BH1077" t="s">
        <v>995</v>
      </c>
      <c r="BI1077">
        <v>6</v>
      </c>
      <c r="BJ1077">
        <v>6</v>
      </c>
      <c r="BK1077">
        <v>1300</v>
      </c>
      <c r="BL1077" t="s">
        <v>2543</v>
      </c>
    </row>
    <row r="1078" spans="3:64">
      <c r="C1078" s="2">
        <v>244482</v>
      </c>
      <c r="D1078" s="2">
        <v>244482</v>
      </c>
      <c r="F1078">
        <v>489</v>
      </c>
      <c r="G1078" t="s">
        <v>2531</v>
      </c>
      <c r="H1078">
        <v>23</v>
      </c>
      <c r="I1078" t="s">
        <v>2532</v>
      </c>
      <c r="J1078" t="s">
        <v>985</v>
      </c>
      <c r="K1078" t="s">
        <v>986</v>
      </c>
      <c r="L1078">
        <v>923</v>
      </c>
      <c r="N1078" t="s">
        <v>2951</v>
      </c>
      <c r="O1078" t="s">
        <v>2952</v>
      </c>
      <c r="P1078">
        <v>1</v>
      </c>
      <c r="Q1078" t="s">
        <v>2953</v>
      </c>
      <c r="R1078" s="2">
        <v>244481</v>
      </c>
      <c r="S1078" s="2">
        <v>244482</v>
      </c>
      <c r="T1078" t="s">
        <v>2954</v>
      </c>
      <c r="U1078">
        <v>23090967</v>
      </c>
      <c r="V1078" t="s">
        <v>63</v>
      </c>
      <c r="W1078">
        <v>6</v>
      </c>
      <c r="X1078">
        <v>6</v>
      </c>
      <c r="Y1078">
        <v>6</v>
      </c>
      <c r="Z1078">
        <v>6</v>
      </c>
      <c r="AA1078">
        <v>0</v>
      </c>
      <c r="AB1078">
        <v>0</v>
      </c>
      <c r="AC1078">
        <v>0</v>
      </c>
      <c r="AD1078">
        <v>0</v>
      </c>
      <c r="AE1078">
        <v>6</v>
      </c>
      <c r="AF1078">
        <v>6</v>
      </c>
      <c r="AI1078" t="s">
        <v>2537</v>
      </c>
      <c r="AJ1078" t="s">
        <v>989</v>
      </c>
      <c r="AK1078" t="s">
        <v>1007</v>
      </c>
      <c r="AL1078" t="s">
        <v>1008</v>
      </c>
      <c r="AM1078" t="s">
        <v>1009</v>
      </c>
      <c r="AN1078" t="s">
        <v>2538</v>
      </c>
      <c r="AO1078" t="s">
        <v>2539</v>
      </c>
      <c r="AP1078">
        <v>10</v>
      </c>
      <c r="AQ1078">
        <v>1</v>
      </c>
      <c r="AT1078" t="s">
        <v>2540</v>
      </c>
      <c r="AU1078" t="s">
        <v>2562</v>
      </c>
      <c r="AV1078" t="s">
        <v>765</v>
      </c>
      <c r="AW1078" t="s">
        <v>765</v>
      </c>
      <c r="AX1078" t="s">
        <v>990</v>
      </c>
      <c r="AY1078">
        <v>0</v>
      </c>
      <c r="AZ1078" t="s">
        <v>994</v>
      </c>
      <c r="BA1078">
        <v>1179740891537</v>
      </c>
      <c r="BD1078">
        <v>1</v>
      </c>
      <c r="BF1078" t="s">
        <v>2563</v>
      </c>
      <c r="BG1078">
        <v>1333314600</v>
      </c>
      <c r="BH1078" t="s">
        <v>995</v>
      </c>
      <c r="BI1078">
        <v>6</v>
      </c>
      <c r="BJ1078">
        <v>6</v>
      </c>
      <c r="BK1078">
        <v>1300</v>
      </c>
      <c r="BL1078" t="s">
        <v>2543</v>
      </c>
    </row>
    <row r="1079" spans="3:64">
      <c r="C1079" s="2">
        <v>244482</v>
      </c>
      <c r="D1079" s="2">
        <v>244482</v>
      </c>
      <c r="F1079">
        <v>489</v>
      </c>
      <c r="G1079" t="s">
        <v>2531</v>
      </c>
      <c r="H1079">
        <v>23</v>
      </c>
      <c r="I1079" t="s">
        <v>2532</v>
      </c>
      <c r="J1079" t="s">
        <v>985</v>
      </c>
      <c r="K1079" t="s">
        <v>986</v>
      </c>
      <c r="L1079">
        <v>923</v>
      </c>
      <c r="N1079" t="s">
        <v>2951</v>
      </c>
      <c r="O1079" t="s">
        <v>2952</v>
      </c>
      <c r="P1079">
        <v>1</v>
      </c>
      <c r="Q1079" t="s">
        <v>2953</v>
      </c>
      <c r="R1079" s="2">
        <v>244481</v>
      </c>
      <c r="S1079" s="2">
        <v>244482</v>
      </c>
      <c r="T1079" t="s">
        <v>2954</v>
      </c>
      <c r="U1079">
        <v>23088348</v>
      </c>
      <c r="V1079" t="s">
        <v>78</v>
      </c>
      <c r="W1079">
        <v>5</v>
      </c>
      <c r="X1079">
        <v>5</v>
      </c>
      <c r="Y1079">
        <v>5</v>
      </c>
      <c r="Z1079">
        <v>5</v>
      </c>
      <c r="AA1079">
        <v>0</v>
      </c>
      <c r="AB1079">
        <v>0</v>
      </c>
      <c r="AC1079">
        <v>0</v>
      </c>
      <c r="AD1079">
        <v>0</v>
      </c>
      <c r="AE1079">
        <v>5</v>
      </c>
      <c r="AF1079">
        <v>5</v>
      </c>
      <c r="AI1079" t="s">
        <v>2537</v>
      </c>
      <c r="AJ1079" t="s">
        <v>989</v>
      </c>
      <c r="AK1079" t="s">
        <v>1007</v>
      </c>
      <c r="AL1079" t="s">
        <v>1008</v>
      </c>
      <c r="AM1079" t="s">
        <v>1009</v>
      </c>
      <c r="AN1079" t="s">
        <v>2538</v>
      </c>
      <c r="AO1079" t="s">
        <v>2539</v>
      </c>
      <c r="AP1079">
        <v>10</v>
      </c>
      <c r="AQ1079">
        <v>1</v>
      </c>
      <c r="AT1079" t="s">
        <v>2540</v>
      </c>
      <c r="AU1079" t="s">
        <v>2562</v>
      </c>
      <c r="AV1079" t="s">
        <v>765</v>
      </c>
      <c r="AW1079" t="s">
        <v>765</v>
      </c>
      <c r="AX1079" t="s">
        <v>990</v>
      </c>
      <c r="AY1079">
        <v>0</v>
      </c>
      <c r="AZ1079" t="s">
        <v>994</v>
      </c>
      <c r="BA1079">
        <v>1179740891537</v>
      </c>
      <c r="BD1079">
        <v>1</v>
      </c>
      <c r="BF1079" t="s">
        <v>2563</v>
      </c>
      <c r="BG1079">
        <v>1333314600</v>
      </c>
      <c r="BH1079" t="s">
        <v>995</v>
      </c>
      <c r="BI1079">
        <v>5</v>
      </c>
      <c r="BJ1079">
        <v>5</v>
      </c>
      <c r="BK1079">
        <v>1300</v>
      </c>
      <c r="BL1079" t="s">
        <v>2543</v>
      </c>
    </row>
    <row r="1080" spans="3:64">
      <c r="C1080" s="2">
        <v>244482</v>
      </c>
      <c r="D1080" s="2">
        <v>244482</v>
      </c>
      <c r="F1080">
        <v>489</v>
      </c>
      <c r="G1080" t="s">
        <v>2531</v>
      </c>
      <c r="H1080">
        <v>23</v>
      </c>
      <c r="I1080" t="s">
        <v>2532</v>
      </c>
      <c r="J1080" t="s">
        <v>985</v>
      </c>
      <c r="K1080" t="s">
        <v>986</v>
      </c>
      <c r="L1080">
        <v>923</v>
      </c>
      <c r="N1080" t="s">
        <v>2955</v>
      </c>
      <c r="O1080" t="s">
        <v>2956</v>
      </c>
      <c r="P1080">
        <v>1</v>
      </c>
      <c r="Q1080" t="s">
        <v>2957</v>
      </c>
      <c r="R1080" s="2">
        <v>244481</v>
      </c>
      <c r="S1080" s="2">
        <v>244482</v>
      </c>
      <c r="T1080" t="s">
        <v>2958</v>
      </c>
      <c r="U1080">
        <v>23086967</v>
      </c>
      <c r="V1080" t="s">
        <v>209</v>
      </c>
      <c r="W1080">
        <v>3</v>
      </c>
      <c r="X1080">
        <v>3</v>
      </c>
      <c r="Y1080">
        <v>3</v>
      </c>
      <c r="Z1080">
        <v>3</v>
      </c>
      <c r="AA1080">
        <v>0</v>
      </c>
      <c r="AB1080">
        <v>0</v>
      </c>
      <c r="AC1080">
        <v>0</v>
      </c>
      <c r="AD1080">
        <v>0</v>
      </c>
      <c r="AE1080">
        <v>3</v>
      </c>
      <c r="AF1080">
        <v>3</v>
      </c>
      <c r="AI1080" t="s">
        <v>2537</v>
      </c>
      <c r="AJ1080" t="s">
        <v>989</v>
      </c>
      <c r="AK1080" t="s">
        <v>1039</v>
      </c>
      <c r="AL1080" t="s">
        <v>1008</v>
      </c>
      <c r="AM1080" t="s">
        <v>1009</v>
      </c>
      <c r="AN1080" t="s">
        <v>2538</v>
      </c>
      <c r="AO1080" t="s">
        <v>2539</v>
      </c>
      <c r="AP1080">
        <v>10</v>
      </c>
      <c r="AQ1080">
        <v>1</v>
      </c>
      <c r="AT1080" t="s">
        <v>2540</v>
      </c>
      <c r="AU1080" t="s">
        <v>2562</v>
      </c>
      <c r="AV1080" t="s">
        <v>765</v>
      </c>
      <c r="AW1080" t="s">
        <v>765</v>
      </c>
      <c r="AX1080" t="s">
        <v>990</v>
      </c>
      <c r="AY1080">
        <v>0</v>
      </c>
      <c r="AZ1080" t="s">
        <v>994</v>
      </c>
      <c r="BA1080">
        <v>1179740891542</v>
      </c>
      <c r="BD1080">
        <v>1</v>
      </c>
      <c r="BF1080" t="s">
        <v>2563</v>
      </c>
      <c r="BG1080">
        <v>1333314600</v>
      </c>
      <c r="BH1080" t="s">
        <v>995</v>
      </c>
      <c r="BI1080">
        <v>3</v>
      </c>
      <c r="BJ1080">
        <v>3</v>
      </c>
      <c r="BK1080">
        <v>1300</v>
      </c>
      <c r="BL1080" t="s">
        <v>2543</v>
      </c>
    </row>
    <row r="1081" spans="3:64">
      <c r="C1081" s="2">
        <v>244482</v>
      </c>
      <c r="D1081" s="2">
        <v>244482</v>
      </c>
      <c r="F1081">
        <v>489</v>
      </c>
      <c r="G1081" t="s">
        <v>2531</v>
      </c>
      <c r="H1081">
        <v>23</v>
      </c>
      <c r="I1081" t="s">
        <v>2532</v>
      </c>
      <c r="J1081" t="s">
        <v>985</v>
      </c>
      <c r="K1081" t="s">
        <v>986</v>
      </c>
      <c r="L1081">
        <v>923</v>
      </c>
      <c r="N1081" t="s">
        <v>2955</v>
      </c>
      <c r="O1081" t="s">
        <v>2956</v>
      </c>
      <c r="P1081">
        <v>1</v>
      </c>
      <c r="Q1081" t="s">
        <v>2957</v>
      </c>
      <c r="R1081" s="2">
        <v>244481</v>
      </c>
      <c r="S1081" s="2">
        <v>244482</v>
      </c>
      <c r="T1081" t="s">
        <v>2958</v>
      </c>
      <c r="U1081">
        <v>23086968</v>
      </c>
      <c r="V1081" t="s">
        <v>247</v>
      </c>
      <c r="W1081">
        <v>12</v>
      </c>
      <c r="X1081">
        <v>12</v>
      </c>
      <c r="Y1081">
        <v>12</v>
      </c>
      <c r="Z1081">
        <v>12</v>
      </c>
      <c r="AA1081">
        <v>0</v>
      </c>
      <c r="AB1081">
        <v>0</v>
      </c>
      <c r="AC1081">
        <v>0</v>
      </c>
      <c r="AD1081">
        <v>0</v>
      </c>
      <c r="AE1081">
        <v>12</v>
      </c>
      <c r="AF1081">
        <v>12</v>
      </c>
      <c r="AI1081" t="s">
        <v>2537</v>
      </c>
      <c r="AJ1081" t="s">
        <v>989</v>
      </c>
      <c r="AK1081" t="s">
        <v>1039</v>
      </c>
      <c r="AL1081" t="s">
        <v>1008</v>
      </c>
      <c r="AM1081" t="s">
        <v>1009</v>
      </c>
      <c r="AN1081" t="s">
        <v>2538</v>
      </c>
      <c r="AO1081" t="s">
        <v>2539</v>
      </c>
      <c r="AP1081">
        <v>10</v>
      </c>
      <c r="AQ1081">
        <v>1</v>
      </c>
      <c r="AT1081" t="s">
        <v>2540</v>
      </c>
      <c r="AU1081" t="s">
        <v>2562</v>
      </c>
      <c r="AV1081" t="s">
        <v>765</v>
      </c>
      <c r="AW1081" t="s">
        <v>765</v>
      </c>
      <c r="AX1081" t="s">
        <v>990</v>
      </c>
      <c r="AY1081">
        <v>0</v>
      </c>
      <c r="AZ1081" t="s">
        <v>994</v>
      </c>
      <c r="BA1081">
        <v>1179740891542</v>
      </c>
      <c r="BD1081">
        <v>1</v>
      </c>
      <c r="BF1081" t="s">
        <v>2563</v>
      </c>
      <c r="BG1081">
        <v>1333314600</v>
      </c>
      <c r="BH1081" t="s">
        <v>995</v>
      </c>
      <c r="BI1081">
        <v>12</v>
      </c>
      <c r="BJ1081">
        <v>12</v>
      </c>
      <c r="BK1081">
        <v>1300</v>
      </c>
      <c r="BL1081" t="s">
        <v>2543</v>
      </c>
    </row>
    <row r="1082" spans="3:64">
      <c r="C1082" s="2">
        <v>244482</v>
      </c>
      <c r="D1082" s="2">
        <v>244482</v>
      </c>
      <c r="F1082">
        <v>489</v>
      </c>
      <c r="G1082" t="s">
        <v>2531</v>
      </c>
      <c r="H1082">
        <v>23</v>
      </c>
      <c r="I1082" t="s">
        <v>2532</v>
      </c>
      <c r="J1082" t="s">
        <v>985</v>
      </c>
      <c r="K1082" t="s">
        <v>986</v>
      </c>
      <c r="L1082">
        <v>923</v>
      </c>
      <c r="N1082" t="s">
        <v>2955</v>
      </c>
      <c r="O1082" t="s">
        <v>2956</v>
      </c>
      <c r="P1082">
        <v>1</v>
      </c>
      <c r="Q1082" t="s">
        <v>2957</v>
      </c>
      <c r="R1082" s="2">
        <v>244481</v>
      </c>
      <c r="S1082" s="2">
        <v>244482</v>
      </c>
      <c r="T1082" t="s">
        <v>2958</v>
      </c>
      <c r="U1082">
        <v>23095547</v>
      </c>
      <c r="V1082" t="s">
        <v>144</v>
      </c>
      <c r="W1082">
        <v>9</v>
      </c>
      <c r="X1082">
        <v>9</v>
      </c>
      <c r="Y1082">
        <v>9</v>
      </c>
      <c r="Z1082">
        <v>9</v>
      </c>
      <c r="AA1082">
        <v>0</v>
      </c>
      <c r="AB1082">
        <v>0</v>
      </c>
      <c r="AC1082">
        <v>0</v>
      </c>
      <c r="AD1082">
        <v>0</v>
      </c>
      <c r="AE1082">
        <v>9</v>
      </c>
      <c r="AF1082">
        <v>9</v>
      </c>
      <c r="AI1082" t="s">
        <v>2537</v>
      </c>
      <c r="AJ1082" t="s">
        <v>989</v>
      </c>
      <c r="AK1082" t="s">
        <v>1039</v>
      </c>
      <c r="AL1082" t="s">
        <v>1008</v>
      </c>
      <c r="AM1082" t="s">
        <v>1009</v>
      </c>
      <c r="AN1082" t="s">
        <v>2538</v>
      </c>
      <c r="AO1082" t="s">
        <v>2539</v>
      </c>
      <c r="AP1082">
        <v>10</v>
      </c>
      <c r="AQ1082">
        <v>1</v>
      </c>
      <c r="AT1082" t="s">
        <v>2540</v>
      </c>
      <c r="AU1082" t="s">
        <v>2562</v>
      </c>
      <c r="AV1082" t="s">
        <v>765</v>
      </c>
      <c r="AW1082" t="s">
        <v>765</v>
      </c>
      <c r="AX1082" t="s">
        <v>990</v>
      </c>
      <c r="AY1082">
        <v>0</v>
      </c>
      <c r="AZ1082" t="s">
        <v>994</v>
      </c>
      <c r="BA1082">
        <v>1179740891542</v>
      </c>
      <c r="BD1082">
        <v>1</v>
      </c>
      <c r="BF1082" t="s">
        <v>2563</v>
      </c>
      <c r="BG1082">
        <v>1333314600</v>
      </c>
      <c r="BH1082" t="s">
        <v>995</v>
      </c>
      <c r="BI1082">
        <v>9</v>
      </c>
      <c r="BJ1082">
        <v>9</v>
      </c>
      <c r="BK1082">
        <v>1300</v>
      </c>
      <c r="BL1082" t="s">
        <v>2543</v>
      </c>
    </row>
    <row r="1083" spans="3:64">
      <c r="C1083" s="2">
        <v>244482</v>
      </c>
      <c r="D1083" s="2">
        <v>244482</v>
      </c>
      <c r="F1083">
        <v>489</v>
      </c>
      <c r="G1083" t="s">
        <v>2531</v>
      </c>
      <c r="H1083">
        <v>23</v>
      </c>
      <c r="I1083" t="s">
        <v>2532</v>
      </c>
      <c r="J1083" t="s">
        <v>985</v>
      </c>
      <c r="K1083" t="s">
        <v>986</v>
      </c>
      <c r="L1083">
        <v>923</v>
      </c>
      <c r="N1083" t="s">
        <v>2955</v>
      </c>
      <c r="O1083" t="s">
        <v>2956</v>
      </c>
      <c r="P1083">
        <v>1</v>
      </c>
      <c r="Q1083" t="s">
        <v>2957</v>
      </c>
      <c r="R1083" s="2">
        <v>244481</v>
      </c>
      <c r="S1083" s="2">
        <v>244482</v>
      </c>
      <c r="T1083" t="s">
        <v>2958</v>
      </c>
      <c r="U1083">
        <v>23086965</v>
      </c>
      <c r="V1083" t="s">
        <v>225</v>
      </c>
      <c r="W1083">
        <v>3</v>
      </c>
      <c r="X1083">
        <v>3</v>
      </c>
      <c r="Y1083">
        <v>3</v>
      </c>
      <c r="Z1083">
        <v>3</v>
      </c>
      <c r="AA1083">
        <v>0</v>
      </c>
      <c r="AB1083">
        <v>0</v>
      </c>
      <c r="AC1083">
        <v>0</v>
      </c>
      <c r="AD1083">
        <v>0</v>
      </c>
      <c r="AE1083">
        <v>3</v>
      </c>
      <c r="AF1083">
        <v>3</v>
      </c>
      <c r="AI1083" t="s">
        <v>2537</v>
      </c>
      <c r="AJ1083" t="s">
        <v>989</v>
      </c>
      <c r="AK1083" t="s">
        <v>1039</v>
      </c>
      <c r="AL1083" t="s">
        <v>1008</v>
      </c>
      <c r="AM1083" t="s">
        <v>1009</v>
      </c>
      <c r="AN1083" t="s">
        <v>2538</v>
      </c>
      <c r="AO1083" t="s">
        <v>2539</v>
      </c>
      <c r="AP1083">
        <v>10</v>
      </c>
      <c r="AQ1083">
        <v>1</v>
      </c>
      <c r="AT1083" t="s">
        <v>2540</v>
      </c>
      <c r="AU1083" t="s">
        <v>2562</v>
      </c>
      <c r="AV1083" t="s">
        <v>765</v>
      </c>
      <c r="AW1083" t="s">
        <v>765</v>
      </c>
      <c r="AX1083" t="s">
        <v>990</v>
      </c>
      <c r="AY1083">
        <v>0</v>
      </c>
      <c r="AZ1083" t="s">
        <v>994</v>
      </c>
      <c r="BA1083">
        <v>1179740891542</v>
      </c>
      <c r="BD1083">
        <v>1</v>
      </c>
      <c r="BF1083" t="s">
        <v>2563</v>
      </c>
      <c r="BG1083">
        <v>1333314600</v>
      </c>
      <c r="BH1083" t="s">
        <v>995</v>
      </c>
      <c r="BI1083">
        <v>3</v>
      </c>
      <c r="BJ1083">
        <v>3</v>
      </c>
      <c r="BK1083">
        <v>1300</v>
      </c>
      <c r="BL1083" t="s">
        <v>2543</v>
      </c>
    </row>
    <row r="1084" spans="3:64">
      <c r="C1084" s="2">
        <v>244482</v>
      </c>
      <c r="D1084" s="2">
        <v>244482</v>
      </c>
      <c r="F1084">
        <v>489</v>
      </c>
      <c r="G1084" t="s">
        <v>2531</v>
      </c>
      <c r="H1084">
        <v>23</v>
      </c>
      <c r="I1084" t="s">
        <v>2532</v>
      </c>
      <c r="J1084" t="s">
        <v>985</v>
      </c>
      <c r="K1084" t="s">
        <v>986</v>
      </c>
      <c r="L1084">
        <v>923</v>
      </c>
      <c r="N1084" t="s">
        <v>2955</v>
      </c>
      <c r="O1084" t="s">
        <v>2956</v>
      </c>
      <c r="P1084">
        <v>1</v>
      </c>
      <c r="Q1084" t="s">
        <v>2957</v>
      </c>
      <c r="R1084" s="2">
        <v>244481</v>
      </c>
      <c r="S1084" s="2">
        <v>244482</v>
      </c>
      <c r="T1084" t="s">
        <v>2958</v>
      </c>
      <c r="U1084">
        <v>23086966</v>
      </c>
      <c r="V1084" t="s">
        <v>199</v>
      </c>
      <c r="W1084">
        <v>6</v>
      </c>
      <c r="X1084">
        <v>6</v>
      </c>
      <c r="Y1084">
        <v>6</v>
      </c>
      <c r="Z1084">
        <v>6</v>
      </c>
      <c r="AA1084">
        <v>0</v>
      </c>
      <c r="AB1084">
        <v>0</v>
      </c>
      <c r="AC1084">
        <v>0</v>
      </c>
      <c r="AD1084">
        <v>0</v>
      </c>
      <c r="AE1084">
        <v>6</v>
      </c>
      <c r="AF1084">
        <v>6</v>
      </c>
      <c r="AI1084" t="s">
        <v>2537</v>
      </c>
      <c r="AJ1084" t="s">
        <v>989</v>
      </c>
      <c r="AK1084" t="s">
        <v>1039</v>
      </c>
      <c r="AL1084" t="s">
        <v>1008</v>
      </c>
      <c r="AM1084" t="s">
        <v>1009</v>
      </c>
      <c r="AN1084" t="s">
        <v>2538</v>
      </c>
      <c r="AO1084" t="s">
        <v>2539</v>
      </c>
      <c r="AP1084">
        <v>10</v>
      </c>
      <c r="AQ1084">
        <v>1</v>
      </c>
      <c r="AT1084" t="s">
        <v>2540</v>
      </c>
      <c r="AU1084" t="s">
        <v>2562</v>
      </c>
      <c r="AV1084" t="s">
        <v>765</v>
      </c>
      <c r="AW1084" t="s">
        <v>765</v>
      </c>
      <c r="AX1084" t="s">
        <v>990</v>
      </c>
      <c r="AY1084">
        <v>0</v>
      </c>
      <c r="AZ1084" t="s">
        <v>994</v>
      </c>
      <c r="BA1084">
        <v>1179740891542</v>
      </c>
      <c r="BD1084">
        <v>1</v>
      </c>
      <c r="BF1084" t="s">
        <v>2563</v>
      </c>
      <c r="BG1084">
        <v>1333314600</v>
      </c>
      <c r="BH1084" t="s">
        <v>995</v>
      </c>
      <c r="BI1084">
        <v>6</v>
      </c>
      <c r="BJ1084">
        <v>6</v>
      </c>
      <c r="BK1084">
        <v>1300</v>
      </c>
      <c r="BL1084" t="s">
        <v>2543</v>
      </c>
    </row>
    <row r="1085" spans="3:64">
      <c r="C1085" s="2">
        <v>244482</v>
      </c>
      <c r="D1085" s="2">
        <v>244482</v>
      </c>
      <c r="F1085">
        <v>489</v>
      </c>
      <c r="G1085" t="s">
        <v>2531</v>
      </c>
      <c r="H1085">
        <v>23</v>
      </c>
      <c r="I1085" t="s">
        <v>2532</v>
      </c>
      <c r="J1085" t="s">
        <v>985</v>
      </c>
      <c r="K1085" t="s">
        <v>986</v>
      </c>
      <c r="L1085">
        <v>923</v>
      </c>
      <c r="N1085" t="s">
        <v>2955</v>
      </c>
      <c r="O1085" t="s">
        <v>2956</v>
      </c>
      <c r="P1085">
        <v>1</v>
      </c>
      <c r="Q1085" t="s">
        <v>2957</v>
      </c>
      <c r="R1085" s="2">
        <v>244481</v>
      </c>
      <c r="S1085" s="2">
        <v>244482</v>
      </c>
      <c r="T1085" t="s">
        <v>2958</v>
      </c>
      <c r="U1085">
        <v>23084674</v>
      </c>
      <c r="V1085" t="s">
        <v>19</v>
      </c>
      <c r="W1085">
        <v>3</v>
      </c>
      <c r="X1085">
        <v>1.2</v>
      </c>
      <c r="Y1085">
        <v>3</v>
      </c>
      <c r="Z1085">
        <v>1.2</v>
      </c>
      <c r="AA1085">
        <v>0</v>
      </c>
      <c r="AB1085">
        <v>0</v>
      </c>
      <c r="AC1085">
        <v>0</v>
      </c>
      <c r="AD1085">
        <v>0</v>
      </c>
      <c r="AE1085">
        <v>3</v>
      </c>
      <c r="AF1085">
        <v>1.2</v>
      </c>
      <c r="AI1085" t="s">
        <v>2537</v>
      </c>
      <c r="AJ1085" t="s">
        <v>989</v>
      </c>
      <c r="AK1085" t="s">
        <v>1007</v>
      </c>
      <c r="AL1085" t="s">
        <v>1484</v>
      </c>
      <c r="AM1085" t="s">
        <v>1009</v>
      </c>
      <c r="AN1085" t="s">
        <v>2538</v>
      </c>
      <c r="AO1085" t="s">
        <v>2539</v>
      </c>
      <c r="AP1085">
        <v>10</v>
      </c>
      <c r="AQ1085">
        <v>1</v>
      </c>
      <c r="AT1085" t="s">
        <v>2540</v>
      </c>
      <c r="AU1085" t="s">
        <v>2562</v>
      </c>
      <c r="AV1085" t="s">
        <v>914</v>
      </c>
      <c r="AW1085" t="s">
        <v>765</v>
      </c>
      <c r="AX1085" t="s">
        <v>990</v>
      </c>
      <c r="AY1085">
        <v>0</v>
      </c>
      <c r="AZ1085" t="s">
        <v>994</v>
      </c>
      <c r="BA1085">
        <v>1179740891542</v>
      </c>
      <c r="BD1085">
        <v>1</v>
      </c>
      <c r="BF1085" t="s">
        <v>2563</v>
      </c>
      <c r="BG1085">
        <v>1333314600</v>
      </c>
      <c r="BH1085" t="s">
        <v>995</v>
      </c>
      <c r="BI1085">
        <v>3</v>
      </c>
      <c r="BJ1085">
        <v>1.2</v>
      </c>
      <c r="BK1085">
        <v>1300</v>
      </c>
      <c r="BL1085" t="s">
        <v>2543</v>
      </c>
    </row>
    <row r="1086" spans="3:64">
      <c r="C1086" s="2">
        <v>244482</v>
      </c>
      <c r="D1086" s="2">
        <v>244482</v>
      </c>
      <c r="F1086">
        <v>489</v>
      </c>
      <c r="G1086" t="s">
        <v>2531</v>
      </c>
      <c r="H1086">
        <v>23</v>
      </c>
      <c r="I1086" t="s">
        <v>2532</v>
      </c>
      <c r="J1086" t="s">
        <v>985</v>
      </c>
      <c r="K1086" t="s">
        <v>986</v>
      </c>
      <c r="L1086">
        <v>923</v>
      </c>
      <c r="N1086" t="s">
        <v>2955</v>
      </c>
      <c r="O1086" t="s">
        <v>2956</v>
      </c>
      <c r="P1086">
        <v>1</v>
      </c>
      <c r="Q1086" t="s">
        <v>2957</v>
      </c>
      <c r="R1086" s="2">
        <v>244481</v>
      </c>
      <c r="S1086" s="2">
        <v>244482</v>
      </c>
      <c r="T1086" t="s">
        <v>2958</v>
      </c>
      <c r="U1086">
        <v>23086970</v>
      </c>
      <c r="V1086" t="s">
        <v>191</v>
      </c>
      <c r="W1086">
        <v>3</v>
      </c>
      <c r="X1086">
        <v>3</v>
      </c>
      <c r="Y1086">
        <v>3</v>
      </c>
      <c r="Z1086">
        <v>3</v>
      </c>
      <c r="AA1086">
        <v>0</v>
      </c>
      <c r="AB1086">
        <v>0</v>
      </c>
      <c r="AC1086">
        <v>0</v>
      </c>
      <c r="AD1086">
        <v>0</v>
      </c>
      <c r="AE1086">
        <v>3</v>
      </c>
      <c r="AF1086">
        <v>3</v>
      </c>
      <c r="AI1086" t="s">
        <v>2537</v>
      </c>
      <c r="AJ1086" t="s">
        <v>989</v>
      </c>
      <c r="AK1086" t="s">
        <v>1039</v>
      </c>
      <c r="AL1086" t="s">
        <v>1008</v>
      </c>
      <c r="AM1086" t="s">
        <v>1009</v>
      </c>
      <c r="AN1086" t="s">
        <v>2538</v>
      </c>
      <c r="AO1086" t="s">
        <v>2539</v>
      </c>
      <c r="AP1086">
        <v>10</v>
      </c>
      <c r="AQ1086">
        <v>1</v>
      </c>
      <c r="AT1086" t="s">
        <v>2540</v>
      </c>
      <c r="AU1086" t="s">
        <v>2562</v>
      </c>
      <c r="AV1086" t="s">
        <v>765</v>
      </c>
      <c r="AW1086" t="s">
        <v>765</v>
      </c>
      <c r="AX1086" t="s">
        <v>990</v>
      </c>
      <c r="AY1086">
        <v>0</v>
      </c>
      <c r="AZ1086" t="s">
        <v>994</v>
      </c>
      <c r="BA1086">
        <v>1179740891542</v>
      </c>
      <c r="BD1086">
        <v>1</v>
      </c>
      <c r="BF1086" t="s">
        <v>2563</v>
      </c>
      <c r="BG1086">
        <v>1333314600</v>
      </c>
      <c r="BH1086" t="s">
        <v>995</v>
      </c>
      <c r="BI1086">
        <v>3</v>
      </c>
      <c r="BJ1086">
        <v>3</v>
      </c>
      <c r="BK1086">
        <v>1300</v>
      </c>
      <c r="BL1086" t="s">
        <v>2543</v>
      </c>
    </row>
    <row r="1087" spans="3:64">
      <c r="C1087" s="2">
        <v>244482</v>
      </c>
      <c r="D1087" s="2">
        <v>244482</v>
      </c>
      <c r="F1087">
        <v>489</v>
      </c>
      <c r="G1087" t="s">
        <v>2531</v>
      </c>
      <c r="H1087">
        <v>23</v>
      </c>
      <c r="I1087" t="s">
        <v>2532</v>
      </c>
      <c r="J1087" t="s">
        <v>985</v>
      </c>
      <c r="K1087" t="s">
        <v>986</v>
      </c>
      <c r="L1087">
        <v>923</v>
      </c>
      <c r="N1087" t="s">
        <v>2955</v>
      </c>
      <c r="O1087" t="s">
        <v>2956</v>
      </c>
      <c r="P1087">
        <v>1</v>
      </c>
      <c r="Q1087" t="s">
        <v>2957</v>
      </c>
      <c r="R1087" s="2">
        <v>244481</v>
      </c>
      <c r="S1087" s="2">
        <v>244482</v>
      </c>
      <c r="T1087" t="s">
        <v>2958</v>
      </c>
      <c r="U1087">
        <v>23090975</v>
      </c>
      <c r="V1087" t="s">
        <v>249</v>
      </c>
      <c r="W1087">
        <v>9</v>
      </c>
      <c r="X1087">
        <v>9</v>
      </c>
      <c r="Y1087">
        <v>9</v>
      </c>
      <c r="Z1087">
        <v>9</v>
      </c>
      <c r="AA1087">
        <v>0</v>
      </c>
      <c r="AB1087">
        <v>0</v>
      </c>
      <c r="AC1087">
        <v>0</v>
      </c>
      <c r="AD1087">
        <v>0</v>
      </c>
      <c r="AE1087">
        <v>9</v>
      </c>
      <c r="AF1087">
        <v>9</v>
      </c>
      <c r="AI1087" t="s">
        <v>2537</v>
      </c>
      <c r="AJ1087" t="s">
        <v>989</v>
      </c>
      <c r="AK1087" t="s">
        <v>1039</v>
      </c>
      <c r="AL1087" t="s">
        <v>1008</v>
      </c>
      <c r="AM1087" t="s">
        <v>1009</v>
      </c>
      <c r="AN1087" t="s">
        <v>2538</v>
      </c>
      <c r="AO1087" t="s">
        <v>2539</v>
      </c>
      <c r="AP1087">
        <v>10</v>
      </c>
      <c r="AQ1087">
        <v>1</v>
      </c>
      <c r="AT1087" t="s">
        <v>2540</v>
      </c>
      <c r="AU1087" t="s">
        <v>2562</v>
      </c>
      <c r="AV1087" t="s">
        <v>765</v>
      </c>
      <c r="AW1087" t="s">
        <v>765</v>
      </c>
      <c r="AX1087" t="s">
        <v>990</v>
      </c>
      <c r="AY1087">
        <v>0</v>
      </c>
      <c r="AZ1087" t="s">
        <v>994</v>
      </c>
      <c r="BA1087">
        <v>1179740891542</v>
      </c>
      <c r="BD1087">
        <v>1</v>
      </c>
      <c r="BF1087" t="s">
        <v>2563</v>
      </c>
      <c r="BG1087">
        <v>1333314600</v>
      </c>
      <c r="BH1087" t="s">
        <v>995</v>
      </c>
      <c r="BI1087">
        <v>9</v>
      </c>
      <c r="BJ1087">
        <v>9</v>
      </c>
      <c r="BK1087">
        <v>1300</v>
      </c>
      <c r="BL1087" t="s">
        <v>2543</v>
      </c>
    </row>
    <row r="1088" spans="3:64">
      <c r="C1088" s="2">
        <v>244482</v>
      </c>
      <c r="D1088" s="2">
        <v>244482</v>
      </c>
      <c r="F1088">
        <v>489</v>
      </c>
      <c r="G1088" t="s">
        <v>2531</v>
      </c>
      <c r="H1088">
        <v>23</v>
      </c>
      <c r="I1088" t="s">
        <v>2532</v>
      </c>
      <c r="J1088" t="s">
        <v>985</v>
      </c>
      <c r="K1088" t="s">
        <v>986</v>
      </c>
      <c r="L1088">
        <v>923</v>
      </c>
      <c r="N1088" t="s">
        <v>2955</v>
      </c>
      <c r="O1088" t="s">
        <v>2956</v>
      </c>
      <c r="P1088">
        <v>1</v>
      </c>
      <c r="Q1088" t="s">
        <v>2957</v>
      </c>
      <c r="R1088" s="2">
        <v>244481</v>
      </c>
      <c r="S1088" s="2">
        <v>244482</v>
      </c>
      <c r="T1088" t="s">
        <v>2958</v>
      </c>
      <c r="U1088">
        <v>23086963</v>
      </c>
      <c r="V1088" t="s">
        <v>142</v>
      </c>
      <c r="W1088">
        <v>6</v>
      </c>
      <c r="X1088">
        <v>6</v>
      </c>
      <c r="Y1088">
        <v>6</v>
      </c>
      <c r="Z1088">
        <v>6</v>
      </c>
      <c r="AA1088">
        <v>0</v>
      </c>
      <c r="AB1088">
        <v>0</v>
      </c>
      <c r="AC1088">
        <v>0</v>
      </c>
      <c r="AD1088">
        <v>0</v>
      </c>
      <c r="AE1088">
        <v>6</v>
      </c>
      <c r="AF1088">
        <v>6</v>
      </c>
      <c r="AI1088" t="s">
        <v>2537</v>
      </c>
      <c r="AJ1088" t="s">
        <v>989</v>
      </c>
      <c r="AK1088" t="s">
        <v>1039</v>
      </c>
      <c r="AL1088" t="s">
        <v>1008</v>
      </c>
      <c r="AM1088" t="s">
        <v>1009</v>
      </c>
      <c r="AN1088" t="s">
        <v>2538</v>
      </c>
      <c r="AO1088" t="s">
        <v>2539</v>
      </c>
      <c r="AP1088">
        <v>10</v>
      </c>
      <c r="AQ1088">
        <v>1</v>
      </c>
      <c r="AT1088" t="s">
        <v>2540</v>
      </c>
      <c r="AU1088" t="s">
        <v>2562</v>
      </c>
      <c r="AV1088" t="s">
        <v>765</v>
      </c>
      <c r="AW1088" t="s">
        <v>765</v>
      </c>
      <c r="AX1088" t="s">
        <v>990</v>
      </c>
      <c r="AY1088">
        <v>0</v>
      </c>
      <c r="AZ1088" t="s">
        <v>994</v>
      </c>
      <c r="BA1088">
        <v>1179740891542</v>
      </c>
      <c r="BD1088">
        <v>1</v>
      </c>
      <c r="BF1088" t="s">
        <v>2563</v>
      </c>
      <c r="BG1088">
        <v>1333314600</v>
      </c>
      <c r="BH1088" t="s">
        <v>995</v>
      </c>
      <c r="BI1088">
        <v>6</v>
      </c>
      <c r="BJ1088">
        <v>6</v>
      </c>
      <c r="BK1088">
        <v>1300</v>
      </c>
      <c r="BL1088" t="s">
        <v>2543</v>
      </c>
    </row>
    <row r="1089" spans="3:64">
      <c r="C1089" s="2">
        <v>244482</v>
      </c>
      <c r="D1089" s="2">
        <v>244482</v>
      </c>
      <c r="F1089">
        <v>489</v>
      </c>
      <c r="G1089" t="s">
        <v>2531</v>
      </c>
      <c r="H1089">
        <v>23</v>
      </c>
      <c r="I1089" t="s">
        <v>2532</v>
      </c>
      <c r="J1089" t="s">
        <v>985</v>
      </c>
      <c r="K1089" t="s">
        <v>986</v>
      </c>
      <c r="L1089">
        <v>923</v>
      </c>
      <c r="N1089" t="s">
        <v>2955</v>
      </c>
      <c r="O1089" t="s">
        <v>2956</v>
      </c>
      <c r="P1089">
        <v>1</v>
      </c>
      <c r="Q1089" t="s">
        <v>2957</v>
      </c>
      <c r="R1089" s="2">
        <v>244481</v>
      </c>
      <c r="S1089" s="2">
        <v>244482</v>
      </c>
      <c r="T1089" t="s">
        <v>2958</v>
      </c>
      <c r="U1089">
        <v>23086964</v>
      </c>
      <c r="V1089" t="s">
        <v>156</v>
      </c>
      <c r="W1089">
        <v>6</v>
      </c>
      <c r="X1089">
        <v>6</v>
      </c>
      <c r="Y1089">
        <v>6</v>
      </c>
      <c r="Z1089">
        <v>6</v>
      </c>
      <c r="AA1089">
        <v>0</v>
      </c>
      <c r="AB1089">
        <v>0</v>
      </c>
      <c r="AC1089">
        <v>0</v>
      </c>
      <c r="AD1089">
        <v>0</v>
      </c>
      <c r="AE1089">
        <v>6</v>
      </c>
      <c r="AF1089">
        <v>6</v>
      </c>
      <c r="AI1089" t="s">
        <v>2537</v>
      </c>
      <c r="AJ1089" t="s">
        <v>989</v>
      </c>
      <c r="AK1089" t="s">
        <v>1039</v>
      </c>
      <c r="AL1089" t="s">
        <v>1008</v>
      </c>
      <c r="AM1089" t="s">
        <v>1009</v>
      </c>
      <c r="AN1089" t="s">
        <v>2538</v>
      </c>
      <c r="AO1089" t="s">
        <v>2539</v>
      </c>
      <c r="AP1089">
        <v>10</v>
      </c>
      <c r="AQ1089">
        <v>1</v>
      </c>
      <c r="AT1089" t="s">
        <v>2540</v>
      </c>
      <c r="AU1089" t="s">
        <v>2562</v>
      </c>
      <c r="AV1089" t="s">
        <v>765</v>
      </c>
      <c r="AW1089" t="s">
        <v>765</v>
      </c>
      <c r="AX1089" t="s">
        <v>990</v>
      </c>
      <c r="AY1089">
        <v>0</v>
      </c>
      <c r="AZ1089" t="s">
        <v>994</v>
      </c>
      <c r="BA1089">
        <v>1179740891542</v>
      </c>
      <c r="BD1089">
        <v>1</v>
      </c>
      <c r="BF1089" t="s">
        <v>2563</v>
      </c>
      <c r="BG1089">
        <v>1333314600</v>
      </c>
      <c r="BH1089" t="s">
        <v>995</v>
      </c>
      <c r="BI1089">
        <v>6</v>
      </c>
      <c r="BJ1089">
        <v>6</v>
      </c>
      <c r="BK1089">
        <v>1300</v>
      </c>
      <c r="BL1089" t="s">
        <v>2543</v>
      </c>
    </row>
    <row r="1090" spans="3:64">
      <c r="C1090" s="2">
        <v>244482</v>
      </c>
      <c r="D1090" s="2">
        <v>244482</v>
      </c>
      <c r="F1090">
        <v>489</v>
      </c>
      <c r="G1090" t="s">
        <v>2531</v>
      </c>
      <c r="H1090">
        <v>23</v>
      </c>
      <c r="I1090" t="s">
        <v>2532</v>
      </c>
      <c r="J1090" t="s">
        <v>985</v>
      </c>
      <c r="K1090" t="s">
        <v>986</v>
      </c>
      <c r="L1090">
        <v>923</v>
      </c>
      <c r="N1090" t="s">
        <v>2955</v>
      </c>
      <c r="O1090" t="s">
        <v>2956</v>
      </c>
      <c r="P1090">
        <v>1</v>
      </c>
      <c r="Q1090" t="s">
        <v>2957</v>
      </c>
      <c r="R1090" s="2">
        <v>244481</v>
      </c>
      <c r="S1090" s="2">
        <v>244482</v>
      </c>
      <c r="T1090" t="s">
        <v>2958</v>
      </c>
      <c r="U1090">
        <v>23088348</v>
      </c>
      <c r="V1090" t="s">
        <v>78</v>
      </c>
      <c r="W1090">
        <v>5</v>
      </c>
      <c r="X1090">
        <v>5</v>
      </c>
      <c r="Y1090">
        <v>5</v>
      </c>
      <c r="Z1090">
        <v>5</v>
      </c>
      <c r="AA1090">
        <v>0</v>
      </c>
      <c r="AB1090">
        <v>0</v>
      </c>
      <c r="AC1090">
        <v>0</v>
      </c>
      <c r="AD1090">
        <v>0</v>
      </c>
      <c r="AE1090">
        <v>5</v>
      </c>
      <c r="AF1090">
        <v>5</v>
      </c>
      <c r="AI1090" t="s">
        <v>2537</v>
      </c>
      <c r="AJ1090" t="s">
        <v>989</v>
      </c>
      <c r="AK1090" t="s">
        <v>1007</v>
      </c>
      <c r="AL1090" t="s">
        <v>1008</v>
      </c>
      <c r="AM1090" t="s">
        <v>1009</v>
      </c>
      <c r="AN1090" t="s">
        <v>2538</v>
      </c>
      <c r="AO1090" t="s">
        <v>2539</v>
      </c>
      <c r="AP1090">
        <v>10</v>
      </c>
      <c r="AQ1090">
        <v>1</v>
      </c>
      <c r="AT1090" t="s">
        <v>2540</v>
      </c>
      <c r="AU1090" t="s">
        <v>2562</v>
      </c>
      <c r="AV1090" t="s">
        <v>765</v>
      </c>
      <c r="AW1090" t="s">
        <v>765</v>
      </c>
      <c r="AX1090" t="s">
        <v>990</v>
      </c>
      <c r="AY1090">
        <v>0</v>
      </c>
      <c r="AZ1090" t="s">
        <v>994</v>
      </c>
      <c r="BA1090">
        <v>1179740891542</v>
      </c>
      <c r="BD1090">
        <v>1</v>
      </c>
      <c r="BF1090" t="s">
        <v>2563</v>
      </c>
      <c r="BG1090">
        <v>1333314600</v>
      </c>
      <c r="BH1090" t="s">
        <v>995</v>
      </c>
      <c r="BI1090">
        <v>5</v>
      </c>
      <c r="BJ1090">
        <v>5</v>
      </c>
      <c r="BK1090">
        <v>1300</v>
      </c>
      <c r="BL1090" t="s">
        <v>2543</v>
      </c>
    </row>
    <row r="1091" spans="3:64">
      <c r="C1091" s="2">
        <v>244482</v>
      </c>
      <c r="D1091" s="2">
        <v>244482</v>
      </c>
      <c r="F1091">
        <v>489</v>
      </c>
      <c r="G1091" t="s">
        <v>2531</v>
      </c>
      <c r="H1091">
        <v>23</v>
      </c>
      <c r="I1091" t="s">
        <v>2532</v>
      </c>
      <c r="J1091" t="s">
        <v>985</v>
      </c>
      <c r="K1091" t="s">
        <v>986</v>
      </c>
      <c r="L1091">
        <v>923</v>
      </c>
      <c r="N1091" t="s">
        <v>2955</v>
      </c>
      <c r="O1091" t="s">
        <v>2956</v>
      </c>
      <c r="P1091">
        <v>1</v>
      </c>
      <c r="Q1091" t="s">
        <v>2957</v>
      </c>
      <c r="R1091" s="2">
        <v>244481</v>
      </c>
      <c r="S1091" s="2">
        <v>244482</v>
      </c>
      <c r="T1091" t="s">
        <v>2958</v>
      </c>
      <c r="U1091">
        <v>23086969</v>
      </c>
      <c r="V1091" t="s">
        <v>189</v>
      </c>
      <c r="W1091">
        <v>9</v>
      </c>
      <c r="X1091">
        <v>9</v>
      </c>
      <c r="Y1091">
        <v>9</v>
      </c>
      <c r="Z1091">
        <v>9</v>
      </c>
      <c r="AA1091">
        <v>0</v>
      </c>
      <c r="AB1091">
        <v>0</v>
      </c>
      <c r="AC1091">
        <v>0</v>
      </c>
      <c r="AD1091">
        <v>0</v>
      </c>
      <c r="AE1091">
        <v>9</v>
      </c>
      <c r="AF1091">
        <v>9</v>
      </c>
      <c r="AI1091" t="s">
        <v>2537</v>
      </c>
      <c r="AJ1091" t="s">
        <v>989</v>
      </c>
      <c r="AK1091" t="s">
        <v>1039</v>
      </c>
      <c r="AL1091" t="s">
        <v>1008</v>
      </c>
      <c r="AM1091" t="s">
        <v>1009</v>
      </c>
      <c r="AN1091" t="s">
        <v>2538</v>
      </c>
      <c r="AO1091" t="s">
        <v>2539</v>
      </c>
      <c r="AP1091">
        <v>10</v>
      </c>
      <c r="AQ1091">
        <v>1</v>
      </c>
      <c r="AT1091" t="s">
        <v>2540</v>
      </c>
      <c r="AU1091" t="s">
        <v>2562</v>
      </c>
      <c r="AV1091" t="s">
        <v>765</v>
      </c>
      <c r="AW1091" t="s">
        <v>765</v>
      </c>
      <c r="AX1091" t="s">
        <v>990</v>
      </c>
      <c r="AY1091">
        <v>0</v>
      </c>
      <c r="AZ1091" t="s">
        <v>994</v>
      </c>
      <c r="BA1091">
        <v>1179740891542</v>
      </c>
      <c r="BD1091">
        <v>1</v>
      </c>
      <c r="BF1091" t="s">
        <v>2563</v>
      </c>
      <c r="BG1091">
        <v>1333314600</v>
      </c>
      <c r="BH1091" t="s">
        <v>995</v>
      </c>
      <c r="BI1091">
        <v>9</v>
      </c>
      <c r="BJ1091">
        <v>9</v>
      </c>
      <c r="BK1091">
        <v>1300</v>
      </c>
      <c r="BL1091" t="s">
        <v>2543</v>
      </c>
    </row>
    <row r="1092" spans="3:64">
      <c r="C1092" s="2">
        <v>244482</v>
      </c>
      <c r="D1092" s="2">
        <v>244482</v>
      </c>
      <c r="F1092">
        <v>489</v>
      </c>
      <c r="G1092" t="s">
        <v>2531</v>
      </c>
      <c r="H1092">
        <v>23</v>
      </c>
      <c r="I1092" t="s">
        <v>2532</v>
      </c>
      <c r="J1092" t="s">
        <v>985</v>
      </c>
      <c r="K1092" t="s">
        <v>986</v>
      </c>
      <c r="L1092">
        <v>923</v>
      </c>
      <c r="N1092" t="s">
        <v>2955</v>
      </c>
      <c r="O1092" t="s">
        <v>2956</v>
      </c>
      <c r="P1092">
        <v>1</v>
      </c>
      <c r="Q1092" t="s">
        <v>2957</v>
      </c>
      <c r="R1092" s="2">
        <v>244481</v>
      </c>
      <c r="S1092" s="2">
        <v>244482</v>
      </c>
      <c r="T1092" t="s">
        <v>2958</v>
      </c>
      <c r="U1092">
        <v>23090984</v>
      </c>
      <c r="V1092" t="s">
        <v>227</v>
      </c>
      <c r="W1092">
        <v>3</v>
      </c>
      <c r="X1092">
        <v>3</v>
      </c>
      <c r="Y1092">
        <v>3</v>
      </c>
      <c r="Z1092">
        <v>3</v>
      </c>
      <c r="AA1092">
        <v>0</v>
      </c>
      <c r="AB1092">
        <v>0</v>
      </c>
      <c r="AC1092">
        <v>0</v>
      </c>
      <c r="AD1092">
        <v>0</v>
      </c>
      <c r="AE1092">
        <v>3</v>
      </c>
      <c r="AF1092">
        <v>3</v>
      </c>
      <c r="AI1092" t="s">
        <v>2537</v>
      </c>
      <c r="AJ1092" t="s">
        <v>989</v>
      </c>
      <c r="AK1092" t="s">
        <v>1039</v>
      </c>
      <c r="AL1092" t="s">
        <v>1008</v>
      </c>
      <c r="AM1092" t="s">
        <v>1009</v>
      </c>
      <c r="AN1092" t="s">
        <v>2538</v>
      </c>
      <c r="AO1092" t="s">
        <v>2539</v>
      </c>
      <c r="AP1092">
        <v>10</v>
      </c>
      <c r="AQ1092">
        <v>1</v>
      </c>
      <c r="AT1092" t="s">
        <v>2540</v>
      </c>
      <c r="AU1092" t="s">
        <v>2562</v>
      </c>
      <c r="AV1092" t="s">
        <v>765</v>
      </c>
      <c r="AW1092" t="s">
        <v>765</v>
      </c>
      <c r="AX1092" t="s">
        <v>990</v>
      </c>
      <c r="AY1092">
        <v>0</v>
      </c>
      <c r="AZ1092" t="s">
        <v>994</v>
      </c>
      <c r="BA1092">
        <v>1179740891542</v>
      </c>
      <c r="BD1092">
        <v>1</v>
      </c>
      <c r="BF1092" t="s">
        <v>2563</v>
      </c>
      <c r="BG1092">
        <v>1333314600</v>
      </c>
      <c r="BH1092" t="s">
        <v>995</v>
      </c>
      <c r="BI1092">
        <v>3</v>
      </c>
      <c r="BJ1092">
        <v>3</v>
      </c>
      <c r="BK1092">
        <v>1300</v>
      </c>
      <c r="BL1092" t="s">
        <v>2543</v>
      </c>
    </row>
    <row r="1093" spans="3:64">
      <c r="C1093" s="2">
        <v>244482</v>
      </c>
      <c r="D1093" s="2">
        <v>244482</v>
      </c>
      <c r="F1093">
        <v>489</v>
      </c>
      <c r="G1093" t="s">
        <v>2531</v>
      </c>
      <c r="H1093">
        <v>23</v>
      </c>
      <c r="I1093" t="s">
        <v>2532</v>
      </c>
      <c r="J1093" t="s">
        <v>985</v>
      </c>
      <c r="K1093" t="s">
        <v>986</v>
      </c>
      <c r="L1093">
        <v>923</v>
      </c>
      <c r="N1093" t="s">
        <v>2955</v>
      </c>
      <c r="O1093" t="s">
        <v>2956</v>
      </c>
      <c r="P1093">
        <v>1</v>
      </c>
      <c r="Q1093" t="s">
        <v>2957</v>
      </c>
      <c r="R1093" s="2">
        <v>244481</v>
      </c>
      <c r="S1093" s="2">
        <v>244482</v>
      </c>
      <c r="T1093" t="s">
        <v>2958</v>
      </c>
      <c r="U1093">
        <v>23095553</v>
      </c>
      <c r="V1093" t="s">
        <v>67</v>
      </c>
      <c r="W1093">
        <v>6</v>
      </c>
      <c r="X1093">
        <v>6</v>
      </c>
      <c r="Y1093">
        <v>6</v>
      </c>
      <c r="Z1093">
        <v>6</v>
      </c>
      <c r="AA1093">
        <v>0</v>
      </c>
      <c r="AB1093">
        <v>0</v>
      </c>
      <c r="AC1093">
        <v>0</v>
      </c>
      <c r="AD1093">
        <v>0</v>
      </c>
      <c r="AE1093">
        <v>6</v>
      </c>
      <c r="AF1093">
        <v>6</v>
      </c>
      <c r="AI1093" t="s">
        <v>2537</v>
      </c>
      <c r="AJ1093" t="s">
        <v>989</v>
      </c>
      <c r="AK1093" t="s">
        <v>1007</v>
      </c>
      <c r="AL1093" t="s">
        <v>1008</v>
      </c>
      <c r="AM1093" t="s">
        <v>1009</v>
      </c>
      <c r="AN1093" t="s">
        <v>2538</v>
      </c>
      <c r="AO1093" t="s">
        <v>2539</v>
      </c>
      <c r="AP1093">
        <v>10</v>
      </c>
      <c r="AQ1093">
        <v>1</v>
      </c>
      <c r="AT1093" t="s">
        <v>2540</v>
      </c>
      <c r="AU1093" t="s">
        <v>2562</v>
      </c>
      <c r="AV1093" t="s">
        <v>765</v>
      </c>
      <c r="AW1093" t="s">
        <v>765</v>
      </c>
      <c r="AX1093" t="s">
        <v>990</v>
      </c>
      <c r="AY1093">
        <v>0</v>
      </c>
      <c r="AZ1093" t="s">
        <v>994</v>
      </c>
      <c r="BA1093">
        <v>1179740891542</v>
      </c>
      <c r="BD1093">
        <v>1</v>
      </c>
      <c r="BF1093" t="s">
        <v>2563</v>
      </c>
      <c r="BG1093">
        <v>1333314600</v>
      </c>
      <c r="BH1093" t="s">
        <v>995</v>
      </c>
      <c r="BI1093">
        <v>6</v>
      </c>
      <c r="BJ1093">
        <v>6</v>
      </c>
      <c r="BK1093">
        <v>1300</v>
      </c>
      <c r="BL1093" t="s">
        <v>2543</v>
      </c>
    </row>
    <row r="1094" spans="3:64">
      <c r="C1094" s="2">
        <v>244482</v>
      </c>
      <c r="D1094" s="2">
        <v>244482</v>
      </c>
      <c r="F1094">
        <v>489</v>
      </c>
      <c r="G1094" t="s">
        <v>2531</v>
      </c>
      <c r="H1094">
        <v>23</v>
      </c>
      <c r="I1094" t="s">
        <v>2532</v>
      </c>
      <c r="J1094" t="s">
        <v>985</v>
      </c>
      <c r="K1094" t="s">
        <v>986</v>
      </c>
      <c r="L1094">
        <v>923</v>
      </c>
      <c r="N1094" t="s">
        <v>2955</v>
      </c>
      <c r="O1094" t="s">
        <v>2956</v>
      </c>
      <c r="P1094">
        <v>1</v>
      </c>
      <c r="Q1094" t="s">
        <v>2957</v>
      </c>
      <c r="R1094" s="2">
        <v>244481</v>
      </c>
      <c r="S1094" s="2">
        <v>244482</v>
      </c>
      <c r="T1094" t="s">
        <v>2958</v>
      </c>
      <c r="U1094">
        <v>23090974</v>
      </c>
      <c r="V1094" t="s">
        <v>211</v>
      </c>
      <c r="W1094">
        <v>6</v>
      </c>
      <c r="X1094">
        <v>6</v>
      </c>
      <c r="Y1094">
        <v>6</v>
      </c>
      <c r="Z1094">
        <v>6</v>
      </c>
      <c r="AA1094">
        <v>0</v>
      </c>
      <c r="AB1094">
        <v>0</v>
      </c>
      <c r="AC1094">
        <v>0</v>
      </c>
      <c r="AD1094">
        <v>0</v>
      </c>
      <c r="AE1094">
        <v>6</v>
      </c>
      <c r="AF1094">
        <v>6</v>
      </c>
      <c r="AI1094" t="s">
        <v>2537</v>
      </c>
      <c r="AJ1094" t="s">
        <v>989</v>
      </c>
      <c r="AK1094" t="s">
        <v>1039</v>
      </c>
      <c r="AL1094" t="s">
        <v>1008</v>
      </c>
      <c r="AM1094" t="s">
        <v>1009</v>
      </c>
      <c r="AN1094" t="s">
        <v>2538</v>
      </c>
      <c r="AO1094" t="s">
        <v>2539</v>
      </c>
      <c r="AP1094">
        <v>10</v>
      </c>
      <c r="AQ1094">
        <v>1</v>
      </c>
      <c r="AT1094" t="s">
        <v>2540</v>
      </c>
      <c r="AU1094" t="s">
        <v>2562</v>
      </c>
      <c r="AV1094" t="s">
        <v>765</v>
      </c>
      <c r="AW1094" t="s">
        <v>765</v>
      </c>
      <c r="AX1094" t="s">
        <v>990</v>
      </c>
      <c r="AY1094">
        <v>0</v>
      </c>
      <c r="AZ1094" t="s">
        <v>994</v>
      </c>
      <c r="BA1094">
        <v>1179740891542</v>
      </c>
      <c r="BD1094">
        <v>1</v>
      </c>
      <c r="BF1094" t="s">
        <v>2563</v>
      </c>
      <c r="BG1094">
        <v>1333314600</v>
      </c>
      <c r="BH1094" t="s">
        <v>995</v>
      </c>
      <c r="BI1094">
        <v>6</v>
      </c>
      <c r="BJ1094">
        <v>6</v>
      </c>
      <c r="BK1094">
        <v>1300</v>
      </c>
      <c r="BL1094" t="s">
        <v>2543</v>
      </c>
    </row>
    <row r="1095" spans="3:64">
      <c r="C1095" s="2">
        <v>244482</v>
      </c>
      <c r="D1095" s="2">
        <v>244482</v>
      </c>
      <c r="F1095">
        <v>489</v>
      </c>
      <c r="G1095" t="s">
        <v>2531</v>
      </c>
      <c r="H1095">
        <v>23</v>
      </c>
      <c r="I1095" t="s">
        <v>2532</v>
      </c>
      <c r="J1095" t="s">
        <v>985</v>
      </c>
      <c r="K1095" t="s">
        <v>986</v>
      </c>
      <c r="L1095">
        <v>923</v>
      </c>
      <c r="N1095" t="s">
        <v>2955</v>
      </c>
      <c r="O1095" t="s">
        <v>2956</v>
      </c>
      <c r="P1095">
        <v>1</v>
      </c>
      <c r="Q1095" t="s">
        <v>2957</v>
      </c>
      <c r="R1095" s="2">
        <v>244481</v>
      </c>
      <c r="S1095" s="2">
        <v>244482</v>
      </c>
      <c r="T1095" t="s">
        <v>2958</v>
      </c>
      <c r="U1095">
        <v>23039556</v>
      </c>
      <c r="V1095" t="s">
        <v>267</v>
      </c>
      <c r="W1095">
        <v>8</v>
      </c>
      <c r="X1095">
        <v>40</v>
      </c>
      <c r="Y1095">
        <v>8</v>
      </c>
      <c r="Z1095">
        <v>40</v>
      </c>
      <c r="AA1095">
        <v>0</v>
      </c>
      <c r="AB1095">
        <v>0</v>
      </c>
      <c r="AC1095">
        <v>0</v>
      </c>
      <c r="AD1095">
        <v>0</v>
      </c>
      <c r="AE1095">
        <v>8</v>
      </c>
      <c r="AF1095">
        <v>40</v>
      </c>
      <c r="AI1095" t="s">
        <v>2537</v>
      </c>
      <c r="AJ1095" t="s">
        <v>989</v>
      </c>
      <c r="AK1095" t="s">
        <v>1039</v>
      </c>
      <c r="AL1095" t="s">
        <v>1008</v>
      </c>
      <c r="AM1095" t="s">
        <v>1009</v>
      </c>
      <c r="AN1095" t="s">
        <v>2538</v>
      </c>
      <c r="AO1095" t="s">
        <v>2539</v>
      </c>
      <c r="AP1095">
        <v>10</v>
      </c>
      <c r="AQ1095">
        <v>1</v>
      </c>
      <c r="AT1095" t="s">
        <v>2540</v>
      </c>
      <c r="AU1095" t="s">
        <v>2562</v>
      </c>
      <c r="AV1095" t="s">
        <v>1010</v>
      </c>
      <c r="AW1095" t="s">
        <v>765</v>
      </c>
      <c r="AX1095" t="s">
        <v>990</v>
      </c>
      <c r="AY1095">
        <v>0</v>
      </c>
      <c r="AZ1095" t="s">
        <v>994</v>
      </c>
      <c r="BA1095">
        <v>1179740891542</v>
      </c>
      <c r="BD1095">
        <v>1</v>
      </c>
      <c r="BF1095" t="s">
        <v>2563</v>
      </c>
      <c r="BG1095">
        <v>1333314600</v>
      </c>
      <c r="BH1095" t="s">
        <v>995</v>
      </c>
      <c r="BI1095">
        <v>8</v>
      </c>
      <c r="BJ1095">
        <v>40</v>
      </c>
      <c r="BK1095">
        <v>1300</v>
      </c>
      <c r="BL1095" t="s">
        <v>2543</v>
      </c>
    </row>
    <row r="1096" spans="3:64">
      <c r="C1096" s="2">
        <v>244482</v>
      </c>
      <c r="D1096" s="2">
        <v>244482</v>
      </c>
      <c r="F1096">
        <v>489</v>
      </c>
      <c r="G1096" t="s">
        <v>2531</v>
      </c>
      <c r="H1096">
        <v>23</v>
      </c>
      <c r="I1096" t="s">
        <v>2532</v>
      </c>
      <c r="J1096" t="s">
        <v>985</v>
      </c>
      <c r="K1096" t="s">
        <v>986</v>
      </c>
      <c r="L1096">
        <v>923</v>
      </c>
      <c r="N1096" t="s">
        <v>2955</v>
      </c>
      <c r="O1096" t="s">
        <v>2956</v>
      </c>
      <c r="P1096">
        <v>1</v>
      </c>
      <c r="Q1096" t="s">
        <v>2957</v>
      </c>
      <c r="R1096" s="2">
        <v>244481</v>
      </c>
      <c r="S1096" s="2">
        <v>244482</v>
      </c>
      <c r="T1096" t="s">
        <v>2958</v>
      </c>
      <c r="U1096">
        <v>23090967</v>
      </c>
      <c r="V1096" t="s">
        <v>63</v>
      </c>
      <c r="W1096">
        <v>3</v>
      </c>
      <c r="X1096">
        <v>3</v>
      </c>
      <c r="Y1096">
        <v>3</v>
      </c>
      <c r="Z1096">
        <v>3</v>
      </c>
      <c r="AA1096">
        <v>0</v>
      </c>
      <c r="AB1096">
        <v>0</v>
      </c>
      <c r="AC1096">
        <v>0</v>
      </c>
      <c r="AD1096">
        <v>0</v>
      </c>
      <c r="AE1096">
        <v>3</v>
      </c>
      <c r="AF1096">
        <v>3</v>
      </c>
      <c r="AI1096" t="s">
        <v>2537</v>
      </c>
      <c r="AJ1096" t="s">
        <v>989</v>
      </c>
      <c r="AK1096" t="s">
        <v>1007</v>
      </c>
      <c r="AL1096" t="s">
        <v>1008</v>
      </c>
      <c r="AM1096" t="s">
        <v>1009</v>
      </c>
      <c r="AN1096" t="s">
        <v>2538</v>
      </c>
      <c r="AO1096" t="s">
        <v>2539</v>
      </c>
      <c r="AP1096">
        <v>10</v>
      </c>
      <c r="AQ1096">
        <v>1</v>
      </c>
      <c r="AT1096" t="s">
        <v>2540</v>
      </c>
      <c r="AU1096" t="s">
        <v>2562</v>
      </c>
      <c r="AV1096" t="s">
        <v>765</v>
      </c>
      <c r="AW1096" t="s">
        <v>765</v>
      </c>
      <c r="AX1096" t="s">
        <v>990</v>
      </c>
      <c r="AY1096">
        <v>0</v>
      </c>
      <c r="AZ1096" t="s">
        <v>994</v>
      </c>
      <c r="BA1096">
        <v>1179740891542</v>
      </c>
      <c r="BD1096">
        <v>1</v>
      </c>
      <c r="BF1096" t="s">
        <v>2563</v>
      </c>
      <c r="BG1096">
        <v>1333314600</v>
      </c>
      <c r="BH1096" t="s">
        <v>995</v>
      </c>
      <c r="BI1096">
        <v>3</v>
      </c>
      <c r="BJ1096">
        <v>3</v>
      </c>
      <c r="BK1096">
        <v>1300</v>
      </c>
      <c r="BL1096" t="s">
        <v>2543</v>
      </c>
    </row>
    <row r="1097" spans="3:64">
      <c r="C1097" s="2">
        <v>244482</v>
      </c>
      <c r="D1097" s="2">
        <v>244482</v>
      </c>
      <c r="F1097">
        <v>489</v>
      </c>
      <c r="G1097" t="s">
        <v>2531</v>
      </c>
      <c r="H1097">
        <v>23</v>
      </c>
      <c r="I1097" t="s">
        <v>2532</v>
      </c>
      <c r="J1097" t="s">
        <v>985</v>
      </c>
      <c r="K1097" t="s">
        <v>986</v>
      </c>
      <c r="L1097">
        <v>923</v>
      </c>
      <c r="N1097" t="s">
        <v>2959</v>
      </c>
      <c r="O1097" t="s">
        <v>2960</v>
      </c>
      <c r="P1097">
        <v>1</v>
      </c>
      <c r="Q1097" t="s">
        <v>2961</v>
      </c>
      <c r="R1097" s="2">
        <v>244481</v>
      </c>
      <c r="S1097" s="2">
        <v>244482</v>
      </c>
      <c r="T1097" t="s">
        <v>2962</v>
      </c>
      <c r="U1097">
        <v>23086969</v>
      </c>
      <c r="V1097" t="s">
        <v>189</v>
      </c>
      <c r="W1097">
        <v>6</v>
      </c>
      <c r="X1097">
        <v>6</v>
      </c>
      <c r="Y1097">
        <v>6</v>
      </c>
      <c r="Z1097">
        <v>6</v>
      </c>
      <c r="AA1097">
        <v>0</v>
      </c>
      <c r="AB1097">
        <v>0</v>
      </c>
      <c r="AC1097">
        <v>0</v>
      </c>
      <c r="AD1097">
        <v>0</v>
      </c>
      <c r="AE1097">
        <v>6</v>
      </c>
      <c r="AF1097">
        <v>6</v>
      </c>
      <c r="AI1097" t="s">
        <v>2537</v>
      </c>
      <c r="AJ1097" t="s">
        <v>989</v>
      </c>
      <c r="AK1097" t="s">
        <v>1039</v>
      </c>
      <c r="AL1097" t="s">
        <v>1008</v>
      </c>
      <c r="AM1097" t="s">
        <v>1009</v>
      </c>
      <c r="AN1097" t="s">
        <v>2538</v>
      </c>
      <c r="AO1097" t="s">
        <v>2539</v>
      </c>
      <c r="AP1097">
        <v>10</v>
      </c>
      <c r="AQ1097">
        <v>1</v>
      </c>
      <c r="AT1097" t="s">
        <v>2540</v>
      </c>
      <c r="AU1097" t="s">
        <v>2562</v>
      </c>
      <c r="AV1097" t="s">
        <v>765</v>
      </c>
      <c r="AW1097" t="s">
        <v>765</v>
      </c>
      <c r="AX1097" t="s">
        <v>990</v>
      </c>
      <c r="AY1097">
        <v>0</v>
      </c>
      <c r="AZ1097" t="s">
        <v>994</v>
      </c>
      <c r="BA1097">
        <v>1179740891548</v>
      </c>
      <c r="BD1097">
        <v>1</v>
      </c>
      <c r="BF1097" t="s">
        <v>2563</v>
      </c>
      <c r="BG1097">
        <v>1333314600</v>
      </c>
      <c r="BH1097" t="s">
        <v>995</v>
      </c>
      <c r="BI1097">
        <v>6</v>
      </c>
      <c r="BJ1097">
        <v>6</v>
      </c>
      <c r="BK1097">
        <v>1300</v>
      </c>
      <c r="BL1097" t="s">
        <v>2543</v>
      </c>
    </row>
    <row r="1098" spans="3:64">
      <c r="C1098" s="2">
        <v>244482</v>
      </c>
      <c r="D1098" s="2">
        <v>244482</v>
      </c>
      <c r="F1098">
        <v>489</v>
      </c>
      <c r="G1098" t="s">
        <v>2531</v>
      </c>
      <c r="H1098">
        <v>23</v>
      </c>
      <c r="I1098" t="s">
        <v>2532</v>
      </c>
      <c r="J1098" t="s">
        <v>985</v>
      </c>
      <c r="K1098" t="s">
        <v>986</v>
      </c>
      <c r="L1098">
        <v>923</v>
      </c>
      <c r="N1098" t="s">
        <v>2959</v>
      </c>
      <c r="O1098" t="s">
        <v>2960</v>
      </c>
      <c r="P1098">
        <v>1</v>
      </c>
      <c r="Q1098" t="s">
        <v>2961</v>
      </c>
      <c r="R1098" s="2">
        <v>244481</v>
      </c>
      <c r="S1098" s="2">
        <v>244482</v>
      </c>
      <c r="T1098" t="s">
        <v>2962</v>
      </c>
      <c r="U1098">
        <v>23090975</v>
      </c>
      <c r="V1098" t="s">
        <v>249</v>
      </c>
      <c r="W1098">
        <v>3</v>
      </c>
      <c r="X1098">
        <v>3</v>
      </c>
      <c r="Y1098">
        <v>3</v>
      </c>
      <c r="Z1098">
        <v>3</v>
      </c>
      <c r="AA1098">
        <v>0</v>
      </c>
      <c r="AB1098">
        <v>0</v>
      </c>
      <c r="AC1098">
        <v>0</v>
      </c>
      <c r="AD1098">
        <v>0</v>
      </c>
      <c r="AE1098">
        <v>3</v>
      </c>
      <c r="AF1098">
        <v>3</v>
      </c>
      <c r="AI1098" t="s">
        <v>2537</v>
      </c>
      <c r="AJ1098" t="s">
        <v>989</v>
      </c>
      <c r="AK1098" t="s">
        <v>1039</v>
      </c>
      <c r="AL1098" t="s">
        <v>1008</v>
      </c>
      <c r="AM1098" t="s">
        <v>1009</v>
      </c>
      <c r="AN1098" t="s">
        <v>2538</v>
      </c>
      <c r="AO1098" t="s">
        <v>2539</v>
      </c>
      <c r="AP1098">
        <v>10</v>
      </c>
      <c r="AQ1098">
        <v>1</v>
      </c>
      <c r="AT1098" t="s">
        <v>2540</v>
      </c>
      <c r="AU1098" t="s">
        <v>2562</v>
      </c>
      <c r="AV1098" t="s">
        <v>765</v>
      </c>
      <c r="AW1098" t="s">
        <v>765</v>
      </c>
      <c r="AX1098" t="s">
        <v>990</v>
      </c>
      <c r="AY1098">
        <v>0</v>
      </c>
      <c r="AZ1098" t="s">
        <v>994</v>
      </c>
      <c r="BA1098">
        <v>1179740891548</v>
      </c>
      <c r="BD1098">
        <v>1</v>
      </c>
      <c r="BF1098" t="s">
        <v>2563</v>
      </c>
      <c r="BG1098">
        <v>1333314600</v>
      </c>
      <c r="BH1098" t="s">
        <v>995</v>
      </c>
      <c r="BI1098">
        <v>3</v>
      </c>
      <c r="BJ1098">
        <v>3</v>
      </c>
      <c r="BK1098">
        <v>1300</v>
      </c>
      <c r="BL1098" t="s">
        <v>2543</v>
      </c>
    </row>
    <row r="1099" spans="3:64">
      <c r="C1099" s="2">
        <v>244482</v>
      </c>
      <c r="D1099" s="2">
        <v>244482</v>
      </c>
      <c r="F1099">
        <v>489</v>
      </c>
      <c r="G1099" t="s">
        <v>2531</v>
      </c>
      <c r="H1099">
        <v>23</v>
      </c>
      <c r="I1099" t="s">
        <v>2532</v>
      </c>
      <c r="J1099" t="s">
        <v>985</v>
      </c>
      <c r="K1099" t="s">
        <v>986</v>
      </c>
      <c r="L1099">
        <v>923</v>
      </c>
      <c r="N1099" t="s">
        <v>2959</v>
      </c>
      <c r="O1099" t="s">
        <v>2960</v>
      </c>
      <c r="P1099">
        <v>1</v>
      </c>
      <c r="Q1099" t="s">
        <v>2961</v>
      </c>
      <c r="R1099" s="2">
        <v>244481</v>
      </c>
      <c r="S1099" s="2">
        <v>244482</v>
      </c>
      <c r="T1099" t="s">
        <v>2962</v>
      </c>
      <c r="U1099">
        <v>23084674</v>
      </c>
      <c r="V1099" t="s">
        <v>19</v>
      </c>
      <c r="W1099">
        <v>1</v>
      </c>
      <c r="X1099">
        <v>0.4</v>
      </c>
      <c r="Y1099">
        <v>1</v>
      </c>
      <c r="Z1099">
        <v>0.4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0.4</v>
      </c>
      <c r="AI1099" t="s">
        <v>2537</v>
      </c>
      <c r="AJ1099" t="s">
        <v>989</v>
      </c>
      <c r="AK1099" t="s">
        <v>1007</v>
      </c>
      <c r="AL1099" t="s">
        <v>1484</v>
      </c>
      <c r="AM1099" t="s">
        <v>1009</v>
      </c>
      <c r="AN1099" t="s">
        <v>2538</v>
      </c>
      <c r="AO1099" t="s">
        <v>2539</v>
      </c>
      <c r="AP1099">
        <v>10</v>
      </c>
      <c r="AQ1099">
        <v>1</v>
      </c>
      <c r="AT1099" t="s">
        <v>2540</v>
      </c>
      <c r="AU1099" t="s">
        <v>2562</v>
      </c>
      <c r="AV1099" t="s">
        <v>914</v>
      </c>
      <c r="AW1099" t="s">
        <v>765</v>
      </c>
      <c r="AX1099" t="s">
        <v>990</v>
      </c>
      <c r="AY1099">
        <v>0</v>
      </c>
      <c r="AZ1099" t="s">
        <v>994</v>
      </c>
      <c r="BA1099">
        <v>1179740891548</v>
      </c>
      <c r="BD1099">
        <v>1</v>
      </c>
      <c r="BF1099" t="s">
        <v>2563</v>
      </c>
      <c r="BG1099">
        <v>1333314600</v>
      </c>
      <c r="BH1099" t="s">
        <v>995</v>
      </c>
      <c r="BI1099">
        <v>1</v>
      </c>
      <c r="BJ1099">
        <v>0.4</v>
      </c>
      <c r="BK1099">
        <v>1300</v>
      </c>
      <c r="BL1099" t="s">
        <v>2543</v>
      </c>
    </row>
    <row r="1100" spans="3:64">
      <c r="C1100" s="2">
        <v>244482</v>
      </c>
      <c r="D1100" s="2">
        <v>244482</v>
      </c>
      <c r="F1100">
        <v>489</v>
      </c>
      <c r="G1100" t="s">
        <v>2531</v>
      </c>
      <c r="H1100">
        <v>23</v>
      </c>
      <c r="I1100" t="s">
        <v>2532</v>
      </c>
      <c r="J1100" t="s">
        <v>985</v>
      </c>
      <c r="K1100" t="s">
        <v>986</v>
      </c>
      <c r="L1100">
        <v>923</v>
      </c>
      <c r="N1100" t="s">
        <v>2959</v>
      </c>
      <c r="O1100" t="s">
        <v>2960</v>
      </c>
      <c r="P1100">
        <v>1</v>
      </c>
      <c r="Q1100" t="s">
        <v>2961</v>
      </c>
      <c r="R1100" s="2">
        <v>244481</v>
      </c>
      <c r="S1100" s="2">
        <v>244482</v>
      </c>
      <c r="T1100" t="s">
        <v>2962</v>
      </c>
      <c r="U1100">
        <v>23086967</v>
      </c>
      <c r="V1100" t="s">
        <v>209</v>
      </c>
      <c r="W1100">
        <v>3</v>
      </c>
      <c r="X1100">
        <v>3</v>
      </c>
      <c r="Y1100">
        <v>3</v>
      </c>
      <c r="Z1100">
        <v>3</v>
      </c>
      <c r="AA1100">
        <v>0</v>
      </c>
      <c r="AB1100">
        <v>0</v>
      </c>
      <c r="AC1100">
        <v>0</v>
      </c>
      <c r="AD1100">
        <v>0</v>
      </c>
      <c r="AE1100">
        <v>3</v>
      </c>
      <c r="AF1100">
        <v>3</v>
      </c>
      <c r="AI1100" t="s">
        <v>2537</v>
      </c>
      <c r="AJ1100" t="s">
        <v>989</v>
      </c>
      <c r="AK1100" t="s">
        <v>1039</v>
      </c>
      <c r="AL1100" t="s">
        <v>1008</v>
      </c>
      <c r="AM1100" t="s">
        <v>1009</v>
      </c>
      <c r="AN1100" t="s">
        <v>2538</v>
      </c>
      <c r="AO1100" t="s">
        <v>2539</v>
      </c>
      <c r="AP1100">
        <v>10</v>
      </c>
      <c r="AQ1100">
        <v>1</v>
      </c>
      <c r="AT1100" t="s">
        <v>2540</v>
      </c>
      <c r="AU1100" t="s">
        <v>2562</v>
      </c>
      <c r="AV1100" t="s">
        <v>765</v>
      </c>
      <c r="AW1100" t="s">
        <v>765</v>
      </c>
      <c r="AX1100" t="s">
        <v>990</v>
      </c>
      <c r="AY1100">
        <v>0</v>
      </c>
      <c r="AZ1100" t="s">
        <v>994</v>
      </c>
      <c r="BA1100">
        <v>1179740891548</v>
      </c>
      <c r="BD1100">
        <v>1</v>
      </c>
      <c r="BF1100" t="s">
        <v>2563</v>
      </c>
      <c r="BG1100">
        <v>1333314600</v>
      </c>
      <c r="BH1100" t="s">
        <v>995</v>
      </c>
      <c r="BI1100">
        <v>3</v>
      </c>
      <c r="BJ1100">
        <v>3</v>
      </c>
      <c r="BK1100">
        <v>1300</v>
      </c>
      <c r="BL1100" t="s">
        <v>2543</v>
      </c>
    </row>
    <row r="1101" spans="3:64">
      <c r="C1101" s="2">
        <v>244482</v>
      </c>
      <c r="D1101" s="2">
        <v>244482</v>
      </c>
      <c r="F1101">
        <v>489</v>
      </c>
      <c r="G1101" t="s">
        <v>2531</v>
      </c>
      <c r="H1101">
        <v>23</v>
      </c>
      <c r="I1101" t="s">
        <v>2532</v>
      </c>
      <c r="J1101" t="s">
        <v>985</v>
      </c>
      <c r="K1101" t="s">
        <v>986</v>
      </c>
      <c r="L1101">
        <v>923</v>
      </c>
      <c r="N1101" t="s">
        <v>2959</v>
      </c>
      <c r="O1101" t="s">
        <v>2960</v>
      </c>
      <c r="P1101">
        <v>1</v>
      </c>
      <c r="Q1101" t="s">
        <v>2961</v>
      </c>
      <c r="R1101" s="2">
        <v>244481</v>
      </c>
      <c r="S1101" s="2">
        <v>244482</v>
      </c>
      <c r="T1101" t="s">
        <v>2962</v>
      </c>
      <c r="U1101">
        <v>23095547</v>
      </c>
      <c r="V1101" t="s">
        <v>144</v>
      </c>
      <c r="W1101">
        <v>3</v>
      </c>
      <c r="X1101">
        <v>3</v>
      </c>
      <c r="Y1101">
        <v>3</v>
      </c>
      <c r="Z1101">
        <v>3</v>
      </c>
      <c r="AA1101">
        <v>0</v>
      </c>
      <c r="AB1101">
        <v>0</v>
      </c>
      <c r="AC1101">
        <v>0</v>
      </c>
      <c r="AD1101">
        <v>0</v>
      </c>
      <c r="AE1101">
        <v>3</v>
      </c>
      <c r="AF1101">
        <v>3</v>
      </c>
      <c r="AI1101" t="s">
        <v>2537</v>
      </c>
      <c r="AJ1101" t="s">
        <v>989</v>
      </c>
      <c r="AK1101" t="s">
        <v>1039</v>
      </c>
      <c r="AL1101" t="s">
        <v>1008</v>
      </c>
      <c r="AM1101" t="s">
        <v>1009</v>
      </c>
      <c r="AN1101" t="s">
        <v>2538</v>
      </c>
      <c r="AO1101" t="s">
        <v>2539</v>
      </c>
      <c r="AP1101">
        <v>10</v>
      </c>
      <c r="AQ1101">
        <v>1</v>
      </c>
      <c r="AT1101" t="s">
        <v>2540</v>
      </c>
      <c r="AU1101" t="s">
        <v>2562</v>
      </c>
      <c r="AV1101" t="s">
        <v>765</v>
      </c>
      <c r="AW1101" t="s">
        <v>765</v>
      </c>
      <c r="AX1101" t="s">
        <v>990</v>
      </c>
      <c r="AY1101">
        <v>0</v>
      </c>
      <c r="AZ1101" t="s">
        <v>994</v>
      </c>
      <c r="BA1101">
        <v>1179740891548</v>
      </c>
      <c r="BD1101">
        <v>1</v>
      </c>
      <c r="BF1101" t="s">
        <v>2563</v>
      </c>
      <c r="BG1101">
        <v>1333314600</v>
      </c>
      <c r="BH1101" t="s">
        <v>995</v>
      </c>
      <c r="BI1101">
        <v>3</v>
      </c>
      <c r="BJ1101">
        <v>3</v>
      </c>
      <c r="BK1101">
        <v>1300</v>
      </c>
      <c r="BL1101" t="s">
        <v>2543</v>
      </c>
    </row>
    <row r="1102" spans="3:64">
      <c r="C1102" s="2">
        <v>244482</v>
      </c>
      <c r="D1102" s="2">
        <v>244482</v>
      </c>
      <c r="F1102">
        <v>489</v>
      </c>
      <c r="G1102" t="s">
        <v>2531</v>
      </c>
      <c r="H1102">
        <v>23</v>
      </c>
      <c r="I1102" t="s">
        <v>2532</v>
      </c>
      <c r="J1102" t="s">
        <v>985</v>
      </c>
      <c r="K1102" t="s">
        <v>986</v>
      </c>
      <c r="L1102">
        <v>923</v>
      </c>
      <c r="N1102" t="s">
        <v>2959</v>
      </c>
      <c r="O1102" t="s">
        <v>2960</v>
      </c>
      <c r="P1102">
        <v>1</v>
      </c>
      <c r="Q1102" t="s">
        <v>2961</v>
      </c>
      <c r="R1102" s="2">
        <v>244481</v>
      </c>
      <c r="S1102" s="2">
        <v>244482</v>
      </c>
      <c r="T1102" t="s">
        <v>2962</v>
      </c>
      <c r="U1102">
        <v>23090984</v>
      </c>
      <c r="V1102" t="s">
        <v>227</v>
      </c>
      <c r="W1102">
        <v>3</v>
      </c>
      <c r="X1102">
        <v>3</v>
      </c>
      <c r="Y1102">
        <v>3</v>
      </c>
      <c r="Z1102">
        <v>3</v>
      </c>
      <c r="AA1102">
        <v>0</v>
      </c>
      <c r="AB1102">
        <v>0</v>
      </c>
      <c r="AC1102">
        <v>0</v>
      </c>
      <c r="AD1102">
        <v>0</v>
      </c>
      <c r="AE1102">
        <v>3</v>
      </c>
      <c r="AF1102">
        <v>3</v>
      </c>
      <c r="AI1102" t="s">
        <v>2537</v>
      </c>
      <c r="AJ1102" t="s">
        <v>989</v>
      </c>
      <c r="AK1102" t="s">
        <v>1039</v>
      </c>
      <c r="AL1102" t="s">
        <v>1008</v>
      </c>
      <c r="AM1102" t="s">
        <v>1009</v>
      </c>
      <c r="AN1102" t="s">
        <v>2538</v>
      </c>
      <c r="AO1102" t="s">
        <v>2539</v>
      </c>
      <c r="AP1102">
        <v>10</v>
      </c>
      <c r="AQ1102">
        <v>1</v>
      </c>
      <c r="AT1102" t="s">
        <v>2540</v>
      </c>
      <c r="AU1102" t="s">
        <v>2562</v>
      </c>
      <c r="AV1102" t="s">
        <v>765</v>
      </c>
      <c r="AW1102" t="s">
        <v>765</v>
      </c>
      <c r="AX1102" t="s">
        <v>990</v>
      </c>
      <c r="AY1102">
        <v>0</v>
      </c>
      <c r="AZ1102" t="s">
        <v>994</v>
      </c>
      <c r="BA1102">
        <v>1179740891548</v>
      </c>
      <c r="BD1102">
        <v>1</v>
      </c>
      <c r="BF1102" t="s">
        <v>2563</v>
      </c>
      <c r="BG1102">
        <v>1333314600</v>
      </c>
      <c r="BH1102" t="s">
        <v>995</v>
      </c>
      <c r="BI1102">
        <v>3</v>
      </c>
      <c r="BJ1102">
        <v>3</v>
      </c>
      <c r="BK1102">
        <v>1300</v>
      </c>
      <c r="BL1102" t="s">
        <v>2543</v>
      </c>
    </row>
    <row r="1103" spans="3:64">
      <c r="C1103" s="2">
        <v>244482</v>
      </c>
      <c r="D1103" s="2">
        <v>244482</v>
      </c>
      <c r="F1103">
        <v>489</v>
      </c>
      <c r="G1103" t="s">
        <v>2531</v>
      </c>
      <c r="H1103">
        <v>23</v>
      </c>
      <c r="I1103" t="s">
        <v>2532</v>
      </c>
      <c r="J1103" t="s">
        <v>985</v>
      </c>
      <c r="K1103" t="s">
        <v>986</v>
      </c>
      <c r="L1103">
        <v>923</v>
      </c>
      <c r="N1103" t="s">
        <v>2959</v>
      </c>
      <c r="O1103" t="s">
        <v>2960</v>
      </c>
      <c r="P1103">
        <v>1</v>
      </c>
      <c r="Q1103" t="s">
        <v>2961</v>
      </c>
      <c r="R1103" s="2">
        <v>244481</v>
      </c>
      <c r="S1103" s="2">
        <v>244482</v>
      </c>
      <c r="T1103" t="s">
        <v>2962</v>
      </c>
      <c r="U1103">
        <v>23086964</v>
      </c>
      <c r="V1103" t="s">
        <v>156</v>
      </c>
      <c r="W1103">
        <v>3</v>
      </c>
      <c r="X1103">
        <v>3</v>
      </c>
      <c r="Y1103">
        <v>3</v>
      </c>
      <c r="Z1103">
        <v>3</v>
      </c>
      <c r="AA1103">
        <v>0</v>
      </c>
      <c r="AB1103">
        <v>0</v>
      </c>
      <c r="AC1103">
        <v>0</v>
      </c>
      <c r="AD1103">
        <v>0</v>
      </c>
      <c r="AE1103">
        <v>3</v>
      </c>
      <c r="AF1103">
        <v>3</v>
      </c>
      <c r="AI1103" t="s">
        <v>2537</v>
      </c>
      <c r="AJ1103" t="s">
        <v>989</v>
      </c>
      <c r="AK1103" t="s">
        <v>1039</v>
      </c>
      <c r="AL1103" t="s">
        <v>1008</v>
      </c>
      <c r="AM1103" t="s">
        <v>1009</v>
      </c>
      <c r="AN1103" t="s">
        <v>2538</v>
      </c>
      <c r="AO1103" t="s">
        <v>2539</v>
      </c>
      <c r="AP1103">
        <v>10</v>
      </c>
      <c r="AQ1103">
        <v>1</v>
      </c>
      <c r="AT1103" t="s">
        <v>2540</v>
      </c>
      <c r="AU1103" t="s">
        <v>2562</v>
      </c>
      <c r="AV1103" t="s">
        <v>765</v>
      </c>
      <c r="AW1103" t="s">
        <v>765</v>
      </c>
      <c r="AX1103" t="s">
        <v>990</v>
      </c>
      <c r="AY1103">
        <v>0</v>
      </c>
      <c r="AZ1103" t="s">
        <v>994</v>
      </c>
      <c r="BA1103">
        <v>1179740891548</v>
      </c>
      <c r="BD1103">
        <v>1</v>
      </c>
      <c r="BF1103" t="s">
        <v>2563</v>
      </c>
      <c r="BG1103">
        <v>1333314600</v>
      </c>
      <c r="BH1103" t="s">
        <v>995</v>
      </c>
      <c r="BI1103">
        <v>3</v>
      </c>
      <c r="BJ1103">
        <v>3</v>
      </c>
      <c r="BK1103">
        <v>1300</v>
      </c>
      <c r="BL1103" t="s">
        <v>2543</v>
      </c>
    </row>
    <row r="1104" spans="3:64">
      <c r="C1104" s="2">
        <v>244482</v>
      </c>
      <c r="D1104" s="2">
        <v>244482</v>
      </c>
      <c r="F1104">
        <v>489</v>
      </c>
      <c r="G1104" t="s">
        <v>2531</v>
      </c>
      <c r="H1104">
        <v>23</v>
      </c>
      <c r="I1104" t="s">
        <v>2532</v>
      </c>
      <c r="J1104" t="s">
        <v>985</v>
      </c>
      <c r="K1104" t="s">
        <v>986</v>
      </c>
      <c r="L1104">
        <v>923</v>
      </c>
      <c r="N1104" t="s">
        <v>2959</v>
      </c>
      <c r="O1104" t="s">
        <v>2960</v>
      </c>
      <c r="P1104">
        <v>1</v>
      </c>
      <c r="Q1104" t="s">
        <v>2961</v>
      </c>
      <c r="R1104" s="2">
        <v>244481</v>
      </c>
      <c r="S1104" s="2">
        <v>244482</v>
      </c>
      <c r="T1104" t="s">
        <v>2962</v>
      </c>
      <c r="U1104">
        <v>23086966</v>
      </c>
      <c r="V1104" t="s">
        <v>199</v>
      </c>
      <c r="W1104">
        <v>3</v>
      </c>
      <c r="X1104">
        <v>3</v>
      </c>
      <c r="Y1104">
        <v>3</v>
      </c>
      <c r="Z1104">
        <v>3</v>
      </c>
      <c r="AA1104">
        <v>0</v>
      </c>
      <c r="AB1104">
        <v>0</v>
      </c>
      <c r="AC1104">
        <v>0</v>
      </c>
      <c r="AD1104">
        <v>0</v>
      </c>
      <c r="AE1104">
        <v>3</v>
      </c>
      <c r="AF1104">
        <v>3</v>
      </c>
      <c r="AI1104" t="s">
        <v>2537</v>
      </c>
      <c r="AJ1104" t="s">
        <v>989</v>
      </c>
      <c r="AK1104" t="s">
        <v>1039</v>
      </c>
      <c r="AL1104" t="s">
        <v>1008</v>
      </c>
      <c r="AM1104" t="s">
        <v>1009</v>
      </c>
      <c r="AN1104" t="s">
        <v>2538</v>
      </c>
      <c r="AO1104" t="s">
        <v>2539</v>
      </c>
      <c r="AP1104">
        <v>10</v>
      </c>
      <c r="AQ1104">
        <v>1</v>
      </c>
      <c r="AT1104" t="s">
        <v>2540</v>
      </c>
      <c r="AU1104" t="s">
        <v>2562</v>
      </c>
      <c r="AV1104" t="s">
        <v>765</v>
      </c>
      <c r="AW1104" t="s">
        <v>765</v>
      </c>
      <c r="AX1104" t="s">
        <v>990</v>
      </c>
      <c r="AY1104">
        <v>0</v>
      </c>
      <c r="AZ1104" t="s">
        <v>994</v>
      </c>
      <c r="BA1104">
        <v>1179740891548</v>
      </c>
      <c r="BD1104">
        <v>1</v>
      </c>
      <c r="BF1104" t="s">
        <v>2563</v>
      </c>
      <c r="BG1104">
        <v>1333314600</v>
      </c>
      <c r="BH1104" t="s">
        <v>995</v>
      </c>
      <c r="BI1104">
        <v>3</v>
      </c>
      <c r="BJ1104">
        <v>3</v>
      </c>
      <c r="BK1104">
        <v>1300</v>
      </c>
      <c r="BL1104" t="s">
        <v>2543</v>
      </c>
    </row>
    <row r="1105" spans="3:64">
      <c r="C1105" s="2">
        <v>244482</v>
      </c>
      <c r="D1105" s="2">
        <v>244482</v>
      </c>
      <c r="F1105">
        <v>489</v>
      </c>
      <c r="G1105" t="s">
        <v>2531</v>
      </c>
      <c r="H1105">
        <v>23</v>
      </c>
      <c r="I1105" t="s">
        <v>2532</v>
      </c>
      <c r="J1105" t="s">
        <v>985</v>
      </c>
      <c r="K1105" t="s">
        <v>986</v>
      </c>
      <c r="L1105">
        <v>923</v>
      </c>
      <c r="N1105" t="s">
        <v>2959</v>
      </c>
      <c r="O1105" t="s">
        <v>2960</v>
      </c>
      <c r="P1105">
        <v>1</v>
      </c>
      <c r="Q1105" t="s">
        <v>2961</v>
      </c>
      <c r="R1105" s="2">
        <v>244481</v>
      </c>
      <c r="S1105" s="2">
        <v>244482</v>
      </c>
      <c r="T1105" t="s">
        <v>2962</v>
      </c>
      <c r="U1105">
        <v>23086963</v>
      </c>
      <c r="V1105" t="s">
        <v>142</v>
      </c>
      <c r="W1105">
        <v>3</v>
      </c>
      <c r="X1105">
        <v>3</v>
      </c>
      <c r="Y1105">
        <v>3</v>
      </c>
      <c r="Z1105">
        <v>3</v>
      </c>
      <c r="AA1105">
        <v>0</v>
      </c>
      <c r="AB1105">
        <v>0</v>
      </c>
      <c r="AC1105">
        <v>0</v>
      </c>
      <c r="AD1105">
        <v>0</v>
      </c>
      <c r="AE1105">
        <v>3</v>
      </c>
      <c r="AF1105">
        <v>3</v>
      </c>
      <c r="AI1105" t="s">
        <v>2537</v>
      </c>
      <c r="AJ1105" t="s">
        <v>989</v>
      </c>
      <c r="AK1105" t="s">
        <v>1039</v>
      </c>
      <c r="AL1105" t="s">
        <v>1008</v>
      </c>
      <c r="AM1105" t="s">
        <v>1009</v>
      </c>
      <c r="AN1105" t="s">
        <v>2538</v>
      </c>
      <c r="AO1105" t="s">
        <v>2539</v>
      </c>
      <c r="AP1105">
        <v>10</v>
      </c>
      <c r="AQ1105">
        <v>1</v>
      </c>
      <c r="AT1105" t="s">
        <v>2540</v>
      </c>
      <c r="AU1105" t="s">
        <v>2562</v>
      </c>
      <c r="AV1105" t="s">
        <v>765</v>
      </c>
      <c r="AW1105" t="s">
        <v>765</v>
      </c>
      <c r="AX1105" t="s">
        <v>990</v>
      </c>
      <c r="AY1105">
        <v>0</v>
      </c>
      <c r="AZ1105" t="s">
        <v>994</v>
      </c>
      <c r="BA1105">
        <v>1179740891548</v>
      </c>
      <c r="BD1105">
        <v>1</v>
      </c>
      <c r="BF1105" t="s">
        <v>2563</v>
      </c>
      <c r="BG1105">
        <v>1333314600</v>
      </c>
      <c r="BH1105" t="s">
        <v>995</v>
      </c>
      <c r="BI1105">
        <v>3</v>
      </c>
      <c r="BJ1105">
        <v>3</v>
      </c>
      <c r="BK1105">
        <v>1300</v>
      </c>
      <c r="BL1105" t="s">
        <v>2543</v>
      </c>
    </row>
    <row r="1106" spans="3:64">
      <c r="C1106" s="2">
        <v>244482</v>
      </c>
      <c r="D1106" s="2">
        <v>244482</v>
      </c>
      <c r="F1106">
        <v>489</v>
      </c>
      <c r="G1106" t="s">
        <v>2531</v>
      </c>
      <c r="H1106">
        <v>23</v>
      </c>
      <c r="I1106" t="s">
        <v>2532</v>
      </c>
      <c r="J1106" t="s">
        <v>985</v>
      </c>
      <c r="K1106" t="s">
        <v>986</v>
      </c>
      <c r="L1106">
        <v>923</v>
      </c>
      <c r="N1106" t="s">
        <v>2959</v>
      </c>
      <c r="O1106" t="s">
        <v>2960</v>
      </c>
      <c r="P1106">
        <v>1</v>
      </c>
      <c r="Q1106" t="s">
        <v>2961</v>
      </c>
      <c r="R1106" s="2">
        <v>244481</v>
      </c>
      <c r="S1106" s="2">
        <v>244482</v>
      </c>
      <c r="T1106" t="s">
        <v>2962</v>
      </c>
      <c r="U1106">
        <v>23039556</v>
      </c>
      <c r="V1106" t="s">
        <v>267</v>
      </c>
      <c r="W1106">
        <v>2</v>
      </c>
      <c r="X1106">
        <v>10</v>
      </c>
      <c r="Y1106">
        <v>2</v>
      </c>
      <c r="Z1106">
        <v>10</v>
      </c>
      <c r="AA1106">
        <v>0</v>
      </c>
      <c r="AB1106">
        <v>0</v>
      </c>
      <c r="AC1106">
        <v>0</v>
      </c>
      <c r="AD1106">
        <v>0</v>
      </c>
      <c r="AE1106">
        <v>2</v>
      </c>
      <c r="AF1106">
        <v>10</v>
      </c>
      <c r="AI1106" t="s">
        <v>2537</v>
      </c>
      <c r="AJ1106" t="s">
        <v>989</v>
      </c>
      <c r="AK1106" t="s">
        <v>1039</v>
      </c>
      <c r="AL1106" t="s">
        <v>1008</v>
      </c>
      <c r="AM1106" t="s">
        <v>1009</v>
      </c>
      <c r="AN1106" t="s">
        <v>2538</v>
      </c>
      <c r="AO1106" t="s">
        <v>2539</v>
      </c>
      <c r="AP1106">
        <v>10</v>
      </c>
      <c r="AQ1106">
        <v>1</v>
      </c>
      <c r="AT1106" t="s">
        <v>2540</v>
      </c>
      <c r="AU1106" t="s">
        <v>2562</v>
      </c>
      <c r="AV1106" t="s">
        <v>1010</v>
      </c>
      <c r="AW1106" t="s">
        <v>765</v>
      </c>
      <c r="AX1106" t="s">
        <v>990</v>
      </c>
      <c r="AY1106">
        <v>0</v>
      </c>
      <c r="AZ1106" t="s">
        <v>994</v>
      </c>
      <c r="BA1106">
        <v>1179740891548</v>
      </c>
      <c r="BD1106">
        <v>1</v>
      </c>
      <c r="BF1106" t="s">
        <v>2563</v>
      </c>
      <c r="BG1106">
        <v>1333314600</v>
      </c>
      <c r="BH1106" t="s">
        <v>995</v>
      </c>
      <c r="BI1106">
        <v>2</v>
      </c>
      <c r="BJ1106">
        <v>10</v>
      </c>
      <c r="BK1106">
        <v>1300</v>
      </c>
      <c r="BL1106" t="s">
        <v>2543</v>
      </c>
    </row>
    <row r="1107" spans="3:64">
      <c r="C1107" s="2">
        <v>244482</v>
      </c>
      <c r="D1107" s="2">
        <v>244482</v>
      </c>
      <c r="F1107">
        <v>489</v>
      </c>
      <c r="G1107" t="s">
        <v>2531</v>
      </c>
      <c r="H1107">
        <v>23</v>
      </c>
      <c r="I1107" t="s">
        <v>2532</v>
      </c>
      <c r="J1107" t="s">
        <v>985</v>
      </c>
      <c r="K1107" t="s">
        <v>986</v>
      </c>
      <c r="L1107">
        <v>923</v>
      </c>
      <c r="N1107" t="s">
        <v>2959</v>
      </c>
      <c r="O1107" t="s">
        <v>2960</v>
      </c>
      <c r="P1107">
        <v>1</v>
      </c>
      <c r="Q1107" t="s">
        <v>2961</v>
      </c>
      <c r="R1107" s="2">
        <v>244481</v>
      </c>
      <c r="S1107" s="2">
        <v>244482</v>
      </c>
      <c r="T1107" t="s">
        <v>2962</v>
      </c>
      <c r="U1107">
        <v>23086965</v>
      </c>
      <c r="V1107" t="s">
        <v>225</v>
      </c>
      <c r="W1107">
        <v>3</v>
      </c>
      <c r="X1107">
        <v>3</v>
      </c>
      <c r="Y1107">
        <v>3</v>
      </c>
      <c r="Z1107">
        <v>3</v>
      </c>
      <c r="AA1107">
        <v>0</v>
      </c>
      <c r="AB1107">
        <v>0</v>
      </c>
      <c r="AC1107">
        <v>0</v>
      </c>
      <c r="AD1107">
        <v>0</v>
      </c>
      <c r="AE1107">
        <v>3</v>
      </c>
      <c r="AF1107">
        <v>3</v>
      </c>
      <c r="AI1107" t="s">
        <v>2537</v>
      </c>
      <c r="AJ1107" t="s">
        <v>989</v>
      </c>
      <c r="AK1107" t="s">
        <v>1039</v>
      </c>
      <c r="AL1107" t="s">
        <v>1008</v>
      </c>
      <c r="AM1107" t="s">
        <v>1009</v>
      </c>
      <c r="AN1107" t="s">
        <v>2538</v>
      </c>
      <c r="AO1107" t="s">
        <v>2539</v>
      </c>
      <c r="AP1107">
        <v>10</v>
      </c>
      <c r="AQ1107">
        <v>1</v>
      </c>
      <c r="AT1107" t="s">
        <v>2540</v>
      </c>
      <c r="AU1107" t="s">
        <v>2562</v>
      </c>
      <c r="AV1107" t="s">
        <v>765</v>
      </c>
      <c r="AW1107" t="s">
        <v>765</v>
      </c>
      <c r="AX1107" t="s">
        <v>990</v>
      </c>
      <c r="AY1107">
        <v>0</v>
      </c>
      <c r="AZ1107" t="s">
        <v>994</v>
      </c>
      <c r="BA1107">
        <v>1179740891548</v>
      </c>
      <c r="BD1107">
        <v>1</v>
      </c>
      <c r="BF1107" t="s">
        <v>2563</v>
      </c>
      <c r="BG1107">
        <v>1333314600</v>
      </c>
      <c r="BH1107" t="s">
        <v>995</v>
      </c>
      <c r="BI1107">
        <v>3</v>
      </c>
      <c r="BJ1107">
        <v>3</v>
      </c>
      <c r="BK1107">
        <v>1300</v>
      </c>
      <c r="BL1107" t="s">
        <v>2543</v>
      </c>
    </row>
    <row r="1108" spans="3:64">
      <c r="C1108" s="2">
        <v>244482</v>
      </c>
      <c r="D1108" s="2">
        <v>244482</v>
      </c>
      <c r="F1108">
        <v>489</v>
      </c>
      <c r="G1108" t="s">
        <v>2531</v>
      </c>
      <c r="H1108">
        <v>23</v>
      </c>
      <c r="I1108" t="s">
        <v>2532</v>
      </c>
      <c r="J1108" t="s">
        <v>985</v>
      </c>
      <c r="K1108" t="s">
        <v>986</v>
      </c>
      <c r="L1108">
        <v>923</v>
      </c>
      <c r="N1108" t="s">
        <v>2963</v>
      </c>
      <c r="O1108" t="s">
        <v>2964</v>
      </c>
      <c r="P1108">
        <v>1</v>
      </c>
      <c r="Q1108" t="s">
        <v>2965</v>
      </c>
      <c r="R1108" s="2">
        <v>244481</v>
      </c>
      <c r="S1108" s="2">
        <v>244482</v>
      </c>
      <c r="T1108" t="s">
        <v>2966</v>
      </c>
      <c r="U1108">
        <v>23086968</v>
      </c>
      <c r="V1108" t="s">
        <v>247</v>
      </c>
      <c r="W1108">
        <v>3</v>
      </c>
      <c r="X1108">
        <v>3</v>
      </c>
      <c r="Y1108">
        <v>3</v>
      </c>
      <c r="Z1108">
        <v>3</v>
      </c>
      <c r="AA1108">
        <v>0</v>
      </c>
      <c r="AB1108">
        <v>0</v>
      </c>
      <c r="AC1108">
        <v>0</v>
      </c>
      <c r="AD1108">
        <v>0</v>
      </c>
      <c r="AE1108">
        <v>3</v>
      </c>
      <c r="AF1108">
        <v>3</v>
      </c>
      <c r="AI1108" t="s">
        <v>2537</v>
      </c>
      <c r="AJ1108" t="s">
        <v>989</v>
      </c>
      <c r="AK1108" t="s">
        <v>1039</v>
      </c>
      <c r="AL1108" t="s">
        <v>1008</v>
      </c>
      <c r="AM1108" t="s">
        <v>1009</v>
      </c>
      <c r="AN1108" t="s">
        <v>2538</v>
      </c>
      <c r="AO1108" t="s">
        <v>2539</v>
      </c>
      <c r="AP1108">
        <v>10</v>
      </c>
      <c r="AQ1108">
        <v>1</v>
      </c>
      <c r="AT1108" t="s">
        <v>2540</v>
      </c>
      <c r="AU1108" t="s">
        <v>2562</v>
      </c>
      <c r="AV1108" t="s">
        <v>765</v>
      </c>
      <c r="AW1108" t="s">
        <v>765</v>
      </c>
      <c r="AX1108" t="s">
        <v>990</v>
      </c>
      <c r="AY1108">
        <v>0</v>
      </c>
      <c r="AZ1108" t="s">
        <v>994</v>
      </c>
      <c r="BA1108">
        <v>1179740891551</v>
      </c>
      <c r="BD1108">
        <v>1</v>
      </c>
      <c r="BF1108" t="s">
        <v>2563</v>
      </c>
      <c r="BG1108">
        <v>1333314600</v>
      </c>
      <c r="BH1108" t="s">
        <v>995</v>
      </c>
      <c r="BI1108">
        <v>3</v>
      </c>
      <c r="BJ1108">
        <v>3</v>
      </c>
      <c r="BK1108">
        <v>1300</v>
      </c>
      <c r="BL1108" t="s">
        <v>2543</v>
      </c>
    </row>
    <row r="1109" spans="3:64">
      <c r="C1109" s="2">
        <v>244482</v>
      </c>
      <c r="D1109" s="2">
        <v>244482</v>
      </c>
      <c r="F1109">
        <v>489</v>
      </c>
      <c r="G1109" t="s">
        <v>2531</v>
      </c>
      <c r="H1109">
        <v>23</v>
      </c>
      <c r="I1109" t="s">
        <v>2532</v>
      </c>
      <c r="J1109" t="s">
        <v>985</v>
      </c>
      <c r="K1109" t="s">
        <v>986</v>
      </c>
      <c r="L1109">
        <v>923</v>
      </c>
      <c r="N1109" t="s">
        <v>2963</v>
      </c>
      <c r="O1109" t="s">
        <v>2964</v>
      </c>
      <c r="P1109">
        <v>1</v>
      </c>
      <c r="Q1109" t="s">
        <v>2965</v>
      </c>
      <c r="R1109" s="2">
        <v>244481</v>
      </c>
      <c r="S1109" s="2">
        <v>244482</v>
      </c>
      <c r="T1109" t="s">
        <v>2966</v>
      </c>
      <c r="U1109">
        <v>23086963</v>
      </c>
      <c r="V1109" t="s">
        <v>142</v>
      </c>
      <c r="W1109">
        <v>3</v>
      </c>
      <c r="X1109">
        <v>3</v>
      </c>
      <c r="Y1109">
        <v>3</v>
      </c>
      <c r="Z1109">
        <v>3</v>
      </c>
      <c r="AA1109">
        <v>0</v>
      </c>
      <c r="AB1109">
        <v>0</v>
      </c>
      <c r="AC1109">
        <v>0</v>
      </c>
      <c r="AD1109">
        <v>0</v>
      </c>
      <c r="AE1109">
        <v>3</v>
      </c>
      <c r="AF1109">
        <v>3</v>
      </c>
      <c r="AI1109" t="s">
        <v>2537</v>
      </c>
      <c r="AJ1109" t="s">
        <v>989</v>
      </c>
      <c r="AK1109" t="s">
        <v>1039</v>
      </c>
      <c r="AL1109" t="s">
        <v>1008</v>
      </c>
      <c r="AM1109" t="s">
        <v>1009</v>
      </c>
      <c r="AN1109" t="s">
        <v>2538</v>
      </c>
      <c r="AO1109" t="s">
        <v>2539</v>
      </c>
      <c r="AP1109">
        <v>10</v>
      </c>
      <c r="AQ1109">
        <v>1</v>
      </c>
      <c r="AT1109" t="s">
        <v>2540</v>
      </c>
      <c r="AU1109" t="s">
        <v>2562</v>
      </c>
      <c r="AV1109" t="s">
        <v>765</v>
      </c>
      <c r="AW1109" t="s">
        <v>765</v>
      </c>
      <c r="AX1109" t="s">
        <v>990</v>
      </c>
      <c r="AY1109">
        <v>0</v>
      </c>
      <c r="AZ1109" t="s">
        <v>994</v>
      </c>
      <c r="BA1109">
        <v>1179740891551</v>
      </c>
      <c r="BD1109">
        <v>1</v>
      </c>
      <c r="BF1109" t="s">
        <v>2563</v>
      </c>
      <c r="BG1109">
        <v>1333314600</v>
      </c>
      <c r="BH1109" t="s">
        <v>995</v>
      </c>
      <c r="BI1109">
        <v>3</v>
      </c>
      <c r="BJ1109">
        <v>3</v>
      </c>
      <c r="BK1109">
        <v>1300</v>
      </c>
      <c r="BL1109" t="s">
        <v>2543</v>
      </c>
    </row>
    <row r="1110" spans="3:64">
      <c r="C1110" s="2">
        <v>244482</v>
      </c>
      <c r="D1110" s="2">
        <v>244482</v>
      </c>
      <c r="F1110">
        <v>489</v>
      </c>
      <c r="G1110" t="s">
        <v>2531</v>
      </c>
      <c r="H1110">
        <v>23</v>
      </c>
      <c r="I1110" t="s">
        <v>2532</v>
      </c>
      <c r="J1110" t="s">
        <v>985</v>
      </c>
      <c r="K1110" t="s">
        <v>986</v>
      </c>
      <c r="L1110">
        <v>923</v>
      </c>
      <c r="N1110" t="s">
        <v>2963</v>
      </c>
      <c r="O1110" t="s">
        <v>2964</v>
      </c>
      <c r="P1110">
        <v>1</v>
      </c>
      <c r="Q1110" t="s">
        <v>2965</v>
      </c>
      <c r="R1110" s="2">
        <v>244481</v>
      </c>
      <c r="S1110" s="2">
        <v>244482</v>
      </c>
      <c r="T1110" t="s">
        <v>2966</v>
      </c>
      <c r="U1110">
        <v>23086964</v>
      </c>
      <c r="V1110" t="s">
        <v>156</v>
      </c>
      <c r="W1110">
        <v>3</v>
      </c>
      <c r="X1110">
        <v>3</v>
      </c>
      <c r="Y1110">
        <v>3</v>
      </c>
      <c r="Z1110">
        <v>3</v>
      </c>
      <c r="AA1110">
        <v>0</v>
      </c>
      <c r="AB1110">
        <v>0</v>
      </c>
      <c r="AC1110">
        <v>0</v>
      </c>
      <c r="AD1110">
        <v>0</v>
      </c>
      <c r="AE1110">
        <v>3</v>
      </c>
      <c r="AF1110">
        <v>3</v>
      </c>
      <c r="AI1110" t="s">
        <v>2537</v>
      </c>
      <c r="AJ1110" t="s">
        <v>989</v>
      </c>
      <c r="AK1110" t="s">
        <v>1039</v>
      </c>
      <c r="AL1110" t="s">
        <v>1008</v>
      </c>
      <c r="AM1110" t="s">
        <v>1009</v>
      </c>
      <c r="AN1110" t="s">
        <v>2538</v>
      </c>
      <c r="AO1110" t="s">
        <v>2539</v>
      </c>
      <c r="AP1110">
        <v>10</v>
      </c>
      <c r="AQ1110">
        <v>1</v>
      </c>
      <c r="AT1110" t="s">
        <v>2540</v>
      </c>
      <c r="AU1110" t="s">
        <v>2562</v>
      </c>
      <c r="AV1110" t="s">
        <v>765</v>
      </c>
      <c r="AW1110" t="s">
        <v>765</v>
      </c>
      <c r="AX1110" t="s">
        <v>990</v>
      </c>
      <c r="AY1110">
        <v>0</v>
      </c>
      <c r="AZ1110" t="s">
        <v>994</v>
      </c>
      <c r="BA1110">
        <v>1179740891551</v>
      </c>
      <c r="BD1110">
        <v>1</v>
      </c>
      <c r="BF1110" t="s">
        <v>2563</v>
      </c>
      <c r="BG1110">
        <v>1333314600</v>
      </c>
      <c r="BH1110" t="s">
        <v>995</v>
      </c>
      <c r="BI1110">
        <v>3</v>
      </c>
      <c r="BJ1110">
        <v>3</v>
      </c>
      <c r="BK1110">
        <v>1300</v>
      </c>
      <c r="BL1110" t="s">
        <v>2543</v>
      </c>
    </row>
    <row r="1111" spans="3:64">
      <c r="C1111" s="2">
        <v>244482</v>
      </c>
      <c r="D1111" s="2">
        <v>244482</v>
      </c>
      <c r="F1111">
        <v>489</v>
      </c>
      <c r="G1111" t="s">
        <v>2531</v>
      </c>
      <c r="H1111">
        <v>23</v>
      </c>
      <c r="I1111" t="s">
        <v>2532</v>
      </c>
      <c r="J1111" t="s">
        <v>985</v>
      </c>
      <c r="K1111" t="s">
        <v>986</v>
      </c>
      <c r="L1111">
        <v>923</v>
      </c>
      <c r="N1111" t="s">
        <v>2963</v>
      </c>
      <c r="O1111" t="s">
        <v>2964</v>
      </c>
      <c r="P1111">
        <v>1</v>
      </c>
      <c r="Q1111" t="s">
        <v>2965</v>
      </c>
      <c r="R1111" s="2">
        <v>244481</v>
      </c>
      <c r="S1111" s="2">
        <v>244482</v>
      </c>
      <c r="T1111" t="s">
        <v>2966</v>
      </c>
      <c r="U1111">
        <v>23090975</v>
      </c>
      <c r="V1111" t="s">
        <v>249</v>
      </c>
      <c r="W1111">
        <v>3</v>
      </c>
      <c r="X1111">
        <v>3</v>
      </c>
      <c r="Y1111">
        <v>3</v>
      </c>
      <c r="Z1111">
        <v>3</v>
      </c>
      <c r="AA1111">
        <v>0</v>
      </c>
      <c r="AB1111">
        <v>0</v>
      </c>
      <c r="AC1111">
        <v>0</v>
      </c>
      <c r="AD1111">
        <v>0</v>
      </c>
      <c r="AE1111">
        <v>3</v>
      </c>
      <c r="AF1111">
        <v>3</v>
      </c>
      <c r="AI1111" t="s">
        <v>2537</v>
      </c>
      <c r="AJ1111" t="s">
        <v>989</v>
      </c>
      <c r="AK1111" t="s">
        <v>1039</v>
      </c>
      <c r="AL1111" t="s">
        <v>1008</v>
      </c>
      <c r="AM1111" t="s">
        <v>1009</v>
      </c>
      <c r="AN1111" t="s">
        <v>2538</v>
      </c>
      <c r="AO1111" t="s">
        <v>2539</v>
      </c>
      <c r="AP1111">
        <v>10</v>
      </c>
      <c r="AQ1111">
        <v>1</v>
      </c>
      <c r="AT1111" t="s">
        <v>2540</v>
      </c>
      <c r="AU1111" t="s">
        <v>2562</v>
      </c>
      <c r="AV1111" t="s">
        <v>765</v>
      </c>
      <c r="AW1111" t="s">
        <v>765</v>
      </c>
      <c r="AX1111" t="s">
        <v>990</v>
      </c>
      <c r="AY1111">
        <v>0</v>
      </c>
      <c r="AZ1111" t="s">
        <v>994</v>
      </c>
      <c r="BA1111">
        <v>1179740891551</v>
      </c>
      <c r="BD1111">
        <v>1</v>
      </c>
      <c r="BF1111" t="s">
        <v>2563</v>
      </c>
      <c r="BG1111">
        <v>1333314600</v>
      </c>
      <c r="BH1111" t="s">
        <v>995</v>
      </c>
      <c r="BI1111">
        <v>3</v>
      </c>
      <c r="BJ1111">
        <v>3</v>
      </c>
      <c r="BK1111">
        <v>1300</v>
      </c>
      <c r="BL1111" t="s">
        <v>2543</v>
      </c>
    </row>
    <row r="1112" spans="3:64">
      <c r="C1112" s="2">
        <v>244482</v>
      </c>
      <c r="D1112" s="2">
        <v>244482</v>
      </c>
      <c r="F1112">
        <v>489</v>
      </c>
      <c r="G1112" t="s">
        <v>2531</v>
      </c>
      <c r="H1112">
        <v>23</v>
      </c>
      <c r="I1112" t="s">
        <v>2532</v>
      </c>
      <c r="J1112" t="s">
        <v>985</v>
      </c>
      <c r="K1112" t="s">
        <v>986</v>
      </c>
      <c r="L1112">
        <v>923</v>
      </c>
      <c r="N1112" t="s">
        <v>2967</v>
      </c>
      <c r="O1112" t="s">
        <v>2968</v>
      </c>
      <c r="P1112">
        <v>1</v>
      </c>
      <c r="Q1112" t="s">
        <v>2969</v>
      </c>
      <c r="R1112" s="2">
        <v>244481</v>
      </c>
      <c r="S1112" s="2">
        <v>244482</v>
      </c>
      <c r="T1112" t="s">
        <v>2970</v>
      </c>
      <c r="U1112">
        <v>23086969</v>
      </c>
      <c r="V1112" t="s">
        <v>189</v>
      </c>
      <c r="W1112">
        <v>3</v>
      </c>
      <c r="X1112">
        <v>3</v>
      </c>
      <c r="Y1112">
        <v>3</v>
      </c>
      <c r="Z1112">
        <v>3</v>
      </c>
      <c r="AA1112">
        <v>0</v>
      </c>
      <c r="AB1112">
        <v>0</v>
      </c>
      <c r="AC1112">
        <v>0</v>
      </c>
      <c r="AD1112">
        <v>0</v>
      </c>
      <c r="AE1112">
        <v>3</v>
      </c>
      <c r="AF1112">
        <v>3</v>
      </c>
      <c r="AI1112" t="s">
        <v>2537</v>
      </c>
      <c r="AJ1112" t="s">
        <v>989</v>
      </c>
      <c r="AK1112" t="s">
        <v>1039</v>
      </c>
      <c r="AL1112" t="s">
        <v>1008</v>
      </c>
      <c r="AM1112" t="s">
        <v>1009</v>
      </c>
      <c r="AN1112" t="s">
        <v>2538</v>
      </c>
      <c r="AO1112" t="s">
        <v>2539</v>
      </c>
      <c r="AP1112">
        <v>10</v>
      </c>
      <c r="AQ1112">
        <v>1</v>
      </c>
      <c r="AT1112" t="s">
        <v>2540</v>
      </c>
      <c r="AU1112" t="s">
        <v>2562</v>
      </c>
      <c r="AV1112" t="s">
        <v>765</v>
      </c>
      <c r="AW1112" t="s">
        <v>765</v>
      </c>
      <c r="AX1112" t="s">
        <v>990</v>
      </c>
      <c r="AY1112">
        <v>0</v>
      </c>
      <c r="AZ1112" t="s">
        <v>994</v>
      </c>
      <c r="BA1112">
        <v>1179740891565</v>
      </c>
      <c r="BD1112">
        <v>1</v>
      </c>
      <c r="BF1112" t="s">
        <v>2563</v>
      </c>
      <c r="BG1112">
        <v>1333314600</v>
      </c>
      <c r="BH1112" t="s">
        <v>995</v>
      </c>
      <c r="BI1112">
        <v>3</v>
      </c>
      <c r="BJ1112">
        <v>3</v>
      </c>
      <c r="BK1112">
        <v>1300</v>
      </c>
      <c r="BL1112" t="s">
        <v>2543</v>
      </c>
    </row>
    <row r="1113" spans="3:64">
      <c r="C1113" s="2">
        <v>244482</v>
      </c>
      <c r="D1113" s="2">
        <v>244482</v>
      </c>
      <c r="F1113">
        <v>489</v>
      </c>
      <c r="G1113" t="s">
        <v>2531</v>
      </c>
      <c r="H1113">
        <v>23</v>
      </c>
      <c r="I1113" t="s">
        <v>2532</v>
      </c>
      <c r="J1113" t="s">
        <v>985</v>
      </c>
      <c r="K1113" t="s">
        <v>986</v>
      </c>
      <c r="L1113">
        <v>923</v>
      </c>
      <c r="N1113" t="s">
        <v>2967</v>
      </c>
      <c r="O1113" t="s">
        <v>2968</v>
      </c>
      <c r="P1113">
        <v>1</v>
      </c>
      <c r="Q1113" t="s">
        <v>2969</v>
      </c>
      <c r="R1113" s="2">
        <v>244481</v>
      </c>
      <c r="S1113" s="2">
        <v>244482</v>
      </c>
      <c r="T1113" t="s">
        <v>2970</v>
      </c>
      <c r="U1113">
        <v>23090975</v>
      </c>
      <c r="V1113" t="s">
        <v>249</v>
      </c>
      <c r="W1113">
        <v>3</v>
      </c>
      <c r="X1113">
        <v>3</v>
      </c>
      <c r="Y1113">
        <v>3</v>
      </c>
      <c r="Z1113">
        <v>3</v>
      </c>
      <c r="AA1113">
        <v>0</v>
      </c>
      <c r="AB1113">
        <v>0</v>
      </c>
      <c r="AC1113">
        <v>0</v>
      </c>
      <c r="AD1113">
        <v>0</v>
      </c>
      <c r="AE1113">
        <v>3</v>
      </c>
      <c r="AF1113">
        <v>3</v>
      </c>
      <c r="AI1113" t="s">
        <v>2537</v>
      </c>
      <c r="AJ1113" t="s">
        <v>989</v>
      </c>
      <c r="AK1113" t="s">
        <v>1039</v>
      </c>
      <c r="AL1113" t="s">
        <v>1008</v>
      </c>
      <c r="AM1113" t="s">
        <v>1009</v>
      </c>
      <c r="AN1113" t="s">
        <v>2538</v>
      </c>
      <c r="AO1113" t="s">
        <v>2539</v>
      </c>
      <c r="AP1113">
        <v>10</v>
      </c>
      <c r="AQ1113">
        <v>1</v>
      </c>
      <c r="AT1113" t="s">
        <v>2540</v>
      </c>
      <c r="AU1113" t="s">
        <v>2562</v>
      </c>
      <c r="AV1113" t="s">
        <v>765</v>
      </c>
      <c r="AW1113" t="s">
        <v>765</v>
      </c>
      <c r="AX1113" t="s">
        <v>990</v>
      </c>
      <c r="AY1113">
        <v>0</v>
      </c>
      <c r="AZ1113" t="s">
        <v>994</v>
      </c>
      <c r="BA1113">
        <v>1179740891565</v>
      </c>
      <c r="BD1113">
        <v>1</v>
      </c>
      <c r="BF1113" t="s">
        <v>2563</v>
      </c>
      <c r="BG1113">
        <v>1333314600</v>
      </c>
      <c r="BH1113" t="s">
        <v>995</v>
      </c>
      <c r="BI1113">
        <v>3</v>
      </c>
      <c r="BJ1113">
        <v>3</v>
      </c>
      <c r="BK1113">
        <v>1300</v>
      </c>
      <c r="BL1113" t="s">
        <v>2543</v>
      </c>
    </row>
    <row r="1114" spans="3:64">
      <c r="C1114" s="2">
        <v>244482</v>
      </c>
      <c r="D1114" s="2">
        <v>244482</v>
      </c>
      <c r="F1114">
        <v>489</v>
      </c>
      <c r="G1114" t="s">
        <v>2531</v>
      </c>
      <c r="H1114">
        <v>23</v>
      </c>
      <c r="I1114" t="s">
        <v>2532</v>
      </c>
      <c r="J1114" t="s">
        <v>985</v>
      </c>
      <c r="K1114" t="s">
        <v>986</v>
      </c>
      <c r="L1114">
        <v>923</v>
      </c>
      <c r="N1114" t="s">
        <v>2967</v>
      </c>
      <c r="O1114" t="s">
        <v>2968</v>
      </c>
      <c r="P1114">
        <v>1</v>
      </c>
      <c r="Q1114" t="s">
        <v>2969</v>
      </c>
      <c r="R1114" s="2">
        <v>244481</v>
      </c>
      <c r="S1114" s="2">
        <v>244482</v>
      </c>
      <c r="T1114" t="s">
        <v>2970</v>
      </c>
      <c r="U1114">
        <v>23039556</v>
      </c>
      <c r="V1114" t="s">
        <v>267</v>
      </c>
      <c r="W1114">
        <v>1</v>
      </c>
      <c r="X1114">
        <v>5</v>
      </c>
      <c r="Y1114">
        <v>1</v>
      </c>
      <c r="Z1114">
        <v>5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5</v>
      </c>
      <c r="AI1114" t="s">
        <v>2537</v>
      </c>
      <c r="AJ1114" t="s">
        <v>989</v>
      </c>
      <c r="AK1114" t="s">
        <v>1039</v>
      </c>
      <c r="AL1114" t="s">
        <v>1008</v>
      </c>
      <c r="AM1114" t="s">
        <v>1009</v>
      </c>
      <c r="AN1114" t="s">
        <v>2538</v>
      </c>
      <c r="AO1114" t="s">
        <v>2539</v>
      </c>
      <c r="AP1114">
        <v>10</v>
      </c>
      <c r="AQ1114">
        <v>1</v>
      </c>
      <c r="AT1114" t="s">
        <v>2540</v>
      </c>
      <c r="AU1114" t="s">
        <v>2562</v>
      </c>
      <c r="AV1114" t="s">
        <v>1010</v>
      </c>
      <c r="AW1114" t="s">
        <v>765</v>
      </c>
      <c r="AX1114" t="s">
        <v>990</v>
      </c>
      <c r="AY1114">
        <v>0</v>
      </c>
      <c r="AZ1114" t="s">
        <v>994</v>
      </c>
      <c r="BA1114">
        <v>1179740891565</v>
      </c>
      <c r="BD1114">
        <v>1</v>
      </c>
      <c r="BF1114" t="s">
        <v>2563</v>
      </c>
      <c r="BG1114">
        <v>1333314600</v>
      </c>
      <c r="BH1114" t="s">
        <v>995</v>
      </c>
      <c r="BI1114">
        <v>1</v>
      </c>
      <c r="BJ1114">
        <v>5</v>
      </c>
      <c r="BK1114">
        <v>1300</v>
      </c>
      <c r="BL1114" t="s">
        <v>2543</v>
      </c>
    </row>
    <row r="1115" spans="3:64">
      <c r="C1115" s="2">
        <v>244482</v>
      </c>
      <c r="D1115" s="2">
        <v>244482</v>
      </c>
      <c r="F1115">
        <v>489</v>
      </c>
      <c r="G1115" t="s">
        <v>2531</v>
      </c>
      <c r="H1115">
        <v>23</v>
      </c>
      <c r="I1115" t="s">
        <v>2532</v>
      </c>
      <c r="J1115" t="s">
        <v>985</v>
      </c>
      <c r="K1115" t="s">
        <v>986</v>
      </c>
      <c r="L1115">
        <v>923</v>
      </c>
      <c r="N1115" t="s">
        <v>2967</v>
      </c>
      <c r="O1115" t="s">
        <v>2968</v>
      </c>
      <c r="P1115">
        <v>1</v>
      </c>
      <c r="Q1115" t="s">
        <v>2969</v>
      </c>
      <c r="R1115" s="2">
        <v>244481</v>
      </c>
      <c r="S1115" s="2">
        <v>244482</v>
      </c>
      <c r="T1115" t="s">
        <v>2970</v>
      </c>
      <c r="U1115">
        <v>23084674</v>
      </c>
      <c r="V1115" t="s">
        <v>19</v>
      </c>
      <c r="W1115">
        <v>2</v>
      </c>
      <c r="X1115">
        <v>0.8</v>
      </c>
      <c r="Y1115">
        <v>2</v>
      </c>
      <c r="Z1115">
        <v>0.8</v>
      </c>
      <c r="AA1115">
        <v>0</v>
      </c>
      <c r="AB1115">
        <v>0</v>
      </c>
      <c r="AC1115">
        <v>0</v>
      </c>
      <c r="AD1115">
        <v>0</v>
      </c>
      <c r="AE1115">
        <v>2</v>
      </c>
      <c r="AF1115">
        <v>0.8</v>
      </c>
      <c r="AI1115" t="s">
        <v>2537</v>
      </c>
      <c r="AJ1115" t="s">
        <v>989</v>
      </c>
      <c r="AK1115" t="s">
        <v>1007</v>
      </c>
      <c r="AL1115" t="s">
        <v>1484</v>
      </c>
      <c r="AM1115" t="s">
        <v>1009</v>
      </c>
      <c r="AN1115" t="s">
        <v>2538</v>
      </c>
      <c r="AO1115" t="s">
        <v>2539</v>
      </c>
      <c r="AP1115">
        <v>10</v>
      </c>
      <c r="AQ1115">
        <v>1</v>
      </c>
      <c r="AT1115" t="s">
        <v>2540</v>
      </c>
      <c r="AU1115" t="s">
        <v>2562</v>
      </c>
      <c r="AV1115" t="s">
        <v>914</v>
      </c>
      <c r="AW1115" t="s">
        <v>765</v>
      </c>
      <c r="AX1115" t="s">
        <v>990</v>
      </c>
      <c r="AY1115">
        <v>0</v>
      </c>
      <c r="AZ1115" t="s">
        <v>994</v>
      </c>
      <c r="BA1115">
        <v>1179740891565</v>
      </c>
      <c r="BD1115">
        <v>1</v>
      </c>
      <c r="BF1115" t="s">
        <v>2563</v>
      </c>
      <c r="BG1115">
        <v>1333314600</v>
      </c>
      <c r="BH1115" t="s">
        <v>995</v>
      </c>
      <c r="BI1115">
        <v>2</v>
      </c>
      <c r="BJ1115">
        <v>0.8</v>
      </c>
      <c r="BK1115">
        <v>1300</v>
      </c>
      <c r="BL1115" t="s">
        <v>2543</v>
      </c>
    </row>
    <row r="1116" spans="3:64">
      <c r="C1116" s="2">
        <v>244482</v>
      </c>
      <c r="D1116" s="2">
        <v>244482</v>
      </c>
      <c r="F1116">
        <v>489</v>
      </c>
      <c r="G1116" t="s">
        <v>2531</v>
      </c>
      <c r="H1116">
        <v>23</v>
      </c>
      <c r="I1116" t="s">
        <v>2532</v>
      </c>
      <c r="J1116" t="s">
        <v>985</v>
      </c>
      <c r="K1116" t="s">
        <v>986</v>
      </c>
      <c r="L1116">
        <v>923</v>
      </c>
      <c r="N1116" t="s">
        <v>2967</v>
      </c>
      <c r="O1116" t="s">
        <v>2968</v>
      </c>
      <c r="P1116">
        <v>1</v>
      </c>
      <c r="Q1116" t="s">
        <v>2969</v>
      </c>
      <c r="R1116" s="2">
        <v>244481</v>
      </c>
      <c r="S1116" s="2">
        <v>244482</v>
      </c>
      <c r="T1116" t="s">
        <v>2970</v>
      </c>
      <c r="U1116">
        <v>23088348</v>
      </c>
      <c r="V1116" t="s">
        <v>78</v>
      </c>
      <c r="W1116">
        <v>5</v>
      </c>
      <c r="X1116">
        <v>5</v>
      </c>
      <c r="Y1116">
        <v>5</v>
      </c>
      <c r="Z1116">
        <v>5</v>
      </c>
      <c r="AA1116">
        <v>0</v>
      </c>
      <c r="AB1116">
        <v>0</v>
      </c>
      <c r="AC1116">
        <v>0</v>
      </c>
      <c r="AD1116">
        <v>0</v>
      </c>
      <c r="AE1116">
        <v>5</v>
      </c>
      <c r="AF1116">
        <v>5</v>
      </c>
      <c r="AI1116" t="s">
        <v>2537</v>
      </c>
      <c r="AJ1116" t="s">
        <v>989</v>
      </c>
      <c r="AK1116" t="s">
        <v>1007</v>
      </c>
      <c r="AL1116" t="s">
        <v>1008</v>
      </c>
      <c r="AM1116" t="s">
        <v>1009</v>
      </c>
      <c r="AN1116" t="s">
        <v>2538</v>
      </c>
      <c r="AO1116" t="s">
        <v>2539</v>
      </c>
      <c r="AP1116">
        <v>10</v>
      </c>
      <c r="AQ1116">
        <v>1</v>
      </c>
      <c r="AT1116" t="s">
        <v>2540</v>
      </c>
      <c r="AU1116" t="s">
        <v>2562</v>
      </c>
      <c r="AV1116" t="s">
        <v>765</v>
      </c>
      <c r="AW1116" t="s">
        <v>765</v>
      </c>
      <c r="AX1116" t="s">
        <v>990</v>
      </c>
      <c r="AY1116">
        <v>0</v>
      </c>
      <c r="AZ1116" t="s">
        <v>994</v>
      </c>
      <c r="BA1116">
        <v>1179740891565</v>
      </c>
      <c r="BD1116">
        <v>1</v>
      </c>
      <c r="BF1116" t="s">
        <v>2563</v>
      </c>
      <c r="BG1116">
        <v>1333314600</v>
      </c>
      <c r="BH1116" t="s">
        <v>995</v>
      </c>
      <c r="BI1116">
        <v>5</v>
      </c>
      <c r="BJ1116">
        <v>5</v>
      </c>
      <c r="BK1116">
        <v>1300</v>
      </c>
      <c r="BL1116" t="s">
        <v>2543</v>
      </c>
    </row>
    <row r="1117" spans="3:64">
      <c r="C1117" s="2">
        <v>244482</v>
      </c>
      <c r="D1117" s="2">
        <v>244482</v>
      </c>
      <c r="F1117">
        <v>489</v>
      </c>
      <c r="G1117" t="s">
        <v>2531</v>
      </c>
      <c r="H1117">
        <v>23</v>
      </c>
      <c r="I1117" t="s">
        <v>2532</v>
      </c>
      <c r="J1117" t="s">
        <v>985</v>
      </c>
      <c r="K1117" t="s">
        <v>986</v>
      </c>
      <c r="L1117">
        <v>923</v>
      </c>
      <c r="N1117" t="s">
        <v>2967</v>
      </c>
      <c r="O1117" t="s">
        <v>2968</v>
      </c>
      <c r="P1117">
        <v>1</v>
      </c>
      <c r="Q1117" t="s">
        <v>2969</v>
      </c>
      <c r="R1117" s="2">
        <v>244481</v>
      </c>
      <c r="S1117" s="2">
        <v>244482</v>
      </c>
      <c r="T1117" t="s">
        <v>2970</v>
      </c>
      <c r="U1117">
        <v>23090984</v>
      </c>
      <c r="V1117" t="s">
        <v>227</v>
      </c>
      <c r="W1117">
        <v>3</v>
      </c>
      <c r="X1117">
        <v>3</v>
      </c>
      <c r="Y1117">
        <v>3</v>
      </c>
      <c r="Z1117">
        <v>3</v>
      </c>
      <c r="AA1117">
        <v>0</v>
      </c>
      <c r="AB1117">
        <v>0</v>
      </c>
      <c r="AC1117">
        <v>0</v>
      </c>
      <c r="AD1117">
        <v>0</v>
      </c>
      <c r="AE1117">
        <v>3</v>
      </c>
      <c r="AF1117">
        <v>3</v>
      </c>
      <c r="AI1117" t="s">
        <v>2537</v>
      </c>
      <c r="AJ1117" t="s">
        <v>989</v>
      </c>
      <c r="AK1117" t="s">
        <v>1039</v>
      </c>
      <c r="AL1117" t="s">
        <v>1008</v>
      </c>
      <c r="AM1117" t="s">
        <v>1009</v>
      </c>
      <c r="AN1117" t="s">
        <v>2538</v>
      </c>
      <c r="AO1117" t="s">
        <v>2539</v>
      </c>
      <c r="AP1117">
        <v>10</v>
      </c>
      <c r="AQ1117">
        <v>1</v>
      </c>
      <c r="AT1117" t="s">
        <v>2540</v>
      </c>
      <c r="AU1117" t="s">
        <v>2562</v>
      </c>
      <c r="AV1117" t="s">
        <v>765</v>
      </c>
      <c r="AW1117" t="s">
        <v>765</v>
      </c>
      <c r="AX1117" t="s">
        <v>990</v>
      </c>
      <c r="AY1117">
        <v>0</v>
      </c>
      <c r="AZ1117" t="s">
        <v>994</v>
      </c>
      <c r="BA1117">
        <v>1179740891565</v>
      </c>
      <c r="BD1117">
        <v>1</v>
      </c>
      <c r="BF1117" t="s">
        <v>2563</v>
      </c>
      <c r="BG1117">
        <v>1333314600</v>
      </c>
      <c r="BH1117" t="s">
        <v>995</v>
      </c>
      <c r="BI1117">
        <v>3</v>
      </c>
      <c r="BJ1117">
        <v>3</v>
      </c>
      <c r="BK1117">
        <v>1300</v>
      </c>
      <c r="BL1117" t="s">
        <v>2543</v>
      </c>
    </row>
    <row r="1118" spans="3:64">
      <c r="C1118" s="2">
        <v>244482</v>
      </c>
      <c r="D1118" s="2">
        <v>244482</v>
      </c>
      <c r="F1118">
        <v>489</v>
      </c>
      <c r="G1118" t="s">
        <v>2531</v>
      </c>
      <c r="H1118">
        <v>23</v>
      </c>
      <c r="I1118" t="s">
        <v>2532</v>
      </c>
      <c r="J1118" t="s">
        <v>985</v>
      </c>
      <c r="K1118" t="s">
        <v>986</v>
      </c>
      <c r="L1118">
        <v>923</v>
      </c>
      <c r="N1118" t="s">
        <v>2967</v>
      </c>
      <c r="O1118" t="s">
        <v>2968</v>
      </c>
      <c r="P1118">
        <v>1</v>
      </c>
      <c r="Q1118" t="s">
        <v>2969</v>
      </c>
      <c r="R1118" s="2">
        <v>244481</v>
      </c>
      <c r="S1118" s="2">
        <v>244482</v>
      </c>
      <c r="T1118" t="s">
        <v>2970</v>
      </c>
      <c r="U1118">
        <v>23086964</v>
      </c>
      <c r="V1118" t="s">
        <v>156</v>
      </c>
      <c r="W1118">
        <v>3</v>
      </c>
      <c r="X1118">
        <v>3</v>
      </c>
      <c r="Y1118">
        <v>3</v>
      </c>
      <c r="Z1118">
        <v>3</v>
      </c>
      <c r="AA1118">
        <v>0</v>
      </c>
      <c r="AB1118">
        <v>0</v>
      </c>
      <c r="AC1118">
        <v>0</v>
      </c>
      <c r="AD1118">
        <v>0</v>
      </c>
      <c r="AE1118">
        <v>3</v>
      </c>
      <c r="AF1118">
        <v>3</v>
      </c>
      <c r="AI1118" t="s">
        <v>2537</v>
      </c>
      <c r="AJ1118" t="s">
        <v>989</v>
      </c>
      <c r="AK1118" t="s">
        <v>1039</v>
      </c>
      <c r="AL1118" t="s">
        <v>1008</v>
      </c>
      <c r="AM1118" t="s">
        <v>1009</v>
      </c>
      <c r="AN1118" t="s">
        <v>2538</v>
      </c>
      <c r="AO1118" t="s">
        <v>2539</v>
      </c>
      <c r="AP1118">
        <v>10</v>
      </c>
      <c r="AQ1118">
        <v>1</v>
      </c>
      <c r="AT1118" t="s">
        <v>2540</v>
      </c>
      <c r="AU1118" t="s">
        <v>2562</v>
      </c>
      <c r="AV1118" t="s">
        <v>765</v>
      </c>
      <c r="AW1118" t="s">
        <v>765</v>
      </c>
      <c r="AX1118" t="s">
        <v>990</v>
      </c>
      <c r="AY1118">
        <v>0</v>
      </c>
      <c r="AZ1118" t="s">
        <v>994</v>
      </c>
      <c r="BA1118">
        <v>1179740891565</v>
      </c>
      <c r="BD1118">
        <v>1</v>
      </c>
      <c r="BF1118" t="s">
        <v>2563</v>
      </c>
      <c r="BG1118">
        <v>1333314600</v>
      </c>
      <c r="BH1118" t="s">
        <v>995</v>
      </c>
      <c r="BI1118">
        <v>3</v>
      </c>
      <c r="BJ1118">
        <v>3</v>
      </c>
      <c r="BK1118">
        <v>1300</v>
      </c>
      <c r="BL1118" t="s">
        <v>2543</v>
      </c>
    </row>
    <row r="1119" spans="3:64">
      <c r="C1119" s="2">
        <v>244482</v>
      </c>
      <c r="D1119" s="2">
        <v>244482</v>
      </c>
      <c r="F1119">
        <v>489</v>
      </c>
      <c r="G1119" t="s">
        <v>2531</v>
      </c>
      <c r="H1119">
        <v>23</v>
      </c>
      <c r="I1119" t="s">
        <v>2532</v>
      </c>
      <c r="J1119" t="s">
        <v>985</v>
      </c>
      <c r="K1119" t="s">
        <v>986</v>
      </c>
      <c r="L1119">
        <v>923</v>
      </c>
      <c r="N1119" t="s">
        <v>2967</v>
      </c>
      <c r="O1119" t="s">
        <v>2968</v>
      </c>
      <c r="P1119">
        <v>1</v>
      </c>
      <c r="Q1119" t="s">
        <v>2969</v>
      </c>
      <c r="R1119" s="2">
        <v>244481</v>
      </c>
      <c r="S1119" s="2">
        <v>244482</v>
      </c>
      <c r="T1119" t="s">
        <v>2970</v>
      </c>
      <c r="U1119">
        <v>23086963</v>
      </c>
      <c r="V1119" t="s">
        <v>142</v>
      </c>
      <c r="W1119">
        <v>3</v>
      </c>
      <c r="X1119">
        <v>3</v>
      </c>
      <c r="Y1119">
        <v>3</v>
      </c>
      <c r="Z1119">
        <v>3</v>
      </c>
      <c r="AA1119">
        <v>0</v>
      </c>
      <c r="AB1119">
        <v>0</v>
      </c>
      <c r="AC1119">
        <v>0</v>
      </c>
      <c r="AD1119">
        <v>0</v>
      </c>
      <c r="AE1119">
        <v>3</v>
      </c>
      <c r="AF1119">
        <v>3</v>
      </c>
      <c r="AI1119" t="s">
        <v>2537</v>
      </c>
      <c r="AJ1119" t="s">
        <v>989</v>
      </c>
      <c r="AK1119" t="s">
        <v>1039</v>
      </c>
      <c r="AL1119" t="s">
        <v>1008</v>
      </c>
      <c r="AM1119" t="s">
        <v>1009</v>
      </c>
      <c r="AN1119" t="s">
        <v>2538</v>
      </c>
      <c r="AO1119" t="s">
        <v>2539</v>
      </c>
      <c r="AP1119">
        <v>10</v>
      </c>
      <c r="AQ1119">
        <v>1</v>
      </c>
      <c r="AT1119" t="s">
        <v>2540</v>
      </c>
      <c r="AU1119" t="s">
        <v>2562</v>
      </c>
      <c r="AV1119" t="s">
        <v>765</v>
      </c>
      <c r="AW1119" t="s">
        <v>765</v>
      </c>
      <c r="AX1119" t="s">
        <v>990</v>
      </c>
      <c r="AY1119">
        <v>0</v>
      </c>
      <c r="AZ1119" t="s">
        <v>994</v>
      </c>
      <c r="BA1119">
        <v>1179740891565</v>
      </c>
      <c r="BD1119">
        <v>1</v>
      </c>
      <c r="BF1119" t="s">
        <v>2563</v>
      </c>
      <c r="BG1119">
        <v>1333314600</v>
      </c>
      <c r="BH1119" t="s">
        <v>995</v>
      </c>
      <c r="BI1119">
        <v>3</v>
      </c>
      <c r="BJ1119">
        <v>3</v>
      </c>
      <c r="BK1119">
        <v>1300</v>
      </c>
      <c r="BL1119" t="s">
        <v>2543</v>
      </c>
    </row>
    <row r="1120" spans="3:64">
      <c r="C1120" s="2">
        <v>244482</v>
      </c>
      <c r="D1120" s="2">
        <v>244482</v>
      </c>
      <c r="F1120">
        <v>489</v>
      </c>
      <c r="G1120" t="s">
        <v>2531</v>
      </c>
      <c r="H1120">
        <v>23</v>
      </c>
      <c r="I1120" t="s">
        <v>2532</v>
      </c>
      <c r="J1120" t="s">
        <v>985</v>
      </c>
      <c r="K1120" t="s">
        <v>986</v>
      </c>
      <c r="L1120">
        <v>923</v>
      </c>
      <c r="N1120" t="s">
        <v>2967</v>
      </c>
      <c r="O1120" t="s">
        <v>2968</v>
      </c>
      <c r="P1120">
        <v>1</v>
      </c>
      <c r="Q1120" t="s">
        <v>2969</v>
      </c>
      <c r="R1120" s="2">
        <v>244481</v>
      </c>
      <c r="S1120" s="2">
        <v>244482</v>
      </c>
      <c r="T1120" t="s">
        <v>2970</v>
      </c>
      <c r="U1120">
        <v>23086968</v>
      </c>
      <c r="V1120" t="s">
        <v>247</v>
      </c>
      <c r="W1120">
        <v>3</v>
      </c>
      <c r="X1120">
        <v>3</v>
      </c>
      <c r="Y1120">
        <v>3</v>
      </c>
      <c r="Z1120">
        <v>3</v>
      </c>
      <c r="AA1120">
        <v>0</v>
      </c>
      <c r="AB1120">
        <v>0</v>
      </c>
      <c r="AC1120">
        <v>0</v>
      </c>
      <c r="AD1120">
        <v>0</v>
      </c>
      <c r="AE1120">
        <v>3</v>
      </c>
      <c r="AF1120">
        <v>3</v>
      </c>
      <c r="AI1120" t="s">
        <v>2537</v>
      </c>
      <c r="AJ1120" t="s">
        <v>989</v>
      </c>
      <c r="AK1120" t="s">
        <v>1039</v>
      </c>
      <c r="AL1120" t="s">
        <v>1008</v>
      </c>
      <c r="AM1120" t="s">
        <v>1009</v>
      </c>
      <c r="AN1120" t="s">
        <v>2538</v>
      </c>
      <c r="AO1120" t="s">
        <v>2539</v>
      </c>
      <c r="AP1120">
        <v>10</v>
      </c>
      <c r="AQ1120">
        <v>1</v>
      </c>
      <c r="AT1120" t="s">
        <v>2540</v>
      </c>
      <c r="AU1120" t="s">
        <v>2562</v>
      </c>
      <c r="AV1120" t="s">
        <v>765</v>
      </c>
      <c r="AW1120" t="s">
        <v>765</v>
      </c>
      <c r="AX1120" t="s">
        <v>990</v>
      </c>
      <c r="AY1120">
        <v>0</v>
      </c>
      <c r="AZ1120" t="s">
        <v>994</v>
      </c>
      <c r="BA1120">
        <v>1179740891565</v>
      </c>
      <c r="BD1120">
        <v>1</v>
      </c>
      <c r="BF1120" t="s">
        <v>2563</v>
      </c>
      <c r="BG1120">
        <v>1333314600</v>
      </c>
      <c r="BH1120" t="s">
        <v>995</v>
      </c>
      <c r="BI1120">
        <v>3</v>
      </c>
      <c r="BJ1120">
        <v>3</v>
      </c>
      <c r="BK1120">
        <v>1300</v>
      </c>
      <c r="BL1120" t="s">
        <v>2543</v>
      </c>
    </row>
    <row r="1121" spans="3:64">
      <c r="C1121" s="2">
        <v>244482</v>
      </c>
      <c r="D1121" s="2">
        <v>244482</v>
      </c>
      <c r="F1121">
        <v>489</v>
      </c>
      <c r="G1121" t="s">
        <v>2531</v>
      </c>
      <c r="H1121">
        <v>23</v>
      </c>
      <c r="I1121" t="s">
        <v>2532</v>
      </c>
      <c r="J1121" t="s">
        <v>985</v>
      </c>
      <c r="K1121" t="s">
        <v>986</v>
      </c>
      <c r="L1121">
        <v>923</v>
      </c>
      <c r="N1121" t="s">
        <v>2967</v>
      </c>
      <c r="O1121" t="s">
        <v>2968</v>
      </c>
      <c r="P1121">
        <v>1</v>
      </c>
      <c r="Q1121" t="s">
        <v>2969</v>
      </c>
      <c r="R1121" s="2">
        <v>244481</v>
      </c>
      <c r="S1121" s="2">
        <v>244482</v>
      </c>
      <c r="T1121" t="s">
        <v>2970</v>
      </c>
      <c r="U1121">
        <v>23090967</v>
      </c>
      <c r="V1121" t="s">
        <v>63</v>
      </c>
      <c r="W1121">
        <v>3</v>
      </c>
      <c r="X1121">
        <v>3</v>
      </c>
      <c r="Y1121">
        <v>3</v>
      </c>
      <c r="Z1121">
        <v>3</v>
      </c>
      <c r="AA1121">
        <v>0</v>
      </c>
      <c r="AB1121">
        <v>0</v>
      </c>
      <c r="AC1121">
        <v>0</v>
      </c>
      <c r="AD1121">
        <v>0</v>
      </c>
      <c r="AE1121">
        <v>3</v>
      </c>
      <c r="AF1121">
        <v>3</v>
      </c>
      <c r="AI1121" t="s">
        <v>2537</v>
      </c>
      <c r="AJ1121" t="s">
        <v>989</v>
      </c>
      <c r="AK1121" t="s">
        <v>1007</v>
      </c>
      <c r="AL1121" t="s">
        <v>1008</v>
      </c>
      <c r="AM1121" t="s">
        <v>1009</v>
      </c>
      <c r="AN1121" t="s">
        <v>2538</v>
      </c>
      <c r="AO1121" t="s">
        <v>2539</v>
      </c>
      <c r="AP1121">
        <v>10</v>
      </c>
      <c r="AQ1121">
        <v>1</v>
      </c>
      <c r="AT1121" t="s">
        <v>2540</v>
      </c>
      <c r="AU1121" t="s">
        <v>2562</v>
      </c>
      <c r="AV1121" t="s">
        <v>765</v>
      </c>
      <c r="AW1121" t="s">
        <v>765</v>
      </c>
      <c r="AX1121" t="s">
        <v>990</v>
      </c>
      <c r="AY1121">
        <v>0</v>
      </c>
      <c r="AZ1121" t="s">
        <v>994</v>
      </c>
      <c r="BA1121">
        <v>1179740891565</v>
      </c>
      <c r="BD1121">
        <v>1</v>
      </c>
      <c r="BF1121" t="s">
        <v>2563</v>
      </c>
      <c r="BG1121">
        <v>1333314600</v>
      </c>
      <c r="BH1121" t="s">
        <v>995</v>
      </c>
      <c r="BI1121">
        <v>3</v>
      </c>
      <c r="BJ1121">
        <v>3</v>
      </c>
      <c r="BK1121">
        <v>1300</v>
      </c>
      <c r="BL1121" t="s">
        <v>2543</v>
      </c>
    </row>
    <row r="1122" spans="3:64">
      <c r="C1122" s="2">
        <v>244482</v>
      </c>
      <c r="D1122" s="2">
        <v>244482</v>
      </c>
      <c r="F1122">
        <v>489</v>
      </c>
      <c r="G1122" t="s">
        <v>2531</v>
      </c>
      <c r="H1122">
        <v>23</v>
      </c>
      <c r="I1122" t="s">
        <v>2532</v>
      </c>
      <c r="J1122" t="s">
        <v>985</v>
      </c>
      <c r="K1122" t="s">
        <v>986</v>
      </c>
      <c r="L1122">
        <v>923</v>
      </c>
      <c r="N1122" t="s">
        <v>2967</v>
      </c>
      <c r="O1122" t="s">
        <v>2968</v>
      </c>
      <c r="P1122">
        <v>1</v>
      </c>
      <c r="Q1122" t="s">
        <v>2969</v>
      </c>
      <c r="R1122" s="2">
        <v>244481</v>
      </c>
      <c r="S1122" s="2">
        <v>244482</v>
      </c>
      <c r="T1122" t="s">
        <v>2970</v>
      </c>
      <c r="U1122">
        <v>23095547</v>
      </c>
      <c r="V1122" t="s">
        <v>144</v>
      </c>
      <c r="W1122">
        <v>3</v>
      </c>
      <c r="X1122">
        <v>3</v>
      </c>
      <c r="Y1122">
        <v>3</v>
      </c>
      <c r="Z1122">
        <v>3</v>
      </c>
      <c r="AA1122">
        <v>0</v>
      </c>
      <c r="AB1122">
        <v>0</v>
      </c>
      <c r="AC1122">
        <v>0</v>
      </c>
      <c r="AD1122">
        <v>0</v>
      </c>
      <c r="AE1122">
        <v>3</v>
      </c>
      <c r="AF1122">
        <v>3</v>
      </c>
      <c r="AI1122" t="s">
        <v>2537</v>
      </c>
      <c r="AJ1122" t="s">
        <v>989</v>
      </c>
      <c r="AK1122" t="s">
        <v>1039</v>
      </c>
      <c r="AL1122" t="s">
        <v>1008</v>
      </c>
      <c r="AM1122" t="s">
        <v>1009</v>
      </c>
      <c r="AN1122" t="s">
        <v>2538</v>
      </c>
      <c r="AO1122" t="s">
        <v>2539</v>
      </c>
      <c r="AP1122">
        <v>10</v>
      </c>
      <c r="AQ1122">
        <v>1</v>
      </c>
      <c r="AT1122" t="s">
        <v>2540</v>
      </c>
      <c r="AU1122" t="s">
        <v>2562</v>
      </c>
      <c r="AV1122" t="s">
        <v>765</v>
      </c>
      <c r="AW1122" t="s">
        <v>765</v>
      </c>
      <c r="AX1122" t="s">
        <v>990</v>
      </c>
      <c r="AY1122">
        <v>0</v>
      </c>
      <c r="AZ1122" t="s">
        <v>994</v>
      </c>
      <c r="BA1122">
        <v>1179740891565</v>
      </c>
      <c r="BD1122">
        <v>1</v>
      </c>
      <c r="BF1122" t="s">
        <v>2563</v>
      </c>
      <c r="BG1122">
        <v>1333314600</v>
      </c>
      <c r="BH1122" t="s">
        <v>995</v>
      </c>
      <c r="BI1122">
        <v>3</v>
      </c>
      <c r="BJ1122">
        <v>3</v>
      </c>
      <c r="BK1122">
        <v>1300</v>
      </c>
      <c r="BL1122" t="s">
        <v>2543</v>
      </c>
    </row>
    <row r="1123" spans="3:64">
      <c r="C1123" s="2">
        <v>244482</v>
      </c>
      <c r="D1123" s="2">
        <v>244482</v>
      </c>
      <c r="F1123">
        <v>489</v>
      </c>
      <c r="G1123" t="s">
        <v>2531</v>
      </c>
      <c r="H1123">
        <v>23</v>
      </c>
      <c r="I1123" t="s">
        <v>2532</v>
      </c>
      <c r="J1123" t="s">
        <v>985</v>
      </c>
      <c r="K1123" t="s">
        <v>986</v>
      </c>
      <c r="L1123">
        <v>923</v>
      </c>
      <c r="N1123" t="s">
        <v>2971</v>
      </c>
      <c r="O1123" t="s">
        <v>2972</v>
      </c>
      <c r="P1123">
        <v>1</v>
      </c>
      <c r="Q1123" t="s">
        <v>2973</v>
      </c>
      <c r="R1123" s="2">
        <v>244481</v>
      </c>
      <c r="S1123" s="2">
        <v>244482</v>
      </c>
      <c r="T1123" t="s">
        <v>2974</v>
      </c>
      <c r="U1123">
        <v>23090984</v>
      </c>
      <c r="V1123" t="s">
        <v>227</v>
      </c>
      <c r="W1123">
        <v>6</v>
      </c>
      <c r="X1123">
        <v>6</v>
      </c>
      <c r="Y1123">
        <v>6</v>
      </c>
      <c r="Z1123">
        <v>6</v>
      </c>
      <c r="AA1123">
        <v>0</v>
      </c>
      <c r="AB1123">
        <v>0</v>
      </c>
      <c r="AC1123">
        <v>0</v>
      </c>
      <c r="AD1123">
        <v>0</v>
      </c>
      <c r="AE1123">
        <v>6</v>
      </c>
      <c r="AF1123">
        <v>6</v>
      </c>
      <c r="AI1123" t="s">
        <v>2537</v>
      </c>
      <c r="AJ1123" t="s">
        <v>989</v>
      </c>
      <c r="AK1123" t="s">
        <v>1039</v>
      </c>
      <c r="AL1123" t="s">
        <v>1008</v>
      </c>
      <c r="AM1123" t="s">
        <v>1009</v>
      </c>
      <c r="AN1123" t="s">
        <v>2538</v>
      </c>
      <c r="AO1123" t="s">
        <v>2539</v>
      </c>
      <c r="AP1123">
        <v>10</v>
      </c>
      <c r="AQ1123">
        <v>1</v>
      </c>
      <c r="AT1123" t="s">
        <v>2540</v>
      </c>
      <c r="AU1123" t="s">
        <v>2562</v>
      </c>
      <c r="AV1123" t="s">
        <v>765</v>
      </c>
      <c r="AW1123" t="s">
        <v>765</v>
      </c>
      <c r="AX1123" t="s">
        <v>990</v>
      </c>
      <c r="AY1123">
        <v>0</v>
      </c>
      <c r="AZ1123" t="s">
        <v>994</v>
      </c>
      <c r="BA1123">
        <v>1179740891569</v>
      </c>
      <c r="BD1123">
        <v>1</v>
      </c>
      <c r="BF1123" t="s">
        <v>2563</v>
      </c>
      <c r="BG1123">
        <v>1333314600</v>
      </c>
      <c r="BH1123" t="s">
        <v>995</v>
      </c>
      <c r="BI1123">
        <v>6</v>
      </c>
      <c r="BJ1123">
        <v>6</v>
      </c>
      <c r="BK1123">
        <v>1300</v>
      </c>
      <c r="BL1123" t="s">
        <v>2543</v>
      </c>
    </row>
    <row r="1124" spans="3:64">
      <c r="C1124" s="2">
        <v>244482</v>
      </c>
      <c r="D1124" s="2">
        <v>244482</v>
      </c>
      <c r="F1124">
        <v>489</v>
      </c>
      <c r="G1124" t="s">
        <v>2531</v>
      </c>
      <c r="H1124">
        <v>23</v>
      </c>
      <c r="I1124" t="s">
        <v>2532</v>
      </c>
      <c r="J1124" t="s">
        <v>985</v>
      </c>
      <c r="K1124" t="s">
        <v>986</v>
      </c>
      <c r="L1124">
        <v>923</v>
      </c>
      <c r="N1124" t="s">
        <v>2971</v>
      </c>
      <c r="O1124" t="s">
        <v>2972</v>
      </c>
      <c r="P1124">
        <v>1</v>
      </c>
      <c r="Q1124" t="s">
        <v>2973</v>
      </c>
      <c r="R1124" s="2">
        <v>244481</v>
      </c>
      <c r="S1124" s="2">
        <v>244482</v>
      </c>
      <c r="T1124" t="s">
        <v>2974</v>
      </c>
      <c r="U1124">
        <v>23086969</v>
      </c>
      <c r="V1124" t="s">
        <v>189</v>
      </c>
      <c r="W1124">
        <v>9</v>
      </c>
      <c r="X1124">
        <v>9</v>
      </c>
      <c r="Y1124">
        <v>9</v>
      </c>
      <c r="Z1124">
        <v>9</v>
      </c>
      <c r="AA1124">
        <v>0</v>
      </c>
      <c r="AB1124">
        <v>0</v>
      </c>
      <c r="AC1124">
        <v>0</v>
      </c>
      <c r="AD1124">
        <v>0</v>
      </c>
      <c r="AE1124">
        <v>9</v>
      </c>
      <c r="AF1124">
        <v>9</v>
      </c>
      <c r="AI1124" t="s">
        <v>2537</v>
      </c>
      <c r="AJ1124" t="s">
        <v>989</v>
      </c>
      <c r="AK1124" t="s">
        <v>1039</v>
      </c>
      <c r="AL1124" t="s">
        <v>1008</v>
      </c>
      <c r="AM1124" t="s">
        <v>1009</v>
      </c>
      <c r="AN1124" t="s">
        <v>2538</v>
      </c>
      <c r="AO1124" t="s">
        <v>2539</v>
      </c>
      <c r="AP1124">
        <v>10</v>
      </c>
      <c r="AQ1124">
        <v>1</v>
      </c>
      <c r="AT1124" t="s">
        <v>2540</v>
      </c>
      <c r="AU1124" t="s">
        <v>2562</v>
      </c>
      <c r="AV1124" t="s">
        <v>765</v>
      </c>
      <c r="AW1124" t="s">
        <v>765</v>
      </c>
      <c r="AX1124" t="s">
        <v>990</v>
      </c>
      <c r="AY1124">
        <v>0</v>
      </c>
      <c r="AZ1124" t="s">
        <v>994</v>
      </c>
      <c r="BA1124">
        <v>1179740891569</v>
      </c>
      <c r="BD1124">
        <v>1</v>
      </c>
      <c r="BF1124" t="s">
        <v>2563</v>
      </c>
      <c r="BG1124">
        <v>1333314600</v>
      </c>
      <c r="BH1124" t="s">
        <v>995</v>
      </c>
      <c r="BI1124">
        <v>9</v>
      </c>
      <c r="BJ1124">
        <v>9</v>
      </c>
      <c r="BK1124">
        <v>1300</v>
      </c>
      <c r="BL1124" t="s">
        <v>2543</v>
      </c>
    </row>
    <row r="1125" spans="3:64">
      <c r="C1125" s="2">
        <v>244482</v>
      </c>
      <c r="D1125" s="2">
        <v>244482</v>
      </c>
      <c r="F1125">
        <v>489</v>
      </c>
      <c r="G1125" t="s">
        <v>2531</v>
      </c>
      <c r="H1125">
        <v>23</v>
      </c>
      <c r="I1125" t="s">
        <v>2532</v>
      </c>
      <c r="J1125" t="s">
        <v>985</v>
      </c>
      <c r="K1125" t="s">
        <v>986</v>
      </c>
      <c r="L1125">
        <v>923</v>
      </c>
      <c r="N1125" t="s">
        <v>2971</v>
      </c>
      <c r="O1125" t="s">
        <v>2972</v>
      </c>
      <c r="P1125">
        <v>1</v>
      </c>
      <c r="Q1125" t="s">
        <v>2973</v>
      </c>
      <c r="R1125" s="2">
        <v>244481</v>
      </c>
      <c r="S1125" s="2">
        <v>244482</v>
      </c>
      <c r="T1125" t="s">
        <v>2974</v>
      </c>
      <c r="U1125">
        <v>23086963</v>
      </c>
      <c r="V1125" t="s">
        <v>142</v>
      </c>
      <c r="W1125">
        <v>3</v>
      </c>
      <c r="X1125">
        <v>3</v>
      </c>
      <c r="Y1125">
        <v>3</v>
      </c>
      <c r="Z1125">
        <v>3</v>
      </c>
      <c r="AA1125">
        <v>0</v>
      </c>
      <c r="AB1125">
        <v>0</v>
      </c>
      <c r="AC1125">
        <v>0</v>
      </c>
      <c r="AD1125">
        <v>0</v>
      </c>
      <c r="AE1125">
        <v>3</v>
      </c>
      <c r="AF1125">
        <v>3</v>
      </c>
      <c r="AI1125" t="s">
        <v>2537</v>
      </c>
      <c r="AJ1125" t="s">
        <v>989</v>
      </c>
      <c r="AK1125" t="s">
        <v>1039</v>
      </c>
      <c r="AL1125" t="s">
        <v>1008</v>
      </c>
      <c r="AM1125" t="s">
        <v>1009</v>
      </c>
      <c r="AN1125" t="s">
        <v>2538</v>
      </c>
      <c r="AO1125" t="s">
        <v>2539</v>
      </c>
      <c r="AP1125">
        <v>10</v>
      </c>
      <c r="AQ1125">
        <v>1</v>
      </c>
      <c r="AT1125" t="s">
        <v>2540</v>
      </c>
      <c r="AU1125" t="s">
        <v>2562</v>
      </c>
      <c r="AV1125" t="s">
        <v>765</v>
      </c>
      <c r="AW1125" t="s">
        <v>765</v>
      </c>
      <c r="AX1125" t="s">
        <v>990</v>
      </c>
      <c r="AY1125">
        <v>0</v>
      </c>
      <c r="AZ1125" t="s">
        <v>994</v>
      </c>
      <c r="BA1125">
        <v>1179740891569</v>
      </c>
      <c r="BD1125">
        <v>1</v>
      </c>
      <c r="BF1125" t="s">
        <v>2563</v>
      </c>
      <c r="BG1125">
        <v>1333314600</v>
      </c>
      <c r="BH1125" t="s">
        <v>995</v>
      </c>
      <c r="BI1125">
        <v>3</v>
      </c>
      <c r="BJ1125">
        <v>3</v>
      </c>
      <c r="BK1125">
        <v>1300</v>
      </c>
      <c r="BL1125" t="s">
        <v>2543</v>
      </c>
    </row>
    <row r="1126" spans="3:64">
      <c r="C1126" s="2">
        <v>244482</v>
      </c>
      <c r="D1126" s="2">
        <v>244482</v>
      </c>
      <c r="F1126">
        <v>489</v>
      </c>
      <c r="G1126" t="s">
        <v>2531</v>
      </c>
      <c r="H1126">
        <v>23</v>
      </c>
      <c r="I1126" t="s">
        <v>2532</v>
      </c>
      <c r="J1126" t="s">
        <v>985</v>
      </c>
      <c r="K1126" t="s">
        <v>986</v>
      </c>
      <c r="L1126">
        <v>923</v>
      </c>
      <c r="N1126" t="s">
        <v>2971</v>
      </c>
      <c r="O1126" t="s">
        <v>2972</v>
      </c>
      <c r="P1126">
        <v>1</v>
      </c>
      <c r="Q1126" t="s">
        <v>2973</v>
      </c>
      <c r="R1126" s="2">
        <v>244481</v>
      </c>
      <c r="S1126" s="2">
        <v>244482</v>
      </c>
      <c r="T1126" t="s">
        <v>2974</v>
      </c>
      <c r="U1126">
        <v>23039556</v>
      </c>
      <c r="V1126" t="s">
        <v>267</v>
      </c>
      <c r="W1126">
        <v>4</v>
      </c>
      <c r="X1126">
        <v>20</v>
      </c>
      <c r="Y1126">
        <v>4</v>
      </c>
      <c r="Z1126">
        <v>20</v>
      </c>
      <c r="AA1126">
        <v>0</v>
      </c>
      <c r="AB1126">
        <v>0</v>
      </c>
      <c r="AC1126">
        <v>0</v>
      </c>
      <c r="AD1126">
        <v>0</v>
      </c>
      <c r="AE1126">
        <v>4</v>
      </c>
      <c r="AF1126">
        <v>20</v>
      </c>
      <c r="AI1126" t="s">
        <v>2537</v>
      </c>
      <c r="AJ1126" t="s">
        <v>989</v>
      </c>
      <c r="AK1126" t="s">
        <v>1039</v>
      </c>
      <c r="AL1126" t="s">
        <v>1008</v>
      </c>
      <c r="AM1126" t="s">
        <v>1009</v>
      </c>
      <c r="AN1126" t="s">
        <v>2538</v>
      </c>
      <c r="AO1126" t="s">
        <v>2539</v>
      </c>
      <c r="AP1126">
        <v>10</v>
      </c>
      <c r="AQ1126">
        <v>1</v>
      </c>
      <c r="AT1126" t="s">
        <v>2540</v>
      </c>
      <c r="AU1126" t="s">
        <v>2562</v>
      </c>
      <c r="AV1126" t="s">
        <v>1010</v>
      </c>
      <c r="AW1126" t="s">
        <v>765</v>
      </c>
      <c r="AX1126" t="s">
        <v>990</v>
      </c>
      <c r="AY1126">
        <v>0</v>
      </c>
      <c r="AZ1126" t="s">
        <v>994</v>
      </c>
      <c r="BA1126">
        <v>1179740891569</v>
      </c>
      <c r="BD1126">
        <v>1</v>
      </c>
      <c r="BF1126" t="s">
        <v>2563</v>
      </c>
      <c r="BG1126">
        <v>1333314600</v>
      </c>
      <c r="BH1126" t="s">
        <v>995</v>
      </c>
      <c r="BI1126">
        <v>4</v>
      </c>
      <c r="BJ1126">
        <v>20</v>
      </c>
      <c r="BK1126">
        <v>1300</v>
      </c>
      <c r="BL1126" t="s">
        <v>2543</v>
      </c>
    </row>
    <row r="1127" spans="3:64">
      <c r="C1127" s="2">
        <v>244482</v>
      </c>
      <c r="D1127" s="2">
        <v>244482</v>
      </c>
      <c r="F1127">
        <v>489</v>
      </c>
      <c r="G1127" t="s">
        <v>2531</v>
      </c>
      <c r="H1127">
        <v>23</v>
      </c>
      <c r="I1127" t="s">
        <v>2532</v>
      </c>
      <c r="J1127" t="s">
        <v>985</v>
      </c>
      <c r="K1127" t="s">
        <v>986</v>
      </c>
      <c r="L1127">
        <v>923</v>
      </c>
      <c r="N1127" t="s">
        <v>2971</v>
      </c>
      <c r="O1127" t="s">
        <v>2972</v>
      </c>
      <c r="P1127">
        <v>1</v>
      </c>
      <c r="Q1127" t="s">
        <v>2973</v>
      </c>
      <c r="R1127" s="2">
        <v>244481</v>
      </c>
      <c r="S1127" s="2">
        <v>244482</v>
      </c>
      <c r="T1127" t="s">
        <v>2974</v>
      </c>
      <c r="U1127">
        <v>23086968</v>
      </c>
      <c r="V1127" t="s">
        <v>247</v>
      </c>
      <c r="W1127">
        <v>9</v>
      </c>
      <c r="X1127">
        <v>9</v>
      </c>
      <c r="Y1127">
        <v>9</v>
      </c>
      <c r="Z1127">
        <v>9</v>
      </c>
      <c r="AA1127">
        <v>0</v>
      </c>
      <c r="AB1127">
        <v>0</v>
      </c>
      <c r="AC1127">
        <v>0</v>
      </c>
      <c r="AD1127">
        <v>0</v>
      </c>
      <c r="AE1127">
        <v>9</v>
      </c>
      <c r="AF1127">
        <v>9</v>
      </c>
      <c r="AI1127" t="s">
        <v>2537</v>
      </c>
      <c r="AJ1127" t="s">
        <v>989</v>
      </c>
      <c r="AK1127" t="s">
        <v>1039</v>
      </c>
      <c r="AL1127" t="s">
        <v>1008</v>
      </c>
      <c r="AM1127" t="s">
        <v>1009</v>
      </c>
      <c r="AN1127" t="s">
        <v>2538</v>
      </c>
      <c r="AO1127" t="s">
        <v>2539</v>
      </c>
      <c r="AP1127">
        <v>10</v>
      </c>
      <c r="AQ1127">
        <v>1</v>
      </c>
      <c r="AT1127" t="s">
        <v>2540</v>
      </c>
      <c r="AU1127" t="s">
        <v>2562</v>
      </c>
      <c r="AV1127" t="s">
        <v>765</v>
      </c>
      <c r="AW1127" t="s">
        <v>765</v>
      </c>
      <c r="AX1127" t="s">
        <v>990</v>
      </c>
      <c r="AY1127">
        <v>0</v>
      </c>
      <c r="AZ1127" t="s">
        <v>994</v>
      </c>
      <c r="BA1127">
        <v>1179740891569</v>
      </c>
      <c r="BD1127">
        <v>1</v>
      </c>
      <c r="BF1127" t="s">
        <v>2563</v>
      </c>
      <c r="BG1127">
        <v>1333314600</v>
      </c>
      <c r="BH1127" t="s">
        <v>995</v>
      </c>
      <c r="BI1127">
        <v>9</v>
      </c>
      <c r="BJ1127">
        <v>9</v>
      </c>
      <c r="BK1127">
        <v>1300</v>
      </c>
      <c r="BL1127" t="s">
        <v>2543</v>
      </c>
    </row>
    <row r="1128" spans="3:64">
      <c r="C1128" s="2">
        <v>244482</v>
      </c>
      <c r="D1128" s="2">
        <v>244482</v>
      </c>
      <c r="F1128">
        <v>489</v>
      </c>
      <c r="G1128" t="s">
        <v>2531</v>
      </c>
      <c r="H1128">
        <v>23</v>
      </c>
      <c r="I1128" t="s">
        <v>2532</v>
      </c>
      <c r="J1128" t="s">
        <v>985</v>
      </c>
      <c r="K1128" t="s">
        <v>986</v>
      </c>
      <c r="L1128">
        <v>923</v>
      </c>
      <c r="N1128" t="s">
        <v>2971</v>
      </c>
      <c r="O1128" t="s">
        <v>2972</v>
      </c>
      <c r="P1128">
        <v>1</v>
      </c>
      <c r="Q1128" t="s">
        <v>2973</v>
      </c>
      <c r="R1128" s="2">
        <v>244481</v>
      </c>
      <c r="S1128" s="2">
        <v>244482</v>
      </c>
      <c r="T1128" t="s">
        <v>2974</v>
      </c>
      <c r="U1128">
        <v>23086964</v>
      </c>
      <c r="V1128" t="s">
        <v>156</v>
      </c>
      <c r="W1128">
        <v>3</v>
      </c>
      <c r="X1128">
        <v>3</v>
      </c>
      <c r="Y1128">
        <v>3</v>
      </c>
      <c r="Z1128">
        <v>3</v>
      </c>
      <c r="AA1128">
        <v>0</v>
      </c>
      <c r="AB1128">
        <v>0</v>
      </c>
      <c r="AC1128">
        <v>0</v>
      </c>
      <c r="AD1128">
        <v>0</v>
      </c>
      <c r="AE1128">
        <v>3</v>
      </c>
      <c r="AF1128">
        <v>3</v>
      </c>
      <c r="AI1128" t="s">
        <v>2537</v>
      </c>
      <c r="AJ1128" t="s">
        <v>989</v>
      </c>
      <c r="AK1128" t="s">
        <v>1039</v>
      </c>
      <c r="AL1128" t="s">
        <v>1008</v>
      </c>
      <c r="AM1128" t="s">
        <v>1009</v>
      </c>
      <c r="AN1128" t="s">
        <v>2538</v>
      </c>
      <c r="AO1128" t="s">
        <v>2539</v>
      </c>
      <c r="AP1128">
        <v>10</v>
      </c>
      <c r="AQ1128">
        <v>1</v>
      </c>
      <c r="AT1128" t="s">
        <v>2540</v>
      </c>
      <c r="AU1128" t="s">
        <v>2562</v>
      </c>
      <c r="AV1128" t="s">
        <v>765</v>
      </c>
      <c r="AW1128" t="s">
        <v>765</v>
      </c>
      <c r="AX1128" t="s">
        <v>990</v>
      </c>
      <c r="AY1128">
        <v>0</v>
      </c>
      <c r="AZ1128" t="s">
        <v>994</v>
      </c>
      <c r="BA1128">
        <v>1179740891569</v>
      </c>
      <c r="BD1128">
        <v>1</v>
      </c>
      <c r="BF1128" t="s">
        <v>2563</v>
      </c>
      <c r="BG1128">
        <v>1333314600</v>
      </c>
      <c r="BH1128" t="s">
        <v>995</v>
      </c>
      <c r="BI1128">
        <v>3</v>
      </c>
      <c r="BJ1128">
        <v>3</v>
      </c>
      <c r="BK1128">
        <v>1300</v>
      </c>
      <c r="BL1128" t="s">
        <v>2543</v>
      </c>
    </row>
    <row r="1129" spans="3:64">
      <c r="C1129" s="2">
        <v>244482</v>
      </c>
      <c r="D1129" s="2">
        <v>244482</v>
      </c>
      <c r="F1129">
        <v>489</v>
      </c>
      <c r="G1129" t="s">
        <v>2531</v>
      </c>
      <c r="H1129">
        <v>23</v>
      </c>
      <c r="I1129" t="s">
        <v>2532</v>
      </c>
      <c r="J1129" t="s">
        <v>985</v>
      </c>
      <c r="K1129" t="s">
        <v>986</v>
      </c>
      <c r="L1129">
        <v>923</v>
      </c>
      <c r="N1129" t="s">
        <v>2971</v>
      </c>
      <c r="O1129" t="s">
        <v>2972</v>
      </c>
      <c r="P1129">
        <v>1</v>
      </c>
      <c r="Q1129" t="s">
        <v>2973</v>
      </c>
      <c r="R1129" s="2">
        <v>244481</v>
      </c>
      <c r="S1129" s="2">
        <v>244482</v>
      </c>
      <c r="T1129" t="s">
        <v>2974</v>
      </c>
      <c r="U1129">
        <v>23090975</v>
      </c>
      <c r="V1129" t="s">
        <v>249</v>
      </c>
      <c r="W1129">
        <v>3</v>
      </c>
      <c r="X1129">
        <v>3</v>
      </c>
      <c r="Y1129">
        <v>3</v>
      </c>
      <c r="Z1129">
        <v>3</v>
      </c>
      <c r="AA1129">
        <v>0</v>
      </c>
      <c r="AB1129">
        <v>0</v>
      </c>
      <c r="AC1129">
        <v>0</v>
      </c>
      <c r="AD1129">
        <v>0</v>
      </c>
      <c r="AE1129">
        <v>3</v>
      </c>
      <c r="AF1129">
        <v>3</v>
      </c>
      <c r="AI1129" t="s">
        <v>2537</v>
      </c>
      <c r="AJ1129" t="s">
        <v>989</v>
      </c>
      <c r="AK1129" t="s">
        <v>1039</v>
      </c>
      <c r="AL1129" t="s">
        <v>1008</v>
      </c>
      <c r="AM1129" t="s">
        <v>1009</v>
      </c>
      <c r="AN1129" t="s">
        <v>2538</v>
      </c>
      <c r="AO1129" t="s">
        <v>2539</v>
      </c>
      <c r="AP1129">
        <v>10</v>
      </c>
      <c r="AQ1129">
        <v>1</v>
      </c>
      <c r="AT1129" t="s">
        <v>2540</v>
      </c>
      <c r="AU1129" t="s">
        <v>2562</v>
      </c>
      <c r="AV1129" t="s">
        <v>765</v>
      </c>
      <c r="AW1129" t="s">
        <v>765</v>
      </c>
      <c r="AX1129" t="s">
        <v>990</v>
      </c>
      <c r="AY1129">
        <v>0</v>
      </c>
      <c r="AZ1129" t="s">
        <v>994</v>
      </c>
      <c r="BA1129">
        <v>1179740891569</v>
      </c>
      <c r="BD1129">
        <v>1</v>
      </c>
      <c r="BF1129" t="s">
        <v>2563</v>
      </c>
      <c r="BG1129">
        <v>1333314600</v>
      </c>
      <c r="BH1129" t="s">
        <v>995</v>
      </c>
      <c r="BI1129">
        <v>3</v>
      </c>
      <c r="BJ1129">
        <v>3</v>
      </c>
      <c r="BK1129">
        <v>1300</v>
      </c>
      <c r="BL1129" t="s">
        <v>2543</v>
      </c>
    </row>
    <row r="1130" spans="3:64">
      <c r="C1130" s="2">
        <v>244482</v>
      </c>
      <c r="D1130" s="2">
        <v>244482</v>
      </c>
      <c r="F1130">
        <v>489</v>
      </c>
      <c r="G1130" t="s">
        <v>2531</v>
      </c>
      <c r="H1130">
        <v>23</v>
      </c>
      <c r="I1130" t="s">
        <v>2532</v>
      </c>
      <c r="J1130" t="s">
        <v>985</v>
      </c>
      <c r="K1130" t="s">
        <v>986</v>
      </c>
      <c r="L1130">
        <v>923</v>
      </c>
      <c r="N1130" t="s">
        <v>2971</v>
      </c>
      <c r="O1130" t="s">
        <v>2972</v>
      </c>
      <c r="P1130">
        <v>1</v>
      </c>
      <c r="Q1130" t="s">
        <v>2973</v>
      </c>
      <c r="R1130" s="2">
        <v>244481</v>
      </c>
      <c r="S1130" s="2">
        <v>244482</v>
      </c>
      <c r="T1130" t="s">
        <v>2974</v>
      </c>
      <c r="U1130">
        <v>23086965</v>
      </c>
      <c r="V1130" t="s">
        <v>225</v>
      </c>
      <c r="W1130">
        <v>3</v>
      </c>
      <c r="X1130">
        <v>3</v>
      </c>
      <c r="Y1130">
        <v>3</v>
      </c>
      <c r="Z1130">
        <v>3</v>
      </c>
      <c r="AA1130">
        <v>0</v>
      </c>
      <c r="AB1130">
        <v>0</v>
      </c>
      <c r="AC1130">
        <v>0</v>
      </c>
      <c r="AD1130">
        <v>0</v>
      </c>
      <c r="AE1130">
        <v>3</v>
      </c>
      <c r="AF1130">
        <v>3</v>
      </c>
      <c r="AI1130" t="s">
        <v>2537</v>
      </c>
      <c r="AJ1130" t="s">
        <v>989</v>
      </c>
      <c r="AK1130" t="s">
        <v>1039</v>
      </c>
      <c r="AL1130" t="s">
        <v>1008</v>
      </c>
      <c r="AM1130" t="s">
        <v>1009</v>
      </c>
      <c r="AN1130" t="s">
        <v>2538</v>
      </c>
      <c r="AO1130" t="s">
        <v>2539</v>
      </c>
      <c r="AP1130">
        <v>10</v>
      </c>
      <c r="AQ1130">
        <v>1</v>
      </c>
      <c r="AT1130" t="s">
        <v>2540</v>
      </c>
      <c r="AU1130" t="s">
        <v>2562</v>
      </c>
      <c r="AV1130" t="s">
        <v>765</v>
      </c>
      <c r="AW1130" t="s">
        <v>765</v>
      </c>
      <c r="AX1130" t="s">
        <v>990</v>
      </c>
      <c r="AY1130">
        <v>0</v>
      </c>
      <c r="AZ1130" t="s">
        <v>994</v>
      </c>
      <c r="BA1130">
        <v>1179740891569</v>
      </c>
      <c r="BD1130">
        <v>1</v>
      </c>
      <c r="BF1130" t="s">
        <v>2563</v>
      </c>
      <c r="BG1130">
        <v>1333314600</v>
      </c>
      <c r="BH1130" t="s">
        <v>995</v>
      </c>
      <c r="BI1130">
        <v>3</v>
      </c>
      <c r="BJ1130">
        <v>3</v>
      </c>
      <c r="BK1130">
        <v>1300</v>
      </c>
      <c r="BL1130" t="s">
        <v>2543</v>
      </c>
    </row>
    <row r="1131" spans="3:64">
      <c r="C1131" s="2">
        <v>244482</v>
      </c>
      <c r="D1131" s="2">
        <v>244482</v>
      </c>
      <c r="F1131">
        <v>489</v>
      </c>
      <c r="G1131" t="s">
        <v>2531</v>
      </c>
      <c r="H1131">
        <v>23</v>
      </c>
      <c r="I1131" t="s">
        <v>2532</v>
      </c>
      <c r="J1131" t="s">
        <v>985</v>
      </c>
      <c r="K1131" t="s">
        <v>986</v>
      </c>
      <c r="L1131">
        <v>923</v>
      </c>
      <c r="N1131" t="s">
        <v>2975</v>
      </c>
      <c r="O1131" t="s">
        <v>2976</v>
      </c>
      <c r="P1131">
        <v>1</v>
      </c>
      <c r="Q1131" t="s">
        <v>2977</v>
      </c>
      <c r="R1131" s="2">
        <v>244481</v>
      </c>
      <c r="S1131" s="2">
        <v>244482</v>
      </c>
      <c r="T1131" t="s">
        <v>2978</v>
      </c>
      <c r="U1131">
        <v>23086963</v>
      </c>
      <c r="V1131" t="s">
        <v>142</v>
      </c>
      <c r="W1131">
        <v>6</v>
      </c>
      <c r="X1131">
        <v>6</v>
      </c>
      <c r="Y1131">
        <v>6</v>
      </c>
      <c r="Z1131">
        <v>6</v>
      </c>
      <c r="AA1131">
        <v>0</v>
      </c>
      <c r="AB1131">
        <v>0</v>
      </c>
      <c r="AC1131">
        <v>0</v>
      </c>
      <c r="AD1131">
        <v>0</v>
      </c>
      <c r="AE1131">
        <v>6</v>
      </c>
      <c r="AF1131">
        <v>6</v>
      </c>
      <c r="AI1131" t="s">
        <v>2537</v>
      </c>
      <c r="AJ1131" t="s">
        <v>989</v>
      </c>
      <c r="AK1131" t="s">
        <v>1039</v>
      </c>
      <c r="AL1131" t="s">
        <v>1008</v>
      </c>
      <c r="AM1131" t="s">
        <v>1009</v>
      </c>
      <c r="AN1131" t="s">
        <v>2538</v>
      </c>
      <c r="AO1131" t="s">
        <v>2539</v>
      </c>
      <c r="AP1131">
        <v>10</v>
      </c>
      <c r="AQ1131">
        <v>1</v>
      </c>
      <c r="AT1131" t="s">
        <v>2540</v>
      </c>
      <c r="AU1131" t="s">
        <v>2562</v>
      </c>
      <c r="AV1131" t="s">
        <v>765</v>
      </c>
      <c r="AW1131" t="s">
        <v>765</v>
      </c>
      <c r="AX1131" t="s">
        <v>990</v>
      </c>
      <c r="AY1131">
        <v>0</v>
      </c>
      <c r="AZ1131" t="s">
        <v>994</v>
      </c>
      <c r="BA1131">
        <v>1179740891574</v>
      </c>
      <c r="BD1131">
        <v>1</v>
      </c>
      <c r="BF1131" t="s">
        <v>2563</v>
      </c>
      <c r="BG1131">
        <v>1333314600</v>
      </c>
      <c r="BH1131" t="s">
        <v>995</v>
      </c>
      <c r="BI1131">
        <v>6</v>
      </c>
      <c r="BJ1131">
        <v>6</v>
      </c>
      <c r="BK1131">
        <v>1300</v>
      </c>
      <c r="BL1131" t="s">
        <v>2543</v>
      </c>
    </row>
    <row r="1132" spans="3:64">
      <c r="C1132" s="2">
        <v>244482</v>
      </c>
      <c r="D1132" s="2">
        <v>244482</v>
      </c>
      <c r="F1132">
        <v>489</v>
      </c>
      <c r="G1132" t="s">
        <v>2531</v>
      </c>
      <c r="H1132">
        <v>23</v>
      </c>
      <c r="I1132" t="s">
        <v>2532</v>
      </c>
      <c r="J1132" t="s">
        <v>985</v>
      </c>
      <c r="K1132" t="s">
        <v>986</v>
      </c>
      <c r="L1132">
        <v>923</v>
      </c>
      <c r="N1132" t="s">
        <v>2975</v>
      </c>
      <c r="O1132" t="s">
        <v>2976</v>
      </c>
      <c r="P1132">
        <v>1</v>
      </c>
      <c r="Q1132" t="s">
        <v>2977</v>
      </c>
      <c r="R1132" s="2">
        <v>244481</v>
      </c>
      <c r="S1132" s="2">
        <v>244482</v>
      </c>
      <c r="T1132" t="s">
        <v>2978</v>
      </c>
      <c r="U1132">
        <v>23086968</v>
      </c>
      <c r="V1132" t="s">
        <v>247</v>
      </c>
      <c r="W1132">
        <v>6</v>
      </c>
      <c r="X1132">
        <v>6</v>
      </c>
      <c r="Y1132">
        <v>6</v>
      </c>
      <c r="Z1132">
        <v>6</v>
      </c>
      <c r="AA1132">
        <v>0</v>
      </c>
      <c r="AB1132">
        <v>0</v>
      </c>
      <c r="AC1132">
        <v>0</v>
      </c>
      <c r="AD1132">
        <v>0</v>
      </c>
      <c r="AE1132">
        <v>6</v>
      </c>
      <c r="AF1132">
        <v>6</v>
      </c>
      <c r="AI1132" t="s">
        <v>2537</v>
      </c>
      <c r="AJ1132" t="s">
        <v>989</v>
      </c>
      <c r="AK1132" t="s">
        <v>1039</v>
      </c>
      <c r="AL1132" t="s">
        <v>1008</v>
      </c>
      <c r="AM1132" t="s">
        <v>1009</v>
      </c>
      <c r="AN1132" t="s">
        <v>2538</v>
      </c>
      <c r="AO1132" t="s">
        <v>2539</v>
      </c>
      <c r="AP1132">
        <v>10</v>
      </c>
      <c r="AQ1132">
        <v>1</v>
      </c>
      <c r="AT1132" t="s">
        <v>2540</v>
      </c>
      <c r="AU1132" t="s">
        <v>2562</v>
      </c>
      <c r="AV1132" t="s">
        <v>765</v>
      </c>
      <c r="AW1132" t="s">
        <v>765</v>
      </c>
      <c r="AX1132" t="s">
        <v>990</v>
      </c>
      <c r="AY1132">
        <v>0</v>
      </c>
      <c r="AZ1132" t="s">
        <v>994</v>
      </c>
      <c r="BA1132">
        <v>1179740891574</v>
      </c>
      <c r="BD1132">
        <v>1</v>
      </c>
      <c r="BF1132" t="s">
        <v>2563</v>
      </c>
      <c r="BG1132">
        <v>1333314600</v>
      </c>
      <c r="BH1132" t="s">
        <v>995</v>
      </c>
      <c r="BI1132">
        <v>6</v>
      </c>
      <c r="BJ1132">
        <v>6</v>
      </c>
      <c r="BK1132">
        <v>1300</v>
      </c>
      <c r="BL1132" t="s">
        <v>2543</v>
      </c>
    </row>
    <row r="1133" spans="3:64">
      <c r="C1133" s="2">
        <v>244482</v>
      </c>
      <c r="D1133" s="2">
        <v>244482</v>
      </c>
      <c r="F1133">
        <v>489</v>
      </c>
      <c r="G1133" t="s">
        <v>2531</v>
      </c>
      <c r="H1133">
        <v>23</v>
      </c>
      <c r="I1133" t="s">
        <v>2532</v>
      </c>
      <c r="J1133" t="s">
        <v>985</v>
      </c>
      <c r="K1133" t="s">
        <v>986</v>
      </c>
      <c r="L1133">
        <v>923</v>
      </c>
      <c r="N1133" t="s">
        <v>2975</v>
      </c>
      <c r="O1133" t="s">
        <v>2976</v>
      </c>
      <c r="P1133">
        <v>1</v>
      </c>
      <c r="Q1133" t="s">
        <v>2977</v>
      </c>
      <c r="R1133" s="2">
        <v>244481</v>
      </c>
      <c r="S1133" s="2">
        <v>244482</v>
      </c>
      <c r="T1133" t="s">
        <v>2978</v>
      </c>
      <c r="U1133">
        <v>23086965</v>
      </c>
      <c r="V1133" t="s">
        <v>225</v>
      </c>
      <c r="W1133">
        <v>3</v>
      </c>
      <c r="X1133">
        <v>3</v>
      </c>
      <c r="Y1133">
        <v>3</v>
      </c>
      <c r="Z1133">
        <v>3</v>
      </c>
      <c r="AA1133">
        <v>0</v>
      </c>
      <c r="AB1133">
        <v>0</v>
      </c>
      <c r="AC1133">
        <v>0</v>
      </c>
      <c r="AD1133">
        <v>0</v>
      </c>
      <c r="AE1133">
        <v>3</v>
      </c>
      <c r="AF1133">
        <v>3</v>
      </c>
      <c r="AI1133" t="s">
        <v>2537</v>
      </c>
      <c r="AJ1133" t="s">
        <v>989</v>
      </c>
      <c r="AK1133" t="s">
        <v>1039</v>
      </c>
      <c r="AL1133" t="s">
        <v>1008</v>
      </c>
      <c r="AM1133" t="s">
        <v>1009</v>
      </c>
      <c r="AN1133" t="s">
        <v>2538</v>
      </c>
      <c r="AO1133" t="s">
        <v>2539</v>
      </c>
      <c r="AP1133">
        <v>10</v>
      </c>
      <c r="AQ1133">
        <v>1</v>
      </c>
      <c r="AT1133" t="s">
        <v>2540</v>
      </c>
      <c r="AU1133" t="s">
        <v>2562</v>
      </c>
      <c r="AV1133" t="s">
        <v>765</v>
      </c>
      <c r="AW1133" t="s">
        <v>765</v>
      </c>
      <c r="AX1133" t="s">
        <v>990</v>
      </c>
      <c r="AY1133">
        <v>0</v>
      </c>
      <c r="AZ1133" t="s">
        <v>994</v>
      </c>
      <c r="BA1133">
        <v>1179740891574</v>
      </c>
      <c r="BD1133">
        <v>1</v>
      </c>
      <c r="BF1133" t="s">
        <v>2563</v>
      </c>
      <c r="BG1133">
        <v>1333314600</v>
      </c>
      <c r="BH1133" t="s">
        <v>995</v>
      </c>
      <c r="BI1133">
        <v>3</v>
      </c>
      <c r="BJ1133">
        <v>3</v>
      </c>
      <c r="BK1133">
        <v>1300</v>
      </c>
      <c r="BL1133" t="s">
        <v>2543</v>
      </c>
    </row>
    <row r="1134" spans="3:64">
      <c r="C1134" s="2">
        <v>244482</v>
      </c>
      <c r="D1134" s="2">
        <v>244482</v>
      </c>
      <c r="F1134">
        <v>489</v>
      </c>
      <c r="G1134" t="s">
        <v>2531</v>
      </c>
      <c r="H1134">
        <v>23</v>
      </c>
      <c r="I1134" t="s">
        <v>2532</v>
      </c>
      <c r="J1134" t="s">
        <v>985</v>
      </c>
      <c r="K1134" t="s">
        <v>986</v>
      </c>
      <c r="L1134">
        <v>923</v>
      </c>
      <c r="N1134" t="s">
        <v>2975</v>
      </c>
      <c r="O1134" t="s">
        <v>2976</v>
      </c>
      <c r="P1134">
        <v>1</v>
      </c>
      <c r="Q1134" t="s">
        <v>2977</v>
      </c>
      <c r="R1134" s="2">
        <v>244481</v>
      </c>
      <c r="S1134" s="2">
        <v>244482</v>
      </c>
      <c r="T1134" t="s">
        <v>2978</v>
      </c>
      <c r="U1134">
        <v>23090967</v>
      </c>
      <c r="V1134" t="s">
        <v>63</v>
      </c>
      <c r="W1134">
        <v>3</v>
      </c>
      <c r="X1134">
        <v>3</v>
      </c>
      <c r="Y1134">
        <v>3</v>
      </c>
      <c r="Z1134">
        <v>3</v>
      </c>
      <c r="AA1134">
        <v>0</v>
      </c>
      <c r="AB1134">
        <v>0</v>
      </c>
      <c r="AC1134">
        <v>0</v>
      </c>
      <c r="AD1134">
        <v>0</v>
      </c>
      <c r="AE1134">
        <v>3</v>
      </c>
      <c r="AF1134">
        <v>3</v>
      </c>
      <c r="AI1134" t="s">
        <v>2537</v>
      </c>
      <c r="AJ1134" t="s">
        <v>989</v>
      </c>
      <c r="AK1134" t="s">
        <v>1007</v>
      </c>
      <c r="AL1134" t="s">
        <v>1008</v>
      </c>
      <c r="AM1134" t="s">
        <v>1009</v>
      </c>
      <c r="AN1134" t="s">
        <v>2538</v>
      </c>
      <c r="AO1134" t="s">
        <v>2539</v>
      </c>
      <c r="AP1134">
        <v>10</v>
      </c>
      <c r="AQ1134">
        <v>1</v>
      </c>
      <c r="AT1134" t="s">
        <v>2540</v>
      </c>
      <c r="AU1134" t="s">
        <v>2562</v>
      </c>
      <c r="AV1134" t="s">
        <v>765</v>
      </c>
      <c r="AW1134" t="s">
        <v>765</v>
      </c>
      <c r="AX1134" t="s">
        <v>990</v>
      </c>
      <c r="AY1134">
        <v>0</v>
      </c>
      <c r="AZ1134" t="s">
        <v>994</v>
      </c>
      <c r="BA1134">
        <v>1179740891574</v>
      </c>
      <c r="BD1134">
        <v>1</v>
      </c>
      <c r="BF1134" t="s">
        <v>2563</v>
      </c>
      <c r="BG1134">
        <v>1333314600</v>
      </c>
      <c r="BH1134" t="s">
        <v>995</v>
      </c>
      <c r="BI1134">
        <v>3</v>
      </c>
      <c r="BJ1134">
        <v>3</v>
      </c>
      <c r="BK1134">
        <v>1300</v>
      </c>
      <c r="BL1134" t="s">
        <v>2543</v>
      </c>
    </row>
    <row r="1135" spans="3:64">
      <c r="C1135" s="2">
        <v>244482</v>
      </c>
      <c r="D1135" s="2">
        <v>244482</v>
      </c>
      <c r="F1135">
        <v>489</v>
      </c>
      <c r="G1135" t="s">
        <v>2531</v>
      </c>
      <c r="H1135">
        <v>23</v>
      </c>
      <c r="I1135" t="s">
        <v>2532</v>
      </c>
      <c r="J1135" t="s">
        <v>985</v>
      </c>
      <c r="K1135" t="s">
        <v>986</v>
      </c>
      <c r="L1135">
        <v>923</v>
      </c>
      <c r="N1135" t="s">
        <v>2975</v>
      </c>
      <c r="O1135" t="s">
        <v>2976</v>
      </c>
      <c r="P1135">
        <v>1</v>
      </c>
      <c r="Q1135" t="s">
        <v>2977</v>
      </c>
      <c r="R1135" s="2">
        <v>244481</v>
      </c>
      <c r="S1135" s="2">
        <v>244482</v>
      </c>
      <c r="T1135" t="s">
        <v>2978</v>
      </c>
      <c r="U1135">
        <v>23086969</v>
      </c>
      <c r="V1135" t="s">
        <v>189</v>
      </c>
      <c r="W1135">
        <v>3</v>
      </c>
      <c r="X1135">
        <v>3</v>
      </c>
      <c r="Y1135">
        <v>3</v>
      </c>
      <c r="Z1135">
        <v>3</v>
      </c>
      <c r="AA1135">
        <v>0</v>
      </c>
      <c r="AB1135">
        <v>0</v>
      </c>
      <c r="AC1135">
        <v>0</v>
      </c>
      <c r="AD1135">
        <v>0</v>
      </c>
      <c r="AE1135">
        <v>3</v>
      </c>
      <c r="AF1135">
        <v>3</v>
      </c>
      <c r="AI1135" t="s">
        <v>2537</v>
      </c>
      <c r="AJ1135" t="s">
        <v>989</v>
      </c>
      <c r="AK1135" t="s">
        <v>1039</v>
      </c>
      <c r="AL1135" t="s">
        <v>1008</v>
      </c>
      <c r="AM1135" t="s">
        <v>1009</v>
      </c>
      <c r="AN1135" t="s">
        <v>2538</v>
      </c>
      <c r="AO1135" t="s">
        <v>2539</v>
      </c>
      <c r="AP1135">
        <v>10</v>
      </c>
      <c r="AQ1135">
        <v>1</v>
      </c>
      <c r="AT1135" t="s">
        <v>2540</v>
      </c>
      <c r="AU1135" t="s">
        <v>2562</v>
      </c>
      <c r="AV1135" t="s">
        <v>765</v>
      </c>
      <c r="AW1135" t="s">
        <v>765</v>
      </c>
      <c r="AX1135" t="s">
        <v>990</v>
      </c>
      <c r="AY1135">
        <v>0</v>
      </c>
      <c r="AZ1135" t="s">
        <v>994</v>
      </c>
      <c r="BA1135">
        <v>1179740891574</v>
      </c>
      <c r="BD1135">
        <v>1</v>
      </c>
      <c r="BF1135" t="s">
        <v>2563</v>
      </c>
      <c r="BG1135">
        <v>1333314600</v>
      </c>
      <c r="BH1135" t="s">
        <v>995</v>
      </c>
      <c r="BI1135">
        <v>3</v>
      </c>
      <c r="BJ1135">
        <v>3</v>
      </c>
      <c r="BK1135">
        <v>1300</v>
      </c>
      <c r="BL1135" t="s">
        <v>2543</v>
      </c>
    </row>
    <row r="1136" spans="3:64">
      <c r="C1136" s="2">
        <v>244482</v>
      </c>
      <c r="D1136" s="2">
        <v>244482</v>
      </c>
      <c r="F1136">
        <v>489</v>
      </c>
      <c r="G1136" t="s">
        <v>2531</v>
      </c>
      <c r="H1136">
        <v>23</v>
      </c>
      <c r="I1136" t="s">
        <v>2532</v>
      </c>
      <c r="J1136" t="s">
        <v>985</v>
      </c>
      <c r="K1136" t="s">
        <v>986</v>
      </c>
      <c r="L1136">
        <v>923</v>
      </c>
      <c r="N1136" t="s">
        <v>2975</v>
      </c>
      <c r="O1136" t="s">
        <v>2976</v>
      </c>
      <c r="P1136">
        <v>1</v>
      </c>
      <c r="Q1136" t="s">
        <v>2977</v>
      </c>
      <c r="R1136" s="2">
        <v>244481</v>
      </c>
      <c r="S1136" s="2">
        <v>244482</v>
      </c>
      <c r="T1136" t="s">
        <v>2978</v>
      </c>
      <c r="U1136">
        <v>23095553</v>
      </c>
      <c r="V1136" t="s">
        <v>67</v>
      </c>
      <c r="W1136">
        <v>6</v>
      </c>
      <c r="X1136">
        <v>6</v>
      </c>
      <c r="Y1136">
        <v>6</v>
      </c>
      <c r="Z1136">
        <v>6</v>
      </c>
      <c r="AA1136">
        <v>0</v>
      </c>
      <c r="AB1136">
        <v>0</v>
      </c>
      <c r="AC1136">
        <v>0</v>
      </c>
      <c r="AD1136">
        <v>0</v>
      </c>
      <c r="AE1136">
        <v>6</v>
      </c>
      <c r="AF1136">
        <v>6</v>
      </c>
      <c r="AI1136" t="s">
        <v>2537</v>
      </c>
      <c r="AJ1136" t="s">
        <v>989</v>
      </c>
      <c r="AK1136" t="s">
        <v>1007</v>
      </c>
      <c r="AL1136" t="s">
        <v>1008</v>
      </c>
      <c r="AM1136" t="s">
        <v>1009</v>
      </c>
      <c r="AN1136" t="s">
        <v>2538</v>
      </c>
      <c r="AO1136" t="s">
        <v>2539</v>
      </c>
      <c r="AP1136">
        <v>10</v>
      </c>
      <c r="AQ1136">
        <v>1</v>
      </c>
      <c r="AT1136" t="s">
        <v>2540</v>
      </c>
      <c r="AU1136" t="s">
        <v>2562</v>
      </c>
      <c r="AV1136" t="s">
        <v>765</v>
      </c>
      <c r="AW1136" t="s">
        <v>765</v>
      </c>
      <c r="AX1136" t="s">
        <v>990</v>
      </c>
      <c r="AY1136">
        <v>0</v>
      </c>
      <c r="AZ1136" t="s">
        <v>994</v>
      </c>
      <c r="BA1136">
        <v>1179740891574</v>
      </c>
      <c r="BD1136">
        <v>1</v>
      </c>
      <c r="BF1136" t="s">
        <v>2563</v>
      </c>
      <c r="BG1136">
        <v>1333314600</v>
      </c>
      <c r="BH1136" t="s">
        <v>995</v>
      </c>
      <c r="BI1136">
        <v>6</v>
      </c>
      <c r="BJ1136">
        <v>6</v>
      </c>
      <c r="BK1136">
        <v>1300</v>
      </c>
      <c r="BL1136" t="s">
        <v>2543</v>
      </c>
    </row>
    <row r="1137" spans="3:64">
      <c r="C1137" s="2">
        <v>244482</v>
      </c>
      <c r="D1137" s="2">
        <v>244482</v>
      </c>
      <c r="F1137">
        <v>489</v>
      </c>
      <c r="G1137" t="s">
        <v>2531</v>
      </c>
      <c r="H1137">
        <v>23</v>
      </c>
      <c r="I1137" t="s">
        <v>2532</v>
      </c>
      <c r="J1137" t="s">
        <v>985</v>
      </c>
      <c r="K1137" t="s">
        <v>986</v>
      </c>
      <c r="L1137">
        <v>923</v>
      </c>
      <c r="N1137" t="s">
        <v>2975</v>
      </c>
      <c r="O1137" t="s">
        <v>2976</v>
      </c>
      <c r="P1137">
        <v>1</v>
      </c>
      <c r="Q1137" t="s">
        <v>2977</v>
      </c>
      <c r="R1137" s="2">
        <v>244481</v>
      </c>
      <c r="S1137" s="2">
        <v>244482</v>
      </c>
      <c r="T1137" t="s">
        <v>2978</v>
      </c>
      <c r="U1137">
        <v>23086966</v>
      </c>
      <c r="V1137" t="s">
        <v>199</v>
      </c>
      <c r="W1137">
        <v>3</v>
      </c>
      <c r="X1137">
        <v>3</v>
      </c>
      <c r="Y1137">
        <v>3</v>
      </c>
      <c r="Z1137">
        <v>3</v>
      </c>
      <c r="AA1137">
        <v>0</v>
      </c>
      <c r="AB1137">
        <v>0</v>
      </c>
      <c r="AC1137">
        <v>0</v>
      </c>
      <c r="AD1137">
        <v>0</v>
      </c>
      <c r="AE1137">
        <v>3</v>
      </c>
      <c r="AF1137">
        <v>3</v>
      </c>
      <c r="AI1137" t="s">
        <v>2537</v>
      </c>
      <c r="AJ1137" t="s">
        <v>989</v>
      </c>
      <c r="AK1137" t="s">
        <v>1039</v>
      </c>
      <c r="AL1137" t="s">
        <v>1008</v>
      </c>
      <c r="AM1137" t="s">
        <v>1009</v>
      </c>
      <c r="AN1137" t="s">
        <v>2538</v>
      </c>
      <c r="AO1137" t="s">
        <v>2539</v>
      </c>
      <c r="AP1137">
        <v>10</v>
      </c>
      <c r="AQ1137">
        <v>1</v>
      </c>
      <c r="AT1137" t="s">
        <v>2540</v>
      </c>
      <c r="AU1137" t="s">
        <v>2562</v>
      </c>
      <c r="AV1137" t="s">
        <v>765</v>
      </c>
      <c r="AW1137" t="s">
        <v>765</v>
      </c>
      <c r="AX1137" t="s">
        <v>990</v>
      </c>
      <c r="AY1137">
        <v>0</v>
      </c>
      <c r="AZ1137" t="s">
        <v>994</v>
      </c>
      <c r="BA1137">
        <v>1179740891574</v>
      </c>
      <c r="BD1137">
        <v>1</v>
      </c>
      <c r="BF1137" t="s">
        <v>2563</v>
      </c>
      <c r="BG1137">
        <v>1333314600</v>
      </c>
      <c r="BH1137" t="s">
        <v>995</v>
      </c>
      <c r="BI1137">
        <v>3</v>
      </c>
      <c r="BJ1137">
        <v>3</v>
      </c>
      <c r="BK1137">
        <v>1300</v>
      </c>
      <c r="BL1137" t="s">
        <v>2543</v>
      </c>
    </row>
    <row r="1138" spans="3:64">
      <c r="C1138" s="2">
        <v>244482</v>
      </c>
      <c r="D1138" s="2">
        <v>244482</v>
      </c>
      <c r="F1138">
        <v>489</v>
      </c>
      <c r="G1138" t="s">
        <v>2531</v>
      </c>
      <c r="H1138">
        <v>23</v>
      </c>
      <c r="I1138" t="s">
        <v>2532</v>
      </c>
      <c r="J1138" t="s">
        <v>985</v>
      </c>
      <c r="K1138" t="s">
        <v>986</v>
      </c>
      <c r="L1138">
        <v>923</v>
      </c>
      <c r="N1138" t="s">
        <v>2975</v>
      </c>
      <c r="O1138" t="s">
        <v>2976</v>
      </c>
      <c r="P1138">
        <v>1</v>
      </c>
      <c r="Q1138" t="s">
        <v>2977</v>
      </c>
      <c r="R1138" s="2">
        <v>244481</v>
      </c>
      <c r="S1138" s="2">
        <v>244482</v>
      </c>
      <c r="T1138" t="s">
        <v>2978</v>
      </c>
      <c r="U1138">
        <v>23086964</v>
      </c>
      <c r="V1138" t="s">
        <v>156</v>
      </c>
      <c r="W1138">
        <v>3</v>
      </c>
      <c r="X1138">
        <v>3</v>
      </c>
      <c r="Y1138">
        <v>3</v>
      </c>
      <c r="Z1138">
        <v>3</v>
      </c>
      <c r="AA1138">
        <v>0</v>
      </c>
      <c r="AB1138">
        <v>0</v>
      </c>
      <c r="AC1138">
        <v>0</v>
      </c>
      <c r="AD1138">
        <v>0</v>
      </c>
      <c r="AE1138">
        <v>3</v>
      </c>
      <c r="AF1138">
        <v>3</v>
      </c>
      <c r="AI1138" t="s">
        <v>2537</v>
      </c>
      <c r="AJ1138" t="s">
        <v>989</v>
      </c>
      <c r="AK1138" t="s">
        <v>1039</v>
      </c>
      <c r="AL1138" t="s">
        <v>1008</v>
      </c>
      <c r="AM1138" t="s">
        <v>1009</v>
      </c>
      <c r="AN1138" t="s">
        <v>2538</v>
      </c>
      <c r="AO1138" t="s">
        <v>2539</v>
      </c>
      <c r="AP1138">
        <v>10</v>
      </c>
      <c r="AQ1138">
        <v>1</v>
      </c>
      <c r="AT1138" t="s">
        <v>2540</v>
      </c>
      <c r="AU1138" t="s">
        <v>2562</v>
      </c>
      <c r="AV1138" t="s">
        <v>765</v>
      </c>
      <c r="AW1138" t="s">
        <v>765</v>
      </c>
      <c r="AX1138" t="s">
        <v>990</v>
      </c>
      <c r="AY1138">
        <v>0</v>
      </c>
      <c r="AZ1138" t="s">
        <v>994</v>
      </c>
      <c r="BA1138">
        <v>1179740891574</v>
      </c>
      <c r="BD1138">
        <v>1</v>
      </c>
      <c r="BF1138" t="s">
        <v>2563</v>
      </c>
      <c r="BG1138">
        <v>1333314600</v>
      </c>
      <c r="BH1138" t="s">
        <v>995</v>
      </c>
      <c r="BI1138">
        <v>3</v>
      </c>
      <c r="BJ1138">
        <v>3</v>
      </c>
      <c r="BK1138">
        <v>1300</v>
      </c>
      <c r="BL1138" t="s">
        <v>2543</v>
      </c>
    </row>
    <row r="1139" spans="3:64">
      <c r="C1139" s="2">
        <v>244482</v>
      </c>
      <c r="D1139" s="2">
        <v>244482</v>
      </c>
      <c r="F1139">
        <v>489</v>
      </c>
      <c r="G1139" t="s">
        <v>2531</v>
      </c>
      <c r="H1139">
        <v>23</v>
      </c>
      <c r="I1139" t="s">
        <v>2532</v>
      </c>
      <c r="J1139" t="s">
        <v>985</v>
      </c>
      <c r="K1139" t="s">
        <v>986</v>
      </c>
      <c r="L1139">
        <v>923</v>
      </c>
      <c r="N1139" t="s">
        <v>2975</v>
      </c>
      <c r="O1139" t="s">
        <v>2976</v>
      </c>
      <c r="P1139">
        <v>1</v>
      </c>
      <c r="Q1139" t="s">
        <v>2977</v>
      </c>
      <c r="R1139" s="2">
        <v>244481</v>
      </c>
      <c r="S1139" s="2">
        <v>244482</v>
      </c>
      <c r="T1139" t="s">
        <v>2978</v>
      </c>
      <c r="U1139">
        <v>23090974</v>
      </c>
      <c r="V1139" t="s">
        <v>211</v>
      </c>
      <c r="W1139">
        <v>3</v>
      </c>
      <c r="X1139">
        <v>3</v>
      </c>
      <c r="Y1139">
        <v>3</v>
      </c>
      <c r="Z1139">
        <v>3</v>
      </c>
      <c r="AA1139">
        <v>0</v>
      </c>
      <c r="AB1139">
        <v>0</v>
      </c>
      <c r="AC1139">
        <v>0</v>
      </c>
      <c r="AD1139">
        <v>0</v>
      </c>
      <c r="AE1139">
        <v>3</v>
      </c>
      <c r="AF1139">
        <v>3</v>
      </c>
      <c r="AI1139" t="s">
        <v>2537</v>
      </c>
      <c r="AJ1139" t="s">
        <v>989</v>
      </c>
      <c r="AK1139" t="s">
        <v>1039</v>
      </c>
      <c r="AL1139" t="s">
        <v>1008</v>
      </c>
      <c r="AM1139" t="s">
        <v>1009</v>
      </c>
      <c r="AN1139" t="s">
        <v>2538</v>
      </c>
      <c r="AO1139" t="s">
        <v>2539</v>
      </c>
      <c r="AP1139">
        <v>10</v>
      </c>
      <c r="AQ1139">
        <v>1</v>
      </c>
      <c r="AT1139" t="s">
        <v>2540</v>
      </c>
      <c r="AU1139" t="s">
        <v>2562</v>
      </c>
      <c r="AV1139" t="s">
        <v>765</v>
      </c>
      <c r="AW1139" t="s">
        <v>765</v>
      </c>
      <c r="AX1139" t="s">
        <v>990</v>
      </c>
      <c r="AY1139">
        <v>0</v>
      </c>
      <c r="AZ1139" t="s">
        <v>994</v>
      </c>
      <c r="BA1139">
        <v>1179740891574</v>
      </c>
      <c r="BD1139">
        <v>1</v>
      </c>
      <c r="BF1139" t="s">
        <v>2563</v>
      </c>
      <c r="BG1139">
        <v>1333314600</v>
      </c>
      <c r="BH1139" t="s">
        <v>995</v>
      </c>
      <c r="BI1139">
        <v>3</v>
      </c>
      <c r="BJ1139">
        <v>3</v>
      </c>
      <c r="BK1139">
        <v>1300</v>
      </c>
      <c r="BL1139" t="s">
        <v>2543</v>
      </c>
    </row>
    <row r="1140" spans="3:64">
      <c r="C1140" s="2">
        <v>244482</v>
      </c>
      <c r="D1140" s="2">
        <v>244482</v>
      </c>
      <c r="F1140">
        <v>489</v>
      </c>
      <c r="G1140" t="s">
        <v>2531</v>
      </c>
      <c r="H1140">
        <v>23</v>
      </c>
      <c r="I1140" t="s">
        <v>2532</v>
      </c>
      <c r="J1140" t="s">
        <v>985</v>
      </c>
      <c r="K1140" t="s">
        <v>986</v>
      </c>
      <c r="L1140">
        <v>923</v>
      </c>
      <c r="N1140" t="s">
        <v>2975</v>
      </c>
      <c r="O1140" t="s">
        <v>2976</v>
      </c>
      <c r="P1140">
        <v>1</v>
      </c>
      <c r="Q1140" t="s">
        <v>2977</v>
      </c>
      <c r="R1140" s="2">
        <v>244481</v>
      </c>
      <c r="S1140" s="2">
        <v>244482</v>
      </c>
      <c r="T1140" t="s">
        <v>2978</v>
      </c>
      <c r="U1140">
        <v>23039556</v>
      </c>
      <c r="V1140" t="s">
        <v>267</v>
      </c>
      <c r="W1140">
        <v>2</v>
      </c>
      <c r="X1140">
        <v>10</v>
      </c>
      <c r="Y1140">
        <v>2</v>
      </c>
      <c r="Z1140">
        <v>10</v>
      </c>
      <c r="AA1140">
        <v>0</v>
      </c>
      <c r="AB1140">
        <v>0</v>
      </c>
      <c r="AC1140">
        <v>0</v>
      </c>
      <c r="AD1140">
        <v>0</v>
      </c>
      <c r="AE1140">
        <v>2</v>
      </c>
      <c r="AF1140">
        <v>10</v>
      </c>
      <c r="AI1140" t="s">
        <v>2537</v>
      </c>
      <c r="AJ1140" t="s">
        <v>989</v>
      </c>
      <c r="AK1140" t="s">
        <v>1039</v>
      </c>
      <c r="AL1140" t="s">
        <v>1008</v>
      </c>
      <c r="AM1140" t="s">
        <v>1009</v>
      </c>
      <c r="AN1140" t="s">
        <v>2538</v>
      </c>
      <c r="AO1140" t="s">
        <v>2539</v>
      </c>
      <c r="AP1140">
        <v>10</v>
      </c>
      <c r="AQ1140">
        <v>1</v>
      </c>
      <c r="AT1140" t="s">
        <v>2540</v>
      </c>
      <c r="AU1140" t="s">
        <v>2562</v>
      </c>
      <c r="AV1140" t="s">
        <v>1010</v>
      </c>
      <c r="AW1140" t="s">
        <v>765</v>
      </c>
      <c r="AX1140" t="s">
        <v>990</v>
      </c>
      <c r="AY1140">
        <v>0</v>
      </c>
      <c r="AZ1140" t="s">
        <v>994</v>
      </c>
      <c r="BA1140">
        <v>1179740891574</v>
      </c>
      <c r="BD1140">
        <v>1</v>
      </c>
      <c r="BF1140" t="s">
        <v>2563</v>
      </c>
      <c r="BG1140">
        <v>1333314600</v>
      </c>
      <c r="BH1140" t="s">
        <v>995</v>
      </c>
      <c r="BI1140">
        <v>2</v>
      </c>
      <c r="BJ1140">
        <v>10</v>
      </c>
      <c r="BK1140">
        <v>1300</v>
      </c>
      <c r="BL1140" t="s">
        <v>2543</v>
      </c>
    </row>
    <row r="1141" spans="3:64">
      <c r="C1141" s="2">
        <v>244482</v>
      </c>
      <c r="D1141" s="2">
        <v>244482</v>
      </c>
      <c r="F1141">
        <v>489</v>
      </c>
      <c r="G1141" t="s">
        <v>2531</v>
      </c>
      <c r="H1141">
        <v>23</v>
      </c>
      <c r="I1141" t="s">
        <v>2532</v>
      </c>
      <c r="J1141" t="s">
        <v>985</v>
      </c>
      <c r="K1141" t="s">
        <v>986</v>
      </c>
      <c r="L1141">
        <v>923</v>
      </c>
      <c r="N1141" t="s">
        <v>2975</v>
      </c>
      <c r="O1141" t="s">
        <v>2976</v>
      </c>
      <c r="P1141">
        <v>1</v>
      </c>
      <c r="Q1141" t="s">
        <v>2977</v>
      </c>
      <c r="R1141" s="2">
        <v>244481</v>
      </c>
      <c r="S1141" s="2">
        <v>244482</v>
      </c>
      <c r="T1141" t="s">
        <v>2978</v>
      </c>
      <c r="U1141">
        <v>23090975</v>
      </c>
      <c r="V1141" t="s">
        <v>249</v>
      </c>
      <c r="W1141">
        <v>6</v>
      </c>
      <c r="X1141">
        <v>6</v>
      </c>
      <c r="Y1141">
        <v>6</v>
      </c>
      <c r="Z1141">
        <v>6</v>
      </c>
      <c r="AA1141">
        <v>0</v>
      </c>
      <c r="AB1141">
        <v>0</v>
      </c>
      <c r="AC1141">
        <v>0</v>
      </c>
      <c r="AD1141">
        <v>0</v>
      </c>
      <c r="AE1141">
        <v>6</v>
      </c>
      <c r="AF1141">
        <v>6</v>
      </c>
      <c r="AI1141" t="s">
        <v>2537</v>
      </c>
      <c r="AJ1141" t="s">
        <v>989</v>
      </c>
      <c r="AK1141" t="s">
        <v>1039</v>
      </c>
      <c r="AL1141" t="s">
        <v>1008</v>
      </c>
      <c r="AM1141" t="s">
        <v>1009</v>
      </c>
      <c r="AN1141" t="s">
        <v>2538</v>
      </c>
      <c r="AO1141" t="s">
        <v>2539</v>
      </c>
      <c r="AP1141">
        <v>10</v>
      </c>
      <c r="AQ1141">
        <v>1</v>
      </c>
      <c r="AT1141" t="s">
        <v>2540</v>
      </c>
      <c r="AU1141" t="s">
        <v>2562</v>
      </c>
      <c r="AV1141" t="s">
        <v>765</v>
      </c>
      <c r="AW1141" t="s">
        <v>765</v>
      </c>
      <c r="AX1141" t="s">
        <v>990</v>
      </c>
      <c r="AY1141">
        <v>0</v>
      </c>
      <c r="AZ1141" t="s">
        <v>994</v>
      </c>
      <c r="BA1141">
        <v>1179740891574</v>
      </c>
      <c r="BD1141">
        <v>1</v>
      </c>
      <c r="BF1141" t="s">
        <v>2563</v>
      </c>
      <c r="BG1141">
        <v>1333314600</v>
      </c>
      <c r="BH1141" t="s">
        <v>995</v>
      </c>
      <c r="BI1141">
        <v>6</v>
      </c>
      <c r="BJ1141">
        <v>6</v>
      </c>
      <c r="BK1141">
        <v>1300</v>
      </c>
      <c r="BL1141" t="s">
        <v>2543</v>
      </c>
    </row>
    <row r="1142" spans="3:64">
      <c r="C1142" s="2">
        <v>244482</v>
      </c>
      <c r="D1142" s="2">
        <v>244482</v>
      </c>
      <c r="F1142">
        <v>489</v>
      </c>
      <c r="G1142" t="s">
        <v>2531</v>
      </c>
      <c r="H1142">
        <v>23</v>
      </c>
      <c r="I1142" t="s">
        <v>2532</v>
      </c>
      <c r="J1142" t="s">
        <v>985</v>
      </c>
      <c r="K1142" t="s">
        <v>986</v>
      </c>
      <c r="L1142">
        <v>923</v>
      </c>
      <c r="N1142" t="s">
        <v>2979</v>
      </c>
      <c r="O1142" t="s">
        <v>2980</v>
      </c>
      <c r="P1142">
        <v>1</v>
      </c>
      <c r="Q1142" t="s">
        <v>2981</v>
      </c>
      <c r="R1142" s="2">
        <v>244481</v>
      </c>
      <c r="S1142" s="2">
        <v>244482</v>
      </c>
      <c r="T1142" t="s">
        <v>2982</v>
      </c>
      <c r="U1142">
        <v>23086966</v>
      </c>
      <c r="V1142" t="s">
        <v>199</v>
      </c>
      <c r="W1142">
        <v>3</v>
      </c>
      <c r="X1142">
        <v>3</v>
      </c>
      <c r="Y1142">
        <v>3</v>
      </c>
      <c r="Z1142">
        <v>3</v>
      </c>
      <c r="AA1142">
        <v>0</v>
      </c>
      <c r="AB1142">
        <v>0</v>
      </c>
      <c r="AC1142">
        <v>0</v>
      </c>
      <c r="AD1142">
        <v>0</v>
      </c>
      <c r="AE1142">
        <v>3</v>
      </c>
      <c r="AF1142">
        <v>3</v>
      </c>
      <c r="AI1142" t="s">
        <v>2537</v>
      </c>
      <c r="AJ1142" t="s">
        <v>989</v>
      </c>
      <c r="AK1142" t="s">
        <v>1039</v>
      </c>
      <c r="AL1142" t="s">
        <v>1008</v>
      </c>
      <c r="AM1142" t="s">
        <v>1009</v>
      </c>
      <c r="AN1142" t="s">
        <v>2538</v>
      </c>
      <c r="AO1142" t="s">
        <v>2539</v>
      </c>
      <c r="AP1142">
        <v>10</v>
      </c>
      <c r="AQ1142">
        <v>1</v>
      </c>
      <c r="AT1142" t="s">
        <v>2540</v>
      </c>
      <c r="AU1142" t="s">
        <v>2562</v>
      </c>
      <c r="AV1142" t="s">
        <v>765</v>
      </c>
      <c r="AW1142" t="s">
        <v>765</v>
      </c>
      <c r="AX1142" t="s">
        <v>990</v>
      </c>
      <c r="AY1142">
        <v>0</v>
      </c>
      <c r="AZ1142" t="s">
        <v>994</v>
      </c>
      <c r="BA1142">
        <v>1179740891577</v>
      </c>
      <c r="BD1142">
        <v>1</v>
      </c>
      <c r="BF1142" t="s">
        <v>2563</v>
      </c>
      <c r="BG1142">
        <v>1333314600</v>
      </c>
      <c r="BH1142" t="s">
        <v>995</v>
      </c>
      <c r="BI1142">
        <v>3</v>
      </c>
      <c r="BJ1142">
        <v>3</v>
      </c>
      <c r="BK1142">
        <v>1300</v>
      </c>
      <c r="BL1142" t="s">
        <v>2543</v>
      </c>
    </row>
    <row r="1143" spans="3:64">
      <c r="C1143" s="2">
        <v>244482</v>
      </c>
      <c r="D1143" s="2">
        <v>244482</v>
      </c>
      <c r="F1143">
        <v>489</v>
      </c>
      <c r="G1143" t="s">
        <v>2531</v>
      </c>
      <c r="H1143">
        <v>23</v>
      </c>
      <c r="I1143" t="s">
        <v>2532</v>
      </c>
      <c r="J1143" t="s">
        <v>985</v>
      </c>
      <c r="K1143" t="s">
        <v>986</v>
      </c>
      <c r="L1143">
        <v>923</v>
      </c>
      <c r="N1143" t="s">
        <v>2979</v>
      </c>
      <c r="O1143" t="s">
        <v>2980</v>
      </c>
      <c r="P1143">
        <v>1</v>
      </c>
      <c r="Q1143" t="s">
        <v>2981</v>
      </c>
      <c r="R1143" s="2">
        <v>244481</v>
      </c>
      <c r="S1143" s="2">
        <v>244482</v>
      </c>
      <c r="T1143" t="s">
        <v>2982</v>
      </c>
      <c r="U1143">
        <v>23090984</v>
      </c>
      <c r="V1143" t="s">
        <v>227</v>
      </c>
      <c r="W1143">
        <v>3</v>
      </c>
      <c r="X1143">
        <v>3</v>
      </c>
      <c r="Y1143">
        <v>3</v>
      </c>
      <c r="Z1143">
        <v>3</v>
      </c>
      <c r="AA1143">
        <v>0</v>
      </c>
      <c r="AB1143">
        <v>0</v>
      </c>
      <c r="AC1143">
        <v>0</v>
      </c>
      <c r="AD1143">
        <v>0</v>
      </c>
      <c r="AE1143">
        <v>3</v>
      </c>
      <c r="AF1143">
        <v>3</v>
      </c>
      <c r="AI1143" t="s">
        <v>2537</v>
      </c>
      <c r="AJ1143" t="s">
        <v>989</v>
      </c>
      <c r="AK1143" t="s">
        <v>1039</v>
      </c>
      <c r="AL1143" t="s">
        <v>1008</v>
      </c>
      <c r="AM1143" t="s">
        <v>1009</v>
      </c>
      <c r="AN1143" t="s">
        <v>2538</v>
      </c>
      <c r="AO1143" t="s">
        <v>2539</v>
      </c>
      <c r="AP1143">
        <v>10</v>
      </c>
      <c r="AQ1143">
        <v>1</v>
      </c>
      <c r="AT1143" t="s">
        <v>2540</v>
      </c>
      <c r="AU1143" t="s">
        <v>2562</v>
      </c>
      <c r="AV1143" t="s">
        <v>765</v>
      </c>
      <c r="AW1143" t="s">
        <v>765</v>
      </c>
      <c r="AX1143" t="s">
        <v>990</v>
      </c>
      <c r="AY1143">
        <v>0</v>
      </c>
      <c r="AZ1143" t="s">
        <v>994</v>
      </c>
      <c r="BA1143">
        <v>1179740891577</v>
      </c>
      <c r="BD1143">
        <v>1</v>
      </c>
      <c r="BF1143" t="s">
        <v>2563</v>
      </c>
      <c r="BG1143">
        <v>1333314600</v>
      </c>
      <c r="BH1143" t="s">
        <v>995</v>
      </c>
      <c r="BI1143">
        <v>3</v>
      </c>
      <c r="BJ1143">
        <v>3</v>
      </c>
      <c r="BK1143">
        <v>1300</v>
      </c>
      <c r="BL1143" t="s">
        <v>2543</v>
      </c>
    </row>
    <row r="1144" spans="3:64">
      <c r="C1144" s="2">
        <v>244482</v>
      </c>
      <c r="D1144" s="2">
        <v>244482</v>
      </c>
      <c r="F1144">
        <v>489</v>
      </c>
      <c r="G1144" t="s">
        <v>2531</v>
      </c>
      <c r="H1144">
        <v>23</v>
      </c>
      <c r="I1144" t="s">
        <v>2532</v>
      </c>
      <c r="J1144" t="s">
        <v>985</v>
      </c>
      <c r="K1144" t="s">
        <v>986</v>
      </c>
      <c r="L1144">
        <v>923</v>
      </c>
      <c r="N1144" t="s">
        <v>2979</v>
      </c>
      <c r="O1144" t="s">
        <v>2980</v>
      </c>
      <c r="P1144">
        <v>1</v>
      </c>
      <c r="Q1144" t="s">
        <v>2981</v>
      </c>
      <c r="R1144" s="2">
        <v>244481</v>
      </c>
      <c r="S1144" s="2">
        <v>244482</v>
      </c>
      <c r="T1144" t="s">
        <v>2982</v>
      </c>
      <c r="U1144">
        <v>23086965</v>
      </c>
      <c r="V1144" t="s">
        <v>225</v>
      </c>
      <c r="W1144">
        <v>3</v>
      </c>
      <c r="X1144">
        <v>3</v>
      </c>
      <c r="Y1144">
        <v>3</v>
      </c>
      <c r="Z1144">
        <v>3</v>
      </c>
      <c r="AA1144">
        <v>0</v>
      </c>
      <c r="AB1144">
        <v>0</v>
      </c>
      <c r="AC1144">
        <v>0</v>
      </c>
      <c r="AD1144">
        <v>0</v>
      </c>
      <c r="AE1144">
        <v>3</v>
      </c>
      <c r="AF1144">
        <v>3</v>
      </c>
      <c r="AI1144" t="s">
        <v>2537</v>
      </c>
      <c r="AJ1144" t="s">
        <v>989</v>
      </c>
      <c r="AK1144" t="s">
        <v>1039</v>
      </c>
      <c r="AL1144" t="s">
        <v>1008</v>
      </c>
      <c r="AM1144" t="s">
        <v>1009</v>
      </c>
      <c r="AN1144" t="s">
        <v>2538</v>
      </c>
      <c r="AO1144" t="s">
        <v>2539</v>
      </c>
      <c r="AP1144">
        <v>10</v>
      </c>
      <c r="AQ1144">
        <v>1</v>
      </c>
      <c r="AT1144" t="s">
        <v>2540</v>
      </c>
      <c r="AU1144" t="s">
        <v>2562</v>
      </c>
      <c r="AV1144" t="s">
        <v>765</v>
      </c>
      <c r="AW1144" t="s">
        <v>765</v>
      </c>
      <c r="AX1144" t="s">
        <v>990</v>
      </c>
      <c r="AY1144">
        <v>0</v>
      </c>
      <c r="AZ1144" t="s">
        <v>994</v>
      </c>
      <c r="BA1144">
        <v>1179740891577</v>
      </c>
      <c r="BD1144">
        <v>1</v>
      </c>
      <c r="BF1144" t="s">
        <v>2563</v>
      </c>
      <c r="BG1144">
        <v>1333314600</v>
      </c>
      <c r="BH1144" t="s">
        <v>995</v>
      </c>
      <c r="BI1144">
        <v>3</v>
      </c>
      <c r="BJ1144">
        <v>3</v>
      </c>
      <c r="BK1144">
        <v>1300</v>
      </c>
      <c r="BL1144" t="s">
        <v>2543</v>
      </c>
    </row>
    <row r="1145" spans="3:64">
      <c r="C1145" s="2">
        <v>244482</v>
      </c>
      <c r="D1145" s="2">
        <v>244482</v>
      </c>
      <c r="F1145">
        <v>489</v>
      </c>
      <c r="G1145" t="s">
        <v>2531</v>
      </c>
      <c r="H1145">
        <v>23</v>
      </c>
      <c r="I1145" t="s">
        <v>2532</v>
      </c>
      <c r="J1145" t="s">
        <v>985</v>
      </c>
      <c r="K1145" t="s">
        <v>986</v>
      </c>
      <c r="L1145">
        <v>923</v>
      </c>
      <c r="N1145" t="s">
        <v>2979</v>
      </c>
      <c r="O1145" t="s">
        <v>2980</v>
      </c>
      <c r="P1145">
        <v>1</v>
      </c>
      <c r="Q1145" t="s">
        <v>2981</v>
      </c>
      <c r="R1145" s="2">
        <v>244481</v>
      </c>
      <c r="S1145" s="2">
        <v>244482</v>
      </c>
      <c r="T1145" t="s">
        <v>2982</v>
      </c>
      <c r="U1145">
        <v>23084674</v>
      </c>
      <c r="V1145" t="s">
        <v>19</v>
      </c>
      <c r="W1145">
        <v>2</v>
      </c>
      <c r="X1145">
        <v>0.8</v>
      </c>
      <c r="Y1145">
        <v>2</v>
      </c>
      <c r="Z1145">
        <v>0.8</v>
      </c>
      <c r="AA1145">
        <v>0</v>
      </c>
      <c r="AB1145">
        <v>0</v>
      </c>
      <c r="AC1145">
        <v>0</v>
      </c>
      <c r="AD1145">
        <v>0</v>
      </c>
      <c r="AE1145">
        <v>2</v>
      </c>
      <c r="AF1145">
        <v>0.8</v>
      </c>
      <c r="AI1145" t="s">
        <v>2537</v>
      </c>
      <c r="AJ1145" t="s">
        <v>989</v>
      </c>
      <c r="AK1145" t="s">
        <v>1007</v>
      </c>
      <c r="AL1145" t="s">
        <v>1484</v>
      </c>
      <c r="AM1145" t="s">
        <v>1009</v>
      </c>
      <c r="AN1145" t="s">
        <v>2538</v>
      </c>
      <c r="AO1145" t="s">
        <v>2539</v>
      </c>
      <c r="AP1145">
        <v>10</v>
      </c>
      <c r="AQ1145">
        <v>1</v>
      </c>
      <c r="AT1145" t="s">
        <v>2540</v>
      </c>
      <c r="AU1145" t="s">
        <v>2562</v>
      </c>
      <c r="AV1145" t="s">
        <v>914</v>
      </c>
      <c r="AW1145" t="s">
        <v>765</v>
      </c>
      <c r="AX1145" t="s">
        <v>990</v>
      </c>
      <c r="AY1145">
        <v>0</v>
      </c>
      <c r="AZ1145" t="s">
        <v>994</v>
      </c>
      <c r="BA1145">
        <v>1179740891577</v>
      </c>
      <c r="BD1145">
        <v>1</v>
      </c>
      <c r="BF1145" t="s">
        <v>2563</v>
      </c>
      <c r="BG1145">
        <v>1333314600</v>
      </c>
      <c r="BH1145" t="s">
        <v>995</v>
      </c>
      <c r="BI1145">
        <v>2</v>
      </c>
      <c r="BJ1145">
        <v>0.8</v>
      </c>
      <c r="BK1145">
        <v>1300</v>
      </c>
      <c r="BL1145" t="s">
        <v>2543</v>
      </c>
    </row>
    <row r="1146" spans="3:64">
      <c r="C1146" s="2">
        <v>244482</v>
      </c>
      <c r="D1146" s="2">
        <v>244482</v>
      </c>
      <c r="F1146">
        <v>489</v>
      </c>
      <c r="G1146" t="s">
        <v>2531</v>
      </c>
      <c r="H1146">
        <v>23</v>
      </c>
      <c r="I1146" t="s">
        <v>2532</v>
      </c>
      <c r="J1146" t="s">
        <v>985</v>
      </c>
      <c r="K1146" t="s">
        <v>986</v>
      </c>
      <c r="L1146">
        <v>923</v>
      </c>
      <c r="N1146" t="s">
        <v>2979</v>
      </c>
      <c r="O1146" t="s">
        <v>2980</v>
      </c>
      <c r="P1146">
        <v>1</v>
      </c>
      <c r="Q1146" t="s">
        <v>2981</v>
      </c>
      <c r="R1146" s="2">
        <v>244481</v>
      </c>
      <c r="S1146" s="2">
        <v>244482</v>
      </c>
      <c r="T1146" t="s">
        <v>2982</v>
      </c>
      <c r="U1146">
        <v>23086967</v>
      </c>
      <c r="V1146" t="s">
        <v>209</v>
      </c>
      <c r="W1146">
        <v>3</v>
      </c>
      <c r="X1146">
        <v>3</v>
      </c>
      <c r="Y1146">
        <v>3</v>
      </c>
      <c r="Z1146">
        <v>3</v>
      </c>
      <c r="AA1146">
        <v>0</v>
      </c>
      <c r="AB1146">
        <v>0</v>
      </c>
      <c r="AC1146">
        <v>0</v>
      </c>
      <c r="AD1146">
        <v>0</v>
      </c>
      <c r="AE1146">
        <v>3</v>
      </c>
      <c r="AF1146">
        <v>3</v>
      </c>
      <c r="AI1146" t="s">
        <v>2537</v>
      </c>
      <c r="AJ1146" t="s">
        <v>989</v>
      </c>
      <c r="AK1146" t="s">
        <v>1039</v>
      </c>
      <c r="AL1146" t="s">
        <v>1008</v>
      </c>
      <c r="AM1146" t="s">
        <v>1009</v>
      </c>
      <c r="AN1146" t="s">
        <v>2538</v>
      </c>
      <c r="AO1146" t="s">
        <v>2539</v>
      </c>
      <c r="AP1146">
        <v>10</v>
      </c>
      <c r="AQ1146">
        <v>1</v>
      </c>
      <c r="AT1146" t="s">
        <v>2540</v>
      </c>
      <c r="AU1146" t="s">
        <v>2562</v>
      </c>
      <c r="AV1146" t="s">
        <v>765</v>
      </c>
      <c r="AW1146" t="s">
        <v>765</v>
      </c>
      <c r="AX1146" t="s">
        <v>990</v>
      </c>
      <c r="AY1146">
        <v>0</v>
      </c>
      <c r="AZ1146" t="s">
        <v>994</v>
      </c>
      <c r="BA1146">
        <v>1179740891577</v>
      </c>
      <c r="BD1146">
        <v>1</v>
      </c>
      <c r="BF1146" t="s">
        <v>2563</v>
      </c>
      <c r="BG1146">
        <v>1333314600</v>
      </c>
      <c r="BH1146" t="s">
        <v>995</v>
      </c>
      <c r="BI1146">
        <v>3</v>
      </c>
      <c r="BJ1146">
        <v>3</v>
      </c>
      <c r="BK1146">
        <v>1300</v>
      </c>
      <c r="BL1146" t="s">
        <v>2543</v>
      </c>
    </row>
    <row r="1147" spans="3:64">
      <c r="C1147" s="2">
        <v>244482</v>
      </c>
      <c r="D1147" s="2">
        <v>244482</v>
      </c>
      <c r="F1147">
        <v>489</v>
      </c>
      <c r="G1147" t="s">
        <v>2531</v>
      </c>
      <c r="H1147">
        <v>23</v>
      </c>
      <c r="I1147" t="s">
        <v>2532</v>
      </c>
      <c r="J1147" t="s">
        <v>985</v>
      </c>
      <c r="K1147" t="s">
        <v>986</v>
      </c>
      <c r="L1147">
        <v>923</v>
      </c>
      <c r="N1147" t="s">
        <v>2979</v>
      </c>
      <c r="O1147" t="s">
        <v>2980</v>
      </c>
      <c r="P1147">
        <v>1</v>
      </c>
      <c r="Q1147" t="s">
        <v>2981</v>
      </c>
      <c r="R1147" s="2">
        <v>244481</v>
      </c>
      <c r="S1147" s="2">
        <v>244482</v>
      </c>
      <c r="T1147" t="s">
        <v>2982</v>
      </c>
      <c r="U1147">
        <v>23086964</v>
      </c>
      <c r="V1147" t="s">
        <v>156</v>
      </c>
      <c r="W1147">
        <v>3</v>
      </c>
      <c r="X1147">
        <v>3</v>
      </c>
      <c r="Y1147">
        <v>3</v>
      </c>
      <c r="Z1147">
        <v>3</v>
      </c>
      <c r="AA1147">
        <v>0</v>
      </c>
      <c r="AB1147">
        <v>0</v>
      </c>
      <c r="AC1147">
        <v>0</v>
      </c>
      <c r="AD1147">
        <v>0</v>
      </c>
      <c r="AE1147">
        <v>3</v>
      </c>
      <c r="AF1147">
        <v>3</v>
      </c>
      <c r="AI1147" t="s">
        <v>2537</v>
      </c>
      <c r="AJ1147" t="s">
        <v>989</v>
      </c>
      <c r="AK1147" t="s">
        <v>1039</v>
      </c>
      <c r="AL1147" t="s">
        <v>1008</v>
      </c>
      <c r="AM1147" t="s">
        <v>1009</v>
      </c>
      <c r="AN1147" t="s">
        <v>2538</v>
      </c>
      <c r="AO1147" t="s">
        <v>2539</v>
      </c>
      <c r="AP1147">
        <v>10</v>
      </c>
      <c r="AQ1147">
        <v>1</v>
      </c>
      <c r="AT1147" t="s">
        <v>2540</v>
      </c>
      <c r="AU1147" t="s">
        <v>2562</v>
      </c>
      <c r="AV1147" t="s">
        <v>765</v>
      </c>
      <c r="AW1147" t="s">
        <v>765</v>
      </c>
      <c r="AX1147" t="s">
        <v>990</v>
      </c>
      <c r="AY1147">
        <v>0</v>
      </c>
      <c r="AZ1147" t="s">
        <v>994</v>
      </c>
      <c r="BA1147">
        <v>1179740891577</v>
      </c>
      <c r="BD1147">
        <v>1</v>
      </c>
      <c r="BF1147" t="s">
        <v>2563</v>
      </c>
      <c r="BG1147">
        <v>1333314600</v>
      </c>
      <c r="BH1147" t="s">
        <v>995</v>
      </c>
      <c r="BI1147">
        <v>3</v>
      </c>
      <c r="BJ1147">
        <v>3</v>
      </c>
      <c r="BK1147">
        <v>1300</v>
      </c>
      <c r="BL1147" t="s">
        <v>2543</v>
      </c>
    </row>
    <row r="1148" spans="3:64">
      <c r="C1148" s="2">
        <v>244482</v>
      </c>
      <c r="D1148" s="2">
        <v>244482</v>
      </c>
      <c r="F1148">
        <v>489</v>
      </c>
      <c r="G1148" t="s">
        <v>2531</v>
      </c>
      <c r="H1148">
        <v>23</v>
      </c>
      <c r="I1148" t="s">
        <v>2532</v>
      </c>
      <c r="J1148" t="s">
        <v>985</v>
      </c>
      <c r="K1148" t="s">
        <v>986</v>
      </c>
      <c r="L1148">
        <v>923</v>
      </c>
      <c r="N1148" t="s">
        <v>2979</v>
      </c>
      <c r="O1148" t="s">
        <v>2980</v>
      </c>
      <c r="P1148">
        <v>1</v>
      </c>
      <c r="Q1148" t="s">
        <v>2981</v>
      </c>
      <c r="R1148" s="2">
        <v>244481</v>
      </c>
      <c r="S1148" s="2">
        <v>244482</v>
      </c>
      <c r="T1148" t="s">
        <v>2982</v>
      </c>
      <c r="U1148">
        <v>23095553</v>
      </c>
      <c r="V1148" t="s">
        <v>67</v>
      </c>
      <c r="W1148">
        <v>3</v>
      </c>
      <c r="X1148">
        <v>3</v>
      </c>
      <c r="Y1148">
        <v>3</v>
      </c>
      <c r="Z1148">
        <v>3</v>
      </c>
      <c r="AA1148">
        <v>0</v>
      </c>
      <c r="AB1148">
        <v>0</v>
      </c>
      <c r="AC1148">
        <v>0</v>
      </c>
      <c r="AD1148">
        <v>0</v>
      </c>
      <c r="AE1148">
        <v>3</v>
      </c>
      <c r="AF1148">
        <v>3</v>
      </c>
      <c r="AI1148" t="s">
        <v>2537</v>
      </c>
      <c r="AJ1148" t="s">
        <v>989</v>
      </c>
      <c r="AK1148" t="s">
        <v>1007</v>
      </c>
      <c r="AL1148" t="s">
        <v>1008</v>
      </c>
      <c r="AM1148" t="s">
        <v>1009</v>
      </c>
      <c r="AN1148" t="s">
        <v>2538</v>
      </c>
      <c r="AO1148" t="s">
        <v>2539</v>
      </c>
      <c r="AP1148">
        <v>10</v>
      </c>
      <c r="AQ1148">
        <v>1</v>
      </c>
      <c r="AT1148" t="s">
        <v>2540</v>
      </c>
      <c r="AU1148" t="s">
        <v>2562</v>
      </c>
      <c r="AV1148" t="s">
        <v>765</v>
      </c>
      <c r="AW1148" t="s">
        <v>765</v>
      </c>
      <c r="AX1148" t="s">
        <v>990</v>
      </c>
      <c r="AY1148">
        <v>0</v>
      </c>
      <c r="AZ1148" t="s">
        <v>994</v>
      </c>
      <c r="BA1148">
        <v>1179740891577</v>
      </c>
      <c r="BD1148">
        <v>1</v>
      </c>
      <c r="BF1148" t="s">
        <v>2563</v>
      </c>
      <c r="BG1148">
        <v>1333314600</v>
      </c>
      <c r="BH1148" t="s">
        <v>995</v>
      </c>
      <c r="BI1148">
        <v>3</v>
      </c>
      <c r="BJ1148">
        <v>3</v>
      </c>
      <c r="BK1148">
        <v>1300</v>
      </c>
      <c r="BL1148" t="s">
        <v>2543</v>
      </c>
    </row>
    <row r="1149" spans="3:64">
      <c r="C1149" s="2">
        <v>244482</v>
      </c>
      <c r="D1149" s="2">
        <v>244482</v>
      </c>
      <c r="F1149">
        <v>489</v>
      </c>
      <c r="G1149" t="s">
        <v>2531</v>
      </c>
      <c r="H1149">
        <v>23</v>
      </c>
      <c r="I1149" t="s">
        <v>2532</v>
      </c>
      <c r="J1149" t="s">
        <v>985</v>
      </c>
      <c r="K1149" t="s">
        <v>986</v>
      </c>
      <c r="L1149">
        <v>923</v>
      </c>
      <c r="N1149" t="s">
        <v>2979</v>
      </c>
      <c r="O1149" t="s">
        <v>2980</v>
      </c>
      <c r="P1149">
        <v>1</v>
      </c>
      <c r="Q1149" t="s">
        <v>2981</v>
      </c>
      <c r="R1149" s="2">
        <v>244481</v>
      </c>
      <c r="S1149" s="2">
        <v>244482</v>
      </c>
      <c r="T1149" t="s">
        <v>2982</v>
      </c>
      <c r="U1149">
        <v>23095547</v>
      </c>
      <c r="V1149" t="s">
        <v>144</v>
      </c>
      <c r="W1149">
        <v>3</v>
      </c>
      <c r="X1149">
        <v>3</v>
      </c>
      <c r="Y1149">
        <v>3</v>
      </c>
      <c r="Z1149">
        <v>3</v>
      </c>
      <c r="AA1149">
        <v>0</v>
      </c>
      <c r="AB1149">
        <v>0</v>
      </c>
      <c r="AC1149">
        <v>0</v>
      </c>
      <c r="AD1149">
        <v>0</v>
      </c>
      <c r="AE1149">
        <v>3</v>
      </c>
      <c r="AF1149">
        <v>3</v>
      </c>
      <c r="AI1149" t="s">
        <v>2537</v>
      </c>
      <c r="AJ1149" t="s">
        <v>989</v>
      </c>
      <c r="AK1149" t="s">
        <v>1039</v>
      </c>
      <c r="AL1149" t="s">
        <v>1008</v>
      </c>
      <c r="AM1149" t="s">
        <v>1009</v>
      </c>
      <c r="AN1149" t="s">
        <v>2538</v>
      </c>
      <c r="AO1149" t="s">
        <v>2539</v>
      </c>
      <c r="AP1149">
        <v>10</v>
      </c>
      <c r="AQ1149">
        <v>1</v>
      </c>
      <c r="AT1149" t="s">
        <v>2540</v>
      </c>
      <c r="AU1149" t="s">
        <v>2562</v>
      </c>
      <c r="AV1149" t="s">
        <v>765</v>
      </c>
      <c r="AW1149" t="s">
        <v>765</v>
      </c>
      <c r="AX1149" t="s">
        <v>990</v>
      </c>
      <c r="AY1149">
        <v>0</v>
      </c>
      <c r="AZ1149" t="s">
        <v>994</v>
      </c>
      <c r="BA1149">
        <v>1179740891577</v>
      </c>
      <c r="BD1149">
        <v>1</v>
      </c>
      <c r="BF1149" t="s">
        <v>2563</v>
      </c>
      <c r="BG1149">
        <v>1333314600</v>
      </c>
      <c r="BH1149" t="s">
        <v>995</v>
      </c>
      <c r="BI1149">
        <v>3</v>
      </c>
      <c r="BJ1149">
        <v>3</v>
      </c>
      <c r="BK1149">
        <v>1300</v>
      </c>
      <c r="BL1149" t="s">
        <v>2543</v>
      </c>
    </row>
    <row r="1150" spans="3:64">
      <c r="C1150" s="2">
        <v>244482</v>
      </c>
      <c r="D1150" s="2">
        <v>244482</v>
      </c>
      <c r="F1150">
        <v>489</v>
      </c>
      <c r="G1150" t="s">
        <v>2531</v>
      </c>
      <c r="H1150">
        <v>23</v>
      </c>
      <c r="I1150" t="s">
        <v>2532</v>
      </c>
      <c r="J1150" t="s">
        <v>985</v>
      </c>
      <c r="K1150" t="s">
        <v>986</v>
      </c>
      <c r="L1150">
        <v>923</v>
      </c>
      <c r="N1150" t="s">
        <v>2979</v>
      </c>
      <c r="O1150" t="s">
        <v>2980</v>
      </c>
      <c r="P1150">
        <v>1</v>
      </c>
      <c r="Q1150" t="s">
        <v>2981</v>
      </c>
      <c r="R1150" s="2">
        <v>244481</v>
      </c>
      <c r="S1150" s="2">
        <v>244482</v>
      </c>
      <c r="T1150" t="s">
        <v>2982</v>
      </c>
      <c r="U1150">
        <v>23086963</v>
      </c>
      <c r="V1150" t="s">
        <v>142</v>
      </c>
      <c r="W1150">
        <v>3</v>
      </c>
      <c r="X1150">
        <v>3</v>
      </c>
      <c r="Y1150">
        <v>3</v>
      </c>
      <c r="Z1150">
        <v>3</v>
      </c>
      <c r="AA1150">
        <v>0</v>
      </c>
      <c r="AB1150">
        <v>0</v>
      </c>
      <c r="AC1150">
        <v>0</v>
      </c>
      <c r="AD1150">
        <v>0</v>
      </c>
      <c r="AE1150">
        <v>3</v>
      </c>
      <c r="AF1150">
        <v>3</v>
      </c>
      <c r="AI1150" t="s">
        <v>2537</v>
      </c>
      <c r="AJ1150" t="s">
        <v>989</v>
      </c>
      <c r="AK1150" t="s">
        <v>1039</v>
      </c>
      <c r="AL1150" t="s">
        <v>1008</v>
      </c>
      <c r="AM1150" t="s">
        <v>1009</v>
      </c>
      <c r="AN1150" t="s">
        <v>2538</v>
      </c>
      <c r="AO1150" t="s">
        <v>2539</v>
      </c>
      <c r="AP1150">
        <v>10</v>
      </c>
      <c r="AQ1150">
        <v>1</v>
      </c>
      <c r="AT1150" t="s">
        <v>2540</v>
      </c>
      <c r="AU1150" t="s">
        <v>2562</v>
      </c>
      <c r="AV1150" t="s">
        <v>765</v>
      </c>
      <c r="AW1150" t="s">
        <v>765</v>
      </c>
      <c r="AX1150" t="s">
        <v>990</v>
      </c>
      <c r="AY1150">
        <v>0</v>
      </c>
      <c r="AZ1150" t="s">
        <v>994</v>
      </c>
      <c r="BA1150">
        <v>1179740891577</v>
      </c>
      <c r="BD1150">
        <v>1</v>
      </c>
      <c r="BF1150" t="s">
        <v>2563</v>
      </c>
      <c r="BG1150">
        <v>1333314600</v>
      </c>
      <c r="BH1150" t="s">
        <v>995</v>
      </c>
      <c r="BI1150">
        <v>3</v>
      </c>
      <c r="BJ1150">
        <v>3</v>
      </c>
      <c r="BK1150">
        <v>1300</v>
      </c>
      <c r="BL1150" t="s">
        <v>2543</v>
      </c>
    </row>
    <row r="1151" spans="3:64">
      <c r="C1151" s="2">
        <v>244482</v>
      </c>
      <c r="D1151" s="2">
        <v>244482</v>
      </c>
      <c r="F1151">
        <v>489</v>
      </c>
      <c r="G1151" t="s">
        <v>2531</v>
      </c>
      <c r="H1151">
        <v>23</v>
      </c>
      <c r="I1151" t="s">
        <v>2532</v>
      </c>
      <c r="J1151" t="s">
        <v>985</v>
      </c>
      <c r="K1151" t="s">
        <v>986</v>
      </c>
      <c r="L1151">
        <v>923</v>
      </c>
      <c r="N1151" t="s">
        <v>2979</v>
      </c>
      <c r="O1151" t="s">
        <v>2980</v>
      </c>
      <c r="P1151">
        <v>1</v>
      </c>
      <c r="Q1151" t="s">
        <v>2981</v>
      </c>
      <c r="R1151" s="2">
        <v>244481</v>
      </c>
      <c r="S1151" s="2">
        <v>244482</v>
      </c>
      <c r="T1151" t="s">
        <v>2982</v>
      </c>
      <c r="U1151">
        <v>23039556</v>
      </c>
      <c r="V1151" t="s">
        <v>267</v>
      </c>
      <c r="W1151">
        <v>2</v>
      </c>
      <c r="X1151">
        <v>10</v>
      </c>
      <c r="Y1151">
        <v>2</v>
      </c>
      <c r="Z1151">
        <v>10</v>
      </c>
      <c r="AA1151">
        <v>0</v>
      </c>
      <c r="AB1151">
        <v>0</v>
      </c>
      <c r="AC1151">
        <v>0</v>
      </c>
      <c r="AD1151">
        <v>0</v>
      </c>
      <c r="AE1151">
        <v>2</v>
      </c>
      <c r="AF1151">
        <v>10</v>
      </c>
      <c r="AI1151" t="s">
        <v>2537</v>
      </c>
      <c r="AJ1151" t="s">
        <v>989</v>
      </c>
      <c r="AK1151" t="s">
        <v>1039</v>
      </c>
      <c r="AL1151" t="s">
        <v>1008</v>
      </c>
      <c r="AM1151" t="s">
        <v>1009</v>
      </c>
      <c r="AN1151" t="s">
        <v>2538</v>
      </c>
      <c r="AO1151" t="s">
        <v>2539</v>
      </c>
      <c r="AP1151">
        <v>10</v>
      </c>
      <c r="AQ1151">
        <v>1</v>
      </c>
      <c r="AT1151" t="s">
        <v>2540</v>
      </c>
      <c r="AU1151" t="s">
        <v>2562</v>
      </c>
      <c r="AV1151" t="s">
        <v>1010</v>
      </c>
      <c r="AW1151" t="s">
        <v>765</v>
      </c>
      <c r="AX1151" t="s">
        <v>990</v>
      </c>
      <c r="AY1151">
        <v>0</v>
      </c>
      <c r="AZ1151" t="s">
        <v>994</v>
      </c>
      <c r="BA1151">
        <v>1179740891577</v>
      </c>
      <c r="BD1151">
        <v>1</v>
      </c>
      <c r="BF1151" t="s">
        <v>2563</v>
      </c>
      <c r="BG1151">
        <v>1333314600</v>
      </c>
      <c r="BH1151" t="s">
        <v>995</v>
      </c>
      <c r="BI1151">
        <v>2</v>
      </c>
      <c r="BJ1151">
        <v>10</v>
      </c>
      <c r="BK1151">
        <v>1300</v>
      </c>
      <c r="BL1151" t="s">
        <v>2543</v>
      </c>
    </row>
    <row r="1152" spans="3:64">
      <c r="C1152" s="2">
        <v>244482</v>
      </c>
      <c r="D1152" s="2">
        <v>244482</v>
      </c>
      <c r="F1152">
        <v>489</v>
      </c>
      <c r="G1152" t="s">
        <v>2531</v>
      </c>
      <c r="H1152">
        <v>23</v>
      </c>
      <c r="I1152" t="s">
        <v>2532</v>
      </c>
      <c r="J1152" t="s">
        <v>985</v>
      </c>
      <c r="K1152" t="s">
        <v>986</v>
      </c>
      <c r="L1152">
        <v>923</v>
      </c>
      <c r="N1152" t="s">
        <v>2979</v>
      </c>
      <c r="O1152" t="s">
        <v>2980</v>
      </c>
      <c r="P1152">
        <v>1</v>
      </c>
      <c r="Q1152" t="s">
        <v>2981</v>
      </c>
      <c r="R1152" s="2">
        <v>244481</v>
      </c>
      <c r="S1152" s="2">
        <v>244482</v>
      </c>
      <c r="T1152" t="s">
        <v>2982</v>
      </c>
      <c r="U1152">
        <v>23090975</v>
      </c>
      <c r="V1152" t="s">
        <v>249</v>
      </c>
      <c r="W1152">
        <v>3</v>
      </c>
      <c r="X1152">
        <v>3</v>
      </c>
      <c r="Y1152">
        <v>3</v>
      </c>
      <c r="Z1152">
        <v>3</v>
      </c>
      <c r="AA1152">
        <v>0</v>
      </c>
      <c r="AB1152">
        <v>0</v>
      </c>
      <c r="AC1152">
        <v>0</v>
      </c>
      <c r="AD1152">
        <v>0</v>
      </c>
      <c r="AE1152">
        <v>3</v>
      </c>
      <c r="AF1152">
        <v>3</v>
      </c>
      <c r="AI1152" t="s">
        <v>2537</v>
      </c>
      <c r="AJ1152" t="s">
        <v>989</v>
      </c>
      <c r="AK1152" t="s">
        <v>1039</v>
      </c>
      <c r="AL1152" t="s">
        <v>1008</v>
      </c>
      <c r="AM1152" t="s">
        <v>1009</v>
      </c>
      <c r="AN1152" t="s">
        <v>2538</v>
      </c>
      <c r="AO1152" t="s">
        <v>2539</v>
      </c>
      <c r="AP1152">
        <v>10</v>
      </c>
      <c r="AQ1152">
        <v>1</v>
      </c>
      <c r="AT1152" t="s">
        <v>2540</v>
      </c>
      <c r="AU1152" t="s">
        <v>2562</v>
      </c>
      <c r="AV1152" t="s">
        <v>765</v>
      </c>
      <c r="AW1152" t="s">
        <v>765</v>
      </c>
      <c r="AX1152" t="s">
        <v>990</v>
      </c>
      <c r="AY1152">
        <v>0</v>
      </c>
      <c r="AZ1152" t="s">
        <v>994</v>
      </c>
      <c r="BA1152">
        <v>1179740891577</v>
      </c>
      <c r="BD1152">
        <v>1</v>
      </c>
      <c r="BF1152" t="s">
        <v>2563</v>
      </c>
      <c r="BG1152">
        <v>1333314600</v>
      </c>
      <c r="BH1152" t="s">
        <v>995</v>
      </c>
      <c r="BI1152">
        <v>3</v>
      </c>
      <c r="BJ1152">
        <v>3</v>
      </c>
      <c r="BK1152">
        <v>1300</v>
      </c>
      <c r="BL1152" t="s">
        <v>2543</v>
      </c>
    </row>
    <row r="1153" spans="3:64">
      <c r="C1153" s="2">
        <v>244482</v>
      </c>
      <c r="D1153" s="2">
        <v>244482</v>
      </c>
      <c r="F1153">
        <v>489</v>
      </c>
      <c r="G1153" t="s">
        <v>2531</v>
      </c>
      <c r="H1153">
        <v>23</v>
      </c>
      <c r="I1153" t="s">
        <v>2532</v>
      </c>
      <c r="J1153" t="s">
        <v>985</v>
      </c>
      <c r="K1153" t="s">
        <v>986</v>
      </c>
      <c r="L1153">
        <v>923</v>
      </c>
      <c r="N1153" t="s">
        <v>2979</v>
      </c>
      <c r="O1153" t="s">
        <v>2980</v>
      </c>
      <c r="P1153">
        <v>1</v>
      </c>
      <c r="Q1153" t="s">
        <v>2981</v>
      </c>
      <c r="R1153" s="2">
        <v>244481</v>
      </c>
      <c r="S1153" s="2">
        <v>244482</v>
      </c>
      <c r="T1153" t="s">
        <v>2982</v>
      </c>
      <c r="U1153">
        <v>23090974</v>
      </c>
      <c r="V1153" t="s">
        <v>211</v>
      </c>
      <c r="W1153">
        <v>6</v>
      </c>
      <c r="X1153">
        <v>6</v>
      </c>
      <c r="Y1153">
        <v>6</v>
      </c>
      <c r="Z1153">
        <v>6</v>
      </c>
      <c r="AA1153">
        <v>0</v>
      </c>
      <c r="AB1153">
        <v>0</v>
      </c>
      <c r="AC1153">
        <v>0</v>
      </c>
      <c r="AD1153">
        <v>0</v>
      </c>
      <c r="AE1153">
        <v>6</v>
      </c>
      <c r="AF1153">
        <v>6</v>
      </c>
      <c r="AI1153" t="s">
        <v>2537</v>
      </c>
      <c r="AJ1153" t="s">
        <v>989</v>
      </c>
      <c r="AK1153" t="s">
        <v>1039</v>
      </c>
      <c r="AL1153" t="s">
        <v>1008</v>
      </c>
      <c r="AM1153" t="s">
        <v>1009</v>
      </c>
      <c r="AN1153" t="s">
        <v>2538</v>
      </c>
      <c r="AO1153" t="s">
        <v>2539</v>
      </c>
      <c r="AP1153">
        <v>10</v>
      </c>
      <c r="AQ1153">
        <v>1</v>
      </c>
      <c r="AT1153" t="s">
        <v>2540</v>
      </c>
      <c r="AU1153" t="s">
        <v>2562</v>
      </c>
      <c r="AV1153" t="s">
        <v>765</v>
      </c>
      <c r="AW1153" t="s">
        <v>765</v>
      </c>
      <c r="AX1153" t="s">
        <v>990</v>
      </c>
      <c r="AY1153">
        <v>0</v>
      </c>
      <c r="AZ1153" t="s">
        <v>994</v>
      </c>
      <c r="BA1153">
        <v>1179740891577</v>
      </c>
      <c r="BD1153">
        <v>1</v>
      </c>
      <c r="BF1153" t="s">
        <v>2563</v>
      </c>
      <c r="BG1153">
        <v>1333314600</v>
      </c>
      <c r="BH1153" t="s">
        <v>995</v>
      </c>
      <c r="BI1153">
        <v>6</v>
      </c>
      <c r="BJ1153">
        <v>6</v>
      </c>
      <c r="BK1153">
        <v>1300</v>
      </c>
      <c r="BL1153" t="s">
        <v>2543</v>
      </c>
    </row>
    <row r="1154" spans="3:64">
      <c r="C1154" s="2">
        <v>244482</v>
      </c>
      <c r="D1154" s="2">
        <v>244482</v>
      </c>
      <c r="F1154">
        <v>489</v>
      </c>
      <c r="G1154" t="s">
        <v>2531</v>
      </c>
      <c r="H1154">
        <v>23</v>
      </c>
      <c r="I1154" t="s">
        <v>2532</v>
      </c>
      <c r="J1154" t="s">
        <v>985</v>
      </c>
      <c r="K1154" t="s">
        <v>986</v>
      </c>
      <c r="L1154">
        <v>923</v>
      </c>
      <c r="N1154" t="s">
        <v>2979</v>
      </c>
      <c r="O1154" t="s">
        <v>2980</v>
      </c>
      <c r="P1154">
        <v>1</v>
      </c>
      <c r="Q1154" t="s">
        <v>2981</v>
      </c>
      <c r="R1154" s="2">
        <v>244481</v>
      </c>
      <c r="S1154" s="2">
        <v>244482</v>
      </c>
      <c r="T1154" t="s">
        <v>2982</v>
      </c>
      <c r="U1154">
        <v>23090967</v>
      </c>
      <c r="V1154" t="s">
        <v>63</v>
      </c>
      <c r="W1154">
        <v>3</v>
      </c>
      <c r="X1154">
        <v>3</v>
      </c>
      <c r="Y1154">
        <v>3</v>
      </c>
      <c r="Z1154">
        <v>3</v>
      </c>
      <c r="AA1154">
        <v>0</v>
      </c>
      <c r="AB1154">
        <v>0</v>
      </c>
      <c r="AC1154">
        <v>0</v>
      </c>
      <c r="AD1154">
        <v>0</v>
      </c>
      <c r="AE1154">
        <v>3</v>
      </c>
      <c r="AF1154">
        <v>3</v>
      </c>
      <c r="AI1154" t="s">
        <v>2537</v>
      </c>
      <c r="AJ1154" t="s">
        <v>989</v>
      </c>
      <c r="AK1154" t="s">
        <v>1007</v>
      </c>
      <c r="AL1154" t="s">
        <v>1008</v>
      </c>
      <c r="AM1154" t="s">
        <v>1009</v>
      </c>
      <c r="AN1154" t="s">
        <v>2538</v>
      </c>
      <c r="AO1154" t="s">
        <v>2539</v>
      </c>
      <c r="AP1154">
        <v>10</v>
      </c>
      <c r="AQ1154">
        <v>1</v>
      </c>
      <c r="AT1154" t="s">
        <v>2540</v>
      </c>
      <c r="AU1154" t="s">
        <v>2562</v>
      </c>
      <c r="AV1154" t="s">
        <v>765</v>
      </c>
      <c r="AW1154" t="s">
        <v>765</v>
      </c>
      <c r="AX1154" t="s">
        <v>990</v>
      </c>
      <c r="AY1154">
        <v>0</v>
      </c>
      <c r="AZ1154" t="s">
        <v>994</v>
      </c>
      <c r="BA1154">
        <v>1179740891577</v>
      </c>
      <c r="BD1154">
        <v>1</v>
      </c>
      <c r="BF1154" t="s">
        <v>2563</v>
      </c>
      <c r="BG1154">
        <v>1333314600</v>
      </c>
      <c r="BH1154" t="s">
        <v>995</v>
      </c>
      <c r="BI1154">
        <v>3</v>
      </c>
      <c r="BJ1154">
        <v>3</v>
      </c>
      <c r="BK1154">
        <v>1300</v>
      </c>
      <c r="BL1154" t="s">
        <v>2543</v>
      </c>
    </row>
    <row r="1155" spans="3:64">
      <c r="C1155" s="2">
        <v>244482</v>
      </c>
      <c r="D1155" s="2">
        <v>244482</v>
      </c>
      <c r="F1155">
        <v>489</v>
      </c>
      <c r="G1155" t="s">
        <v>2531</v>
      </c>
      <c r="H1155">
        <v>23</v>
      </c>
      <c r="I1155" t="s">
        <v>2532</v>
      </c>
      <c r="J1155" t="s">
        <v>985</v>
      </c>
      <c r="K1155" t="s">
        <v>986</v>
      </c>
      <c r="L1155">
        <v>923</v>
      </c>
      <c r="N1155" t="s">
        <v>2979</v>
      </c>
      <c r="O1155" t="s">
        <v>2980</v>
      </c>
      <c r="P1155">
        <v>1</v>
      </c>
      <c r="Q1155" t="s">
        <v>2981</v>
      </c>
      <c r="R1155" s="2">
        <v>244481</v>
      </c>
      <c r="S1155" s="2">
        <v>244482</v>
      </c>
      <c r="T1155" t="s">
        <v>2982</v>
      </c>
      <c r="U1155">
        <v>23086969</v>
      </c>
      <c r="V1155" t="s">
        <v>189</v>
      </c>
      <c r="W1155">
        <v>3</v>
      </c>
      <c r="X1155">
        <v>3</v>
      </c>
      <c r="Y1155">
        <v>3</v>
      </c>
      <c r="Z1155">
        <v>3</v>
      </c>
      <c r="AA1155">
        <v>0</v>
      </c>
      <c r="AB1155">
        <v>0</v>
      </c>
      <c r="AC1155">
        <v>0</v>
      </c>
      <c r="AD1155">
        <v>0</v>
      </c>
      <c r="AE1155">
        <v>3</v>
      </c>
      <c r="AF1155">
        <v>3</v>
      </c>
      <c r="AI1155" t="s">
        <v>2537</v>
      </c>
      <c r="AJ1155" t="s">
        <v>989</v>
      </c>
      <c r="AK1155" t="s">
        <v>1039</v>
      </c>
      <c r="AL1155" t="s">
        <v>1008</v>
      </c>
      <c r="AM1155" t="s">
        <v>1009</v>
      </c>
      <c r="AN1155" t="s">
        <v>2538</v>
      </c>
      <c r="AO1155" t="s">
        <v>2539</v>
      </c>
      <c r="AP1155">
        <v>10</v>
      </c>
      <c r="AQ1155">
        <v>1</v>
      </c>
      <c r="AT1155" t="s">
        <v>2540</v>
      </c>
      <c r="AU1155" t="s">
        <v>2562</v>
      </c>
      <c r="AV1155" t="s">
        <v>765</v>
      </c>
      <c r="AW1155" t="s">
        <v>765</v>
      </c>
      <c r="AX1155" t="s">
        <v>990</v>
      </c>
      <c r="AY1155">
        <v>0</v>
      </c>
      <c r="AZ1155" t="s">
        <v>994</v>
      </c>
      <c r="BA1155">
        <v>1179740891577</v>
      </c>
      <c r="BD1155">
        <v>1</v>
      </c>
      <c r="BF1155" t="s">
        <v>2563</v>
      </c>
      <c r="BG1155">
        <v>1333314600</v>
      </c>
      <c r="BH1155" t="s">
        <v>995</v>
      </c>
      <c r="BI1155">
        <v>3</v>
      </c>
      <c r="BJ1155">
        <v>3</v>
      </c>
      <c r="BK1155">
        <v>1300</v>
      </c>
      <c r="BL1155" t="s">
        <v>2543</v>
      </c>
    </row>
    <row r="1156" spans="3:64">
      <c r="C1156" s="2">
        <v>244482</v>
      </c>
      <c r="D1156" s="2">
        <v>244482</v>
      </c>
      <c r="F1156">
        <v>489</v>
      </c>
      <c r="G1156" t="s">
        <v>2531</v>
      </c>
      <c r="H1156">
        <v>23</v>
      </c>
      <c r="I1156" t="s">
        <v>2532</v>
      </c>
      <c r="J1156" t="s">
        <v>985</v>
      </c>
      <c r="K1156" t="s">
        <v>986</v>
      </c>
      <c r="L1156">
        <v>923</v>
      </c>
      <c r="N1156" t="s">
        <v>2979</v>
      </c>
      <c r="O1156" t="s">
        <v>2980</v>
      </c>
      <c r="P1156">
        <v>1</v>
      </c>
      <c r="Q1156" t="s">
        <v>2981</v>
      </c>
      <c r="R1156" s="2">
        <v>244481</v>
      </c>
      <c r="S1156" s="2">
        <v>244482</v>
      </c>
      <c r="T1156" t="s">
        <v>2982</v>
      </c>
      <c r="U1156">
        <v>23086968</v>
      </c>
      <c r="V1156" t="s">
        <v>247</v>
      </c>
      <c r="W1156">
        <v>6</v>
      </c>
      <c r="X1156">
        <v>6</v>
      </c>
      <c r="Y1156">
        <v>6</v>
      </c>
      <c r="Z1156">
        <v>6</v>
      </c>
      <c r="AA1156">
        <v>0</v>
      </c>
      <c r="AB1156">
        <v>0</v>
      </c>
      <c r="AC1156">
        <v>0</v>
      </c>
      <c r="AD1156">
        <v>0</v>
      </c>
      <c r="AE1156">
        <v>6</v>
      </c>
      <c r="AF1156">
        <v>6</v>
      </c>
      <c r="AI1156" t="s">
        <v>2537</v>
      </c>
      <c r="AJ1156" t="s">
        <v>989</v>
      </c>
      <c r="AK1156" t="s">
        <v>1039</v>
      </c>
      <c r="AL1156" t="s">
        <v>1008</v>
      </c>
      <c r="AM1156" t="s">
        <v>1009</v>
      </c>
      <c r="AN1156" t="s">
        <v>2538</v>
      </c>
      <c r="AO1156" t="s">
        <v>2539</v>
      </c>
      <c r="AP1156">
        <v>10</v>
      </c>
      <c r="AQ1156">
        <v>1</v>
      </c>
      <c r="AT1156" t="s">
        <v>2540</v>
      </c>
      <c r="AU1156" t="s">
        <v>2562</v>
      </c>
      <c r="AV1156" t="s">
        <v>765</v>
      </c>
      <c r="AW1156" t="s">
        <v>765</v>
      </c>
      <c r="AX1156" t="s">
        <v>990</v>
      </c>
      <c r="AY1156">
        <v>0</v>
      </c>
      <c r="AZ1156" t="s">
        <v>994</v>
      </c>
      <c r="BA1156">
        <v>1179740891577</v>
      </c>
      <c r="BD1156">
        <v>1</v>
      </c>
      <c r="BF1156" t="s">
        <v>2563</v>
      </c>
      <c r="BG1156">
        <v>1333314600</v>
      </c>
      <c r="BH1156" t="s">
        <v>995</v>
      </c>
      <c r="BI1156">
        <v>6</v>
      </c>
      <c r="BJ1156">
        <v>6</v>
      </c>
      <c r="BK1156">
        <v>1300</v>
      </c>
      <c r="BL1156" t="s">
        <v>2543</v>
      </c>
    </row>
    <row r="1157" spans="3:64">
      <c r="C1157" s="2">
        <v>244482</v>
      </c>
      <c r="D1157" s="2">
        <v>244482</v>
      </c>
      <c r="F1157">
        <v>489</v>
      </c>
      <c r="G1157" t="s">
        <v>2531</v>
      </c>
      <c r="H1157">
        <v>23</v>
      </c>
      <c r="I1157" t="s">
        <v>2532</v>
      </c>
      <c r="J1157" t="s">
        <v>985</v>
      </c>
      <c r="K1157" t="s">
        <v>986</v>
      </c>
      <c r="L1157">
        <v>923</v>
      </c>
      <c r="N1157" t="s">
        <v>2983</v>
      </c>
      <c r="O1157" t="s">
        <v>2984</v>
      </c>
      <c r="P1157">
        <v>1</v>
      </c>
      <c r="Q1157" t="s">
        <v>2985</v>
      </c>
      <c r="R1157" s="2">
        <v>244481</v>
      </c>
      <c r="S1157" s="2">
        <v>244482</v>
      </c>
      <c r="T1157" t="s">
        <v>2986</v>
      </c>
      <c r="U1157">
        <v>23095547</v>
      </c>
      <c r="V1157" t="s">
        <v>144</v>
      </c>
      <c r="W1157">
        <v>3</v>
      </c>
      <c r="X1157">
        <v>3</v>
      </c>
      <c r="Y1157">
        <v>3</v>
      </c>
      <c r="Z1157">
        <v>3</v>
      </c>
      <c r="AA1157">
        <v>0</v>
      </c>
      <c r="AB1157">
        <v>0</v>
      </c>
      <c r="AC1157">
        <v>0</v>
      </c>
      <c r="AD1157">
        <v>0</v>
      </c>
      <c r="AE1157">
        <v>3</v>
      </c>
      <c r="AF1157">
        <v>3</v>
      </c>
      <c r="AI1157" t="s">
        <v>2537</v>
      </c>
      <c r="AJ1157" t="s">
        <v>989</v>
      </c>
      <c r="AK1157" t="s">
        <v>1039</v>
      </c>
      <c r="AL1157" t="s">
        <v>1008</v>
      </c>
      <c r="AM1157" t="s">
        <v>1009</v>
      </c>
      <c r="AN1157" t="s">
        <v>2538</v>
      </c>
      <c r="AO1157" t="s">
        <v>2539</v>
      </c>
      <c r="AP1157">
        <v>10</v>
      </c>
      <c r="AQ1157">
        <v>1</v>
      </c>
      <c r="AT1157" t="s">
        <v>2540</v>
      </c>
      <c r="AU1157" t="s">
        <v>2562</v>
      </c>
      <c r="AV1157" t="s">
        <v>765</v>
      </c>
      <c r="AW1157" t="s">
        <v>765</v>
      </c>
      <c r="AX1157" t="s">
        <v>990</v>
      </c>
      <c r="AY1157">
        <v>0</v>
      </c>
      <c r="AZ1157" t="s">
        <v>994</v>
      </c>
      <c r="BA1157">
        <v>1179740891592</v>
      </c>
      <c r="BD1157">
        <v>1</v>
      </c>
      <c r="BF1157" t="s">
        <v>2563</v>
      </c>
      <c r="BG1157">
        <v>1333314600</v>
      </c>
      <c r="BH1157" t="s">
        <v>995</v>
      </c>
      <c r="BI1157">
        <v>3</v>
      </c>
      <c r="BJ1157">
        <v>3</v>
      </c>
      <c r="BK1157">
        <v>1300</v>
      </c>
      <c r="BL1157" t="s">
        <v>2543</v>
      </c>
    </row>
    <row r="1158" spans="3:64">
      <c r="C1158" s="2">
        <v>244482</v>
      </c>
      <c r="D1158" s="2">
        <v>244482</v>
      </c>
      <c r="F1158">
        <v>489</v>
      </c>
      <c r="G1158" t="s">
        <v>2531</v>
      </c>
      <c r="H1158">
        <v>23</v>
      </c>
      <c r="I1158" t="s">
        <v>2532</v>
      </c>
      <c r="J1158" t="s">
        <v>985</v>
      </c>
      <c r="K1158" t="s">
        <v>986</v>
      </c>
      <c r="L1158">
        <v>923</v>
      </c>
      <c r="N1158" t="s">
        <v>2983</v>
      </c>
      <c r="O1158" t="s">
        <v>2984</v>
      </c>
      <c r="P1158">
        <v>1</v>
      </c>
      <c r="Q1158" t="s">
        <v>2985</v>
      </c>
      <c r="R1158" s="2">
        <v>244481</v>
      </c>
      <c r="S1158" s="2">
        <v>244482</v>
      </c>
      <c r="T1158" t="s">
        <v>2986</v>
      </c>
      <c r="U1158">
        <v>23086968</v>
      </c>
      <c r="V1158" t="s">
        <v>247</v>
      </c>
      <c r="W1158">
        <v>6</v>
      </c>
      <c r="X1158">
        <v>6</v>
      </c>
      <c r="Y1158">
        <v>6</v>
      </c>
      <c r="Z1158">
        <v>6</v>
      </c>
      <c r="AA1158">
        <v>0</v>
      </c>
      <c r="AB1158">
        <v>0</v>
      </c>
      <c r="AC1158">
        <v>0</v>
      </c>
      <c r="AD1158">
        <v>0</v>
      </c>
      <c r="AE1158">
        <v>6</v>
      </c>
      <c r="AF1158">
        <v>6</v>
      </c>
      <c r="AI1158" t="s">
        <v>2537</v>
      </c>
      <c r="AJ1158" t="s">
        <v>989</v>
      </c>
      <c r="AK1158" t="s">
        <v>1039</v>
      </c>
      <c r="AL1158" t="s">
        <v>1008</v>
      </c>
      <c r="AM1158" t="s">
        <v>1009</v>
      </c>
      <c r="AN1158" t="s">
        <v>2538</v>
      </c>
      <c r="AO1158" t="s">
        <v>2539</v>
      </c>
      <c r="AP1158">
        <v>10</v>
      </c>
      <c r="AQ1158">
        <v>1</v>
      </c>
      <c r="AT1158" t="s">
        <v>2540</v>
      </c>
      <c r="AU1158" t="s">
        <v>2562</v>
      </c>
      <c r="AV1158" t="s">
        <v>765</v>
      </c>
      <c r="AW1158" t="s">
        <v>765</v>
      </c>
      <c r="AX1158" t="s">
        <v>990</v>
      </c>
      <c r="AY1158">
        <v>0</v>
      </c>
      <c r="AZ1158" t="s">
        <v>994</v>
      </c>
      <c r="BA1158">
        <v>1179740891592</v>
      </c>
      <c r="BD1158">
        <v>1</v>
      </c>
      <c r="BF1158" t="s">
        <v>2563</v>
      </c>
      <c r="BG1158">
        <v>1333314600</v>
      </c>
      <c r="BH1158" t="s">
        <v>995</v>
      </c>
      <c r="BI1158">
        <v>6</v>
      </c>
      <c r="BJ1158">
        <v>6</v>
      </c>
      <c r="BK1158">
        <v>1300</v>
      </c>
      <c r="BL1158" t="s">
        <v>2543</v>
      </c>
    </row>
    <row r="1159" spans="3:64">
      <c r="C1159" s="2">
        <v>244482</v>
      </c>
      <c r="D1159" s="2">
        <v>244482</v>
      </c>
      <c r="F1159">
        <v>489</v>
      </c>
      <c r="G1159" t="s">
        <v>2531</v>
      </c>
      <c r="H1159">
        <v>23</v>
      </c>
      <c r="I1159" t="s">
        <v>2532</v>
      </c>
      <c r="J1159" t="s">
        <v>985</v>
      </c>
      <c r="K1159" t="s">
        <v>986</v>
      </c>
      <c r="L1159">
        <v>923</v>
      </c>
      <c r="N1159" t="s">
        <v>2983</v>
      </c>
      <c r="O1159" t="s">
        <v>2984</v>
      </c>
      <c r="P1159">
        <v>1</v>
      </c>
      <c r="Q1159" t="s">
        <v>2985</v>
      </c>
      <c r="R1159" s="2">
        <v>244481</v>
      </c>
      <c r="S1159" s="2">
        <v>244482</v>
      </c>
      <c r="T1159" t="s">
        <v>2986</v>
      </c>
      <c r="U1159">
        <v>23086969</v>
      </c>
      <c r="V1159" t="s">
        <v>189</v>
      </c>
      <c r="W1159">
        <v>3</v>
      </c>
      <c r="X1159">
        <v>3</v>
      </c>
      <c r="Y1159">
        <v>3</v>
      </c>
      <c r="Z1159">
        <v>3</v>
      </c>
      <c r="AA1159">
        <v>0</v>
      </c>
      <c r="AB1159">
        <v>0</v>
      </c>
      <c r="AC1159">
        <v>0</v>
      </c>
      <c r="AD1159">
        <v>0</v>
      </c>
      <c r="AE1159">
        <v>3</v>
      </c>
      <c r="AF1159">
        <v>3</v>
      </c>
      <c r="AI1159" t="s">
        <v>2537</v>
      </c>
      <c r="AJ1159" t="s">
        <v>989</v>
      </c>
      <c r="AK1159" t="s">
        <v>1039</v>
      </c>
      <c r="AL1159" t="s">
        <v>1008</v>
      </c>
      <c r="AM1159" t="s">
        <v>1009</v>
      </c>
      <c r="AN1159" t="s">
        <v>2538</v>
      </c>
      <c r="AO1159" t="s">
        <v>2539</v>
      </c>
      <c r="AP1159">
        <v>10</v>
      </c>
      <c r="AQ1159">
        <v>1</v>
      </c>
      <c r="AT1159" t="s">
        <v>2540</v>
      </c>
      <c r="AU1159" t="s">
        <v>2562</v>
      </c>
      <c r="AV1159" t="s">
        <v>765</v>
      </c>
      <c r="AW1159" t="s">
        <v>765</v>
      </c>
      <c r="AX1159" t="s">
        <v>990</v>
      </c>
      <c r="AY1159">
        <v>0</v>
      </c>
      <c r="AZ1159" t="s">
        <v>994</v>
      </c>
      <c r="BA1159">
        <v>1179740891592</v>
      </c>
      <c r="BD1159">
        <v>1</v>
      </c>
      <c r="BF1159" t="s">
        <v>2563</v>
      </c>
      <c r="BG1159">
        <v>1333314600</v>
      </c>
      <c r="BH1159" t="s">
        <v>995</v>
      </c>
      <c r="BI1159">
        <v>3</v>
      </c>
      <c r="BJ1159">
        <v>3</v>
      </c>
      <c r="BK1159">
        <v>1300</v>
      </c>
      <c r="BL1159" t="s">
        <v>2543</v>
      </c>
    </row>
    <row r="1160" spans="3:64">
      <c r="C1160" s="2">
        <v>244482</v>
      </c>
      <c r="D1160" s="2">
        <v>244482</v>
      </c>
      <c r="F1160">
        <v>489</v>
      </c>
      <c r="G1160" t="s">
        <v>2531</v>
      </c>
      <c r="H1160">
        <v>23</v>
      </c>
      <c r="I1160" t="s">
        <v>2532</v>
      </c>
      <c r="J1160" t="s">
        <v>985</v>
      </c>
      <c r="K1160" t="s">
        <v>986</v>
      </c>
      <c r="L1160">
        <v>923</v>
      </c>
      <c r="N1160" t="s">
        <v>2983</v>
      </c>
      <c r="O1160" t="s">
        <v>2984</v>
      </c>
      <c r="P1160">
        <v>1</v>
      </c>
      <c r="Q1160" t="s">
        <v>2985</v>
      </c>
      <c r="R1160" s="2">
        <v>244481</v>
      </c>
      <c r="S1160" s="2">
        <v>244482</v>
      </c>
      <c r="T1160" t="s">
        <v>2986</v>
      </c>
      <c r="U1160">
        <v>23090967</v>
      </c>
      <c r="V1160" t="s">
        <v>63</v>
      </c>
      <c r="W1160">
        <v>3</v>
      </c>
      <c r="X1160">
        <v>3</v>
      </c>
      <c r="Y1160">
        <v>3</v>
      </c>
      <c r="Z1160">
        <v>3</v>
      </c>
      <c r="AA1160">
        <v>0</v>
      </c>
      <c r="AB1160">
        <v>0</v>
      </c>
      <c r="AC1160">
        <v>0</v>
      </c>
      <c r="AD1160">
        <v>0</v>
      </c>
      <c r="AE1160">
        <v>3</v>
      </c>
      <c r="AF1160">
        <v>3</v>
      </c>
      <c r="AI1160" t="s">
        <v>2537</v>
      </c>
      <c r="AJ1160" t="s">
        <v>989</v>
      </c>
      <c r="AK1160" t="s">
        <v>1007</v>
      </c>
      <c r="AL1160" t="s">
        <v>1008</v>
      </c>
      <c r="AM1160" t="s">
        <v>1009</v>
      </c>
      <c r="AN1160" t="s">
        <v>2538</v>
      </c>
      <c r="AO1160" t="s">
        <v>2539</v>
      </c>
      <c r="AP1160">
        <v>10</v>
      </c>
      <c r="AQ1160">
        <v>1</v>
      </c>
      <c r="AT1160" t="s">
        <v>2540</v>
      </c>
      <c r="AU1160" t="s">
        <v>2562</v>
      </c>
      <c r="AV1160" t="s">
        <v>765</v>
      </c>
      <c r="AW1160" t="s">
        <v>765</v>
      </c>
      <c r="AX1160" t="s">
        <v>990</v>
      </c>
      <c r="AY1160">
        <v>0</v>
      </c>
      <c r="AZ1160" t="s">
        <v>994</v>
      </c>
      <c r="BA1160">
        <v>1179740891592</v>
      </c>
      <c r="BD1160">
        <v>1</v>
      </c>
      <c r="BF1160" t="s">
        <v>2563</v>
      </c>
      <c r="BG1160">
        <v>1333314600</v>
      </c>
      <c r="BH1160" t="s">
        <v>995</v>
      </c>
      <c r="BI1160">
        <v>3</v>
      </c>
      <c r="BJ1160">
        <v>3</v>
      </c>
      <c r="BK1160">
        <v>1300</v>
      </c>
      <c r="BL1160" t="s">
        <v>2543</v>
      </c>
    </row>
    <row r="1161" spans="3:64">
      <c r="C1161" s="2">
        <v>244482</v>
      </c>
      <c r="D1161" s="2">
        <v>244482</v>
      </c>
      <c r="F1161">
        <v>489</v>
      </c>
      <c r="G1161" t="s">
        <v>2531</v>
      </c>
      <c r="H1161">
        <v>23</v>
      </c>
      <c r="I1161" t="s">
        <v>2532</v>
      </c>
      <c r="J1161" t="s">
        <v>985</v>
      </c>
      <c r="K1161" t="s">
        <v>986</v>
      </c>
      <c r="L1161">
        <v>923</v>
      </c>
      <c r="N1161" t="s">
        <v>2983</v>
      </c>
      <c r="O1161" t="s">
        <v>2984</v>
      </c>
      <c r="P1161">
        <v>1</v>
      </c>
      <c r="Q1161" t="s">
        <v>2985</v>
      </c>
      <c r="R1161" s="2">
        <v>244481</v>
      </c>
      <c r="S1161" s="2">
        <v>244482</v>
      </c>
      <c r="T1161" t="s">
        <v>2986</v>
      </c>
      <c r="U1161">
        <v>23039556</v>
      </c>
      <c r="V1161" t="s">
        <v>267</v>
      </c>
      <c r="W1161">
        <v>2</v>
      </c>
      <c r="X1161">
        <v>10</v>
      </c>
      <c r="Y1161">
        <v>2</v>
      </c>
      <c r="Z1161">
        <v>10</v>
      </c>
      <c r="AA1161">
        <v>0</v>
      </c>
      <c r="AB1161">
        <v>0</v>
      </c>
      <c r="AC1161">
        <v>0</v>
      </c>
      <c r="AD1161">
        <v>0</v>
      </c>
      <c r="AE1161">
        <v>2</v>
      </c>
      <c r="AF1161">
        <v>10</v>
      </c>
      <c r="AI1161" t="s">
        <v>2537</v>
      </c>
      <c r="AJ1161" t="s">
        <v>989</v>
      </c>
      <c r="AK1161" t="s">
        <v>1039</v>
      </c>
      <c r="AL1161" t="s">
        <v>1008</v>
      </c>
      <c r="AM1161" t="s">
        <v>1009</v>
      </c>
      <c r="AN1161" t="s">
        <v>2538</v>
      </c>
      <c r="AO1161" t="s">
        <v>2539</v>
      </c>
      <c r="AP1161">
        <v>10</v>
      </c>
      <c r="AQ1161">
        <v>1</v>
      </c>
      <c r="AT1161" t="s">
        <v>2540</v>
      </c>
      <c r="AU1161" t="s">
        <v>2562</v>
      </c>
      <c r="AV1161" t="s">
        <v>1010</v>
      </c>
      <c r="AW1161" t="s">
        <v>765</v>
      </c>
      <c r="AX1161" t="s">
        <v>990</v>
      </c>
      <c r="AY1161">
        <v>0</v>
      </c>
      <c r="AZ1161" t="s">
        <v>994</v>
      </c>
      <c r="BA1161">
        <v>1179740891592</v>
      </c>
      <c r="BD1161">
        <v>1</v>
      </c>
      <c r="BF1161" t="s">
        <v>2563</v>
      </c>
      <c r="BG1161">
        <v>1333314600</v>
      </c>
      <c r="BH1161" t="s">
        <v>995</v>
      </c>
      <c r="BI1161">
        <v>2</v>
      </c>
      <c r="BJ1161">
        <v>10</v>
      </c>
      <c r="BK1161">
        <v>1300</v>
      </c>
      <c r="BL1161" t="s">
        <v>2543</v>
      </c>
    </row>
    <row r="1162" spans="3:64">
      <c r="C1162" s="2">
        <v>244482</v>
      </c>
      <c r="D1162" s="2">
        <v>244482</v>
      </c>
      <c r="F1162">
        <v>489</v>
      </c>
      <c r="G1162" t="s">
        <v>2531</v>
      </c>
      <c r="H1162">
        <v>23</v>
      </c>
      <c r="I1162" t="s">
        <v>2532</v>
      </c>
      <c r="J1162" t="s">
        <v>985</v>
      </c>
      <c r="K1162" t="s">
        <v>986</v>
      </c>
      <c r="L1162">
        <v>923</v>
      </c>
      <c r="N1162" t="s">
        <v>2983</v>
      </c>
      <c r="O1162" t="s">
        <v>2984</v>
      </c>
      <c r="P1162">
        <v>1</v>
      </c>
      <c r="Q1162" t="s">
        <v>2985</v>
      </c>
      <c r="R1162" s="2">
        <v>244481</v>
      </c>
      <c r="S1162" s="2">
        <v>244482</v>
      </c>
      <c r="T1162" t="s">
        <v>2986</v>
      </c>
      <c r="U1162">
        <v>23086965</v>
      </c>
      <c r="V1162" t="s">
        <v>225</v>
      </c>
      <c r="W1162">
        <v>6</v>
      </c>
      <c r="X1162">
        <v>6</v>
      </c>
      <c r="Y1162">
        <v>6</v>
      </c>
      <c r="Z1162">
        <v>6</v>
      </c>
      <c r="AA1162">
        <v>0</v>
      </c>
      <c r="AB1162">
        <v>0</v>
      </c>
      <c r="AC1162">
        <v>0</v>
      </c>
      <c r="AD1162">
        <v>0</v>
      </c>
      <c r="AE1162">
        <v>6</v>
      </c>
      <c r="AF1162">
        <v>6</v>
      </c>
      <c r="AI1162" t="s">
        <v>2537</v>
      </c>
      <c r="AJ1162" t="s">
        <v>989</v>
      </c>
      <c r="AK1162" t="s">
        <v>1039</v>
      </c>
      <c r="AL1162" t="s">
        <v>1008</v>
      </c>
      <c r="AM1162" t="s">
        <v>1009</v>
      </c>
      <c r="AN1162" t="s">
        <v>2538</v>
      </c>
      <c r="AO1162" t="s">
        <v>2539</v>
      </c>
      <c r="AP1162">
        <v>10</v>
      </c>
      <c r="AQ1162">
        <v>1</v>
      </c>
      <c r="AT1162" t="s">
        <v>2540</v>
      </c>
      <c r="AU1162" t="s">
        <v>2562</v>
      </c>
      <c r="AV1162" t="s">
        <v>765</v>
      </c>
      <c r="AW1162" t="s">
        <v>765</v>
      </c>
      <c r="AX1162" t="s">
        <v>990</v>
      </c>
      <c r="AY1162">
        <v>0</v>
      </c>
      <c r="AZ1162" t="s">
        <v>994</v>
      </c>
      <c r="BA1162">
        <v>1179740891592</v>
      </c>
      <c r="BD1162">
        <v>1</v>
      </c>
      <c r="BF1162" t="s">
        <v>2563</v>
      </c>
      <c r="BG1162">
        <v>1333314600</v>
      </c>
      <c r="BH1162" t="s">
        <v>995</v>
      </c>
      <c r="BI1162">
        <v>6</v>
      </c>
      <c r="BJ1162">
        <v>6</v>
      </c>
      <c r="BK1162">
        <v>1300</v>
      </c>
      <c r="BL1162" t="s">
        <v>2543</v>
      </c>
    </row>
    <row r="1163" spans="3:64">
      <c r="C1163" s="2">
        <v>244482</v>
      </c>
      <c r="D1163" s="2">
        <v>244482</v>
      </c>
      <c r="F1163">
        <v>489</v>
      </c>
      <c r="G1163" t="s">
        <v>2531</v>
      </c>
      <c r="H1163">
        <v>23</v>
      </c>
      <c r="I1163" t="s">
        <v>2532</v>
      </c>
      <c r="J1163" t="s">
        <v>985</v>
      </c>
      <c r="K1163" t="s">
        <v>986</v>
      </c>
      <c r="L1163">
        <v>923</v>
      </c>
      <c r="N1163" t="s">
        <v>2983</v>
      </c>
      <c r="O1163" t="s">
        <v>2984</v>
      </c>
      <c r="P1163">
        <v>1</v>
      </c>
      <c r="Q1163" t="s">
        <v>2985</v>
      </c>
      <c r="R1163" s="2">
        <v>244481</v>
      </c>
      <c r="S1163" s="2">
        <v>244482</v>
      </c>
      <c r="T1163" t="s">
        <v>2986</v>
      </c>
      <c r="U1163">
        <v>23086963</v>
      </c>
      <c r="V1163" t="s">
        <v>142</v>
      </c>
      <c r="W1163">
        <v>3</v>
      </c>
      <c r="X1163">
        <v>3</v>
      </c>
      <c r="Y1163">
        <v>3</v>
      </c>
      <c r="Z1163">
        <v>3</v>
      </c>
      <c r="AA1163">
        <v>0</v>
      </c>
      <c r="AB1163">
        <v>0</v>
      </c>
      <c r="AC1163">
        <v>0</v>
      </c>
      <c r="AD1163">
        <v>0</v>
      </c>
      <c r="AE1163">
        <v>3</v>
      </c>
      <c r="AF1163">
        <v>3</v>
      </c>
      <c r="AI1163" t="s">
        <v>2537</v>
      </c>
      <c r="AJ1163" t="s">
        <v>989</v>
      </c>
      <c r="AK1163" t="s">
        <v>1039</v>
      </c>
      <c r="AL1163" t="s">
        <v>1008</v>
      </c>
      <c r="AM1163" t="s">
        <v>1009</v>
      </c>
      <c r="AN1163" t="s">
        <v>2538</v>
      </c>
      <c r="AO1163" t="s">
        <v>2539</v>
      </c>
      <c r="AP1163">
        <v>10</v>
      </c>
      <c r="AQ1163">
        <v>1</v>
      </c>
      <c r="AT1163" t="s">
        <v>2540</v>
      </c>
      <c r="AU1163" t="s">
        <v>2562</v>
      </c>
      <c r="AV1163" t="s">
        <v>765</v>
      </c>
      <c r="AW1163" t="s">
        <v>765</v>
      </c>
      <c r="AX1163" t="s">
        <v>990</v>
      </c>
      <c r="AY1163">
        <v>0</v>
      </c>
      <c r="AZ1163" t="s">
        <v>994</v>
      </c>
      <c r="BA1163">
        <v>1179740891592</v>
      </c>
      <c r="BD1163">
        <v>1</v>
      </c>
      <c r="BF1163" t="s">
        <v>2563</v>
      </c>
      <c r="BG1163">
        <v>1333314600</v>
      </c>
      <c r="BH1163" t="s">
        <v>995</v>
      </c>
      <c r="BI1163">
        <v>3</v>
      </c>
      <c r="BJ1163">
        <v>3</v>
      </c>
      <c r="BK1163">
        <v>1300</v>
      </c>
      <c r="BL1163" t="s">
        <v>2543</v>
      </c>
    </row>
    <row r="1164" spans="3:64">
      <c r="C1164" s="2">
        <v>244482</v>
      </c>
      <c r="D1164" s="2">
        <v>244482</v>
      </c>
      <c r="F1164">
        <v>489</v>
      </c>
      <c r="G1164" t="s">
        <v>2531</v>
      </c>
      <c r="H1164">
        <v>23</v>
      </c>
      <c r="I1164" t="s">
        <v>2532</v>
      </c>
      <c r="J1164" t="s">
        <v>985</v>
      </c>
      <c r="K1164" t="s">
        <v>986</v>
      </c>
      <c r="L1164">
        <v>923</v>
      </c>
      <c r="N1164" t="s">
        <v>2983</v>
      </c>
      <c r="O1164" t="s">
        <v>2984</v>
      </c>
      <c r="P1164">
        <v>1</v>
      </c>
      <c r="Q1164" t="s">
        <v>2985</v>
      </c>
      <c r="R1164" s="2">
        <v>244481</v>
      </c>
      <c r="S1164" s="2">
        <v>244482</v>
      </c>
      <c r="T1164" t="s">
        <v>2986</v>
      </c>
      <c r="U1164">
        <v>23086964</v>
      </c>
      <c r="V1164" t="s">
        <v>156</v>
      </c>
      <c r="W1164">
        <v>3</v>
      </c>
      <c r="X1164">
        <v>3</v>
      </c>
      <c r="Y1164">
        <v>3</v>
      </c>
      <c r="Z1164">
        <v>3</v>
      </c>
      <c r="AA1164">
        <v>0</v>
      </c>
      <c r="AB1164">
        <v>0</v>
      </c>
      <c r="AC1164">
        <v>0</v>
      </c>
      <c r="AD1164">
        <v>0</v>
      </c>
      <c r="AE1164">
        <v>3</v>
      </c>
      <c r="AF1164">
        <v>3</v>
      </c>
      <c r="AI1164" t="s">
        <v>2537</v>
      </c>
      <c r="AJ1164" t="s">
        <v>989</v>
      </c>
      <c r="AK1164" t="s">
        <v>1039</v>
      </c>
      <c r="AL1164" t="s">
        <v>1008</v>
      </c>
      <c r="AM1164" t="s">
        <v>1009</v>
      </c>
      <c r="AN1164" t="s">
        <v>2538</v>
      </c>
      <c r="AO1164" t="s">
        <v>2539</v>
      </c>
      <c r="AP1164">
        <v>10</v>
      </c>
      <c r="AQ1164">
        <v>1</v>
      </c>
      <c r="AT1164" t="s">
        <v>2540</v>
      </c>
      <c r="AU1164" t="s">
        <v>2562</v>
      </c>
      <c r="AV1164" t="s">
        <v>765</v>
      </c>
      <c r="AW1164" t="s">
        <v>765</v>
      </c>
      <c r="AX1164" t="s">
        <v>990</v>
      </c>
      <c r="AY1164">
        <v>0</v>
      </c>
      <c r="AZ1164" t="s">
        <v>994</v>
      </c>
      <c r="BA1164">
        <v>1179740891592</v>
      </c>
      <c r="BD1164">
        <v>1</v>
      </c>
      <c r="BF1164" t="s">
        <v>2563</v>
      </c>
      <c r="BG1164">
        <v>1333314600</v>
      </c>
      <c r="BH1164" t="s">
        <v>995</v>
      </c>
      <c r="BI1164">
        <v>3</v>
      </c>
      <c r="BJ1164">
        <v>3</v>
      </c>
      <c r="BK1164">
        <v>1300</v>
      </c>
      <c r="BL1164" t="s">
        <v>2543</v>
      </c>
    </row>
    <row r="1165" spans="3:64">
      <c r="C1165" s="2">
        <v>244482</v>
      </c>
      <c r="D1165" s="2">
        <v>244482</v>
      </c>
      <c r="F1165">
        <v>489</v>
      </c>
      <c r="G1165" t="s">
        <v>2531</v>
      </c>
      <c r="H1165">
        <v>23</v>
      </c>
      <c r="I1165" t="s">
        <v>2532</v>
      </c>
      <c r="J1165" t="s">
        <v>985</v>
      </c>
      <c r="K1165" t="s">
        <v>986</v>
      </c>
      <c r="L1165">
        <v>923</v>
      </c>
      <c r="N1165" t="s">
        <v>2987</v>
      </c>
      <c r="O1165" t="s">
        <v>2988</v>
      </c>
      <c r="P1165">
        <v>1</v>
      </c>
      <c r="Q1165" t="s">
        <v>2989</v>
      </c>
      <c r="R1165" s="2">
        <v>244481</v>
      </c>
      <c r="S1165" s="2">
        <v>244482</v>
      </c>
      <c r="T1165" t="s">
        <v>2990</v>
      </c>
      <c r="U1165">
        <v>23095547</v>
      </c>
      <c r="V1165" t="s">
        <v>144</v>
      </c>
      <c r="W1165">
        <v>6</v>
      </c>
      <c r="X1165">
        <v>6</v>
      </c>
      <c r="Y1165">
        <v>6</v>
      </c>
      <c r="Z1165">
        <v>6</v>
      </c>
      <c r="AA1165">
        <v>0</v>
      </c>
      <c r="AB1165">
        <v>0</v>
      </c>
      <c r="AC1165">
        <v>0</v>
      </c>
      <c r="AD1165">
        <v>0</v>
      </c>
      <c r="AE1165">
        <v>6</v>
      </c>
      <c r="AF1165">
        <v>6</v>
      </c>
      <c r="AI1165" t="s">
        <v>2537</v>
      </c>
      <c r="AJ1165" t="s">
        <v>989</v>
      </c>
      <c r="AK1165" t="s">
        <v>1039</v>
      </c>
      <c r="AL1165" t="s">
        <v>1008</v>
      </c>
      <c r="AM1165" t="s">
        <v>1009</v>
      </c>
      <c r="AN1165" t="s">
        <v>2538</v>
      </c>
      <c r="AO1165" t="s">
        <v>2539</v>
      </c>
      <c r="AP1165">
        <v>10</v>
      </c>
      <c r="AQ1165">
        <v>1</v>
      </c>
      <c r="AT1165" t="s">
        <v>2540</v>
      </c>
      <c r="AU1165" t="s">
        <v>2562</v>
      </c>
      <c r="AV1165" t="s">
        <v>765</v>
      </c>
      <c r="AW1165" t="s">
        <v>765</v>
      </c>
      <c r="AX1165" t="s">
        <v>990</v>
      </c>
      <c r="AY1165">
        <v>0</v>
      </c>
      <c r="AZ1165" t="s">
        <v>994</v>
      </c>
      <c r="BA1165">
        <v>1179740891620</v>
      </c>
      <c r="BD1165">
        <v>1</v>
      </c>
      <c r="BF1165" t="s">
        <v>2563</v>
      </c>
      <c r="BG1165">
        <v>1333314600</v>
      </c>
      <c r="BH1165" t="s">
        <v>995</v>
      </c>
      <c r="BI1165">
        <v>6</v>
      </c>
      <c r="BJ1165">
        <v>6</v>
      </c>
      <c r="BK1165">
        <v>1300</v>
      </c>
      <c r="BL1165" t="s">
        <v>2543</v>
      </c>
    </row>
    <row r="1166" spans="3:64">
      <c r="C1166" s="2">
        <v>244482</v>
      </c>
      <c r="D1166" s="2">
        <v>244482</v>
      </c>
      <c r="F1166">
        <v>489</v>
      </c>
      <c r="G1166" t="s">
        <v>2531</v>
      </c>
      <c r="H1166">
        <v>23</v>
      </c>
      <c r="I1166" t="s">
        <v>2532</v>
      </c>
      <c r="J1166" t="s">
        <v>985</v>
      </c>
      <c r="K1166" t="s">
        <v>986</v>
      </c>
      <c r="L1166">
        <v>923</v>
      </c>
      <c r="N1166" t="s">
        <v>2987</v>
      </c>
      <c r="O1166" t="s">
        <v>2988</v>
      </c>
      <c r="P1166">
        <v>1</v>
      </c>
      <c r="Q1166" t="s">
        <v>2989</v>
      </c>
      <c r="R1166" s="2">
        <v>244481</v>
      </c>
      <c r="S1166" s="2">
        <v>244482</v>
      </c>
      <c r="T1166" t="s">
        <v>2990</v>
      </c>
      <c r="U1166">
        <v>23090977</v>
      </c>
      <c r="V1166" t="s">
        <v>98</v>
      </c>
      <c r="W1166">
        <v>3</v>
      </c>
      <c r="X1166">
        <v>3</v>
      </c>
      <c r="Y1166">
        <v>3</v>
      </c>
      <c r="Z1166">
        <v>3</v>
      </c>
      <c r="AA1166">
        <v>0</v>
      </c>
      <c r="AB1166">
        <v>0</v>
      </c>
      <c r="AC1166">
        <v>0</v>
      </c>
      <c r="AD1166">
        <v>0</v>
      </c>
      <c r="AE1166">
        <v>3</v>
      </c>
      <c r="AF1166">
        <v>3</v>
      </c>
      <c r="AI1166" t="s">
        <v>2537</v>
      </c>
      <c r="AJ1166" t="s">
        <v>989</v>
      </c>
      <c r="AK1166" t="s">
        <v>1007</v>
      </c>
      <c r="AL1166" t="s">
        <v>1008</v>
      </c>
      <c r="AM1166" t="s">
        <v>1009</v>
      </c>
      <c r="AN1166" t="s">
        <v>2538</v>
      </c>
      <c r="AO1166" t="s">
        <v>2539</v>
      </c>
      <c r="AP1166">
        <v>10</v>
      </c>
      <c r="AQ1166">
        <v>1</v>
      </c>
      <c r="AT1166" t="s">
        <v>2540</v>
      </c>
      <c r="AU1166" t="s">
        <v>2562</v>
      </c>
      <c r="AV1166" t="s">
        <v>765</v>
      </c>
      <c r="AW1166" t="s">
        <v>765</v>
      </c>
      <c r="AX1166" t="s">
        <v>990</v>
      </c>
      <c r="AY1166">
        <v>0</v>
      </c>
      <c r="AZ1166" t="s">
        <v>994</v>
      </c>
      <c r="BA1166">
        <v>1179740891620</v>
      </c>
      <c r="BD1166">
        <v>1</v>
      </c>
      <c r="BF1166" t="s">
        <v>2563</v>
      </c>
      <c r="BG1166">
        <v>1333314600</v>
      </c>
      <c r="BH1166" t="s">
        <v>995</v>
      </c>
      <c r="BI1166">
        <v>3</v>
      </c>
      <c r="BJ1166">
        <v>3</v>
      </c>
      <c r="BK1166">
        <v>1300</v>
      </c>
      <c r="BL1166" t="s">
        <v>2543</v>
      </c>
    </row>
    <row r="1167" spans="3:64">
      <c r="C1167" s="2">
        <v>244482</v>
      </c>
      <c r="D1167" s="2">
        <v>244482</v>
      </c>
      <c r="F1167">
        <v>489</v>
      </c>
      <c r="G1167" t="s">
        <v>2531</v>
      </c>
      <c r="H1167">
        <v>23</v>
      </c>
      <c r="I1167" t="s">
        <v>2532</v>
      </c>
      <c r="J1167" t="s">
        <v>985</v>
      </c>
      <c r="K1167" t="s">
        <v>986</v>
      </c>
      <c r="L1167">
        <v>923</v>
      </c>
      <c r="N1167" t="s">
        <v>2987</v>
      </c>
      <c r="O1167" t="s">
        <v>2988</v>
      </c>
      <c r="P1167">
        <v>1</v>
      </c>
      <c r="Q1167" t="s">
        <v>2989</v>
      </c>
      <c r="R1167" s="2">
        <v>244481</v>
      </c>
      <c r="S1167" s="2">
        <v>244482</v>
      </c>
      <c r="T1167" t="s">
        <v>2990</v>
      </c>
      <c r="U1167">
        <v>23088348</v>
      </c>
      <c r="V1167" t="s">
        <v>78</v>
      </c>
      <c r="W1167">
        <v>5</v>
      </c>
      <c r="X1167">
        <v>5</v>
      </c>
      <c r="Y1167">
        <v>5</v>
      </c>
      <c r="Z1167">
        <v>5</v>
      </c>
      <c r="AA1167">
        <v>0</v>
      </c>
      <c r="AB1167">
        <v>0</v>
      </c>
      <c r="AC1167">
        <v>0</v>
      </c>
      <c r="AD1167">
        <v>0</v>
      </c>
      <c r="AE1167">
        <v>5</v>
      </c>
      <c r="AF1167">
        <v>5</v>
      </c>
      <c r="AI1167" t="s">
        <v>2537</v>
      </c>
      <c r="AJ1167" t="s">
        <v>989</v>
      </c>
      <c r="AK1167" t="s">
        <v>1007</v>
      </c>
      <c r="AL1167" t="s">
        <v>1008</v>
      </c>
      <c r="AM1167" t="s">
        <v>1009</v>
      </c>
      <c r="AN1167" t="s">
        <v>2538</v>
      </c>
      <c r="AO1167" t="s">
        <v>2539</v>
      </c>
      <c r="AP1167">
        <v>10</v>
      </c>
      <c r="AQ1167">
        <v>1</v>
      </c>
      <c r="AT1167" t="s">
        <v>2540</v>
      </c>
      <c r="AU1167" t="s">
        <v>2562</v>
      </c>
      <c r="AV1167" t="s">
        <v>765</v>
      </c>
      <c r="AW1167" t="s">
        <v>765</v>
      </c>
      <c r="AX1167" t="s">
        <v>990</v>
      </c>
      <c r="AY1167">
        <v>0</v>
      </c>
      <c r="AZ1167" t="s">
        <v>994</v>
      </c>
      <c r="BA1167">
        <v>1179740891620</v>
      </c>
      <c r="BD1167">
        <v>1</v>
      </c>
      <c r="BF1167" t="s">
        <v>2563</v>
      </c>
      <c r="BG1167">
        <v>1333314600</v>
      </c>
      <c r="BH1167" t="s">
        <v>995</v>
      </c>
      <c r="BI1167">
        <v>5</v>
      </c>
      <c r="BJ1167">
        <v>5</v>
      </c>
      <c r="BK1167">
        <v>1300</v>
      </c>
      <c r="BL1167" t="s">
        <v>2543</v>
      </c>
    </row>
    <row r="1168" spans="3:64">
      <c r="C1168" s="2">
        <v>244482</v>
      </c>
      <c r="D1168" s="2">
        <v>244482</v>
      </c>
      <c r="F1168">
        <v>489</v>
      </c>
      <c r="G1168" t="s">
        <v>2531</v>
      </c>
      <c r="H1168">
        <v>23</v>
      </c>
      <c r="I1168" t="s">
        <v>2532</v>
      </c>
      <c r="J1168" t="s">
        <v>985</v>
      </c>
      <c r="K1168" t="s">
        <v>986</v>
      </c>
      <c r="L1168">
        <v>923</v>
      </c>
      <c r="N1168" t="s">
        <v>2987</v>
      </c>
      <c r="O1168" t="s">
        <v>2988</v>
      </c>
      <c r="P1168">
        <v>1</v>
      </c>
      <c r="Q1168" t="s">
        <v>2989</v>
      </c>
      <c r="R1168" s="2">
        <v>244481</v>
      </c>
      <c r="S1168" s="2">
        <v>244482</v>
      </c>
      <c r="T1168" t="s">
        <v>2990</v>
      </c>
      <c r="U1168">
        <v>23090974</v>
      </c>
      <c r="V1168" t="s">
        <v>211</v>
      </c>
      <c r="W1168">
        <v>3</v>
      </c>
      <c r="X1168">
        <v>3</v>
      </c>
      <c r="Y1168">
        <v>3</v>
      </c>
      <c r="Z1168">
        <v>3</v>
      </c>
      <c r="AA1168">
        <v>0</v>
      </c>
      <c r="AB1168">
        <v>0</v>
      </c>
      <c r="AC1168">
        <v>0</v>
      </c>
      <c r="AD1168">
        <v>0</v>
      </c>
      <c r="AE1168">
        <v>3</v>
      </c>
      <c r="AF1168">
        <v>3</v>
      </c>
      <c r="AI1168" t="s">
        <v>2537</v>
      </c>
      <c r="AJ1168" t="s">
        <v>989</v>
      </c>
      <c r="AK1168" t="s">
        <v>1039</v>
      </c>
      <c r="AL1168" t="s">
        <v>1008</v>
      </c>
      <c r="AM1168" t="s">
        <v>1009</v>
      </c>
      <c r="AN1168" t="s">
        <v>2538</v>
      </c>
      <c r="AO1168" t="s">
        <v>2539</v>
      </c>
      <c r="AP1168">
        <v>10</v>
      </c>
      <c r="AQ1168">
        <v>1</v>
      </c>
      <c r="AT1168" t="s">
        <v>2540</v>
      </c>
      <c r="AU1168" t="s">
        <v>2562</v>
      </c>
      <c r="AV1168" t="s">
        <v>765</v>
      </c>
      <c r="AW1168" t="s">
        <v>765</v>
      </c>
      <c r="AX1168" t="s">
        <v>990</v>
      </c>
      <c r="AY1168">
        <v>0</v>
      </c>
      <c r="AZ1168" t="s">
        <v>994</v>
      </c>
      <c r="BA1168">
        <v>1179740891620</v>
      </c>
      <c r="BD1168">
        <v>1</v>
      </c>
      <c r="BF1168" t="s">
        <v>2563</v>
      </c>
      <c r="BG1168">
        <v>1333314600</v>
      </c>
      <c r="BH1168" t="s">
        <v>995</v>
      </c>
      <c r="BI1168">
        <v>3</v>
      </c>
      <c r="BJ1168">
        <v>3</v>
      </c>
      <c r="BK1168">
        <v>1300</v>
      </c>
      <c r="BL1168" t="s">
        <v>2543</v>
      </c>
    </row>
    <row r="1169" spans="3:64">
      <c r="C1169" s="2">
        <v>244482</v>
      </c>
      <c r="D1169" s="2">
        <v>244482</v>
      </c>
      <c r="F1169">
        <v>489</v>
      </c>
      <c r="G1169" t="s">
        <v>2531</v>
      </c>
      <c r="H1169">
        <v>23</v>
      </c>
      <c r="I1169" t="s">
        <v>2532</v>
      </c>
      <c r="J1169" t="s">
        <v>985</v>
      </c>
      <c r="K1169" t="s">
        <v>986</v>
      </c>
      <c r="L1169">
        <v>923</v>
      </c>
      <c r="N1169" t="s">
        <v>2987</v>
      </c>
      <c r="O1169" t="s">
        <v>2988</v>
      </c>
      <c r="P1169">
        <v>1</v>
      </c>
      <c r="Q1169" t="s">
        <v>2989</v>
      </c>
      <c r="R1169" s="2">
        <v>244481</v>
      </c>
      <c r="S1169" s="2">
        <v>244482</v>
      </c>
      <c r="T1169" t="s">
        <v>2990</v>
      </c>
      <c r="U1169">
        <v>23086964</v>
      </c>
      <c r="V1169" t="s">
        <v>156</v>
      </c>
      <c r="W1169">
        <v>9</v>
      </c>
      <c r="X1169">
        <v>9</v>
      </c>
      <c r="Y1169">
        <v>9</v>
      </c>
      <c r="Z1169">
        <v>9</v>
      </c>
      <c r="AA1169">
        <v>0</v>
      </c>
      <c r="AB1169">
        <v>0</v>
      </c>
      <c r="AC1169">
        <v>0</v>
      </c>
      <c r="AD1169">
        <v>0</v>
      </c>
      <c r="AE1169">
        <v>9</v>
      </c>
      <c r="AF1169">
        <v>9</v>
      </c>
      <c r="AI1169" t="s">
        <v>2537</v>
      </c>
      <c r="AJ1169" t="s">
        <v>989</v>
      </c>
      <c r="AK1169" t="s">
        <v>1039</v>
      </c>
      <c r="AL1169" t="s">
        <v>1008</v>
      </c>
      <c r="AM1169" t="s">
        <v>1009</v>
      </c>
      <c r="AN1169" t="s">
        <v>2538</v>
      </c>
      <c r="AO1169" t="s">
        <v>2539</v>
      </c>
      <c r="AP1169">
        <v>10</v>
      </c>
      <c r="AQ1169">
        <v>1</v>
      </c>
      <c r="AT1169" t="s">
        <v>2540</v>
      </c>
      <c r="AU1169" t="s">
        <v>2562</v>
      </c>
      <c r="AV1169" t="s">
        <v>765</v>
      </c>
      <c r="AW1169" t="s">
        <v>765</v>
      </c>
      <c r="AX1169" t="s">
        <v>990</v>
      </c>
      <c r="AY1169">
        <v>0</v>
      </c>
      <c r="AZ1169" t="s">
        <v>994</v>
      </c>
      <c r="BA1169">
        <v>1179740891620</v>
      </c>
      <c r="BD1169">
        <v>1</v>
      </c>
      <c r="BF1169" t="s">
        <v>2563</v>
      </c>
      <c r="BG1169">
        <v>1333314600</v>
      </c>
      <c r="BH1169" t="s">
        <v>995</v>
      </c>
      <c r="BI1169">
        <v>9</v>
      </c>
      <c r="BJ1169">
        <v>9</v>
      </c>
      <c r="BK1169">
        <v>1300</v>
      </c>
      <c r="BL1169" t="s">
        <v>2543</v>
      </c>
    </row>
    <row r="1170" spans="3:64">
      <c r="C1170" s="2">
        <v>244482</v>
      </c>
      <c r="D1170" s="2">
        <v>244482</v>
      </c>
      <c r="F1170">
        <v>489</v>
      </c>
      <c r="G1170" t="s">
        <v>2531</v>
      </c>
      <c r="H1170">
        <v>23</v>
      </c>
      <c r="I1170" t="s">
        <v>2532</v>
      </c>
      <c r="J1170" t="s">
        <v>985</v>
      </c>
      <c r="K1170" t="s">
        <v>986</v>
      </c>
      <c r="L1170">
        <v>923</v>
      </c>
      <c r="N1170" t="s">
        <v>2987</v>
      </c>
      <c r="O1170" t="s">
        <v>2988</v>
      </c>
      <c r="P1170">
        <v>1</v>
      </c>
      <c r="Q1170" t="s">
        <v>2989</v>
      </c>
      <c r="R1170" s="2">
        <v>244481</v>
      </c>
      <c r="S1170" s="2">
        <v>244482</v>
      </c>
      <c r="T1170" t="s">
        <v>2990</v>
      </c>
      <c r="U1170">
        <v>23090975</v>
      </c>
      <c r="V1170" t="s">
        <v>249</v>
      </c>
      <c r="W1170">
        <v>6</v>
      </c>
      <c r="X1170">
        <v>6</v>
      </c>
      <c r="Y1170">
        <v>6</v>
      </c>
      <c r="Z1170">
        <v>6</v>
      </c>
      <c r="AA1170">
        <v>0</v>
      </c>
      <c r="AB1170">
        <v>0</v>
      </c>
      <c r="AC1170">
        <v>0</v>
      </c>
      <c r="AD1170">
        <v>0</v>
      </c>
      <c r="AE1170">
        <v>6</v>
      </c>
      <c r="AF1170">
        <v>6</v>
      </c>
      <c r="AI1170" t="s">
        <v>2537</v>
      </c>
      <c r="AJ1170" t="s">
        <v>989</v>
      </c>
      <c r="AK1170" t="s">
        <v>1039</v>
      </c>
      <c r="AL1170" t="s">
        <v>1008</v>
      </c>
      <c r="AM1170" t="s">
        <v>1009</v>
      </c>
      <c r="AN1170" t="s">
        <v>2538</v>
      </c>
      <c r="AO1170" t="s">
        <v>2539</v>
      </c>
      <c r="AP1170">
        <v>10</v>
      </c>
      <c r="AQ1170">
        <v>1</v>
      </c>
      <c r="AT1170" t="s">
        <v>2540</v>
      </c>
      <c r="AU1170" t="s">
        <v>2562</v>
      </c>
      <c r="AV1170" t="s">
        <v>765</v>
      </c>
      <c r="AW1170" t="s">
        <v>765</v>
      </c>
      <c r="AX1170" t="s">
        <v>990</v>
      </c>
      <c r="AY1170">
        <v>0</v>
      </c>
      <c r="AZ1170" t="s">
        <v>994</v>
      </c>
      <c r="BA1170">
        <v>1179740891620</v>
      </c>
      <c r="BD1170">
        <v>1</v>
      </c>
      <c r="BF1170" t="s">
        <v>2563</v>
      </c>
      <c r="BG1170">
        <v>1333314600</v>
      </c>
      <c r="BH1170" t="s">
        <v>995</v>
      </c>
      <c r="BI1170">
        <v>6</v>
      </c>
      <c r="BJ1170">
        <v>6</v>
      </c>
      <c r="BK1170">
        <v>1300</v>
      </c>
      <c r="BL1170" t="s">
        <v>2543</v>
      </c>
    </row>
    <row r="1171" spans="3:64">
      <c r="C1171" s="2">
        <v>244482</v>
      </c>
      <c r="D1171" s="2">
        <v>244482</v>
      </c>
      <c r="F1171">
        <v>489</v>
      </c>
      <c r="G1171" t="s">
        <v>2531</v>
      </c>
      <c r="H1171">
        <v>23</v>
      </c>
      <c r="I1171" t="s">
        <v>2532</v>
      </c>
      <c r="J1171" t="s">
        <v>985</v>
      </c>
      <c r="K1171" t="s">
        <v>986</v>
      </c>
      <c r="L1171">
        <v>923</v>
      </c>
      <c r="N1171" t="s">
        <v>2987</v>
      </c>
      <c r="O1171" t="s">
        <v>2988</v>
      </c>
      <c r="P1171">
        <v>1</v>
      </c>
      <c r="Q1171" t="s">
        <v>2989</v>
      </c>
      <c r="R1171" s="2">
        <v>244481</v>
      </c>
      <c r="S1171" s="2">
        <v>244482</v>
      </c>
      <c r="T1171" t="s">
        <v>2990</v>
      </c>
      <c r="U1171">
        <v>23086969</v>
      </c>
      <c r="V1171" t="s">
        <v>189</v>
      </c>
      <c r="W1171">
        <v>6</v>
      </c>
      <c r="X1171">
        <v>6</v>
      </c>
      <c r="Y1171">
        <v>6</v>
      </c>
      <c r="Z1171">
        <v>6</v>
      </c>
      <c r="AA1171">
        <v>0</v>
      </c>
      <c r="AB1171">
        <v>0</v>
      </c>
      <c r="AC1171">
        <v>0</v>
      </c>
      <c r="AD1171">
        <v>0</v>
      </c>
      <c r="AE1171">
        <v>6</v>
      </c>
      <c r="AF1171">
        <v>6</v>
      </c>
      <c r="AI1171" t="s">
        <v>2537</v>
      </c>
      <c r="AJ1171" t="s">
        <v>989</v>
      </c>
      <c r="AK1171" t="s">
        <v>1039</v>
      </c>
      <c r="AL1171" t="s">
        <v>1008</v>
      </c>
      <c r="AM1171" t="s">
        <v>1009</v>
      </c>
      <c r="AN1171" t="s">
        <v>2538</v>
      </c>
      <c r="AO1171" t="s">
        <v>2539</v>
      </c>
      <c r="AP1171">
        <v>10</v>
      </c>
      <c r="AQ1171">
        <v>1</v>
      </c>
      <c r="AT1171" t="s">
        <v>2540</v>
      </c>
      <c r="AU1171" t="s">
        <v>2562</v>
      </c>
      <c r="AV1171" t="s">
        <v>765</v>
      </c>
      <c r="AW1171" t="s">
        <v>765</v>
      </c>
      <c r="AX1171" t="s">
        <v>990</v>
      </c>
      <c r="AY1171">
        <v>0</v>
      </c>
      <c r="AZ1171" t="s">
        <v>994</v>
      </c>
      <c r="BA1171">
        <v>1179740891620</v>
      </c>
      <c r="BD1171">
        <v>1</v>
      </c>
      <c r="BF1171" t="s">
        <v>2563</v>
      </c>
      <c r="BG1171">
        <v>1333314600</v>
      </c>
      <c r="BH1171" t="s">
        <v>995</v>
      </c>
      <c r="BI1171">
        <v>6</v>
      </c>
      <c r="BJ1171">
        <v>6</v>
      </c>
      <c r="BK1171">
        <v>1300</v>
      </c>
      <c r="BL1171" t="s">
        <v>2543</v>
      </c>
    </row>
    <row r="1172" spans="3:64">
      <c r="C1172" s="2">
        <v>244482</v>
      </c>
      <c r="D1172" s="2">
        <v>244482</v>
      </c>
      <c r="F1172">
        <v>489</v>
      </c>
      <c r="G1172" t="s">
        <v>2531</v>
      </c>
      <c r="H1172">
        <v>23</v>
      </c>
      <c r="I1172" t="s">
        <v>2532</v>
      </c>
      <c r="J1172" t="s">
        <v>985</v>
      </c>
      <c r="K1172" t="s">
        <v>986</v>
      </c>
      <c r="L1172">
        <v>923</v>
      </c>
      <c r="N1172" t="s">
        <v>2987</v>
      </c>
      <c r="O1172" t="s">
        <v>2988</v>
      </c>
      <c r="P1172">
        <v>1</v>
      </c>
      <c r="Q1172" t="s">
        <v>2989</v>
      </c>
      <c r="R1172" s="2">
        <v>244481</v>
      </c>
      <c r="S1172" s="2">
        <v>244482</v>
      </c>
      <c r="T1172" t="s">
        <v>2990</v>
      </c>
      <c r="U1172">
        <v>23039556</v>
      </c>
      <c r="V1172" t="s">
        <v>267</v>
      </c>
      <c r="W1172">
        <v>4</v>
      </c>
      <c r="X1172">
        <v>20</v>
      </c>
      <c r="Y1172">
        <v>4</v>
      </c>
      <c r="Z1172">
        <v>20</v>
      </c>
      <c r="AA1172">
        <v>0</v>
      </c>
      <c r="AB1172">
        <v>0</v>
      </c>
      <c r="AC1172">
        <v>0</v>
      </c>
      <c r="AD1172">
        <v>0</v>
      </c>
      <c r="AE1172">
        <v>4</v>
      </c>
      <c r="AF1172">
        <v>20</v>
      </c>
      <c r="AI1172" t="s">
        <v>2537</v>
      </c>
      <c r="AJ1172" t="s">
        <v>989</v>
      </c>
      <c r="AK1172" t="s">
        <v>1039</v>
      </c>
      <c r="AL1172" t="s">
        <v>1008</v>
      </c>
      <c r="AM1172" t="s">
        <v>1009</v>
      </c>
      <c r="AN1172" t="s">
        <v>2538</v>
      </c>
      <c r="AO1172" t="s">
        <v>2539</v>
      </c>
      <c r="AP1172">
        <v>10</v>
      </c>
      <c r="AQ1172">
        <v>1</v>
      </c>
      <c r="AT1172" t="s">
        <v>2540</v>
      </c>
      <c r="AU1172" t="s">
        <v>2562</v>
      </c>
      <c r="AV1172" t="s">
        <v>1010</v>
      </c>
      <c r="AW1172" t="s">
        <v>765</v>
      </c>
      <c r="AX1172" t="s">
        <v>990</v>
      </c>
      <c r="AY1172">
        <v>0</v>
      </c>
      <c r="AZ1172" t="s">
        <v>994</v>
      </c>
      <c r="BA1172">
        <v>1179740891620</v>
      </c>
      <c r="BD1172">
        <v>1</v>
      </c>
      <c r="BF1172" t="s">
        <v>2563</v>
      </c>
      <c r="BG1172">
        <v>1333314600</v>
      </c>
      <c r="BH1172" t="s">
        <v>995</v>
      </c>
      <c r="BI1172">
        <v>4</v>
      </c>
      <c r="BJ1172">
        <v>20</v>
      </c>
      <c r="BK1172">
        <v>1300</v>
      </c>
      <c r="BL1172" t="s">
        <v>2543</v>
      </c>
    </row>
    <row r="1173" spans="3:64">
      <c r="C1173" s="2">
        <v>244482</v>
      </c>
      <c r="D1173" s="2">
        <v>244482</v>
      </c>
      <c r="F1173">
        <v>489</v>
      </c>
      <c r="G1173" t="s">
        <v>2531</v>
      </c>
      <c r="H1173">
        <v>23</v>
      </c>
      <c r="I1173" t="s">
        <v>2532</v>
      </c>
      <c r="J1173" t="s">
        <v>985</v>
      </c>
      <c r="K1173" t="s">
        <v>986</v>
      </c>
      <c r="L1173">
        <v>923</v>
      </c>
      <c r="N1173" t="s">
        <v>2987</v>
      </c>
      <c r="O1173" t="s">
        <v>2988</v>
      </c>
      <c r="P1173">
        <v>1</v>
      </c>
      <c r="Q1173" t="s">
        <v>2989</v>
      </c>
      <c r="R1173" s="2">
        <v>244481</v>
      </c>
      <c r="S1173" s="2">
        <v>244482</v>
      </c>
      <c r="T1173" t="s">
        <v>2990</v>
      </c>
      <c r="U1173">
        <v>23090967</v>
      </c>
      <c r="V1173" t="s">
        <v>63</v>
      </c>
      <c r="W1173">
        <v>3</v>
      </c>
      <c r="X1173">
        <v>3</v>
      </c>
      <c r="Y1173">
        <v>3</v>
      </c>
      <c r="Z1173">
        <v>3</v>
      </c>
      <c r="AA1173">
        <v>0</v>
      </c>
      <c r="AB1173">
        <v>0</v>
      </c>
      <c r="AC1173">
        <v>0</v>
      </c>
      <c r="AD1173">
        <v>0</v>
      </c>
      <c r="AE1173">
        <v>3</v>
      </c>
      <c r="AF1173">
        <v>3</v>
      </c>
      <c r="AI1173" t="s">
        <v>2537</v>
      </c>
      <c r="AJ1173" t="s">
        <v>989</v>
      </c>
      <c r="AK1173" t="s">
        <v>1007</v>
      </c>
      <c r="AL1173" t="s">
        <v>1008</v>
      </c>
      <c r="AM1173" t="s">
        <v>1009</v>
      </c>
      <c r="AN1173" t="s">
        <v>2538</v>
      </c>
      <c r="AO1173" t="s">
        <v>2539</v>
      </c>
      <c r="AP1173">
        <v>10</v>
      </c>
      <c r="AQ1173">
        <v>1</v>
      </c>
      <c r="AT1173" t="s">
        <v>2540</v>
      </c>
      <c r="AU1173" t="s">
        <v>2562</v>
      </c>
      <c r="AV1173" t="s">
        <v>765</v>
      </c>
      <c r="AW1173" t="s">
        <v>765</v>
      </c>
      <c r="AX1173" t="s">
        <v>990</v>
      </c>
      <c r="AY1173">
        <v>0</v>
      </c>
      <c r="AZ1173" t="s">
        <v>994</v>
      </c>
      <c r="BA1173">
        <v>1179740891620</v>
      </c>
      <c r="BD1173">
        <v>1</v>
      </c>
      <c r="BF1173" t="s">
        <v>2563</v>
      </c>
      <c r="BG1173">
        <v>1333314600</v>
      </c>
      <c r="BH1173" t="s">
        <v>995</v>
      </c>
      <c r="BI1173">
        <v>3</v>
      </c>
      <c r="BJ1173">
        <v>3</v>
      </c>
      <c r="BK1173">
        <v>1300</v>
      </c>
      <c r="BL1173" t="s">
        <v>2543</v>
      </c>
    </row>
    <row r="1174" spans="3:64">
      <c r="C1174" s="2">
        <v>244482</v>
      </c>
      <c r="D1174" s="2">
        <v>244482</v>
      </c>
      <c r="F1174">
        <v>489</v>
      </c>
      <c r="G1174" t="s">
        <v>2531</v>
      </c>
      <c r="H1174">
        <v>23</v>
      </c>
      <c r="I1174" t="s">
        <v>2532</v>
      </c>
      <c r="J1174" t="s">
        <v>985</v>
      </c>
      <c r="K1174" t="s">
        <v>986</v>
      </c>
      <c r="L1174">
        <v>923</v>
      </c>
      <c r="N1174" t="s">
        <v>2987</v>
      </c>
      <c r="O1174" t="s">
        <v>2988</v>
      </c>
      <c r="P1174">
        <v>1</v>
      </c>
      <c r="Q1174" t="s">
        <v>2989</v>
      </c>
      <c r="R1174" s="2">
        <v>244481</v>
      </c>
      <c r="S1174" s="2">
        <v>244482</v>
      </c>
      <c r="T1174" t="s">
        <v>2990</v>
      </c>
      <c r="U1174">
        <v>23086967</v>
      </c>
      <c r="V1174" t="s">
        <v>209</v>
      </c>
      <c r="W1174">
        <v>3</v>
      </c>
      <c r="X1174">
        <v>3</v>
      </c>
      <c r="Y1174">
        <v>3</v>
      </c>
      <c r="Z1174">
        <v>3</v>
      </c>
      <c r="AA1174">
        <v>0</v>
      </c>
      <c r="AB1174">
        <v>0</v>
      </c>
      <c r="AC1174">
        <v>0</v>
      </c>
      <c r="AD1174">
        <v>0</v>
      </c>
      <c r="AE1174">
        <v>3</v>
      </c>
      <c r="AF1174">
        <v>3</v>
      </c>
      <c r="AI1174" t="s">
        <v>2537</v>
      </c>
      <c r="AJ1174" t="s">
        <v>989</v>
      </c>
      <c r="AK1174" t="s">
        <v>1039</v>
      </c>
      <c r="AL1174" t="s">
        <v>1008</v>
      </c>
      <c r="AM1174" t="s">
        <v>1009</v>
      </c>
      <c r="AN1174" t="s">
        <v>2538</v>
      </c>
      <c r="AO1174" t="s">
        <v>2539</v>
      </c>
      <c r="AP1174">
        <v>10</v>
      </c>
      <c r="AQ1174">
        <v>1</v>
      </c>
      <c r="AT1174" t="s">
        <v>2540</v>
      </c>
      <c r="AU1174" t="s">
        <v>2562</v>
      </c>
      <c r="AV1174" t="s">
        <v>765</v>
      </c>
      <c r="AW1174" t="s">
        <v>765</v>
      </c>
      <c r="AX1174" t="s">
        <v>990</v>
      </c>
      <c r="AY1174">
        <v>0</v>
      </c>
      <c r="AZ1174" t="s">
        <v>994</v>
      </c>
      <c r="BA1174">
        <v>1179740891620</v>
      </c>
      <c r="BD1174">
        <v>1</v>
      </c>
      <c r="BF1174" t="s">
        <v>2563</v>
      </c>
      <c r="BG1174">
        <v>1333314600</v>
      </c>
      <c r="BH1174" t="s">
        <v>995</v>
      </c>
      <c r="BI1174">
        <v>3</v>
      </c>
      <c r="BJ1174">
        <v>3</v>
      </c>
      <c r="BK1174">
        <v>1300</v>
      </c>
      <c r="BL1174" t="s">
        <v>2543</v>
      </c>
    </row>
    <row r="1175" spans="3:64">
      <c r="C1175" s="2">
        <v>244482</v>
      </c>
      <c r="D1175" s="2">
        <v>244482</v>
      </c>
      <c r="F1175">
        <v>489</v>
      </c>
      <c r="G1175" t="s">
        <v>2531</v>
      </c>
      <c r="H1175">
        <v>23</v>
      </c>
      <c r="I1175" t="s">
        <v>2532</v>
      </c>
      <c r="J1175" t="s">
        <v>985</v>
      </c>
      <c r="K1175" t="s">
        <v>986</v>
      </c>
      <c r="L1175">
        <v>923</v>
      </c>
      <c r="N1175" t="s">
        <v>2987</v>
      </c>
      <c r="O1175" t="s">
        <v>2988</v>
      </c>
      <c r="P1175">
        <v>1</v>
      </c>
      <c r="Q1175" t="s">
        <v>2989</v>
      </c>
      <c r="R1175" s="2">
        <v>244481</v>
      </c>
      <c r="S1175" s="2">
        <v>244482</v>
      </c>
      <c r="T1175" t="s">
        <v>2990</v>
      </c>
      <c r="U1175">
        <v>23086965</v>
      </c>
      <c r="V1175" t="s">
        <v>225</v>
      </c>
      <c r="W1175">
        <v>6</v>
      </c>
      <c r="X1175">
        <v>6</v>
      </c>
      <c r="Y1175">
        <v>6</v>
      </c>
      <c r="Z1175">
        <v>6</v>
      </c>
      <c r="AA1175">
        <v>0</v>
      </c>
      <c r="AB1175">
        <v>0</v>
      </c>
      <c r="AC1175">
        <v>0</v>
      </c>
      <c r="AD1175">
        <v>0</v>
      </c>
      <c r="AE1175">
        <v>6</v>
      </c>
      <c r="AF1175">
        <v>6</v>
      </c>
      <c r="AI1175" t="s">
        <v>2537</v>
      </c>
      <c r="AJ1175" t="s">
        <v>989</v>
      </c>
      <c r="AK1175" t="s">
        <v>1039</v>
      </c>
      <c r="AL1175" t="s">
        <v>1008</v>
      </c>
      <c r="AM1175" t="s">
        <v>1009</v>
      </c>
      <c r="AN1175" t="s">
        <v>2538</v>
      </c>
      <c r="AO1175" t="s">
        <v>2539</v>
      </c>
      <c r="AP1175">
        <v>10</v>
      </c>
      <c r="AQ1175">
        <v>1</v>
      </c>
      <c r="AT1175" t="s">
        <v>2540</v>
      </c>
      <c r="AU1175" t="s">
        <v>2562</v>
      </c>
      <c r="AV1175" t="s">
        <v>765</v>
      </c>
      <c r="AW1175" t="s">
        <v>765</v>
      </c>
      <c r="AX1175" t="s">
        <v>990</v>
      </c>
      <c r="AY1175">
        <v>0</v>
      </c>
      <c r="AZ1175" t="s">
        <v>994</v>
      </c>
      <c r="BA1175">
        <v>1179740891620</v>
      </c>
      <c r="BD1175">
        <v>1</v>
      </c>
      <c r="BF1175" t="s">
        <v>2563</v>
      </c>
      <c r="BG1175">
        <v>1333314600</v>
      </c>
      <c r="BH1175" t="s">
        <v>995</v>
      </c>
      <c r="BI1175">
        <v>6</v>
      </c>
      <c r="BJ1175">
        <v>6</v>
      </c>
      <c r="BK1175">
        <v>1300</v>
      </c>
      <c r="BL1175" t="s">
        <v>2543</v>
      </c>
    </row>
    <row r="1176" spans="3:64">
      <c r="C1176" s="2">
        <v>244482</v>
      </c>
      <c r="D1176" s="2">
        <v>244482</v>
      </c>
      <c r="F1176">
        <v>489</v>
      </c>
      <c r="G1176" t="s">
        <v>2531</v>
      </c>
      <c r="H1176">
        <v>23</v>
      </c>
      <c r="I1176" t="s">
        <v>2532</v>
      </c>
      <c r="J1176" t="s">
        <v>985</v>
      </c>
      <c r="K1176" t="s">
        <v>986</v>
      </c>
      <c r="L1176">
        <v>923</v>
      </c>
      <c r="N1176" t="s">
        <v>2987</v>
      </c>
      <c r="O1176" t="s">
        <v>2988</v>
      </c>
      <c r="P1176">
        <v>1</v>
      </c>
      <c r="Q1176" t="s">
        <v>2989</v>
      </c>
      <c r="R1176" s="2">
        <v>244481</v>
      </c>
      <c r="S1176" s="2">
        <v>244482</v>
      </c>
      <c r="T1176" t="s">
        <v>2990</v>
      </c>
      <c r="U1176">
        <v>23090984</v>
      </c>
      <c r="V1176" t="s">
        <v>227</v>
      </c>
      <c r="W1176">
        <v>6</v>
      </c>
      <c r="X1176">
        <v>6</v>
      </c>
      <c r="Y1176">
        <v>6</v>
      </c>
      <c r="Z1176">
        <v>6</v>
      </c>
      <c r="AA1176">
        <v>0</v>
      </c>
      <c r="AB1176">
        <v>0</v>
      </c>
      <c r="AC1176">
        <v>0</v>
      </c>
      <c r="AD1176">
        <v>0</v>
      </c>
      <c r="AE1176">
        <v>6</v>
      </c>
      <c r="AF1176">
        <v>6</v>
      </c>
      <c r="AI1176" t="s">
        <v>2537</v>
      </c>
      <c r="AJ1176" t="s">
        <v>989</v>
      </c>
      <c r="AK1176" t="s">
        <v>1039</v>
      </c>
      <c r="AL1176" t="s">
        <v>1008</v>
      </c>
      <c r="AM1176" t="s">
        <v>1009</v>
      </c>
      <c r="AN1176" t="s">
        <v>2538</v>
      </c>
      <c r="AO1176" t="s">
        <v>2539</v>
      </c>
      <c r="AP1176">
        <v>10</v>
      </c>
      <c r="AQ1176">
        <v>1</v>
      </c>
      <c r="AT1176" t="s">
        <v>2540</v>
      </c>
      <c r="AU1176" t="s">
        <v>2562</v>
      </c>
      <c r="AV1176" t="s">
        <v>765</v>
      </c>
      <c r="AW1176" t="s">
        <v>765</v>
      </c>
      <c r="AX1176" t="s">
        <v>990</v>
      </c>
      <c r="AY1176">
        <v>0</v>
      </c>
      <c r="AZ1176" t="s">
        <v>994</v>
      </c>
      <c r="BA1176">
        <v>1179740891620</v>
      </c>
      <c r="BD1176">
        <v>1</v>
      </c>
      <c r="BF1176" t="s">
        <v>2563</v>
      </c>
      <c r="BG1176">
        <v>1333314600</v>
      </c>
      <c r="BH1176" t="s">
        <v>995</v>
      </c>
      <c r="BI1176">
        <v>6</v>
      </c>
      <c r="BJ1176">
        <v>6</v>
      </c>
      <c r="BK1176">
        <v>1300</v>
      </c>
      <c r="BL1176" t="s">
        <v>2543</v>
      </c>
    </row>
    <row r="1177" spans="3:64">
      <c r="C1177" s="2">
        <v>244482</v>
      </c>
      <c r="D1177" s="2">
        <v>244482</v>
      </c>
      <c r="F1177">
        <v>489</v>
      </c>
      <c r="G1177" t="s">
        <v>2531</v>
      </c>
      <c r="H1177">
        <v>23</v>
      </c>
      <c r="I1177" t="s">
        <v>2532</v>
      </c>
      <c r="J1177" t="s">
        <v>985</v>
      </c>
      <c r="K1177" t="s">
        <v>986</v>
      </c>
      <c r="L1177">
        <v>923</v>
      </c>
      <c r="N1177" t="s">
        <v>2987</v>
      </c>
      <c r="O1177" t="s">
        <v>2988</v>
      </c>
      <c r="P1177">
        <v>1</v>
      </c>
      <c r="Q1177" t="s">
        <v>2989</v>
      </c>
      <c r="R1177" s="2">
        <v>244481</v>
      </c>
      <c r="S1177" s="2">
        <v>244482</v>
      </c>
      <c r="T1177" t="s">
        <v>2990</v>
      </c>
      <c r="U1177">
        <v>23086968</v>
      </c>
      <c r="V1177" t="s">
        <v>247</v>
      </c>
      <c r="W1177">
        <v>6</v>
      </c>
      <c r="X1177">
        <v>6</v>
      </c>
      <c r="Y1177">
        <v>6</v>
      </c>
      <c r="Z1177">
        <v>6</v>
      </c>
      <c r="AA1177">
        <v>0</v>
      </c>
      <c r="AB1177">
        <v>0</v>
      </c>
      <c r="AC1177">
        <v>0</v>
      </c>
      <c r="AD1177">
        <v>0</v>
      </c>
      <c r="AE1177">
        <v>6</v>
      </c>
      <c r="AF1177">
        <v>6</v>
      </c>
      <c r="AI1177" t="s">
        <v>2537</v>
      </c>
      <c r="AJ1177" t="s">
        <v>989</v>
      </c>
      <c r="AK1177" t="s">
        <v>1039</v>
      </c>
      <c r="AL1177" t="s">
        <v>1008</v>
      </c>
      <c r="AM1177" t="s">
        <v>1009</v>
      </c>
      <c r="AN1177" t="s">
        <v>2538</v>
      </c>
      <c r="AO1177" t="s">
        <v>2539</v>
      </c>
      <c r="AP1177">
        <v>10</v>
      </c>
      <c r="AQ1177">
        <v>1</v>
      </c>
      <c r="AT1177" t="s">
        <v>2540</v>
      </c>
      <c r="AU1177" t="s">
        <v>2562</v>
      </c>
      <c r="AV1177" t="s">
        <v>765</v>
      </c>
      <c r="AW1177" t="s">
        <v>765</v>
      </c>
      <c r="AX1177" t="s">
        <v>990</v>
      </c>
      <c r="AY1177">
        <v>0</v>
      </c>
      <c r="AZ1177" t="s">
        <v>994</v>
      </c>
      <c r="BA1177">
        <v>1179740891620</v>
      </c>
      <c r="BD1177">
        <v>1</v>
      </c>
      <c r="BF1177" t="s">
        <v>2563</v>
      </c>
      <c r="BG1177">
        <v>1333314600</v>
      </c>
      <c r="BH1177" t="s">
        <v>995</v>
      </c>
      <c r="BI1177">
        <v>6</v>
      </c>
      <c r="BJ1177">
        <v>6</v>
      </c>
      <c r="BK1177">
        <v>1300</v>
      </c>
      <c r="BL1177" t="s">
        <v>2543</v>
      </c>
    </row>
    <row r="1178" spans="3:64">
      <c r="C1178" s="2">
        <v>244482</v>
      </c>
      <c r="D1178" s="2">
        <v>244482</v>
      </c>
      <c r="F1178">
        <v>489</v>
      </c>
      <c r="G1178" t="s">
        <v>2531</v>
      </c>
      <c r="H1178">
        <v>23</v>
      </c>
      <c r="I1178" t="s">
        <v>2532</v>
      </c>
      <c r="J1178" t="s">
        <v>985</v>
      </c>
      <c r="K1178" t="s">
        <v>986</v>
      </c>
      <c r="L1178">
        <v>923</v>
      </c>
      <c r="N1178" t="s">
        <v>2987</v>
      </c>
      <c r="O1178" t="s">
        <v>2988</v>
      </c>
      <c r="P1178">
        <v>1</v>
      </c>
      <c r="Q1178" t="s">
        <v>2989</v>
      </c>
      <c r="R1178" s="2">
        <v>244481</v>
      </c>
      <c r="S1178" s="2">
        <v>244482</v>
      </c>
      <c r="T1178" t="s">
        <v>2990</v>
      </c>
      <c r="U1178">
        <v>23015267</v>
      </c>
      <c r="V1178" t="s">
        <v>183</v>
      </c>
      <c r="W1178">
        <v>5</v>
      </c>
      <c r="X1178">
        <v>5</v>
      </c>
      <c r="Y1178">
        <v>5</v>
      </c>
      <c r="Z1178">
        <v>5</v>
      </c>
      <c r="AA1178">
        <v>0</v>
      </c>
      <c r="AB1178">
        <v>0</v>
      </c>
      <c r="AC1178">
        <v>0</v>
      </c>
      <c r="AD1178">
        <v>0</v>
      </c>
      <c r="AE1178">
        <v>5</v>
      </c>
      <c r="AF1178">
        <v>5</v>
      </c>
      <c r="AI1178" t="s">
        <v>2537</v>
      </c>
      <c r="AJ1178" t="s">
        <v>989</v>
      </c>
      <c r="AK1178" t="s">
        <v>1039</v>
      </c>
      <c r="AL1178" t="s">
        <v>1008</v>
      </c>
      <c r="AM1178" t="s">
        <v>1009</v>
      </c>
      <c r="AN1178" t="s">
        <v>2538</v>
      </c>
      <c r="AO1178" t="s">
        <v>2539</v>
      </c>
      <c r="AP1178">
        <v>10</v>
      </c>
      <c r="AQ1178">
        <v>1</v>
      </c>
      <c r="AT1178" t="s">
        <v>2540</v>
      </c>
      <c r="AU1178" t="s">
        <v>2562</v>
      </c>
      <c r="AV1178" t="s">
        <v>765</v>
      </c>
      <c r="AW1178" t="s">
        <v>765</v>
      </c>
      <c r="AX1178" t="s">
        <v>990</v>
      </c>
      <c r="AY1178">
        <v>0</v>
      </c>
      <c r="AZ1178" t="s">
        <v>994</v>
      </c>
      <c r="BA1178">
        <v>1179740891620</v>
      </c>
      <c r="BD1178">
        <v>1</v>
      </c>
      <c r="BF1178" t="s">
        <v>2563</v>
      </c>
      <c r="BG1178">
        <v>1333314600</v>
      </c>
      <c r="BH1178" t="s">
        <v>995</v>
      </c>
      <c r="BI1178">
        <v>5</v>
      </c>
      <c r="BJ1178">
        <v>5</v>
      </c>
      <c r="BK1178">
        <v>1300</v>
      </c>
      <c r="BL1178" t="s">
        <v>2543</v>
      </c>
    </row>
    <row r="1179" spans="3:64">
      <c r="C1179" s="2">
        <v>244482</v>
      </c>
      <c r="D1179" s="2">
        <v>244482</v>
      </c>
      <c r="F1179">
        <v>489</v>
      </c>
      <c r="G1179" t="s">
        <v>2531</v>
      </c>
      <c r="H1179">
        <v>23</v>
      </c>
      <c r="I1179" t="s">
        <v>2532</v>
      </c>
      <c r="J1179" t="s">
        <v>985</v>
      </c>
      <c r="K1179" t="s">
        <v>986</v>
      </c>
      <c r="L1179">
        <v>923</v>
      </c>
      <c r="N1179" t="s">
        <v>2987</v>
      </c>
      <c r="O1179" t="s">
        <v>2988</v>
      </c>
      <c r="P1179">
        <v>1</v>
      </c>
      <c r="Q1179" t="s">
        <v>2989</v>
      </c>
      <c r="R1179" s="2">
        <v>244481</v>
      </c>
      <c r="S1179" s="2">
        <v>244482</v>
      </c>
      <c r="T1179" t="s">
        <v>2990</v>
      </c>
      <c r="U1179">
        <v>23086963</v>
      </c>
      <c r="V1179" t="s">
        <v>142</v>
      </c>
      <c r="W1179">
        <v>3</v>
      </c>
      <c r="X1179">
        <v>3</v>
      </c>
      <c r="Y1179">
        <v>3</v>
      </c>
      <c r="Z1179">
        <v>3</v>
      </c>
      <c r="AA1179">
        <v>0</v>
      </c>
      <c r="AB1179">
        <v>0</v>
      </c>
      <c r="AC1179">
        <v>0</v>
      </c>
      <c r="AD1179">
        <v>0</v>
      </c>
      <c r="AE1179">
        <v>3</v>
      </c>
      <c r="AF1179">
        <v>3</v>
      </c>
      <c r="AI1179" t="s">
        <v>2537</v>
      </c>
      <c r="AJ1179" t="s">
        <v>989</v>
      </c>
      <c r="AK1179" t="s">
        <v>1039</v>
      </c>
      <c r="AL1179" t="s">
        <v>1008</v>
      </c>
      <c r="AM1179" t="s">
        <v>1009</v>
      </c>
      <c r="AN1179" t="s">
        <v>2538</v>
      </c>
      <c r="AO1179" t="s">
        <v>2539</v>
      </c>
      <c r="AP1179">
        <v>10</v>
      </c>
      <c r="AQ1179">
        <v>1</v>
      </c>
      <c r="AT1179" t="s">
        <v>2540</v>
      </c>
      <c r="AU1179" t="s">
        <v>2562</v>
      </c>
      <c r="AV1179" t="s">
        <v>765</v>
      </c>
      <c r="AW1179" t="s">
        <v>765</v>
      </c>
      <c r="AX1179" t="s">
        <v>990</v>
      </c>
      <c r="AY1179">
        <v>0</v>
      </c>
      <c r="AZ1179" t="s">
        <v>994</v>
      </c>
      <c r="BA1179">
        <v>1179740891620</v>
      </c>
      <c r="BD1179">
        <v>1</v>
      </c>
      <c r="BF1179" t="s">
        <v>2563</v>
      </c>
      <c r="BG1179">
        <v>1333314600</v>
      </c>
      <c r="BH1179" t="s">
        <v>995</v>
      </c>
      <c r="BI1179">
        <v>3</v>
      </c>
      <c r="BJ1179">
        <v>3</v>
      </c>
      <c r="BK1179">
        <v>1300</v>
      </c>
      <c r="BL1179" t="s">
        <v>2543</v>
      </c>
    </row>
    <row r="1180" spans="3:64">
      <c r="C1180" s="2">
        <v>244482</v>
      </c>
      <c r="D1180" s="2">
        <v>244482</v>
      </c>
      <c r="F1180">
        <v>489</v>
      </c>
      <c r="G1180" t="s">
        <v>2531</v>
      </c>
      <c r="H1180">
        <v>23</v>
      </c>
      <c r="I1180" t="s">
        <v>2532</v>
      </c>
      <c r="J1180" t="s">
        <v>985</v>
      </c>
      <c r="K1180" t="s">
        <v>986</v>
      </c>
      <c r="L1180">
        <v>923</v>
      </c>
      <c r="N1180" t="s">
        <v>2991</v>
      </c>
      <c r="O1180" t="s">
        <v>2992</v>
      </c>
      <c r="P1180">
        <v>1</v>
      </c>
      <c r="Q1180" t="s">
        <v>2993</v>
      </c>
      <c r="R1180" s="2">
        <v>244481</v>
      </c>
      <c r="S1180" s="2">
        <v>244482</v>
      </c>
      <c r="T1180" t="s">
        <v>2994</v>
      </c>
      <c r="U1180">
        <v>23092558</v>
      </c>
      <c r="V1180" t="s">
        <v>251</v>
      </c>
      <c r="W1180">
        <v>5</v>
      </c>
      <c r="X1180">
        <v>5</v>
      </c>
      <c r="Y1180">
        <v>5</v>
      </c>
      <c r="Z1180">
        <v>5</v>
      </c>
      <c r="AA1180">
        <v>0</v>
      </c>
      <c r="AB1180">
        <v>0</v>
      </c>
      <c r="AC1180">
        <v>0</v>
      </c>
      <c r="AD1180">
        <v>0</v>
      </c>
      <c r="AE1180">
        <v>5</v>
      </c>
      <c r="AF1180">
        <v>5</v>
      </c>
      <c r="AI1180" t="s">
        <v>2537</v>
      </c>
      <c r="AJ1180" t="s">
        <v>989</v>
      </c>
      <c r="AK1180" t="s">
        <v>1039</v>
      </c>
      <c r="AL1180" t="s">
        <v>1008</v>
      </c>
      <c r="AM1180" t="s">
        <v>1009</v>
      </c>
      <c r="AN1180" t="s">
        <v>2538</v>
      </c>
      <c r="AO1180" t="s">
        <v>2539</v>
      </c>
      <c r="AP1180">
        <v>10</v>
      </c>
      <c r="AQ1180">
        <v>1</v>
      </c>
      <c r="AT1180" t="s">
        <v>2540</v>
      </c>
      <c r="AU1180" t="s">
        <v>2562</v>
      </c>
      <c r="AV1180" t="s">
        <v>765</v>
      </c>
      <c r="AW1180" t="s">
        <v>765</v>
      </c>
      <c r="AX1180" t="s">
        <v>990</v>
      </c>
      <c r="AY1180">
        <v>0</v>
      </c>
      <c r="AZ1180" t="s">
        <v>994</v>
      </c>
      <c r="BA1180">
        <v>1179740891654</v>
      </c>
      <c r="BD1180">
        <v>1</v>
      </c>
      <c r="BF1180" t="s">
        <v>2563</v>
      </c>
      <c r="BG1180">
        <v>1333314600</v>
      </c>
      <c r="BH1180" t="s">
        <v>995</v>
      </c>
      <c r="BI1180">
        <v>5</v>
      </c>
      <c r="BJ1180">
        <v>5</v>
      </c>
      <c r="BK1180">
        <v>1300</v>
      </c>
      <c r="BL1180" t="s">
        <v>2543</v>
      </c>
    </row>
    <row r="1181" spans="3:64">
      <c r="C1181" s="2">
        <v>244482</v>
      </c>
      <c r="D1181" s="2">
        <v>244482</v>
      </c>
      <c r="F1181">
        <v>489</v>
      </c>
      <c r="G1181" t="s">
        <v>2531</v>
      </c>
      <c r="H1181">
        <v>23</v>
      </c>
      <c r="I1181" t="s">
        <v>2532</v>
      </c>
      <c r="J1181" t="s">
        <v>985</v>
      </c>
      <c r="K1181" t="s">
        <v>986</v>
      </c>
      <c r="L1181">
        <v>923</v>
      </c>
      <c r="N1181" t="s">
        <v>2991</v>
      </c>
      <c r="O1181" t="s">
        <v>2992</v>
      </c>
      <c r="P1181">
        <v>1</v>
      </c>
      <c r="Q1181" t="s">
        <v>2993</v>
      </c>
      <c r="R1181" s="2">
        <v>244481</v>
      </c>
      <c r="S1181" s="2">
        <v>244482</v>
      </c>
      <c r="T1181" t="s">
        <v>2994</v>
      </c>
      <c r="U1181">
        <v>23088348</v>
      </c>
      <c r="V1181" t="s">
        <v>78</v>
      </c>
      <c r="W1181">
        <v>5</v>
      </c>
      <c r="X1181">
        <v>5</v>
      </c>
      <c r="Y1181">
        <v>5</v>
      </c>
      <c r="Z1181">
        <v>5</v>
      </c>
      <c r="AA1181">
        <v>0</v>
      </c>
      <c r="AB1181">
        <v>0</v>
      </c>
      <c r="AC1181">
        <v>0</v>
      </c>
      <c r="AD1181">
        <v>0</v>
      </c>
      <c r="AE1181">
        <v>5</v>
      </c>
      <c r="AF1181">
        <v>5</v>
      </c>
      <c r="AI1181" t="s">
        <v>2537</v>
      </c>
      <c r="AJ1181" t="s">
        <v>989</v>
      </c>
      <c r="AK1181" t="s">
        <v>1007</v>
      </c>
      <c r="AL1181" t="s">
        <v>1008</v>
      </c>
      <c r="AM1181" t="s">
        <v>1009</v>
      </c>
      <c r="AN1181" t="s">
        <v>2538</v>
      </c>
      <c r="AO1181" t="s">
        <v>2539</v>
      </c>
      <c r="AP1181">
        <v>10</v>
      </c>
      <c r="AQ1181">
        <v>1</v>
      </c>
      <c r="AT1181" t="s">
        <v>2540</v>
      </c>
      <c r="AU1181" t="s">
        <v>2562</v>
      </c>
      <c r="AV1181" t="s">
        <v>765</v>
      </c>
      <c r="AW1181" t="s">
        <v>765</v>
      </c>
      <c r="AX1181" t="s">
        <v>990</v>
      </c>
      <c r="AY1181">
        <v>0</v>
      </c>
      <c r="AZ1181" t="s">
        <v>994</v>
      </c>
      <c r="BA1181">
        <v>1179740891654</v>
      </c>
      <c r="BD1181">
        <v>1</v>
      </c>
      <c r="BF1181" t="s">
        <v>2563</v>
      </c>
      <c r="BG1181">
        <v>1333314600</v>
      </c>
      <c r="BH1181" t="s">
        <v>995</v>
      </c>
      <c r="BI1181">
        <v>5</v>
      </c>
      <c r="BJ1181">
        <v>5</v>
      </c>
      <c r="BK1181">
        <v>1300</v>
      </c>
      <c r="BL1181" t="s">
        <v>2543</v>
      </c>
    </row>
    <row r="1182" spans="3:64">
      <c r="C1182" s="2">
        <v>244482</v>
      </c>
      <c r="D1182" s="2">
        <v>244482</v>
      </c>
      <c r="F1182">
        <v>489</v>
      </c>
      <c r="G1182" t="s">
        <v>2531</v>
      </c>
      <c r="H1182">
        <v>23</v>
      </c>
      <c r="I1182" t="s">
        <v>2532</v>
      </c>
      <c r="J1182" t="s">
        <v>985</v>
      </c>
      <c r="K1182" t="s">
        <v>986</v>
      </c>
      <c r="L1182">
        <v>923</v>
      </c>
      <c r="N1182" t="s">
        <v>2991</v>
      </c>
      <c r="O1182" t="s">
        <v>2992</v>
      </c>
      <c r="P1182">
        <v>1</v>
      </c>
      <c r="Q1182" t="s">
        <v>2993</v>
      </c>
      <c r="R1182" s="2">
        <v>244481</v>
      </c>
      <c r="S1182" s="2">
        <v>244482</v>
      </c>
      <c r="T1182" t="s">
        <v>2994</v>
      </c>
      <c r="U1182">
        <v>23086969</v>
      </c>
      <c r="V1182" t="s">
        <v>189</v>
      </c>
      <c r="W1182">
        <v>9</v>
      </c>
      <c r="X1182">
        <v>9</v>
      </c>
      <c r="Y1182">
        <v>9</v>
      </c>
      <c r="Z1182">
        <v>9</v>
      </c>
      <c r="AA1182">
        <v>0</v>
      </c>
      <c r="AB1182">
        <v>0</v>
      </c>
      <c r="AC1182">
        <v>0</v>
      </c>
      <c r="AD1182">
        <v>0</v>
      </c>
      <c r="AE1182">
        <v>9</v>
      </c>
      <c r="AF1182">
        <v>9</v>
      </c>
      <c r="AI1182" t="s">
        <v>2537</v>
      </c>
      <c r="AJ1182" t="s">
        <v>989</v>
      </c>
      <c r="AK1182" t="s">
        <v>1039</v>
      </c>
      <c r="AL1182" t="s">
        <v>1008</v>
      </c>
      <c r="AM1182" t="s">
        <v>1009</v>
      </c>
      <c r="AN1182" t="s">
        <v>2538</v>
      </c>
      <c r="AO1182" t="s">
        <v>2539</v>
      </c>
      <c r="AP1182">
        <v>10</v>
      </c>
      <c r="AQ1182">
        <v>1</v>
      </c>
      <c r="AT1182" t="s">
        <v>2540</v>
      </c>
      <c r="AU1182" t="s">
        <v>2562</v>
      </c>
      <c r="AV1182" t="s">
        <v>765</v>
      </c>
      <c r="AW1182" t="s">
        <v>765</v>
      </c>
      <c r="AX1182" t="s">
        <v>990</v>
      </c>
      <c r="AY1182">
        <v>0</v>
      </c>
      <c r="AZ1182" t="s">
        <v>994</v>
      </c>
      <c r="BA1182">
        <v>1179740891654</v>
      </c>
      <c r="BD1182">
        <v>1</v>
      </c>
      <c r="BF1182" t="s">
        <v>2563</v>
      </c>
      <c r="BG1182">
        <v>1333314600</v>
      </c>
      <c r="BH1182" t="s">
        <v>995</v>
      </c>
      <c r="BI1182">
        <v>9</v>
      </c>
      <c r="BJ1182">
        <v>9</v>
      </c>
      <c r="BK1182">
        <v>1300</v>
      </c>
      <c r="BL1182" t="s">
        <v>2543</v>
      </c>
    </row>
    <row r="1183" spans="3:64">
      <c r="C1183" s="2">
        <v>244482</v>
      </c>
      <c r="D1183" s="2">
        <v>244482</v>
      </c>
      <c r="F1183">
        <v>489</v>
      </c>
      <c r="G1183" t="s">
        <v>2531</v>
      </c>
      <c r="H1183">
        <v>23</v>
      </c>
      <c r="I1183" t="s">
        <v>2532</v>
      </c>
      <c r="J1183" t="s">
        <v>985</v>
      </c>
      <c r="K1183" t="s">
        <v>986</v>
      </c>
      <c r="L1183">
        <v>923</v>
      </c>
      <c r="N1183" t="s">
        <v>2991</v>
      </c>
      <c r="O1183" t="s">
        <v>2992</v>
      </c>
      <c r="P1183">
        <v>1</v>
      </c>
      <c r="Q1183" t="s">
        <v>2993</v>
      </c>
      <c r="R1183" s="2">
        <v>244481</v>
      </c>
      <c r="S1183" s="2">
        <v>244482</v>
      </c>
      <c r="T1183" t="s">
        <v>2994</v>
      </c>
      <c r="U1183">
        <v>23095553</v>
      </c>
      <c r="V1183" t="s">
        <v>67</v>
      </c>
      <c r="W1183">
        <v>3</v>
      </c>
      <c r="X1183">
        <v>3</v>
      </c>
      <c r="Y1183">
        <v>3</v>
      </c>
      <c r="Z1183">
        <v>3</v>
      </c>
      <c r="AA1183">
        <v>0</v>
      </c>
      <c r="AB1183">
        <v>0</v>
      </c>
      <c r="AC1183">
        <v>0</v>
      </c>
      <c r="AD1183">
        <v>0</v>
      </c>
      <c r="AE1183">
        <v>3</v>
      </c>
      <c r="AF1183">
        <v>3</v>
      </c>
      <c r="AI1183" t="s">
        <v>2537</v>
      </c>
      <c r="AJ1183" t="s">
        <v>989</v>
      </c>
      <c r="AK1183" t="s">
        <v>1007</v>
      </c>
      <c r="AL1183" t="s">
        <v>1008</v>
      </c>
      <c r="AM1183" t="s">
        <v>1009</v>
      </c>
      <c r="AN1183" t="s">
        <v>2538</v>
      </c>
      <c r="AO1183" t="s">
        <v>2539</v>
      </c>
      <c r="AP1183">
        <v>10</v>
      </c>
      <c r="AQ1183">
        <v>1</v>
      </c>
      <c r="AT1183" t="s">
        <v>2540</v>
      </c>
      <c r="AU1183" t="s">
        <v>2562</v>
      </c>
      <c r="AV1183" t="s">
        <v>765</v>
      </c>
      <c r="AW1183" t="s">
        <v>765</v>
      </c>
      <c r="AX1183" t="s">
        <v>990</v>
      </c>
      <c r="AY1183">
        <v>0</v>
      </c>
      <c r="AZ1183" t="s">
        <v>994</v>
      </c>
      <c r="BA1183">
        <v>1179740891654</v>
      </c>
      <c r="BD1183">
        <v>1</v>
      </c>
      <c r="BF1183" t="s">
        <v>2563</v>
      </c>
      <c r="BG1183">
        <v>1333314600</v>
      </c>
      <c r="BH1183" t="s">
        <v>995</v>
      </c>
      <c r="BI1183">
        <v>3</v>
      </c>
      <c r="BJ1183">
        <v>3</v>
      </c>
      <c r="BK1183">
        <v>1300</v>
      </c>
      <c r="BL1183" t="s">
        <v>2543</v>
      </c>
    </row>
    <row r="1184" spans="3:64">
      <c r="C1184" s="2">
        <v>244482</v>
      </c>
      <c r="D1184" s="2">
        <v>244482</v>
      </c>
      <c r="F1184">
        <v>489</v>
      </c>
      <c r="G1184" t="s">
        <v>2531</v>
      </c>
      <c r="H1184">
        <v>23</v>
      </c>
      <c r="I1184" t="s">
        <v>2532</v>
      </c>
      <c r="J1184" t="s">
        <v>985</v>
      </c>
      <c r="K1184" t="s">
        <v>986</v>
      </c>
      <c r="L1184">
        <v>923</v>
      </c>
      <c r="N1184" t="s">
        <v>2991</v>
      </c>
      <c r="O1184" t="s">
        <v>2992</v>
      </c>
      <c r="P1184">
        <v>1</v>
      </c>
      <c r="Q1184" t="s">
        <v>2993</v>
      </c>
      <c r="R1184" s="2">
        <v>244481</v>
      </c>
      <c r="S1184" s="2">
        <v>244482</v>
      </c>
      <c r="T1184" t="s">
        <v>2994</v>
      </c>
      <c r="U1184">
        <v>23090967</v>
      </c>
      <c r="V1184" t="s">
        <v>63</v>
      </c>
      <c r="W1184">
        <v>6</v>
      </c>
      <c r="X1184">
        <v>6</v>
      </c>
      <c r="Y1184">
        <v>6</v>
      </c>
      <c r="Z1184">
        <v>6</v>
      </c>
      <c r="AA1184">
        <v>0</v>
      </c>
      <c r="AB1184">
        <v>0</v>
      </c>
      <c r="AC1184">
        <v>0</v>
      </c>
      <c r="AD1184">
        <v>0</v>
      </c>
      <c r="AE1184">
        <v>6</v>
      </c>
      <c r="AF1184">
        <v>6</v>
      </c>
      <c r="AI1184" t="s">
        <v>2537</v>
      </c>
      <c r="AJ1184" t="s">
        <v>989</v>
      </c>
      <c r="AK1184" t="s">
        <v>1007</v>
      </c>
      <c r="AL1184" t="s">
        <v>1008</v>
      </c>
      <c r="AM1184" t="s">
        <v>1009</v>
      </c>
      <c r="AN1184" t="s">
        <v>2538</v>
      </c>
      <c r="AO1184" t="s">
        <v>2539</v>
      </c>
      <c r="AP1184">
        <v>10</v>
      </c>
      <c r="AQ1184">
        <v>1</v>
      </c>
      <c r="AT1184" t="s">
        <v>2540</v>
      </c>
      <c r="AU1184" t="s">
        <v>2562</v>
      </c>
      <c r="AV1184" t="s">
        <v>765</v>
      </c>
      <c r="AW1184" t="s">
        <v>765</v>
      </c>
      <c r="AX1184" t="s">
        <v>990</v>
      </c>
      <c r="AY1184">
        <v>0</v>
      </c>
      <c r="AZ1184" t="s">
        <v>994</v>
      </c>
      <c r="BA1184">
        <v>1179740891654</v>
      </c>
      <c r="BD1184">
        <v>1</v>
      </c>
      <c r="BF1184" t="s">
        <v>2563</v>
      </c>
      <c r="BG1184">
        <v>1333314600</v>
      </c>
      <c r="BH1184" t="s">
        <v>995</v>
      </c>
      <c r="BI1184">
        <v>6</v>
      </c>
      <c r="BJ1184">
        <v>6</v>
      </c>
      <c r="BK1184">
        <v>1300</v>
      </c>
      <c r="BL1184" t="s">
        <v>2543</v>
      </c>
    </row>
    <row r="1185" spans="3:64">
      <c r="C1185" s="2">
        <v>244482</v>
      </c>
      <c r="D1185" s="2">
        <v>244482</v>
      </c>
      <c r="F1185">
        <v>489</v>
      </c>
      <c r="G1185" t="s">
        <v>2531</v>
      </c>
      <c r="H1185">
        <v>23</v>
      </c>
      <c r="I1185" t="s">
        <v>2532</v>
      </c>
      <c r="J1185" t="s">
        <v>985</v>
      </c>
      <c r="K1185" t="s">
        <v>986</v>
      </c>
      <c r="L1185">
        <v>923</v>
      </c>
      <c r="N1185" t="s">
        <v>2991</v>
      </c>
      <c r="O1185" t="s">
        <v>2992</v>
      </c>
      <c r="P1185">
        <v>1</v>
      </c>
      <c r="Q1185" t="s">
        <v>2993</v>
      </c>
      <c r="R1185" s="2">
        <v>244481</v>
      </c>
      <c r="S1185" s="2">
        <v>244482</v>
      </c>
      <c r="T1185" t="s">
        <v>2994</v>
      </c>
      <c r="U1185">
        <v>23090984</v>
      </c>
      <c r="V1185" t="s">
        <v>227</v>
      </c>
      <c r="W1185">
        <v>3</v>
      </c>
      <c r="X1185">
        <v>3</v>
      </c>
      <c r="Y1185">
        <v>3</v>
      </c>
      <c r="Z1185">
        <v>3</v>
      </c>
      <c r="AA1185">
        <v>0</v>
      </c>
      <c r="AB1185">
        <v>0</v>
      </c>
      <c r="AC1185">
        <v>0</v>
      </c>
      <c r="AD1185">
        <v>0</v>
      </c>
      <c r="AE1185">
        <v>3</v>
      </c>
      <c r="AF1185">
        <v>3</v>
      </c>
      <c r="AI1185" t="s">
        <v>2537</v>
      </c>
      <c r="AJ1185" t="s">
        <v>989</v>
      </c>
      <c r="AK1185" t="s">
        <v>1039</v>
      </c>
      <c r="AL1185" t="s">
        <v>1008</v>
      </c>
      <c r="AM1185" t="s">
        <v>1009</v>
      </c>
      <c r="AN1185" t="s">
        <v>2538</v>
      </c>
      <c r="AO1185" t="s">
        <v>2539</v>
      </c>
      <c r="AP1185">
        <v>10</v>
      </c>
      <c r="AQ1185">
        <v>1</v>
      </c>
      <c r="AT1185" t="s">
        <v>2540</v>
      </c>
      <c r="AU1185" t="s">
        <v>2562</v>
      </c>
      <c r="AV1185" t="s">
        <v>765</v>
      </c>
      <c r="AW1185" t="s">
        <v>765</v>
      </c>
      <c r="AX1185" t="s">
        <v>990</v>
      </c>
      <c r="AY1185">
        <v>0</v>
      </c>
      <c r="AZ1185" t="s">
        <v>994</v>
      </c>
      <c r="BA1185">
        <v>1179740891654</v>
      </c>
      <c r="BD1185">
        <v>1</v>
      </c>
      <c r="BF1185" t="s">
        <v>2563</v>
      </c>
      <c r="BG1185">
        <v>1333314600</v>
      </c>
      <c r="BH1185" t="s">
        <v>995</v>
      </c>
      <c r="BI1185">
        <v>3</v>
      </c>
      <c r="BJ1185">
        <v>3</v>
      </c>
      <c r="BK1185">
        <v>1300</v>
      </c>
      <c r="BL1185" t="s">
        <v>2543</v>
      </c>
    </row>
    <row r="1186" spans="3:64">
      <c r="C1186" s="2">
        <v>244482</v>
      </c>
      <c r="D1186" s="2">
        <v>244482</v>
      </c>
      <c r="F1186">
        <v>489</v>
      </c>
      <c r="G1186" t="s">
        <v>2531</v>
      </c>
      <c r="H1186">
        <v>23</v>
      </c>
      <c r="I1186" t="s">
        <v>2532</v>
      </c>
      <c r="J1186" t="s">
        <v>985</v>
      </c>
      <c r="K1186" t="s">
        <v>986</v>
      </c>
      <c r="L1186">
        <v>923</v>
      </c>
      <c r="N1186" t="s">
        <v>2991</v>
      </c>
      <c r="O1186" t="s">
        <v>2992</v>
      </c>
      <c r="P1186">
        <v>1</v>
      </c>
      <c r="Q1186" t="s">
        <v>2993</v>
      </c>
      <c r="R1186" s="2">
        <v>244481</v>
      </c>
      <c r="S1186" s="2">
        <v>244482</v>
      </c>
      <c r="T1186" t="s">
        <v>2994</v>
      </c>
      <c r="U1186">
        <v>23039556</v>
      </c>
      <c r="V1186" t="s">
        <v>267</v>
      </c>
      <c r="W1186">
        <v>3</v>
      </c>
      <c r="X1186">
        <v>15</v>
      </c>
      <c r="Y1186">
        <v>3</v>
      </c>
      <c r="Z1186">
        <v>15</v>
      </c>
      <c r="AA1186">
        <v>0</v>
      </c>
      <c r="AB1186">
        <v>0</v>
      </c>
      <c r="AC1186">
        <v>0</v>
      </c>
      <c r="AD1186">
        <v>0</v>
      </c>
      <c r="AE1186">
        <v>3</v>
      </c>
      <c r="AF1186">
        <v>15</v>
      </c>
      <c r="AI1186" t="s">
        <v>2537</v>
      </c>
      <c r="AJ1186" t="s">
        <v>989</v>
      </c>
      <c r="AK1186" t="s">
        <v>1039</v>
      </c>
      <c r="AL1186" t="s">
        <v>1008</v>
      </c>
      <c r="AM1186" t="s">
        <v>1009</v>
      </c>
      <c r="AN1186" t="s">
        <v>2538</v>
      </c>
      <c r="AO1186" t="s">
        <v>2539</v>
      </c>
      <c r="AP1186">
        <v>10</v>
      </c>
      <c r="AQ1186">
        <v>1</v>
      </c>
      <c r="AT1186" t="s">
        <v>2540</v>
      </c>
      <c r="AU1186" t="s">
        <v>2562</v>
      </c>
      <c r="AV1186" t="s">
        <v>1010</v>
      </c>
      <c r="AW1186" t="s">
        <v>765</v>
      </c>
      <c r="AX1186" t="s">
        <v>990</v>
      </c>
      <c r="AY1186">
        <v>0</v>
      </c>
      <c r="AZ1186" t="s">
        <v>994</v>
      </c>
      <c r="BA1186">
        <v>1179740891654</v>
      </c>
      <c r="BD1186">
        <v>1</v>
      </c>
      <c r="BF1186" t="s">
        <v>2563</v>
      </c>
      <c r="BG1186">
        <v>1333314600</v>
      </c>
      <c r="BH1186" t="s">
        <v>995</v>
      </c>
      <c r="BI1186">
        <v>3</v>
      </c>
      <c r="BJ1186">
        <v>15</v>
      </c>
      <c r="BK1186">
        <v>1300</v>
      </c>
      <c r="BL1186" t="s">
        <v>2543</v>
      </c>
    </row>
    <row r="1187" spans="3:64">
      <c r="C1187" s="2">
        <v>244482</v>
      </c>
      <c r="D1187" s="2">
        <v>244482</v>
      </c>
      <c r="F1187">
        <v>489</v>
      </c>
      <c r="G1187" t="s">
        <v>2531</v>
      </c>
      <c r="H1187">
        <v>23</v>
      </c>
      <c r="I1187" t="s">
        <v>2532</v>
      </c>
      <c r="J1187" t="s">
        <v>985</v>
      </c>
      <c r="K1187" t="s">
        <v>986</v>
      </c>
      <c r="L1187">
        <v>923</v>
      </c>
      <c r="N1187" t="s">
        <v>2991</v>
      </c>
      <c r="O1187" t="s">
        <v>2992</v>
      </c>
      <c r="P1187">
        <v>1</v>
      </c>
      <c r="Q1187" t="s">
        <v>2993</v>
      </c>
      <c r="R1187" s="2">
        <v>244481</v>
      </c>
      <c r="S1187" s="2">
        <v>244482</v>
      </c>
      <c r="T1187" t="s">
        <v>2994</v>
      </c>
      <c r="U1187">
        <v>23090974</v>
      </c>
      <c r="V1187" t="s">
        <v>211</v>
      </c>
      <c r="W1187">
        <v>6</v>
      </c>
      <c r="X1187">
        <v>6</v>
      </c>
      <c r="Y1187">
        <v>6</v>
      </c>
      <c r="Z1187">
        <v>6</v>
      </c>
      <c r="AA1187">
        <v>0</v>
      </c>
      <c r="AB1187">
        <v>0</v>
      </c>
      <c r="AC1187">
        <v>0</v>
      </c>
      <c r="AD1187">
        <v>0</v>
      </c>
      <c r="AE1187">
        <v>6</v>
      </c>
      <c r="AF1187">
        <v>6</v>
      </c>
      <c r="AI1187" t="s">
        <v>2537</v>
      </c>
      <c r="AJ1187" t="s">
        <v>989</v>
      </c>
      <c r="AK1187" t="s">
        <v>1039</v>
      </c>
      <c r="AL1187" t="s">
        <v>1008</v>
      </c>
      <c r="AM1187" t="s">
        <v>1009</v>
      </c>
      <c r="AN1187" t="s">
        <v>2538</v>
      </c>
      <c r="AO1187" t="s">
        <v>2539</v>
      </c>
      <c r="AP1187">
        <v>10</v>
      </c>
      <c r="AQ1187">
        <v>1</v>
      </c>
      <c r="AT1187" t="s">
        <v>2540</v>
      </c>
      <c r="AU1187" t="s">
        <v>2562</v>
      </c>
      <c r="AV1187" t="s">
        <v>765</v>
      </c>
      <c r="AW1187" t="s">
        <v>765</v>
      </c>
      <c r="AX1187" t="s">
        <v>990</v>
      </c>
      <c r="AY1187">
        <v>0</v>
      </c>
      <c r="AZ1187" t="s">
        <v>994</v>
      </c>
      <c r="BA1187">
        <v>1179740891654</v>
      </c>
      <c r="BD1187">
        <v>1</v>
      </c>
      <c r="BF1187" t="s">
        <v>2563</v>
      </c>
      <c r="BG1187">
        <v>1333314600</v>
      </c>
      <c r="BH1187" t="s">
        <v>995</v>
      </c>
      <c r="BI1187">
        <v>6</v>
      </c>
      <c r="BJ1187">
        <v>6</v>
      </c>
      <c r="BK1187">
        <v>1300</v>
      </c>
      <c r="BL1187" t="s">
        <v>2543</v>
      </c>
    </row>
    <row r="1188" spans="3:64">
      <c r="C1188" s="2">
        <v>244482</v>
      </c>
      <c r="D1188" s="2">
        <v>244482</v>
      </c>
      <c r="F1188">
        <v>489</v>
      </c>
      <c r="G1188" t="s">
        <v>2531</v>
      </c>
      <c r="H1188">
        <v>23</v>
      </c>
      <c r="I1188" t="s">
        <v>2532</v>
      </c>
      <c r="J1188" t="s">
        <v>985</v>
      </c>
      <c r="K1188" t="s">
        <v>986</v>
      </c>
      <c r="L1188">
        <v>923</v>
      </c>
      <c r="N1188" t="s">
        <v>2991</v>
      </c>
      <c r="O1188" t="s">
        <v>2992</v>
      </c>
      <c r="P1188">
        <v>1</v>
      </c>
      <c r="Q1188" t="s">
        <v>2993</v>
      </c>
      <c r="R1188" s="2">
        <v>244481</v>
      </c>
      <c r="S1188" s="2">
        <v>244482</v>
      </c>
      <c r="T1188" t="s">
        <v>2994</v>
      </c>
      <c r="U1188">
        <v>23090977</v>
      </c>
      <c r="V1188" t="s">
        <v>98</v>
      </c>
      <c r="W1188">
        <v>3</v>
      </c>
      <c r="X1188">
        <v>3</v>
      </c>
      <c r="Y1188">
        <v>3</v>
      </c>
      <c r="Z1188">
        <v>3</v>
      </c>
      <c r="AA1188">
        <v>0</v>
      </c>
      <c r="AB1188">
        <v>0</v>
      </c>
      <c r="AC1188">
        <v>0</v>
      </c>
      <c r="AD1188">
        <v>0</v>
      </c>
      <c r="AE1188">
        <v>3</v>
      </c>
      <c r="AF1188">
        <v>3</v>
      </c>
      <c r="AI1188" t="s">
        <v>2537</v>
      </c>
      <c r="AJ1188" t="s">
        <v>989</v>
      </c>
      <c r="AK1188" t="s">
        <v>1007</v>
      </c>
      <c r="AL1188" t="s">
        <v>1008</v>
      </c>
      <c r="AM1188" t="s">
        <v>1009</v>
      </c>
      <c r="AN1188" t="s">
        <v>2538</v>
      </c>
      <c r="AO1188" t="s">
        <v>2539</v>
      </c>
      <c r="AP1188">
        <v>10</v>
      </c>
      <c r="AQ1188">
        <v>1</v>
      </c>
      <c r="AT1188" t="s">
        <v>2540</v>
      </c>
      <c r="AU1188" t="s">
        <v>2562</v>
      </c>
      <c r="AV1188" t="s">
        <v>765</v>
      </c>
      <c r="AW1188" t="s">
        <v>765</v>
      </c>
      <c r="AX1188" t="s">
        <v>990</v>
      </c>
      <c r="AY1188">
        <v>0</v>
      </c>
      <c r="AZ1188" t="s">
        <v>994</v>
      </c>
      <c r="BA1188">
        <v>1179740891654</v>
      </c>
      <c r="BD1188">
        <v>1</v>
      </c>
      <c r="BF1188" t="s">
        <v>2563</v>
      </c>
      <c r="BG1188">
        <v>1333314600</v>
      </c>
      <c r="BH1188" t="s">
        <v>995</v>
      </c>
      <c r="BI1188">
        <v>3</v>
      </c>
      <c r="BJ1188">
        <v>3</v>
      </c>
      <c r="BK1188">
        <v>1300</v>
      </c>
      <c r="BL1188" t="s">
        <v>2543</v>
      </c>
    </row>
    <row r="1189" spans="3:64">
      <c r="C1189" s="2">
        <v>244482</v>
      </c>
      <c r="D1189" s="2">
        <v>244482</v>
      </c>
      <c r="F1189">
        <v>489</v>
      </c>
      <c r="G1189" t="s">
        <v>2531</v>
      </c>
      <c r="H1189">
        <v>23</v>
      </c>
      <c r="I1189" t="s">
        <v>2532</v>
      </c>
      <c r="J1189" t="s">
        <v>985</v>
      </c>
      <c r="K1189" t="s">
        <v>986</v>
      </c>
      <c r="L1189">
        <v>923</v>
      </c>
      <c r="N1189" t="s">
        <v>2991</v>
      </c>
      <c r="O1189" t="s">
        <v>2992</v>
      </c>
      <c r="P1189">
        <v>1</v>
      </c>
      <c r="Q1189" t="s">
        <v>2993</v>
      </c>
      <c r="R1189" s="2">
        <v>244481</v>
      </c>
      <c r="S1189" s="2">
        <v>244482</v>
      </c>
      <c r="T1189" t="s">
        <v>2994</v>
      </c>
      <c r="U1189">
        <v>23086967</v>
      </c>
      <c r="V1189" t="s">
        <v>209</v>
      </c>
      <c r="W1189">
        <v>6</v>
      </c>
      <c r="X1189">
        <v>6</v>
      </c>
      <c r="Y1189">
        <v>6</v>
      </c>
      <c r="Z1189">
        <v>6</v>
      </c>
      <c r="AA1189">
        <v>0</v>
      </c>
      <c r="AB1189">
        <v>0</v>
      </c>
      <c r="AC1189">
        <v>0</v>
      </c>
      <c r="AD1189">
        <v>0</v>
      </c>
      <c r="AE1189">
        <v>6</v>
      </c>
      <c r="AF1189">
        <v>6</v>
      </c>
      <c r="AI1189" t="s">
        <v>2537</v>
      </c>
      <c r="AJ1189" t="s">
        <v>989</v>
      </c>
      <c r="AK1189" t="s">
        <v>1039</v>
      </c>
      <c r="AL1189" t="s">
        <v>1008</v>
      </c>
      <c r="AM1189" t="s">
        <v>1009</v>
      </c>
      <c r="AN1189" t="s">
        <v>2538</v>
      </c>
      <c r="AO1189" t="s">
        <v>2539</v>
      </c>
      <c r="AP1189">
        <v>10</v>
      </c>
      <c r="AQ1189">
        <v>1</v>
      </c>
      <c r="AT1189" t="s">
        <v>2540</v>
      </c>
      <c r="AU1189" t="s">
        <v>2562</v>
      </c>
      <c r="AV1189" t="s">
        <v>765</v>
      </c>
      <c r="AW1189" t="s">
        <v>765</v>
      </c>
      <c r="AX1189" t="s">
        <v>990</v>
      </c>
      <c r="AY1189">
        <v>0</v>
      </c>
      <c r="AZ1189" t="s">
        <v>994</v>
      </c>
      <c r="BA1189">
        <v>1179740891654</v>
      </c>
      <c r="BD1189">
        <v>1</v>
      </c>
      <c r="BF1189" t="s">
        <v>2563</v>
      </c>
      <c r="BG1189">
        <v>1333314600</v>
      </c>
      <c r="BH1189" t="s">
        <v>995</v>
      </c>
      <c r="BI1189">
        <v>6</v>
      </c>
      <c r="BJ1189">
        <v>6</v>
      </c>
      <c r="BK1189">
        <v>1300</v>
      </c>
      <c r="BL1189" t="s">
        <v>2543</v>
      </c>
    </row>
    <row r="1190" spans="3:64">
      <c r="C1190" s="2">
        <v>244482</v>
      </c>
      <c r="D1190" s="2">
        <v>244482</v>
      </c>
      <c r="F1190">
        <v>489</v>
      </c>
      <c r="G1190" t="s">
        <v>2531</v>
      </c>
      <c r="H1190">
        <v>23</v>
      </c>
      <c r="I1190" t="s">
        <v>2532</v>
      </c>
      <c r="J1190" t="s">
        <v>985</v>
      </c>
      <c r="K1190" t="s">
        <v>986</v>
      </c>
      <c r="L1190">
        <v>923</v>
      </c>
      <c r="N1190" t="s">
        <v>2991</v>
      </c>
      <c r="O1190" t="s">
        <v>2992</v>
      </c>
      <c r="P1190">
        <v>1</v>
      </c>
      <c r="Q1190" t="s">
        <v>2993</v>
      </c>
      <c r="R1190" s="2">
        <v>244481</v>
      </c>
      <c r="S1190" s="2">
        <v>244482</v>
      </c>
      <c r="T1190" t="s">
        <v>2994</v>
      </c>
      <c r="U1190">
        <v>23086970</v>
      </c>
      <c r="V1190" t="s">
        <v>191</v>
      </c>
      <c r="W1190">
        <v>3</v>
      </c>
      <c r="X1190">
        <v>3</v>
      </c>
      <c r="Y1190">
        <v>3</v>
      </c>
      <c r="Z1190">
        <v>3</v>
      </c>
      <c r="AA1190">
        <v>0</v>
      </c>
      <c r="AB1190">
        <v>0</v>
      </c>
      <c r="AC1190">
        <v>0</v>
      </c>
      <c r="AD1190">
        <v>0</v>
      </c>
      <c r="AE1190">
        <v>3</v>
      </c>
      <c r="AF1190">
        <v>3</v>
      </c>
      <c r="AI1190" t="s">
        <v>2537</v>
      </c>
      <c r="AJ1190" t="s">
        <v>989</v>
      </c>
      <c r="AK1190" t="s">
        <v>1039</v>
      </c>
      <c r="AL1190" t="s">
        <v>1008</v>
      </c>
      <c r="AM1190" t="s">
        <v>1009</v>
      </c>
      <c r="AN1190" t="s">
        <v>2538</v>
      </c>
      <c r="AO1190" t="s">
        <v>2539</v>
      </c>
      <c r="AP1190">
        <v>10</v>
      </c>
      <c r="AQ1190">
        <v>1</v>
      </c>
      <c r="AT1190" t="s">
        <v>2540</v>
      </c>
      <c r="AU1190" t="s">
        <v>2562</v>
      </c>
      <c r="AV1190" t="s">
        <v>765</v>
      </c>
      <c r="AW1190" t="s">
        <v>765</v>
      </c>
      <c r="AX1190" t="s">
        <v>990</v>
      </c>
      <c r="AY1190">
        <v>0</v>
      </c>
      <c r="AZ1190" t="s">
        <v>994</v>
      </c>
      <c r="BA1190">
        <v>1179740891654</v>
      </c>
      <c r="BD1190">
        <v>1</v>
      </c>
      <c r="BF1190" t="s">
        <v>2563</v>
      </c>
      <c r="BG1190">
        <v>1333314600</v>
      </c>
      <c r="BH1190" t="s">
        <v>995</v>
      </c>
      <c r="BI1190">
        <v>3</v>
      </c>
      <c r="BJ1190">
        <v>3</v>
      </c>
      <c r="BK1190">
        <v>1300</v>
      </c>
      <c r="BL1190" t="s">
        <v>2543</v>
      </c>
    </row>
    <row r="1191" spans="3:64">
      <c r="C1191" s="2">
        <v>244482</v>
      </c>
      <c r="D1191" s="2">
        <v>244482</v>
      </c>
      <c r="F1191">
        <v>489</v>
      </c>
      <c r="G1191" t="s">
        <v>2531</v>
      </c>
      <c r="H1191">
        <v>23</v>
      </c>
      <c r="I1191" t="s">
        <v>2532</v>
      </c>
      <c r="J1191" t="s">
        <v>985</v>
      </c>
      <c r="K1191" t="s">
        <v>986</v>
      </c>
      <c r="L1191">
        <v>923</v>
      </c>
      <c r="N1191" t="s">
        <v>2991</v>
      </c>
      <c r="O1191" t="s">
        <v>2992</v>
      </c>
      <c r="P1191">
        <v>1</v>
      </c>
      <c r="Q1191" t="s">
        <v>2993</v>
      </c>
      <c r="R1191" s="2">
        <v>244481</v>
      </c>
      <c r="S1191" s="2">
        <v>244482</v>
      </c>
      <c r="T1191" t="s">
        <v>2994</v>
      </c>
      <c r="U1191">
        <v>23086963</v>
      </c>
      <c r="V1191" t="s">
        <v>142</v>
      </c>
      <c r="W1191">
        <v>9</v>
      </c>
      <c r="X1191">
        <v>9</v>
      </c>
      <c r="Y1191">
        <v>9</v>
      </c>
      <c r="Z1191">
        <v>9</v>
      </c>
      <c r="AA1191">
        <v>0</v>
      </c>
      <c r="AB1191">
        <v>0</v>
      </c>
      <c r="AC1191">
        <v>0</v>
      </c>
      <c r="AD1191">
        <v>0</v>
      </c>
      <c r="AE1191">
        <v>9</v>
      </c>
      <c r="AF1191">
        <v>9</v>
      </c>
      <c r="AI1191" t="s">
        <v>2537</v>
      </c>
      <c r="AJ1191" t="s">
        <v>989</v>
      </c>
      <c r="AK1191" t="s">
        <v>1039</v>
      </c>
      <c r="AL1191" t="s">
        <v>1008</v>
      </c>
      <c r="AM1191" t="s">
        <v>1009</v>
      </c>
      <c r="AN1191" t="s">
        <v>2538</v>
      </c>
      <c r="AO1191" t="s">
        <v>2539</v>
      </c>
      <c r="AP1191">
        <v>10</v>
      </c>
      <c r="AQ1191">
        <v>1</v>
      </c>
      <c r="AT1191" t="s">
        <v>2540</v>
      </c>
      <c r="AU1191" t="s">
        <v>2562</v>
      </c>
      <c r="AV1191" t="s">
        <v>765</v>
      </c>
      <c r="AW1191" t="s">
        <v>765</v>
      </c>
      <c r="AX1191" t="s">
        <v>990</v>
      </c>
      <c r="AY1191">
        <v>0</v>
      </c>
      <c r="AZ1191" t="s">
        <v>994</v>
      </c>
      <c r="BA1191">
        <v>1179740891654</v>
      </c>
      <c r="BD1191">
        <v>1</v>
      </c>
      <c r="BF1191" t="s">
        <v>2563</v>
      </c>
      <c r="BG1191">
        <v>1333314600</v>
      </c>
      <c r="BH1191" t="s">
        <v>995</v>
      </c>
      <c r="BI1191">
        <v>9</v>
      </c>
      <c r="BJ1191">
        <v>9</v>
      </c>
      <c r="BK1191">
        <v>1300</v>
      </c>
      <c r="BL1191" t="s">
        <v>2543</v>
      </c>
    </row>
    <row r="1192" spans="3:64">
      <c r="C1192" s="2">
        <v>244482</v>
      </c>
      <c r="D1192" s="2">
        <v>244482</v>
      </c>
      <c r="F1192">
        <v>489</v>
      </c>
      <c r="G1192" t="s">
        <v>2531</v>
      </c>
      <c r="H1192">
        <v>23</v>
      </c>
      <c r="I1192" t="s">
        <v>2532</v>
      </c>
      <c r="J1192" t="s">
        <v>985</v>
      </c>
      <c r="K1192" t="s">
        <v>986</v>
      </c>
      <c r="L1192">
        <v>923</v>
      </c>
      <c r="N1192" t="s">
        <v>2991</v>
      </c>
      <c r="O1192" t="s">
        <v>2992</v>
      </c>
      <c r="P1192">
        <v>1</v>
      </c>
      <c r="Q1192" t="s">
        <v>2993</v>
      </c>
      <c r="R1192" s="2">
        <v>244481</v>
      </c>
      <c r="S1192" s="2">
        <v>244482</v>
      </c>
      <c r="T1192" t="s">
        <v>2994</v>
      </c>
      <c r="U1192">
        <v>23086964</v>
      </c>
      <c r="V1192" t="s">
        <v>156</v>
      </c>
      <c r="W1192">
        <v>6</v>
      </c>
      <c r="X1192">
        <v>6</v>
      </c>
      <c r="Y1192">
        <v>6</v>
      </c>
      <c r="Z1192">
        <v>6</v>
      </c>
      <c r="AA1192">
        <v>0</v>
      </c>
      <c r="AB1192">
        <v>0</v>
      </c>
      <c r="AC1192">
        <v>0</v>
      </c>
      <c r="AD1192">
        <v>0</v>
      </c>
      <c r="AE1192">
        <v>6</v>
      </c>
      <c r="AF1192">
        <v>6</v>
      </c>
      <c r="AI1192" t="s">
        <v>2537</v>
      </c>
      <c r="AJ1192" t="s">
        <v>989</v>
      </c>
      <c r="AK1192" t="s">
        <v>1039</v>
      </c>
      <c r="AL1192" t="s">
        <v>1008</v>
      </c>
      <c r="AM1192" t="s">
        <v>1009</v>
      </c>
      <c r="AN1192" t="s">
        <v>2538</v>
      </c>
      <c r="AO1192" t="s">
        <v>2539</v>
      </c>
      <c r="AP1192">
        <v>10</v>
      </c>
      <c r="AQ1192">
        <v>1</v>
      </c>
      <c r="AT1192" t="s">
        <v>2540</v>
      </c>
      <c r="AU1192" t="s">
        <v>2562</v>
      </c>
      <c r="AV1192" t="s">
        <v>765</v>
      </c>
      <c r="AW1192" t="s">
        <v>765</v>
      </c>
      <c r="AX1192" t="s">
        <v>990</v>
      </c>
      <c r="AY1192">
        <v>0</v>
      </c>
      <c r="AZ1192" t="s">
        <v>994</v>
      </c>
      <c r="BA1192">
        <v>1179740891654</v>
      </c>
      <c r="BD1192">
        <v>1</v>
      </c>
      <c r="BF1192" t="s">
        <v>2563</v>
      </c>
      <c r="BG1192">
        <v>1333314600</v>
      </c>
      <c r="BH1192" t="s">
        <v>995</v>
      </c>
      <c r="BI1192">
        <v>6</v>
      </c>
      <c r="BJ1192">
        <v>6</v>
      </c>
      <c r="BK1192">
        <v>1300</v>
      </c>
      <c r="BL1192" t="s">
        <v>2543</v>
      </c>
    </row>
    <row r="1193" spans="3:64">
      <c r="C1193" s="2">
        <v>244482</v>
      </c>
      <c r="D1193" s="2">
        <v>244482</v>
      </c>
      <c r="F1193">
        <v>489</v>
      </c>
      <c r="G1193" t="s">
        <v>2531</v>
      </c>
      <c r="H1193">
        <v>23</v>
      </c>
      <c r="I1193" t="s">
        <v>2532</v>
      </c>
      <c r="J1193" t="s">
        <v>985</v>
      </c>
      <c r="K1193" t="s">
        <v>986</v>
      </c>
      <c r="L1193">
        <v>923</v>
      </c>
      <c r="N1193" t="s">
        <v>2991</v>
      </c>
      <c r="O1193" t="s">
        <v>2992</v>
      </c>
      <c r="P1193">
        <v>1</v>
      </c>
      <c r="Q1193" t="s">
        <v>2993</v>
      </c>
      <c r="R1193" s="2">
        <v>244481</v>
      </c>
      <c r="S1193" s="2">
        <v>244482</v>
      </c>
      <c r="T1193" t="s">
        <v>2994</v>
      </c>
      <c r="U1193">
        <v>23086965</v>
      </c>
      <c r="V1193" t="s">
        <v>225</v>
      </c>
      <c r="W1193">
        <v>6</v>
      </c>
      <c r="X1193">
        <v>6</v>
      </c>
      <c r="Y1193">
        <v>6</v>
      </c>
      <c r="Z1193">
        <v>6</v>
      </c>
      <c r="AA1193">
        <v>0</v>
      </c>
      <c r="AB1193">
        <v>0</v>
      </c>
      <c r="AC1193">
        <v>0</v>
      </c>
      <c r="AD1193">
        <v>0</v>
      </c>
      <c r="AE1193">
        <v>6</v>
      </c>
      <c r="AF1193">
        <v>6</v>
      </c>
      <c r="AI1193" t="s">
        <v>2537</v>
      </c>
      <c r="AJ1193" t="s">
        <v>989</v>
      </c>
      <c r="AK1193" t="s">
        <v>1039</v>
      </c>
      <c r="AL1193" t="s">
        <v>1008</v>
      </c>
      <c r="AM1193" t="s">
        <v>1009</v>
      </c>
      <c r="AN1193" t="s">
        <v>2538</v>
      </c>
      <c r="AO1193" t="s">
        <v>2539</v>
      </c>
      <c r="AP1193">
        <v>10</v>
      </c>
      <c r="AQ1193">
        <v>1</v>
      </c>
      <c r="AT1193" t="s">
        <v>2540</v>
      </c>
      <c r="AU1193" t="s">
        <v>2562</v>
      </c>
      <c r="AV1193" t="s">
        <v>765</v>
      </c>
      <c r="AW1193" t="s">
        <v>765</v>
      </c>
      <c r="AX1193" t="s">
        <v>990</v>
      </c>
      <c r="AY1193">
        <v>0</v>
      </c>
      <c r="AZ1193" t="s">
        <v>994</v>
      </c>
      <c r="BA1193">
        <v>1179740891654</v>
      </c>
      <c r="BD1193">
        <v>1</v>
      </c>
      <c r="BF1193" t="s">
        <v>2563</v>
      </c>
      <c r="BG1193">
        <v>1333314600</v>
      </c>
      <c r="BH1193" t="s">
        <v>995</v>
      </c>
      <c r="BI1193">
        <v>6</v>
      </c>
      <c r="BJ1193">
        <v>6</v>
      </c>
      <c r="BK1193">
        <v>1300</v>
      </c>
      <c r="BL1193" t="s">
        <v>2543</v>
      </c>
    </row>
    <row r="1194" spans="3:64">
      <c r="C1194" s="2">
        <v>244482</v>
      </c>
      <c r="D1194" s="2">
        <v>244482</v>
      </c>
      <c r="F1194">
        <v>489</v>
      </c>
      <c r="G1194" t="s">
        <v>2531</v>
      </c>
      <c r="H1194">
        <v>23</v>
      </c>
      <c r="I1194" t="s">
        <v>2532</v>
      </c>
      <c r="J1194" t="s">
        <v>985</v>
      </c>
      <c r="K1194" t="s">
        <v>986</v>
      </c>
      <c r="L1194">
        <v>923</v>
      </c>
      <c r="N1194" t="s">
        <v>2991</v>
      </c>
      <c r="O1194" t="s">
        <v>2992</v>
      </c>
      <c r="P1194">
        <v>1</v>
      </c>
      <c r="Q1194" t="s">
        <v>2993</v>
      </c>
      <c r="R1194" s="2">
        <v>244481</v>
      </c>
      <c r="S1194" s="2">
        <v>244482</v>
      </c>
      <c r="T1194" t="s">
        <v>2994</v>
      </c>
      <c r="U1194">
        <v>23086966</v>
      </c>
      <c r="V1194" t="s">
        <v>199</v>
      </c>
      <c r="W1194">
        <v>3</v>
      </c>
      <c r="X1194">
        <v>3</v>
      </c>
      <c r="Y1194">
        <v>3</v>
      </c>
      <c r="Z1194">
        <v>3</v>
      </c>
      <c r="AA1194">
        <v>0</v>
      </c>
      <c r="AB1194">
        <v>0</v>
      </c>
      <c r="AC1194">
        <v>0</v>
      </c>
      <c r="AD1194">
        <v>0</v>
      </c>
      <c r="AE1194">
        <v>3</v>
      </c>
      <c r="AF1194">
        <v>3</v>
      </c>
      <c r="AI1194" t="s">
        <v>2537</v>
      </c>
      <c r="AJ1194" t="s">
        <v>989</v>
      </c>
      <c r="AK1194" t="s">
        <v>1039</v>
      </c>
      <c r="AL1194" t="s">
        <v>1008</v>
      </c>
      <c r="AM1194" t="s">
        <v>1009</v>
      </c>
      <c r="AN1194" t="s">
        <v>2538</v>
      </c>
      <c r="AO1194" t="s">
        <v>2539</v>
      </c>
      <c r="AP1194">
        <v>10</v>
      </c>
      <c r="AQ1194">
        <v>1</v>
      </c>
      <c r="AT1194" t="s">
        <v>2540</v>
      </c>
      <c r="AU1194" t="s">
        <v>2562</v>
      </c>
      <c r="AV1194" t="s">
        <v>765</v>
      </c>
      <c r="AW1194" t="s">
        <v>765</v>
      </c>
      <c r="AX1194" t="s">
        <v>990</v>
      </c>
      <c r="AY1194">
        <v>0</v>
      </c>
      <c r="AZ1194" t="s">
        <v>994</v>
      </c>
      <c r="BA1194">
        <v>1179740891654</v>
      </c>
      <c r="BD1194">
        <v>1</v>
      </c>
      <c r="BF1194" t="s">
        <v>2563</v>
      </c>
      <c r="BG1194">
        <v>1333314600</v>
      </c>
      <c r="BH1194" t="s">
        <v>995</v>
      </c>
      <c r="BI1194">
        <v>3</v>
      </c>
      <c r="BJ1194">
        <v>3</v>
      </c>
      <c r="BK1194">
        <v>1300</v>
      </c>
      <c r="BL1194" t="s">
        <v>2543</v>
      </c>
    </row>
    <row r="1195" spans="3:64">
      <c r="C1195" s="2">
        <v>244482</v>
      </c>
      <c r="D1195" s="2">
        <v>244482</v>
      </c>
      <c r="F1195">
        <v>489</v>
      </c>
      <c r="G1195" t="s">
        <v>2531</v>
      </c>
      <c r="H1195">
        <v>23</v>
      </c>
      <c r="I1195" t="s">
        <v>2532</v>
      </c>
      <c r="J1195" t="s">
        <v>985</v>
      </c>
      <c r="K1195" t="s">
        <v>986</v>
      </c>
      <c r="L1195">
        <v>923</v>
      </c>
      <c r="N1195" t="s">
        <v>2991</v>
      </c>
      <c r="O1195" t="s">
        <v>2992</v>
      </c>
      <c r="P1195">
        <v>1</v>
      </c>
      <c r="Q1195" t="s">
        <v>2993</v>
      </c>
      <c r="R1195" s="2">
        <v>244481</v>
      </c>
      <c r="S1195" s="2">
        <v>244482</v>
      </c>
      <c r="T1195" t="s">
        <v>2994</v>
      </c>
      <c r="U1195">
        <v>23086968</v>
      </c>
      <c r="V1195" t="s">
        <v>247</v>
      </c>
      <c r="W1195">
        <v>6</v>
      </c>
      <c r="X1195">
        <v>6</v>
      </c>
      <c r="Y1195">
        <v>6</v>
      </c>
      <c r="Z1195">
        <v>6</v>
      </c>
      <c r="AA1195">
        <v>0</v>
      </c>
      <c r="AB1195">
        <v>0</v>
      </c>
      <c r="AC1195">
        <v>0</v>
      </c>
      <c r="AD1195">
        <v>0</v>
      </c>
      <c r="AE1195">
        <v>6</v>
      </c>
      <c r="AF1195">
        <v>6</v>
      </c>
      <c r="AI1195" t="s">
        <v>2537</v>
      </c>
      <c r="AJ1195" t="s">
        <v>989</v>
      </c>
      <c r="AK1195" t="s">
        <v>1039</v>
      </c>
      <c r="AL1195" t="s">
        <v>1008</v>
      </c>
      <c r="AM1195" t="s">
        <v>1009</v>
      </c>
      <c r="AN1195" t="s">
        <v>2538</v>
      </c>
      <c r="AO1195" t="s">
        <v>2539</v>
      </c>
      <c r="AP1195">
        <v>10</v>
      </c>
      <c r="AQ1195">
        <v>1</v>
      </c>
      <c r="AT1195" t="s">
        <v>2540</v>
      </c>
      <c r="AU1195" t="s">
        <v>2562</v>
      </c>
      <c r="AV1195" t="s">
        <v>765</v>
      </c>
      <c r="AW1195" t="s">
        <v>765</v>
      </c>
      <c r="AX1195" t="s">
        <v>990</v>
      </c>
      <c r="AY1195">
        <v>0</v>
      </c>
      <c r="AZ1195" t="s">
        <v>994</v>
      </c>
      <c r="BA1195">
        <v>1179740891654</v>
      </c>
      <c r="BD1195">
        <v>1</v>
      </c>
      <c r="BF1195" t="s">
        <v>2563</v>
      </c>
      <c r="BG1195">
        <v>1333314600</v>
      </c>
      <c r="BH1195" t="s">
        <v>995</v>
      </c>
      <c r="BI1195">
        <v>6</v>
      </c>
      <c r="BJ1195">
        <v>6</v>
      </c>
      <c r="BK1195">
        <v>1300</v>
      </c>
      <c r="BL1195" t="s">
        <v>2543</v>
      </c>
    </row>
    <row r="1196" spans="3:64">
      <c r="C1196" s="2">
        <v>244482</v>
      </c>
      <c r="D1196" s="2">
        <v>244482</v>
      </c>
      <c r="F1196">
        <v>489</v>
      </c>
      <c r="G1196" t="s">
        <v>2531</v>
      </c>
      <c r="H1196">
        <v>23</v>
      </c>
      <c r="I1196" t="s">
        <v>2532</v>
      </c>
      <c r="J1196" t="s">
        <v>985</v>
      </c>
      <c r="K1196" t="s">
        <v>986</v>
      </c>
      <c r="L1196">
        <v>923</v>
      </c>
      <c r="N1196" t="s">
        <v>2995</v>
      </c>
      <c r="O1196" t="s">
        <v>2996</v>
      </c>
      <c r="P1196">
        <v>1</v>
      </c>
      <c r="Q1196" t="s">
        <v>2997</v>
      </c>
      <c r="R1196" s="2">
        <v>244481</v>
      </c>
      <c r="S1196" s="2">
        <v>244482</v>
      </c>
      <c r="T1196" t="s">
        <v>2998</v>
      </c>
      <c r="U1196">
        <v>23086658</v>
      </c>
      <c r="V1196" t="s">
        <v>140</v>
      </c>
      <c r="W1196">
        <v>5</v>
      </c>
      <c r="X1196">
        <v>5</v>
      </c>
      <c r="Y1196">
        <v>5</v>
      </c>
      <c r="Z1196">
        <v>5</v>
      </c>
      <c r="AA1196">
        <v>0</v>
      </c>
      <c r="AB1196">
        <v>0</v>
      </c>
      <c r="AC1196">
        <v>0</v>
      </c>
      <c r="AD1196">
        <v>0</v>
      </c>
      <c r="AE1196">
        <v>5</v>
      </c>
      <c r="AF1196">
        <v>5</v>
      </c>
      <c r="AI1196" t="s">
        <v>2537</v>
      </c>
      <c r="AJ1196" t="s">
        <v>989</v>
      </c>
      <c r="AK1196" t="s">
        <v>1039</v>
      </c>
      <c r="AL1196" t="s">
        <v>1008</v>
      </c>
      <c r="AM1196" t="s">
        <v>1009</v>
      </c>
      <c r="AN1196" t="s">
        <v>2538</v>
      </c>
      <c r="AO1196" t="s">
        <v>2539</v>
      </c>
      <c r="AP1196">
        <v>10</v>
      </c>
      <c r="AQ1196">
        <v>1</v>
      </c>
      <c r="AT1196" t="s">
        <v>2540</v>
      </c>
      <c r="AU1196" t="s">
        <v>2562</v>
      </c>
      <c r="AV1196" t="s">
        <v>765</v>
      </c>
      <c r="AW1196" t="s">
        <v>765</v>
      </c>
      <c r="AX1196" t="s">
        <v>990</v>
      </c>
      <c r="AY1196">
        <v>0</v>
      </c>
      <c r="AZ1196" t="s">
        <v>994</v>
      </c>
      <c r="BA1196">
        <v>1179740891659</v>
      </c>
      <c r="BD1196">
        <v>1</v>
      </c>
      <c r="BF1196" t="s">
        <v>2563</v>
      </c>
      <c r="BG1196">
        <v>1333314600</v>
      </c>
      <c r="BH1196" t="s">
        <v>995</v>
      </c>
      <c r="BI1196">
        <v>5</v>
      </c>
      <c r="BJ1196">
        <v>5</v>
      </c>
      <c r="BL1196" t="s">
        <v>2543</v>
      </c>
    </row>
    <row r="1197" spans="3:64">
      <c r="C1197" s="2">
        <v>244482</v>
      </c>
      <c r="D1197" s="2">
        <v>244482</v>
      </c>
      <c r="F1197">
        <v>489</v>
      </c>
      <c r="G1197" t="s">
        <v>2531</v>
      </c>
      <c r="H1197">
        <v>23</v>
      </c>
      <c r="I1197" t="s">
        <v>2532</v>
      </c>
      <c r="J1197" t="s">
        <v>985</v>
      </c>
      <c r="K1197" t="s">
        <v>986</v>
      </c>
      <c r="L1197">
        <v>923</v>
      </c>
      <c r="N1197" t="s">
        <v>2995</v>
      </c>
      <c r="O1197" t="s">
        <v>2996</v>
      </c>
      <c r="P1197">
        <v>1</v>
      </c>
      <c r="Q1197" t="s">
        <v>2997</v>
      </c>
      <c r="R1197" s="2">
        <v>244481</v>
      </c>
      <c r="S1197" s="2">
        <v>244482</v>
      </c>
      <c r="T1197" t="s">
        <v>2998</v>
      </c>
      <c r="U1197">
        <v>23086970</v>
      </c>
      <c r="V1197" t="s">
        <v>191</v>
      </c>
      <c r="W1197">
        <v>3</v>
      </c>
      <c r="X1197">
        <v>3</v>
      </c>
      <c r="Y1197">
        <v>3</v>
      </c>
      <c r="Z1197">
        <v>3</v>
      </c>
      <c r="AA1197">
        <v>0</v>
      </c>
      <c r="AB1197">
        <v>0</v>
      </c>
      <c r="AC1197">
        <v>0</v>
      </c>
      <c r="AD1197">
        <v>0</v>
      </c>
      <c r="AE1197">
        <v>3</v>
      </c>
      <c r="AF1197">
        <v>3</v>
      </c>
      <c r="AI1197" t="s">
        <v>2537</v>
      </c>
      <c r="AJ1197" t="s">
        <v>989</v>
      </c>
      <c r="AK1197" t="s">
        <v>1039</v>
      </c>
      <c r="AL1197" t="s">
        <v>1008</v>
      </c>
      <c r="AM1197" t="s">
        <v>1009</v>
      </c>
      <c r="AN1197" t="s">
        <v>2538</v>
      </c>
      <c r="AO1197" t="s">
        <v>2539</v>
      </c>
      <c r="AP1197">
        <v>10</v>
      </c>
      <c r="AQ1197">
        <v>1</v>
      </c>
      <c r="AT1197" t="s">
        <v>2540</v>
      </c>
      <c r="AU1197" t="s">
        <v>2562</v>
      </c>
      <c r="AV1197" t="s">
        <v>765</v>
      </c>
      <c r="AW1197" t="s">
        <v>765</v>
      </c>
      <c r="AX1197" t="s">
        <v>990</v>
      </c>
      <c r="AY1197">
        <v>0</v>
      </c>
      <c r="AZ1197" t="s">
        <v>994</v>
      </c>
      <c r="BA1197">
        <v>1179740891659</v>
      </c>
      <c r="BD1197">
        <v>1</v>
      </c>
      <c r="BF1197" t="s">
        <v>2563</v>
      </c>
      <c r="BG1197">
        <v>1333314600</v>
      </c>
      <c r="BH1197" t="s">
        <v>995</v>
      </c>
      <c r="BI1197">
        <v>3</v>
      </c>
      <c r="BJ1197">
        <v>3</v>
      </c>
      <c r="BL1197" t="s">
        <v>2543</v>
      </c>
    </row>
    <row r="1198" spans="3:64">
      <c r="C1198" s="2">
        <v>244482</v>
      </c>
      <c r="D1198" s="2">
        <v>244482</v>
      </c>
      <c r="F1198">
        <v>489</v>
      </c>
      <c r="G1198" t="s">
        <v>2531</v>
      </c>
      <c r="H1198">
        <v>23</v>
      </c>
      <c r="I1198" t="s">
        <v>2532</v>
      </c>
      <c r="J1198" t="s">
        <v>985</v>
      </c>
      <c r="K1198" t="s">
        <v>986</v>
      </c>
      <c r="L1198">
        <v>923</v>
      </c>
      <c r="N1198" t="s">
        <v>2995</v>
      </c>
      <c r="O1198" t="s">
        <v>2996</v>
      </c>
      <c r="P1198">
        <v>1</v>
      </c>
      <c r="Q1198" t="s">
        <v>2997</v>
      </c>
      <c r="R1198" s="2">
        <v>244481</v>
      </c>
      <c r="S1198" s="2">
        <v>244482</v>
      </c>
      <c r="T1198" t="s">
        <v>2998</v>
      </c>
      <c r="U1198">
        <v>23090975</v>
      </c>
      <c r="V1198" t="s">
        <v>249</v>
      </c>
      <c r="W1198">
        <v>3</v>
      </c>
      <c r="X1198">
        <v>3</v>
      </c>
      <c r="Y1198">
        <v>3</v>
      </c>
      <c r="Z1198">
        <v>3</v>
      </c>
      <c r="AA1198">
        <v>0</v>
      </c>
      <c r="AB1198">
        <v>0</v>
      </c>
      <c r="AC1198">
        <v>0</v>
      </c>
      <c r="AD1198">
        <v>0</v>
      </c>
      <c r="AE1198">
        <v>3</v>
      </c>
      <c r="AF1198">
        <v>3</v>
      </c>
      <c r="AI1198" t="s">
        <v>2537</v>
      </c>
      <c r="AJ1198" t="s">
        <v>989</v>
      </c>
      <c r="AK1198" t="s">
        <v>1039</v>
      </c>
      <c r="AL1198" t="s">
        <v>1008</v>
      </c>
      <c r="AM1198" t="s">
        <v>1009</v>
      </c>
      <c r="AN1198" t="s">
        <v>2538</v>
      </c>
      <c r="AO1198" t="s">
        <v>2539</v>
      </c>
      <c r="AP1198">
        <v>10</v>
      </c>
      <c r="AQ1198">
        <v>1</v>
      </c>
      <c r="AT1198" t="s">
        <v>2540</v>
      </c>
      <c r="AU1198" t="s">
        <v>2562</v>
      </c>
      <c r="AV1198" t="s">
        <v>765</v>
      </c>
      <c r="AW1198" t="s">
        <v>765</v>
      </c>
      <c r="AX1198" t="s">
        <v>990</v>
      </c>
      <c r="AY1198">
        <v>0</v>
      </c>
      <c r="AZ1198" t="s">
        <v>994</v>
      </c>
      <c r="BA1198">
        <v>1179740891659</v>
      </c>
      <c r="BD1198">
        <v>1</v>
      </c>
      <c r="BF1198" t="s">
        <v>2563</v>
      </c>
      <c r="BG1198">
        <v>1333314600</v>
      </c>
      <c r="BH1198" t="s">
        <v>995</v>
      </c>
      <c r="BI1198">
        <v>3</v>
      </c>
      <c r="BJ1198">
        <v>3</v>
      </c>
      <c r="BL1198" t="s">
        <v>2543</v>
      </c>
    </row>
    <row r="1199" spans="3:64">
      <c r="C1199" s="2">
        <v>244482</v>
      </c>
      <c r="D1199" s="2">
        <v>244482</v>
      </c>
      <c r="F1199">
        <v>489</v>
      </c>
      <c r="G1199" t="s">
        <v>2531</v>
      </c>
      <c r="H1199">
        <v>23</v>
      </c>
      <c r="I1199" t="s">
        <v>2532</v>
      </c>
      <c r="J1199" t="s">
        <v>985</v>
      </c>
      <c r="K1199" t="s">
        <v>986</v>
      </c>
      <c r="L1199">
        <v>923</v>
      </c>
      <c r="N1199" t="s">
        <v>2995</v>
      </c>
      <c r="O1199" t="s">
        <v>2996</v>
      </c>
      <c r="P1199">
        <v>1</v>
      </c>
      <c r="Q1199" t="s">
        <v>2997</v>
      </c>
      <c r="R1199" s="2">
        <v>244481</v>
      </c>
      <c r="S1199" s="2">
        <v>244482</v>
      </c>
      <c r="T1199" t="s">
        <v>2998</v>
      </c>
      <c r="U1199">
        <v>23088348</v>
      </c>
      <c r="V1199" t="s">
        <v>78</v>
      </c>
      <c r="W1199">
        <v>5</v>
      </c>
      <c r="X1199">
        <v>5</v>
      </c>
      <c r="Y1199">
        <v>5</v>
      </c>
      <c r="Z1199">
        <v>5</v>
      </c>
      <c r="AA1199">
        <v>0</v>
      </c>
      <c r="AB1199">
        <v>0</v>
      </c>
      <c r="AC1199">
        <v>0</v>
      </c>
      <c r="AD1199">
        <v>0</v>
      </c>
      <c r="AE1199">
        <v>5</v>
      </c>
      <c r="AF1199">
        <v>5</v>
      </c>
      <c r="AI1199" t="s">
        <v>2537</v>
      </c>
      <c r="AJ1199" t="s">
        <v>989</v>
      </c>
      <c r="AK1199" t="s">
        <v>1007</v>
      </c>
      <c r="AL1199" t="s">
        <v>1008</v>
      </c>
      <c r="AM1199" t="s">
        <v>1009</v>
      </c>
      <c r="AN1199" t="s">
        <v>2538</v>
      </c>
      <c r="AO1199" t="s">
        <v>2539</v>
      </c>
      <c r="AP1199">
        <v>10</v>
      </c>
      <c r="AQ1199">
        <v>1</v>
      </c>
      <c r="AT1199" t="s">
        <v>2540</v>
      </c>
      <c r="AU1199" t="s">
        <v>2562</v>
      </c>
      <c r="AV1199" t="s">
        <v>765</v>
      </c>
      <c r="AW1199" t="s">
        <v>765</v>
      </c>
      <c r="AX1199" t="s">
        <v>990</v>
      </c>
      <c r="AY1199">
        <v>0</v>
      </c>
      <c r="AZ1199" t="s">
        <v>994</v>
      </c>
      <c r="BA1199">
        <v>1179740891659</v>
      </c>
      <c r="BD1199">
        <v>1</v>
      </c>
      <c r="BF1199" t="s">
        <v>2563</v>
      </c>
      <c r="BG1199">
        <v>1333314600</v>
      </c>
      <c r="BH1199" t="s">
        <v>995</v>
      </c>
      <c r="BI1199">
        <v>5</v>
      </c>
      <c r="BJ1199">
        <v>5</v>
      </c>
      <c r="BL1199" t="s">
        <v>2543</v>
      </c>
    </row>
    <row r="1200" spans="3:64">
      <c r="C1200" s="2">
        <v>244482</v>
      </c>
      <c r="D1200" s="2">
        <v>244482</v>
      </c>
      <c r="F1200">
        <v>489</v>
      </c>
      <c r="G1200" t="s">
        <v>2531</v>
      </c>
      <c r="H1200">
        <v>23</v>
      </c>
      <c r="I1200" t="s">
        <v>2532</v>
      </c>
      <c r="J1200" t="s">
        <v>985</v>
      </c>
      <c r="K1200" t="s">
        <v>986</v>
      </c>
      <c r="L1200">
        <v>923</v>
      </c>
      <c r="N1200" t="s">
        <v>2995</v>
      </c>
      <c r="O1200" t="s">
        <v>2996</v>
      </c>
      <c r="P1200">
        <v>1</v>
      </c>
      <c r="Q1200" t="s">
        <v>2997</v>
      </c>
      <c r="R1200" s="2">
        <v>244481</v>
      </c>
      <c r="S1200" s="2">
        <v>244482</v>
      </c>
      <c r="T1200" t="s">
        <v>2998</v>
      </c>
      <c r="U1200">
        <v>23092558</v>
      </c>
      <c r="V1200" t="s">
        <v>251</v>
      </c>
      <c r="W1200">
        <v>5</v>
      </c>
      <c r="X1200">
        <v>5</v>
      </c>
      <c r="Y1200">
        <v>5</v>
      </c>
      <c r="Z1200">
        <v>5</v>
      </c>
      <c r="AA1200">
        <v>0</v>
      </c>
      <c r="AB1200">
        <v>0</v>
      </c>
      <c r="AC1200">
        <v>0</v>
      </c>
      <c r="AD1200">
        <v>0</v>
      </c>
      <c r="AE1200">
        <v>5</v>
      </c>
      <c r="AF1200">
        <v>5</v>
      </c>
      <c r="AI1200" t="s">
        <v>2537</v>
      </c>
      <c r="AJ1200" t="s">
        <v>989</v>
      </c>
      <c r="AK1200" t="s">
        <v>1039</v>
      </c>
      <c r="AL1200" t="s">
        <v>1008</v>
      </c>
      <c r="AM1200" t="s">
        <v>1009</v>
      </c>
      <c r="AN1200" t="s">
        <v>2538</v>
      </c>
      <c r="AO1200" t="s">
        <v>2539</v>
      </c>
      <c r="AP1200">
        <v>10</v>
      </c>
      <c r="AQ1200">
        <v>1</v>
      </c>
      <c r="AT1200" t="s">
        <v>2540</v>
      </c>
      <c r="AU1200" t="s">
        <v>2562</v>
      </c>
      <c r="AV1200" t="s">
        <v>765</v>
      </c>
      <c r="AW1200" t="s">
        <v>765</v>
      </c>
      <c r="AX1200" t="s">
        <v>990</v>
      </c>
      <c r="AY1200">
        <v>0</v>
      </c>
      <c r="AZ1200" t="s">
        <v>994</v>
      </c>
      <c r="BA1200">
        <v>1179740891659</v>
      </c>
      <c r="BD1200">
        <v>1</v>
      </c>
      <c r="BF1200" t="s">
        <v>2563</v>
      </c>
      <c r="BG1200">
        <v>1333314600</v>
      </c>
      <c r="BH1200" t="s">
        <v>995</v>
      </c>
      <c r="BI1200">
        <v>5</v>
      </c>
      <c r="BJ1200">
        <v>5</v>
      </c>
      <c r="BL1200" t="s">
        <v>2543</v>
      </c>
    </row>
    <row r="1201" spans="3:64">
      <c r="C1201" s="2">
        <v>244482</v>
      </c>
      <c r="D1201" s="2">
        <v>244482</v>
      </c>
      <c r="F1201">
        <v>489</v>
      </c>
      <c r="G1201" t="s">
        <v>2531</v>
      </c>
      <c r="H1201">
        <v>23</v>
      </c>
      <c r="I1201" t="s">
        <v>2532</v>
      </c>
      <c r="J1201" t="s">
        <v>985</v>
      </c>
      <c r="K1201" t="s">
        <v>986</v>
      </c>
      <c r="L1201">
        <v>923</v>
      </c>
      <c r="N1201" t="s">
        <v>2995</v>
      </c>
      <c r="O1201" t="s">
        <v>2996</v>
      </c>
      <c r="P1201">
        <v>1</v>
      </c>
      <c r="Q1201" t="s">
        <v>2997</v>
      </c>
      <c r="R1201" s="2">
        <v>244481</v>
      </c>
      <c r="S1201" s="2">
        <v>244482</v>
      </c>
      <c r="T1201" t="s">
        <v>2998</v>
      </c>
      <c r="U1201">
        <v>23086969</v>
      </c>
      <c r="V1201" t="s">
        <v>189</v>
      </c>
      <c r="W1201">
        <v>3</v>
      </c>
      <c r="X1201">
        <v>3</v>
      </c>
      <c r="Y1201">
        <v>3</v>
      </c>
      <c r="Z1201">
        <v>3</v>
      </c>
      <c r="AA1201">
        <v>0</v>
      </c>
      <c r="AB1201">
        <v>0</v>
      </c>
      <c r="AC1201">
        <v>0</v>
      </c>
      <c r="AD1201">
        <v>0</v>
      </c>
      <c r="AE1201">
        <v>3</v>
      </c>
      <c r="AF1201">
        <v>3</v>
      </c>
      <c r="AI1201" t="s">
        <v>2537</v>
      </c>
      <c r="AJ1201" t="s">
        <v>989</v>
      </c>
      <c r="AK1201" t="s">
        <v>1039</v>
      </c>
      <c r="AL1201" t="s">
        <v>1008</v>
      </c>
      <c r="AM1201" t="s">
        <v>1009</v>
      </c>
      <c r="AN1201" t="s">
        <v>2538</v>
      </c>
      <c r="AO1201" t="s">
        <v>2539</v>
      </c>
      <c r="AP1201">
        <v>10</v>
      </c>
      <c r="AQ1201">
        <v>1</v>
      </c>
      <c r="AT1201" t="s">
        <v>2540</v>
      </c>
      <c r="AU1201" t="s">
        <v>2562</v>
      </c>
      <c r="AV1201" t="s">
        <v>765</v>
      </c>
      <c r="AW1201" t="s">
        <v>765</v>
      </c>
      <c r="AX1201" t="s">
        <v>990</v>
      </c>
      <c r="AY1201">
        <v>0</v>
      </c>
      <c r="AZ1201" t="s">
        <v>994</v>
      </c>
      <c r="BA1201">
        <v>1179740891659</v>
      </c>
      <c r="BD1201">
        <v>1</v>
      </c>
      <c r="BF1201" t="s">
        <v>2563</v>
      </c>
      <c r="BG1201">
        <v>1333314600</v>
      </c>
      <c r="BH1201" t="s">
        <v>995</v>
      </c>
      <c r="BI1201">
        <v>3</v>
      </c>
      <c r="BJ1201">
        <v>3</v>
      </c>
      <c r="BL1201" t="s">
        <v>2543</v>
      </c>
    </row>
    <row r="1202" spans="3:64">
      <c r="C1202" s="2">
        <v>244482</v>
      </c>
      <c r="D1202" s="2">
        <v>244482</v>
      </c>
      <c r="F1202">
        <v>489</v>
      </c>
      <c r="G1202" t="s">
        <v>2531</v>
      </c>
      <c r="H1202">
        <v>23</v>
      </c>
      <c r="I1202" t="s">
        <v>2532</v>
      </c>
      <c r="J1202" t="s">
        <v>985</v>
      </c>
      <c r="K1202" t="s">
        <v>986</v>
      </c>
      <c r="L1202">
        <v>923</v>
      </c>
      <c r="N1202" t="s">
        <v>2995</v>
      </c>
      <c r="O1202" t="s">
        <v>2996</v>
      </c>
      <c r="P1202">
        <v>1</v>
      </c>
      <c r="Q1202" t="s">
        <v>2997</v>
      </c>
      <c r="R1202" s="2">
        <v>244481</v>
      </c>
      <c r="S1202" s="2">
        <v>244482</v>
      </c>
      <c r="T1202" t="s">
        <v>2998</v>
      </c>
      <c r="U1202">
        <v>23090974</v>
      </c>
      <c r="V1202" t="s">
        <v>211</v>
      </c>
      <c r="W1202">
        <v>6</v>
      </c>
      <c r="X1202">
        <v>6</v>
      </c>
      <c r="Y1202">
        <v>6</v>
      </c>
      <c r="Z1202">
        <v>6</v>
      </c>
      <c r="AA1202">
        <v>0</v>
      </c>
      <c r="AB1202">
        <v>0</v>
      </c>
      <c r="AC1202">
        <v>0</v>
      </c>
      <c r="AD1202">
        <v>0</v>
      </c>
      <c r="AE1202">
        <v>6</v>
      </c>
      <c r="AF1202">
        <v>6</v>
      </c>
      <c r="AI1202" t="s">
        <v>2537</v>
      </c>
      <c r="AJ1202" t="s">
        <v>989</v>
      </c>
      <c r="AK1202" t="s">
        <v>1039</v>
      </c>
      <c r="AL1202" t="s">
        <v>1008</v>
      </c>
      <c r="AM1202" t="s">
        <v>1009</v>
      </c>
      <c r="AN1202" t="s">
        <v>2538</v>
      </c>
      <c r="AO1202" t="s">
        <v>2539</v>
      </c>
      <c r="AP1202">
        <v>10</v>
      </c>
      <c r="AQ1202">
        <v>1</v>
      </c>
      <c r="AT1202" t="s">
        <v>2540</v>
      </c>
      <c r="AU1202" t="s">
        <v>2562</v>
      </c>
      <c r="AV1202" t="s">
        <v>765</v>
      </c>
      <c r="AW1202" t="s">
        <v>765</v>
      </c>
      <c r="AX1202" t="s">
        <v>990</v>
      </c>
      <c r="AY1202">
        <v>0</v>
      </c>
      <c r="AZ1202" t="s">
        <v>994</v>
      </c>
      <c r="BA1202">
        <v>1179740891659</v>
      </c>
      <c r="BD1202">
        <v>1</v>
      </c>
      <c r="BF1202" t="s">
        <v>2563</v>
      </c>
      <c r="BG1202">
        <v>1333314600</v>
      </c>
      <c r="BH1202" t="s">
        <v>995</v>
      </c>
      <c r="BI1202">
        <v>6</v>
      </c>
      <c r="BJ1202">
        <v>6</v>
      </c>
      <c r="BL1202" t="s">
        <v>2543</v>
      </c>
    </row>
    <row r="1203" spans="3:64">
      <c r="C1203" s="2">
        <v>244482</v>
      </c>
      <c r="D1203" s="2">
        <v>244482</v>
      </c>
      <c r="F1203">
        <v>489</v>
      </c>
      <c r="G1203" t="s">
        <v>2531</v>
      </c>
      <c r="H1203">
        <v>23</v>
      </c>
      <c r="I1203" t="s">
        <v>2532</v>
      </c>
      <c r="J1203" t="s">
        <v>985</v>
      </c>
      <c r="K1203" t="s">
        <v>986</v>
      </c>
      <c r="L1203">
        <v>923</v>
      </c>
      <c r="N1203" t="s">
        <v>2995</v>
      </c>
      <c r="O1203" t="s">
        <v>2996</v>
      </c>
      <c r="P1203">
        <v>1</v>
      </c>
      <c r="Q1203" t="s">
        <v>2997</v>
      </c>
      <c r="R1203" s="2">
        <v>244481</v>
      </c>
      <c r="S1203" s="2">
        <v>244482</v>
      </c>
      <c r="T1203" t="s">
        <v>2998</v>
      </c>
      <c r="U1203">
        <v>23090977</v>
      </c>
      <c r="V1203" t="s">
        <v>98</v>
      </c>
      <c r="W1203">
        <v>3</v>
      </c>
      <c r="X1203">
        <v>3</v>
      </c>
      <c r="Y1203">
        <v>3</v>
      </c>
      <c r="Z1203">
        <v>3</v>
      </c>
      <c r="AA1203">
        <v>0</v>
      </c>
      <c r="AB1203">
        <v>0</v>
      </c>
      <c r="AC1203">
        <v>0</v>
      </c>
      <c r="AD1203">
        <v>0</v>
      </c>
      <c r="AE1203">
        <v>3</v>
      </c>
      <c r="AF1203">
        <v>3</v>
      </c>
      <c r="AI1203" t="s">
        <v>2537</v>
      </c>
      <c r="AJ1203" t="s">
        <v>989</v>
      </c>
      <c r="AK1203" t="s">
        <v>1007</v>
      </c>
      <c r="AL1203" t="s">
        <v>1008</v>
      </c>
      <c r="AM1203" t="s">
        <v>1009</v>
      </c>
      <c r="AN1203" t="s">
        <v>2538</v>
      </c>
      <c r="AO1203" t="s">
        <v>2539</v>
      </c>
      <c r="AP1203">
        <v>10</v>
      </c>
      <c r="AQ1203">
        <v>1</v>
      </c>
      <c r="AT1203" t="s">
        <v>2540</v>
      </c>
      <c r="AU1203" t="s">
        <v>2562</v>
      </c>
      <c r="AV1203" t="s">
        <v>765</v>
      </c>
      <c r="AW1203" t="s">
        <v>765</v>
      </c>
      <c r="AX1203" t="s">
        <v>990</v>
      </c>
      <c r="AY1203">
        <v>0</v>
      </c>
      <c r="AZ1203" t="s">
        <v>994</v>
      </c>
      <c r="BA1203">
        <v>1179740891659</v>
      </c>
      <c r="BD1203">
        <v>1</v>
      </c>
      <c r="BF1203" t="s">
        <v>2563</v>
      </c>
      <c r="BG1203">
        <v>1333314600</v>
      </c>
      <c r="BH1203" t="s">
        <v>995</v>
      </c>
      <c r="BI1203">
        <v>3</v>
      </c>
      <c r="BJ1203">
        <v>3</v>
      </c>
      <c r="BL1203" t="s">
        <v>2543</v>
      </c>
    </row>
    <row r="1204" spans="3:64">
      <c r="C1204" s="2">
        <v>244482</v>
      </c>
      <c r="D1204" s="2">
        <v>244482</v>
      </c>
      <c r="F1204">
        <v>489</v>
      </c>
      <c r="G1204" t="s">
        <v>2531</v>
      </c>
      <c r="H1204">
        <v>23</v>
      </c>
      <c r="I1204" t="s">
        <v>2532</v>
      </c>
      <c r="J1204" t="s">
        <v>985</v>
      </c>
      <c r="K1204" t="s">
        <v>986</v>
      </c>
      <c r="L1204">
        <v>923</v>
      </c>
      <c r="N1204" t="s">
        <v>2995</v>
      </c>
      <c r="O1204" t="s">
        <v>2996</v>
      </c>
      <c r="P1204">
        <v>1</v>
      </c>
      <c r="Q1204" t="s">
        <v>2997</v>
      </c>
      <c r="R1204" s="2">
        <v>244481</v>
      </c>
      <c r="S1204" s="2">
        <v>244482</v>
      </c>
      <c r="T1204" t="s">
        <v>2998</v>
      </c>
      <c r="U1204">
        <v>23086967</v>
      </c>
      <c r="V1204" t="s">
        <v>209</v>
      </c>
      <c r="W1204">
        <v>3</v>
      </c>
      <c r="X1204">
        <v>3</v>
      </c>
      <c r="Y1204">
        <v>3</v>
      </c>
      <c r="Z1204">
        <v>3</v>
      </c>
      <c r="AA1204">
        <v>0</v>
      </c>
      <c r="AB1204">
        <v>0</v>
      </c>
      <c r="AC1204">
        <v>0</v>
      </c>
      <c r="AD1204">
        <v>0</v>
      </c>
      <c r="AE1204">
        <v>3</v>
      </c>
      <c r="AF1204">
        <v>3</v>
      </c>
      <c r="AI1204" t="s">
        <v>2537</v>
      </c>
      <c r="AJ1204" t="s">
        <v>989</v>
      </c>
      <c r="AK1204" t="s">
        <v>1039</v>
      </c>
      <c r="AL1204" t="s">
        <v>1008</v>
      </c>
      <c r="AM1204" t="s">
        <v>1009</v>
      </c>
      <c r="AN1204" t="s">
        <v>2538</v>
      </c>
      <c r="AO1204" t="s">
        <v>2539</v>
      </c>
      <c r="AP1204">
        <v>10</v>
      </c>
      <c r="AQ1204">
        <v>1</v>
      </c>
      <c r="AT1204" t="s">
        <v>2540</v>
      </c>
      <c r="AU1204" t="s">
        <v>2562</v>
      </c>
      <c r="AV1204" t="s">
        <v>765</v>
      </c>
      <c r="AW1204" t="s">
        <v>765</v>
      </c>
      <c r="AX1204" t="s">
        <v>990</v>
      </c>
      <c r="AY1204">
        <v>0</v>
      </c>
      <c r="AZ1204" t="s">
        <v>994</v>
      </c>
      <c r="BA1204">
        <v>1179740891659</v>
      </c>
      <c r="BD1204">
        <v>1</v>
      </c>
      <c r="BF1204" t="s">
        <v>2563</v>
      </c>
      <c r="BG1204">
        <v>1333314600</v>
      </c>
      <c r="BH1204" t="s">
        <v>995</v>
      </c>
      <c r="BI1204">
        <v>3</v>
      </c>
      <c r="BJ1204">
        <v>3</v>
      </c>
      <c r="BL1204" t="s">
        <v>2543</v>
      </c>
    </row>
    <row r="1205" spans="3:64">
      <c r="C1205" s="2">
        <v>244482</v>
      </c>
      <c r="D1205" s="2">
        <v>244482</v>
      </c>
      <c r="F1205">
        <v>489</v>
      </c>
      <c r="G1205" t="s">
        <v>2531</v>
      </c>
      <c r="H1205">
        <v>23</v>
      </c>
      <c r="I1205" t="s">
        <v>2532</v>
      </c>
      <c r="J1205" t="s">
        <v>985</v>
      </c>
      <c r="K1205" t="s">
        <v>986</v>
      </c>
      <c r="L1205">
        <v>923</v>
      </c>
      <c r="N1205" t="s">
        <v>2995</v>
      </c>
      <c r="O1205" t="s">
        <v>2996</v>
      </c>
      <c r="P1205">
        <v>1</v>
      </c>
      <c r="Q1205" t="s">
        <v>2997</v>
      </c>
      <c r="R1205" s="2">
        <v>244481</v>
      </c>
      <c r="S1205" s="2">
        <v>244482</v>
      </c>
      <c r="T1205" t="s">
        <v>2998</v>
      </c>
      <c r="U1205">
        <v>23086964</v>
      </c>
      <c r="V1205" t="s">
        <v>156</v>
      </c>
      <c r="W1205">
        <v>3</v>
      </c>
      <c r="X1205">
        <v>3</v>
      </c>
      <c r="Y1205">
        <v>3</v>
      </c>
      <c r="Z1205">
        <v>3</v>
      </c>
      <c r="AA1205">
        <v>0</v>
      </c>
      <c r="AB1205">
        <v>0</v>
      </c>
      <c r="AC1205">
        <v>0</v>
      </c>
      <c r="AD1205">
        <v>0</v>
      </c>
      <c r="AE1205">
        <v>3</v>
      </c>
      <c r="AF1205">
        <v>3</v>
      </c>
      <c r="AI1205" t="s">
        <v>2537</v>
      </c>
      <c r="AJ1205" t="s">
        <v>989</v>
      </c>
      <c r="AK1205" t="s">
        <v>1039</v>
      </c>
      <c r="AL1205" t="s">
        <v>1008</v>
      </c>
      <c r="AM1205" t="s">
        <v>1009</v>
      </c>
      <c r="AN1205" t="s">
        <v>2538</v>
      </c>
      <c r="AO1205" t="s">
        <v>2539</v>
      </c>
      <c r="AP1205">
        <v>10</v>
      </c>
      <c r="AQ1205">
        <v>1</v>
      </c>
      <c r="AT1205" t="s">
        <v>2540</v>
      </c>
      <c r="AU1205" t="s">
        <v>2562</v>
      </c>
      <c r="AV1205" t="s">
        <v>765</v>
      </c>
      <c r="AW1205" t="s">
        <v>765</v>
      </c>
      <c r="AX1205" t="s">
        <v>990</v>
      </c>
      <c r="AY1205">
        <v>0</v>
      </c>
      <c r="AZ1205" t="s">
        <v>994</v>
      </c>
      <c r="BA1205">
        <v>1179740891659</v>
      </c>
      <c r="BD1205">
        <v>1</v>
      </c>
      <c r="BF1205" t="s">
        <v>2563</v>
      </c>
      <c r="BG1205">
        <v>1333314600</v>
      </c>
      <c r="BH1205" t="s">
        <v>995</v>
      </c>
      <c r="BI1205">
        <v>3</v>
      </c>
      <c r="BJ1205">
        <v>3</v>
      </c>
      <c r="BL1205" t="s">
        <v>2543</v>
      </c>
    </row>
    <row r="1206" spans="3:64">
      <c r="C1206" s="2">
        <v>244482</v>
      </c>
      <c r="D1206" s="2">
        <v>244482</v>
      </c>
      <c r="F1206">
        <v>489</v>
      </c>
      <c r="G1206" t="s">
        <v>2531</v>
      </c>
      <c r="H1206">
        <v>23</v>
      </c>
      <c r="I1206" t="s">
        <v>2532</v>
      </c>
      <c r="J1206" t="s">
        <v>985</v>
      </c>
      <c r="K1206" t="s">
        <v>986</v>
      </c>
      <c r="L1206">
        <v>923</v>
      </c>
      <c r="N1206" t="s">
        <v>2995</v>
      </c>
      <c r="O1206" t="s">
        <v>2996</v>
      </c>
      <c r="P1206">
        <v>1</v>
      </c>
      <c r="Q1206" t="s">
        <v>2997</v>
      </c>
      <c r="R1206" s="2">
        <v>244481</v>
      </c>
      <c r="S1206" s="2">
        <v>244482</v>
      </c>
      <c r="T1206" t="s">
        <v>2998</v>
      </c>
      <c r="U1206">
        <v>23090967</v>
      </c>
      <c r="V1206" t="s">
        <v>63</v>
      </c>
      <c r="W1206">
        <v>3</v>
      </c>
      <c r="X1206">
        <v>3</v>
      </c>
      <c r="Y1206">
        <v>3</v>
      </c>
      <c r="Z1206">
        <v>3</v>
      </c>
      <c r="AA1206">
        <v>0</v>
      </c>
      <c r="AB1206">
        <v>0</v>
      </c>
      <c r="AC1206">
        <v>0</v>
      </c>
      <c r="AD1206">
        <v>0</v>
      </c>
      <c r="AE1206">
        <v>3</v>
      </c>
      <c r="AF1206">
        <v>3</v>
      </c>
      <c r="AI1206" t="s">
        <v>2537</v>
      </c>
      <c r="AJ1206" t="s">
        <v>989</v>
      </c>
      <c r="AK1206" t="s">
        <v>1007</v>
      </c>
      <c r="AL1206" t="s">
        <v>1008</v>
      </c>
      <c r="AM1206" t="s">
        <v>1009</v>
      </c>
      <c r="AN1206" t="s">
        <v>2538</v>
      </c>
      <c r="AO1206" t="s">
        <v>2539</v>
      </c>
      <c r="AP1206">
        <v>10</v>
      </c>
      <c r="AQ1206">
        <v>1</v>
      </c>
      <c r="AT1206" t="s">
        <v>2540</v>
      </c>
      <c r="AU1206" t="s">
        <v>2562</v>
      </c>
      <c r="AV1206" t="s">
        <v>765</v>
      </c>
      <c r="AW1206" t="s">
        <v>765</v>
      </c>
      <c r="AX1206" t="s">
        <v>990</v>
      </c>
      <c r="AY1206">
        <v>0</v>
      </c>
      <c r="AZ1206" t="s">
        <v>994</v>
      </c>
      <c r="BA1206">
        <v>1179740891659</v>
      </c>
      <c r="BD1206">
        <v>1</v>
      </c>
      <c r="BF1206" t="s">
        <v>2563</v>
      </c>
      <c r="BG1206">
        <v>1333314600</v>
      </c>
      <c r="BH1206" t="s">
        <v>995</v>
      </c>
      <c r="BI1206">
        <v>3</v>
      </c>
      <c r="BJ1206">
        <v>3</v>
      </c>
      <c r="BL1206" t="s">
        <v>2543</v>
      </c>
    </row>
    <row r="1207" spans="3:64">
      <c r="C1207" s="2">
        <v>244482</v>
      </c>
      <c r="D1207" s="2">
        <v>244482</v>
      </c>
      <c r="F1207">
        <v>489</v>
      </c>
      <c r="G1207" t="s">
        <v>2531</v>
      </c>
      <c r="H1207">
        <v>23</v>
      </c>
      <c r="I1207" t="s">
        <v>2532</v>
      </c>
      <c r="J1207" t="s">
        <v>985</v>
      </c>
      <c r="K1207" t="s">
        <v>986</v>
      </c>
      <c r="L1207">
        <v>923</v>
      </c>
      <c r="N1207" t="s">
        <v>2995</v>
      </c>
      <c r="O1207" t="s">
        <v>2996</v>
      </c>
      <c r="P1207">
        <v>1</v>
      </c>
      <c r="Q1207" t="s">
        <v>2997</v>
      </c>
      <c r="R1207" s="2">
        <v>244481</v>
      </c>
      <c r="S1207" s="2">
        <v>244482</v>
      </c>
      <c r="T1207" t="s">
        <v>2998</v>
      </c>
      <c r="U1207">
        <v>23086963</v>
      </c>
      <c r="V1207" t="s">
        <v>142</v>
      </c>
      <c r="W1207">
        <v>3</v>
      </c>
      <c r="X1207">
        <v>3</v>
      </c>
      <c r="Y1207">
        <v>3</v>
      </c>
      <c r="Z1207">
        <v>3</v>
      </c>
      <c r="AA1207">
        <v>0</v>
      </c>
      <c r="AB1207">
        <v>0</v>
      </c>
      <c r="AC1207">
        <v>0</v>
      </c>
      <c r="AD1207">
        <v>0</v>
      </c>
      <c r="AE1207">
        <v>3</v>
      </c>
      <c r="AF1207">
        <v>3</v>
      </c>
      <c r="AI1207" t="s">
        <v>2537</v>
      </c>
      <c r="AJ1207" t="s">
        <v>989</v>
      </c>
      <c r="AK1207" t="s">
        <v>1039</v>
      </c>
      <c r="AL1207" t="s">
        <v>1008</v>
      </c>
      <c r="AM1207" t="s">
        <v>1009</v>
      </c>
      <c r="AN1207" t="s">
        <v>2538</v>
      </c>
      <c r="AO1207" t="s">
        <v>2539</v>
      </c>
      <c r="AP1207">
        <v>10</v>
      </c>
      <c r="AQ1207">
        <v>1</v>
      </c>
      <c r="AT1207" t="s">
        <v>2540</v>
      </c>
      <c r="AU1207" t="s">
        <v>2562</v>
      </c>
      <c r="AV1207" t="s">
        <v>765</v>
      </c>
      <c r="AW1207" t="s">
        <v>765</v>
      </c>
      <c r="AX1207" t="s">
        <v>990</v>
      </c>
      <c r="AY1207">
        <v>0</v>
      </c>
      <c r="AZ1207" t="s">
        <v>994</v>
      </c>
      <c r="BA1207">
        <v>1179740891659</v>
      </c>
      <c r="BD1207">
        <v>1</v>
      </c>
      <c r="BF1207" t="s">
        <v>2563</v>
      </c>
      <c r="BG1207">
        <v>1333314600</v>
      </c>
      <c r="BH1207" t="s">
        <v>995</v>
      </c>
      <c r="BI1207">
        <v>3</v>
      </c>
      <c r="BJ1207">
        <v>3</v>
      </c>
      <c r="BL1207" t="s">
        <v>2543</v>
      </c>
    </row>
    <row r="1208" spans="3:64">
      <c r="C1208" s="2">
        <v>244482</v>
      </c>
      <c r="D1208" s="2">
        <v>244482</v>
      </c>
      <c r="F1208">
        <v>489</v>
      </c>
      <c r="G1208" t="s">
        <v>2531</v>
      </c>
      <c r="H1208">
        <v>23</v>
      </c>
      <c r="I1208" t="s">
        <v>2532</v>
      </c>
      <c r="J1208" t="s">
        <v>985</v>
      </c>
      <c r="K1208" t="s">
        <v>986</v>
      </c>
      <c r="L1208">
        <v>923</v>
      </c>
      <c r="N1208" t="s">
        <v>2995</v>
      </c>
      <c r="O1208" t="s">
        <v>2996</v>
      </c>
      <c r="P1208">
        <v>1</v>
      </c>
      <c r="Q1208" t="s">
        <v>2997</v>
      </c>
      <c r="R1208" s="2">
        <v>244481</v>
      </c>
      <c r="S1208" s="2">
        <v>244482</v>
      </c>
      <c r="T1208" t="s">
        <v>2998</v>
      </c>
      <c r="U1208">
        <v>23090984</v>
      </c>
      <c r="V1208" t="s">
        <v>227</v>
      </c>
      <c r="W1208">
        <v>3</v>
      </c>
      <c r="X1208">
        <v>3</v>
      </c>
      <c r="Y1208">
        <v>3</v>
      </c>
      <c r="Z1208">
        <v>3</v>
      </c>
      <c r="AA1208">
        <v>0</v>
      </c>
      <c r="AB1208">
        <v>0</v>
      </c>
      <c r="AC1208">
        <v>0</v>
      </c>
      <c r="AD1208">
        <v>0</v>
      </c>
      <c r="AE1208">
        <v>3</v>
      </c>
      <c r="AF1208">
        <v>3</v>
      </c>
      <c r="AI1208" t="s">
        <v>2537</v>
      </c>
      <c r="AJ1208" t="s">
        <v>989</v>
      </c>
      <c r="AK1208" t="s">
        <v>1039</v>
      </c>
      <c r="AL1208" t="s">
        <v>1008</v>
      </c>
      <c r="AM1208" t="s">
        <v>1009</v>
      </c>
      <c r="AN1208" t="s">
        <v>2538</v>
      </c>
      <c r="AO1208" t="s">
        <v>2539</v>
      </c>
      <c r="AP1208">
        <v>10</v>
      </c>
      <c r="AQ1208">
        <v>1</v>
      </c>
      <c r="AT1208" t="s">
        <v>2540</v>
      </c>
      <c r="AU1208" t="s">
        <v>2562</v>
      </c>
      <c r="AV1208" t="s">
        <v>765</v>
      </c>
      <c r="AW1208" t="s">
        <v>765</v>
      </c>
      <c r="AX1208" t="s">
        <v>990</v>
      </c>
      <c r="AY1208">
        <v>0</v>
      </c>
      <c r="AZ1208" t="s">
        <v>994</v>
      </c>
      <c r="BA1208">
        <v>1179740891659</v>
      </c>
      <c r="BD1208">
        <v>1</v>
      </c>
      <c r="BF1208" t="s">
        <v>2563</v>
      </c>
      <c r="BG1208">
        <v>1333314600</v>
      </c>
      <c r="BH1208" t="s">
        <v>995</v>
      </c>
      <c r="BI1208">
        <v>3</v>
      </c>
      <c r="BJ1208">
        <v>3</v>
      </c>
      <c r="BL1208" t="s">
        <v>2543</v>
      </c>
    </row>
    <row r="1209" spans="3:64">
      <c r="C1209" s="2">
        <v>244482</v>
      </c>
      <c r="D1209" s="2">
        <v>244482</v>
      </c>
      <c r="F1209">
        <v>489</v>
      </c>
      <c r="G1209" t="s">
        <v>2531</v>
      </c>
      <c r="H1209">
        <v>23</v>
      </c>
      <c r="I1209" t="s">
        <v>2532</v>
      </c>
      <c r="J1209" t="s">
        <v>985</v>
      </c>
      <c r="K1209" t="s">
        <v>986</v>
      </c>
      <c r="L1209">
        <v>923</v>
      </c>
      <c r="N1209" t="s">
        <v>2995</v>
      </c>
      <c r="O1209" t="s">
        <v>2996</v>
      </c>
      <c r="P1209">
        <v>1</v>
      </c>
      <c r="Q1209" t="s">
        <v>2997</v>
      </c>
      <c r="R1209" s="2">
        <v>244481</v>
      </c>
      <c r="S1209" s="2">
        <v>244482</v>
      </c>
      <c r="T1209" t="s">
        <v>2998</v>
      </c>
      <c r="U1209">
        <v>23039556</v>
      </c>
      <c r="V1209" t="s">
        <v>267</v>
      </c>
      <c r="W1209">
        <v>2</v>
      </c>
      <c r="X1209">
        <v>10</v>
      </c>
      <c r="Y1209">
        <v>2</v>
      </c>
      <c r="Z1209">
        <v>10</v>
      </c>
      <c r="AA1209">
        <v>0</v>
      </c>
      <c r="AB1209">
        <v>0</v>
      </c>
      <c r="AC1209">
        <v>0</v>
      </c>
      <c r="AD1209">
        <v>0</v>
      </c>
      <c r="AE1209">
        <v>2</v>
      </c>
      <c r="AF1209">
        <v>10</v>
      </c>
      <c r="AI1209" t="s">
        <v>2537</v>
      </c>
      <c r="AJ1209" t="s">
        <v>989</v>
      </c>
      <c r="AK1209" t="s">
        <v>1039</v>
      </c>
      <c r="AL1209" t="s">
        <v>1008</v>
      </c>
      <c r="AM1209" t="s">
        <v>1009</v>
      </c>
      <c r="AN1209" t="s">
        <v>2538</v>
      </c>
      <c r="AO1209" t="s">
        <v>2539</v>
      </c>
      <c r="AP1209">
        <v>10</v>
      </c>
      <c r="AQ1209">
        <v>1</v>
      </c>
      <c r="AT1209" t="s">
        <v>2540</v>
      </c>
      <c r="AU1209" t="s">
        <v>2562</v>
      </c>
      <c r="AV1209" t="s">
        <v>1010</v>
      </c>
      <c r="AW1209" t="s">
        <v>765</v>
      </c>
      <c r="AX1209" t="s">
        <v>990</v>
      </c>
      <c r="AY1209">
        <v>0</v>
      </c>
      <c r="AZ1209" t="s">
        <v>994</v>
      </c>
      <c r="BA1209">
        <v>1179740891659</v>
      </c>
      <c r="BD1209">
        <v>1</v>
      </c>
      <c r="BF1209" t="s">
        <v>2563</v>
      </c>
      <c r="BG1209">
        <v>1333314600</v>
      </c>
      <c r="BH1209" t="s">
        <v>995</v>
      </c>
      <c r="BI1209">
        <v>2</v>
      </c>
      <c r="BJ1209">
        <v>10</v>
      </c>
      <c r="BL1209" t="s">
        <v>2543</v>
      </c>
    </row>
    <row r="1210" spans="3:64">
      <c r="C1210" s="2">
        <v>244482</v>
      </c>
      <c r="D1210" s="2">
        <v>244482</v>
      </c>
      <c r="F1210">
        <v>489</v>
      </c>
      <c r="G1210" t="s">
        <v>2531</v>
      </c>
      <c r="H1210">
        <v>23</v>
      </c>
      <c r="I1210" t="s">
        <v>2532</v>
      </c>
      <c r="J1210" t="s">
        <v>985</v>
      </c>
      <c r="K1210" t="s">
        <v>986</v>
      </c>
      <c r="L1210">
        <v>923</v>
      </c>
      <c r="N1210" t="s">
        <v>2995</v>
      </c>
      <c r="O1210" t="s">
        <v>2996</v>
      </c>
      <c r="P1210">
        <v>1</v>
      </c>
      <c r="Q1210" t="s">
        <v>2997</v>
      </c>
      <c r="R1210" s="2">
        <v>244481</v>
      </c>
      <c r="S1210" s="2">
        <v>244482</v>
      </c>
      <c r="T1210" t="s">
        <v>2998</v>
      </c>
      <c r="U1210">
        <v>23084674</v>
      </c>
      <c r="V1210" t="s">
        <v>19</v>
      </c>
      <c r="W1210">
        <v>2</v>
      </c>
      <c r="X1210">
        <v>0.8</v>
      </c>
      <c r="Y1210">
        <v>2</v>
      </c>
      <c r="Z1210">
        <v>0.8</v>
      </c>
      <c r="AA1210">
        <v>0</v>
      </c>
      <c r="AB1210">
        <v>0</v>
      </c>
      <c r="AC1210">
        <v>0</v>
      </c>
      <c r="AD1210">
        <v>0</v>
      </c>
      <c r="AE1210">
        <v>2</v>
      </c>
      <c r="AF1210">
        <v>0.8</v>
      </c>
      <c r="AI1210" t="s">
        <v>2537</v>
      </c>
      <c r="AJ1210" t="s">
        <v>989</v>
      </c>
      <c r="AK1210" t="s">
        <v>1007</v>
      </c>
      <c r="AL1210" t="s">
        <v>1484</v>
      </c>
      <c r="AM1210" t="s">
        <v>1009</v>
      </c>
      <c r="AN1210" t="s">
        <v>2538</v>
      </c>
      <c r="AO1210" t="s">
        <v>2539</v>
      </c>
      <c r="AP1210">
        <v>10</v>
      </c>
      <c r="AQ1210">
        <v>1</v>
      </c>
      <c r="AT1210" t="s">
        <v>2540</v>
      </c>
      <c r="AU1210" t="s">
        <v>2562</v>
      </c>
      <c r="AV1210" t="s">
        <v>914</v>
      </c>
      <c r="AW1210" t="s">
        <v>765</v>
      </c>
      <c r="AX1210" t="s">
        <v>990</v>
      </c>
      <c r="AY1210">
        <v>0</v>
      </c>
      <c r="AZ1210" t="s">
        <v>994</v>
      </c>
      <c r="BA1210">
        <v>1179740891659</v>
      </c>
      <c r="BD1210">
        <v>1</v>
      </c>
      <c r="BF1210" t="s">
        <v>2563</v>
      </c>
      <c r="BG1210">
        <v>1333314600</v>
      </c>
      <c r="BH1210" t="s">
        <v>995</v>
      </c>
      <c r="BI1210">
        <v>2</v>
      </c>
      <c r="BJ1210">
        <v>0.8</v>
      </c>
      <c r="BL1210" t="s">
        <v>2543</v>
      </c>
    </row>
    <row r="1211" spans="3:64">
      <c r="C1211" s="2">
        <v>244482</v>
      </c>
      <c r="D1211" s="2">
        <v>244482</v>
      </c>
      <c r="F1211">
        <v>489</v>
      </c>
      <c r="G1211" t="s">
        <v>2531</v>
      </c>
      <c r="H1211">
        <v>23</v>
      </c>
      <c r="I1211" t="s">
        <v>2532</v>
      </c>
      <c r="J1211" t="s">
        <v>985</v>
      </c>
      <c r="K1211" t="s">
        <v>986</v>
      </c>
      <c r="L1211">
        <v>923</v>
      </c>
      <c r="N1211" t="s">
        <v>2999</v>
      </c>
      <c r="O1211" t="s">
        <v>3000</v>
      </c>
      <c r="P1211">
        <v>1</v>
      </c>
      <c r="Q1211" t="s">
        <v>3001</v>
      </c>
      <c r="R1211" s="2">
        <v>244481</v>
      </c>
      <c r="S1211" s="2">
        <v>244482</v>
      </c>
      <c r="T1211" t="s">
        <v>3002</v>
      </c>
      <c r="U1211">
        <v>23090984</v>
      </c>
      <c r="V1211" t="s">
        <v>227</v>
      </c>
      <c r="W1211">
        <v>3</v>
      </c>
      <c r="X1211">
        <v>3</v>
      </c>
      <c r="Y1211">
        <v>3</v>
      </c>
      <c r="Z1211">
        <v>3</v>
      </c>
      <c r="AA1211">
        <v>0</v>
      </c>
      <c r="AB1211">
        <v>0</v>
      </c>
      <c r="AC1211">
        <v>0</v>
      </c>
      <c r="AD1211">
        <v>0</v>
      </c>
      <c r="AE1211">
        <v>3</v>
      </c>
      <c r="AF1211">
        <v>3</v>
      </c>
      <c r="AI1211" t="s">
        <v>2537</v>
      </c>
      <c r="AJ1211" t="s">
        <v>989</v>
      </c>
      <c r="AK1211" t="s">
        <v>1039</v>
      </c>
      <c r="AL1211" t="s">
        <v>1008</v>
      </c>
      <c r="AM1211" t="s">
        <v>1009</v>
      </c>
      <c r="AN1211" t="s">
        <v>2538</v>
      </c>
      <c r="AO1211" t="s">
        <v>2539</v>
      </c>
      <c r="AP1211">
        <v>10</v>
      </c>
      <c r="AQ1211">
        <v>1</v>
      </c>
      <c r="AT1211" t="s">
        <v>2540</v>
      </c>
      <c r="AU1211" t="s">
        <v>2562</v>
      </c>
      <c r="AV1211" t="s">
        <v>765</v>
      </c>
      <c r="AW1211" t="s">
        <v>765</v>
      </c>
      <c r="AX1211" t="s">
        <v>990</v>
      </c>
      <c r="AY1211">
        <v>0</v>
      </c>
      <c r="AZ1211" t="s">
        <v>994</v>
      </c>
      <c r="BA1211">
        <v>1179740891680</v>
      </c>
      <c r="BD1211">
        <v>1</v>
      </c>
      <c r="BF1211" t="s">
        <v>2563</v>
      </c>
      <c r="BG1211">
        <v>1333314600</v>
      </c>
      <c r="BH1211" t="s">
        <v>995</v>
      </c>
      <c r="BI1211">
        <v>3</v>
      </c>
      <c r="BJ1211">
        <v>3</v>
      </c>
      <c r="BL1211" t="s">
        <v>2543</v>
      </c>
    </row>
    <row r="1212" spans="3:64">
      <c r="C1212" s="2">
        <v>244482</v>
      </c>
      <c r="D1212" s="2">
        <v>244482</v>
      </c>
      <c r="F1212">
        <v>489</v>
      </c>
      <c r="G1212" t="s">
        <v>2531</v>
      </c>
      <c r="H1212">
        <v>23</v>
      </c>
      <c r="I1212" t="s">
        <v>2532</v>
      </c>
      <c r="J1212" t="s">
        <v>985</v>
      </c>
      <c r="K1212" t="s">
        <v>986</v>
      </c>
      <c r="L1212">
        <v>923</v>
      </c>
      <c r="N1212" t="s">
        <v>2999</v>
      </c>
      <c r="O1212" t="s">
        <v>3000</v>
      </c>
      <c r="P1212">
        <v>1</v>
      </c>
      <c r="Q1212" t="s">
        <v>3001</v>
      </c>
      <c r="R1212" s="2">
        <v>244481</v>
      </c>
      <c r="S1212" s="2">
        <v>244482</v>
      </c>
      <c r="T1212" t="s">
        <v>3002</v>
      </c>
      <c r="U1212">
        <v>23090974</v>
      </c>
      <c r="V1212" t="s">
        <v>211</v>
      </c>
      <c r="W1212">
        <v>6</v>
      </c>
      <c r="X1212">
        <v>6</v>
      </c>
      <c r="Y1212">
        <v>6</v>
      </c>
      <c r="Z1212">
        <v>6</v>
      </c>
      <c r="AA1212">
        <v>0</v>
      </c>
      <c r="AB1212">
        <v>0</v>
      </c>
      <c r="AC1212">
        <v>0</v>
      </c>
      <c r="AD1212">
        <v>0</v>
      </c>
      <c r="AE1212">
        <v>6</v>
      </c>
      <c r="AF1212">
        <v>6</v>
      </c>
      <c r="AI1212" t="s">
        <v>2537</v>
      </c>
      <c r="AJ1212" t="s">
        <v>989</v>
      </c>
      <c r="AK1212" t="s">
        <v>1039</v>
      </c>
      <c r="AL1212" t="s">
        <v>1008</v>
      </c>
      <c r="AM1212" t="s">
        <v>1009</v>
      </c>
      <c r="AN1212" t="s">
        <v>2538</v>
      </c>
      <c r="AO1212" t="s">
        <v>2539</v>
      </c>
      <c r="AP1212">
        <v>10</v>
      </c>
      <c r="AQ1212">
        <v>1</v>
      </c>
      <c r="AT1212" t="s">
        <v>2540</v>
      </c>
      <c r="AU1212" t="s">
        <v>2562</v>
      </c>
      <c r="AV1212" t="s">
        <v>765</v>
      </c>
      <c r="AW1212" t="s">
        <v>765</v>
      </c>
      <c r="AX1212" t="s">
        <v>990</v>
      </c>
      <c r="AY1212">
        <v>0</v>
      </c>
      <c r="AZ1212" t="s">
        <v>994</v>
      </c>
      <c r="BA1212">
        <v>1179740891680</v>
      </c>
      <c r="BD1212">
        <v>1</v>
      </c>
      <c r="BF1212" t="s">
        <v>2563</v>
      </c>
      <c r="BG1212">
        <v>1333314600</v>
      </c>
      <c r="BH1212" t="s">
        <v>995</v>
      </c>
      <c r="BI1212">
        <v>6</v>
      </c>
      <c r="BJ1212">
        <v>6</v>
      </c>
      <c r="BL1212" t="s">
        <v>2543</v>
      </c>
    </row>
    <row r="1213" spans="3:64">
      <c r="C1213" s="2">
        <v>244482</v>
      </c>
      <c r="D1213" s="2">
        <v>244482</v>
      </c>
      <c r="F1213">
        <v>489</v>
      </c>
      <c r="G1213" t="s">
        <v>2531</v>
      </c>
      <c r="H1213">
        <v>23</v>
      </c>
      <c r="I1213" t="s">
        <v>2532</v>
      </c>
      <c r="J1213" t="s">
        <v>985</v>
      </c>
      <c r="K1213" t="s">
        <v>986</v>
      </c>
      <c r="L1213">
        <v>923</v>
      </c>
      <c r="N1213" t="s">
        <v>2999</v>
      </c>
      <c r="O1213" t="s">
        <v>3000</v>
      </c>
      <c r="P1213">
        <v>1</v>
      </c>
      <c r="Q1213" t="s">
        <v>3001</v>
      </c>
      <c r="R1213" s="2">
        <v>244481</v>
      </c>
      <c r="S1213" s="2">
        <v>244482</v>
      </c>
      <c r="T1213" t="s">
        <v>3002</v>
      </c>
      <c r="U1213">
        <v>23086658</v>
      </c>
      <c r="V1213" t="s">
        <v>140</v>
      </c>
      <c r="W1213">
        <v>5</v>
      </c>
      <c r="X1213">
        <v>5</v>
      </c>
      <c r="Y1213">
        <v>5</v>
      </c>
      <c r="Z1213">
        <v>5</v>
      </c>
      <c r="AA1213">
        <v>0</v>
      </c>
      <c r="AB1213">
        <v>0</v>
      </c>
      <c r="AC1213">
        <v>0</v>
      </c>
      <c r="AD1213">
        <v>0</v>
      </c>
      <c r="AE1213">
        <v>5</v>
      </c>
      <c r="AF1213">
        <v>5</v>
      </c>
      <c r="AI1213" t="s">
        <v>2537</v>
      </c>
      <c r="AJ1213" t="s">
        <v>989</v>
      </c>
      <c r="AK1213" t="s">
        <v>1039</v>
      </c>
      <c r="AL1213" t="s">
        <v>1008</v>
      </c>
      <c r="AM1213" t="s">
        <v>1009</v>
      </c>
      <c r="AN1213" t="s">
        <v>2538</v>
      </c>
      <c r="AO1213" t="s">
        <v>2539</v>
      </c>
      <c r="AP1213">
        <v>10</v>
      </c>
      <c r="AQ1213">
        <v>1</v>
      </c>
      <c r="AT1213" t="s">
        <v>2540</v>
      </c>
      <c r="AU1213" t="s">
        <v>2562</v>
      </c>
      <c r="AV1213" t="s">
        <v>765</v>
      </c>
      <c r="AW1213" t="s">
        <v>765</v>
      </c>
      <c r="AX1213" t="s">
        <v>990</v>
      </c>
      <c r="AY1213">
        <v>0</v>
      </c>
      <c r="AZ1213" t="s">
        <v>994</v>
      </c>
      <c r="BA1213">
        <v>1179740891680</v>
      </c>
      <c r="BD1213">
        <v>1</v>
      </c>
      <c r="BF1213" t="s">
        <v>2563</v>
      </c>
      <c r="BG1213">
        <v>1333314600</v>
      </c>
      <c r="BH1213" t="s">
        <v>995</v>
      </c>
      <c r="BI1213">
        <v>5</v>
      </c>
      <c r="BJ1213">
        <v>5</v>
      </c>
      <c r="BL1213" t="s">
        <v>2543</v>
      </c>
    </row>
    <row r="1214" spans="3:64">
      <c r="C1214" s="2">
        <v>244482</v>
      </c>
      <c r="D1214" s="2">
        <v>244482</v>
      </c>
      <c r="F1214">
        <v>489</v>
      </c>
      <c r="G1214" t="s">
        <v>2531</v>
      </c>
      <c r="H1214">
        <v>23</v>
      </c>
      <c r="I1214" t="s">
        <v>2532</v>
      </c>
      <c r="J1214" t="s">
        <v>985</v>
      </c>
      <c r="K1214" t="s">
        <v>986</v>
      </c>
      <c r="L1214">
        <v>923</v>
      </c>
      <c r="N1214" t="s">
        <v>2999</v>
      </c>
      <c r="O1214" t="s">
        <v>3000</v>
      </c>
      <c r="P1214">
        <v>1</v>
      </c>
      <c r="Q1214" t="s">
        <v>3001</v>
      </c>
      <c r="R1214" s="2">
        <v>244481</v>
      </c>
      <c r="S1214" s="2">
        <v>244482</v>
      </c>
      <c r="T1214" t="s">
        <v>3002</v>
      </c>
      <c r="U1214">
        <v>23086964</v>
      </c>
      <c r="V1214" t="s">
        <v>156</v>
      </c>
      <c r="W1214">
        <v>6</v>
      </c>
      <c r="X1214">
        <v>6</v>
      </c>
      <c r="Y1214">
        <v>6</v>
      </c>
      <c r="Z1214">
        <v>6</v>
      </c>
      <c r="AA1214">
        <v>0</v>
      </c>
      <c r="AB1214">
        <v>0</v>
      </c>
      <c r="AC1214">
        <v>0</v>
      </c>
      <c r="AD1214">
        <v>0</v>
      </c>
      <c r="AE1214">
        <v>6</v>
      </c>
      <c r="AF1214">
        <v>6</v>
      </c>
      <c r="AI1214" t="s">
        <v>2537</v>
      </c>
      <c r="AJ1214" t="s">
        <v>989</v>
      </c>
      <c r="AK1214" t="s">
        <v>1039</v>
      </c>
      <c r="AL1214" t="s">
        <v>1008</v>
      </c>
      <c r="AM1214" t="s">
        <v>1009</v>
      </c>
      <c r="AN1214" t="s">
        <v>2538</v>
      </c>
      <c r="AO1214" t="s">
        <v>2539</v>
      </c>
      <c r="AP1214">
        <v>10</v>
      </c>
      <c r="AQ1214">
        <v>1</v>
      </c>
      <c r="AT1214" t="s">
        <v>2540</v>
      </c>
      <c r="AU1214" t="s">
        <v>2562</v>
      </c>
      <c r="AV1214" t="s">
        <v>765</v>
      </c>
      <c r="AW1214" t="s">
        <v>765</v>
      </c>
      <c r="AX1214" t="s">
        <v>990</v>
      </c>
      <c r="AY1214">
        <v>0</v>
      </c>
      <c r="AZ1214" t="s">
        <v>994</v>
      </c>
      <c r="BA1214">
        <v>1179740891680</v>
      </c>
      <c r="BD1214">
        <v>1</v>
      </c>
      <c r="BF1214" t="s">
        <v>2563</v>
      </c>
      <c r="BG1214">
        <v>1333314600</v>
      </c>
      <c r="BH1214" t="s">
        <v>995</v>
      </c>
      <c r="BI1214">
        <v>6</v>
      </c>
      <c r="BJ1214">
        <v>6</v>
      </c>
      <c r="BL1214" t="s">
        <v>2543</v>
      </c>
    </row>
    <row r="1215" spans="3:64">
      <c r="C1215" s="2">
        <v>244482</v>
      </c>
      <c r="D1215" s="2">
        <v>244482</v>
      </c>
      <c r="F1215">
        <v>489</v>
      </c>
      <c r="G1215" t="s">
        <v>2531</v>
      </c>
      <c r="H1215">
        <v>23</v>
      </c>
      <c r="I1215" t="s">
        <v>2532</v>
      </c>
      <c r="J1215" t="s">
        <v>985</v>
      </c>
      <c r="K1215" t="s">
        <v>986</v>
      </c>
      <c r="L1215">
        <v>923</v>
      </c>
      <c r="N1215" t="s">
        <v>2999</v>
      </c>
      <c r="O1215" t="s">
        <v>3000</v>
      </c>
      <c r="P1215">
        <v>1</v>
      </c>
      <c r="Q1215" t="s">
        <v>3001</v>
      </c>
      <c r="R1215" s="2">
        <v>244481</v>
      </c>
      <c r="S1215" s="2">
        <v>244482</v>
      </c>
      <c r="T1215" t="s">
        <v>3002</v>
      </c>
      <c r="U1215">
        <v>23086963</v>
      </c>
      <c r="V1215" t="s">
        <v>142</v>
      </c>
      <c r="W1215">
        <v>3</v>
      </c>
      <c r="X1215">
        <v>3</v>
      </c>
      <c r="Y1215">
        <v>3</v>
      </c>
      <c r="Z1215">
        <v>3</v>
      </c>
      <c r="AA1215">
        <v>0</v>
      </c>
      <c r="AB1215">
        <v>0</v>
      </c>
      <c r="AC1215">
        <v>0</v>
      </c>
      <c r="AD1215">
        <v>0</v>
      </c>
      <c r="AE1215">
        <v>3</v>
      </c>
      <c r="AF1215">
        <v>3</v>
      </c>
      <c r="AI1215" t="s">
        <v>2537</v>
      </c>
      <c r="AJ1215" t="s">
        <v>989</v>
      </c>
      <c r="AK1215" t="s">
        <v>1039</v>
      </c>
      <c r="AL1215" t="s">
        <v>1008</v>
      </c>
      <c r="AM1215" t="s">
        <v>1009</v>
      </c>
      <c r="AN1215" t="s">
        <v>2538</v>
      </c>
      <c r="AO1215" t="s">
        <v>2539</v>
      </c>
      <c r="AP1215">
        <v>10</v>
      </c>
      <c r="AQ1215">
        <v>1</v>
      </c>
      <c r="AT1215" t="s">
        <v>2540</v>
      </c>
      <c r="AU1215" t="s">
        <v>2562</v>
      </c>
      <c r="AV1215" t="s">
        <v>765</v>
      </c>
      <c r="AW1215" t="s">
        <v>765</v>
      </c>
      <c r="AX1215" t="s">
        <v>990</v>
      </c>
      <c r="AY1215">
        <v>0</v>
      </c>
      <c r="AZ1215" t="s">
        <v>994</v>
      </c>
      <c r="BA1215">
        <v>1179740891680</v>
      </c>
      <c r="BD1215">
        <v>1</v>
      </c>
      <c r="BF1215" t="s">
        <v>2563</v>
      </c>
      <c r="BG1215">
        <v>1333314600</v>
      </c>
      <c r="BH1215" t="s">
        <v>995</v>
      </c>
      <c r="BI1215">
        <v>3</v>
      </c>
      <c r="BJ1215">
        <v>3</v>
      </c>
      <c r="BL1215" t="s">
        <v>2543</v>
      </c>
    </row>
    <row r="1216" spans="3:64">
      <c r="C1216" s="2">
        <v>244482</v>
      </c>
      <c r="D1216" s="2">
        <v>244482</v>
      </c>
      <c r="F1216">
        <v>489</v>
      </c>
      <c r="G1216" t="s">
        <v>2531</v>
      </c>
      <c r="H1216">
        <v>23</v>
      </c>
      <c r="I1216" t="s">
        <v>2532</v>
      </c>
      <c r="J1216" t="s">
        <v>985</v>
      </c>
      <c r="K1216" t="s">
        <v>986</v>
      </c>
      <c r="L1216">
        <v>923</v>
      </c>
      <c r="N1216" t="s">
        <v>2999</v>
      </c>
      <c r="O1216" t="s">
        <v>3000</v>
      </c>
      <c r="P1216">
        <v>1</v>
      </c>
      <c r="Q1216" t="s">
        <v>3001</v>
      </c>
      <c r="R1216" s="2">
        <v>244481</v>
      </c>
      <c r="S1216" s="2">
        <v>244482</v>
      </c>
      <c r="T1216" t="s">
        <v>3002</v>
      </c>
      <c r="U1216">
        <v>23086968</v>
      </c>
      <c r="V1216" t="s">
        <v>247</v>
      </c>
      <c r="W1216">
        <v>6</v>
      </c>
      <c r="X1216">
        <v>6</v>
      </c>
      <c r="Y1216">
        <v>6</v>
      </c>
      <c r="Z1216">
        <v>6</v>
      </c>
      <c r="AA1216">
        <v>0</v>
      </c>
      <c r="AB1216">
        <v>0</v>
      </c>
      <c r="AC1216">
        <v>0</v>
      </c>
      <c r="AD1216">
        <v>0</v>
      </c>
      <c r="AE1216">
        <v>6</v>
      </c>
      <c r="AF1216">
        <v>6</v>
      </c>
      <c r="AI1216" t="s">
        <v>2537</v>
      </c>
      <c r="AJ1216" t="s">
        <v>989</v>
      </c>
      <c r="AK1216" t="s">
        <v>1039</v>
      </c>
      <c r="AL1216" t="s">
        <v>1008</v>
      </c>
      <c r="AM1216" t="s">
        <v>1009</v>
      </c>
      <c r="AN1216" t="s">
        <v>2538</v>
      </c>
      <c r="AO1216" t="s">
        <v>2539</v>
      </c>
      <c r="AP1216">
        <v>10</v>
      </c>
      <c r="AQ1216">
        <v>1</v>
      </c>
      <c r="AT1216" t="s">
        <v>2540</v>
      </c>
      <c r="AU1216" t="s">
        <v>2562</v>
      </c>
      <c r="AV1216" t="s">
        <v>765</v>
      </c>
      <c r="AW1216" t="s">
        <v>765</v>
      </c>
      <c r="AX1216" t="s">
        <v>990</v>
      </c>
      <c r="AY1216">
        <v>0</v>
      </c>
      <c r="AZ1216" t="s">
        <v>994</v>
      </c>
      <c r="BA1216">
        <v>1179740891680</v>
      </c>
      <c r="BD1216">
        <v>1</v>
      </c>
      <c r="BF1216" t="s">
        <v>2563</v>
      </c>
      <c r="BG1216">
        <v>1333314600</v>
      </c>
      <c r="BH1216" t="s">
        <v>995</v>
      </c>
      <c r="BI1216">
        <v>6</v>
      </c>
      <c r="BJ1216">
        <v>6</v>
      </c>
      <c r="BL1216" t="s">
        <v>2543</v>
      </c>
    </row>
    <row r="1217" spans="3:64">
      <c r="C1217" s="2">
        <v>244482</v>
      </c>
      <c r="D1217" s="2">
        <v>244482</v>
      </c>
      <c r="F1217">
        <v>489</v>
      </c>
      <c r="G1217" t="s">
        <v>2531</v>
      </c>
      <c r="H1217">
        <v>23</v>
      </c>
      <c r="I1217" t="s">
        <v>2532</v>
      </c>
      <c r="J1217" t="s">
        <v>985</v>
      </c>
      <c r="K1217" t="s">
        <v>986</v>
      </c>
      <c r="L1217">
        <v>923</v>
      </c>
      <c r="N1217" t="s">
        <v>2999</v>
      </c>
      <c r="O1217" t="s">
        <v>3000</v>
      </c>
      <c r="P1217">
        <v>1</v>
      </c>
      <c r="Q1217" t="s">
        <v>3001</v>
      </c>
      <c r="R1217" s="2">
        <v>244481</v>
      </c>
      <c r="S1217" s="2">
        <v>244482</v>
      </c>
      <c r="T1217" t="s">
        <v>3002</v>
      </c>
      <c r="U1217">
        <v>23090975</v>
      </c>
      <c r="V1217" t="s">
        <v>249</v>
      </c>
      <c r="W1217">
        <v>3</v>
      </c>
      <c r="X1217">
        <v>3</v>
      </c>
      <c r="Y1217">
        <v>3</v>
      </c>
      <c r="Z1217">
        <v>3</v>
      </c>
      <c r="AA1217">
        <v>0</v>
      </c>
      <c r="AB1217">
        <v>0</v>
      </c>
      <c r="AC1217">
        <v>0</v>
      </c>
      <c r="AD1217">
        <v>0</v>
      </c>
      <c r="AE1217">
        <v>3</v>
      </c>
      <c r="AF1217">
        <v>3</v>
      </c>
      <c r="AI1217" t="s">
        <v>2537</v>
      </c>
      <c r="AJ1217" t="s">
        <v>989</v>
      </c>
      <c r="AK1217" t="s">
        <v>1039</v>
      </c>
      <c r="AL1217" t="s">
        <v>1008</v>
      </c>
      <c r="AM1217" t="s">
        <v>1009</v>
      </c>
      <c r="AN1217" t="s">
        <v>2538</v>
      </c>
      <c r="AO1217" t="s">
        <v>2539</v>
      </c>
      <c r="AP1217">
        <v>10</v>
      </c>
      <c r="AQ1217">
        <v>1</v>
      </c>
      <c r="AT1217" t="s">
        <v>2540</v>
      </c>
      <c r="AU1217" t="s">
        <v>2562</v>
      </c>
      <c r="AV1217" t="s">
        <v>765</v>
      </c>
      <c r="AW1217" t="s">
        <v>765</v>
      </c>
      <c r="AX1217" t="s">
        <v>990</v>
      </c>
      <c r="AY1217">
        <v>0</v>
      </c>
      <c r="AZ1217" t="s">
        <v>994</v>
      </c>
      <c r="BA1217">
        <v>1179740891680</v>
      </c>
      <c r="BD1217">
        <v>1</v>
      </c>
      <c r="BF1217" t="s">
        <v>2563</v>
      </c>
      <c r="BG1217">
        <v>1333314600</v>
      </c>
      <c r="BH1217" t="s">
        <v>995</v>
      </c>
      <c r="BI1217">
        <v>3</v>
      </c>
      <c r="BJ1217">
        <v>3</v>
      </c>
      <c r="BL1217" t="s">
        <v>2543</v>
      </c>
    </row>
    <row r="1218" spans="3:64">
      <c r="C1218" s="2">
        <v>244482</v>
      </c>
      <c r="D1218" s="2">
        <v>244482</v>
      </c>
      <c r="F1218">
        <v>489</v>
      </c>
      <c r="G1218" t="s">
        <v>2531</v>
      </c>
      <c r="H1218">
        <v>23</v>
      </c>
      <c r="I1218" t="s">
        <v>2532</v>
      </c>
      <c r="J1218" t="s">
        <v>985</v>
      </c>
      <c r="K1218" t="s">
        <v>986</v>
      </c>
      <c r="L1218">
        <v>923</v>
      </c>
      <c r="N1218" t="s">
        <v>2999</v>
      </c>
      <c r="O1218" t="s">
        <v>3000</v>
      </c>
      <c r="P1218">
        <v>1</v>
      </c>
      <c r="Q1218" t="s">
        <v>3001</v>
      </c>
      <c r="R1218" s="2">
        <v>244481</v>
      </c>
      <c r="S1218" s="2">
        <v>244482</v>
      </c>
      <c r="T1218" t="s">
        <v>3002</v>
      </c>
      <c r="U1218">
        <v>23039556</v>
      </c>
      <c r="V1218" t="s">
        <v>267</v>
      </c>
      <c r="W1218">
        <v>3</v>
      </c>
      <c r="X1218">
        <v>15</v>
      </c>
      <c r="Y1218">
        <v>3</v>
      </c>
      <c r="Z1218">
        <v>15</v>
      </c>
      <c r="AA1218">
        <v>0</v>
      </c>
      <c r="AB1218">
        <v>0</v>
      </c>
      <c r="AC1218">
        <v>0</v>
      </c>
      <c r="AD1218">
        <v>0</v>
      </c>
      <c r="AE1218">
        <v>3</v>
      </c>
      <c r="AF1218">
        <v>15</v>
      </c>
      <c r="AI1218" t="s">
        <v>2537</v>
      </c>
      <c r="AJ1218" t="s">
        <v>989</v>
      </c>
      <c r="AK1218" t="s">
        <v>1039</v>
      </c>
      <c r="AL1218" t="s">
        <v>1008</v>
      </c>
      <c r="AM1218" t="s">
        <v>1009</v>
      </c>
      <c r="AN1218" t="s">
        <v>2538</v>
      </c>
      <c r="AO1218" t="s">
        <v>2539</v>
      </c>
      <c r="AP1218">
        <v>10</v>
      </c>
      <c r="AQ1218">
        <v>1</v>
      </c>
      <c r="AT1218" t="s">
        <v>2540</v>
      </c>
      <c r="AU1218" t="s">
        <v>2562</v>
      </c>
      <c r="AV1218" t="s">
        <v>1010</v>
      </c>
      <c r="AW1218" t="s">
        <v>765</v>
      </c>
      <c r="AX1218" t="s">
        <v>990</v>
      </c>
      <c r="AY1218">
        <v>0</v>
      </c>
      <c r="AZ1218" t="s">
        <v>994</v>
      </c>
      <c r="BA1218">
        <v>1179740891680</v>
      </c>
      <c r="BD1218">
        <v>1</v>
      </c>
      <c r="BF1218" t="s">
        <v>2563</v>
      </c>
      <c r="BG1218">
        <v>1333314600</v>
      </c>
      <c r="BH1218" t="s">
        <v>995</v>
      </c>
      <c r="BI1218">
        <v>3</v>
      </c>
      <c r="BJ1218">
        <v>15</v>
      </c>
      <c r="BL1218" t="s">
        <v>2543</v>
      </c>
    </row>
    <row r="1219" spans="3:64">
      <c r="C1219" s="2">
        <v>244482</v>
      </c>
      <c r="D1219" s="2">
        <v>244482</v>
      </c>
      <c r="F1219">
        <v>489</v>
      </c>
      <c r="G1219" t="s">
        <v>2531</v>
      </c>
      <c r="H1219">
        <v>23</v>
      </c>
      <c r="I1219" t="s">
        <v>2532</v>
      </c>
      <c r="J1219" t="s">
        <v>985</v>
      </c>
      <c r="K1219" t="s">
        <v>986</v>
      </c>
      <c r="L1219">
        <v>923</v>
      </c>
      <c r="N1219" t="s">
        <v>2999</v>
      </c>
      <c r="O1219" t="s">
        <v>3000</v>
      </c>
      <c r="P1219">
        <v>1</v>
      </c>
      <c r="Q1219" t="s">
        <v>3001</v>
      </c>
      <c r="R1219" s="2">
        <v>244481</v>
      </c>
      <c r="S1219" s="2">
        <v>244482</v>
      </c>
      <c r="T1219" t="s">
        <v>3002</v>
      </c>
      <c r="U1219">
        <v>23095547</v>
      </c>
      <c r="V1219" t="s">
        <v>144</v>
      </c>
      <c r="W1219">
        <v>3</v>
      </c>
      <c r="X1219">
        <v>3</v>
      </c>
      <c r="Y1219">
        <v>3</v>
      </c>
      <c r="Z1219">
        <v>3</v>
      </c>
      <c r="AA1219">
        <v>0</v>
      </c>
      <c r="AB1219">
        <v>0</v>
      </c>
      <c r="AC1219">
        <v>0</v>
      </c>
      <c r="AD1219">
        <v>0</v>
      </c>
      <c r="AE1219">
        <v>3</v>
      </c>
      <c r="AF1219">
        <v>3</v>
      </c>
      <c r="AI1219" t="s">
        <v>2537</v>
      </c>
      <c r="AJ1219" t="s">
        <v>989</v>
      </c>
      <c r="AK1219" t="s">
        <v>1039</v>
      </c>
      <c r="AL1219" t="s">
        <v>1008</v>
      </c>
      <c r="AM1219" t="s">
        <v>1009</v>
      </c>
      <c r="AN1219" t="s">
        <v>2538</v>
      </c>
      <c r="AO1219" t="s">
        <v>2539</v>
      </c>
      <c r="AP1219">
        <v>10</v>
      </c>
      <c r="AQ1219">
        <v>1</v>
      </c>
      <c r="AT1219" t="s">
        <v>2540</v>
      </c>
      <c r="AU1219" t="s">
        <v>2562</v>
      </c>
      <c r="AV1219" t="s">
        <v>765</v>
      </c>
      <c r="AW1219" t="s">
        <v>765</v>
      </c>
      <c r="AX1219" t="s">
        <v>990</v>
      </c>
      <c r="AY1219">
        <v>0</v>
      </c>
      <c r="AZ1219" t="s">
        <v>994</v>
      </c>
      <c r="BA1219">
        <v>1179740891680</v>
      </c>
      <c r="BD1219">
        <v>1</v>
      </c>
      <c r="BF1219" t="s">
        <v>2563</v>
      </c>
      <c r="BG1219">
        <v>1333314600</v>
      </c>
      <c r="BH1219" t="s">
        <v>995</v>
      </c>
      <c r="BI1219">
        <v>3</v>
      </c>
      <c r="BJ1219">
        <v>3</v>
      </c>
      <c r="BL1219" t="s">
        <v>2543</v>
      </c>
    </row>
    <row r="1220" spans="3:64">
      <c r="C1220" s="2">
        <v>244482</v>
      </c>
      <c r="D1220" s="2">
        <v>244482</v>
      </c>
      <c r="F1220">
        <v>489</v>
      </c>
      <c r="G1220" t="s">
        <v>2531</v>
      </c>
      <c r="H1220">
        <v>23</v>
      </c>
      <c r="I1220" t="s">
        <v>2532</v>
      </c>
      <c r="J1220" t="s">
        <v>985</v>
      </c>
      <c r="K1220" t="s">
        <v>986</v>
      </c>
      <c r="L1220">
        <v>923</v>
      </c>
      <c r="N1220" t="s">
        <v>2999</v>
      </c>
      <c r="O1220" t="s">
        <v>3000</v>
      </c>
      <c r="P1220">
        <v>1</v>
      </c>
      <c r="Q1220" t="s">
        <v>3001</v>
      </c>
      <c r="R1220" s="2">
        <v>244481</v>
      </c>
      <c r="S1220" s="2">
        <v>244482</v>
      </c>
      <c r="T1220" t="s">
        <v>3002</v>
      </c>
      <c r="U1220">
        <v>23086969</v>
      </c>
      <c r="V1220" t="s">
        <v>189</v>
      </c>
      <c r="W1220">
        <v>9</v>
      </c>
      <c r="X1220">
        <v>9</v>
      </c>
      <c r="Y1220">
        <v>9</v>
      </c>
      <c r="Z1220">
        <v>9</v>
      </c>
      <c r="AA1220">
        <v>0</v>
      </c>
      <c r="AB1220">
        <v>0</v>
      </c>
      <c r="AC1220">
        <v>0</v>
      </c>
      <c r="AD1220">
        <v>0</v>
      </c>
      <c r="AE1220">
        <v>9</v>
      </c>
      <c r="AF1220">
        <v>9</v>
      </c>
      <c r="AI1220" t="s">
        <v>2537</v>
      </c>
      <c r="AJ1220" t="s">
        <v>989</v>
      </c>
      <c r="AK1220" t="s">
        <v>1039</v>
      </c>
      <c r="AL1220" t="s">
        <v>1008</v>
      </c>
      <c r="AM1220" t="s">
        <v>1009</v>
      </c>
      <c r="AN1220" t="s">
        <v>2538</v>
      </c>
      <c r="AO1220" t="s">
        <v>2539</v>
      </c>
      <c r="AP1220">
        <v>10</v>
      </c>
      <c r="AQ1220">
        <v>1</v>
      </c>
      <c r="AT1220" t="s">
        <v>2540</v>
      </c>
      <c r="AU1220" t="s">
        <v>2562</v>
      </c>
      <c r="AV1220" t="s">
        <v>765</v>
      </c>
      <c r="AW1220" t="s">
        <v>765</v>
      </c>
      <c r="AX1220" t="s">
        <v>990</v>
      </c>
      <c r="AY1220">
        <v>0</v>
      </c>
      <c r="AZ1220" t="s">
        <v>994</v>
      </c>
      <c r="BA1220">
        <v>1179740891680</v>
      </c>
      <c r="BD1220">
        <v>1</v>
      </c>
      <c r="BF1220" t="s">
        <v>2563</v>
      </c>
      <c r="BG1220">
        <v>1333314600</v>
      </c>
      <c r="BH1220" t="s">
        <v>995</v>
      </c>
      <c r="BI1220">
        <v>9</v>
      </c>
      <c r="BJ1220">
        <v>9</v>
      </c>
      <c r="BL1220" t="s">
        <v>2543</v>
      </c>
    </row>
    <row r="1221" spans="3:64">
      <c r="C1221" s="2">
        <v>244482</v>
      </c>
      <c r="D1221" s="2">
        <v>244482</v>
      </c>
      <c r="F1221">
        <v>489</v>
      </c>
      <c r="G1221" t="s">
        <v>2531</v>
      </c>
      <c r="H1221">
        <v>23</v>
      </c>
      <c r="I1221" t="s">
        <v>2532</v>
      </c>
      <c r="J1221" t="s">
        <v>985</v>
      </c>
      <c r="K1221" t="s">
        <v>986</v>
      </c>
      <c r="L1221">
        <v>923</v>
      </c>
      <c r="N1221" t="s">
        <v>2999</v>
      </c>
      <c r="O1221" t="s">
        <v>3000</v>
      </c>
      <c r="P1221">
        <v>1</v>
      </c>
      <c r="Q1221" t="s">
        <v>3001</v>
      </c>
      <c r="R1221" s="2">
        <v>244481</v>
      </c>
      <c r="S1221" s="2">
        <v>244482</v>
      </c>
      <c r="T1221" t="s">
        <v>3002</v>
      </c>
      <c r="U1221">
        <v>23086965</v>
      </c>
      <c r="V1221" t="s">
        <v>225</v>
      </c>
      <c r="W1221">
        <v>3</v>
      </c>
      <c r="X1221">
        <v>3</v>
      </c>
      <c r="Y1221">
        <v>3</v>
      </c>
      <c r="Z1221">
        <v>3</v>
      </c>
      <c r="AA1221">
        <v>0</v>
      </c>
      <c r="AB1221">
        <v>0</v>
      </c>
      <c r="AC1221">
        <v>0</v>
      </c>
      <c r="AD1221">
        <v>0</v>
      </c>
      <c r="AE1221">
        <v>3</v>
      </c>
      <c r="AF1221">
        <v>3</v>
      </c>
      <c r="AI1221" t="s">
        <v>2537</v>
      </c>
      <c r="AJ1221" t="s">
        <v>989</v>
      </c>
      <c r="AK1221" t="s">
        <v>1039</v>
      </c>
      <c r="AL1221" t="s">
        <v>1008</v>
      </c>
      <c r="AM1221" t="s">
        <v>1009</v>
      </c>
      <c r="AN1221" t="s">
        <v>2538</v>
      </c>
      <c r="AO1221" t="s">
        <v>2539</v>
      </c>
      <c r="AP1221">
        <v>10</v>
      </c>
      <c r="AQ1221">
        <v>1</v>
      </c>
      <c r="AT1221" t="s">
        <v>2540</v>
      </c>
      <c r="AU1221" t="s">
        <v>2562</v>
      </c>
      <c r="AV1221" t="s">
        <v>765</v>
      </c>
      <c r="AW1221" t="s">
        <v>765</v>
      </c>
      <c r="AX1221" t="s">
        <v>990</v>
      </c>
      <c r="AY1221">
        <v>0</v>
      </c>
      <c r="AZ1221" t="s">
        <v>994</v>
      </c>
      <c r="BA1221">
        <v>1179740891680</v>
      </c>
      <c r="BD1221">
        <v>1</v>
      </c>
      <c r="BF1221" t="s">
        <v>2563</v>
      </c>
      <c r="BG1221">
        <v>1333314600</v>
      </c>
      <c r="BH1221" t="s">
        <v>995</v>
      </c>
      <c r="BI1221">
        <v>3</v>
      </c>
      <c r="BJ1221">
        <v>3</v>
      </c>
      <c r="BL1221" t="s">
        <v>2543</v>
      </c>
    </row>
    <row r="1222" spans="3:64">
      <c r="C1222" s="2">
        <v>244482</v>
      </c>
      <c r="D1222" s="2">
        <v>244482</v>
      </c>
      <c r="F1222">
        <v>489</v>
      </c>
      <c r="G1222" t="s">
        <v>2531</v>
      </c>
      <c r="H1222">
        <v>23</v>
      </c>
      <c r="I1222" t="s">
        <v>2532</v>
      </c>
      <c r="J1222" t="s">
        <v>985</v>
      </c>
      <c r="K1222" t="s">
        <v>986</v>
      </c>
      <c r="L1222">
        <v>923</v>
      </c>
      <c r="N1222" t="s">
        <v>2999</v>
      </c>
      <c r="O1222" t="s">
        <v>3000</v>
      </c>
      <c r="P1222">
        <v>1</v>
      </c>
      <c r="Q1222" t="s">
        <v>3001</v>
      </c>
      <c r="R1222" s="2">
        <v>244481</v>
      </c>
      <c r="S1222" s="2">
        <v>244482</v>
      </c>
      <c r="T1222" t="s">
        <v>3002</v>
      </c>
      <c r="U1222">
        <v>23086967</v>
      </c>
      <c r="V1222" t="s">
        <v>209</v>
      </c>
      <c r="W1222">
        <v>3</v>
      </c>
      <c r="X1222">
        <v>3</v>
      </c>
      <c r="Y1222">
        <v>3</v>
      </c>
      <c r="Z1222">
        <v>3</v>
      </c>
      <c r="AA1222">
        <v>0</v>
      </c>
      <c r="AB1222">
        <v>0</v>
      </c>
      <c r="AC1222">
        <v>0</v>
      </c>
      <c r="AD1222">
        <v>0</v>
      </c>
      <c r="AE1222">
        <v>3</v>
      </c>
      <c r="AF1222">
        <v>3</v>
      </c>
      <c r="AI1222" t="s">
        <v>2537</v>
      </c>
      <c r="AJ1222" t="s">
        <v>989</v>
      </c>
      <c r="AK1222" t="s">
        <v>1039</v>
      </c>
      <c r="AL1222" t="s">
        <v>1008</v>
      </c>
      <c r="AM1222" t="s">
        <v>1009</v>
      </c>
      <c r="AN1222" t="s">
        <v>2538</v>
      </c>
      <c r="AO1222" t="s">
        <v>2539</v>
      </c>
      <c r="AP1222">
        <v>10</v>
      </c>
      <c r="AQ1222">
        <v>1</v>
      </c>
      <c r="AT1222" t="s">
        <v>2540</v>
      </c>
      <c r="AU1222" t="s">
        <v>2562</v>
      </c>
      <c r="AV1222" t="s">
        <v>765</v>
      </c>
      <c r="AW1222" t="s">
        <v>765</v>
      </c>
      <c r="AX1222" t="s">
        <v>990</v>
      </c>
      <c r="AY1222">
        <v>0</v>
      </c>
      <c r="AZ1222" t="s">
        <v>994</v>
      </c>
      <c r="BA1222">
        <v>1179740891680</v>
      </c>
      <c r="BD1222">
        <v>1</v>
      </c>
      <c r="BF1222" t="s">
        <v>2563</v>
      </c>
      <c r="BG1222">
        <v>1333314600</v>
      </c>
      <c r="BH1222" t="s">
        <v>995</v>
      </c>
      <c r="BI1222">
        <v>3</v>
      </c>
      <c r="BJ1222">
        <v>3</v>
      </c>
      <c r="BL1222" t="s">
        <v>2543</v>
      </c>
    </row>
    <row r="1223" spans="3:64">
      <c r="C1223" s="2">
        <v>244482</v>
      </c>
      <c r="D1223" s="2">
        <v>244482</v>
      </c>
      <c r="F1223">
        <v>489</v>
      </c>
      <c r="G1223" t="s">
        <v>2531</v>
      </c>
      <c r="H1223">
        <v>23</v>
      </c>
      <c r="I1223" t="s">
        <v>2532</v>
      </c>
      <c r="J1223" t="s">
        <v>985</v>
      </c>
      <c r="K1223" t="s">
        <v>986</v>
      </c>
      <c r="L1223">
        <v>923</v>
      </c>
      <c r="N1223" t="s">
        <v>3003</v>
      </c>
      <c r="O1223" t="s">
        <v>3004</v>
      </c>
      <c r="P1223">
        <v>1</v>
      </c>
      <c r="Q1223" t="s">
        <v>3005</v>
      </c>
      <c r="R1223" s="2">
        <v>244481</v>
      </c>
      <c r="S1223" s="2">
        <v>244482</v>
      </c>
      <c r="T1223" t="s">
        <v>3006</v>
      </c>
      <c r="U1223">
        <v>23090967</v>
      </c>
      <c r="V1223" t="s">
        <v>63</v>
      </c>
      <c r="W1223">
        <v>3</v>
      </c>
      <c r="X1223">
        <v>3</v>
      </c>
      <c r="Y1223">
        <v>3</v>
      </c>
      <c r="Z1223">
        <v>3</v>
      </c>
      <c r="AA1223">
        <v>0</v>
      </c>
      <c r="AB1223">
        <v>0</v>
      </c>
      <c r="AC1223">
        <v>0</v>
      </c>
      <c r="AD1223">
        <v>0</v>
      </c>
      <c r="AE1223">
        <v>3</v>
      </c>
      <c r="AF1223">
        <v>3</v>
      </c>
      <c r="AI1223" t="s">
        <v>2537</v>
      </c>
      <c r="AJ1223" t="s">
        <v>989</v>
      </c>
      <c r="AK1223" t="s">
        <v>1007</v>
      </c>
      <c r="AL1223" t="s">
        <v>1008</v>
      </c>
      <c r="AM1223" t="s">
        <v>1009</v>
      </c>
      <c r="AN1223" t="s">
        <v>2538</v>
      </c>
      <c r="AO1223" t="s">
        <v>2539</v>
      </c>
      <c r="AP1223">
        <v>10</v>
      </c>
      <c r="AQ1223">
        <v>1</v>
      </c>
      <c r="AT1223" t="s">
        <v>2540</v>
      </c>
      <c r="AU1223" t="s">
        <v>2562</v>
      </c>
      <c r="AV1223" t="s">
        <v>765</v>
      </c>
      <c r="AW1223" t="s">
        <v>765</v>
      </c>
      <c r="AX1223" t="s">
        <v>990</v>
      </c>
      <c r="AY1223">
        <v>0</v>
      </c>
      <c r="AZ1223" t="s">
        <v>994</v>
      </c>
      <c r="BA1223">
        <v>1179740891684</v>
      </c>
      <c r="BD1223">
        <v>1</v>
      </c>
      <c r="BF1223" t="s">
        <v>2563</v>
      </c>
      <c r="BG1223">
        <v>1333314600</v>
      </c>
      <c r="BH1223" t="s">
        <v>995</v>
      </c>
      <c r="BI1223">
        <v>3</v>
      </c>
      <c r="BJ1223">
        <v>3</v>
      </c>
      <c r="BL1223" t="s">
        <v>2543</v>
      </c>
    </row>
    <row r="1224" spans="3:64">
      <c r="C1224" s="2">
        <v>244482</v>
      </c>
      <c r="D1224" s="2">
        <v>244482</v>
      </c>
      <c r="F1224">
        <v>489</v>
      </c>
      <c r="G1224" t="s">
        <v>2531</v>
      </c>
      <c r="H1224">
        <v>23</v>
      </c>
      <c r="I1224" t="s">
        <v>2532</v>
      </c>
      <c r="J1224" t="s">
        <v>985</v>
      </c>
      <c r="K1224" t="s">
        <v>986</v>
      </c>
      <c r="L1224">
        <v>923</v>
      </c>
      <c r="N1224" t="s">
        <v>3003</v>
      </c>
      <c r="O1224" t="s">
        <v>3004</v>
      </c>
      <c r="P1224">
        <v>1</v>
      </c>
      <c r="Q1224" t="s">
        <v>3005</v>
      </c>
      <c r="R1224" s="2">
        <v>244481</v>
      </c>
      <c r="S1224" s="2">
        <v>244482</v>
      </c>
      <c r="T1224" t="s">
        <v>3006</v>
      </c>
      <c r="U1224">
        <v>23090977</v>
      </c>
      <c r="V1224" t="s">
        <v>98</v>
      </c>
      <c r="W1224">
        <v>3</v>
      </c>
      <c r="X1224">
        <v>3</v>
      </c>
      <c r="Y1224">
        <v>3</v>
      </c>
      <c r="Z1224">
        <v>3</v>
      </c>
      <c r="AA1224">
        <v>0</v>
      </c>
      <c r="AB1224">
        <v>0</v>
      </c>
      <c r="AC1224">
        <v>0</v>
      </c>
      <c r="AD1224">
        <v>0</v>
      </c>
      <c r="AE1224">
        <v>3</v>
      </c>
      <c r="AF1224">
        <v>3</v>
      </c>
      <c r="AI1224" t="s">
        <v>2537</v>
      </c>
      <c r="AJ1224" t="s">
        <v>989</v>
      </c>
      <c r="AK1224" t="s">
        <v>1007</v>
      </c>
      <c r="AL1224" t="s">
        <v>1008</v>
      </c>
      <c r="AM1224" t="s">
        <v>1009</v>
      </c>
      <c r="AN1224" t="s">
        <v>2538</v>
      </c>
      <c r="AO1224" t="s">
        <v>2539</v>
      </c>
      <c r="AP1224">
        <v>10</v>
      </c>
      <c r="AQ1224">
        <v>1</v>
      </c>
      <c r="AT1224" t="s">
        <v>2540</v>
      </c>
      <c r="AU1224" t="s">
        <v>2562</v>
      </c>
      <c r="AV1224" t="s">
        <v>765</v>
      </c>
      <c r="AW1224" t="s">
        <v>765</v>
      </c>
      <c r="AX1224" t="s">
        <v>990</v>
      </c>
      <c r="AY1224">
        <v>0</v>
      </c>
      <c r="AZ1224" t="s">
        <v>994</v>
      </c>
      <c r="BA1224">
        <v>1179740891684</v>
      </c>
      <c r="BD1224">
        <v>1</v>
      </c>
      <c r="BF1224" t="s">
        <v>2563</v>
      </c>
      <c r="BG1224">
        <v>1333314600</v>
      </c>
      <c r="BH1224" t="s">
        <v>995</v>
      </c>
      <c r="BI1224">
        <v>3</v>
      </c>
      <c r="BJ1224">
        <v>3</v>
      </c>
      <c r="BL1224" t="s">
        <v>2543</v>
      </c>
    </row>
    <row r="1225" spans="3:64">
      <c r="C1225" s="2">
        <v>244482</v>
      </c>
      <c r="D1225" s="2">
        <v>244482</v>
      </c>
      <c r="F1225">
        <v>489</v>
      </c>
      <c r="G1225" t="s">
        <v>2531</v>
      </c>
      <c r="H1225">
        <v>23</v>
      </c>
      <c r="I1225" t="s">
        <v>2532</v>
      </c>
      <c r="J1225" t="s">
        <v>985</v>
      </c>
      <c r="K1225" t="s">
        <v>986</v>
      </c>
      <c r="L1225">
        <v>923</v>
      </c>
      <c r="N1225" t="s">
        <v>3003</v>
      </c>
      <c r="O1225" t="s">
        <v>3004</v>
      </c>
      <c r="P1225">
        <v>1</v>
      </c>
      <c r="Q1225" t="s">
        <v>3005</v>
      </c>
      <c r="R1225" s="2">
        <v>244481</v>
      </c>
      <c r="S1225" s="2">
        <v>244482</v>
      </c>
      <c r="T1225" t="s">
        <v>3006</v>
      </c>
      <c r="U1225">
        <v>23086969</v>
      </c>
      <c r="V1225" t="s">
        <v>189</v>
      </c>
      <c r="W1225">
        <v>6</v>
      </c>
      <c r="X1225">
        <v>6</v>
      </c>
      <c r="Y1225">
        <v>6</v>
      </c>
      <c r="Z1225">
        <v>6</v>
      </c>
      <c r="AA1225">
        <v>0</v>
      </c>
      <c r="AB1225">
        <v>0</v>
      </c>
      <c r="AC1225">
        <v>0</v>
      </c>
      <c r="AD1225">
        <v>0</v>
      </c>
      <c r="AE1225">
        <v>6</v>
      </c>
      <c r="AF1225">
        <v>6</v>
      </c>
      <c r="AI1225" t="s">
        <v>2537</v>
      </c>
      <c r="AJ1225" t="s">
        <v>989</v>
      </c>
      <c r="AK1225" t="s">
        <v>1039</v>
      </c>
      <c r="AL1225" t="s">
        <v>1008</v>
      </c>
      <c r="AM1225" t="s">
        <v>1009</v>
      </c>
      <c r="AN1225" t="s">
        <v>2538</v>
      </c>
      <c r="AO1225" t="s">
        <v>2539</v>
      </c>
      <c r="AP1225">
        <v>10</v>
      </c>
      <c r="AQ1225">
        <v>1</v>
      </c>
      <c r="AT1225" t="s">
        <v>2540</v>
      </c>
      <c r="AU1225" t="s">
        <v>2562</v>
      </c>
      <c r="AV1225" t="s">
        <v>765</v>
      </c>
      <c r="AW1225" t="s">
        <v>765</v>
      </c>
      <c r="AX1225" t="s">
        <v>990</v>
      </c>
      <c r="AY1225">
        <v>0</v>
      </c>
      <c r="AZ1225" t="s">
        <v>994</v>
      </c>
      <c r="BA1225">
        <v>1179740891684</v>
      </c>
      <c r="BD1225">
        <v>1</v>
      </c>
      <c r="BF1225" t="s">
        <v>2563</v>
      </c>
      <c r="BG1225">
        <v>1333314600</v>
      </c>
      <c r="BH1225" t="s">
        <v>995</v>
      </c>
      <c r="BI1225">
        <v>6</v>
      </c>
      <c r="BJ1225">
        <v>6</v>
      </c>
      <c r="BL1225" t="s">
        <v>2543</v>
      </c>
    </row>
    <row r="1226" spans="3:64">
      <c r="C1226" s="2">
        <v>244482</v>
      </c>
      <c r="D1226" s="2">
        <v>244482</v>
      </c>
      <c r="F1226">
        <v>489</v>
      </c>
      <c r="G1226" t="s">
        <v>2531</v>
      </c>
      <c r="H1226">
        <v>23</v>
      </c>
      <c r="I1226" t="s">
        <v>2532</v>
      </c>
      <c r="J1226" t="s">
        <v>985</v>
      </c>
      <c r="K1226" t="s">
        <v>986</v>
      </c>
      <c r="L1226">
        <v>923</v>
      </c>
      <c r="N1226" t="s">
        <v>3003</v>
      </c>
      <c r="O1226" t="s">
        <v>3004</v>
      </c>
      <c r="P1226">
        <v>1</v>
      </c>
      <c r="Q1226" t="s">
        <v>3005</v>
      </c>
      <c r="R1226" s="2">
        <v>244481</v>
      </c>
      <c r="S1226" s="2">
        <v>244482</v>
      </c>
      <c r="T1226" t="s">
        <v>3006</v>
      </c>
      <c r="U1226">
        <v>23086967</v>
      </c>
      <c r="V1226" t="s">
        <v>209</v>
      </c>
      <c r="W1226">
        <v>3</v>
      </c>
      <c r="X1226">
        <v>3</v>
      </c>
      <c r="Y1226">
        <v>3</v>
      </c>
      <c r="Z1226">
        <v>3</v>
      </c>
      <c r="AA1226">
        <v>0</v>
      </c>
      <c r="AB1226">
        <v>0</v>
      </c>
      <c r="AC1226">
        <v>0</v>
      </c>
      <c r="AD1226">
        <v>0</v>
      </c>
      <c r="AE1226">
        <v>3</v>
      </c>
      <c r="AF1226">
        <v>3</v>
      </c>
      <c r="AI1226" t="s">
        <v>2537</v>
      </c>
      <c r="AJ1226" t="s">
        <v>989</v>
      </c>
      <c r="AK1226" t="s">
        <v>1039</v>
      </c>
      <c r="AL1226" t="s">
        <v>1008</v>
      </c>
      <c r="AM1226" t="s">
        <v>1009</v>
      </c>
      <c r="AN1226" t="s">
        <v>2538</v>
      </c>
      <c r="AO1226" t="s">
        <v>2539</v>
      </c>
      <c r="AP1226">
        <v>10</v>
      </c>
      <c r="AQ1226">
        <v>1</v>
      </c>
      <c r="AT1226" t="s">
        <v>2540</v>
      </c>
      <c r="AU1226" t="s">
        <v>2562</v>
      </c>
      <c r="AV1226" t="s">
        <v>765</v>
      </c>
      <c r="AW1226" t="s">
        <v>765</v>
      </c>
      <c r="AX1226" t="s">
        <v>990</v>
      </c>
      <c r="AY1226">
        <v>0</v>
      </c>
      <c r="AZ1226" t="s">
        <v>994</v>
      </c>
      <c r="BA1226">
        <v>1179740891684</v>
      </c>
      <c r="BD1226">
        <v>1</v>
      </c>
      <c r="BF1226" t="s">
        <v>2563</v>
      </c>
      <c r="BG1226">
        <v>1333314600</v>
      </c>
      <c r="BH1226" t="s">
        <v>995</v>
      </c>
      <c r="BI1226">
        <v>3</v>
      </c>
      <c r="BJ1226">
        <v>3</v>
      </c>
      <c r="BL1226" t="s">
        <v>2543</v>
      </c>
    </row>
    <row r="1227" spans="3:64">
      <c r="C1227" s="2">
        <v>244482</v>
      </c>
      <c r="D1227" s="2">
        <v>244482</v>
      </c>
      <c r="F1227">
        <v>489</v>
      </c>
      <c r="G1227" t="s">
        <v>2531</v>
      </c>
      <c r="H1227">
        <v>23</v>
      </c>
      <c r="I1227" t="s">
        <v>2532</v>
      </c>
      <c r="J1227" t="s">
        <v>985</v>
      </c>
      <c r="K1227" t="s">
        <v>986</v>
      </c>
      <c r="L1227">
        <v>923</v>
      </c>
      <c r="N1227" t="s">
        <v>3003</v>
      </c>
      <c r="O1227" t="s">
        <v>3004</v>
      </c>
      <c r="P1227">
        <v>1</v>
      </c>
      <c r="Q1227" t="s">
        <v>3005</v>
      </c>
      <c r="R1227" s="2">
        <v>244481</v>
      </c>
      <c r="S1227" s="2">
        <v>244482</v>
      </c>
      <c r="T1227" t="s">
        <v>3006</v>
      </c>
      <c r="U1227">
        <v>23090974</v>
      </c>
      <c r="V1227" t="s">
        <v>211</v>
      </c>
      <c r="W1227">
        <v>3</v>
      </c>
      <c r="X1227">
        <v>3</v>
      </c>
      <c r="Y1227">
        <v>3</v>
      </c>
      <c r="Z1227">
        <v>3</v>
      </c>
      <c r="AA1227">
        <v>0</v>
      </c>
      <c r="AB1227">
        <v>0</v>
      </c>
      <c r="AC1227">
        <v>0</v>
      </c>
      <c r="AD1227">
        <v>0</v>
      </c>
      <c r="AE1227">
        <v>3</v>
      </c>
      <c r="AF1227">
        <v>3</v>
      </c>
      <c r="AI1227" t="s">
        <v>2537</v>
      </c>
      <c r="AJ1227" t="s">
        <v>989</v>
      </c>
      <c r="AK1227" t="s">
        <v>1039</v>
      </c>
      <c r="AL1227" t="s">
        <v>1008</v>
      </c>
      <c r="AM1227" t="s">
        <v>1009</v>
      </c>
      <c r="AN1227" t="s">
        <v>2538</v>
      </c>
      <c r="AO1227" t="s">
        <v>2539</v>
      </c>
      <c r="AP1227">
        <v>10</v>
      </c>
      <c r="AQ1227">
        <v>1</v>
      </c>
      <c r="AT1227" t="s">
        <v>2540</v>
      </c>
      <c r="AU1227" t="s">
        <v>2562</v>
      </c>
      <c r="AV1227" t="s">
        <v>765</v>
      </c>
      <c r="AW1227" t="s">
        <v>765</v>
      </c>
      <c r="AX1227" t="s">
        <v>990</v>
      </c>
      <c r="AY1227">
        <v>0</v>
      </c>
      <c r="AZ1227" t="s">
        <v>994</v>
      </c>
      <c r="BA1227">
        <v>1179740891684</v>
      </c>
      <c r="BD1227">
        <v>1</v>
      </c>
      <c r="BF1227" t="s">
        <v>2563</v>
      </c>
      <c r="BG1227">
        <v>1333314600</v>
      </c>
      <c r="BH1227" t="s">
        <v>995</v>
      </c>
      <c r="BI1227">
        <v>3</v>
      </c>
      <c r="BJ1227">
        <v>3</v>
      </c>
      <c r="BL1227" t="s">
        <v>2543</v>
      </c>
    </row>
    <row r="1228" spans="3:64">
      <c r="C1228" s="2">
        <v>244482</v>
      </c>
      <c r="D1228" s="2">
        <v>244482</v>
      </c>
      <c r="F1228">
        <v>489</v>
      </c>
      <c r="G1228" t="s">
        <v>2531</v>
      </c>
      <c r="H1228">
        <v>23</v>
      </c>
      <c r="I1228" t="s">
        <v>2532</v>
      </c>
      <c r="J1228" t="s">
        <v>985</v>
      </c>
      <c r="K1228" t="s">
        <v>986</v>
      </c>
      <c r="L1228">
        <v>923</v>
      </c>
      <c r="N1228" t="s">
        <v>3003</v>
      </c>
      <c r="O1228" t="s">
        <v>3004</v>
      </c>
      <c r="P1228">
        <v>1</v>
      </c>
      <c r="Q1228" t="s">
        <v>3005</v>
      </c>
      <c r="R1228" s="2">
        <v>244481</v>
      </c>
      <c r="S1228" s="2">
        <v>244482</v>
      </c>
      <c r="T1228" t="s">
        <v>3006</v>
      </c>
      <c r="U1228">
        <v>23086963</v>
      </c>
      <c r="V1228" t="s">
        <v>142</v>
      </c>
      <c r="W1228">
        <v>6</v>
      </c>
      <c r="X1228">
        <v>6</v>
      </c>
      <c r="Y1228">
        <v>6</v>
      </c>
      <c r="Z1228">
        <v>6</v>
      </c>
      <c r="AA1228">
        <v>0</v>
      </c>
      <c r="AB1228">
        <v>0</v>
      </c>
      <c r="AC1228">
        <v>0</v>
      </c>
      <c r="AD1228">
        <v>0</v>
      </c>
      <c r="AE1228">
        <v>6</v>
      </c>
      <c r="AF1228">
        <v>6</v>
      </c>
      <c r="AI1228" t="s">
        <v>2537</v>
      </c>
      <c r="AJ1228" t="s">
        <v>989</v>
      </c>
      <c r="AK1228" t="s">
        <v>1039</v>
      </c>
      <c r="AL1228" t="s">
        <v>1008</v>
      </c>
      <c r="AM1228" t="s">
        <v>1009</v>
      </c>
      <c r="AN1228" t="s">
        <v>2538</v>
      </c>
      <c r="AO1228" t="s">
        <v>2539</v>
      </c>
      <c r="AP1228">
        <v>10</v>
      </c>
      <c r="AQ1228">
        <v>1</v>
      </c>
      <c r="AT1228" t="s">
        <v>2540</v>
      </c>
      <c r="AU1228" t="s">
        <v>2562</v>
      </c>
      <c r="AV1228" t="s">
        <v>765</v>
      </c>
      <c r="AW1228" t="s">
        <v>765</v>
      </c>
      <c r="AX1228" t="s">
        <v>990</v>
      </c>
      <c r="AY1228">
        <v>0</v>
      </c>
      <c r="AZ1228" t="s">
        <v>994</v>
      </c>
      <c r="BA1228">
        <v>1179740891684</v>
      </c>
      <c r="BD1228">
        <v>1</v>
      </c>
      <c r="BF1228" t="s">
        <v>2563</v>
      </c>
      <c r="BG1228">
        <v>1333314600</v>
      </c>
      <c r="BH1228" t="s">
        <v>995</v>
      </c>
      <c r="BI1228">
        <v>6</v>
      </c>
      <c r="BJ1228">
        <v>6</v>
      </c>
      <c r="BL1228" t="s">
        <v>2543</v>
      </c>
    </row>
    <row r="1229" spans="3:64">
      <c r="C1229" s="2">
        <v>244482</v>
      </c>
      <c r="D1229" s="2">
        <v>244482</v>
      </c>
      <c r="F1229">
        <v>489</v>
      </c>
      <c r="G1229" t="s">
        <v>2531</v>
      </c>
      <c r="H1229">
        <v>23</v>
      </c>
      <c r="I1229" t="s">
        <v>2532</v>
      </c>
      <c r="J1229" t="s">
        <v>985</v>
      </c>
      <c r="K1229" t="s">
        <v>986</v>
      </c>
      <c r="L1229">
        <v>923</v>
      </c>
      <c r="N1229" t="s">
        <v>3003</v>
      </c>
      <c r="O1229" t="s">
        <v>3004</v>
      </c>
      <c r="P1229">
        <v>1</v>
      </c>
      <c r="Q1229" t="s">
        <v>3005</v>
      </c>
      <c r="R1229" s="2">
        <v>244481</v>
      </c>
      <c r="S1229" s="2">
        <v>244482</v>
      </c>
      <c r="T1229" t="s">
        <v>3006</v>
      </c>
      <c r="U1229">
        <v>23086968</v>
      </c>
      <c r="V1229" t="s">
        <v>247</v>
      </c>
      <c r="W1229">
        <v>3</v>
      </c>
      <c r="X1229">
        <v>3</v>
      </c>
      <c r="Y1229">
        <v>3</v>
      </c>
      <c r="Z1229">
        <v>3</v>
      </c>
      <c r="AA1229">
        <v>0</v>
      </c>
      <c r="AB1229">
        <v>0</v>
      </c>
      <c r="AC1229">
        <v>0</v>
      </c>
      <c r="AD1229">
        <v>0</v>
      </c>
      <c r="AE1229">
        <v>3</v>
      </c>
      <c r="AF1229">
        <v>3</v>
      </c>
      <c r="AI1229" t="s">
        <v>2537</v>
      </c>
      <c r="AJ1229" t="s">
        <v>989</v>
      </c>
      <c r="AK1229" t="s">
        <v>1039</v>
      </c>
      <c r="AL1229" t="s">
        <v>1008</v>
      </c>
      <c r="AM1229" t="s">
        <v>1009</v>
      </c>
      <c r="AN1229" t="s">
        <v>2538</v>
      </c>
      <c r="AO1229" t="s">
        <v>2539</v>
      </c>
      <c r="AP1229">
        <v>10</v>
      </c>
      <c r="AQ1229">
        <v>1</v>
      </c>
      <c r="AT1229" t="s">
        <v>2540</v>
      </c>
      <c r="AU1229" t="s">
        <v>2562</v>
      </c>
      <c r="AV1229" t="s">
        <v>765</v>
      </c>
      <c r="AW1229" t="s">
        <v>765</v>
      </c>
      <c r="AX1229" t="s">
        <v>990</v>
      </c>
      <c r="AY1229">
        <v>0</v>
      </c>
      <c r="AZ1229" t="s">
        <v>994</v>
      </c>
      <c r="BA1229">
        <v>1179740891684</v>
      </c>
      <c r="BD1229">
        <v>1</v>
      </c>
      <c r="BF1229" t="s">
        <v>2563</v>
      </c>
      <c r="BG1229">
        <v>1333314600</v>
      </c>
      <c r="BH1229" t="s">
        <v>995</v>
      </c>
      <c r="BI1229">
        <v>3</v>
      </c>
      <c r="BJ1229">
        <v>3</v>
      </c>
      <c r="BL1229" t="s">
        <v>2543</v>
      </c>
    </row>
    <row r="1230" spans="3:64">
      <c r="C1230" s="2">
        <v>244482</v>
      </c>
      <c r="D1230" s="2">
        <v>244482</v>
      </c>
      <c r="F1230">
        <v>489</v>
      </c>
      <c r="G1230" t="s">
        <v>2531</v>
      </c>
      <c r="H1230">
        <v>23</v>
      </c>
      <c r="I1230" t="s">
        <v>2532</v>
      </c>
      <c r="J1230" t="s">
        <v>985</v>
      </c>
      <c r="K1230" t="s">
        <v>986</v>
      </c>
      <c r="L1230">
        <v>923</v>
      </c>
      <c r="N1230" t="s">
        <v>3003</v>
      </c>
      <c r="O1230" t="s">
        <v>3004</v>
      </c>
      <c r="P1230">
        <v>1</v>
      </c>
      <c r="Q1230" t="s">
        <v>3005</v>
      </c>
      <c r="R1230" s="2">
        <v>244481</v>
      </c>
      <c r="S1230" s="2">
        <v>244482</v>
      </c>
      <c r="T1230" t="s">
        <v>3006</v>
      </c>
      <c r="U1230">
        <v>23086964</v>
      </c>
      <c r="V1230" t="s">
        <v>156</v>
      </c>
      <c r="W1230">
        <v>6</v>
      </c>
      <c r="X1230">
        <v>6</v>
      </c>
      <c r="Y1230">
        <v>6</v>
      </c>
      <c r="Z1230">
        <v>6</v>
      </c>
      <c r="AA1230">
        <v>0</v>
      </c>
      <c r="AB1230">
        <v>0</v>
      </c>
      <c r="AC1230">
        <v>0</v>
      </c>
      <c r="AD1230">
        <v>0</v>
      </c>
      <c r="AE1230">
        <v>6</v>
      </c>
      <c r="AF1230">
        <v>6</v>
      </c>
      <c r="AI1230" t="s">
        <v>2537</v>
      </c>
      <c r="AJ1230" t="s">
        <v>989</v>
      </c>
      <c r="AK1230" t="s">
        <v>1039</v>
      </c>
      <c r="AL1230" t="s">
        <v>1008</v>
      </c>
      <c r="AM1230" t="s">
        <v>1009</v>
      </c>
      <c r="AN1230" t="s">
        <v>2538</v>
      </c>
      <c r="AO1230" t="s">
        <v>2539</v>
      </c>
      <c r="AP1230">
        <v>10</v>
      </c>
      <c r="AQ1230">
        <v>1</v>
      </c>
      <c r="AT1230" t="s">
        <v>2540</v>
      </c>
      <c r="AU1230" t="s">
        <v>2562</v>
      </c>
      <c r="AV1230" t="s">
        <v>765</v>
      </c>
      <c r="AW1230" t="s">
        <v>765</v>
      </c>
      <c r="AX1230" t="s">
        <v>990</v>
      </c>
      <c r="AY1230">
        <v>0</v>
      </c>
      <c r="AZ1230" t="s">
        <v>994</v>
      </c>
      <c r="BA1230">
        <v>1179740891684</v>
      </c>
      <c r="BD1230">
        <v>1</v>
      </c>
      <c r="BF1230" t="s">
        <v>2563</v>
      </c>
      <c r="BG1230">
        <v>1333314600</v>
      </c>
      <c r="BH1230" t="s">
        <v>995</v>
      </c>
      <c r="BI1230">
        <v>6</v>
      </c>
      <c r="BJ1230">
        <v>6</v>
      </c>
      <c r="BL1230" t="s">
        <v>2543</v>
      </c>
    </row>
    <row r="1231" spans="3:64">
      <c r="C1231" s="2">
        <v>244482</v>
      </c>
      <c r="D1231" s="2">
        <v>244482</v>
      </c>
      <c r="F1231">
        <v>489</v>
      </c>
      <c r="G1231" t="s">
        <v>2531</v>
      </c>
      <c r="H1231">
        <v>23</v>
      </c>
      <c r="I1231" t="s">
        <v>2532</v>
      </c>
      <c r="J1231" t="s">
        <v>985</v>
      </c>
      <c r="K1231" t="s">
        <v>986</v>
      </c>
      <c r="L1231">
        <v>923</v>
      </c>
      <c r="N1231" t="s">
        <v>3003</v>
      </c>
      <c r="O1231" t="s">
        <v>3004</v>
      </c>
      <c r="P1231">
        <v>1</v>
      </c>
      <c r="Q1231" t="s">
        <v>3005</v>
      </c>
      <c r="R1231" s="2">
        <v>244481</v>
      </c>
      <c r="S1231" s="2">
        <v>244482</v>
      </c>
      <c r="T1231" t="s">
        <v>3006</v>
      </c>
      <c r="U1231">
        <v>23090975</v>
      </c>
      <c r="V1231" t="s">
        <v>249</v>
      </c>
      <c r="W1231">
        <v>3</v>
      </c>
      <c r="X1231">
        <v>3</v>
      </c>
      <c r="Y1231">
        <v>3</v>
      </c>
      <c r="Z1231">
        <v>3</v>
      </c>
      <c r="AA1231">
        <v>0</v>
      </c>
      <c r="AB1231">
        <v>0</v>
      </c>
      <c r="AC1231">
        <v>0</v>
      </c>
      <c r="AD1231">
        <v>0</v>
      </c>
      <c r="AE1231">
        <v>3</v>
      </c>
      <c r="AF1231">
        <v>3</v>
      </c>
      <c r="AI1231" t="s">
        <v>2537</v>
      </c>
      <c r="AJ1231" t="s">
        <v>989</v>
      </c>
      <c r="AK1231" t="s">
        <v>1039</v>
      </c>
      <c r="AL1231" t="s">
        <v>1008</v>
      </c>
      <c r="AM1231" t="s">
        <v>1009</v>
      </c>
      <c r="AN1231" t="s">
        <v>2538</v>
      </c>
      <c r="AO1231" t="s">
        <v>2539</v>
      </c>
      <c r="AP1231">
        <v>10</v>
      </c>
      <c r="AQ1231">
        <v>1</v>
      </c>
      <c r="AT1231" t="s">
        <v>2540</v>
      </c>
      <c r="AU1231" t="s">
        <v>2562</v>
      </c>
      <c r="AV1231" t="s">
        <v>765</v>
      </c>
      <c r="AW1231" t="s">
        <v>765</v>
      </c>
      <c r="AX1231" t="s">
        <v>990</v>
      </c>
      <c r="AY1231">
        <v>0</v>
      </c>
      <c r="AZ1231" t="s">
        <v>994</v>
      </c>
      <c r="BA1231">
        <v>1179740891684</v>
      </c>
      <c r="BD1231">
        <v>1</v>
      </c>
      <c r="BF1231" t="s">
        <v>2563</v>
      </c>
      <c r="BG1231">
        <v>1333314600</v>
      </c>
      <c r="BH1231" t="s">
        <v>995</v>
      </c>
      <c r="BI1231">
        <v>3</v>
      </c>
      <c r="BJ1231">
        <v>3</v>
      </c>
      <c r="BL1231" t="s">
        <v>2543</v>
      </c>
    </row>
    <row r="1232" spans="3:64">
      <c r="C1232" s="2">
        <v>244482</v>
      </c>
      <c r="D1232" s="2">
        <v>244482</v>
      </c>
      <c r="F1232">
        <v>489</v>
      </c>
      <c r="G1232" t="s">
        <v>2531</v>
      </c>
      <c r="H1232">
        <v>23</v>
      </c>
      <c r="I1232" t="s">
        <v>2532</v>
      </c>
      <c r="J1232" t="s">
        <v>985</v>
      </c>
      <c r="K1232" t="s">
        <v>986</v>
      </c>
      <c r="L1232">
        <v>923</v>
      </c>
      <c r="N1232" t="s">
        <v>3003</v>
      </c>
      <c r="O1232" t="s">
        <v>3004</v>
      </c>
      <c r="P1232">
        <v>1</v>
      </c>
      <c r="Q1232" t="s">
        <v>3005</v>
      </c>
      <c r="R1232" s="2">
        <v>244481</v>
      </c>
      <c r="S1232" s="2">
        <v>244482</v>
      </c>
      <c r="T1232" t="s">
        <v>3006</v>
      </c>
      <c r="U1232">
        <v>23039556</v>
      </c>
      <c r="V1232" t="s">
        <v>267</v>
      </c>
      <c r="W1232">
        <v>2</v>
      </c>
      <c r="X1232">
        <v>10</v>
      </c>
      <c r="Y1232">
        <v>2</v>
      </c>
      <c r="Z1232">
        <v>10</v>
      </c>
      <c r="AA1232">
        <v>0</v>
      </c>
      <c r="AB1232">
        <v>0</v>
      </c>
      <c r="AC1232">
        <v>0</v>
      </c>
      <c r="AD1232">
        <v>0</v>
      </c>
      <c r="AE1232">
        <v>2</v>
      </c>
      <c r="AF1232">
        <v>10</v>
      </c>
      <c r="AI1232" t="s">
        <v>2537</v>
      </c>
      <c r="AJ1232" t="s">
        <v>989</v>
      </c>
      <c r="AK1232" t="s">
        <v>1039</v>
      </c>
      <c r="AL1232" t="s">
        <v>1008</v>
      </c>
      <c r="AM1232" t="s">
        <v>1009</v>
      </c>
      <c r="AN1232" t="s">
        <v>2538</v>
      </c>
      <c r="AO1232" t="s">
        <v>2539</v>
      </c>
      <c r="AP1232">
        <v>10</v>
      </c>
      <c r="AQ1232">
        <v>1</v>
      </c>
      <c r="AT1232" t="s">
        <v>2540</v>
      </c>
      <c r="AU1232" t="s">
        <v>2562</v>
      </c>
      <c r="AV1232" t="s">
        <v>1010</v>
      </c>
      <c r="AW1232" t="s">
        <v>765</v>
      </c>
      <c r="AX1232" t="s">
        <v>990</v>
      </c>
      <c r="AY1232">
        <v>0</v>
      </c>
      <c r="AZ1232" t="s">
        <v>994</v>
      </c>
      <c r="BA1232">
        <v>1179740891684</v>
      </c>
      <c r="BD1232">
        <v>1</v>
      </c>
      <c r="BF1232" t="s">
        <v>2563</v>
      </c>
      <c r="BG1232">
        <v>1333314600</v>
      </c>
      <c r="BH1232" t="s">
        <v>995</v>
      </c>
      <c r="BI1232">
        <v>2</v>
      </c>
      <c r="BJ1232">
        <v>10</v>
      </c>
      <c r="BL1232" t="s">
        <v>2543</v>
      </c>
    </row>
    <row r="1233" spans="3:64">
      <c r="C1233" s="2">
        <v>244482</v>
      </c>
      <c r="D1233" s="2">
        <v>244482</v>
      </c>
      <c r="F1233">
        <v>489</v>
      </c>
      <c r="G1233" t="s">
        <v>2531</v>
      </c>
      <c r="H1233">
        <v>23</v>
      </c>
      <c r="I1233" t="s">
        <v>2532</v>
      </c>
      <c r="J1233" t="s">
        <v>985</v>
      </c>
      <c r="K1233" t="s">
        <v>986</v>
      </c>
      <c r="L1233">
        <v>923</v>
      </c>
      <c r="N1233" t="s">
        <v>2549</v>
      </c>
      <c r="O1233" t="s">
        <v>2550</v>
      </c>
      <c r="P1233">
        <v>1</v>
      </c>
      <c r="Q1233" t="s">
        <v>2551</v>
      </c>
      <c r="R1233" s="2">
        <v>244481</v>
      </c>
      <c r="S1233" s="2">
        <v>244482</v>
      </c>
      <c r="T1233" t="s">
        <v>3007</v>
      </c>
      <c r="U1233">
        <v>23039556</v>
      </c>
      <c r="V1233" t="s">
        <v>267</v>
      </c>
      <c r="W1233">
        <v>1</v>
      </c>
      <c r="X1233">
        <v>5</v>
      </c>
      <c r="Y1233">
        <v>1</v>
      </c>
      <c r="Z1233">
        <v>5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5</v>
      </c>
      <c r="AI1233" t="s">
        <v>2537</v>
      </c>
      <c r="AJ1233" t="s">
        <v>989</v>
      </c>
      <c r="AK1233" t="s">
        <v>1039</v>
      </c>
      <c r="AL1233" t="s">
        <v>1008</v>
      </c>
      <c r="AM1233" t="s">
        <v>1009</v>
      </c>
      <c r="AN1233" t="s">
        <v>2538</v>
      </c>
      <c r="AO1233" t="s">
        <v>2539</v>
      </c>
      <c r="AP1233">
        <v>10</v>
      </c>
      <c r="AQ1233">
        <v>1</v>
      </c>
      <c r="AT1233" t="s">
        <v>2540</v>
      </c>
      <c r="AU1233" t="s">
        <v>2562</v>
      </c>
      <c r="AV1233" t="s">
        <v>1010</v>
      </c>
      <c r="AW1233" t="s">
        <v>765</v>
      </c>
      <c r="AX1233" t="s">
        <v>990</v>
      </c>
      <c r="AY1233">
        <v>0</v>
      </c>
      <c r="AZ1233" t="s">
        <v>994</v>
      </c>
      <c r="BA1233">
        <v>1179740891692</v>
      </c>
      <c r="BD1233">
        <v>1</v>
      </c>
      <c r="BF1233" t="s">
        <v>2563</v>
      </c>
      <c r="BG1233">
        <v>1333314600</v>
      </c>
      <c r="BH1233" t="s">
        <v>995</v>
      </c>
      <c r="BI1233">
        <v>1</v>
      </c>
      <c r="BJ1233">
        <v>5</v>
      </c>
      <c r="BK1233">
        <v>1300</v>
      </c>
      <c r="BL1233" t="s">
        <v>2543</v>
      </c>
    </row>
    <row r="1234" spans="3:64">
      <c r="C1234" s="2">
        <v>244482</v>
      </c>
      <c r="D1234" s="2">
        <v>244482</v>
      </c>
      <c r="F1234">
        <v>489</v>
      </c>
      <c r="G1234" t="s">
        <v>2531</v>
      </c>
      <c r="H1234">
        <v>23</v>
      </c>
      <c r="I1234" t="s">
        <v>2532</v>
      </c>
      <c r="J1234" t="s">
        <v>985</v>
      </c>
      <c r="K1234" t="s">
        <v>986</v>
      </c>
      <c r="L1234">
        <v>923</v>
      </c>
      <c r="N1234" t="s">
        <v>2549</v>
      </c>
      <c r="O1234" t="s">
        <v>2550</v>
      </c>
      <c r="P1234">
        <v>1</v>
      </c>
      <c r="Q1234" t="s">
        <v>2551</v>
      </c>
      <c r="R1234" s="2">
        <v>244481</v>
      </c>
      <c r="S1234" s="2">
        <v>244482</v>
      </c>
      <c r="T1234" t="s">
        <v>3007</v>
      </c>
      <c r="U1234">
        <v>23057700</v>
      </c>
      <c r="V1234" t="s">
        <v>187</v>
      </c>
      <c r="W1234">
        <v>5</v>
      </c>
      <c r="X1234">
        <v>5</v>
      </c>
      <c r="Y1234">
        <v>5</v>
      </c>
      <c r="Z1234">
        <v>5</v>
      </c>
      <c r="AA1234">
        <v>0</v>
      </c>
      <c r="AB1234">
        <v>0</v>
      </c>
      <c r="AC1234">
        <v>0</v>
      </c>
      <c r="AD1234">
        <v>0</v>
      </c>
      <c r="AE1234">
        <v>5</v>
      </c>
      <c r="AF1234">
        <v>5</v>
      </c>
      <c r="AI1234" t="s">
        <v>2537</v>
      </c>
      <c r="AJ1234" t="s">
        <v>989</v>
      </c>
      <c r="AK1234" t="s">
        <v>1039</v>
      </c>
      <c r="AL1234" t="s">
        <v>1008</v>
      </c>
      <c r="AM1234" t="s">
        <v>1009</v>
      </c>
      <c r="AN1234" t="s">
        <v>2538</v>
      </c>
      <c r="AO1234" t="s">
        <v>2539</v>
      </c>
      <c r="AP1234">
        <v>10</v>
      </c>
      <c r="AQ1234">
        <v>1</v>
      </c>
      <c r="AT1234" t="s">
        <v>2540</v>
      </c>
      <c r="AU1234" t="s">
        <v>2562</v>
      </c>
      <c r="AV1234" t="s">
        <v>765</v>
      </c>
      <c r="AW1234" t="s">
        <v>765</v>
      </c>
      <c r="AX1234" t="s">
        <v>990</v>
      </c>
      <c r="AY1234">
        <v>0</v>
      </c>
      <c r="AZ1234" t="s">
        <v>994</v>
      </c>
      <c r="BA1234">
        <v>1179740891692</v>
      </c>
      <c r="BD1234">
        <v>1</v>
      </c>
      <c r="BF1234" t="s">
        <v>2563</v>
      </c>
      <c r="BG1234">
        <v>1333314600</v>
      </c>
      <c r="BH1234" t="s">
        <v>995</v>
      </c>
      <c r="BI1234">
        <v>5</v>
      </c>
      <c r="BJ1234">
        <v>5</v>
      </c>
      <c r="BK1234">
        <v>1300</v>
      </c>
      <c r="BL1234" t="s">
        <v>2543</v>
      </c>
    </row>
    <row r="1235" spans="3:64">
      <c r="C1235" s="2">
        <v>244482</v>
      </c>
      <c r="D1235" s="2">
        <v>244482</v>
      </c>
      <c r="F1235">
        <v>489</v>
      </c>
      <c r="G1235" t="s">
        <v>2531</v>
      </c>
      <c r="H1235">
        <v>23</v>
      </c>
      <c r="I1235" t="s">
        <v>2532</v>
      </c>
      <c r="J1235" t="s">
        <v>985</v>
      </c>
      <c r="K1235" t="s">
        <v>986</v>
      </c>
      <c r="L1235">
        <v>923</v>
      </c>
      <c r="N1235" t="s">
        <v>2549</v>
      </c>
      <c r="O1235" t="s">
        <v>2550</v>
      </c>
      <c r="P1235">
        <v>1</v>
      </c>
      <c r="Q1235" t="s">
        <v>2551</v>
      </c>
      <c r="R1235" s="2">
        <v>244481</v>
      </c>
      <c r="S1235" s="2">
        <v>244482</v>
      </c>
      <c r="T1235" t="s">
        <v>3007</v>
      </c>
      <c r="U1235">
        <v>23086964</v>
      </c>
      <c r="V1235" t="s">
        <v>156</v>
      </c>
      <c r="W1235">
        <v>6</v>
      </c>
      <c r="X1235">
        <v>6</v>
      </c>
      <c r="Y1235">
        <v>6</v>
      </c>
      <c r="Z1235">
        <v>6</v>
      </c>
      <c r="AA1235">
        <v>0</v>
      </c>
      <c r="AB1235">
        <v>0</v>
      </c>
      <c r="AC1235">
        <v>0</v>
      </c>
      <c r="AD1235">
        <v>0</v>
      </c>
      <c r="AE1235">
        <v>6</v>
      </c>
      <c r="AF1235">
        <v>6</v>
      </c>
      <c r="AI1235" t="s">
        <v>2537</v>
      </c>
      <c r="AJ1235" t="s">
        <v>989</v>
      </c>
      <c r="AK1235" t="s">
        <v>1039</v>
      </c>
      <c r="AL1235" t="s">
        <v>1008</v>
      </c>
      <c r="AM1235" t="s">
        <v>1009</v>
      </c>
      <c r="AN1235" t="s">
        <v>2538</v>
      </c>
      <c r="AO1235" t="s">
        <v>2539</v>
      </c>
      <c r="AP1235">
        <v>10</v>
      </c>
      <c r="AQ1235">
        <v>1</v>
      </c>
      <c r="AT1235" t="s">
        <v>2540</v>
      </c>
      <c r="AU1235" t="s">
        <v>2562</v>
      </c>
      <c r="AV1235" t="s">
        <v>765</v>
      </c>
      <c r="AW1235" t="s">
        <v>765</v>
      </c>
      <c r="AX1235" t="s">
        <v>990</v>
      </c>
      <c r="AY1235">
        <v>0</v>
      </c>
      <c r="AZ1235" t="s">
        <v>994</v>
      </c>
      <c r="BA1235">
        <v>1179740891692</v>
      </c>
      <c r="BD1235">
        <v>1</v>
      </c>
      <c r="BF1235" t="s">
        <v>2563</v>
      </c>
      <c r="BG1235">
        <v>1333314600</v>
      </c>
      <c r="BH1235" t="s">
        <v>995</v>
      </c>
      <c r="BI1235">
        <v>6</v>
      </c>
      <c r="BJ1235">
        <v>6</v>
      </c>
      <c r="BK1235">
        <v>1300</v>
      </c>
      <c r="BL1235" t="s">
        <v>2543</v>
      </c>
    </row>
    <row r="1236" spans="3:64">
      <c r="C1236" s="2">
        <v>244482</v>
      </c>
      <c r="D1236" s="2">
        <v>244482</v>
      </c>
      <c r="F1236">
        <v>489</v>
      </c>
      <c r="G1236" t="s">
        <v>2531</v>
      </c>
      <c r="H1236">
        <v>23</v>
      </c>
      <c r="I1236" t="s">
        <v>2532</v>
      </c>
      <c r="J1236" t="s">
        <v>985</v>
      </c>
      <c r="K1236" t="s">
        <v>986</v>
      </c>
      <c r="L1236">
        <v>923</v>
      </c>
      <c r="N1236" t="s">
        <v>2549</v>
      </c>
      <c r="O1236" t="s">
        <v>2550</v>
      </c>
      <c r="P1236">
        <v>1</v>
      </c>
      <c r="Q1236" t="s">
        <v>2551</v>
      </c>
      <c r="R1236" s="2">
        <v>244481</v>
      </c>
      <c r="S1236" s="2">
        <v>244482</v>
      </c>
      <c r="T1236" t="s">
        <v>3007</v>
      </c>
      <c r="U1236">
        <v>23088348</v>
      </c>
      <c r="V1236" t="s">
        <v>78</v>
      </c>
      <c r="W1236">
        <v>5</v>
      </c>
      <c r="X1236">
        <v>5</v>
      </c>
      <c r="Y1236">
        <v>5</v>
      </c>
      <c r="Z1236">
        <v>5</v>
      </c>
      <c r="AA1236">
        <v>0</v>
      </c>
      <c r="AB1236">
        <v>0</v>
      </c>
      <c r="AC1236">
        <v>0</v>
      </c>
      <c r="AD1236">
        <v>0</v>
      </c>
      <c r="AE1236">
        <v>5</v>
      </c>
      <c r="AF1236">
        <v>5</v>
      </c>
      <c r="AI1236" t="s">
        <v>2537</v>
      </c>
      <c r="AJ1236" t="s">
        <v>989</v>
      </c>
      <c r="AK1236" t="s">
        <v>1007</v>
      </c>
      <c r="AL1236" t="s">
        <v>1008</v>
      </c>
      <c r="AM1236" t="s">
        <v>1009</v>
      </c>
      <c r="AN1236" t="s">
        <v>2538</v>
      </c>
      <c r="AO1236" t="s">
        <v>2539</v>
      </c>
      <c r="AP1236">
        <v>10</v>
      </c>
      <c r="AQ1236">
        <v>1</v>
      </c>
      <c r="AT1236" t="s">
        <v>2540</v>
      </c>
      <c r="AU1236" t="s">
        <v>2562</v>
      </c>
      <c r="AV1236" t="s">
        <v>765</v>
      </c>
      <c r="AW1236" t="s">
        <v>765</v>
      </c>
      <c r="AX1236" t="s">
        <v>990</v>
      </c>
      <c r="AY1236">
        <v>0</v>
      </c>
      <c r="AZ1236" t="s">
        <v>994</v>
      </c>
      <c r="BA1236">
        <v>1179740891692</v>
      </c>
      <c r="BD1236">
        <v>1</v>
      </c>
      <c r="BF1236" t="s">
        <v>2563</v>
      </c>
      <c r="BG1236">
        <v>1333314600</v>
      </c>
      <c r="BH1236" t="s">
        <v>995</v>
      </c>
      <c r="BI1236">
        <v>5</v>
      </c>
      <c r="BJ1236">
        <v>5</v>
      </c>
      <c r="BK1236">
        <v>1300</v>
      </c>
      <c r="BL1236" t="s">
        <v>2543</v>
      </c>
    </row>
    <row r="1237" spans="3:64">
      <c r="C1237" s="2">
        <v>244482</v>
      </c>
      <c r="D1237" s="2">
        <v>244482</v>
      </c>
      <c r="F1237">
        <v>489</v>
      </c>
      <c r="G1237" t="s">
        <v>2531</v>
      </c>
      <c r="H1237">
        <v>23</v>
      </c>
      <c r="I1237" t="s">
        <v>2532</v>
      </c>
      <c r="J1237" t="s">
        <v>985</v>
      </c>
      <c r="K1237" t="s">
        <v>986</v>
      </c>
      <c r="L1237">
        <v>923</v>
      </c>
      <c r="N1237" t="s">
        <v>2549</v>
      </c>
      <c r="O1237" t="s">
        <v>2550</v>
      </c>
      <c r="P1237">
        <v>1</v>
      </c>
      <c r="Q1237" t="s">
        <v>2551</v>
      </c>
      <c r="R1237" s="2">
        <v>244481</v>
      </c>
      <c r="S1237" s="2">
        <v>244482</v>
      </c>
      <c r="T1237" t="s">
        <v>3007</v>
      </c>
      <c r="U1237">
        <v>23057688</v>
      </c>
      <c r="V1237" t="s">
        <v>61</v>
      </c>
      <c r="W1237">
        <v>5</v>
      </c>
      <c r="X1237">
        <v>5</v>
      </c>
      <c r="Y1237">
        <v>5</v>
      </c>
      <c r="Z1237">
        <v>5</v>
      </c>
      <c r="AA1237">
        <v>0</v>
      </c>
      <c r="AB1237">
        <v>0</v>
      </c>
      <c r="AC1237">
        <v>0</v>
      </c>
      <c r="AD1237">
        <v>0</v>
      </c>
      <c r="AE1237">
        <v>5</v>
      </c>
      <c r="AF1237">
        <v>5</v>
      </c>
      <c r="AI1237" t="s">
        <v>2537</v>
      </c>
      <c r="AJ1237" t="s">
        <v>989</v>
      </c>
      <c r="AK1237" t="s">
        <v>1007</v>
      </c>
      <c r="AL1237" t="s">
        <v>1008</v>
      </c>
      <c r="AM1237" t="s">
        <v>1009</v>
      </c>
      <c r="AN1237" t="s">
        <v>2538</v>
      </c>
      <c r="AO1237" t="s">
        <v>2539</v>
      </c>
      <c r="AP1237">
        <v>10</v>
      </c>
      <c r="AQ1237">
        <v>1</v>
      </c>
      <c r="AT1237" t="s">
        <v>2540</v>
      </c>
      <c r="AU1237" t="s">
        <v>2562</v>
      </c>
      <c r="AV1237" t="s">
        <v>765</v>
      </c>
      <c r="AW1237" t="s">
        <v>765</v>
      </c>
      <c r="AX1237" t="s">
        <v>990</v>
      </c>
      <c r="AY1237">
        <v>0</v>
      </c>
      <c r="AZ1237" t="s">
        <v>994</v>
      </c>
      <c r="BA1237">
        <v>1179740891692</v>
      </c>
      <c r="BD1237">
        <v>1</v>
      </c>
      <c r="BF1237" t="s">
        <v>2563</v>
      </c>
      <c r="BG1237">
        <v>1333314600</v>
      </c>
      <c r="BH1237" t="s">
        <v>995</v>
      </c>
      <c r="BI1237">
        <v>5</v>
      </c>
      <c r="BJ1237">
        <v>5</v>
      </c>
      <c r="BK1237">
        <v>1300</v>
      </c>
      <c r="BL1237" t="s">
        <v>2543</v>
      </c>
    </row>
    <row r="1238" spans="3:64">
      <c r="C1238" s="2">
        <v>244482</v>
      </c>
      <c r="D1238" s="2">
        <v>244482</v>
      </c>
      <c r="F1238">
        <v>489</v>
      </c>
      <c r="G1238" t="s">
        <v>2531</v>
      </c>
      <c r="H1238">
        <v>23</v>
      </c>
      <c r="I1238" t="s">
        <v>2532</v>
      </c>
      <c r="J1238" t="s">
        <v>985</v>
      </c>
      <c r="K1238" t="s">
        <v>986</v>
      </c>
      <c r="L1238">
        <v>923</v>
      </c>
      <c r="N1238" t="s">
        <v>2549</v>
      </c>
      <c r="O1238" t="s">
        <v>2550</v>
      </c>
      <c r="P1238">
        <v>1</v>
      </c>
      <c r="Q1238" t="s">
        <v>2551</v>
      </c>
      <c r="R1238" s="2">
        <v>244481</v>
      </c>
      <c r="S1238" s="2">
        <v>244482</v>
      </c>
      <c r="T1238" t="s">
        <v>3007</v>
      </c>
      <c r="U1238">
        <v>23000190</v>
      </c>
      <c r="V1238" t="s">
        <v>125</v>
      </c>
      <c r="W1238">
        <v>2</v>
      </c>
      <c r="X1238">
        <v>2</v>
      </c>
      <c r="Y1238">
        <v>2</v>
      </c>
      <c r="Z1238">
        <v>2</v>
      </c>
      <c r="AA1238">
        <v>0</v>
      </c>
      <c r="AB1238">
        <v>0</v>
      </c>
      <c r="AC1238">
        <v>0</v>
      </c>
      <c r="AD1238">
        <v>0</v>
      </c>
      <c r="AE1238">
        <v>2</v>
      </c>
      <c r="AF1238">
        <v>2</v>
      </c>
      <c r="AI1238" t="s">
        <v>2537</v>
      </c>
      <c r="AJ1238" t="s">
        <v>989</v>
      </c>
      <c r="AK1238" t="s">
        <v>1007</v>
      </c>
      <c r="AL1238" t="s">
        <v>1008</v>
      </c>
      <c r="AM1238" t="s">
        <v>1009</v>
      </c>
      <c r="AN1238" t="s">
        <v>2538</v>
      </c>
      <c r="AO1238" t="s">
        <v>2539</v>
      </c>
      <c r="AP1238">
        <v>10</v>
      </c>
      <c r="AQ1238">
        <v>1</v>
      </c>
      <c r="AT1238" t="s">
        <v>2540</v>
      </c>
      <c r="AU1238" t="s">
        <v>2562</v>
      </c>
      <c r="AV1238" t="s">
        <v>765</v>
      </c>
      <c r="AW1238" t="s">
        <v>765</v>
      </c>
      <c r="AX1238" t="s">
        <v>990</v>
      </c>
      <c r="AY1238">
        <v>0</v>
      </c>
      <c r="AZ1238" t="s">
        <v>994</v>
      </c>
      <c r="BA1238">
        <v>1179740891692</v>
      </c>
      <c r="BD1238">
        <v>1</v>
      </c>
      <c r="BF1238" t="s">
        <v>2563</v>
      </c>
      <c r="BG1238">
        <v>1333314600</v>
      </c>
      <c r="BH1238" t="s">
        <v>995</v>
      </c>
      <c r="BI1238">
        <v>2</v>
      </c>
      <c r="BJ1238">
        <v>2</v>
      </c>
      <c r="BK1238">
        <v>1300</v>
      </c>
      <c r="BL1238" t="s">
        <v>2543</v>
      </c>
    </row>
    <row r="1239" spans="3:64">
      <c r="C1239" s="2">
        <v>244482</v>
      </c>
      <c r="D1239" s="2">
        <v>244482</v>
      </c>
      <c r="F1239">
        <v>489</v>
      </c>
      <c r="G1239" t="s">
        <v>2531</v>
      </c>
      <c r="H1239">
        <v>23</v>
      </c>
      <c r="I1239" t="s">
        <v>2532</v>
      </c>
      <c r="J1239" t="s">
        <v>985</v>
      </c>
      <c r="K1239" t="s">
        <v>986</v>
      </c>
      <c r="L1239">
        <v>923</v>
      </c>
      <c r="N1239" t="s">
        <v>3008</v>
      </c>
      <c r="O1239" t="s">
        <v>3009</v>
      </c>
      <c r="P1239">
        <v>1</v>
      </c>
      <c r="Q1239" t="s">
        <v>3010</v>
      </c>
      <c r="R1239" s="2">
        <v>244481</v>
      </c>
      <c r="S1239" s="2">
        <v>244482</v>
      </c>
      <c r="T1239" t="s">
        <v>3011</v>
      </c>
      <c r="U1239">
        <v>23095547</v>
      </c>
      <c r="V1239" t="s">
        <v>144</v>
      </c>
      <c r="W1239">
        <v>3</v>
      </c>
      <c r="X1239">
        <v>3</v>
      </c>
      <c r="Y1239">
        <v>3</v>
      </c>
      <c r="Z1239">
        <v>3</v>
      </c>
      <c r="AA1239">
        <v>0</v>
      </c>
      <c r="AB1239">
        <v>0</v>
      </c>
      <c r="AC1239">
        <v>0</v>
      </c>
      <c r="AD1239">
        <v>0</v>
      </c>
      <c r="AE1239">
        <v>3</v>
      </c>
      <c r="AF1239">
        <v>3</v>
      </c>
      <c r="AI1239" t="s">
        <v>2537</v>
      </c>
      <c r="AJ1239" t="s">
        <v>989</v>
      </c>
      <c r="AK1239" t="s">
        <v>1039</v>
      </c>
      <c r="AL1239" t="s">
        <v>1008</v>
      </c>
      <c r="AM1239" t="s">
        <v>1009</v>
      </c>
      <c r="AN1239" t="s">
        <v>2538</v>
      </c>
      <c r="AO1239" t="s">
        <v>2539</v>
      </c>
      <c r="AP1239">
        <v>10</v>
      </c>
      <c r="AQ1239">
        <v>1</v>
      </c>
      <c r="AT1239" t="s">
        <v>2540</v>
      </c>
      <c r="AU1239" t="s">
        <v>2562</v>
      </c>
      <c r="AV1239" t="s">
        <v>765</v>
      </c>
      <c r="AW1239" t="s">
        <v>765</v>
      </c>
      <c r="AX1239" t="s">
        <v>990</v>
      </c>
      <c r="AY1239">
        <v>0</v>
      </c>
      <c r="AZ1239" t="s">
        <v>994</v>
      </c>
      <c r="BA1239">
        <v>1179740891696</v>
      </c>
      <c r="BD1239">
        <v>1</v>
      </c>
      <c r="BF1239" t="s">
        <v>2563</v>
      </c>
      <c r="BG1239">
        <v>1333314600</v>
      </c>
      <c r="BH1239" t="s">
        <v>995</v>
      </c>
      <c r="BI1239">
        <v>3</v>
      </c>
      <c r="BJ1239">
        <v>3</v>
      </c>
      <c r="BK1239">
        <v>1300</v>
      </c>
      <c r="BL1239" t="s">
        <v>2543</v>
      </c>
    </row>
    <row r="1240" spans="3:64">
      <c r="C1240" s="2">
        <v>244482</v>
      </c>
      <c r="D1240" s="2">
        <v>244482</v>
      </c>
      <c r="F1240">
        <v>489</v>
      </c>
      <c r="G1240" t="s">
        <v>2531</v>
      </c>
      <c r="H1240">
        <v>23</v>
      </c>
      <c r="I1240" t="s">
        <v>2532</v>
      </c>
      <c r="J1240" t="s">
        <v>985</v>
      </c>
      <c r="K1240" t="s">
        <v>986</v>
      </c>
      <c r="L1240">
        <v>923</v>
      </c>
      <c r="N1240" t="s">
        <v>3008</v>
      </c>
      <c r="O1240" t="s">
        <v>3009</v>
      </c>
      <c r="P1240">
        <v>1</v>
      </c>
      <c r="Q1240" t="s">
        <v>3010</v>
      </c>
      <c r="R1240" s="2">
        <v>244481</v>
      </c>
      <c r="S1240" s="2">
        <v>244482</v>
      </c>
      <c r="T1240" t="s">
        <v>3011</v>
      </c>
      <c r="U1240">
        <v>23090984</v>
      </c>
      <c r="V1240" t="s">
        <v>227</v>
      </c>
      <c r="W1240">
        <v>3</v>
      </c>
      <c r="X1240">
        <v>3</v>
      </c>
      <c r="Y1240">
        <v>3</v>
      </c>
      <c r="Z1240">
        <v>3</v>
      </c>
      <c r="AA1240">
        <v>0</v>
      </c>
      <c r="AB1240">
        <v>0</v>
      </c>
      <c r="AC1240">
        <v>0</v>
      </c>
      <c r="AD1240">
        <v>0</v>
      </c>
      <c r="AE1240">
        <v>3</v>
      </c>
      <c r="AF1240">
        <v>3</v>
      </c>
      <c r="AI1240" t="s">
        <v>2537</v>
      </c>
      <c r="AJ1240" t="s">
        <v>989</v>
      </c>
      <c r="AK1240" t="s">
        <v>1039</v>
      </c>
      <c r="AL1240" t="s">
        <v>1008</v>
      </c>
      <c r="AM1240" t="s">
        <v>1009</v>
      </c>
      <c r="AN1240" t="s">
        <v>2538</v>
      </c>
      <c r="AO1240" t="s">
        <v>2539</v>
      </c>
      <c r="AP1240">
        <v>10</v>
      </c>
      <c r="AQ1240">
        <v>1</v>
      </c>
      <c r="AT1240" t="s">
        <v>2540</v>
      </c>
      <c r="AU1240" t="s">
        <v>2562</v>
      </c>
      <c r="AV1240" t="s">
        <v>765</v>
      </c>
      <c r="AW1240" t="s">
        <v>765</v>
      </c>
      <c r="AX1240" t="s">
        <v>990</v>
      </c>
      <c r="AY1240">
        <v>0</v>
      </c>
      <c r="AZ1240" t="s">
        <v>994</v>
      </c>
      <c r="BA1240">
        <v>1179740891696</v>
      </c>
      <c r="BD1240">
        <v>1</v>
      </c>
      <c r="BF1240" t="s">
        <v>2563</v>
      </c>
      <c r="BG1240">
        <v>1333314600</v>
      </c>
      <c r="BH1240" t="s">
        <v>995</v>
      </c>
      <c r="BI1240">
        <v>3</v>
      </c>
      <c r="BJ1240">
        <v>3</v>
      </c>
      <c r="BK1240">
        <v>1300</v>
      </c>
      <c r="BL1240" t="s">
        <v>2543</v>
      </c>
    </row>
    <row r="1241" spans="3:64">
      <c r="C1241" s="2">
        <v>244482</v>
      </c>
      <c r="D1241" s="2">
        <v>244482</v>
      </c>
      <c r="F1241">
        <v>489</v>
      </c>
      <c r="G1241" t="s">
        <v>2531</v>
      </c>
      <c r="H1241">
        <v>23</v>
      </c>
      <c r="I1241" t="s">
        <v>2532</v>
      </c>
      <c r="J1241" t="s">
        <v>985</v>
      </c>
      <c r="K1241" t="s">
        <v>986</v>
      </c>
      <c r="L1241">
        <v>923</v>
      </c>
      <c r="N1241" t="s">
        <v>3008</v>
      </c>
      <c r="O1241" t="s">
        <v>3009</v>
      </c>
      <c r="P1241">
        <v>1</v>
      </c>
      <c r="Q1241" t="s">
        <v>3010</v>
      </c>
      <c r="R1241" s="2">
        <v>244481</v>
      </c>
      <c r="S1241" s="2">
        <v>244482</v>
      </c>
      <c r="T1241" t="s">
        <v>3011</v>
      </c>
      <c r="U1241">
        <v>23086970</v>
      </c>
      <c r="V1241" t="s">
        <v>191</v>
      </c>
      <c r="W1241">
        <v>3</v>
      </c>
      <c r="X1241">
        <v>3</v>
      </c>
      <c r="Y1241">
        <v>3</v>
      </c>
      <c r="Z1241">
        <v>3</v>
      </c>
      <c r="AA1241">
        <v>0</v>
      </c>
      <c r="AB1241">
        <v>0</v>
      </c>
      <c r="AC1241">
        <v>0</v>
      </c>
      <c r="AD1241">
        <v>0</v>
      </c>
      <c r="AE1241">
        <v>3</v>
      </c>
      <c r="AF1241">
        <v>3</v>
      </c>
      <c r="AI1241" t="s">
        <v>2537</v>
      </c>
      <c r="AJ1241" t="s">
        <v>989</v>
      </c>
      <c r="AK1241" t="s">
        <v>1039</v>
      </c>
      <c r="AL1241" t="s">
        <v>1008</v>
      </c>
      <c r="AM1241" t="s">
        <v>1009</v>
      </c>
      <c r="AN1241" t="s">
        <v>2538</v>
      </c>
      <c r="AO1241" t="s">
        <v>2539</v>
      </c>
      <c r="AP1241">
        <v>10</v>
      </c>
      <c r="AQ1241">
        <v>1</v>
      </c>
      <c r="AT1241" t="s">
        <v>2540</v>
      </c>
      <c r="AU1241" t="s">
        <v>2562</v>
      </c>
      <c r="AV1241" t="s">
        <v>765</v>
      </c>
      <c r="AW1241" t="s">
        <v>765</v>
      </c>
      <c r="AX1241" t="s">
        <v>990</v>
      </c>
      <c r="AY1241">
        <v>0</v>
      </c>
      <c r="AZ1241" t="s">
        <v>994</v>
      </c>
      <c r="BA1241">
        <v>1179740891696</v>
      </c>
      <c r="BD1241">
        <v>1</v>
      </c>
      <c r="BF1241" t="s">
        <v>2563</v>
      </c>
      <c r="BG1241">
        <v>1333314600</v>
      </c>
      <c r="BH1241" t="s">
        <v>995</v>
      </c>
      <c r="BI1241">
        <v>3</v>
      </c>
      <c r="BJ1241">
        <v>3</v>
      </c>
      <c r="BK1241">
        <v>1300</v>
      </c>
      <c r="BL1241" t="s">
        <v>2543</v>
      </c>
    </row>
    <row r="1242" spans="3:64">
      <c r="C1242" s="2">
        <v>244482</v>
      </c>
      <c r="D1242" s="2">
        <v>244482</v>
      </c>
      <c r="F1242">
        <v>489</v>
      </c>
      <c r="G1242" t="s">
        <v>2531</v>
      </c>
      <c r="H1242">
        <v>23</v>
      </c>
      <c r="I1242" t="s">
        <v>2532</v>
      </c>
      <c r="J1242" t="s">
        <v>985</v>
      </c>
      <c r="K1242" t="s">
        <v>986</v>
      </c>
      <c r="L1242">
        <v>923</v>
      </c>
      <c r="N1242" t="s">
        <v>3008</v>
      </c>
      <c r="O1242" t="s">
        <v>3009</v>
      </c>
      <c r="P1242">
        <v>1</v>
      </c>
      <c r="Q1242" t="s">
        <v>3010</v>
      </c>
      <c r="R1242" s="2">
        <v>244481</v>
      </c>
      <c r="S1242" s="2">
        <v>244482</v>
      </c>
      <c r="T1242" t="s">
        <v>3011</v>
      </c>
      <c r="U1242">
        <v>23090974</v>
      </c>
      <c r="V1242" t="s">
        <v>211</v>
      </c>
      <c r="W1242">
        <v>3</v>
      </c>
      <c r="X1242">
        <v>3</v>
      </c>
      <c r="Y1242">
        <v>3</v>
      </c>
      <c r="Z1242">
        <v>3</v>
      </c>
      <c r="AA1242">
        <v>0</v>
      </c>
      <c r="AB1242">
        <v>0</v>
      </c>
      <c r="AC1242">
        <v>0</v>
      </c>
      <c r="AD1242">
        <v>0</v>
      </c>
      <c r="AE1242">
        <v>3</v>
      </c>
      <c r="AF1242">
        <v>3</v>
      </c>
      <c r="AI1242" t="s">
        <v>2537</v>
      </c>
      <c r="AJ1242" t="s">
        <v>989</v>
      </c>
      <c r="AK1242" t="s">
        <v>1039</v>
      </c>
      <c r="AL1242" t="s">
        <v>1008</v>
      </c>
      <c r="AM1242" t="s">
        <v>1009</v>
      </c>
      <c r="AN1242" t="s">
        <v>2538</v>
      </c>
      <c r="AO1242" t="s">
        <v>2539</v>
      </c>
      <c r="AP1242">
        <v>10</v>
      </c>
      <c r="AQ1242">
        <v>1</v>
      </c>
      <c r="AT1242" t="s">
        <v>2540</v>
      </c>
      <c r="AU1242" t="s">
        <v>2562</v>
      </c>
      <c r="AV1242" t="s">
        <v>765</v>
      </c>
      <c r="AW1242" t="s">
        <v>765</v>
      </c>
      <c r="AX1242" t="s">
        <v>990</v>
      </c>
      <c r="AY1242">
        <v>0</v>
      </c>
      <c r="AZ1242" t="s">
        <v>994</v>
      </c>
      <c r="BA1242">
        <v>1179740891696</v>
      </c>
      <c r="BD1242">
        <v>1</v>
      </c>
      <c r="BF1242" t="s">
        <v>2563</v>
      </c>
      <c r="BG1242">
        <v>1333314600</v>
      </c>
      <c r="BH1242" t="s">
        <v>995</v>
      </c>
      <c r="BI1242">
        <v>3</v>
      </c>
      <c r="BJ1242">
        <v>3</v>
      </c>
      <c r="BK1242">
        <v>1300</v>
      </c>
      <c r="BL1242" t="s">
        <v>2543</v>
      </c>
    </row>
    <row r="1243" spans="3:64">
      <c r="C1243" s="2">
        <v>244482</v>
      </c>
      <c r="D1243" s="2">
        <v>244482</v>
      </c>
      <c r="F1243">
        <v>489</v>
      </c>
      <c r="G1243" t="s">
        <v>2531</v>
      </c>
      <c r="H1243">
        <v>23</v>
      </c>
      <c r="I1243" t="s">
        <v>2532</v>
      </c>
      <c r="J1243" t="s">
        <v>985</v>
      </c>
      <c r="K1243" t="s">
        <v>986</v>
      </c>
      <c r="L1243">
        <v>923</v>
      </c>
      <c r="N1243" t="s">
        <v>3008</v>
      </c>
      <c r="O1243" t="s">
        <v>3009</v>
      </c>
      <c r="P1243">
        <v>1</v>
      </c>
      <c r="Q1243" t="s">
        <v>3010</v>
      </c>
      <c r="R1243" s="2">
        <v>244481</v>
      </c>
      <c r="S1243" s="2">
        <v>244482</v>
      </c>
      <c r="T1243" t="s">
        <v>3011</v>
      </c>
      <c r="U1243">
        <v>23086967</v>
      </c>
      <c r="V1243" t="s">
        <v>209</v>
      </c>
      <c r="W1243">
        <v>3</v>
      </c>
      <c r="X1243">
        <v>3</v>
      </c>
      <c r="Y1243">
        <v>3</v>
      </c>
      <c r="Z1243">
        <v>3</v>
      </c>
      <c r="AA1243">
        <v>0</v>
      </c>
      <c r="AB1243">
        <v>0</v>
      </c>
      <c r="AC1243">
        <v>0</v>
      </c>
      <c r="AD1243">
        <v>0</v>
      </c>
      <c r="AE1243">
        <v>3</v>
      </c>
      <c r="AF1243">
        <v>3</v>
      </c>
      <c r="AI1243" t="s">
        <v>2537</v>
      </c>
      <c r="AJ1243" t="s">
        <v>989</v>
      </c>
      <c r="AK1243" t="s">
        <v>1039</v>
      </c>
      <c r="AL1243" t="s">
        <v>1008</v>
      </c>
      <c r="AM1243" t="s">
        <v>1009</v>
      </c>
      <c r="AN1243" t="s">
        <v>2538</v>
      </c>
      <c r="AO1243" t="s">
        <v>2539</v>
      </c>
      <c r="AP1243">
        <v>10</v>
      </c>
      <c r="AQ1243">
        <v>1</v>
      </c>
      <c r="AT1243" t="s">
        <v>2540</v>
      </c>
      <c r="AU1243" t="s">
        <v>2562</v>
      </c>
      <c r="AV1243" t="s">
        <v>765</v>
      </c>
      <c r="AW1243" t="s">
        <v>765</v>
      </c>
      <c r="AX1243" t="s">
        <v>990</v>
      </c>
      <c r="AY1243">
        <v>0</v>
      </c>
      <c r="AZ1243" t="s">
        <v>994</v>
      </c>
      <c r="BA1243">
        <v>1179740891696</v>
      </c>
      <c r="BD1243">
        <v>1</v>
      </c>
      <c r="BF1243" t="s">
        <v>2563</v>
      </c>
      <c r="BG1243">
        <v>1333314600</v>
      </c>
      <c r="BH1243" t="s">
        <v>995</v>
      </c>
      <c r="BI1243">
        <v>3</v>
      </c>
      <c r="BJ1243">
        <v>3</v>
      </c>
      <c r="BK1243">
        <v>1300</v>
      </c>
      <c r="BL1243" t="s">
        <v>2543</v>
      </c>
    </row>
    <row r="1244" spans="3:64">
      <c r="C1244" s="2">
        <v>244482</v>
      </c>
      <c r="D1244" s="2">
        <v>244482</v>
      </c>
      <c r="F1244">
        <v>489</v>
      </c>
      <c r="G1244" t="s">
        <v>2531</v>
      </c>
      <c r="H1244">
        <v>23</v>
      </c>
      <c r="I1244" t="s">
        <v>2532</v>
      </c>
      <c r="J1244" t="s">
        <v>985</v>
      </c>
      <c r="K1244" t="s">
        <v>986</v>
      </c>
      <c r="L1244">
        <v>923</v>
      </c>
      <c r="N1244" t="s">
        <v>3008</v>
      </c>
      <c r="O1244" t="s">
        <v>3009</v>
      </c>
      <c r="P1244">
        <v>1</v>
      </c>
      <c r="Q1244" t="s">
        <v>3010</v>
      </c>
      <c r="R1244" s="2">
        <v>244481</v>
      </c>
      <c r="S1244" s="2">
        <v>244482</v>
      </c>
      <c r="T1244" t="s">
        <v>3011</v>
      </c>
      <c r="U1244">
        <v>23090975</v>
      </c>
      <c r="V1244" t="s">
        <v>249</v>
      </c>
      <c r="W1244">
        <v>3</v>
      </c>
      <c r="X1244">
        <v>3</v>
      </c>
      <c r="Y1244">
        <v>3</v>
      </c>
      <c r="Z1244">
        <v>3</v>
      </c>
      <c r="AA1244">
        <v>0</v>
      </c>
      <c r="AB1244">
        <v>0</v>
      </c>
      <c r="AC1244">
        <v>0</v>
      </c>
      <c r="AD1244">
        <v>0</v>
      </c>
      <c r="AE1244">
        <v>3</v>
      </c>
      <c r="AF1244">
        <v>3</v>
      </c>
      <c r="AI1244" t="s">
        <v>2537</v>
      </c>
      <c r="AJ1244" t="s">
        <v>989</v>
      </c>
      <c r="AK1244" t="s">
        <v>1039</v>
      </c>
      <c r="AL1244" t="s">
        <v>1008</v>
      </c>
      <c r="AM1244" t="s">
        <v>1009</v>
      </c>
      <c r="AN1244" t="s">
        <v>2538</v>
      </c>
      <c r="AO1244" t="s">
        <v>2539</v>
      </c>
      <c r="AP1244">
        <v>10</v>
      </c>
      <c r="AQ1244">
        <v>1</v>
      </c>
      <c r="AT1244" t="s">
        <v>2540</v>
      </c>
      <c r="AU1244" t="s">
        <v>2562</v>
      </c>
      <c r="AV1244" t="s">
        <v>765</v>
      </c>
      <c r="AW1244" t="s">
        <v>765</v>
      </c>
      <c r="AX1244" t="s">
        <v>990</v>
      </c>
      <c r="AY1244">
        <v>0</v>
      </c>
      <c r="AZ1244" t="s">
        <v>994</v>
      </c>
      <c r="BA1244">
        <v>1179740891696</v>
      </c>
      <c r="BD1244">
        <v>1</v>
      </c>
      <c r="BF1244" t="s">
        <v>2563</v>
      </c>
      <c r="BG1244">
        <v>1333314600</v>
      </c>
      <c r="BH1244" t="s">
        <v>995</v>
      </c>
      <c r="BI1244">
        <v>3</v>
      </c>
      <c r="BJ1244">
        <v>3</v>
      </c>
      <c r="BK1244">
        <v>1300</v>
      </c>
      <c r="BL1244" t="s">
        <v>2543</v>
      </c>
    </row>
    <row r="1245" spans="3:64">
      <c r="C1245" s="2">
        <v>244482</v>
      </c>
      <c r="D1245" s="2">
        <v>244482</v>
      </c>
      <c r="F1245">
        <v>489</v>
      </c>
      <c r="G1245" t="s">
        <v>2531</v>
      </c>
      <c r="H1245">
        <v>23</v>
      </c>
      <c r="I1245" t="s">
        <v>2532</v>
      </c>
      <c r="J1245" t="s">
        <v>985</v>
      </c>
      <c r="K1245" t="s">
        <v>986</v>
      </c>
      <c r="L1245">
        <v>923</v>
      </c>
      <c r="N1245" t="s">
        <v>3008</v>
      </c>
      <c r="O1245" t="s">
        <v>3009</v>
      </c>
      <c r="P1245">
        <v>1</v>
      </c>
      <c r="Q1245" t="s">
        <v>3010</v>
      </c>
      <c r="R1245" s="2">
        <v>244481</v>
      </c>
      <c r="S1245" s="2">
        <v>244482</v>
      </c>
      <c r="T1245" t="s">
        <v>3011</v>
      </c>
      <c r="U1245">
        <v>23086966</v>
      </c>
      <c r="V1245" t="s">
        <v>199</v>
      </c>
      <c r="W1245">
        <v>3</v>
      </c>
      <c r="X1245">
        <v>3</v>
      </c>
      <c r="Y1245">
        <v>3</v>
      </c>
      <c r="Z1245">
        <v>3</v>
      </c>
      <c r="AA1245">
        <v>0</v>
      </c>
      <c r="AB1245">
        <v>0</v>
      </c>
      <c r="AC1245">
        <v>0</v>
      </c>
      <c r="AD1245">
        <v>0</v>
      </c>
      <c r="AE1245">
        <v>3</v>
      </c>
      <c r="AF1245">
        <v>3</v>
      </c>
      <c r="AI1245" t="s">
        <v>2537</v>
      </c>
      <c r="AJ1245" t="s">
        <v>989</v>
      </c>
      <c r="AK1245" t="s">
        <v>1039</v>
      </c>
      <c r="AL1245" t="s">
        <v>1008</v>
      </c>
      <c r="AM1245" t="s">
        <v>1009</v>
      </c>
      <c r="AN1245" t="s">
        <v>2538</v>
      </c>
      <c r="AO1245" t="s">
        <v>2539</v>
      </c>
      <c r="AP1245">
        <v>10</v>
      </c>
      <c r="AQ1245">
        <v>1</v>
      </c>
      <c r="AT1245" t="s">
        <v>2540</v>
      </c>
      <c r="AU1245" t="s">
        <v>2562</v>
      </c>
      <c r="AV1245" t="s">
        <v>765</v>
      </c>
      <c r="AW1245" t="s">
        <v>765</v>
      </c>
      <c r="AX1245" t="s">
        <v>990</v>
      </c>
      <c r="AY1245">
        <v>0</v>
      </c>
      <c r="AZ1245" t="s">
        <v>994</v>
      </c>
      <c r="BA1245">
        <v>1179740891696</v>
      </c>
      <c r="BD1245">
        <v>1</v>
      </c>
      <c r="BF1245" t="s">
        <v>2563</v>
      </c>
      <c r="BG1245">
        <v>1333314600</v>
      </c>
      <c r="BH1245" t="s">
        <v>995</v>
      </c>
      <c r="BI1245">
        <v>3</v>
      </c>
      <c r="BJ1245">
        <v>3</v>
      </c>
      <c r="BK1245">
        <v>1300</v>
      </c>
      <c r="BL1245" t="s">
        <v>2543</v>
      </c>
    </row>
    <row r="1246" spans="3:64">
      <c r="C1246" s="2">
        <v>244482</v>
      </c>
      <c r="D1246" s="2">
        <v>244482</v>
      </c>
      <c r="F1246">
        <v>489</v>
      </c>
      <c r="G1246" t="s">
        <v>2531</v>
      </c>
      <c r="H1246">
        <v>23</v>
      </c>
      <c r="I1246" t="s">
        <v>2532</v>
      </c>
      <c r="J1246" t="s">
        <v>985</v>
      </c>
      <c r="K1246" t="s">
        <v>986</v>
      </c>
      <c r="L1246">
        <v>923</v>
      </c>
      <c r="N1246" t="s">
        <v>3008</v>
      </c>
      <c r="O1246" t="s">
        <v>3009</v>
      </c>
      <c r="P1246">
        <v>1</v>
      </c>
      <c r="Q1246" t="s">
        <v>3010</v>
      </c>
      <c r="R1246" s="2">
        <v>244481</v>
      </c>
      <c r="S1246" s="2">
        <v>244482</v>
      </c>
      <c r="T1246" t="s">
        <v>3011</v>
      </c>
      <c r="U1246">
        <v>23090977</v>
      </c>
      <c r="V1246" t="s">
        <v>98</v>
      </c>
      <c r="W1246">
        <v>3</v>
      </c>
      <c r="X1246">
        <v>3</v>
      </c>
      <c r="Y1246">
        <v>3</v>
      </c>
      <c r="Z1246">
        <v>3</v>
      </c>
      <c r="AA1246">
        <v>0</v>
      </c>
      <c r="AB1246">
        <v>0</v>
      </c>
      <c r="AC1246">
        <v>0</v>
      </c>
      <c r="AD1246">
        <v>0</v>
      </c>
      <c r="AE1246">
        <v>3</v>
      </c>
      <c r="AF1246">
        <v>3</v>
      </c>
      <c r="AI1246" t="s">
        <v>2537</v>
      </c>
      <c r="AJ1246" t="s">
        <v>989</v>
      </c>
      <c r="AK1246" t="s">
        <v>1007</v>
      </c>
      <c r="AL1246" t="s">
        <v>1008</v>
      </c>
      <c r="AM1246" t="s">
        <v>1009</v>
      </c>
      <c r="AN1246" t="s">
        <v>2538</v>
      </c>
      <c r="AO1246" t="s">
        <v>2539</v>
      </c>
      <c r="AP1246">
        <v>10</v>
      </c>
      <c r="AQ1246">
        <v>1</v>
      </c>
      <c r="AT1246" t="s">
        <v>2540</v>
      </c>
      <c r="AU1246" t="s">
        <v>2562</v>
      </c>
      <c r="AV1246" t="s">
        <v>765</v>
      </c>
      <c r="AW1246" t="s">
        <v>765</v>
      </c>
      <c r="AX1246" t="s">
        <v>990</v>
      </c>
      <c r="AY1246">
        <v>0</v>
      </c>
      <c r="AZ1246" t="s">
        <v>994</v>
      </c>
      <c r="BA1246">
        <v>1179740891696</v>
      </c>
      <c r="BD1246">
        <v>1</v>
      </c>
      <c r="BF1246" t="s">
        <v>2563</v>
      </c>
      <c r="BG1246">
        <v>1333314600</v>
      </c>
      <c r="BH1246" t="s">
        <v>995</v>
      </c>
      <c r="BI1246">
        <v>3</v>
      </c>
      <c r="BJ1246">
        <v>3</v>
      </c>
      <c r="BK1246">
        <v>1300</v>
      </c>
      <c r="BL1246" t="s">
        <v>2543</v>
      </c>
    </row>
    <row r="1247" spans="3:64">
      <c r="C1247" s="2">
        <v>244482</v>
      </c>
      <c r="D1247" s="2">
        <v>244482</v>
      </c>
      <c r="F1247">
        <v>489</v>
      </c>
      <c r="G1247" t="s">
        <v>2531</v>
      </c>
      <c r="H1247">
        <v>23</v>
      </c>
      <c r="I1247" t="s">
        <v>2532</v>
      </c>
      <c r="J1247" t="s">
        <v>985</v>
      </c>
      <c r="K1247" t="s">
        <v>986</v>
      </c>
      <c r="L1247">
        <v>923</v>
      </c>
      <c r="N1247" t="s">
        <v>3008</v>
      </c>
      <c r="O1247" t="s">
        <v>3009</v>
      </c>
      <c r="P1247">
        <v>1</v>
      </c>
      <c r="Q1247" t="s">
        <v>3010</v>
      </c>
      <c r="R1247" s="2">
        <v>244481</v>
      </c>
      <c r="S1247" s="2">
        <v>244482</v>
      </c>
      <c r="T1247" t="s">
        <v>3011</v>
      </c>
      <c r="U1247">
        <v>23086965</v>
      </c>
      <c r="V1247" t="s">
        <v>225</v>
      </c>
      <c r="W1247">
        <v>3</v>
      </c>
      <c r="X1247">
        <v>3</v>
      </c>
      <c r="Y1247">
        <v>3</v>
      </c>
      <c r="Z1247">
        <v>3</v>
      </c>
      <c r="AA1247">
        <v>0</v>
      </c>
      <c r="AB1247">
        <v>0</v>
      </c>
      <c r="AC1247">
        <v>0</v>
      </c>
      <c r="AD1247">
        <v>0</v>
      </c>
      <c r="AE1247">
        <v>3</v>
      </c>
      <c r="AF1247">
        <v>3</v>
      </c>
      <c r="AI1247" t="s">
        <v>2537</v>
      </c>
      <c r="AJ1247" t="s">
        <v>989</v>
      </c>
      <c r="AK1247" t="s">
        <v>1039</v>
      </c>
      <c r="AL1247" t="s">
        <v>1008</v>
      </c>
      <c r="AM1247" t="s">
        <v>1009</v>
      </c>
      <c r="AN1247" t="s">
        <v>2538</v>
      </c>
      <c r="AO1247" t="s">
        <v>2539</v>
      </c>
      <c r="AP1247">
        <v>10</v>
      </c>
      <c r="AQ1247">
        <v>1</v>
      </c>
      <c r="AT1247" t="s">
        <v>2540</v>
      </c>
      <c r="AU1247" t="s">
        <v>2562</v>
      </c>
      <c r="AV1247" t="s">
        <v>765</v>
      </c>
      <c r="AW1247" t="s">
        <v>765</v>
      </c>
      <c r="AX1247" t="s">
        <v>990</v>
      </c>
      <c r="AY1247">
        <v>0</v>
      </c>
      <c r="AZ1247" t="s">
        <v>994</v>
      </c>
      <c r="BA1247">
        <v>1179740891696</v>
      </c>
      <c r="BD1247">
        <v>1</v>
      </c>
      <c r="BF1247" t="s">
        <v>2563</v>
      </c>
      <c r="BG1247">
        <v>1333314600</v>
      </c>
      <c r="BH1247" t="s">
        <v>995</v>
      </c>
      <c r="BI1247">
        <v>3</v>
      </c>
      <c r="BJ1247">
        <v>3</v>
      </c>
      <c r="BK1247">
        <v>1300</v>
      </c>
      <c r="BL1247" t="s">
        <v>2543</v>
      </c>
    </row>
    <row r="1248" spans="3:64">
      <c r="C1248" s="2">
        <v>244482</v>
      </c>
      <c r="D1248" s="2">
        <v>244482</v>
      </c>
      <c r="F1248">
        <v>489</v>
      </c>
      <c r="G1248" t="s">
        <v>2531</v>
      </c>
      <c r="H1248">
        <v>23</v>
      </c>
      <c r="I1248" t="s">
        <v>2532</v>
      </c>
      <c r="J1248" t="s">
        <v>985</v>
      </c>
      <c r="K1248" t="s">
        <v>986</v>
      </c>
      <c r="L1248">
        <v>923</v>
      </c>
      <c r="N1248" t="s">
        <v>3008</v>
      </c>
      <c r="O1248" t="s">
        <v>3009</v>
      </c>
      <c r="P1248">
        <v>1</v>
      </c>
      <c r="Q1248" t="s">
        <v>3010</v>
      </c>
      <c r="R1248" s="2">
        <v>244481</v>
      </c>
      <c r="S1248" s="2">
        <v>244482</v>
      </c>
      <c r="T1248" t="s">
        <v>3011</v>
      </c>
      <c r="U1248">
        <v>23086962</v>
      </c>
      <c r="V1248" t="s">
        <v>179</v>
      </c>
      <c r="W1248">
        <v>3</v>
      </c>
      <c r="X1248">
        <v>3</v>
      </c>
      <c r="Y1248">
        <v>3</v>
      </c>
      <c r="Z1248">
        <v>3</v>
      </c>
      <c r="AA1248">
        <v>0</v>
      </c>
      <c r="AB1248">
        <v>0</v>
      </c>
      <c r="AC1248">
        <v>0</v>
      </c>
      <c r="AD1248">
        <v>0</v>
      </c>
      <c r="AE1248">
        <v>3</v>
      </c>
      <c r="AF1248">
        <v>3</v>
      </c>
      <c r="AI1248" t="s">
        <v>2537</v>
      </c>
      <c r="AJ1248" t="s">
        <v>989</v>
      </c>
      <c r="AK1248" t="s">
        <v>1039</v>
      </c>
      <c r="AL1248" t="s">
        <v>1008</v>
      </c>
      <c r="AM1248" t="s">
        <v>1009</v>
      </c>
      <c r="AN1248" t="s">
        <v>2538</v>
      </c>
      <c r="AO1248" t="s">
        <v>2539</v>
      </c>
      <c r="AP1248">
        <v>10</v>
      </c>
      <c r="AQ1248">
        <v>1</v>
      </c>
      <c r="AT1248" t="s">
        <v>2540</v>
      </c>
      <c r="AU1248" t="s">
        <v>2562</v>
      </c>
      <c r="AV1248" t="s">
        <v>765</v>
      </c>
      <c r="AW1248" t="s">
        <v>765</v>
      </c>
      <c r="AX1248" t="s">
        <v>990</v>
      </c>
      <c r="AY1248">
        <v>0</v>
      </c>
      <c r="AZ1248" t="s">
        <v>994</v>
      </c>
      <c r="BA1248">
        <v>1179740891696</v>
      </c>
      <c r="BD1248">
        <v>1</v>
      </c>
      <c r="BF1248" t="s">
        <v>2563</v>
      </c>
      <c r="BG1248">
        <v>1333314600</v>
      </c>
      <c r="BH1248" t="s">
        <v>995</v>
      </c>
      <c r="BI1248">
        <v>3</v>
      </c>
      <c r="BJ1248">
        <v>3</v>
      </c>
      <c r="BK1248">
        <v>1300</v>
      </c>
      <c r="BL1248" t="s">
        <v>2543</v>
      </c>
    </row>
    <row r="1249" spans="3:64">
      <c r="C1249" s="2">
        <v>244482</v>
      </c>
      <c r="D1249" s="2">
        <v>244482</v>
      </c>
      <c r="F1249">
        <v>489</v>
      </c>
      <c r="G1249" t="s">
        <v>2531</v>
      </c>
      <c r="H1249">
        <v>23</v>
      </c>
      <c r="I1249" t="s">
        <v>2532</v>
      </c>
      <c r="J1249" t="s">
        <v>985</v>
      </c>
      <c r="K1249" t="s">
        <v>986</v>
      </c>
      <c r="L1249">
        <v>923</v>
      </c>
      <c r="N1249" t="s">
        <v>3008</v>
      </c>
      <c r="O1249" t="s">
        <v>3009</v>
      </c>
      <c r="P1249">
        <v>1</v>
      </c>
      <c r="Q1249" t="s">
        <v>3010</v>
      </c>
      <c r="R1249" s="2">
        <v>244481</v>
      </c>
      <c r="S1249" s="2">
        <v>244482</v>
      </c>
      <c r="T1249" t="s">
        <v>3011</v>
      </c>
      <c r="U1249">
        <v>23057698</v>
      </c>
      <c r="V1249" t="s">
        <v>271</v>
      </c>
      <c r="W1249">
        <v>15</v>
      </c>
      <c r="X1249">
        <v>15</v>
      </c>
      <c r="Y1249">
        <v>15</v>
      </c>
      <c r="Z1249">
        <v>15</v>
      </c>
      <c r="AA1249">
        <v>0</v>
      </c>
      <c r="AB1249">
        <v>0</v>
      </c>
      <c r="AC1249">
        <v>0</v>
      </c>
      <c r="AD1249">
        <v>0</v>
      </c>
      <c r="AE1249">
        <v>15</v>
      </c>
      <c r="AF1249">
        <v>15</v>
      </c>
      <c r="AI1249" t="s">
        <v>2537</v>
      </c>
      <c r="AJ1249" t="s">
        <v>989</v>
      </c>
      <c r="AK1249" t="s">
        <v>1039</v>
      </c>
      <c r="AL1249" t="s">
        <v>1008</v>
      </c>
      <c r="AM1249" t="s">
        <v>1009</v>
      </c>
      <c r="AN1249" t="s">
        <v>2538</v>
      </c>
      <c r="AO1249" t="s">
        <v>2539</v>
      </c>
      <c r="AP1249">
        <v>10</v>
      </c>
      <c r="AQ1249">
        <v>1</v>
      </c>
      <c r="AT1249" t="s">
        <v>2540</v>
      </c>
      <c r="AU1249" t="s">
        <v>2562</v>
      </c>
      <c r="AV1249" t="s">
        <v>765</v>
      </c>
      <c r="AW1249" t="s">
        <v>765</v>
      </c>
      <c r="AX1249" t="s">
        <v>990</v>
      </c>
      <c r="AY1249">
        <v>0</v>
      </c>
      <c r="AZ1249" t="s">
        <v>994</v>
      </c>
      <c r="BA1249">
        <v>1179740891696</v>
      </c>
      <c r="BD1249">
        <v>1</v>
      </c>
      <c r="BF1249" t="s">
        <v>2563</v>
      </c>
      <c r="BG1249">
        <v>1333314600</v>
      </c>
      <c r="BH1249" t="s">
        <v>995</v>
      </c>
      <c r="BI1249">
        <v>15</v>
      </c>
      <c r="BJ1249">
        <v>15</v>
      </c>
      <c r="BK1249">
        <v>1300</v>
      </c>
      <c r="BL1249" t="s">
        <v>2543</v>
      </c>
    </row>
    <row r="1250" spans="3:64">
      <c r="C1250" s="2">
        <v>244482</v>
      </c>
      <c r="D1250" s="2">
        <v>244482</v>
      </c>
      <c r="F1250">
        <v>489</v>
      </c>
      <c r="G1250" t="s">
        <v>2531</v>
      </c>
      <c r="H1250">
        <v>23</v>
      </c>
      <c r="I1250" t="s">
        <v>2532</v>
      </c>
      <c r="J1250" t="s">
        <v>985</v>
      </c>
      <c r="K1250" t="s">
        <v>986</v>
      </c>
      <c r="L1250">
        <v>923</v>
      </c>
      <c r="N1250" t="s">
        <v>3008</v>
      </c>
      <c r="O1250" t="s">
        <v>3009</v>
      </c>
      <c r="P1250">
        <v>1</v>
      </c>
      <c r="Q1250" t="s">
        <v>3010</v>
      </c>
      <c r="R1250" s="2">
        <v>244481</v>
      </c>
      <c r="S1250" s="2">
        <v>244482</v>
      </c>
      <c r="T1250" t="s">
        <v>3011</v>
      </c>
      <c r="U1250">
        <v>23090967</v>
      </c>
      <c r="V1250" t="s">
        <v>63</v>
      </c>
      <c r="W1250">
        <v>3</v>
      </c>
      <c r="X1250">
        <v>3</v>
      </c>
      <c r="Y1250">
        <v>3</v>
      </c>
      <c r="Z1250">
        <v>3</v>
      </c>
      <c r="AA1250">
        <v>0</v>
      </c>
      <c r="AB1250">
        <v>0</v>
      </c>
      <c r="AC1250">
        <v>0</v>
      </c>
      <c r="AD1250">
        <v>0</v>
      </c>
      <c r="AE1250">
        <v>3</v>
      </c>
      <c r="AF1250">
        <v>3</v>
      </c>
      <c r="AI1250" t="s">
        <v>2537</v>
      </c>
      <c r="AJ1250" t="s">
        <v>989</v>
      </c>
      <c r="AK1250" t="s">
        <v>1007</v>
      </c>
      <c r="AL1250" t="s">
        <v>1008</v>
      </c>
      <c r="AM1250" t="s">
        <v>1009</v>
      </c>
      <c r="AN1250" t="s">
        <v>2538</v>
      </c>
      <c r="AO1250" t="s">
        <v>2539</v>
      </c>
      <c r="AP1250">
        <v>10</v>
      </c>
      <c r="AQ1250">
        <v>1</v>
      </c>
      <c r="AT1250" t="s">
        <v>2540</v>
      </c>
      <c r="AU1250" t="s">
        <v>2562</v>
      </c>
      <c r="AV1250" t="s">
        <v>765</v>
      </c>
      <c r="AW1250" t="s">
        <v>765</v>
      </c>
      <c r="AX1250" t="s">
        <v>990</v>
      </c>
      <c r="AY1250">
        <v>0</v>
      </c>
      <c r="AZ1250" t="s">
        <v>994</v>
      </c>
      <c r="BA1250">
        <v>1179740891696</v>
      </c>
      <c r="BD1250">
        <v>1</v>
      </c>
      <c r="BF1250" t="s">
        <v>2563</v>
      </c>
      <c r="BG1250">
        <v>1333314600</v>
      </c>
      <c r="BH1250" t="s">
        <v>995</v>
      </c>
      <c r="BI1250">
        <v>3</v>
      </c>
      <c r="BJ1250">
        <v>3</v>
      </c>
      <c r="BK1250">
        <v>1300</v>
      </c>
      <c r="BL1250" t="s">
        <v>2543</v>
      </c>
    </row>
    <row r="1251" spans="3:64">
      <c r="C1251" s="2">
        <v>244482</v>
      </c>
      <c r="D1251" s="2">
        <v>244482</v>
      </c>
      <c r="F1251">
        <v>489</v>
      </c>
      <c r="G1251" t="s">
        <v>2531</v>
      </c>
      <c r="H1251">
        <v>23</v>
      </c>
      <c r="I1251" t="s">
        <v>2532</v>
      </c>
      <c r="J1251" t="s">
        <v>985</v>
      </c>
      <c r="K1251" t="s">
        <v>986</v>
      </c>
      <c r="L1251">
        <v>923</v>
      </c>
      <c r="N1251" t="s">
        <v>3008</v>
      </c>
      <c r="O1251" t="s">
        <v>3009</v>
      </c>
      <c r="P1251">
        <v>1</v>
      </c>
      <c r="Q1251" t="s">
        <v>3010</v>
      </c>
      <c r="R1251" s="2">
        <v>244481</v>
      </c>
      <c r="S1251" s="2">
        <v>244482</v>
      </c>
      <c r="T1251" t="s">
        <v>3011</v>
      </c>
      <c r="U1251">
        <v>23086964</v>
      </c>
      <c r="V1251" t="s">
        <v>156</v>
      </c>
      <c r="W1251">
        <v>3</v>
      </c>
      <c r="X1251">
        <v>3</v>
      </c>
      <c r="Y1251">
        <v>3</v>
      </c>
      <c r="Z1251">
        <v>3</v>
      </c>
      <c r="AA1251">
        <v>0</v>
      </c>
      <c r="AB1251">
        <v>0</v>
      </c>
      <c r="AC1251">
        <v>0</v>
      </c>
      <c r="AD1251">
        <v>0</v>
      </c>
      <c r="AE1251">
        <v>3</v>
      </c>
      <c r="AF1251">
        <v>3</v>
      </c>
      <c r="AI1251" t="s">
        <v>2537</v>
      </c>
      <c r="AJ1251" t="s">
        <v>989</v>
      </c>
      <c r="AK1251" t="s">
        <v>1039</v>
      </c>
      <c r="AL1251" t="s">
        <v>1008</v>
      </c>
      <c r="AM1251" t="s">
        <v>1009</v>
      </c>
      <c r="AN1251" t="s">
        <v>2538</v>
      </c>
      <c r="AO1251" t="s">
        <v>2539</v>
      </c>
      <c r="AP1251">
        <v>10</v>
      </c>
      <c r="AQ1251">
        <v>1</v>
      </c>
      <c r="AT1251" t="s">
        <v>2540</v>
      </c>
      <c r="AU1251" t="s">
        <v>2562</v>
      </c>
      <c r="AV1251" t="s">
        <v>765</v>
      </c>
      <c r="AW1251" t="s">
        <v>765</v>
      </c>
      <c r="AX1251" t="s">
        <v>990</v>
      </c>
      <c r="AY1251">
        <v>0</v>
      </c>
      <c r="AZ1251" t="s">
        <v>994</v>
      </c>
      <c r="BA1251">
        <v>1179740891696</v>
      </c>
      <c r="BD1251">
        <v>1</v>
      </c>
      <c r="BF1251" t="s">
        <v>2563</v>
      </c>
      <c r="BG1251">
        <v>1333314600</v>
      </c>
      <c r="BH1251" t="s">
        <v>995</v>
      </c>
      <c r="BI1251">
        <v>3</v>
      </c>
      <c r="BJ1251">
        <v>3</v>
      </c>
      <c r="BK1251">
        <v>1300</v>
      </c>
      <c r="BL1251" t="s">
        <v>2543</v>
      </c>
    </row>
    <row r="1252" spans="3:64">
      <c r="C1252" s="2">
        <v>244482</v>
      </c>
      <c r="D1252" s="2">
        <v>244482</v>
      </c>
      <c r="F1252">
        <v>489</v>
      </c>
      <c r="G1252" t="s">
        <v>2531</v>
      </c>
      <c r="H1252">
        <v>23</v>
      </c>
      <c r="I1252" t="s">
        <v>2532</v>
      </c>
      <c r="J1252" t="s">
        <v>985</v>
      </c>
      <c r="K1252" t="s">
        <v>986</v>
      </c>
      <c r="L1252">
        <v>923</v>
      </c>
      <c r="N1252" t="s">
        <v>3008</v>
      </c>
      <c r="O1252" t="s">
        <v>3009</v>
      </c>
      <c r="P1252">
        <v>1</v>
      </c>
      <c r="Q1252" t="s">
        <v>3010</v>
      </c>
      <c r="R1252" s="2">
        <v>244481</v>
      </c>
      <c r="S1252" s="2">
        <v>244482</v>
      </c>
      <c r="T1252" t="s">
        <v>3011</v>
      </c>
      <c r="U1252">
        <v>23057690</v>
      </c>
      <c r="V1252" t="s">
        <v>65</v>
      </c>
      <c r="W1252">
        <v>5</v>
      </c>
      <c r="X1252">
        <v>5</v>
      </c>
      <c r="Y1252">
        <v>5</v>
      </c>
      <c r="Z1252">
        <v>5</v>
      </c>
      <c r="AA1252">
        <v>0</v>
      </c>
      <c r="AB1252">
        <v>0</v>
      </c>
      <c r="AC1252">
        <v>0</v>
      </c>
      <c r="AD1252">
        <v>0</v>
      </c>
      <c r="AE1252">
        <v>5</v>
      </c>
      <c r="AF1252">
        <v>5</v>
      </c>
      <c r="AI1252" t="s">
        <v>2537</v>
      </c>
      <c r="AJ1252" t="s">
        <v>989</v>
      </c>
      <c r="AK1252" t="s">
        <v>1007</v>
      </c>
      <c r="AL1252" t="s">
        <v>1008</v>
      </c>
      <c r="AM1252" t="s">
        <v>1009</v>
      </c>
      <c r="AN1252" t="s">
        <v>2538</v>
      </c>
      <c r="AO1252" t="s">
        <v>2539</v>
      </c>
      <c r="AP1252">
        <v>10</v>
      </c>
      <c r="AQ1252">
        <v>1</v>
      </c>
      <c r="AT1252" t="s">
        <v>2540</v>
      </c>
      <c r="AU1252" t="s">
        <v>2562</v>
      </c>
      <c r="AV1252" t="s">
        <v>765</v>
      </c>
      <c r="AW1252" t="s">
        <v>765</v>
      </c>
      <c r="AX1252" t="s">
        <v>990</v>
      </c>
      <c r="AY1252">
        <v>0</v>
      </c>
      <c r="AZ1252" t="s">
        <v>994</v>
      </c>
      <c r="BA1252">
        <v>1179740891696</v>
      </c>
      <c r="BD1252">
        <v>1</v>
      </c>
      <c r="BF1252" t="s">
        <v>2563</v>
      </c>
      <c r="BG1252">
        <v>1333314600</v>
      </c>
      <c r="BH1252" t="s">
        <v>995</v>
      </c>
      <c r="BI1252">
        <v>5</v>
      </c>
      <c r="BJ1252">
        <v>5</v>
      </c>
      <c r="BK1252">
        <v>1300</v>
      </c>
      <c r="BL1252" t="s">
        <v>2543</v>
      </c>
    </row>
    <row r="1253" spans="3:64">
      <c r="C1253" s="2">
        <v>244482</v>
      </c>
      <c r="D1253" s="2">
        <v>244482</v>
      </c>
      <c r="F1253">
        <v>489</v>
      </c>
      <c r="G1253" t="s">
        <v>2531</v>
      </c>
      <c r="H1253">
        <v>23</v>
      </c>
      <c r="I1253" t="s">
        <v>2532</v>
      </c>
      <c r="J1253" t="s">
        <v>985</v>
      </c>
      <c r="K1253" t="s">
        <v>986</v>
      </c>
      <c r="L1253">
        <v>923</v>
      </c>
      <c r="N1253" t="s">
        <v>3008</v>
      </c>
      <c r="O1253" t="s">
        <v>3009</v>
      </c>
      <c r="P1253">
        <v>1</v>
      </c>
      <c r="Q1253" t="s">
        <v>3010</v>
      </c>
      <c r="R1253" s="2">
        <v>244481</v>
      </c>
      <c r="S1253" s="2">
        <v>244482</v>
      </c>
      <c r="T1253" t="s">
        <v>3011</v>
      </c>
      <c r="U1253">
        <v>23084674</v>
      </c>
      <c r="V1253" t="s">
        <v>19</v>
      </c>
      <c r="W1253">
        <v>3</v>
      </c>
      <c r="X1253">
        <v>1.2</v>
      </c>
      <c r="Y1253">
        <v>3</v>
      </c>
      <c r="Z1253">
        <v>1.2</v>
      </c>
      <c r="AA1253">
        <v>0</v>
      </c>
      <c r="AB1253">
        <v>0</v>
      </c>
      <c r="AC1253">
        <v>0</v>
      </c>
      <c r="AD1253">
        <v>0</v>
      </c>
      <c r="AE1253">
        <v>3</v>
      </c>
      <c r="AF1253">
        <v>1.2</v>
      </c>
      <c r="AI1253" t="s">
        <v>2537</v>
      </c>
      <c r="AJ1253" t="s">
        <v>989</v>
      </c>
      <c r="AK1253" t="s">
        <v>1007</v>
      </c>
      <c r="AL1253" t="s">
        <v>1484</v>
      </c>
      <c r="AM1253" t="s">
        <v>1009</v>
      </c>
      <c r="AN1253" t="s">
        <v>2538</v>
      </c>
      <c r="AO1253" t="s">
        <v>2539</v>
      </c>
      <c r="AP1253">
        <v>10</v>
      </c>
      <c r="AQ1253">
        <v>1</v>
      </c>
      <c r="AT1253" t="s">
        <v>2540</v>
      </c>
      <c r="AU1253" t="s">
        <v>2562</v>
      </c>
      <c r="AV1253" t="s">
        <v>914</v>
      </c>
      <c r="AW1253" t="s">
        <v>765</v>
      </c>
      <c r="AX1253" t="s">
        <v>990</v>
      </c>
      <c r="AY1253">
        <v>0</v>
      </c>
      <c r="AZ1253" t="s">
        <v>994</v>
      </c>
      <c r="BA1253">
        <v>1179740891696</v>
      </c>
      <c r="BD1253">
        <v>1</v>
      </c>
      <c r="BF1253" t="s">
        <v>2563</v>
      </c>
      <c r="BG1253">
        <v>1333314600</v>
      </c>
      <c r="BH1253" t="s">
        <v>995</v>
      </c>
      <c r="BI1253">
        <v>3</v>
      </c>
      <c r="BJ1253">
        <v>1.2</v>
      </c>
      <c r="BK1253">
        <v>1300</v>
      </c>
      <c r="BL1253" t="s">
        <v>2543</v>
      </c>
    </row>
    <row r="1254" spans="3:64">
      <c r="C1254" s="2">
        <v>244482</v>
      </c>
      <c r="D1254" s="2">
        <v>244482</v>
      </c>
      <c r="F1254">
        <v>489</v>
      </c>
      <c r="G1254" t="s">
        <v>2531</v>
      </c>
      <c r="H1254">
        <v>23</v>
      </c>
      <c r="I1254" t="s">
        <v>2532</v>
      </c>
      <c r="J1254" t="s">
        <v>985</v>
      </c>
      <c r="K1254" t="s">
        <v>986</v>
      </c>
      <c r="L1254">
        <v>923</v>
      </c>
      <c r="N1254" t="s">
        <v>3008</v>
      </c>
      <c r="O1254" t="s">
        <v>3009</v>
      </c>
      <c r="P1254">
        <v>1</v>
      </c>
      <c r="Q1254" t="s">
        <v>3010</v>
      </c>
      <c r="R1254" s="2">
        <v>244481</v>
      </c>
      <c r="S1254" s="2">
        <v>244482</v>
      </c>
      <c r="T1254" t="s">
        <v>3011</v>
      </c>
      <c r="U1254">
        <v>23086968</v>
      </c>
      <c r="V1254" t="s">
        <v>247</v>
      </c>
      <c r="W1254">
        <v>3</v>
      </c>
      <c r="X1254">
        <v>3</v>
      </c>
      <c r="Y1254">
        <v>3</v>
      </c>
      <c r="Z1254">
        <v>3</v>
      </c>
      <c r="AA1254">
        <v>0</v>
      </c>
      <c r="AB1254">
        <v>0</v>
      </c>
      <c r="AC1254">
        <v>0</v>
      </c>
      <c r="AD1254">
        <v>0</v>
      </c>
      <c r="AE1254">
        <v>3</v>
      </c>
      <c r="AF1254">
        <v>3</v>
      </c>
      <c r="AI1254" t="s">
        <v>2537</v>
      </c>
      <c r="AJ1254" t="s">
        <v>989</v>
      </c>
      <c r="AK1254" t="s">
        <v>1039</v>
      </c>
      <c r="AL1254" t="s">
        <v>1008</v>
      </c>
      <c r="AM1254" t="s">
        <v>1009</v>
      </c>
      <c r="AN1254" t="s">
        <v>2538</v>
      </c>
      <c r="AO1254" t="s">
        <v>2539</v>
      </c>
      <c r="AP1254">
        <v>10</v>
      </c>
      <c r="AQ1254">
        <v>1</v>
      </c>
      <c r="AT1254" t="s">
        <v>2540</v>
      </c>
      <c r="AU1254" t="s">
        <v>2562</v>
      </c>
      <c r="AV1254" t="s">
        <v>765</v>
      </c>
      <c r="AW1254" t="s">
        <v>765</v>
      </c>
      <c r="AX1254" t="s">
        <v>990</v>
      </c>
      <c r="AY1254">
        <v>0</v>
      </c>
      <c r="AZ1254" t="s">
        <v>994</v>
      </c>
      <c r="BA1254">
        <v>1179740891696</v>
      </c>
      <c r="BD1254">
        <v>1</v>
      </c>
      <c r="BF1254" t="s">
        <v>2563</v>
      </c>
      <c r="BG1254">
        <v>1333314600</v>
      </c>
      <c r="BH1254" t="s">
        <v>995</v>
      </c>
      <c r="BI1254">
        <v>3</v>
      </c>
      <c r="BJ1254">
        <v>3</v>
      </c>
      <c r="BK1254">
        <v>1300</v>
      </c>
      <c r="BL1254" t="s">
        <v>2543</v>
      </c>
    </row>
    <row r="1255" spans="3:64">
      <c r="C1255" s="2">
        <v>244482</v>
      </c>
      <c r="D1255" s="2">
        <v>244482</v>
      </c>
      <c r="F1255">
        <v>489</v>
      </c>
      <c r="G1255" t="s">
        <v>2531</v>
      </c>
      <c r="H1255">
        <v>23</v>
      </c>
      <c r="I1255" t="s">
        <v>2532</v>
      </c>
      <c r="J1255" t="s">
        <v>985</v>
      </c>
      <c r="K1255" t="s">
        <v>986</v>
      </c>
      <c r="L1255">
        <v>923</v>
      </c>
      <c r="N1255" t="s">
        <v>3012</v>
      </c>
      <c r="O1255" t="s">
        <v>3013</v>
      </c>
      <c r="P1255">
        <v>1</v>
      </c>
      <c r="Q1255" t="s">
        <v>3014</v>
      </c>
      <c r="R1255" s="2">
        <v>244481</v>
      </c>
      <c r="S1255" s="2">
        <v>244482</v>
      </c>
      <c r="T1255" t="s">
        <v>3015</v>
      </c>
      <c r="U1255">
        <v>23015265</v>
      </c>
      <c r="V1255" t="s">
        <v>181</v>
      </c>
      <c r="W1255">
        <v>10</v>
      </c>
      <c r="X1255">
        <v>10</v>
      </c>
      <c r="Y1255">
        <v>10</v>
      </c>
      <c r="Z1255">
        <v>10</v>
      </c>
      <c r="AA1255">
        <v>0</v>
      </c>
      <c r="AB1255">
        <v>0</v>
      </c>
      <c r="AC1255">
        <v>0</v>
      </c>
      <c r="AD1255">
        <v>0</v>
      </c>
      <c r="AE1255">
        <v>10</v>
      </c>
      <c r="AF1255">
        <v>10</v>
      </c>
      <c r="AI1255" t="s">
        <v>2537</v>
      </c>
      <c r="AJ1255" t="s">
        <v>989</v>
      </c>
      <c r="AK1255" t="s">
        <v>1039</v>
      </c>
      <c r="AL1255" t="s">
        <v>1008</v>
      </c>
      <c r="AM1255" t="s">
        <v>1009</v>
      </c>
      <c r="AN1255" t="s">
        <v>2538</v>
      </c>
      <c r="AO1255" t="s">
        <v>2539</v>
      </c>
      <c r="AP1255">
        <v>10</v>
      </c>
      <c r="AQ1255">
        <v>1</v>
      </c>
      <c r="AT1255" t="s">
        <v>2540</v>
      </c>
      <c r="AU1255" t="s">
        <v>3016</v>
      </c>
      <c r="AV1255" t="s">
        <v>765</v>
      </c>
      <c r="AW1255" t="s">
        <v>765</v>
      </c>
      <c r="AX1255" t="s">
        <v>990</v>
      </c>
      <c r="AY1255">
        <v>0</v>
      </c>
      <c r="AZ1255" t="s">
        <v>994</v>
      </c>
      <c r="BA1255">
        <v>1188640891111</v>
      </c>
      <c r="BD1255">
        <v>1</v>
      </c>
      <c r="BF1255" t="s">
        <v>2563</v>
      </c>
      <c r="BG1255">
        <v>1333314600</v>
      </c>
      <c r="BH1255" t="s">
        <v>995</v>
      </c>
      <c r="BI1255">
        <v>10</v>
      </c>
      <c r="BJ1255">
        <v>10</v>
      </c>
      <c r="BK1255">
        <v>1300</v>
      </c>
      <c r="BL1255" t="s">
        <v>2543</v>
      </c>
    </row>
    <row r="1256" spans="3:64">
      <c r="C1256" s="2">
        <v>244482</v>
      </c>
      <c r="D1256" s="2">
        <v>244482</v>
      </c>
      <c r="F1256">
        <v>489</v>
      </c>
      <c r="G1256" t="s">
        <v>2531</v>
      </c>
      <c r="H1256">
        <v>23</v>
      </c>
      <c r="I1256" t="s">
        <v>2532</v>
      </c>
      <c r="J1256" t="s">
        <v>985</v>
      </c>
      <c r="K1256" t="s">
        <v>986</v>
      </c>
      <c r="L1256">
        <v>923</v>
      </c>
      <c r="N1256" t="s">
        <v>3012</v>
      </c>
      <c r="O1256" t="s">
        <v>3013</v>
      </c>
      <c r="P1256">
        <v>1</v>
      </c>
      <c r="Q1256" t="s">
        <v>3014</v>
      </c>
      <c r="R1256" s="2">
        <v>244481</v>
      </c>
      <c r="S1256" s="2">
        <v>244482</v>
      </c>
      <c r="T1256" t="s">
        <v>3015</v>
      </c>
      <c r="U1256">
        <v>23090977</v>
      </c>
      <c r="V1256" t="s">
        <v>98</v>
      </c>
      <c r="W1256">
        <v>9</v>
      </c>
      <c r="X1256">
        <v>9</v>
      </c>
      <c r="Y1256">
        <v>9</v>
      </c>
      <c r="Z1256">
        <v>9</v>
      </c>
      <c r="AA1256">
        <v>0</v>
      </c>
      <c r="AB1256">
        <v>0</v>
      </c>
      <c r="AC1256">
        <v>0</v>
      </c>
      <c r="AD1256">
        <v>0</v>
      </c>
      <c r="AE1256">
        <v>9</v>
      </c>
      <c r="AF1256">
        <v>9</v>
      </c>
      <c r="AI1256" t="s">
        <v>2537</v>
      </c>
      <c r="AJ1256" t="s">
        <v>989</v>
      </c>
      <c r="AK1256" t="s">
        <v>1007</v>
      </c>
      <c r="AL1256" t="s">
        <v>1008</v>
      </c>
      <c r="AM1256" t="s">
        <v>1009</v>
      </c>
      <c r="AN1256" t="s">
        <v>2538</v>
      </c>
      <c r="AO1256" t="s">
        <v>2539</v>
      </c>
      <c r="AP1256">
        <v>10</v>
      </c>
      <c r="AQ1256">
        <v>1</v>
      </c>
      <c r="AT1256" t="s">
        <v>2540</v>
      </c>
      <c r="AU1256" t="s">
        <v>3016</v>
      </c>
      <c r="AV1256" t="s">
        <v>765</v>
      </c>
      <c r="AW1256" t="s">
        <v>765</v>
      </c>
      <c r="AX1256" t="s">
        <v>990</v>
      </c>
      <c r="AY1256">
        <v>0</v>
      </c>
      <c r="AZ1256" t="s">
        <v>994</v>
      </c>
      <c r="BA1256">
        <v>1188640891111</v>
      </c>
      <c r="BD1256">
        <v>1</v>
      </c>
      <c r="BF1256" t="s">
        <v>2563</v>
      </c>
      <c r="BG1256">
        <v>1333314600</v>
      </c>
      <c r="BH1256" t="s">
        <v>995</v>
      </c>
      <c r="BI1256">
        <v>9</v>
      </c>
      <c r="BJ1256">
        <v>9</v>
      </c>
      <c r="BK1256">
        <v>1300</v>
      </c>
      <c r="BL1256" t="s">
        <v>2543</v>
      </c>
    </row>
    <row r="1257" spans="3:64">
      <c r="C1257" s="2">
        <v>244482</v>
      </c>
      <c r="D1257" s="2">
        <v>244482</v>
      </c>
      <c r="F1257">
        <v>489</v>
      </c>
      <c r="G1257" t="s">
        <v>2531</v>
      </c>
      <c r="H1257">
        <v>23</v>
      </c>
      <c r="I1257" t="s">
        <v>2532</v>
      </c>
      <c r="J1257" t="s">
        <v>985</v>
      </c>
      <c r="K1257" t="s">
        <v>986</v>
      </c>
      <c r="L1257">
        <v>923</v>
      </c>
      <c r="N1257" t="s">
        <v>3012</v>
      </c>
      <c r="O1257" t="s">
        <v>3013</v>
      </c>
      <c r="P1257">
        <v>1</v>
      </c>
      <c r="Q1257" t="s">
        <v>3014</v>
      </c>
      <c r="R1257" s="2">
        <v>244481</v>
      </c>
      <c r="S1257" s="2">
        <v>244482</v>
      </c>
      <c r="T1257" t="s">
        <v>3015</v>
      </c>
      <c r="U1257">
        <v>23063197</v>
      </c>
      <c r="V1257" t="s">
        <v>88</v>
      </c>
      <c r="W1257">
        <v>60</v>
      </c>
      <c r="X1257">
        <v>60</v>
      </c>
      <c r="Y1257">
        <v>60</v>
      </c>
      <c r="Z1257">
        <v>60</v>
      </c>
      <c r="AA1257">
        <v>0</v>
      </c>
      <c r="AB1257">
        <v>0</v>
      </c>
      <c r="AC1257">
        <v>0</v>
      </c>
      <c r="AD1257">
        <v>0</v>
      </c>
      <c r="AE1257">
        <v>60</v>
      </c>
      <c r="AF1257">
        <v>60</v>
      </c>
      <c r="AI1257" t="s">
        <v>2537</v>
      </c>
      <c r="AJ1257" t="s">
        <v>989</v>
      </c>
      <c r="AK1257" t="s">
        <v>1007</v>
      </c>
      <c r="AL1257" t="s">
        <v>1008</v>
      </c>
      <c r="AM1257" t="s">
        <v>1009</v>
      </c>
      <c r="AN1257" t="s">
        <v>2538</v>
      </c>
      <c r="AO1257" t="s">
        <v>2539</v>
      </c>
      <c r="AP1257">
        <v>10</v>
      </c>
      <c r="AQ1257">
        <v>1</v>
      </c>
      <c r="AT1257" t="s">
        <v>2540</v>
      </c>
      <c r="AU1257" t="s">
        <v>3016</v>
      </c>
      <c r="AV1257" t="s">
        <v>765</v>
      </c>
      <c r="AW1257" t="s">
        <v>765</v>
      </c>
      <c r="AX1257" t="s">
        <v>990</v>
      </c>
      <c r="AY1257">
        <v>0</v>
      </c>
      <c r="AZ1257" t="s">
        <v>994</v>
      </c>
      <c r="BA1257">
        <v>1188640891111</v>
      </c>
      <c r="BD1257">
        <v>1</v>
      </c>
      <c r="BF1257" t="s">
        <v>2563</v>
      </c>
      <c r="BG1257">
        <v>1333314600</v>
      </c>
      <c r="BH1257" t="s">
        <v>995</v>
      </c>
      <c r="BI1257">
        <v>60</v>
      </c>
      <c r="BJ1257">
        <v>60</v>
      </c>
      <c r="BK1257">
        <v>1300</v>
      </c>
      <c r="BL1257" t="s">
        <v>2543</v>
      </c>
    </row>
    <row r="1258" spans="3:64">
      <c r="C1258" s="2">
        <v>244482</v>
      </c>
      <c r="D1258" s="2">
        <v>244482</v>
      </c>
      <c r="F1258">
        <v>489</v>
      </c>
      <c r="G1258" t="s">
        <v>2531</v>
      </c>
      <c r="H1258">
        <v>23</v>
      </c>
      <c r="I1258" t="s">
        <v>2532</v>
      </c>
      <c r="J1258" t="s">
        <v>985</v>
      </c>
      <c r="K1258" t="s">
        <v>986</v>
      </c>
      <c r="L1258">
        <v>923</v>
      </c>
      <c r="N1258" t="s">
        <v>3012</v>
      </c>
      <c r="O1258" t="s">
        <v>3013</v>
      </c>
      <c r="P1258">
        <v>1</v>
      </c>
      <c r="Q1258" t="s">
        <v>3014</v>
      </c>
      <c r="R1258" s="2">
        <v>244481</v>
      </c>
      <c r="S1258" s="2">
        <v>244482</v>
      </c>
      <c r="T1258" t="s">
        <v>3015</v>
      </c>
      <c r="U1258">
        <v>23086962</v>
      </c>
      <c r="V1258" t="s">
        <v>179</v>
      </c>
      <c r="W1258">
        <v>6</v>
      </c>
      <c r="X1258">
        <v>6</v>
      </c>
      <c r="Y1258">
        <v>6</v>
      </c>
      <c r="Z1258">
        <v>6</v>
      </c>
      <c r="AA1258">
        <v>0</v>
      </c>
      <c r="AB1258">
        <v>0</v>
      </c>
      <c r="AC1258">
        <v>0</v>
      </c>
      <c r="AD1258">
        <v>0</v>
      </c>
      <c r="AE1258">
        <v>6</v>
      </c>
      <c r="AF1258">
        <v>6</v>
      </c>
      <c r="AI1258" t="s">
        <v>2537</v>
      </c>
      <c r="AJ1258" t="s">
        <v>989</v>
      </c>
      <c r="AK1258" t="s">
        <v>1039</v>
      </c>
      <c r="AL1258" t="s">
        <v>1008</v>
      </c>
      <c r="AM1258" t="s">
        <v>1009</v>
      </c>
      <c r="AN1258" t="s">
        <v>2538</v>
      </c>
      <c r="AO1258" t="s">
        <v>2539</v>
      </c>
      <c r="AP1258">
        <v>10</v>
      </c>
      <c r="AQ1258">
        <v>1</v>
      </c>
      <c r="AT1258" t="s">
        <v>2540</v>
      </c>
      <c r="AU1258" t="s">
        <v>3016</v>
      </c>
      <c r="AV1258" t="s">
        <v>765</v>
      </c>
      <c r="AW1258" t="s">
        <v>765</v>
      </c>
      <c r="AX1258" t="s">
        <v>990</v>
      </c>
      <c r="AY1258">
        <v>0</v>
      </c>
      <c r="AZ1258" t="s">
        <v>994</v>
      </c>
      <c r="BA1258">
        <v>1188640891111</v>
      </c>
      <c r="BD1258">
        <v>1</v>
      </c>
      <c r="BF1258" t="s">
        <v>2563</v>
      </c>
      <c r="BG1258">
        <v>1333314600</v>
      </c>
      <c r="BH1258" t="s">
        <v>995</v>
      </c>
      <c r="BI1258">
        <v>6</v>
      </c>
      <c r="BJ1258">
        <v>6</v>
      </c>
      <c r="BK1258">
        <v>1300</v>
      </c>
      <c r="BL1258" t="s">
        <v>2543</v>
      </c>
    </row>
    <row r="1259" spans="3:64">
      <c r="C1259" s="2">
        <v>244482</v>
      </c>
      <c r="D1259" s="2">
        <v>244482</v>
      </c>
      <c r="F1259">
        <v>489</v>
      </c>
      <c r="G1259" t="s">
        <v>2531</v>
      </c>
      <c r="H1259">
        <v>23</v>
      </c>
      <c r="I1259" t="s">
        <v>2532</v>
      </c>
      <c r="J1259" t="s">
        <v>985</v>
      </c>
      <c r="K1259" t="s">
        <v>986</v>
      </c>
      <c r="L1259">
        <v>923</v>
      </c>
      <c r="N1259" t="s">
        <v>3012</v>
      </c>
      <c r="O1259" t="s">
        <v>3013</v>
      </c>
      <c r="P1259">
        <v>1</v>
      </c>
      <c r="Q1259" t="s">
        <v>3014</v>
      </c>
      <c r="R1259" s="2">
        <v>244481</v>
      </c>
      <c r="S1259" s="2">
        <v>244482</v>
      </c>
      <c r="T1259" t="s">
        <v>3015</v>
      </c>
      <c r="U1259">
        <v>23095547</v>
      </c>
      <c r="V1259" t="s">
        <v>144</v>
      </c>
      <c r="W1259">
        <v>21</v>
      </c>
      <c r="X1259">
        <v>21</v>
      </c>
      <c r="Y1259">
        <v>21</v>
      </c>
      <c r="Z1259">
        <v>21</v>
      </c>
      <c r="AA1259">
        <v>0</v>
      </c>
      <c r="AB1259">
        <v>0</v>
      </c>
      <c r="AC1259">
        <v>0</v>
      </c>
      <c r="AD1259">
        <v>0</v>
      </c>
      <c r="AE1259">
        <v>21</v>
      </c>
      <c r="AF1259">
        <v>21</v>
      </c>
      <c r="AI1259" t="s">
        <v>2537</v>
      </c>
      <c r="AJ1259" t="s">
        <v>989</v>
      </c>
      <c r="AK1259" t="s">
        <v>1039</v>
      </c>
      <c r="AL1259" t="s">
        <v>1008</v>
      </c>
      <c r="AM1259" t="s">
        <v>1009</v>
      </c>
      <c r="AN1259" t="s">
        <v>2538</v>
      </c>
      <c r="AO1259" t="s">
        <v>2539</v>
      </c>
      <c r="AP1259">
        <v>10</v>
      </c>
      <c r="AQ1259">
        <v>1</v>
      </c>
      <c r="AT1259" t="s">
        <v>2540</v>
      </c>
      <c r="AU1259" t="s">
        <v>3016</v>
      </c>
      <c r="AV1259" t="s">
        <v>765</v>
      </c>
      <c r="AW1259" t="s">
        <v>765</v>
      </c>
      <c r="AX1259" t="s">
        <v>990</v>
      </c>
      <c r="AY1259">
        <v>0</v>
      </c>
      <c r="AZ1259" t="s">
        <v>994</v>
      </c>
      <c r="BA1259">
        <v>1188640891111</v>
      </c>
      <c r="BD1259">
        <v>1</v>
      </c>
      <c r="BF1259" t="s">
        <v>2563</v>
      </c>
      <c r="BG1259">
        <v>1333314600</v>
      </c>
      <c r="BH1259" t="s">
        <v>995</v>
      </c>
      <c r="BI1259">
        <v>21</v>
      </c>
      <c r="BJ1259">
        <v>21</v>
      </c>
      <c r="BK1259">
        <v>1300</v>
      </c>
      <c r="BL1259" t="s">
        <v>2543</v>
      </c>
    </row>
    <row r="1260" spans="3:64">
      <c r="C1260" s="2">
        <v>244482</v>
      </c>
      <c r="D1260" s="2">
        <v>244482</v>
      </c>
      <c r="F1260">
        <v>489</v>
      </c>
      <c r="G1260" t="s">
        <v>2531</v>
      </c>
      <c r="H1260">
        <v>23</v>
      </c>
      <c r="I1260" t="s">
        <v>2532</v>
      </c>
      <c r="J1260" t="s">
        <v>985</v>
      </c>
      <c r="K1260" t="s">
        <v>986</v>
      </c>
      <c r="L1260">
        <v>923</v>
      </c>
      <c r="N1260" t="s">
        <v>3012</v>
      </c>
      <c r="O1260" t="s">
        <v>3013</v>
      </c>
      <c r="P1260">
        <v>1</v>
      </c>
      <c r="Q1260" t="s">
        <v>3014</v>
      </c>
      <c r="R1260" s="2">
        <v>244481</v>
      </c>
      <c r="S1260" s="2">
        <v>244482</v>
      </c>
      <c r="T1260" t="s">
        <v>3015</v>
      </c>
      <c r="U1260">
        <v>23090974</v>
      </c>
      <c r="V1260" t="s">
        <v>211</v>
      </c>
      <c r="W1260">
        <v>9</v>
      </c>
      <c r="X1260">
        <v>9</v>
      </c>
      <c r="Y1260">
        <v>9</v>
      </c>
      <c r="Z1260">
        <v>9</v>
      </c>
      <c r="AA1260">
        <v>0</v>
      </c>
      <c r="AB1260">
        <v>0</v>
      </c>
      <c r="AC1260">
        <v>0</v>
      </c>
      <c r="AD1260">
        <v>0</v>
      </c>
      <c r="AE1260">
        <v>9</v>
      </c>
      <c r="AF1260">
        <v>9</v>
      </c>
      <c r="AI1260" t="s">
        <v>2537</v>
      </c>
      <c r="AJ1260" t="s">
        <v>989</v>
      </c>
      <c r="AK1260" t="s">
        <v>1039</v>
      </c>
      <c r="AL1260" t="s">
        <v>1008</v>
      </c>
      <c r="AM1260" t="s">
        <v>1009</v>
      </c>
      <c r="AN1260" t="s">
        <v>2538</v>
      </c>
      <c r="AO1260" t="s">
        <v>2539</v>
      </c>
      <c r="AP1260">
        <v>10</v>
      </c>
      <c r="AQ1260">
        <v>1</v>
      </c>
      <c r="AT1260" t="s">
        <v>2540</v>
      </c>
      <c r="AU1260" t="s">
        <v>3016</v>
      </c>
      <c r="AV1260" t="s">
        <v>765</v>
      </c>
      <c r="AW1260" t="s">
        <v>765</v>
      </c>
      <c r="AX1260" t="s">
        <v>990</v>
      </c>
      <c r="AY1260">
        <v>0</v>
      </c>
      <c r="AZ1260" t="s">
        <v>994</v>
      </c>
      <c r="BA1260">
        <v>1188640891111</v>
      </c>
      <c r="BD1260">
        <v>1</v>
      </c>
      <c r="BF1260" t="s">
        <v>2563</v>
      </c>
      <c r="BG1260">
        <v>1333314600</v>
      </c>
      <c r="BH1260" t="s">
        <v>995</v>
      </c>
      <c r="BI1260">
        <v>9</v>
      </c>
      <c r="BJ1260">
        <v>9</v>
      </c>
      <c r="BK1260">
        <v>1300</v>
      </c>
      <c r="BL1260" t="s">
        <v>2543</v>
      </c>
    </row>
    <row r="1261" spans="3:64">
      <c r="C1261" s="2">
        <v>244482</v>
      </c>
      <c r="D1261" s="2">
        <v>244482</v>
      </c>
      <c r="F1261">
        <v>489</v>
      </c>
      <c r="G1261" t="s">
        <v>2531</v>
      </c>
      <c r="H1261">
        <v>23</v>
      </c>
      <c r="I1261" t="s">
        <v>2532</v>
      </c>
      <c r="J1261" t="s">
        <v>985</v>
      </c>
      <c r="K1261" t="s">
        <v>986</v>
      </c>
      <c r="L1261">
        <v>923</v>
      </c>
      <c r="N1261" t="s">
        <v>3012</v>
      </c>
      <c r="O1261" t="s">
        <v>3013</v>
      </c>
      <c r="P1261">
        <v>1</v>
      </c>
      <c r="Q1261" t="s">
        <v>3014</v>
      </c>
      <c r="R1261" s="2">
        <v>244481</v>
      </c>
      <c r="S1261" s="2">
        <v>244482</v>
      </c>
      <c r="T1261" t="s">
        <v>3015</v>
      </c>
      <c r="U1261">
        <v>23000191</v>
      </c>
      <c r="V1261" t="s">
        <v>44</v>
      </c>
      <c r="W1261">
        <v>4</v>
      </c>
      <c r="X1261">
        <v>4</v>
      </c>
      <c r="Y1261">
        <v>4</v>
      </c>
      <c r="Z1261">
        <v>4</v>
      </c>
      <c r="AA1261">
        <v>0</v>
      </c>
      <c r="AB1261">
        <v>0</v>
      </c>
      <c r="AC1261">
        <v>0</v>
      </c>
      <c r="AD1261">
        <v>0</v>
      </c>
      <c r="AE1261">
        <v>4</v>
      </c>
      <c r="AF1261">
        <v>4</v>
      </c>
      <c r="AI1261" t="s">
        <v>2537</v>
      </c>
      <c r="AJ1261" t="s">
        <v>989</v>
      </c>
      <c r="AK1261" t="s">
        <v>1007</v>
      </c>
      <c r="AL1261" t="s">
        <v>1008</v>
      </c>
      <c r="AM1261" t="s">
        <v>1009</v>
      </c>
      <c r="AN1261" t="s">
        <v>2538</v>
      </c>
      <c r="AO1261" t="s">
        <v>2539</v>
      </c>
      <c r="AP1261">
        <v>10</v>
      </c>
      <c r="AQ1261">
        <v>1</v>
      </c>
      <c r="AT1261" t="s">
        <v>2540</v>
      </c>
      <c r="AU1261" t="s">
        <v>3016</v>
      </c>
      <c r="AV1261" t="s">
        <v>765</v>
      </c>
      <c r="AW1261" t="s">
        <v>765</v>
      </c>
      <c r="AX1261" t="s">
        <v>990</v>
      </c>
      <c r="AY1261">
        <v>0</v>
      </c>
      <c r="AZ1261" t="s">
        <v>994</v>
      </c>
      <c r="BA1261">
        <v>1188640891111</v>
      </c>
      <c r="BD1261">
        <v>1</v>
      </c>
      <c r="BF1261" t="s">
        <v>2563</v>
      </c>
      <c r="BG1261">
        <v>1333314600</v>
      </c>
      <c r="BH1261" t="s">
        <v>995</v>
      </c>
      <c r="BI1261">
        <v>4</v>
      </c>
      <c r="BJ1261">
        <v>4</v>
      </c>
      <c r="BK1261">
        <v>1300</v>
      </c>
      <c r="BL1261" t="s">
        <v>2543</v>
      </c>
    </row>
    <row r="1262" spans="3:64">
      <c r="C1262" s="2">
        <v>244482</v>
      </c>
      <c r="D1262" s="2">
        <v>244482</v>
      </c>
      <c r="F1262">
        <v>489</v>
      </c>
      <c r="G1262" t="s">
        <v>2531</v>
      </c>
      <c r="H1262">
        <v>23</v>
      </c>
      <c r="I1262" t="s">
        <v>2532</v>
      </c>
      <c r="J1262" t="s">
        <v>985</v>
      </c>
      <c r="K1262" t="s">
        <v>986</v>
      </c>
      <c r="L1262">
        <v>923</v>
      </c>
      <c r="N1262" t="s">
        <v>3012</v>
      </c>
      <c r="O1262" t="s">
        <v>3013</v>
      </c>
      <c r="P1262">
        <v>1</v>
      </c>
      <c r="Q1262" t="s">
        <v>3014</v>
      </c>
      <c r="R1262" s="2">
        <v>244481</v>
      </c>
      <c r="S1262" s="2">
        <v>244482</v>
      </c>
      <c r="T1262" t="s">
        <v>3015</v>
      </c>
      <c r="U1262">
        <v>23057698</v>
      </c>
      <c r="V1262" t="s">
        <v>271</v>
      </c>
      <c r="W1262">
        <v>80</v>
      </c>
      <c r="X1262">
        <v>80</v>
      </c>
      <c r="Y1262">
        <v>80</v>
      </c>
      <c r="Z1262">
        <v>80</v>
      </c>
      <c r="AA1262">
        <v>0</v>
      </c>
      <c r="AB1262">
        <v>0</v>
      </c>
      <c r="AC1262">
        <v>0</v>
      </c>
      <c r="AD1262">
        <v>0</v>
      </c>
      <c r="AE1262">
        <v>80</v>
      </c>
      <c r="AF1262">
        <v>80</v>
      </c>
      <c r="AI1262" t="s">
        <v>2537</v>
      </c>
      <c r="AJ1262" t="s">
        <v>989</v>
      </c>
      <c r="AK1262" t="s">
        <v>1039</v>
      </c>
      <c r="AL1262" t="s">
        <v>1008</v>
      </c>
      <c r="AM1262" t="s">
        <v>1009</v>
      </c>
      <c r="AN1262" t="s">
        <v>2538</v>
      </c>
      <c r="AO1262" t="s">
        <v>2539</v>
      </c>
      <c r="AP1262">
        <v>10</v>
      </c>
      <c r="AQ1262">
        <v>1</v>
      </c>
      <c r="AT1262" t="s">
        <v>2540</v>
      </c>
      <c r="AU1262" t="s">
        <v>3016</v>
      </c>
      <c r="AV1262" t="s">
        <v>765</v>
      </c>
      <c r="AW1262" t="s">
        <v>765</v>
      </c>
      <c r="AX1262" t="s">
        <v>990</v>
      </c>
      <c r="AY1262">
        <v>0</v>
      </c>
      <c r="AZ1262" t="s">
        <v>994</v>
      </c>
      <c r="BA1262">
        <v>1188640891111</v>
      </c>
      <c r="BD1262">
        <v>1</v>
      </c>
      <c r="BF1262" t="s">
        <v>2563</v>
      </c>
      <c r="BG1262">
        <v>1333314600</v>
      </c>
      <c r="BH1262" t="s">
        <v>995</v>
      </c>
      <c r="BI1262">
        <v>80</v>
      </c>
      <c r="BJ1262">
        <v>80</v>
      </c>
      <c r="BK1262">
        <v>1300</v>
      </c>
      <c r="BL1262" t="s">
        <v>2543</v>
      </c>
    </row>
    <row r="1263" spans="3:64">
      <c r="C1263" s="2">
        <v>244482</v>
      </c>
      <c r="D1263" s="2">
        <v>244482</v>
      </c>
      <c r="F1263">
        <v>489</v>
      </c>
      <c r="G1263" t="s">
        <v>2531</v>
      </c>
      <c r="H1263">
        <v>23</v>
      </c>
      <c r="I1263" t="s">
        <v>2532</v>
      </c>
      <c r="J1263" t="s">
        <v>985</v>
      </c>
      <c r="K1263" t="s">
        <v>986</v>
      </c>
      <c r="L1263">
        <v>923</v>
      </c>
      <c r="N1263" t="s">
        <v>3012</v>
      </c>
      <c r="O1263" t="s">
        <v>3013</v>
      </c>
      <c r="P1263">
        <v>1</v>
      </c>
      <c r="Q1263" t="s">
        <v>3014</v>
      </c>
      <c r="R1263" s="2">
        <v>244481</v>
      </c>
      <c r="S1263" s="2">
        <v>244482</v>
      </c>
      <c r="T1263" t="s">
        <v>3015</v>
      </c>
      <c r="U1263">
        <v>23088348</v>
      </c>
      <c r="V1263" t="s">
        <v>78</v>
      </c>
      <c r="W1263">
        <v>10</v>
      </c>
      <c r="X1263">
        <v>10</v>
      </c>
      <c r="Y1263">
        <v>10</v>
      </c>
      <c r="Z1263">
        <v>10</v>
      </c>
      <c r="AA1263">
        <v>0</v>
      </c>
      <c r="AB1263">
        <v>0</v>
      </c>
      <c r="AC1263">
        <v>0</v>
      </c>
      <c r="AD1263">
        <v>0</v>
      </c>
      <c r="AE1263">
        <v>10</v>
      </c>
      <c r="AF1263">
        <v>10</v>
      </c>
      <c r="AI1263" t="s">
        <v>2537</v>
      </c>
      <c r="AJ1263" t="s">
        <v>989</v>
      </c>
      <c r="AK1263" t="s">
        <v>1007</v>
      </c>
      <c r="AL1263" t="s">
        <v>1008</v>
      </c>
      <c r="AM1263" t="s">
        <v>1009</v>
      </c>
      <c r="AN1263" t="s">
        <v>2538</v>
      </c>
      <c r="AO1263" t="s">
        <v>2539</v>
      </c>
      <c r="AP1263">
        <v>10</v>
      </c>
      <c r="AQ1263">
        <v>1</v>
      </c>
      <c r="AT1263" t="s">
        <v>2540</v>
      </c>
      <c r="AU1263" t="s">
        <v>3016</v>
      </c>
      <c r="AV1263" t="s">
        <v>765</v>
      </c>
      <c r="AW1263" t="s">
        <v>765</v>
      </c>
      <c r="AX1263" t="s">
        <v>990</v>
      </c>
      <c r="AY1263">
        <v>0</v>
      </c>
      <c r="AZ1263" t="s">
        <v>994</v>
      </c>
      <c r="BA1263">
        <v>1188640891111</v>
      </c>
      <c r="BD1263">
        <v>1</v>
      </c>
      <c r="BF1263" t="s">
        <v>2563</v>
      </c>
      <c r="BG1263">
        <v>1333314600</v>
      </c>
      <c r="BH1263" t="s">
        <v>995</v>
      </c>
      <c r="BI1263">
        <v>10</v>
      </c>
      <c r="BJ1263">
        <v>10</v>
      </c>
      <c r="BK1263">
        <v>1300</v>
      </c>
      <c r="BL1263" t="s">
        <v>2543</v>
      </c>
    </row>
    <row r="1264" spans="3:64">
      <c r="C1264" s="2">
        <v>244482</v>
      </c>
      <c r="D1264" s="2">
        <v>244482</v>
      </c>
      <c r="F1264">
        <v>489</v>
      </c>
      <c r="G1264" t="s">
        <v>2531</v>
      </c>
      <c r="H1264">
        <v>23</v>
      </c>
      <c r="I1264" t="s">
        <v>2532</v>
      </c>
      <c r="J1264" t="s">
        <v>985</v>
      </c>
      <c r="K1264" t="s">
        <v>986</v>
      </c>
      <c r="L1264">
        <v>923</v>
      </c>
      <c r="N1264" t="s">
        <v>3012</v>
      </c>
      <c r="O1264" t="s">
        <v>3013</v>
      </c>
      <c r="P1264">
        <v>1</v>
      </c>
      <c r="Q1264" t="s">
        <v>3014</v>
      </c>
      <c r="R1264" s="2">
        <v>244481</v>
      </c>
      <c r="S1264" s="2">
        <v>244482</v>
      </c>
      <c r="T1264" t="s">
        <v>3015</v>
      </c>
      <c r="U1264">
        <v>23086966</v>
      </c>
      <c r="V1264" t="s">
        <v>199</v>
      </c>
      <c r="W1264">
        <v>15</v>
      </c>
      <c r="X1264">
        <v>15</v>
      </c>
      <c r="Y1264">
        <v>15</v>
      </c>
      <c r="Z1264">
        <v>15</v>
      </c>
      <c r="AA1264">
        <v>0</v>
      </c>
      <c r="AB1264">
        <v>0</v>
      </c>
      <c r="AC1264">
        <v>0</v>
      </c>
      <c r="AD1264">
        <v>0</v>
      </c>
      <c r="AE1264">
        <v>15</v>
      </c>
      <c r="AF1264">
        <v>15</v>
      </c>
      <c r="AI1264" t="s">
        <v>2537</v>
      </c>
      <c r="AJ1264" t="s">
        <v>989</v>
      </c>
      <c r="AK1264" t="s">
        <v>1039</v>
      </c>
      <c r="AL1264" t="s">
        <v>1008</v>
      </c>
      <c r="AM1264" t="s">
        <v>1009</v>
      </c>
      <c r="AN1264" t="s">
        <v>2538</v>
      </c>
      <c r="AO1264" t="s">
        <v>2539</v>
      </c>
      <c r="AP1264">
        <v>10</v>
      </c>
      <c r="AQ1264">
        <v>1</v>
      </c>
      <c r="AT1264" t="s">
        <v>2540</v>
      </c>
      <c r="AU1264" t="s">
        <v>3016</v>
      </c>
      <c r="AV1264" t="s">
        <v>765</v>
      </c>
      <c r="AW1264" t="s">
        <v>765</v>
      </c>
      <c r="AX1264" t="s">
        <v>990</v>
      </c>
      <c r="AY1264">
        <v>0</v>
      </c>
      <c r="AZ1264" t="s">
        <v>994</v>
      </c>
      <c r="BA1264">
        <v>1188640891111</v>
      </c>
      <c r="BD1264">
        <v>1</v>
      </c>
      <c r="BF1264" t="s">
        <v>2563</v>
      </c>
      <c r="BG1264">
        <v>1333314600</v>
      </c>
      <c r="BH1264" t="s">
        <v>995</v>
      </c>
      <c r="BI1264">
        <v>15</v>
      </c>
      <c r="BJ1264">
        <v>15</v>
      </c>
      <c r="BK1264">
        <v>1300</v>
      </c>
      <c r="BL1264" t="s">
        <v>2543</v>
      </c>
    </row>
    <row r="1265" spans="3:64">
      <c r="C1265" s="2">
        <v>244482</v>
      </c>
      <c r="D1265" s="2">
        <v>244482</v>
      </c>
      <c r="F1265">
        <v>489</v>
      </c>
      <c r="G1265" t="s">
        <v>2531</v>
      </c>
      <c r="H1265">
        <v>23</v>
      </c>
      <c r="I1265" t="s">
        <v>2532</v>
      </c>
      <c r="J1265" t="s">
        <v>985</v>
      </c>
      <c r="K1265" t="s">
        <v>986</v>
      </c>
      <c r="L1265">
        <v>923</v>
      </c>
      <c r="N1265" t="s">
        <v>3012</v>
      </c>
      <c r="O1265" t="s">
        <v>3013</v>
      </c>
      <c r="P1265">
        <v>1</v>
      </c>
      <c r="Q1265" t="s">
        <v>3014</v>
      </c>
      <c r="R1265" s="2">
        <v>244481</v>
      </c>
      <c r="S1265" s="2">
        <v>244482</v>
      </c>
      <c r="T1265" t="s">
        <v>3015</v>
      </c>
      <c r="U1265">
        <v>23086967</v>
      </c>
      <c r="V1265" t="s">
        <v>209</v>
      </c>
      <c r="W1265">
        <v>9</v>
      </c>
      <c r="X1265">
        <v>9</v>
      </c>
      <c r="Y1265">
        <v>9</v>
      </c>
      <c r="Z1265">
        <v>9</v>
      </c>
      <c r="AA1265">
        <v>0</v>
      </c>
      <c r="AB1265">
        <v>0</v>
      </c>
      <c r="AC1265">
        <v>0</v>
      </c>
      <c r="AD1265">
        <v>0</v>
      </c>
      <c r="AE1265">
        <v>9</v>
      </c>
      <c r="AF1265">
        <v>9</v>
      </c>
      <c r="AI1265" t="s">
        <v>2537</v>
      </c>
      <c r="AJ1265" t="s">
        <v>989</v>
      </c>
      <c r="AK1265" t="s">
        <v>1039</v>
      </c>
      <c r="AL1265" t="s">
        <v>1008</v>
      </c>
      <c r="AM1265" t="s">
        <v>1009</v>
      </c>
      <c r="AN1265" t="s">
        <v>2538</v>
      </c>
      <c r="AO1265" t="s">
        <v>2539</v>
      </c>
      <c r="AP1265">
        <v>10</v>
      </c>
      <c r="AQ1265">
        <v>1</v>
      </c>
      <c r="AT1265" t="s">
        <v>2540</v>
      </c>
      <c r="AU1265" t="s">
        <v>3016</v>
      </c>
      <c r="AV1265" t="s">
        <v>765</v>
      </c>
      <c r="AW1265" t="s">
        <v>765</v>
      </c>
      <c r="AX1265" t="s">
        <v>990</v>
      </c>
      <c r="AY1265">
        <v>0</v>
      </c>
      <c r="AZ1265" t="s">
        <v>994</v>
      </c>
      <c r="BA1265">
        <v>1188640891111</v>
      </c>
      <c r="BD1265">
        <v>1</v>
      </c>
      <c r="BF1265" t="s">
        <v>2563</v>
      </c>
      <c r="BG1265">
        <v>1333314600</v>
      </c>
      <c r="BH1265" t="s">
        <v>995</v>
      </c>
      <c r="BI1265">
        <v>9</v>
      </c>
      <c r="BJ1265">
        <v>9</v>
      </c>
      <c r="BK1265">
        <v>1300</v>
      </c>
      <c r="BL1265" t="s">
        <v>2543</v>
      </c>
    </row>
    <row r="1266" spans="3:64">
      <c r="C1266" s="2">
        <v>244482</v>
      </c>
      <c r="D1266" s="2">
        <v>244482</v>
      </c>
      <c r="F1266">
        <v>489</v>
      </c>
      <c r="G1266" t="s">
        <v>2531</v>
      </c>
      <c r="H1266">
        <v>23</v>
      </c>
      <c r="I1266" t="s">
        <v>2532</v>
      </c>
      <c r="J1266" t="s">
        <v>985</v>
      </c>
      <c r="K1266" t="s">
        <v>986</v>
      </c>
      <c r="L1266">
        <v>923</v>
      </c>
      <c r="N1266" t="s">
        <v>3012</v>
      </c>
      <c r="O1266" t="s">
        <v>3013</v>
      </c>
      <c r="P1266">
        <v>1</v>
      </c>
      <c r="Q1266" t="s">
        <v>3014</v>
      </c>
      <c r="R1266" s="2">
        <v>244481</v>
      </c>
      <c r="S1266" s="2">
        <v>244482</v>
      </c>
      <c r="T1266" t="s">
        <v>3015</v>
      </c>
      <c r="U1266">
        <v>23086969</v>
      </c>
      <c r="V1266" t="s">
        <v>189</v>
      </c>
      <c r="W1266">
        <v>12</v>
      </c>
      <c r="X1266">
        <v>12</v>
      </c>
      <c r="Y1266">
        <v>12</v>
      </c>
      <c r="Z1266">
        <v>12</v>
      </c>
      <c r="AA1266">
        <v>0</v>
      </c>
      <c r="AB1266">
        <v>0</v>
      </c>
      <c r="AC1266">
        <v>0</v>
      </c>
      <c r="AD1266">
        <v>0</v>
      </c>
      <c r="AE1266">
        <v>12</v>
      </c>
      <c r="AF1266">
        <v>12</v>
      </c>
      <c r="AI1266" t="s">
        <v>2537</v>
      </c>
      <c r="AJ1266" t="s">
        <v>989</v>
      </c>
      <c r="AK1266" t="s">
        <v>1039</v>
      </c>
      <c r="AL1266" t="s">
        <v>1008</v>
      </c>
      <c r="AM1266" t="s">
        <v>1009</v>
      </c>
      <c r="AN1266" t="s">
        <v>2538</v>
      </c>
      <c r="AO1266" t="s">
        <v>2539</v>
      </c>
      <c r="AP1266">
        <v>10</v>
      </c>
      <c r="AQ1266">
        <v>1</v>
      </c>
      <c r="AT1266" t="s">
        <v>2540</v>
      </c>
      <c r="AU1266" t="s">
        <v>3016</v>
      </c>
      <c r="AV1266" t="s">
        <v>765</v>
      </c>
      <c r="AW1266" t="s">
        <v>765</v>
      </c>
      <c r="AX1266" t="s">
        <v>990</v>
      </c>
      <c r="AY1266">
        <v>0</v>
      </c>
      <c r="AZ1266" t="s">
        <v>994</v>
      </c>
      <c r="BA1266">
        <v>1188640891111</v>
      </c>
      <c r="BD1266">
        <v>1</v>
      </c>
      <c r="BF1266" t="s">
        <v>2563</v>
      </c>
      <c r="BG1266">
        <v>1333314600</v>
      </c>
      <c r="BH1266" t="s">
        <v>995</v>
      </c>
      <c r="BI1266">
        <v>12</v>
      </c>
      <c r="BJ1266">
        <v>12</v>
      </c>
      <c r="BK1266">
        <v>1300</v>
      </c>
      <c r="BL1266" t="s">
        <v>2543</v>
      </c>
    </row>
    <row r="1267" spans="3:64">
      <c r="C1267" s="2">
        <v>244482</v>
      </c>
      <c r="D1267" s="2">
        <v>244482</v>
      </c>
      <c r="F1267">
        <v>489</v>
      </c>
      <c r="G1267" t="s">
        <v>2531</v>
      </c>
      <c r="H1267">
        <v>23</v>
      </c>
      <c r="I1267" t="s">
        <v>2532</v>
      </c>
      <c r="J1267" t="s">
        <v>985</v>
      </c>
      <c r="K1267" t="s">
        <v>986</v>
      </c>
      <c r="L1267">
        <v>923</v>
      </c>
      <c r="N1267" t="s">
        <v>3012</v>
      </c>
      <c r="O1267" t="s">
        <v>3013</v>
      </c>
      <c r="P1267">
        <v>1</v>
      </c>
      <c r="Q1267" t="s">
        <v>3014</v>
      </c>
      <c r="R1267" s="2">
        <v>244481</v>
      </c>
      <c r="S1267" s="2">
        <v>244482</v>
      </c>
      <c r="T1267" t="s">
        <v>3015</v>
      </c>
      <c r="U1267">
        <v>23090975</v>
      </c>
      <c r="V1267" t="s">
        <v>249</v>
      </c>
      <c r="W1267">
        <v>15</v>
      </c>
      <c r="X1267">
        <v>15</v>
      </c>
      <c r="Y1267">
        <v>15</v>
      </c>
      <c r="Z1267">
        <v>15</v>
      </c>
      <c r="AA1267">
        <v>0</v>
      </c>
      <c r="AB1267">
        <v>0</v>
      </c>
      <c r="AC1267">
        <v>0</v>
      </c>
      <c r="AD1267">
        <v>0</v>
      </c>
      <c r="AE1267">
        <v>15</v>
      </c>
      <c r="AF1267">
        <v>15</v>
      </c>
      <c r="AI1267" t="s">
        <v>2537</v>
      </c>
      <c r="AJ1267" t="s">
        <v>989</v>
      </c>
      <c r="AK1267" t="s">
        <v>1039</v>
      </c>
      <c r="AL1267" t="s">
        <v>1008</v>
      </c>
      <c r="AM1267" t="s">
        <v>1009</v>
      </c>
      <c r="AN1267" t="s">
        <v>2538</v>
      </c>
      <c r="AO1267" t="s">
        <v>2539</v>
      </c>
      <c r="AP1267">
        <v>10</v>
      </c>
      <c r="AQ1267">
        <v>1</v>
      </c>
      <c r="AT1267" t="s">
        <v>2540</v>
      </c>
      <c r="AU1267" t="s">
        <v>3016</v>
      </c>
      <c r="AV1267" t="s">
        <v>765</v>
      </c>
      <c r="AW1267" t="s">
        <v>765</v>
      </c>
      <c r="AX1267" t="s">
        <v>990</v>
      </c>
      <c r="AY1267">
        <v>0</v>
      </c>
      <c r="AZ1267" t="s">
        <v>994</v>
      </c>
      <c r="BA1267">
        <v>1188640891111</v>
      </c>
      <c r="BD1267">
        <v>1</v>
      </c>
      <c r="BF1267" t="s">
        <v>2563</v>
      </c>
      <c r="BG1267">
        <v>1333314600</v>
      </c>
      <c r="BH1267" t="s">
        <v>995</v>
      </c>
      <c r="BI1267">
        <v>15</v>
      </c>
      <c r="BJ1267">
        <v>15</v>
      </c>
      <c r="BK1267">
        <v>1300</v>
      </c>
      <c r="BL1267" t="s">
        <v>2543</v>
      </c>
    </row>
    <row r="1268" spans="3:64">
      <c r="C1268" s="2">
        <v>244482</v>
      </c>
      <c r="D1268" s="2">
        <v>244482</v>
      </c>
      <c r="F1268">
        <v>489</v>
      </c>
      <c r="G1268" t="s">
        <v>2531</v>
      </c>
      <c r="H1268">
        <v>23</v>
      </c>
      <c r="I1268" t="s">
        <v>2532</v>
      </c>
      <c r="J1268" t="s">
        <v>985</v>
      </c>
      <c r="K1268" t="s">
        <v>986</v>
      </c>
      <c r="L1268">
        <v>923</v>
      </c>
      <c r="N1268" t="s">
        <v>3012</v>
      </c>
      <c r="O1268" t="s">
        <v>3013</v>
      </c>
      <c r="P1268">
        <v>1</v>
      </c>
      <c r="Q1268" t="s">
        <v>3014</v>
      </c>
      <c r="R1268" s="2">
        <v>244481</v>
      </c>
      <c r="S1268" s="2">
        <v>244482</v>
      </c>
      <c r="T1268" t="s">
        <v>3015</v>
      </c>
      <c r="U1268">
        <v>23086965</v>
      </c>
      <c r="V1268" t="s">
        <v>225</v>
      </c>
      <c r="W1268">
        <v>30</v>
      </c>
      <c r="X1268">
        <v>30</v>
      </c>
      <c r="Y1268">
        <v>30</v>
      </c>
      <c r="Z1268">
        <v>30</v>
      </c>
      <c r="AA1268">
        <v>0</v>
      </c>
      <c r="AB1268">
        <v>0</v>
      </c>
      <c r="AC1268">
        <v>0</v>
      </c>
      <c r="AD1268">
        <v>0</v>
      </c>
      <c r="AE1268">
        <v>30</v>
      </c>
      <c r="AF1268">
        <v>30</v>
      </c>
      <c r="AI1268" t="s">
        <v>2537</v>
      </c>
      <c r="AJ1268" t="s">
        <v>989</v>
      </c>
      <c r="AK1268" t="s">
        <v>1039</v>
      </c>
      <c r="AL1268" t="s">
        <v>1008</v>
      </c>
      <c r="AM1268" t="s">
        <v>1009</v>
      </c>
      <c r="AN1268" t="s">
        <v>2538</v>
      </c>
      <c r="AO1268" t="s">
        <v>2539</v>
      </c>
      <c r="AP1268">
        <v>10</v>
      </c>
      <c r="AQ1268">
        <v>1</v>
      </c>
      <c r="AT1268" t="s">
        <v>2540</v>
      </c>
      <c r="AU1268" t="s">
        <v>3016</v>
      </c>
      <c r="AV1268" t="s">
        <v>765</v>
      </c>
      <c r="AW1268" t="s">
        <v>765</v>
      </c>
      <c r="AX1268" t="s">
        <v>990</v>
      </c>
      <c r="AY1268">
        <v>0</v>
      </c>
      <c r="AZ1268" t="s">
        <v>994</v>
      </c>
      <c r="BA1268">
        <v>1188640891111</v>
      </c>
      <c r="BD1268">
        <v>1</v>
      </c>
      <c r="BF1268" t="s">
        <v>2563</v>
      </c>
      <c r="BG1268">
        <v>1333314600</v>
      </c>
      <c r="BH1268" t="s">
        <v>995</v>
      </c>
      <c r="BI1268">
        <v>30</v>
      </c>
      <c r="BJ1268">
        <v>30</v>
      </c>
      <c r="BK1268">
        <v>1300</v>
      </c>
      <c r="BL1268" t="s">
        <v>2543</v>
      </c>
    </row>
    <row r="1269" spans="3:64">
      <c r="C1269" s="2">
        <v>244482</v>
      </c>
      <c r="D1269" s="2">
        <v>244482</v>
      </c>
      <c r="F1269">
        <v>489</v>
      </c>
      <c r="G1269" t="s">
        <v>2531</v>
      </c>
      <c r="H1269">
        <v>23</v>
      </c>
      <c r="I1269" t="s">
        <v>2532</v>
      </c>
      <c r="J1269" t="s">
        <v>985</v>
      </c>
      <c r="K1269" t="s">
        <v>986</v>
      </c>
      <c r="L1269">
        <v>923</v>
      </c>
      <c r="N1269" t="s">
        <v>3012</v>
      </c>
      <c r="O1269" t="s">
        <v>3013</v>
      </c>
      <c r="P1269">
        <v>1</v>
      </c>
      <c r="Q1269" t="s">
        <v>3014</v>
      </c>
      <c r="R1269" s="2">
        <v>244481</v>
      </c>
      <c r="S1269" s="2">
        <v>244482</v>
      </c>
      <c r="T1269" t="s">
        <v>3015</v>
      </c>
      <c r="U1269">
        <v>23086968</v>
      </c>
      <c r="V1269" t="s">
        <v>247</v>
      </c>
      <c r="W1269">
        <v>21</v>
      </c>
      <c r="X1269">
        <v>21</v>
      </c>
      <c r="Y1269">
        <v>21</v>
      </c>
      <c r="Z1269">
        <v>21</v>
      </c>
      <c r="AA1269">
        <v>0</v>
      </c>
      <c r="AB1269">
        <v>0</v>
      </c>
      <c r="AC1269">
        <v>0</v>
      </c>
      <c r="AD1269">
        <v>0</v>
      </c>
      <c r="AE1269">
        <v>21</v>
      </c>
      <c r="AF1269">
        <v>21</v>
      </c>
      <c r="AI1269" t="s">
        <v>2537</v>
      </c>
      <c r="AJ1269" t="s">
        <v>989</v>
      </c>
      <c r="AK1269" t="s">
        <v>1039</v>
      </c>
      <c r="AL1269" t="s">
        <v>1008</v>
      </c>
      <c r="AM1269" t="s">
        <v>1009</v>
      </c>
      <c r="AN1269" t="s">
        <v>2538</v>
      </c>
      <c r="AO1269" t="s">
        <v>2539</v>
      </c>
      <c r="AP1269">
        <v>10</v>
      </c>
      <c r="AQ1269">
        <v>1</v>
      </c>
      <c r="AT1269" t="s">
        <v>2540</v>
      </c>
      <c r="AU1269" t="s">
        <v>3016</v>
      </c>
      <c r="AV1269" t="s">
        <v>765</v>
      </c>
      <c r="AW1269" t="s">
        <v>765</v>
      </c>
      <c r="AX1269" t="s">
        <v>990</v>
      </c>
      <c r="AY1269">
        <v>0</v>
      </c>
      <c r="AZ1269" t="s">
        <v>994</v>
      </c>
      <c r="BA1269">
        <v>1188640891111</v>
      </c>
      <c r="BD1269">
        <v>1</v>
      </c>
      <c r="BF1269" t="s">
        <v>2563</v>
      </c>
      <c r="BG1269">
        <v>1333314600</v>
      </c>
      <c r="BH1269" t="s">
        <v>995</v>
      </c>
      <c r="BI1269">
        <v>21</v>
      </c>
      <c r="BJ1269">
        <v>21</v>
      </c>
      <c r="BK1269">
        <v>1300</v>
      </c>
      <c r="BL1269" t="s">
        <v>2543</v>
      </c>
    </row>
    <row r="1270" spans="3:64">
      <c r="C1270" s="2">
        <v>244482</v>
      </c>
      <c r="D1270" s="2">
        <v>244482</v>
      </c>
      <c r="F1270">
        <v>489</v>
      </c>
      <c r="G1270" t="s">
        <v>2531</v>
      </c>
      <c r="H1270">
        <v>23</v>
      </c>
      <c r="I1270" t="s">
        <v>2532</v>
      </c>
      <c r="J1270" t="s">
        <v>985</v>
      </c>
      <c r="K1270" t="s">
        <v>986</v>
      </c>
      <c r="L1270">
        <v>923</v>
      </c>
      <c r="N1270" t="s">
        <v>3012</v>
      </c>
      <c r="O1270" t="s">
        <v>3013</v>
      </c>
      <c r="P1270">
        <v>1</v>
      </c>
      <c r="Q1270" t="s">
        <v>3014</v>
      </c>
      <c r="R1270" s="2">
        <v>244481</v>
      </c>
      <c r="S1270" s="2">
        <v>244482</v>
      </c>
      <c r="T1270" t="s">
        <v>3015</v>
      </c>
      <c r="U1270">
        <v>23000192</v>
      </c>
      <c r="V1270" t="s">
        <v>34</v>
      </c>
      <c r="W1270">
        <v>4</v>
      </c>
      <c r="X1270">
        <v>4</v>
      </c>
      <c r="Y1270">
        <v>4</v>
      </c>
      <c r="Z1270">
        <v>4</v>
      </c>
      <c r="AA1270">
        <v>0</v>
      </c>
      <c r="AB1270">
        <v>0</v>
      </c>
      <c r="AC1270">
        <v>0</v>
      </c>
      <c r="AD1270">
        <v>0</v>
      </c>
      <c r="AE1270">
        <v>4</v>
      </c>
      <c r="AF1270">
        <v>4</v>
      </c>
      <c r="AI1270" t="s">
        <v>2537</v>
      </c>
      <c r="AJ1270" t="s">
        <v>989</v>
      </c>
      <c r="AK1270" t="s">
        <v>1007</v>
      </c>
      <c r="AL1270" t="s">
        <v>1008</v>
      </c>
      <c r="AM1270" t="s">
        <v>1009</v>
      </c>
      <c r="AN1270" t="s">
        <v>2538</v>
      </c>
      <c r="AO1270" t="s">
        <v>2539</v>
      </c>
      <c r="AP1270">
        <v>10</v>
      </c>
      <c r="AQ1270">
        <v>1</v>
      </c>
      <c r="AT1270" t="s">
        <v>2540</v>
      </c>
      <c r="AU1270" t="s">
        <v>3016</v>
      </c>
      <c r="AV1270" t="s">
        <v>765</v>
      </c>
      <c r="AW1270" t="s">
        <v>765</v>
      </c>
      <c r="AX1270" t="s">
        <v>990</v>
      </c>
      <c r="AY1270">
        <v>0</v>
      </c>
      <c r="AZ1270" t="s">
        <v>994</v>
      </c>
      <c r="BA1270">
        <v>1188640891111</v>
      </c>
      <c r="BD1270">
        <v>1</v>
      </c>
      <c r="BF1270" t="s">
        <v>2563</v>
      </c>
      <c r="BG1270">
        <v>1333314600</v>
      </c>
      <c r="BH1270" t="s">
        <v>995</v>
      </c>
      <c r="BI1270">
        <v>4</v>
      </c>
      <c r="BJ1270">
        <v>4</v>
      </c>
      <c r="BK1270">
        <v>1300</v>
      </c>
      <c r="BL1270" t="s">
        <v>2543</v>
      </c>
    </row>
    <row r="1271" spans="3:64">
      <c r="C1271" s="2">
        <v>244482</v>
      </c>
      <c r="D1271" s="2">
        <v>244482</v>
      </c>
      <c r="F1271">
        <v>489</v>
      </c>
      <c r="G1271" t="s">
        <v>2531</v>
      </c>
      <c r="H1271">
        <v>23</v>
      </c>
      <c r="I1271" t="s">
        <v>2532</v>
      </c>
      <c r="J1271" t="s">
        <v>985</v>
      </c>
      <c r="K1271" t="s">
        <v>986</v>
      </c>
      <c r="L1271">
        <v>923</v>
      </c>
      <c r="N1271" t="s">
        <v>3012</v>
      </c>
      <c r="O1271" t="s">
        <v>3013</v>
      </c>
      <c r="P1271">
        <v>1</v>
      </c>
      <c r="Q1271" t="s">
        <v>3014</v>
      </c>
      <c r="R1271" s="2">
        <v>244481</v>
      </c>
      <c r="S1271" s="2">
        <v>244482</v>
      </c>
      <c r="T1271" t="s">
        <v>3015</v>
      </c>
      <c r="U1271">
        <v>23057690</v>
      </c>
      <c r="V1271" t="s">
        <v>65</v>
      </c>
      <c r="W1271">
        <v>10</v>
      </c>
      <c r="X1271">
        <v>10</v>
      </c>
      <c r="Y1271">
        <v>10</v>
      </c>
      <c r="Z1271">
        <v>10</v>
      </c>
      <c r="AA1271">
        <v>0</v>
      </c>
      <c r="AB1271">
        <v>0</v>
      </c>
      <c r="AC1271">
        <v>0</v>
      </c>
      <c r="AD1271">
        <v>0</v>
      </c>
      <c r="AE1271">
        <v>10</v>
      </c>
      <c r="AF1271">
        <v>10</v>
      </c>
      <c r="AI1271" t="s">
        <v>2537</v>
      </c>
      <c r="AJ1271" t="s">
        <v>989</v>
      </c>
      <c r="AK1271" t="s">
        <v>1007</v>
      </c>
      <c r="AL1271" t="s">
        <v>1008</v>
      </c>
      <c r="AM1271" t="s">
        <v>1009</v>
      </c>
      <c r="AN1271" t="s">
        <v>2538</v>
      </c>
      <c r="AO1271" t="s">
        <v>2539</v>
      </c>
      <c r="AP1271">
        <v>10</v>
      </c>
      <c r="AQ1271">
        <v>1</v>
      </c>
      <c r="AT1271" t="s">
        <v>2540</v>
      </c>
      <c r="AU1271" t="s">
        <v>3016</v>
      </c>
      <c r="AV1271" t="s">
        <v>765</v>
      </c>
      <c r="AW1271" t="s">
        <v>765</v>
      </c>
      <c r="AX1271" t="s">
        <v>990</v>
      </c>
      <c r="AY1271">
        <v>0</v>
      </c>
      <c r="AZ1271" t="s">
        <v>994</v>
      </c>
      <c r="BA1271">
        <v>1188640891111</v>
      </c>
      <c r="BD1271">
        <v>1</v>
      </c>
      <c r="BF1271" t="s">
        <v>2563</v>
      </c>
      <c r="BG1271">
        <v>1333314600</v>
      </c>
      <c r="BH1271" t="s">
        <v>995</v>
      </c>
      <c r="BI1271">
        <v>10</v>
      </c>
      <c r="BJ1271">
        <v>10</v>
      </c>
      <c r="BK1271">
        <v>1300</v>
      </c>
      <c r="BL1271" t="s">
        <v>2543</v>
      </c>
    </row>
    <row r="1272" spans="3:64">
      <c r="C1272" s="2">
        <v>244482</v>
      </c>
      <c r="D1272" s="2">
        <v>244482</v>
      </c>
      <c r="F1272">
        <v>489</v>
      </c>
      <c r="G1272" t="s">
        <v>2531</v>
      </c>
      <c r="H1272">
        <v>23</v>
      </c>
      <c r="I1272" t="s">
        <v>2532</v>
      </c>
      <c r="J1272" t="s">
        <v>985</v>
      </c>
      <c r="K1272" t="s">
        <v>986</v>
      </c>
      <c r="L1272">
        <v>923</v>
      </c>
      <c r="N1272" t="s">
        <v>3012</v>
      </c>
      <c r="O1272" t="s">
        <v>3013</v>
      </c>
      <c r="P1272">
        <v>1</v>
      </c>
      <c r="Q1272" t="s">
        <v>3014</v>
      </c>
      <c r="R1272" s="2">
        <v>244481</v>
      </c>
      <c r="S1272" s="2">
        <v>244482</v>
      </c>
      <c r="T1272" t="s">
        <v>3015</v>
      </c>
      <c r="U1272">
        <v>23057688</v>
      </c>
      <c r="V1272" t="s">
        <v>61</v>
      </c>
      <c r="W1272">
        <v>50</v>
      </c>
      <c r="X1272">
        <v>50</v>
      </c>
      <c r="Y1272">
        <v>50</v>
      </c>
      <c r="Z1272">
        <v>50</v>
      </c>
      <c r="AA1272">
        <v>0</v>
      </c>
      <c r="AB1272">
        <v>0</v>
      </c>
      <c r="AC1272">
        <v>0</v>
      </c>
      <c r="AD1272">
        <v>0</v>
      </c>
      <c r="AE1272">
        <v>50</v>
      </c>
      <c r="AF1272">
        <v>50</v>
      </c>
      <c r="AI1272" t="s">
        <v>2537</v>
      </c>
      <c r="AJ1272" t="s">
        <v>989</v>
      </c>
      <c r="AK1272" t="s">
        <v>1007</v>
      </c>
      <c r="AL1272" t="s">
        <v>1008</v>
      </c>
      <c r="AM1272" t="s">
        <v>1009</v>
      </c>
      <c r="AN1272" t="s">
        <v>2538</v>
      </c>
      <c r="AO1272" t="s">
        <v>2539</v>
      </c>
      <c r="AP1272">
        <v>10</v>
      </c>
      <c r="AQ1272">
        <v>1</v>
      </c>
      <c r="AT1272" t="s">
        <v>2540</v>
      </c>
      <c r="AU1272" t="s">
        <v>3016</v>
      </c>
      <c r="AV1272" t="s">
        <v>765</v>
      </c>
      <c r="AW1272" t="s">
        <v>765</v>
      </c>
      <c r="AX1272" t="s">
        <v>990</v>
      </c>
      <c r="AY1272">
        <v>0</v>
      </c>
      <c r="AZ1272" t="s">
        <v>994</v>
      </c>
      <c r="BA1272">
        <v>1188640891111</v>
      </c>
      <c r="BD1272">
        <v>1</v>
      </c>
      <c r="BF1272" t="s">
        <v>2563</v>
      </c>
      <c r="BG1272">
        <v>1333314600</v>
      </c>
      <c r="BH1272" t="s">
        <v>995</v>
      </c>
      <c r="BI1272">
        <v>50</v>
      </c>
      <c r="BJ1272">
        <v>50</v>
      </c>
      <c r="BK1272">
        <v>1300</v>
      </c>
      <c r="BL1272" t="s">
        <v>2543</v>
      </c>
    </row>
    <row r="1273" spans="3:64">
      <c r="C1273" s="2">
        <v>244482</v>
      </c>
      <c r="D1273" s="2">
        <v>244482</v>
      </c>
      <c r="F1273">
        <v>489</v>
      </c>
      <c r="G1273" t="s">
        <v>2531</v>
      </c>
      <c r="H1273">
        <v>23</v>
      </c>
      <c r="I1273" t="s">
        <v>2532</v>
      </c>
      <c r="J1273" t="s">
        <v>985</v>
      </c>
      <c r="K1273" t="s">
        <v>986</v>
      </c>
      <c r="L1273">
        <v>923</v>
      </c>
      <c r="N1273" t="s">
        <v>3012</v>
      </c>
      <c r="O1273" t="s">
        <v>3013</v>
      </c>
      <c r="P1273">
        <v>1</v>
      </c>
      <c r="Q1273" t="s">
        <v>3014</v>
      </c>
      <c r="R1273" s="2">
        <v>244481</v>
      </c>
      <c r="S1273" s="2">
        <v>244482</v>
      </c>
      <c r="T1273" t="s">
        <v>3015</v>
      </c>
      <c r="U1273">
        <v>23069300</v>
      </c>
      <c r="V1273" t="s">
        <v>171</v>
      </c>
      <c r="W1273">
        <v>10</v>
      </c>
      <c r="X1273">
        <v>10</v>
      </c>
      <c r="Y1273">
        <v>10</v>
      </c>
      <c r="Z1273">
        <v>10</v>
      </c>
      <c r="AA1273">
        <v>0</v>
      </c>
      <c r="AB1273">
        <v>0</v>
      </c>
      <c r="AC1273">
        <v>0</v>
      </c>
      <c r="AD1273">
        <v>0</v>
      </c>
      <c r="AE1273">
        <v>10</v>
      </c>
      <c r="AF1273">
        <v>10</v>
      </c>
      <c r="AI1273" t="s">
        <v>2537</v>
      </c>
      <c r="AJ1273" t="s">
        <v>989</v>
      </c>
      <c r="AK1273" t="s">
        <v>1039</v>
      </c>
      <c r="AL1273" t="s">
        <v>1008</v>
      </c>
      <c r="AM1273" t="s">
        <v>1009</v>
      </c>
      <c r="AN1273" t="s">
        <v>2538</v>
      </c>
      <c r="AO1273" t="s">
        <v>2539</v>
      </c>
      <c r="AP1273">
        <v>10</v>
      </c>
      <c r="AQ1273">
        <v>1</v>
      </c>
      <c r="AT1273" t="s">
        <v>2540</v>
      </c>
      <c r="AU1273" t="s">
        <v>3016</v>
      </c>
      <c r="AV1273" t="s">
        <v>765</v>
      </c>
      <c r="AW1273" t="s">
        <v>765</v>
      </c>
      <c r="AX1273" t="s">
        <v>990</v>
      </c>
      <c r="AY1273">
        <v>0</v>
      </c>
      <c r="AZ1273" t="s">
        <v>994</v>
      </c>
      <c r="BA1273">
        <v>1188640891111</v>
      </c>
      <c r="BD1273">
        <v>1</v>
      </c>
      <c r="BF1273" t="s">
        <v>2563</v>
      </c>
      <c r="BG1273">
        <v>1333314600</v>
      </c>
      <c r="BH1273" t="s">
        <v>995</v>
      </c>
      <c r="BI1273">
        <v>10</v>
      </c>
      <c r="BJ1273">
        <v>10</v>
      </c>
      <c r="BK1273">
        <v>1300</v>
      </c>
      <c r="BL1273" t="s">
        <v>2543</v>
      </c>
    </row>
    <row r="1274" spans="3:64">
      <c r="C1274" s="2">
        <v>244482</v>
      </c>
      <c r="D1274" s="2">
        <v>244482</v>
      </c>
      <c r="F1274">
        <v>489</v>
      </c>
      <c r="G1274" t="s">
        <v>2531</v>
      </c>
      <c r="H1274">
        <v>23</v>
      </c>
      <c r="I1274" t="s">
        <v>2532</v>
      </c>
      <c r="J1274" t="s">
        <v>985</v>
      </c>
      <c r="K1274" t="s">
        <v>986</v>
      </c>
      <c r="L1274">
        <v>923</v>
      </c>
      <c r="N1274" t="s">
        <v>3012</v>
      </c>
      <c r="O1274" t="s">
        <v>3013</v>
      </c>
      <c r="P1274">
        <v>1</v>
      </c>
      <c r="Q1274" t="s">
        <v>3014</v>
      </c>
      <c r="R1274" s="2">
        <v>244481</v>
      </c>
      <c r="S1274" s="2">
        <v>244482</v>
      </c>
      <c r="T1274" t="s">
        <v>3015</v>
      </c>
      <c r="U1274">
        <v>23086964</v>
      </c>
      <c r="V1274" t="s">
        <v>156</v>
      </c>
      <c r="W1274">
        <v>99</v>
      </c>
      <c r="X1274">
        <v>99</v>
      </c>
      <c r="Y1274">
        <v>99</v>
      </c>
      <c r="Z1274">
        <v>99</v>
      </c>
      <c r="AA1274">
        <v>0</v>
      </c>
      <c r="AB1274">
        <v>0</v>
      </c>
      <c r="AC1274">
        <v>0</v>
      </c>
      <c r="AD1274">
        <v>0</v>
      </c>
      <c r="AE1274">
        <v>99</v>
      </c>
      <c r="AF1274">
        <v>99</v>
      </c>
      <c r="AI1274" t="s">
        <v>2537</v>
      </c>
      <c r="AJ1274" t="s">
        <v>989</v>
      </c>
      <c r="AK1274" t="s">
        <v>1039</v>
      </c>
      <c r="AL1274" t="s">
        <v>1008</v>
      </c>
      <c r="AM1274" t="s">
        <v>1009</v>
      </c>
      <c r="AN1274" t="s">
        <v>2538</v>
      </c>
      <c r="AO1274" t="s">
        <v>2539</v>
      </c>
      <c r="AP1274">
        <v>10</v>
      </c>
      <c r="AQ1274">
        <v>1</v>
      </c>
      <c r="AT1274" t="s">
        <v>2540</v>
      </c>
      <c r="AU1274" t="s">
        <v>3016</v>
      </c>
      <c r="AV1274" t="s">
        <v>765</v>
      </c>
      <c r="AW1274" t="s">
        <v>765</v>
      </c>
      <c r="AX1274" t="s">
        <v>990</v>
      </c>
      <c r="AY1274">
        <v>0</v>
      </c>
      <c r="AZ1274" t="s">
        <v>994</v>
      </c>
      <c r="BA1274">
        <v>1188640891111</v>
      </c>
      <c r="BD1274">
        <v>1</v>
      </c>
      <c r="BF1274" t="s">
        <v>2563</v>
      </c>
      <c r="BG1274">
        <v>1333314600</v>
      </c>
      <c r="BH1274" t="s">
        <v>995</v>
      </c>
      <c r="BI1274">
        <v>99</v>
      </c>
      <c r="BJ1274">
        <v>99</v>
      </c>
      <c r="BK1274">
        <v>1300</v>
      </c>
      <c r="BL1274" t="s">
        <v>2543</v>
      </c>
    </row>
    <row r="1275" spans="3:64">
      <c r="C1275" s="2">
        <v>244482</v>
      </c>
      <c r="D1275" s="2">
        <v>244482</v>
      </c>
      <c r="F1275">
        <v>489</v>
      </c>
      <c r="G1275" t="s">
        <v>2531</v>
      </c>
      <c r="H1275">
        <v>23</v>
      </c>
      <c r="I1275" t="s">
        <v>2532</v>
      </c>
      <c r="J1275" t="s">
        <v>985</v>
      </c>
      <c r="K1275" t="s">
        <v>986</v>
      </c>
      <c r="L1275">
        <v>923</v>
      </c>
      <c r="N1275" t="s">
        <v>3012</v>
      </c>
      <c r="O1275" t="s">
        <v>3013</v>
      </c>
      <c r="P1275">
        <v>1</v>
      </c>
      <c r="Q1275" t="s">
        <v>3014</v>
      </c>
      <c r="R1275" s="2">
        <v>244481</v>
      </c>
      <c r="S1275" s="2">
        <v>244482</v>
      </c>
      <c r="T1275" t="s">
        <v>3015</v>
      </c>
      <c r="U1275">
        <v>23057685</v>
      </c>
      <c r="V1275" t="s">
        <v>104</v>
      </c>
      <c r="W1275">
        <v>10</v>
      </c>
      <c r="X1275">
        <v>10</v>
      </c>
      <c r="Y1275">
        <v>10</v>
      </c>
      <c r="Z1275">
        <v>10</v>
      </c>
      <c r="AA1275">
        <v>0</v>
      </c>
      <c r="AB1275">
        <v>0</v>
      </c>
      <c r="AC1275">
        <v>0</v>
      </c>
      <c r="AD1275">
        <v>0</v>
      </c>
      <c r="AE1275">
        <v>10</v>
      </c>
      <c r="AF1275">
        <v>10</v>
      </c>
      <c r="AI1275" t="s">
        <v>2537</v>
      </c>
      <c r="AJ1275" t="s">
        <v>989</v>
      </c>
      <c r="AK1275" t="s">
        <v>1007</v>
      </c>
      <c r="AL1275" t="s">
        <v>1008</v>
      </c>
      <c r="AM1275" t="s">
        <v>1009</v>
      </c>
      <c r="AN1275" t="s">
        <v>2538</v>
      </c>
      <c r="AO1275" t="s">
        <v>2539</v>
      </c>
      <c r="AP1275">
        <v>10</v>
      </c>
      <c r="AQ1275">
        <v>1</v>
      </c>
      <c r="AT1275" t="s">
        <v>2540</v>
      </c>
      <c r="AU1275" t="s">
        <v>3016</v>
      </c>
      <c r="AV1275" t="s">
        <v>765</v>
      </c>
      <c r="AW1275" t="s">
        <v>765</v>
      </c>
      <c r="AX1275" t="s">
        <v>990</v>
      </c>
      <c r="AY1275">
        <v>0</v>
      </c>
      <c r="AZ1275" t="s">
        <v>994</v>
      </c>
      <c r="BA1275">
        <v>1188640891111</v>
      </c>
      <c r="BD1275">
        <v>1</v>
      </c>
      <c r="BF1275" t="s">
        <v>2563</v>
      </c>
      <c r="BG1275">
        <v>1333314600</v>
      </c>
      <c r="BH1275" t="s">
        <v>995</v>
      </c>
      <c r="BI1275">
        <v>10</v>
      </c>
      <c r="BJ1275">
        <v>10</v>
      </c>
      <c r="BK1275">
        <v>1300</v>
      </c>
      <c r="BL1275" t="s">
        <v>2543</v>
      </c>
    </row>
    <row r="1276" spans="3:64">
      <c r="C1276" s="2">
        <v>244482</v>
      </c>
      <c r="D1276" s="2">
        <v>244482</v>
      </c>
      <c r="F1276">
        <v>489</v>
      </c>
      <c r="G1276" t="s">
        <v>2531</v>
      </c>
      <c r="H1276">
        <v>23</v>
      </c>
      <c r="I1276" t="s">
        <v>2532</v>
      </c>
      <c r="J1276" t="s">
        <v>985</v>
      </c>
      <c r="K1276" t="s">
        <v>986</v>
      </c>
      <c r="L1276">
        <v>923</v>
      </c>
      <c r="N1276" t="s">
        <v>3012</v>
      </c>
      <c r="O1276" t="s">
        <v>3013</v>
      </c>
      <c r="P1276">
        <v>1</v>
      </c>
      <c r="Q1276" t="s">
        <v>3014</v>
      </c>
      <c r="R1276" s="2">
        <v>244481</v>
      </c>
      <c r="S1276" s="2">
        <v>244482</v>
      </c>
      <c r="T1276" t="s">
        <v>3015</v>
      </c>
      <c r="U1276">
        <v>23084674</v>
      </c>
      <c r="V1276" t="s">
        <v>19</v>
      </c>
      <c r="W1276">
        <v>10</v>
      </c>
      <c r="X1276">
        <v>4</v>
      </c>
      <c r="Y1276">
        <v>10</v>
      </c>
      <c r="Z1276">
        <v>4</v>
      </c>
      <c r="AA1276">
        <v>0</v>
      </c>
      <c r="AB1276">
        <v>0</v>
      </c>
      <c r="AC1276">
        <v>0</v>
      </c>
      <c r="AD1276">
        <v>0</v>
      </c>
      <c r="AE1276">
        <v>10</v>
      </c>
      <c r="AF1276">
        <v>4</v>
      </c>
      <c r="AI1276" t="s">
        <v>2537</v>
      </c>
      <c r="AJ1276" t="s">
        <v>989</v>
      </c>
      <c r="AK1276" t="s">
        <v>1007</v>
      </c>
      <c r="AL1276" t="s">
        <v>1484</v>
      </c>
      <c r="AM1276" t="s">
        <v>1009</v>
      </c>
      <c r="AN1276" t="s">
        <v>2538</v>
      </c>
      <c r="AO1276" t="s">
        <v>2539</v>
      </c>
      <c r="AP1276">
        <v>10</v>
      </c>
      <c r="AQ1276">
        <v>1</v>
      </c>
      <c r="AT1276" t="s">
        <v>2540</v>
      </c>
      <c r="AU1276" t="s">
        <v>3016</v>
      </c>
      <c r="AV1276" t="s">
        <v>914</v>
      </c>
      <c r="AW1276" t="s">
        <v>765</v>
      </c>
      <c r="AX1276" t="s">
        <v>990</v>
      </c>
      <c r="AY1276">
        <v>0</v>
      </c>
      <c r="AZ1276" t="s">
        <v>994</v>
      </c>
      <c r="BA1276">
        <v>1188640891111</v>
      </c>
      <c r="BD1276">
        <v>1</v>
      </c>
      <c r="BF1276" t="s">
        <v>2563</v>
      </c>
      <c r="BG1276">
        <v>1333314600</v>
      </c>
      <c r="BH1276" t="s">
        <v>995</v>
      </c>
      <c r="BI1276">
        <v>10</v>
      </c>
      <c r="BJ1276">
        <v>4</v>
      </c>
      <c r="BK1276">
        <v>1300</v>
      </c>
      <c r="BL1276" t="s">
        <v>2543</v>
      </c>
    </row>
    <row r="1277" spans="3:64">
      <c r="C1277" s="2">
        <v>244482</v>
      </c>
      <c r="D1277" s="2">
        <v>244482</v>
      </c>
      <c r="F1277">
        <v>489</v>
      </c>
      <c r="G1277" t="s">
        <v>2531</v>
      </c>
      <c r="H1277">
        <v>24</v>
      </c>
      <c r="I1277" t="s">
        <v>3017</v>
      </c>
      <c r="J1277" t="s">
        <v>985</v>
      </c>
      <c r="K1277" t="s">
        <v>986</v>
      </c>
      <c r="L1277">
        <v>923</v>
      </c>
      <c r="N1277" t="s">
        <v>3018</v>
      </c>
      <c r="O1277" t="s">
        <v>2545</v>
      </c>
      <c r="P1277">
        <v>1</v>
      </c>
      <c r="Q1277" t="s">
        <v>2546</v>
      </c>
      <c r="R1277" s="2">
        <v>244480</v>
      </c>
      <c r="S1277" s="2">
        <v>244482</v>
      </c>
      <c r="T1277" t="s">
        <v>3019</v>
      </c>
      <c r="U1277">
        <v>23057688</v>
      </c>
      <c r="V1277" t="s">
        <v>61</v>
      </c>
      <c r="W1277">
        <v>30</v>
      </c>
      <c r="X1277">
        <v>30</v>
      </c>
      <c r="Y1277">
        <v>30</v>
      </c>
      <c r="Z1277">
        <v>30</v>
      </c>
      <c r="AA1277">
        <v>0</v>
      </c>
      <c r="AB1277">
        <v>0</v>
      </c>
      <c r="AC1277">
        <v>0</v>
      </c>
      <c r="AD1277">
        <v>0</v>
      </c>
      <c r="AE1277">
        <v>30</v>
      </c>
      <c r="AF1277">
        <v>30</v>
      </c>
      <c r="AI1277" t="s">
        <v>3020</v>
      </c>
      <c r="AJ1277" t="s">
        <v>989</v>
      </c>
      <c r="AK1277" t="s">
        <v>1007</v>
      </c>
      <c r="AL1277" t="s">
        <v>1008</v>
      </c>
      <c r="AM1277" t="s">
        <v>1009</v>
      </c>
      <c r="AN1277" t="s">
        <v>2538</v>
      </c>
      <c r="AO1277" t="s">
        <v>2539</v>
      </c>
      <c r="AP1277">
        <v>10</v>
      </c>
      <c r="AQ1277">
        <v>1</v>
      </c>
      <c r="AT1277" t="s">
        <v>3021</v>
      </c>
      <c r="AU1277" t="s">
        <v>3022</v>
      </c>
      <c r="AV1277" t="s">
        <v>765</v>
      </c>
      <c r="AW1277" t="s">
        <v>765</v>
      </c>
      <c r="AX1277" t="s">
        <v>990</v>
      </c>
      <c r="AY1277">
        <v>0</v>
      </c>
      <c r="AZ1277" t="s">
        <v>994</v>
      </c>
      <c r="BA1277">
        <v>1208540863289</v>
      </c>
      <c r="BD1277">
        <v>1</v>
      </c>
      <c r="BF1277" t="s">
        <v>3023</v>
      </c>
      <c r="BG1277">
        <v>1333314600</v>
      </c>
      <c r="BH1277" t="s">
        <v>995</v>
      </c>
      <c r="BI1277">
        <v>30</v>
      </c>
      <c r="BJ1277">
        <v>30</v>
      </c>
      <c r="BL1277" t="s">
        <v>2543</v>
      </c>
    </row>
    <row r="1278" spans="3:64">
      <c r="C1278" s="2">
        <v>244482</v>
      </c>
      <c r="D1278" s="2">
        <v>244482</v>
      </c>
      <c r="F1278">
        <v>489</v>
      </c>
      <c r="G1278" t="s">
        <v>2531</v>
      </c>
      <c r="H1278">
        <v>24</v>
      </c>
      <c r="I1278" t="s">
        <v>3017</v>
      </c>
      <c r="J1278" t="s">
        <v>985</v>
      </c>
      <c r="K1278" t="s">
        <v>986</v>
      </c>
      <c r="L1278">
        <v>923</v>
      </c>
      <c r="N1278" t="s">
        <v>3024</v>
      </c>
      <c r="O1278" t="s">
        <v>2689</v>
      </c>
      <c r="P1278">
        <v>1</v>
      </c>
      <c r="Q1278" t="s">
        <v>2690</v>
      </c>
      <c r="R1278" s="2">
        <v>244481</v>
      </c>
      <c r="S1278" s="2">
        <v>244482</v>
      </c>
      <c r="T1278" t="s">
        <v>3025</v>
      </c>
      <c r="U1278">
        <v>23000181</v>
      </c>
      <c r="V1278" t="s">
        <v>38</v>
      </c>
      <c r="W1278">
        <v>4</v>
      </c>
      <c r="X1278">
        <v>4</v>
      </c>
      <c r="Y1278">
        <v>4</v>
      </c>
      <c r="Z1278">
        <v>4</v>
      </c>
      <c r="AA1278">
        <v>0</v>
      </c>
      <c r="AB1278">
        <v>0</v>
      </c>
      <c r="AC1278">
        <v>0</v>
      </c>
      <c r="AD1278">
        <v>0</v>
      </c>
      <c r="AE1278">
        <v>4</v>
      </c>
      <c r="AF1278">
        <v>4</v>
      </c>
      <c r="AI1278" t="s">
        <v>3020</v>
      </c>
      <c r="AJ1278" t="s">
        <v>989</v>
      </c>
      <c r="AK1278" t="s">
        <v>1007</v>
      </c>
      <c r="AL1278" t="s">
        <v>1008</v>
      </c>
      <c r="AM1278" t="s">
        <v>1009</v>
      </c>
      <c r="AN1278" t="s">
        <v>2538</v>
      </c>
      <c r="AO1278" t="s">
        <v>2539</v>
      </c>
      <c r="AP1278">
        <v>10</v>
      </c>
      <c r="AQ1278">
        <v>1</v>
      </c>
      <c r="AT1278" t="s">
        <v>2540</v>
      </c>
      <c r="AU1278" t="s">
        <v>3026</v>
      </c>
      <c r="AV1278" t="s">
        <v>765</v>
      </c>
      <c r="AW1278" t="s">
        <v>765</v>
      </c>
      <c r="AX1278" t="s">
        <v>990</v>
      </c>
      <c r="AY1278">
        <v>0</v>
      </c>
      <c r="AZ1278" t="s">
        <v>994</v>
      </c>
      <c r="BA1278">
        <v>1208540887581</v>
      </c>
      <c r="BD1278">
        <v>1</v>
      </c>
      <c r="BF1278" t="s">
        <v>3023</v>
      </c>
      <c r="BG1278">
        <v>1333314600</v>
      </c>
      <c r="BH1278" t="s">
        <v>995</v>
      </c>
      <c r="BI1278">
        <v>4</v>
      </c>
      <c r="BJ1278">
        <v>4</v>
      </c>
      <c r="BL1278" t="s">
        <v>2543</v>
      </c>
    </row>
    <row r="1279" spans="3:64">
      <c r="C1279" s="2">
        <v>244482</v>
      </c>
      <c r="D1279" s="2">
        <v>244482</v>
      </c>
      <c r="F1279">
        <v>489</v>
      </c>
      <c r="G1279" t="s">
        <v>2531</v>
      </c>
      <c r="H1279">
        <v>24</v>
      </c>
      <c r="I1279" t="s">
        <v>3017</v>
      </c>
      <c r="J1279" t="s">
        <v>985</v>
      </c>
      <c r="K1279" t="s">
        <v>986</v>
      </c>
      <c r="L1279">
        <v>923</v>
      </c>
      <c r="N1279" t="s">
        <v>3027</v>
      </c>
      <c r="O1279" t="s">
        <v>2878</v>
      </c>
      <c r="P1279">
        <v>1</v>
      </c>
      <c r="Q1279" t="s">
        <v>2879</v>
      </c>
      <c r="R1279" s="2">
        <v>244481</v>
      </c>
      <c r="S1279" s="2">
        <v>244482</v>
      </c>
      <c r="T1279" t="s">
        <v>3028</v>
      </c>
      <c r="U1279">
        <v>23057688</v>
      </c>
      <c r="V1279" t="s">
        <v>61</v>
      </c>
      <c r="W1279">
        <v>10</v>
      </c>
      <c r="X1279">
        <v>10</v>
      </c>
      <c r="Y1279">
        <v>10</v>
      </c>
      <c r="Z1279">
        <v>10</v>
      </c>
      <c r="AA1279">
        <v>0</v>
      </c>
      <c r="AB1279">
        <v>0</v>
      </c>
      <c r="AC1279">
        <v>0</v>
      </c>
      <c r="AD1279">
        <v>0</v>
      </c>
      <c r="AE1279">
        <v>10</v>
      </c>
      <c r="AF1279">
        <v>10</v>
      </c>
      <c r="AI1279" t="s">
        <v>3020</v>
      </c>
      <c r="AJ1279" t="s">
        <v>989</v>
      </c>
      <c r="AK1279" t="s">
        <v>1007</v>
      </c>
      <c r="AL1279" t="s">
        <v>1008</v>
      </c>
      <c r="AM1279" t="s">
        <v>1009</v>
      </c>
      <c r="AN1279" t="s">
        <v>2538</v>
      </c>
      <c r="AO1279" t="s">
        <v>2539</v>
      </c>
      <c r="AP1279">
        <v>10</v>
      </c>
      <c r="AQ1279">
        <v>1</v>
      </c>
      <c r="AT1279" t="s">
        <v>2540</v>
      </c>
      <c r="AU1279" t="s">
        <v>3029</v>
      </c>
      <c r="AV1279" t="s">
        <v>765</v>
      </c>
      <c r="AW1279" t="s">
        <v>765</v>
      </c>
      <c r="AX1279" t="s">
        <v>990</v>
      </c>
      <c r="AY1279">
        <v>0</v>
      </c>
      <c r="AZ1279" t="s">
        <v>994</v>
      </c>
      <c r="BA1279">
        <v>1208540887600</v>
      </c>
      <c r="BD1279">
        <v>1</v>
      </c>
      <c r="BF1279" t="s">
        <v>3023</v>
      </c>
      <c r="BG1279">
        <v>1333314600</v>
      </c>
      <c r="BH1279" t="s">
        <v>995</v>
      </c>
      <c r="BI1279">
        <v>10</v>
      </c>
      <c r="BJ1279">
        <v>10</v>
      </c>
      <c r="BL1279" t="s">
        <v>2543</v>
      </c>
    </row>
    <row r="1280" spans="3:64">
      <c r="C1280" s="2">
        <v>244482</v>
      </c>
      <c r="D1280" s="2">
        <v>244482</v>
      </c>
      <c r="F1280">
        <v>489</v>
      </c>
      <c r="G1280" t="s">
        <v>2531</v>
      </c>
      <c r="H1280">
        <v>24</v>
      </c>
      <c r="I1280" t="s">
        <v>3017</v>
      </c>
      <c r="J1280" t="s">
        <v>985</v>
      </c>
      <c r="K1280" t="s">
        <v>986</v>
      </c>
      <c r="L1280">
        <v>923</v>
      </c>
      <c r="N1280" t="s">
        <v>3027</v>
      </c>
      <c r="O1280" t="s">
        <v>2878</v>
      </c>
      <c r="P1280">
        <v>1</v>
      </c>
      <c r="Q1280" t="s">
        <v>2879</v>
      </c>
      <c r="R1280" s="2">
        <v>244481</v>
      </c>
      <c r="S1280" s="2">
        <v>244482</v>
      </c>
      <c r="T1280" t="s">
        <v>3028</v>
      </c>
      <c r="U1280">
        <v>23000186</v>
      </c>
      <c r="V1280" t="s">
        <v>69</v>
      </c>
      <c r="W1280">
        <v>8</v>
      </c>
      <c r="X1280">
        <v>8</v>
      </c>
      <c r="Y1280">
        <v>8</v>
      </c>
      <c r="Z1280">
        <v>8</v>
      </c>
      <c r="AA1280">
        <v>0</v>
      </c>
      <c r="AB1280">
        <v>0</v>
      </c>
      <c r="AC1280">
        <v>0</v>
      </c>
      <c r="AD1280">
        <v>0</v>
      </c>
      <c r="AE1280">
        <v>8</v>
      </c>
      <c r="AF1280">
        <v>8</v>
      </c>
      <c r="AI1280" t="s">
        <v>3020</v>
      </c>
      <c r="AJ1280" t="s">
        <v>989</v>
      </c>
      <c r="AK1280" t="s">
        <v>1007</v>
      </c>
      <c r="AL1280" t="s">
        <v>1008</v>
      </c>
      <c r="AM1280" t="s">
        <v>1009</v>
      </c>
      <c r="AN1280" t="s">
        <v>2538</v>
      </c>
      <c r="AO1280" t="s">
        <v>2539</v>
      </c>
      <c r="AP1280">
        <v>10</v>
      </c>
      <c r="AQ1280">
        <v>1</v>
      </c>
      <c r="AT1280" t="s">
        <v>2540</v>
      </c>
      <c r="AU1280" t="s">
        <v>3029</v>
      </c>
      <c r="AV1280" t="s">
        <v>765</v>
      </c>
      <c r="AW1280" t="s">
        <v>765</v>
      </c>
      <c r="AX1280" t="s">
        <v>990</v>
      </c>
      <c r="AY1280">
        <v>0</v>
      </c>
      <c r="AZ1280" t="s">
        <v>994</v>
      </c>
      <c r="BA1280">
        <v>1208540887600</v>
      </c>
      <c r="BD1280">
        <v>1</v>
      </c>
      <c r="BF1280" t="s">
        <v>3023</v>
      </c>
      <c r="BG1280">
        <v>1333314600</v>
      </c>
      <c r="BH1280" t="s">
        <v>995</v>
      </c>
      <c r="BI1280">
        <v>8</v>
      </c>
      <c r="BJ1280">
        <v>8</v>
      </c>
      <c r="BL1280" t="s">
        <v>2543</v>
      </c>
    </row>
    <row r="1281" spans="3:64">
      <c r="C1281" s="2">
        <v>244482</v>
      </c>
      <c r="D1281" s="2">
        <v>244482</v>
      </c>
      <c r="F1281">
        <v>489</v>
      </c>
      <c r="G1281" t="s">
        <v>2531</v>
      </c>
      <c r="H1281">
        <v>24</v>
      </c>
      <c r="I1281" t="s">
        <v>3017</v>
      </c>
      <c r="J1281" t="s">
        <v>985</v>
      </c>
      <c r="K1281" t="s">
        <v>986</v>
      </c>
      <c r="L1281">
        <v>923</v>
      </c>
      <c r="N1281" t="s">
        <v>3027</v>
      </c>
      <c r="O1281" t="s">
        <v>2878</v>
      </c>
      <c r="P1281">
        <v>1</v>
      </c>
      <c r="Q1281" t="s">
        <v>2879</v>
      </c>
      <c r="R1281" s="2">
        <v>244481</v>
      </c>
      <c r="S1281" s="2">
        <v>244482</v>
      </c>
      <c r="T1281" t="s">
        <v>3028</v>
      </c>
      <c r="U1281">
        <v>23057674</v>
      </c>
      <c r="V1281" t="s">
        <v>223</v>
      </c>
      <c r="W1281">
        <v>15</v>
      </c>
      <c r="X1281">
        <v>15</v>
      </c>
      <c r="Y1281">
        <v>15</v>
      </c>
      <c r="Z1281">
        <v>15</v>
      </c>
      <c r="AA1281">
        <v>0</v>
      </c>
      <c r="AB1281">
        <v>0</v>
      </c>
      <c r="AC1281">
        <v>0</v>
      </c>
      <c r="AD1281">
        <v>0</v>
      </c>
      <c r="AE1281">
        <v>15</v>
      </c>
      <c r="AF1281">
        <v>15</v>
      </c>
      <c r="AI1281" t="s">
        <v>3020</v>
      </c>
      <c r="AJ1281" t="s">
        <v>989</v>
      </c>
      <c r="AK1281" t="s">
        <v>1039</v>
      </c>
      <c r="AL1281" t="s">
        <v>1008</v>
      </c>
      <c r="AM1281" t="s">
        <v>1009</v>
      </c>
      <c r="AN1281" t="s">
        <v>2538</v>
      </c>
      <c r="AO1281" t="s">
        <v>2539</v>
      </c>
      <c r="AP1281">
        <v>10</v>
      </c>
      <c r="AQ1281">
        <v>1</v>
      </c>
      <c r="AT1281" t="s">
        <v>2540</v>
      </c>
      <c r="AU1281" t="s">
        <v>3029</v>
      </c>
      <c r="AV1281" t="s">
        <v>765</v>
      </c>
      <c r="AW1281" t="s">
        <v>765</v>
      </c>
      <c r="AX1281" t="s">
        <v>990</v>
      </c>
      <c r="AY1281">
        <v>0</v>
      </c>
      <c r="AZ1281" t="s">
        <v>994</v>
      </c>
      <c r="BA1281">
        <v>1208540887600</v>
      </c>
      <c r="BD1281">
        <v>1</v>
      </c>
      <c r="BF1281" t="s">
        <v>3023</v>
      </c>
      <c r="BG1281">
        <v>1333314600</v>
      </c>
      <c r="BH1281" t="s">
        <v>995</v>
      </c>
      <c r="BI1281">
        <v>15</v>
      </c>
      <c r="BJ1281">
        <v>15</v>
      </c>
      <c r="BL1281" t="s">
        <v>2543</v>
      </c>
    </row>
    <row r="1282" spans="3:64">
      <c r="C1282" s="2">
        <v>244482</v>
      </c>
      <c r="D1282" s="2">
        <v>244482</v>
      </c>
      <c r="F1282">
        <v>489</v>
      </c>
      <c r="G1282" t="s">
        <v>2531</v>
      </c>
      <c r="H1282">
        <v>24</v>
      </c>
      <c r="I1282" t="s">
        <v>3017</v>
      </c>
      <c r="J1282" t="s">
        <v>985</v>
      </c>
      <c r="K1282" t="s">
        <v>986</v>
      </c>
      <c r="L1282">
        <v>923</v>
      </c>
      <c r="N1282" t="s">
        <v>3027</v>
      </c>
      <c r="O1282" t="s">
        <v>2878</v>
      </c>
      <c r="P1282">
        <v>1</v>
      </c>
      <c r="Q1282" t="s">
        <v>2879</v>
      </c>
      <c r="R1282" s="2">
        <v>244481</v>
      </c>
      <c r="S1282" s="2">
        <v>244482</v>
      </c>
      <c r="T1282" t="s">
        <v>3028</v>
      </c>
      <c r="U1282">
        <v>23057685</v>
      </c>
      <c r="V1282" t="s">
        <v>104</v>
      </c>
      <c r="W1282">
        <v>30</v>
      </c>
      <c r="X1282">
        <v>30</v>
      </c>
      <c r="Y1282">
        <v>30</v>
      </c>
      <c r="Z1282">
        <v>30</v>
      </c>
      <c r="AA1282">
        <v>0</v>
      </c>
      <c r="AB1282">
        <v>0</v>
      </c>
      <c r="AC1282">
        <v>0</v>
      </c>
      <c r="AD1282">
        <v>0</v>
      </c>
      <c r="AE1282">
        <v>30</v>
      </c>
      <c r="AF1282">
        <v>30</v>
      </c>
      <c r="AI1282" t="s">
        <v>3020</v>
      </c>
      <c r="AJ1282" t="s">
        <v>989</v>
      </c>
      <c r="AK1282" t="s">
        <v>1007</v>
      </c>
      <c r="AL1282" t="s">
        <v>1008</v>
      </c>
      <c r="AM1282" t="s">
        <v>1009</v>
      </c>
      <c r="AN1282" t="s">
        <v>2538</v>
      </c>
      <c r="AO1282" t="s">
        <v>2539</v>
      </c>
      <c r="AP1282">
        <v>10</v>
      </c>
      <c r="AQ1282">
        <v>1</v>
      </c>
      <c r="AT1282" t="s">
        <v>2540</v>
      </c>
      <c r="AU1282" t="s">
        <v>3029</v>
      </c>
      <c r="AV1282" t="s">
        <v>765</v>
      </c>
      <c r="AW1282" t="s">
        <v>765</v>
      </c>
      <c r="AX1282" t="s">
        <v>990</v>
      </c>
      <c r="AY1282">
        <v>0</v>
      </c>
      <c r="AZ1282" t="s">
        <v>994</v>
      </c>
      <c r="BA1282">
        <v>1208540887600</v>
      </c>
      <c r="BD1282">
        <v>1</v>
      </c>
      <c r="BF1282" t="s">
        <v>3023</v>
      </c>
      <c r="BG1282">
        <v>1333314600</v>
      </c>
      <c r="BH1282" t="s">
        <v>995</v>
      </c>
      <c r="BI1282">
        <v>30</v>
      </c>
      <c r="BJ1282">
        <v>30</v>
      </c>
      <c r="BL1282" t="s">
        <v>2543</v>
      </c>
    </row>
    <row r="1283" spans="3:64">
      <c r="C1283" s="2">
        <v>244482</v>
      </c>
      <c r="D1283" s="2">
        <v>244482</v>
      </c>
      <c r="F1283">
        <v>489</v>
      </c>
      <c r="G1283" t="s">
        <v>2531</v>
      </c>
      <c r="H1283">
        <v>24</v>
      </c>
      <c r="I1283" t="s">
        <v>3017</v>
      </c>
      <c r="J1283" t="s">
        <v>985</v>
      </c>
      <c r="K1283" t="s">
        <v>986</v>
      </c>
      <c r="L1283">
        <v>923</v>
      </c>
      <c r="N1283" t="s">
        <v>3030</v>
      </c>
      <c r="O1283" t="s">
        <v>2534</v>
      </c>
      <c r="P1283">
        <v>1</v>
      </c>
      <c r="Q1283" t="s">
        <v>2535</v>
      </c>
      <c r="R1283" s="2">
        <v>244481</v>
      </c>
      <c r="S1283" s="2">
        <v>244482</v>
      </c>
      <c r="T1283" t="s">
        <v>3031</v>
      </c>
      <c r="U1283">
        <v>23019173</v>
      </c>
      <c r="V1283" t="s">
        <v>84</v>
      </c>
      <c r="W1283">
        <v>20</v>
      </c>
      <c r="X1283">
        <v>20</v>
      </c>
      <c r="Y1283">
        <v>20</v>
      </c>
      <c r="Z1283">
        <v>20</v>
      </c>
      <c r="AA1283">
        <v>0</v>
      </c>
      <c r="AB1283">
        <v>0</v>
      </c>
      <c r="AC1283">
        <v>0</v>
      </c>
      <c r="AD1283">
        <v>0</v>
      </c>
      <c r="AE1283">
        <v>20</v>
      </c>
      <c r="AF1283">
        <v>20</v>
      </c>
      <c r="AI1283" t="s">
        <v>3020</v>
      </c>
      <c r="AJ1283" t="s">
        <v>989</v>
      </c>
      <c r="AK1283" t="s">
        <v>1007</v>
      </c>
      <c r="AL1283" t="s">
        <v>1008</v>
      </c>
      <c r="AM1283" t="s">
        <v>1009</v>
      </c>
      <c r="AN1283" t="s">
        <v>2538</v>
      </c>
      <c r="AO1283" t="s">
        <v>2539</v>
      </c>
      <c r="AP1283">
        <v>10</v>
      </c>
      <c r="AQ1283">
        <v>1</v>
      </c>
      <c r="AT1283" t="s">
        <v>2540</v>
      </c>
      <c r="AU1283" t="s">
        <v>3032</v>
      </c>
      <c r="AV1283" t="s">
        <v>765</v>
      </c>
      <c r="AW1283" t="s">
        <v>765</v>
      </c>
      <c r="AX1283" t="s">
        <v>990</v>
      </c>
      <c r="AY1283">
        <v>0</v>
      </c>
      <c r="AZ1283" t="s">
        <v>994</v>
      </c>
      <c r="BA1283">
        <v>1208540888178</v>
      </c>
      <c r="BD1283">
        <v>1</v>
      </c>
      <c r="BF1283" t="s">
        <v>3023</v>
      </c>
      <c r="BG1283">
        <v>1333314600</v>
      </c>
      <c r="BH1283" t="s">
        <v>995</v>
      </c>
      <c r="BI1283">
        <v>20</v>
      </c>
      <c r="BJ1283">
        <v>20</v>
      </c>
      <c r="BL1283" t="s">
        <v>2543</v>
      </c>
    </row>
    <row r="1284" spans="3:64">
      <c r="C1284" s="2">
        <v>244482</v>
      </c>
      <c r="D1284" s="2">
        <v>244482</v>
      </c>
      <c r="F1284">
        <v>489</v>
      </c>
      <c r="G1284" t="s">
        <v>2531</v>
      </c>
      <c r="H1284">
        <v>24</v>
      </c>
      <c r="I1284" t="s">
        <v>3017</v>
      </c>
      <c r="J1284" t="s">
        <v>985</v>
      </c>
      <c r="K1284" t="s">
        <v>986</v>
      </c>
      <c r="L1284">
        <v>923</v>
      </c>
      <c r="N1284" t="s">
        <v>3030</v>
      </c>
      <c r="O1284" t="s">
        <v>2534</v>
      </c>
      <c r="P1284">
        <v>1</v>
      </c>
      <c r="Q1284" t="s">
        <v>2535</v>
      </c>
      <c r="R1284" s="2">
        <v>244481</v>
      </c>
      <c r="S1284" s="2">
        <v>244482</v>
      </c>
      <c r="T1284" t="s">
        <v>3031</v>
      </c>
      <c r="U1284">
        <v>23092652</v>
      </c>
      <c r="V1284" t="s">
        <v>253</v>
      </c>
      <c r="W1284">
        <v>5</v>
      </c>
      <c r="X1284">
        <v>5</v>
      </c>
      <c r="Y1284">
        <v>5</v>
      </c>
      <c r="Z1284">
        <v>5</v>
      </c>
      <c r="AA1284">
        <v>0</v>
      </c>
      <c r="AB1284">
        <v>0</v>
      </c>
      <c r="AC1284">
        <v>0</v>
      </c>
      <c r="AD1284">
        <v>0</v>
      </c>
      <c r="AE1284">
        <v>5</v>
      </c>
      <c r="AF1284">
        <v>5</v>
      </c>
      <c r="AI1284" t="s">
        <v>3020</v>
      </c>
      <c r="AJ1284" t="s">
        <v>989</v>
      </c>
      <c r="AK1284" t="s">
        <v>1039</v>
      </c>
      <c r="AL1284" t="s">
        <v>1008</v>
      </c>
      <c r="AM1284" t="s">
        <v>1009</v>
      </c>
      <c r="AN1284" t="s">
        <v>2538</v>
      </c>
      <c r="AO1284" t="s">
        <v>2539</v>
      </c>
      <c r="AP1284">
        <v>10</v>
      </c>
      <c r="AQ1284">
        <v>1</v>
      </c>
      <c r="AT1284" t="s">
        <v>2540</v>
      </c>
      <c r="AU1284" t="s">
        <v>3032</v>
      </c>
      <c r="AV1284" t="s">
        <v>765</v>
      </c>
      <c r="AW1284" t="s">
        <v>765</v>
      </c>
      <c r="AX1284" t="s">
        <v>990</v>
      </c>
      <c r="AY1284">
        <v>0</v>
      </c>
      <c r="AZ1284" t="s">
        <v>994</v>
      </c>
      <c r="BA1284">
        <v>1208540888178</v>
      </c>
      <c r="BD1284">
        <v>1</v>
      </c>
      <c r="BF1284" t="s">
        <v>3023</v>
      </c>
      <c r="BG1284">
        <v>1333314600</v>
      </c>
      <c r="BH1284" t="s">
        <v>995</v>
      </c>
      <c r="BI1284">
        <v>5</v>
      </c>
      <c r="BJ1284">
        <v>5</v>
      </c>
      <c r="BL1284" t="s">
        <v>2543</v>
      </c>
    </row>
    <row r="1285" spans="3:64">
      <c r="C1285" s="2">
        <v>244482</v>
      </c>
      <c r="D1285" s="2">
        <v>244482</v>
      </c>
      <c r="F1285">
        <v>489</v>
      </c>
      <c r="G1285" t="s">
        <v>2531</v>
      </c>
      <c r="H1285">
        <v>24</v>
      </c>
      <c r="I1285" t="s">
        <v>3017</v>
      </c>
      <c r="J1285" t="s">
        <v>985</v>
      </c>
      <c r="K1285" t="s">
        <v>986</v>
      </c>
      <c r="L1285">
        <v>923</v>
      </c>
      <c r="N1285" t="s">
        <v>3030</v>
      </c>
      <c r="O1285" t="s">
        <v>2534</v>
      </c>
      <c r="P1285">
        <v>1</v>
      </c>
      <c r="Q1285" t="s">
        <v>2535</v>
      </c>
      <c r="R1285" s="2">
        <v>244481</v>
      </c>
      <c r="S1285" s="2">
        <v>244482</v>
      </c>
      <c r="T1285" t="s">
        <v>3031</v>
      </c>
      <c r="U1285">
        <v>23015378</v>
      </c>
      <c r="V1285" t="s">
        <v>115</v>
      </c>
      <c r="W1285">
        <v>20</v>
      </c>
      <c r="X1285">
        <v>20</v>
      </c>
      <c r="Y1285">
        <v>20</v>
      </c>
      <c r="Z1285">
        <v>20</v>
      </c>
      <c r="AA1285">
        <v>0</v>
      </c>
      <c r="AB1285">
        <v>0</v>
      </c>
      <c r="AC1285">
        <v>0</v>
      </c>
      <c r="AD1285">
        <v>0</v>
      </c>
      <c r="AE1285">
        <v>20</v>
      </c>
      <c r="AF1285">
        <v>20</v>
      </c>
      <c r="AI1285" t="s">
        <v>3020</v>
      </c>
      <c r="AJ1285" t="s">
        <v>989</v>
      </c>
      <c r="AK1285" t="s">
        <v>1007</v>
      </c>
      <c r="AL1285" t="s">
        <v>1008</v>
      </c>
      <c r="AM1285" t="s">
        <v>1009</v>
      </c>
      <c r="AN1285" t="s">
        <v>2538</v>
      </c>
      <c r="AO1285" t="s">
        <v>2539</v>
      </c>
      <c r="AP1285">
        <v>10</v>
      </c>
      <c r="AQ1285">
        <v>1</v>
      </c>
      <c r="AT1285" t="s">
        <v>2540</v>
      </c>
      <c r="AU1285" t="s">
        <v>3032</v>
      </c>
      <c r="AV1285" t="s">
        <v>765</v>
      </c>
      <c r="AW1285" t="s">
        <v>765</v>
      </c>
      <c r="AX1285" t="s">
        <v>990</v>
      </c>
      <c r="AY1285">
        <v>0</v>
      </c>
      <c r="AZ1285" t="s">
        <v>994</v>
      </c>
      <c r="BA1285">
        <v>1208540888178</v>
      </c>
      <c r="BD1285">
        <v>1</v>
      </c>
      <c r="BF1285" t="s">
        <v>3023</v>
      </c>
      <c r="BG1285">
        <v>1333314600</v>
      </c>
      <c r="BH1285" t="s">
        <v>995</v>
      </c>
      <c r="BI1285">
        <v>20</v>
      </c>
      <c r="BJ1285">
        <v>20</v>
      </c>
      <c r="BL1285" t="s">
        <v>2543</v>
      </c>
    </row>
    <row r="1286" spans="3:64">
      <c r="C1286" s="2">
        <v>244482</v>
      </c>
      <c r="D1286" s="2">
        <v>244482</v>
      </c>
      <c r="F1286">
        <v>489</v>
      </c>
      <c r="G1286" t="s">
        <v>2531</v>
      </c>
      <c r="H1286">
        <v>24</v>
      </c>
      <c r="I1286" t="s">
        <v>3017</v>
      </c>
      <c r="J1286" t="s">
        <v>985</v>
      </c>
      <c r="K1286" t="s">
        <v>986</v>
      </c>
      <c r="L1286">
        <v>923</v>
      </c>
      <c r="N1286" t="s">
        <v>3033</v>
      </c>
      <c r="O1286" t="s">
        <v>3034</v>
      </c>
      <c r="P1286">
        <v>1</v>
      </c>
      <c r="Q1286" t="s">
        <v>3035</v>
      </c>
      <c r="R1286" s="2">
        <v>244481</v>
      </c>
      <c r="S1286" s="2">
        <v>244482</v>
      </c>
      <c r="T1286" t="s">
        <v>3036</v>
      </c>
      <c r="U1286">
        <v>23000193</v>
      </c>
      <c r="V1286" t="s">
        <v>110</v>
      </c>
      <c r="W1286">
        <v>2</v>
      </c>
      <c r="X1286">
        <v>2</v>
      </c>
      <c r="Y1286">
        <v>2</v>
      </c>
      <c r="Z1286">
        <v>2</v>
      </c>
      <c r="AA1286">
        <v>0</v>
      </c>
      <c r="AB1286">
        <v>0</v>
      </c>
      <c r="AC1286">
        <v>0</v>
      </c>
      <c r="AD1286">
        <v>0</v>
      </c>
      <c r="AE1286">
        <v>2</v>
      </c>
      <c r="AF1286">
        <v>2</v>
      </c>
      <c r="AI1286" t="s">
        <v>3020</v>
      </c>
      <c r="AJ1286" t="s">
        <v>989</v>
      </c>
      <c r="AK1286" t="s">
        <v>1007</v>
      </c>
      <c r="AL1286" t="s">
        <v>1008</v>
      </c>
      <c r="AM1286" t="s">
        <v>1009</v>
      </c>
      <c r="AN1286" t="s">
        <v>2538</v>
      </c>
      <c r="AO1286" t="s">
        <v>2539</v>
      </c>
      <c r="AP1286">
        <v>10</v>
      </c>
      <c r="AQ1286">
        <v>1</v>
      </c>
      <c r="AT1286" t="s">
        <v>2540</v>
      </c>
      <c r="AU1286" t="s">
        <v>3037</v>
      </c>
      <c r="AV1286" t="s">
        <v>765</v>
      </c>
      <c r="AW1286" t="s">
        <v>765</v>
      </c>
      <c r="AX1286" t="s">
        <v>990</v>
      </c>
      <c r="AY1286">
        <v>0</v>
      </c>
      <c r="AZ1286" t="s">
        <v>994</v>
      </c>
      <c r="BA1286">
        <v>1208540888389</v>
      </c>
      <c r="BD1286">
        <v>1</v>
      </c>
      <c r="BF1286" t="s">
        <v>3023</v>
      </c>
      <c r="BG1286">
        <v>1333314600</v>
      </c>
      <c r="BH1286" t="s">
        <v>995</v>
      </c>
      <c r="BI1286">
        <v>2</v>
      </c>
      <c r="BJ1286">
        <v>2</v>
      </c>
      <c r="BL1286" t="s">
        <v>2543</v>
      </c>
    </row>
    <row r="1287" spans="3:64">
      <c r="C1287" s="2">
        <v>244482</v>
      </c>
      <c r="D1287" s="2">
        <v>244482</v>
      </c>
      <c r="F1287">
        <v>489</v>
      </c>
      <c r="G1287" t="s">
        <v>2531</v>
      </c>
      <c r="H1287">
        <v>24</v>
      </c>
      <c r="I1287" t="s">
        <v>3017</v>
      </c>
      <c r="J1287" t="s">
        <v>985</v>
      </c>
      <c r="K1287" t="s">
        <v>986</v>
      </c>
      <c r="L1287">
        <v>923</v>
      </c>
      <c r="N1287" t="s">
        <v>3033</v>
      </c>
      <c r="O1287" t="s">
        <v>3034</v>
      </c>
      <c r="P1287">
        <v>1</v>
      </c>
      <c r="Q1287" t="s">
        <v>3035</v>
      </c>
      <c r="R1287" s="2">
        <v>244481</v>
      </c>
      <c r="S1287" s="2">
        <v>244482</v>
      </c>
      <c r="T1287" t="s">
        <v>3036</v>
      </c>
      <c r="U1287">
        <v>23000191</v>
      </c>
      <c r="V1287" t="s">
        <v>44</v>
      </c>
      <c r="W1287">
        <v>8</v>
      </c>
      <c r="X1287">
        <v>8</v>
      </c>
      <c r="Y1287">
        <v>8</v>
      </c>
      <c r="Z1287">
        <v>8</v>
      </c>
      <c r="AA1287">
        <v>0</v>
      </c>
      <c r="AB1287">
        <v>0</v>
      </c>
      <c r="AC1287">
        <v>0</v>
      </c>
      <c r="AD1287">
        <v>0</v>
      </c>
      <c r="AE1287">
        <v>8</v>
      </c>
      <c r="AF1287">
        <v>8</v>
      </c>
      <c r="AI1287" t="s">
        <v>3020</v>
      </c>
      <c r="AJ1287" t="s">
        <v>989</v>
      </c>
      <c r="AK1287" t="s">
        <v>1007</v>
      </c>
      <c r="AL1287" t="s">
        <v>1008</v>
      </c>
      <c r="AM1287" t="s">
        <v>1009</v>
      </c>
      <c r="AN1287" t="s">
        <v>2538</v>
      </c>
      <c r="AO1287" t="s">
        <v>2539</v>
      </c>
      <c r="AP1287">
        <v>10</v>
      </c>
      <c r="AQ1287">
        <v>1</v>
      </c>
      <c r="AT1287" t="s">
        <v>2540</v>
      </c>
      <c r="AU1287" t="s">
        <v>3037</v>
      </c>
      <c r="AV1287" t="s">
        <v>765</v>
      </c>
      <c r="AW1287" t="s">
        <v>765</v>
      </c>
      <c r="AX1287" t="s">
        <v>990</v>
      </c>
      <c r="AY1287">
        <v>0</v>
      </c>
      <c r="AZ1287" t="s">
        <v>994</v>
      </c>
      <c r="BA1287">
        <v>1208540888389</v>
      </c>
      <c r="BD1287">
        <v>1</v>
      </c>
      <c r="BF1287" t="s">
        <v>3023</v>
      </c>
      <c r="BG1287">
        <v>1333314600</v>
      </c>
      <c r="BH1287" t="s">
        <v>995</v>
      </c>
      <c r="BI1287">
        <v>8</v>
      </c>
      <c r="BJ1287">
        <v>8</v>
      </c>
      <c r="BL1287" t="s">
        <v>2543</v>
      </c>
    </row>
    <row r="1288" spans="3:64">
      <c r="C1288" s="2">
        <v>244482</v>
      </c>
      <c r="D1288" s="2">
        <v>244482</v>
      </c>
      <c r="F1288">
        <v>489</v>
      </c>
      <c r="G1288" t="s">
        <v>2531</v>
      </c>
      <c r="H1288">
        <v>24</v>
      </c>
      <c r="I1288" t="s">
        <v>3017</v>
      </c>
      <c r="J1288" t="s">
        <v>985</v>
      </c>
      <c r="K1288" t="s">
        <v>986</v>
      </c>
      <c r="L1288">
        <v>923</v>
      </c>
      <c r="N1288" t="s">
        <v>3033</v>
      </c>
      <c r="O1288" t="s">
        <v>3034</v>
      </c>
      <c r="P1288">
        <v>1</v>
      </c>
      <c r="Q1288" t="s">
        <v>3035</v>
      </c>
      <c r="R1288" s="2">
        <v>244481</v>
      </c>
      <c r="S1288" s="2">
        <v>244482</v>
      </c>
      <c r="T1288" t="s">
        <v>3036</v>
      </c>
      <c r="U1288">
        <v>23015265</v>
      </c>
      <c r="V1288" t="s">
        <v>181</v>
      </c>
      <c r="W1288">
        <v>40</v>
      </c>
      <c r="X1288">
        <v>40</v>
      </c>
      <c r="Y1288">
        <v>40</v>
      </c>
      <c r="Z1288">
        <v>40</v>
      </c>
      <c r="AA1288">
        <v>0</v>
      </c>
      <c r="AB1288">
        <v>0</v>
      </c>
      <c r="AC1288">
        <v>0</v>
      </c>
      <c r="AD1288">
        <v>0</v>
      </c>
      <c r="AE1288">
        <v>40</v>
      </c>
      <c r="AF1288">
        <v>40</v>
      </c>
      <c r="AI1288" t="s">
        <v>3020</v>
      </c>
      <c r="AJ1288" t="s">
        <v>989</v>
      </c>
      <c r="AK1288" t="s">
        <v>1039</v>
      </c>
      <c r="AL1288" t="s">
        <v>1008</v>
      </c>
      <c r="AM1288" t="s">
        <v>1009</v>
      </c>
      <c r="AN1288" t="s">
        <v>2538</v>
      </c>
      <c r="AO1288" t="s">
        <v>2539</v>
      </c>
      <c r="AP1288">
        <v>10</v>
      </c>
      <c r="AQ1288">
        <v>1</v>
      </c>
      <c r="AT1288" t="s">
        <v>2540</v>
      </c>
      <c r="AU1288" t="s">
        <v>3037</v>
      </c>
      <c r="AV1288" t="s">
        <v>765</v>
      </c>
      <c r="AW1288" t="s">
        <v>765</v>
      </c>
      <c r="AX1288" t="s">
        <v>990</v>
      </c>
      <c r="AY1288">
        <v>0</v>
      </c>
      <c r="AZ1288" t="s">
        <v>994</v>
      </c>
      <c r="BA1288">
        <v>1208540888389</v>
      </c>
      <c r="BD1288">
        <v>1</v>
      </c>
      <c r="BF1288" t="s">
        <v>3023</v>
      </c>
      <c r="BG1288">
        <v>1333314600</v>
      </c>
      <c r="BH1288" t="s">
        <v>995</v>
      </c>
      <c r="BI1288">
        <v>40</v>
      </c>
      <c r="BJ1288">
        <v>40</v>
      </c>
      <c r="BL1288" t="s">
        <v>2543</v>
      </c>
    </row>
    <row r="1289" spans="3:64">
      <c r="C1289" s="2">
        <v>244482</v>
      </c>
      <c r="D1289" s="2">
        <v>244482</v>
      </c>
      <c r="F1289">
        <v>489</v>
      </c>
      <c r="G1289" t="s">
        <v>2531</v>
      </c>
      <c r="H1289">
        <v>24</v>
      </c>
      <c r="I1289" t="s">
        <v>3017</v>
      </c>
      <c r="J1289" t="s">
        <v>985</v>
      </c>
      <c r="K1289" t="s">
        <v>986</v>
      </c>
      <c r="L1289">
        <v>923</v>
      </c>
      <c r="N1289" t="s">
        <v>3033</v>
      </c>
      <c r="O1289" t="s">
        <v>3034</v>
      </c>
      <c r="P1289">
        <v>1</v>
      </c>
      <c r="Q1289" t="s">
        <v>3035</v>
      </c>
      <c r="R1289" s="2">
        <v>244481</v>
      </c>
      <c r="S1289" s="2">
        <v>244482</v>
      </c>
      <c r="T1289" t="s">
        <v>3036</v>
      </c>
      <c r="U1289">
        <v>23057676</v>
      </c>
      <c r="V1289" t="s">
        <v>205</v>
      </c>
      <c r="W1289">
        <v>12</v>
      </c>
      <c r="X1289">
        <v>12</v>
      </c>
      <c r="Y1289">
        <v>12</v>
      </c>
      <c r="Z1289">
        <v>12</v>
      </c>
      <c r="AA1289">
        <v>0</v>
      </c>
      <c r="AB1289">
        <v>0</v>
      </c>
      <c r="AC1289">
        <v>0</v>
      </c>
      <c r="AD1289">
        <v>0</v>
      </c>
      <c r="AE1289">
        <v>12</v>
      </c>
      <c r="AF1289">
        <v>12</v>
      </c>
      <c r="AI1289" t="s">
        <v>3020</v>
      </c>
      <c r="AJ1289" t="s">
        <v>989</v>
      </c>
      <c r="AK1289" t="s">
        <v>1039</v>
      </c>
      <c r="AL1289" t="s">
        <v>1008</v>
      </c>
      <c r="AM1289" t="s">
        <v>1009</v>
      </c>
      <c r="AN1289" t="s">
        <v>2538</v>
      </c>
      <c r="AO1289" t="s">
        <v>2539</v>
      </c>
      <c r="AP1289">
        <v>10</v>
      </c>
      <c r="AQ1289">
        <v>1</v>
      </c>
      <c r="AT1289" t="s">
        <v>2540</v>
      </c>
      <c r="AU1289" t="s">
        <v>3037</v>
      </c>
      <c r="AV1289" t="s">
        <v>765</v>
      </c>
      <c r="AW1289" t="s">
        <v>765</v>
      </c>
      <c r="AX1289" t="s">
        <v>990</v>
      </c>
      <c r="AY1289">
        <v>0</v>
      </c>
      <c r="AZ1289" t="s">
        <v>994</v>
      </c>
      <c r="BA1289">
        <v>1208540888389</v>
      </c>
      <c r="BD1289">
        <v>1</v>
      </c>
      <c r="BF1289" t="s">
        <v>3023</v>
      </c>
      <c r="BG1289">
        <v>1333314600</v>
      </c>
      <c r="BH1289" t="s">
        <v>995</v>
      </c>
      <c r="BI1289">
        <v>12</v>
      </c>
      <c r="BJ1289">
        <v>12</v>
      </c>
      <c r="BL1289" t="s">
        <v>2543</v>
      </c>
    </row>
    <row r="1290" spans="3:64">
      <c r="C1290" s="2">
        <v>244482</v>
      </c>
      <c r="D1290" s="2">
        <v>244482</v>
      </c>
      <c r="F1290">
        <v>489</v>
      </c>
      <c r="G1290" t="s">
        <v>2531</v>
      </c>
      <c r="H1290">
        <v>24</v>
      </c>
      <c r="I1290" t="s">
        <v>3017</v>
      </c>
      <c r="J1290" t="s">
        <v>985</v>
      </c>
      <c r="K1290" t="s">
        <v>986</v>
      </c>
      <c r="L1290">
        <v>923</v>
      </c>
      <c r="N1290" t="s">
        <v>3033</v>
      </c>
      <c r="O1290" t="s">
        <v>3034</v>
      </c>
      <c r="P1290">
        <v>1</v>
      </c>
      <c r="Q1290" t="s">
        <v>3035</v>
      </c>
      <c r="R1290" s="2">
        <v>244481</v>
      </c>
      <c r="S1290" s="2">
        <v>244482</v>
      </c>
      <c r="T1290" t="s">
        <v>3036</v>
      </c>
      <c r="U1290">
        <v>23086962</v>
      </c>
      <c r="V1290" t="s">
        <v>179</v>
      </c>
      <c r="W1290">
        <v>6</v>
      </c>
      <c r="X1290">
        <v>6</v>
      </c>
      <c r="Y1290">
        <v>6</v>
      </c>
      <c r="Z1290">
        <v>6</v>
      </c>
      <c r="AA1290">
        <v>0</v>
      </c>
      <c r="AB1290">
        <v>0</v>
      </c>
      <c r="AC1290">
        <v>0</v>
      </c>
      <c r="AD1290">
        <v>0</v>
      </c>
      <c r="AE1290">
        <v>6</v>
      </c>
      <c r="AF1290">
        <v>6</v>
      </c>
      <c r="AI1290" t="s">
        <v>3020</v>
      </c>
      <c r="AJ1290" t="s">
        <v>989</v>
      </c>
      <c r="AK1290" t="s">
        <v>1039</v>
      </c>
      <c r="AL1290" t="s">
        <v>1008</v>
      </c>
      <c r="AM1290" t="s">
        <v>1009</v>
      </c>
      <c r="AN1290" t="s">
        <v>2538</v>
      </c>
      <c r="AO1290" t="s">
        <v>2539</v>
      </c>
      <c r="AP1290">
        <v>10</v>
      </c>
      <c r="AQ1290">
        <v>1</v>
      </c>
      <c r="AT1290" t="s">
        <v>2540</v>
      </c>
      <c r="AU1290" t="s">
        <v>3037</v>
      </c>
      <c r="AV1290" t="s">
        <v>765</v>
      </c>
      <c r="AW1290" t="s">
        <v>765</v>
      </c>
      <c r="AX1290" t="s">
        <v>990</v>
      </c>
      <c r="AY1290">
        <v>0</v>
      </c>
      <c r="AZ1290" t="s">
        <v>994</v>
      </c>
      <c r="BA1290">
        <v>1208540888389</v>
      </c>
      <c r="BD1290">
        <v>1</v>
      </c>
      <c r="BF1290" t="s">
        <v>3023</v>
      </c>
      <c r="BG1290">
        <v>1333314600</v>
      </c>
      <c r="BH1290" t="s">
        <v>995</v>
      </c>
      <c r="BI1290">
        <v>6</v>
      </c>
      <c r="BJ1290">
        <v>6</v>
      </c>
      <c r="BL1290" t="s">
        <v>2543</v>
      </c>
    </row>
    <row r="1291" spans="3:64">
      <c r="C1291" s="2">
        <v>244482</v>
      </c>
      <c r="D1291" s="2">
        <v>244482</v>
      </c>
      <c r="F1291">
        <v>489</v>
      </c>
      <c r="G1291" t="s">
        <v>2531</v>
      </c>
      <c r="H1291">
        <v>24</v>
      </c>
      <c r="I1291" t="s">
        <v>3017</v>
      </c>
      <c r="J1291" t="s">
        <v>985</v>
      </c>
      <c r="K1291" t="s">
        <v>986</v>
      </c>
      <c r="L1291">
        <v>923</v>
      </c>
      <c r="N1291" t="s">
        <v>3033</v>
      </c>
      <c r="O1291" t="s">
        <v>3034</v>
      </c>
      <c r="P1291">
        <v>1</v>
      </c>
      <c r="Q1291" t="s">
        <v>3035</v>
      </c>
      <c r="R1291" s="2">
        <v>244481</v>
      </c>
      <c r="S1291" s="2">
        <v>244482</v>
      </c>
      <c r="T1291" t="s">
        <v>3036</v>
      </c>
      <c r="U1291">
        <v>23000188</v>
      </c>
      <c r="V1291" t="s">
        <v>94</v>
      </c>
      <c r="W1291">
        <v>10</v>
      </c>
      <c r="X1291">
        <v>10</v>
      </c>
      <c r="Y1291">
        <v>10</v>
      </c>
      <c r="Z1291">
        <v>10</v>
      </c>
      <c r="AA1291">
        <v>0</v>
      </c>
      <c r="AB1291">
        <v>0</v>
      </c>
      <c r="AC1291">
        <v>0</v>
      </c>
      <c r="AD1291">
        <v>0</v>
      </c>
      <c r="AE1291">
        <v>10</v>
      </c>
      <c r="AF1291">
        <v>10</v>
      </c>
      <c r="AI1291" t="s">
        <v>3020</v>
      </c>
      <c r="AJ1291" t="s">
        <v>989</v>
      </c>
      <c r="AK1291" t="s">
        <v>1007</v>
      </c>
      <c r="AL1291" t="s">
        <v>1008</v>
      </c>
      <c r="AM1291" t="s">
        <v>1009</v>
      </c>
      <c r="AN1291" t="s">
        <v>2538</v>
      </c>
      <c r="AO1291" t="s">
        <v>2539</v>
      </c>
      <c r="AP1291">
        <v>10</v>
      </c>
      <c r="AQ1291">
        <v>1</v>
      </c>
      <c r="AT1291" t="s">
        <v>2540</v>
      </c>
      <c r="AU1291" t="s">
        <v>3037</v>
      </c>
      <c r="AV1291" t="s">
        <v>765</v>
      </c>
      <c r="AW1291" t="s">
        <v>765</v>
      </c>
      <c r="AX1291" t="s">
        <v>990</v>
      </c>
      <c r="AY1291">
        <v>0</v>
      </c>
      <c r="AZ1291" t="s">
        <v>994</v>
      </c>
      <c r="BA1291">
        <v>1208540888389</v>
      </c>
      <c r="BD1291">
        <v>1</v>
      </c>
      <c r="BF1291" t="s">
        <v>3023</v>
      </c>
      <c r="BG1291">
        <v>1333314600</v>
      </c>
      <c r="BH1291" t="s">
        <v>995</v>
      </c>
      <c r="BI1291">
        <v>10</v>
      </c>
      <c r="BJ1291">
        <v>10</v>
      </c>
      <c r="BL1291" t="s">
        <v>2543</v>
      </c>
    </row>
    <row r="1292" spans="3:64">
      <c r="C1292" s="2">
        <v>244482</v>
      </c>
      <c r="D1292" s="2">
        <v>244482</v>
      </c>
      <c r="F1292">
        <v>489</v>
      </c>
      <c r="G1292" t="s">
        <v>2531</v>
      </c>
      <c r="H1292">
        <v>24</v>
      </c>
      <c r="I1292" t="s">
        <v>3017</v>
      </c>
      <c r="J1292" t="s">
        <v>985</v>
      </c>
      <c r="K1292" t="s">
        <v>986</v>
      </c>
      <c r="L1292">
        <v>923</v>
      </c>
      <c r="N1292" t="s">
        <v>3033</v>
      </c>
      <c r="O1292" t="s">
        <v>3034</v>
      </c>
      <c r="P1292">
        <v>1</v>
      </c>
      <c r="Q1292" t="s">
        <v>3035</v>
      </c>
      <c r="R1292" s="2">
        <v>244481</v>
      </c>
      <c r="S1292" s="2">
        <v>244482</v>
      </c>
      <c r="T1292" t="s">
        <v>3036</v>
      </c>
      <c r="U1292">
        <v>23000190</v>
      </c>
      <c r="V1292" t="s">
        <v>125</v>
      </c>
      <c r="W1292">
        <v>2</v>
      </c>
      <c r="X1292">
        <v>2</v>
      </c>
      <c r="Y1292">
        <v>2</v>
      </c>
      <c r="Z1292">
        <v>2</v>
      </c>
      <c r="AA1292">
        <v>0</v>
      </c>
      <c r="AB1292">
        <v>0</v>
      </c>
      <c r="AC1292">
        <v>0</v>
      </c>
      <c r="AD1292">
        <v>0</v>
      </c>
      <c r="AE1292">
        <v>2</v>
      </c>
      <c r="AF1292">
        <v>2</v>
      </c>
      <c r="AI1292" t="s">
        <v>3020</v>
      </c>
      <c r="AJ1292" t="s">
        <v>989</v>
      </c>
      <c r="AK1292" t="s">
        <v>1007</v>
      </c>
      <c r="AL1292" t="s">
        <v>1008</v>
      </c>
      <c r="AM1292" t="s">
        <v>1009</v>
      </c>
      <c r="AN1292" t="s">
        <v>2538</v>
      </c>
      <c r="AO1292" t="s">
        <v>2539</v>
      </c>
      <c r="AP1292">
        <v>10</v>
      </c>
      <c r="AQ1292">
        <v>1</v>
      </c>
      <c r="AT1292" t="s">
        <v>2540</v>
      </c>
      <c r="AU1292" t="s">
        <v>3037</v>
      </c>
      <c r="AV1292" t="s">
        <v>765</v>
      </c>
      <c r="AW1292" t="s">
        <v>765</v>
      </c>
      <c r="AX1292" t="s">
        <v>990</v>
      </c>
      <c r="AY1292">
        <v>0</v>
      </c>
      <c r="AZ1292" t="s">
        <v>994</v>
      </c>
      <c r="BA1292">
        <v>1208540888389</v>
      </c>
      <c r="BD1292">
        <v>1</v>
      </c>
      <c r="BF1292" t="s">
        <v>3023</v>
      </c>
      <c r="BG1292">
        <v>1333314600</v>
      </c>
      <c r="BH1292" t="s">
        <v>995</v>
      </c>
      <c r="BI1292">
        <v>2</v>
      </c>
      <c r="BJ1292">
        <v>2</v>
      </c>
      <c r="BL1292" t="s">
        <v>2543</v>
      </c>
    </row>
    <row r="1293" spans="3:64">
      <c r="C1293" s="2">
        <v>244482</v>
      </c>
      <c r="D1293" s="2">
        <v>244482</v>
      </c>
      <c r="F1293">
        <v>489</v>
      </c>
      <c r="G1293" t="s">
        <v>2531</v>
      </c>
      <c r="H1293">
        <v>24</v>
      </c>
      <c r="I1293" t="s">
        <v>3017</v>
      </c>
      <c r="J1293" t="s">
        <v>985</v>
      </c>
      <c r="K1293" t="s">
        <v>986</v>
      </c>
      <c r="L1293">
        <v>923</v>
      </c>
      <c r="N1293" t="s">
        <v>3033</v>
      </c>
      <c r="O1293" t="s">
        <v>3034</v>
      </c>
      <c r="P1293">
        <v>1</v>
      </c>
      <c r="Q1293" t="s">
        <v>3035</v>
      </c>
      <c r="R1293" s="2">
        <v>244481</v>
      </c>
      <c r="S1293" s="2">
        <v>244482</v>
      </c>
      <c r="T1293" t="s">
        <v>3036</v>
      </c>
      <c r="U1293">
        <v>23000192</v>
      </c>
      <c r="V1293" t="s">
        <v>34</v>
      </c>
      <c r="W1293">
        <v>4</v>
      </c>
      <c r="X1293">
        <v>4</v>
      </c>
      <c r="Y1293">
        <v>4</v>
      </c>
      <c r="Z1293">
        <v>4</v>
      </c>
      <c r="AA1293">
        <v>0</v>
      </c>
      <c r="AB1293">
        <v>0</v>
      </c>
      <c r="AC1293">
        <v>0</v>
      </c>
      <c r="AD1293">
        <v>0</v>
      </c>
      <c r="AE1293">
        <v>4</v>
      </c>
      <c r="AF1293">
        <v>4</v>
      </c>
      <c r="AI1293" t="s">
        <v>3020</v>
      </c>
      <c r="AJ1293" t="s">
        <v>989</v>
      </c>
      <c r="AK1293" t="s">
        <v>1007</v>
      </c>
      <c r="AL1293" t="s">
        <v>1008</v>
      </c>
      <c r="AM1293" t="s">
        <v>1009</v>
      </c>
      <c r="AN1293" t="s">
        <v>2538</v>
      </c>
      <c r="AO1293" t="s">
        <v>2539</v>
      </c>
      <c r="AP1293">
        <v>10</v>
      </c>
      <c r="AQ1293">
        <v>1</v>
      </c>
      <c r="AT1293" t="s">
        <v>2540</v>
      </c>
      <c r="AU1293" t="s">
        <v>3037</v>
      </c>
      <c r="AV1293" t="s">
        <v>765</v>
      </c>
      <c r="AW1293" t="s">
        <v>765</v>
      </c>
      <c r="AX1293" t="s">
        <v>990</v>
      </c>
      <c r="AY1293">
        <v>0</v>
      </c>
      <c r="AZ1293" t="s">
        <v>994</v>
      </c>
      <c r="BA1293">
        <v>1208540888389</v>
      </c>
      <c r="BD1293">
        <v>1</v>
      </c>
      <c r="BF1293" t="s">
        <v>3023</v>
      </c>
      <c r="BG1293">
        <v>1333314600</v>
      </c>
      <c r="BH1293" t="s">
        <v>995</v>
      </c>
      <c r="BI1293">
        <v>4</v>
      </c>
      <c r="BJ1293">
        <v>4</v>
      </c>
      <c r="BL1293" t="s">
        <v>2543</v>
      </c>
    </row>
    <row r="1294" spans="3:64">
      <c r="C1294" s="2">
        <v>244482</v>
      </c>
      <c r="D1294" s="2">
        <v>244482</v>
      </c>
      <c r="F1294">
        <v>489</v>
      </c>
      <c r="G1294" t="s">
        <v>2531</v>
      </c>
      <c r="H1294">
        <v>24</v>
      </c>
      <c r="I1294" t="s">
        <v>3017</v>
      </c>
      <c r="J1294" t="s">
        <v>985</v>
      </c>
      <c r="K1294" t="s">
        <v>986</v>
      </c>
      <c r="L1294">
        <v>923</v>
      </c>
      <c r="N1294" t="s">
        <v>3033</v>
      </c>
      <c r="O1294" t="s">
        <v>3034</v>
      </c>
      <c r="P1294">
        <v>1</v>
      </c>
      <c r="Q1294" t="s">
        <v>3035</v>
      </c>
      <c r="R1294" s="2">
        <v>244481</v>
      </c>
      <c r="S1294" s="2">
        <v>244482</v>
      </c>
      <c r="T1294" t="s">
        <v>3036</v>
      </c>
      <c r="U1294">
        <v>23000194</v>
      </c>
      <c r="V1294" t="s">
        <v>29</v>
      </c>
      <c r="W1294">
        <v>2</v>
      </c>
      <c r="X1294">
        <v>2</v>
      </c>
      <c r="Y1294">
        <v>2</v>
      </c>
      <c r="Z1294">
        <v>2</v>
      </c>
      <c r="AA1294">
        <v>0</v>
      </c>
      <c r="AB1294">
        <v>0</v>
      </c>
      <c r="AC1294">
        <v>0</v>
      </c>
      <c r="AD1294">
        <v>0</v>
      </c>
      <c r="AE1294">
        <v>2</v>
      </c>
      <c r="AF1294">
        <v>2</v>
      </c>
      <c r="AI1294" t="s">
        <v>3020</v>
      </c>
      <c r="AJ1294" t="s">
        <v>989</v>
      </c>
      <c r="AK1294" t="s">
        <v>1007</v>
      </c>
      <c r="AL1294" t="s">
        <v>1008</v>
      </c>
      <c r="AM1294" t="s">
        <v>1009</v>
      </c>
      <c r="AN1294" t="s">
        <v>2538</v>
      </c>
      <c r="AO1294" t="s">
        <v>2539</v>
      </c>
      <c r="AP1294">
        <v>10</v>
      </c>
      <c r="AQ1294">
        <v>1</v>
      </c>
      <c r="AT1294" t="s">
        <v>2540</v>
      </c>
      <c r="AU1294" t="s">
        <v>3037</v>
      </c>
      <c r="AV1294" t="s">
        <v>765</v>
      </c>
      <c r="AW1294" t="s">
        <v>765</v>
      </c>
      <c r="AX1294" t="s">
        <v>990</v>
      </c>
      <c r="AY1294">
        <v>0</v>
      </c>
      <c r="AZ1294" t="s">
        <v>994</v>
      </c>
      <c r="BA1294">
        <v>1208540888389</v>
      </c>
      <c r="BD1294">
        <v>1</v>
      </c>
      <c r="BF1294" t="s">
        <v>3023</v>
      </c>
      <c r="BG1294">
        <v>1333314600</v>
      </c>
      <c r="BH1294" t="s">
        <v>995</v>
      </c>
      <c r="BI1294">
        <v>2</v>
      </c>
      <c r="BJ1294">
        <v>2</v>
      </c>
      <c r="BL1294" t="s">
        <v>2543</v>
      </c>
    </row>
    <row r="1295" spans="3:64">
      <c r="C1295" s="2">
        <v>244482</v>
      </c>
      <c r="D1295" s="2">
        <v>244482</v>
      </c>
      <c r="F1295">
        <v>489</v>
      </c>
      <c r="G1295" t="s">
        <v>2531</v>
      </c>
      <c r="H1295">
        <v>24</v>
      </c>
      <c r="I1295" t="s">
        <v>3017</v>
      </c>
      <c r="J1295" t="s">
        <v>985</v>
      </c>
      <c r="K1295" t="s">
        <v>986</v>
      </c>
      <c r="L1295">
        <v>923</v>
      </c>
      <c r="N1295" t="s">
        <v>3033</v>
      </c>
      <c r="O1295" t="s">
        <v>3034</v>
      </c>
      <c r="P1295">
        <v>1</v>
      </c>
      <c r="Q1295" t="s">
        <v>3035</v>
      </c>
      <c r="R1295" s="2">
        <v>244481</v>
      </c>
      <c r="S1295" s="2">
        <v>244482</v>
      </c>
      <c r="T1295" t="s">
        <v>3036</v>
      </c>
      <c r="U1295">
        <v>23095553</v>
      </c>
      <c r="V1295" t="s">
        <v>67</v>
      </c>
      <c r="W1295">
        <v>12</v>
      </c>
      <c r="X1295">
        <v>12</v>
      </c>
      <c r="Y1295">
        <v>12</v>
      </c>
      <c r="Z1295">
        <v>12</v>
      </c>
      <c r="AA1295">
        <v>0</v>
      </c>
      <c r="AB1295">
        <v>0</v>
      </c>
      <c r="AC1295">
        <v>0</v>
      </c>
      <c r="AD1295">
        <v>0</v>
      </c>
      <c r="AE1295">
        <v>12</v>
      </c>
      <c r="AF1295">
        <v>12</v>
      </c>
      <c r="AI1295" t="s">
        <v>3020</v>
      </c>
      <c r="AJ1295" t="s">
        <v>989</v>
      </c>
      <c r="AK1295" t="s">
        <v>1007</v>
      </c>
      <c r="AL1295" t="s">
        <v>1008</v>
      </c>
      <c r="AM1295" t="s">
        <v>1009</v>
      </c>
      <c r="AN1295" t="s">
        <v>2538</v>
      </c>
      <c r="AO1295" t="s">
        <v>2539</v>
      </c>
      <c r="AP1295">
        <v>10</v>
      </c>
      <c r="AQ1295">
        <v>1</v>
      </c>
      <c r="AT1295" t="s">
        <v>2540</v>
      </c>
      <c r="AU1295" t="s">
        <v>3037</v>
      </c>
      <c r="AV1295" t="s">
        <v>765</v>
      </c>
      <c r="AW1295" t="s">
        <v>765</v>
      </c>
      <c r="AX1295" t="s">
        <v>990</v>
      </c>
      <c r="AY1295">
        <v>0</v>
      </c>
      <c r="AZ1295" t="s">
        <v>994</v>
      </c>
      <c r="BA1295">
        <v>1208540888389</v>
      </c>
      <c r="BD1295">
        <v>1</v>
      </c>
      <c r="BF1295" t="s">
        <v>3023</v>
      </c>
      <c r="BG1295">
        <v>1333314600</v>
      </c>
      <c r="BH1295" t="s">
        <v>995</v>
      </c>
      <c r="BI1295">
        <v>12</v>
      </c>
      <c r="BJ1295">
        <v>12</v>
      </c>
      <c r="BL1295" t="s">
        <v>2543</v>
      </c>
    </row>
    <row r="1296" spans="3:64">
      <c r="C1296" s="2">
        <v>244482</v>
      </c>
      <c r="D1296" s="2">
        <v>244482</v>
      </c>
      <c r="F1296">
        <v>489</v>
      </c>
      <c r="G1296" t="s">
        <v>2531</v>
      </c>
      <c r="H1296">
        <v>24</v>
      </c>
      <c r="I1296" t="s">
        <v>3017</v>
      </c>
      <c r="J1296" t="s">
        <v>985</v>
      </c>
      <c r="K1296" t="s">
        <v>986</v>
      </c>
      <c r="L1296">
        <v>923</v>
      </c>
      <c r="N1296" t="s">
        <v>3038</v>
      </c>
      <c r="O1296" t="s">
        <v>2894</v>
      </c>
      <c r="P1296">
        <v>1</v>
      </c>
      <c r="Q1296" t="s">
        <v>2895</v>
      </c>
      <c r="R1296" s="2">
        <v>244481</v>
      </c>
      <c r="S1296" s="2">
        <v>244482</v>
      </c>
      <c r="T1296" t="s">
        <v>3039</v>
      </c>
      <c r="U1296">
        <v>23015265</v>
      </c>
      <c r="V1296" t="s">
        <v>181</v>
      </c>
      <c r="W1296">
        <v>10</v>
      </c>
      <c r="X1296">
        <v>10</v>
      </c>
      <c r="Y1296">
        <v>10</v>
      </c>
      <c r="Z1296">
        <v>10</v>
      </c>
      <c r="AA1296">
        <v>0</v>
      </c>
      <c r="AB1296">
        <v>0</v>
      </c>
      <c r="AC1296">
        <v>0</v>
      </c>
      <c r="AD1296">
        <v>0</v>
      </c>
      <c r="AE1296">
        <v>10</v>
      </c>
      <c r="AF1296">
        <v>10</v>
      </c>
      <c r="AI1296" t="s">
        <v>3020</v>
      </c>
      <c r="AJ1296" t="s">
        <v>989</v>
      </c>
      <c r="AK1296" t="s">
        <v>1039</v>
      </c>
      <c r="AL1296" t="s">
        <v>1008</v>
      </c>
      <c r="AM1296" t="s">
        <v>1009</v>
      </c>
      <c r="AN1296" t="s">
        <v>2538</v>
      </c>
      <c r="AO1296" t="s">
        <v>2539</v>
      </c>
      <c r="AP1296">
        <v>10</v>
      </c>
      <c r="AQ1296">
        <v>1</v>
      </c>
      <c r="AT1296" t="s">
        <v>2540</v>
      </c>
      <c r="AU1296" t="s">
        <v>3037</v>
      </c>
      <c r="AV1296" t="s">
        <v>765</v>
      </c>
      <c r="AW1296" t="s">
        <v>765</v>
      </c>
      <c r="AX1296" t="s">
        <v>990</v>
      </c>
      <c r="AY1296">
        <v>0</v>
      </c>
      <c r="AZ1296" t="s">
        <v>994</v>
      </c>
      <c r="BA1296">
        <v>1208540888394</v>
      </c>
      <c r="BD1296">
        <v>1</v>
      </c>
      <c r="BF1296" t="s">
        <v>3023</v>
      </c>
      <c r="BG1296">
        <v>1333314600</v>
      </c>
      <c r="BH1296" t="s">
        <v>995</v>
      </c>
      <c r="BI1296">
        <v>10</v>
      </c>
      <c r="BJ1296">
        <v>10</v>
      </c>
      <c r="BL1296" t="s">
        <v>2543</v>
      </c>
    </row>
    <row r="1297" spans="3:64">
      <c r="C1297" s="2">
        <v>244482</v>
      </c>
      <c r="D1297" s="2">
        <v>244482</v>
      </c>
      <c r="F1297">
        <v>489</v>
      </c>
      <c r="G1297" t="s">
        <v>2531</v>
      </c>
      <c r="H1297">
        <v>24</v>
      </c>
      <c r="I1297" t="s">
        <v>3017</v>
      </c>
      <c r="J1297" t="s">
        <v>985</v>
      </c>
      <c r="K1297" t="s">
        <v>986</v>
      </c>
      <c r="L1297">
        <v>923</v>
      </c>
      <c r="N1297" t="s">
        <v>3038</v>
      </c>
      <c r="O1297" t="s">
        <v>2894</v>
      </c>
      <c r="P1297">
        <v>1</v>
      </c>
      <c r="Q1297" t="s">
        <v>2895</v>
      </c>
      <c r="R1297" s="2">
        <v>244481</v>
      </c>
      <c r="S1297" s="2">
        <v>244482</v>
      </c>
      <c r="T1297" t="s">
        <v>3039</v>
      </c>
      <c r="U1297">
        <v>23015267</v>
      </c>
      <c r="V1297" t="s">
        <v>183</v>
      </c>
      <c r="W1297">
        <v>10</v>
      </c>
      <c r="X1297">
        <v>10</v>
      </c>
      <c r="Y1297">
        <v>10</v>
      </c>
      <c r="Z1297">
        <v>10</v>
      </c>
      <c r="AA1297">
        <v>0</v>
      </c>
      <c r="AB1297">
        <v>0</v>
      </c>
      <c r="AC1297">
        <v>0</v>
      </c>
      <c r="AD1297">
        <v>0</v>
      </c>
      <c r="AE1297">
        <v>10</v>
      </c>
      <c r="AF1297">
        <v>10</v>
      </c>
      <c r="AI1297" t="s">
        <v>3020</v>
      </c>
      <c r="AJ1297" t="s">
        <v>989</v>
      </c>
      <c r="AK1297" t="s">
        <v>1039</v>
      </c>
      <c r="AL1297" t="s">
        <v>1008</v>
      </c>
      <c r="AM1297" t="s">
        <v>1009</v>
      </c>
      <c r="AN1297" t="s">
        <v>2538</v>
      </c>
      <c r="AO1297" t="s">
        <v>2539</v>
      </c>
      <c r="AP1297">
        <v>10</v>
      </c>
      <c r="AQ1297">
        <v>1</v>
      </c>
      <c r="AT1297" t="s">
        <v>2540</v>
      </c>
      <c r="AU1297" t="s">
        <v>3037</v>
      </c>
      <c r="AV1297" t="s">
        <v>765</v>
      </c>
      <c r="AW1297" t="s">
        <v>765</v>
      </c>
      <c r="AX1297" t="s">
        <v>990</v>
      </c>
      <c r="AY1297">
        <v>0</v>
      </c>
      <c r="AZ1297" t="s">
        <v>994</v>
      </c>
      <c r="BA1297">
        <v>1208540888394</v>
      </c>
      <c r="BD1297">
        <v>1</v>
      </c>
      <c r="BF1297" t="s">
        <v>3023</v>
      </c>
      <c r="BG1297">
        <v>1333314600</v>
      </c>
      <c r="BH1297" t="s">
        <v>995</v>
      </c>
      <c r="BI1297">
        <v>10</v>
      </c>
      <c r="BJ1297">
        <v>10</v>
      </c>
      <c r="BL1297" t="s">
        <v>2543</v>
      </c>
    </row>
    <row r="1298" spans="3:64">
      <c r="C1298" s="2">
        <v>244482</v>
      </c>
      <c r="D1298" s="2">
        <v>244482</v>
      </c>
      <c r="F1298">
        <v>489</v>
      </c>
      <c r="G1298" t="s">
        <v>2531</v>
      </c>
      <c r="H1298">
        <v>24</v>
      </c>
      <c r="I1298" t="s">
        <v>3017</v>
      </c>
      <c r="J1298" t="s">
        <v>985</v>
      </c>
      <c r="K1298" t="s">
        <v>986</v>
      </c>
      <c r="L1298">
        <v>923</v>
      </c>
      <c r="N1298" t="s">
        <v>3040</v>
      </c>
      <c r="O1298" t="s">
        <v>2870</v>
      </c>
      <c r="P1298">
        <v>1</v>
      </c>
      <c r="Q1298" t="s">
        <v>2871</v>
      </c>
      <c r="R1298" s="2">
        <v>244481</v>
      </c>
      <c r="S1298" s="2">
        <v>244482</v>
      </c>
      <c r="T1298" t="s">
        <v>3041</v>
      </c>
      <c r="U1298">
        <v>23090984</v>
      </c>
      <c r="V1298" t="s">
        <v>227</v>
      </c>
      <c r="W1298">
        <v>12</v>
      </c>
      <c r="X1298">
        <v>12</v>
      </c>
      <c r="Y1298">
        <v>12</v>
      </c>
      <c r="Z1298">
        <v>12</v>
      </c>
      <c r="AA1298">
        <v>0</v>
      </c>
      <c r="AB1298">
        <v>0</v>
      </c>
      <c r="AC1298">
        <v>0</v>
      </c>
      <c r="AD1298">
        <v>0</v>
      </c>
      <c r="AE1298">
        <v>12</v>
      </c>
      <c r="AF1298">
        <v>12</v>
      </c>
      <c r="AI1298" t="s">
        <v>3020</v>
      </c>
      <c r="AJ1298" t="s">
        <v>989</v>
      </c>
      <c r="AK1298" t="s">
        <v>1039</v>
      </c>
      <c r="AL1298" t="s">
        <v>1008</v>
      </c>
      <c r="AM1298" t="s">
        <v>1009</v>
      </c>
      <c r="AN1298" t="s">
        <v>2538</v>
      </c>
      <c r="AO1298" t="s">
        <v>2539</v>
      </c>
      <c r="AP1298">
        <v>10</v>
      </c>
      <c r="AQ1298">
        <v>1</v>
      </c>
      <c r="AT1298" t="s">
        <v>2540</v>
      </c>
      <c r="AU1298" t="s">
        <v>3037</v>
      </c>
      <c r="AV1298" t="s">
        <v>765</v>
      </c>
      <c r="AW1298" t="s">
        <v>765</v>
      </c>
      <c r="AX1298" t="s">
        <v>990</v>
      </c>
      <c r="AY1298">
        <v>0</v>
      </c>
      <c r="AZ1298" t="s">
        <v>994</v>
      </c>
      <c r="BA1298">
        <v>1208540888455</v>
      </c>
      <c r="BD1298">
        <v>1</v>
      </c>
      <c r="BF1298" t="s">
        <v>3023</v>
      </c>
      <c r="BG1298">
        <v>1333314600</v>
      </c>
      <c r="BH1298" t="s">
        <v>995</v>
      </c>
      <c r="BI1298">
        <v>12</v>
      </c>
      <c r="BJ1298">
        <v>12</v>
      </c>
      <c r="BL1298" t="s">
        <v>2543</v>
      </c>
    </row>
    <row r="1299" spans="3:64">
      <c r="C1299" s="2">
        <v>244482</v>
      </c>
      <c r="D1299" s="2">
        <v>244482</v>
      </c>
      <c r="F1299">
        <v>489</v>
      </c>
      <c r="G1299" t="s">
        <v>2531</v>
      </c>
      <c r="H1299">
        <v>24</v>
      </c>
      <c r="I1299" t="s">
        <v>3017</v>
      </c>
      <c r="J1299" t="s">
        <v>985</v>
      </c>
      <c r="K1299" t="s">
        <v>986</v>
      </c>
      <c r="L1299">
        <v>923</v>
      </c>
      <c r="N1299" t="s">
        <v>3033</v>
      </c>
      <c r="O1299" t="s">
        <v>3034</v>
      </c>
      <c r="P1299">
        <v>1</v>
      </c>
      <c r="Q1299" t="s">
        <v>3035</v>
      </c>
      <c r="R1299" s="2">
        <v>244481</v>
      </c>
      <c r="S1299" s="2">
        <v>244482</v>
      </c>
      <c r="T1299" t="s">
        <v>3042</v>
      </c>
      <c r="U1299">
        <v>23092113</v>
      </c>
      <c r="V1299" t="s">
        <v>3043</v>
      </c>
      <c r="W1299">
        <v>5</v>
      </c>
      <c r="X1299">
        <v>5</v>
      </c>
      <c r="Y1299">
        <v>5</v>
      </c>
      <c r="Z1299">
        <v>5</v>
      </c>
      <c r="AA1299">
        <v>0</v>
      </c>
      <c r="AB1299">
        <v>0</v>
      </c>
      <c r="AC1299">
        <v>0</v>
      </c>
      <c r="AD1299">
        <v>0</v>
      </c>
      <c r="AE1299">
        <v>5</v>
      </c>
      <c r="AF1299">
        <v>5</v>
      </c>
      <c r="AI1299" t="s">
        <v>3020</v>
      </c>
      <c r="AJ1299" t="s">
        <v>989</v>
      </c>
      <c r="AK1299" t="s">
        <v>1007</v>
      </c>
      <c r="AL1299" t="s">
        <v>1008</v>
      </c>
      <c r="AM1299" t="s">
        <v>1009</v>
      </c>
      <c r="AN1299" t="s">
        <v>2538</v>
      </c>
      <c r="AO1299" t="s">
        <v>2539</v>
      </c>
      <c r="AP1299">
        <v>10</v>
      </c>
      <c r="AQ1299">
        <v>1</v>
      </c>
      <c r="AT1299" t="s">
        <v>2540</v>
      </c>
      <c r="AU1299" t="s">
        <v>3037</v>
      </c>
      <c r="AV1299" t="s">
        <v>765</v>
      </c>
      <c r="AW1299" t="s">
        <v>765</v>
      </c>
      <c r="AX1299" t="s">
        <v>990</v>
      </c>
      <c r="AY1299">
        <v>0</v>
      </c>
      <c r="AZ1299" t="s">
        <v>994</v>
      </c>
      <c r="BA1299">
        <v>1208540888467</v>
      </c>
      <c r="BD1299">
        <v>1</v>
      </c>
      <c r="BF1299" t="s">
        <v>3023</v>
      </c>
      <c r="BG1299">
        <v>1333314600</v>
      </c>
      <c r="BH1299" t="s">
        <v>995</v>
      </c>
      <c r="BI1299">
        <v>5</v>
      </c>
      <c r="BJ1299">
        <v>5</v>
      </c>
      <c r="BL1299" t="s">
        <v>2543</v>
      </c>
    </row>
    <row r="1300" spans="3:64">
      <c r="C1300" s="2">
        <v>244482</v>
      </c>
      <c r="D1300" s="2">
        <v>244482</v>
      </c>
      <c r="F1300">
        <v>489</v>
      </c>
      <c r="G1300" t="s">
        <v>2531</v>
      </c>
      <c r="H1300">
        <v>24</v>
      </c>
      <c r="I1300" t="s">
        <v>3017</v>
      </c>
      <c r="J1300" t="s">
        <v>985</v>
      </c>
      <c r="K1300" t="s">
        <v>986</v>
      </c>
      <c r="L1300">
        <v>923</v>
      </c>
      <c r="N1300" t="s">
        <v>3033</v>
      </c>
      <c r="O1300" t="s">
        <v>3034</v>
      </c>
      <c r="P1300">
        <v>1</v>
      </c>
      <c r="Q1300" t="s">
        <v>3035</v>
      </c>
      <c r="R1300" s="2">
        <v>244481</v>
      </c>
      <c r="S1300" s="2">
        <v>244482</v>
      </c>
      <c r="T1300" t="s">
        <v>3042</v>
      </c>
      <c r="U1300">
        <v>23057688</v>
      </c>
      <c r="V1300" t="s">
        <v>61</v>
      </c>
      <c r="W1300">
        <v>15</v>
      </c>
      <c r="X1300">
        <v>15</v>
      </c>
      <c r="Y1300">
        <v>15</v>
      </c>
      <c r="Z1300">
        <v>15</v>
      </c>
      <c r="AA1300">
        <v>0</v>
      </c>
      <c r="AB1300">
        <v>0</v>
      </c>
      <c r="AC1300">
        <v>0</v>
      </c>
      <c r="AD1300">
        <v>0</v>
      </c>
      <c r="AE1300">
        <v>15</v>
      </c>
      <c r="AF1300">
        <v>15</v>
      </c>
      <c r="AI1300" t="s">
        <v>3020</v>
      </c>
      <c r="AJ1300" t="s">
        <v>989</v>
      </c>
      <c r="AK1300" t="s">
        <v>1007</v>
      </c>
      <c r="AL1300" t="s">
        <v>1008</v>
      </c>
      <c r="AM1300" t="s">
        <v>1009</v>
      </c>
      <c r="AN1300" t="s">
        <v>2538</v>
      </c>
      <c r="AO1300" t="s">
        <v>2539</v>
      </c>
      <c r="AP1300">
        <v>10</v>
      </c>
      <c r="AQ1300">
        <v>1</v>
      </c>
      <c r="AT1300" t="s">
        <v>2540</v>
      </c>
      <c r="AU1300" t="s">
        <v>3037</v>
      </c>
      <c r="AV1300" t="s">
        <v>765</v>
      </c>
      <c r="AW1300" t="s">
        <v>765</v>
      </c>
      <c r="AX1300" t="s">
        <v>990</v>
      </c>
      <c r="AY1300">
        <v>0</v>
      </c>
      <c r="AZ1300" t="s">
        <v>994</v>
      </c>
      <c r="BA1300">
        <v>1208540888467</v>
      </c>
      <c r="BD1300">
        <v>1</v>
      </c>
      <c r="BF1300" t="s">
        <v>3023</v>
      </c>
      <c r="BG1300">
        <v>1333314600</v>
      </c>
      <c r="BH1300" t="s">
        <v>995</v>
      </c>
      <c r="BI1300">
        <v>15</v>
      </c>
      <c r="BJ1300">
        <v>15</v>
      </c>
      <c r="BL1300" t="s">
        <v>2543</v>
      </c>
    </row>
    <row r="1301" spans="3:64">
      <c r="C1301" s="2">
        <v>244482</v>
      </c>
      <c r="D1301" s="2">
        <v>244482</v>
      </c>
      <c r="F1301">
        <v>489</v>
      </c>
      <c r="G1301" t="s">
        <v>2531</v>
      </c>
      <c r="H1301">
        <v>24</v>
      </c>
      <c r="I1301" t="s">
        <v>3017</v>
      </c>
      <c r="J1301" t="s">
        <v>985</v>
      </c>
      <c r="K1301" t="s">
        <v>986</v>
      </c>
      <c r="L1301">
        <v>923</v>
      </c>
      <c r="N1301" t="s">
        <v>3044</v>
      </c>
      <c r="O1301" t="s">
        <v>2585</v>
      </c>
      <c r="P1301">
        <v>1</v>
      </c>
      <c r="Q1301" t="s">
        <v>2586</v>
      </c>
      <c r="R1301" s="2">
        <v>244481</v>
      </c>
      <c r="S1301" s="2">
        <v>244482</v>
      </c>
      <c r="T1301" t="s">
        <v>3045</v>
      </c>
      <c r="U1301">
        <v>23057674</v>
      </c>
      <c r="V1301" t="s">
        <v>223</v>
      </c>
      <c r="W1301">
        <v>10</v>
      </c>
      <c r="X1301">
        <v>10</v>
      </c>
      <c r="Y1301">
        <v>10</v>
      </c>
      <c r="Z1301">
        <v>10</v>
      </c>
      <c r="AA1301">
        <v>0</v>
      </c>
      <c r="AB1301">
        <v>0</v>
      </c>
      <c r="AC1301">
        <v>0</v>
      </c>
      <c r="AD1301">
        <v>0</v>
      </c>
      <c r="AE1301">
        <v>10</v>
      </c>
      <c r="AF1301">
        <v>10</v>
      </c>
      <c r="AI1301" t="s">
        <v>3020</v>
      </c>
      <c r="AJ1301" t="s">
        <v>989</v>
      </c>
      <c r="AK1301" t="s">
        <v>1039</v>
      </c>
      <c r="AL1301" t="s">
        <v>1008</v>
      </c>
      <c r="AM1301" t="s">
        <v>1009</v>
      </c>
      <c r="AN1301" t="s">
        <v>2538</v>
      </c>
      <c r="AO1301" t="s">
        <v>2539</v>
      </c>
      <c r="AP1301">
        <v>10</v>
      </c>
      <c r="AQ1301">
        <v>1</v>
      </c>
      <c r="AT1301" t="s">
        <v>2540</v>
      </c>
      <c r="AU1301" t="s">
        <v>3046</v>
      </c>
      <c r="AV1301" t="s">
        <v>765</v>
      </c>
      <c r="AW1301" t="s">
        <v>765</v>
      </c>
      <c r="AX1301" t="s">
        <v>990</v>
      </c>
      <c r="AY1301">
        <v>0</v>
      </c>
      <c r="AZ1301" t="s">
        <v>994</v>
      </c>
      <c r="BA1301">
        <v>1208540888520</v>
      </c>
      <c r="BD1301">
        <v>1</v>
      </c>
      <c r="BF1301" t="s">
        <v>3023</v>
      </c>
      <c r="BG1301">
        <v>1333314600</v>
      </c>
      <c r="BH1301" t="s">
        <v>995</v>
      </c>
      <c r="BI1301">
        <v>10</v>
      </c>
      <c r="BJ1301">
        <v>10</v>
      </c>
      <c r="BL1301" t="s">
        <v>2543</v>
      </c>
    </row>
    <row r="1302" spans="3:64">
      <c r="C1302" s="2">
        <v>244482</v>
      </c>
      <c r="D1302" s="2">
        <v>244482</v>
      </c>
      <c r="F1302">
        <v>489</v>
      </c>
      <c r="G1302" t="s">
        <v>2531</v>
      </c>
      <c r="H1302">
        <v>24</v>
      </c>
      <c r="I1302" t="s">
        <v>3017</v>
      </c>
      <c r="J1302" t="s">
        <v>985</v>
      </c>
      <c r="K1302" t="s">
        <v>986</v>
      </c>
      <c r="L1302">
        <v>923</v>
      </c>
      <c r="N1302" t="s">
        <v>3044</v>
      </c>
      <c r="O1302" t="s">
        <v>2585</v>
      </c>
      <c r="P1302">
        <v>1</v>
      </c>
      <c r="Q1302" t="s">
        <v>2586</v>
      </c>
      <c r="R1302" s="2">
        <v>244481</v>
      </c>
      <c r="S1302" s="2">
        <v>244482</v>
      </c>
      <c r="T1302" t="s">
        <v>3045</v>
      </c>
      <c r="U1302">
        <v>23057676</v>
      </c>
      <c r="V1302" t="s">
        <v>205</v>
      </c>
      <c r="W1302">
        <v>12</v>
      </c>
      <c r="X1302">
        <v>12</v>
      </c>
      <c r="Y1302">
        <v>12</v>
      </c>
      <c r="Z1302">
        <v>12</v>
      </c>
      <c r="AA1302">
        <v>0</v>
      </c>
      <c r="AB1302">
        <v>0</v>
      </c>
      <c r="AC1302">
        <v>0</v>
      </c>
      <c r="AD1302">
        <v>0</v>
      </c>
      <c r="AE1302">
        <v>12</v>
      </c>
      <c r="AF1302">
        <v>12</v>
      </c>
      <c r="AI1302" t="s">
        <v>3020</v>
      </c>
      <c r="AJ1302" t="s">
        <v>989</v>
      </c>
      <c r="AK1302" t="s">
        <v>1039</v>
      </c>
      <c r="AL1302" t="s">
        <v>1008</v>
      </c>
      <c r="AM1302" t="s">
        <v>1009</v>
      </c>
      <c r="AN1302" t="s">
        <v>2538</v>
      </c>
      <c r="AO1302" t="s">
        <v>2539</v>
      </c>
      <c r="AP1302">
        <v>10</v>
      </c>
      <c r="AQ1302">
        <v>1</v>
      </c>
      <c r="AT1302" t="s">
        <v>2540</v>
      </c>
      <c r="AU1302" t="s">
        <v>3046</v>
      </c>
      <c r="AV1302" t="s">
        <v>765</v>
      </c>
      <c r="AW1302" t="s">
        <v>765</v>
      </c>
      <c r="AX1302" t="s">
        <v>990</v>
      </c>
      <c r="AY1302">
        <v>0</v>
      </c>
      <c r="AZ1302" t="s">
        <v>994</v>
      </c>
      <c r="BA1302">
        <v>1208540888520</v>
      </c>
      <c r="BD1302">
        <v>1</v>
      </c>
      <c r="BF1302" t="s">
        <v>3023</v>
      </c>
      <c r="BG1302">
        <v>1333314600</v>
      </c>
      <c r="BH1302" t="s">
        <v>995</v>
      </c>
      <c r="BI1302">
        <v>12</v>
      </c>
      <c r="BJ1302">
        <v>12</v>
      </c>
      <c r="BL1302" t="s">
        <v>2543</v>
      </c>
    </row>
    <row r="1303" spans="3:64">
      <c r="C1303" s="2">
        <v>244482</v>
      </c>
      <c r="D1303" s="2">
        <v>244482</v>
      </c>
      <c r="F1303">
        <v>489</v>
      </c>
      <c r="G1303" t="s">
        <v>2531</v>
      </c>
      <c r="H1303">
        <v>24</v>
      </c>
      <c r="I1303" t="s">
        <v>3017</v>
      </c>
      <c r="J1303" t="s">
        <v>985</v>
      </c>
      <c r="K1303" t="s">
        <v>986</v>
      </c>
      <c r="L1303">
        <v>923</v>
      </c>
      <c r="N1303" t="s">
        <v>3047</v>
      </c>
      <c r="O1303" t="s">
        <v>3048</v>
      </c>
      <c r="P1303">
        <v>1</v>
      </c>
      <c r="Q1303" t="s">
        <v>3049</v>
      </c>
      <c r="R1303" s="2">
        <v>244481</v>
      </c>
      <c r="S1303" s="2">
        <v>244482</v>
      </c>
      <c r="T1303" t="s">
        <v>3050</v>
      </c>
      <c r="U1303">
        <v>23057698</v>
      </c>
      <c r="V1303" t="s">
        <v>271</v>
      </c>
      <c r="W1303">
        <v>80</v>
      </c>
      <c r="X1303">
        <v>80</v>
      </c>
      <c r="Y1303">
        <v>80</v>
      </c>
      <c r="Z1303">
        <v>80</v>
      </c>
      <c r="AA1303">
        <v>0</v>
      </c>
      <c r="AB1303">
        <v>0</v>
      </c>
      <c r="AC1303">
        <v>0</v>
      </c>
      <c r="AD1303">
        <v>0</v>
      </c>
      <c r="AE1303">
        <v>80</v>
      </c>
      <c r="AF1303">
        <v>80</v>
      </c>
      <c r="AI1303" t="s">
        <v>3020</v>
      </c>
      <c r="AJ1303" t="s">
        <v>989</v>
      </c>
      <c r="AK1303" t="s">
        <v>1039</v>
      </c>
      <c r="AL1303" t="s">
        <v>1008</v>
      </c>
      <c r="AM1303" t="s">
        <v>1009</v>
      </c>
      <c r="AN1303" t="s">
        <v>2538</v>
      </c>
      <c r="AO1303" t="s">
        <v>2539</v>
      </c>
      <c r="AP1303">
        <v>10</v>
      </c>
      <c r="AQ1303">
        <v>1</v>
      </c>
      <c r="AT1303" t="s">
        <v>2540</v>
      </c>
      <c r="AU1303" t="s">
        <v>3051</v>
      </c>
      <c r="AV1303" t="s">
        <v>765</v>
      </c>
      <c r="AW1303" t="s">
        <v>765</v>
      </c>
      <c r="AX1303" t="s">
        <v>990</v>
      </c>
      <c r="AY1303">
        <v>0</v>
      </c>
      <c r="AZ1303" t="s">
        <v>994</v>
      </c>
      <c r="BA1303">
        <v>1209040888546</v>
      </c>
      <c r="BD1303">
        <v>1</v>
      </c>
      <c r="BF1303" t="s">
        <v>3023</v>
      </c>
      <c r="BG1303">
        <v>1333314600</v>
      </c>
      <c r="BH1303" t="s">
        <v>995</v>
      </c>
      <c r="BI1303">
        <v>80</v>
      </c>
      <c r="BJ1303">
        <v>80</v>
      </c>
      <c r="BL1303" t="s">
        <v>2543</v>
      </c>
    </row>
    <row r="1304" spans="3:64">
      <c r="C1304" s="2">
        <v>244482</v>
      </c>
      <c r="D1304" s="2">
        <v>244482</v>
      </c>
      <c r="F1304">
        <v>489</v>
      </c>
      <c r="G1304" t="s">
        <v>2531</v>
      </c>
      <c r="H1304">
        <v>24</v>
      </c>
      <c r="I1304" t="s">
        <v>3017</v>
      </c>
      <c r="J1304" t="s">
        <v>985</v>
      </c>
      <c r="K1304" t="s">
        <v>986</v>
      </c>
      <c r="L1304">
        <v>923</v>
      </c>
      <c r="N1304" t="s">
        <v>3047</v>
      </c>
      <c r="O1304" t="s">
        <v>3048</v>
      </c>
      <c r="P1304">
        <v>1</v>
      </c>
      <c r="Q1304" t="s">
        <v>3049</v>
      </c>
      <c r="R1304" s="2">
        <v>244481</v>
      </c>
      <c r="S1304" s="2">
        <v>244482</v>
      </c>
      <c r="T1304" t="s">
        <v>3050</v>
      </c>
      <c r="U1304">
        <v>23086967</v>
      </c>
      <c r="V1304" t="s">
        <v>209</v>
      </c>
      <c r="W1304">
        <v>15</v>
      </c>
      <c r="X1304">
        <v>15</v>
      </c>
      <c r="Y1304">
        <v>15</v>
      </c>
      <c r="Z1304">
        <v>15</v>
      </c>
      <c r="AA1304">
        <v>0</v>
      </c>
      <c r="AB1304">
        <v>0</v>
      </c>
      <c r="AC1304">
        <v>0</v>
      </c>
      <c r="AD1304">
        <v>0</v>
      </c>
      <c r="AE1304">
        <v>15</v>
      </c>
      <c r="AF1304">
        <v>15</v>
      </c>
      <c r="AI1304" t="s">
        <v>3020</v>
      </c>
      <c r="AJ1304" t="s">
        <v>989</v>
      </c>
      <c r="AK1304" t="s">
        <v>1039</v>
      </c>
      <c r="AL1304" t="s">
        <v>1008</v>
      </c>
      <c r="AM1304" t="s">
        <v>1009</v>
      </c>
      <c r="AN1304" t="s">
        <v>2538</v>
      </c>
      <c r="AO1304" t="s">
        <v>2539</v>
      </c>
      <c r="AP1304">
        <v>10</v>
      </c>
      <c r="AQ1304">
        <v>1</v>
      </c>
      <c r="AT1304" t="s">
        <v>2540</v>
      </c>
      <c r="AU1304" t="s">
        <v>3051</v>
      </c>
      <c r="AV1304" t="s">
        <v>765</v>
      </c>
      <c r="AW1304" t="s">
        <v>765</v>
      </c>
      <c r="AX1304" t="s">
        <v>990</v>
      </c>
      <c r="AY1304">
        <v>0</v>
      </c>
      <c r="AZ1304" t="s">
        <v>994</v>
      </c>
      <c r="BA1304">
        <v>1209040888546</v>
      </c>
      <c r="BD1304">
        <v>1</v>
      </c>
      <c r="BF1304" t="s">
        <v>3023</v>
      </c>
      <c r="BG1304">
        <v>1333314600</v>
      </c>
      <c r="BH1304" t="s">
        <v>995</v>
      </c>
      <c r="BI1304">
        <v>15</v>
      </c>
      <c r="BJ1304">
        <v>15</v>
      </c>
      <c r="BL1304" t="s">
        <v>2543</v>
      </c>
    </row>
    <row r="1305" spans="3:64">
      <c r="C1305" s="2">
        <v>244482</v>
      </c>
      <c r="D1305" s="2">
        <v>244482</v>
      </c>
      <c r="F1305">
        <v>489</v>
      </c>
      <c r="G1305" t="s">
        <v>2531</v>
      </c>
      <c r="H1305">
        <v>24</v>
      </c>
      <c r="I1305" t="s">
        <v>3017</v>
      </c>
      <c r="J1305" t="s">
        <v>985</v>
      </c>
      <c r="K1305" t="s">
        <v>986</v>
      </c>
      <c r="L1305">
        <v>923</v>
      </c>
      <c r="N1305" t="s">
        <v>3047</v>
      </c>
      <c r="O1305" t="s">
        <v>3048</v>
      </c>
      <c r="P1305">
        <v>1</v>
      </c>
      <c r="Q1305" t="s">
        <v>3049</v>
      </c>
      <c r="R1305" s="2">
        <v>244481</v>
      </c>
      <c r="S1305" s="2">
        <v>244482</v>
      </c>
      <c r="T1305" t="s">
        <v>3050</v>
      </c>
      <c r="U1305">
        <v>23090975</v>
      </c>
      <c r="V1305" t="s">
        <v>249</v>
      </c>
      <c r="W1305">
        <v>9</v>
      </c>
      <c r="X1305">
        <v>9</v>
      </c>
      <c r="Y1305">
        <v>9</v>
      </c>
      <c r="Z1305">
        <v>9</v>
      </c>
      <c r="AA1305">
        <v>0</v>
      </c>
      <c r="AB1305">
        <v>0</v>
      </c>
      <c r="AC1305">
        <v>0</v>
      </c>
      <c r="AD1305">
        <v>0</v>
      </c>
      <c r="AE1305">
        <v>9</v>
      </c>
      <c r="AF1305">
        <v>9</v>
      </c>
      <c r="AI1305" t="s">
        <v>3020</v>
      </c>
      <c r="AJ1305" t="s">
        <v>989</v>
      </c>
      <c r="AK1305" t="s">
        <v>1039</v>
      </c>
      <c r="AL1305" t="s">
        <v>1008</v>
      </c>
      <c r="AM1305" t="s">
        <v>1009</v>
      </c>
      <c r="AN1305" t="s">
        <v>2538</v>
      </c>
      <c r="AO1305" t="s">
        <v>2539</v>
      </c>
      <c r="AP1305">
        <v>10</v>
      </c>
      <c r="AQ1305">
        <v>1</v>
      </c>
      <c r="AT1305" t="s">
        <v>2540</v>
      </c>
      <c r="AU1305" t="s">
        <v>3051</v>
      </c>
      <c r="AV1305" t="s">
        <v>765</v>
      </c>
      <c r="AW1305" t="s">
        <v>765</v>
      </c>
      <c r="AX1305" t="s">
        <v>990</v>
      </c>
      <c r="AY1305">
        <v>0</v>
      </c>
      <c r="AZ1305" t="s">
        <v>994</v>
      </c>
      <c r="BA1305">
        <v>1209040888546</v>
      </c>
      <c r="BD1305">
        <v>1</v>
      </c>
      <c r="BF1305" t="s">
        <v>3023</v>
      </c>
      <c r="BG1305">
        <v>1333314600</v>
      </c>
      <c r="BH1305" t="s">
        <v>995</v>
      </c>
      <c r="BI1305">
        <v>9</v>
      </c>
      <c r="BJ1305">
        <v>9</v>
      </c>
      <c r="BL1305" t="s">
        <v>2543</v>
      </c>
    </row>
    <row r="1306" spans="3:64">
      <c r="C1306" s="2">
        <v>244482</v>
      </c>
      <c r="D1306" s="2">
        <v>244482</v>
      </c>
      <c r="F1306">
        <v>489</v>
      </c>
      <c r="G1306" t="s">
        <v>2531</v>
      </c>
      <c r="H1306">
        <v>24</v>
      </c>
      <c r="I1306" t="s">
        <v>3017</v>
      </c>
      <c r="J1306" t="s">
        <v>985</v>
      </c>
      <c r="K1306" t="s">
        <v>986</v>
      </c>
      <c r="L1306">
        <v>923</v>
      </c>
      <c r="N1306" t="s">
        <v>3047</v>
      </c>
      <c r="O1306" t="s">
        <v>3048</v>
      </c>
      <c r="P1306">
        <v>1</v>
      </c>
      <c r="Q1306" t="s">
        <v>3049</v>
      </c>
      <c r="R1306" s="2">
        <v>244481</v>
      </c>
      <c r="S1306" s="2">
        <v>244482</v>
      </c>
      <c r="T1306" t="s">
        <v>3050</v>
      </c>
      <c r="U1306">
        <v>23086965</v>
      </c>
      <c r="V1306" t="s">
        <v>225</v>
      </c>
      <c r="W1306">
        <v>15</v>
      </c>
      <c r="X1306">
        <v>15</v>
      </c>
      <c r="Y1306">
        <v>15</v>
      </c>
      <c r="Z1306">
        <v>15</v>
      </c>
      <c r="AA1306">
        <v>0</v>
      </c>
      <c r="AB1306">
        <v>0</v>
      </c>
      <c r="AC1306">
        <v>0</v>
      </c>
      <c r="AD1306">
        <v>0</v>
      </c>
      <c r="AE1306">
        <v>15</v>
      </c>
      <c r="AF1306">
        <v>15</v>
      </c>
      <c r="AI1306" t="s">
        <v>3020</v>
      </c>
      <c r="AJ1306" t="s">
        <v>989</v>
      </c>
      <c r="AK1306" t="s">
        <v>1039</v>
      </c>
      <c r="AL1306" t="s">
        <v>1008</v>
      </c>
      <c r="AM1306" t="s">
        <v>1009</v>
      </c>
      <c r="AN1306" t="s">
        <v>2538</v>
      </c>
      <c r="AO1306" t="s">
        <v>2539</v>
      </c>
      <c r="AP1306">
        <v>10</v>
      </c>
      <c r="AQ1306">
        <v>1</v>
      </c>
      <c r="AT1306" t="s">
        <v>2540</v>
      </c>
      <c r="AU1306" t="s">
        <v>3051</v>
      </c>
      <c r="AV1306" t="s">
        <v>765</v>
      </c>
      <c r="AW1306" t="s">
        <v>765</v>
      </c>
      <c r="AX1306" t="s">
        <v>990</v>
      </c>
      <c r="AY1306">
        <v>0</v>
      </c>
      <c r="AZ1306" t="s">
        <v>994</v>
      </c>
      <c r="BA1306">
        <v>1209040888546</v>
      </c>
      <c r="BD1306">
        <v>1</v>
      </c>
      <c r="BF1306" t="s">
        <v>3023</v>
      </c>
      <c r="BG1306">
        <v>1333314600</v>
      </c>
      <c r="BH1306" t="s">
        <v>995</v>
      </c>
      <c r="BI1306">
        <v>15</v>
      </c>
      <c r="BJ1306">
        <v>15</v>
      </c>
      <c r="BL1306" t="s">
        <v>2543</v>
      </c>
    </row>
    <row r="1307" spans="3:64">
      <c r="C1307" s="2">
        <v>244482</v>
      </c>
      <c r="D1307" s="2">
        <v>244482</v>
      </c>
      <c r="F1307">
        <v>489</v>
      </c>
      <c r="G1307" t="s">
        <v>2531</v>
      </c>
      <c r="H1307">
        <v>24</v>
      </c>
      <c r="I1307" t="s">
        <v>3017</v>
      </c>
      <c r="J1307" t="s">
        <v>985</v>
      </c>
      <c r="K1307" t="s">
        <v>986</v>
      </c>
      <c r="L1307">
        <v>923</v>
      </c>
      <c r="N1307" t="s">
        <v>3047</v>
      </c>
      <c r="O1307" t="s">
        <v>3048</v>
      </c>
      <c r="P1307">
        <v>1</v>
      </c>
      <c r="Q1307" t="s">
        <v>3049</v>
      </c>
      <c r="R1307" s="2">
        <v>244481</v>
      </c>
      <c r="S1307" s="2">
        <v>244482</v>
      </c>
      <c r="T1307" t="s">
        <v>3050</v>
      </c>
      <c r="U1307">
        <v>23086968</v>
      </c>
      <c r="V1307" t="s">
        <v>247</v>
      </c>
      <c r="W1307">
        <v>15</v>
      </c>
      <c r="X1307">
        <v>15</v>
      </c>
      <c r="Y1307">
        <v>15</v>
      </c>
      <c r="Z1307">
        <v>15</v>
      </c>
      <c r="AA1307">
        <v>0</v>
      </c>
      <c r="AB1307">
        <v>0</v>
      </c>
      <c r="AC1307">
        <v>0</v>
      </c>
      <c r="AD1307">
        <v>0</v>
      </c>
      <c r="AE1307">
        <v>15</v>
      </c>
      <c r="AF1307">
        <v>15</v>
      </c>
      <c r="AI1307" t="s">
        <v>3020</v>
      </c>
      <c r="AJ1307" t="s">
        <v>989</v>
      </c>
      <c r="AK1307" t="s">
        <v>1039</v>
      </c>
      <c r="AL1307" t="s">
        <v>1008</v>
      </c>
      <c r="AM1307" t="s">
        <v>1009</v>
      </c>
      <c r="AN1307" t="s">
        <v>2538</v>
      </c>
      <c r="AO1307" t="s">
        <v>2539</v>
      </c>
      <c r="AP1307">
        <v>10</v>
      </c>
      <c r="AQ1307">
        <v>1</v>
      </c>
      <c r="AT1307" t="s">
        <v>2540</v>
      </c>
      <c r="AU1307" t="s">
        <v>3051</v>
      </c>
      <c r="AV1307" t="s">
        <v>765</v>
      </c>
      <c r="AW1307" t="s">
        <v>765</v>
      </c>
      <c r="AX1307" t="s">
        <v>990</v>
      </c>
      <c r="AY1307">
        <v>0</v>
      </c>
      <c r="AZ1307" t="s">
        <v>994</v>
      </c>
      <c r="BA1307">
        <v>1209040888546</v>
      </c>
      <c r="BD1307">
        <v>1</v>
      </c>
      <c r="BF1307" t="s">
        <v>3023</v>
      </c>
      <c r="BG1307">
        <v>1333314600</v>
      </c>
      <c r="BH1307" t="s">
        <v>995</v>
      </c>
      <c r="BI1307">
        <v>15</v>
      </c>
      <c r="BJ1307">
        <v>15</v>
      </c>
      <c r="BL1307" t="s">
        <v>2543</v>
      </c>
    </row>
    <row r="1308" spans="3:64">
      <c r="C1308" s="2">
        <v>244482</v>
      </c>
      <c r="D1308" s="2">
        <v>244482</v>
      </c>
      <c r="F1308">
        <v>489</v>
      </c>
      <c r="G1308" t="s">
        <v>2531</v>
      </c>
      <c r="H1308">
        <v>24</v>
      </c>
      <c r="I1308" t="s">
        <v>3017</v>
      </c>
      <c r="J1308" t="s">
        <v>985</v>
      </c>
      <c r="K1308" t="s">
        <v>986</v>
      </c>
      <c r="L1308">
        <v>923</v>
      </c>
      <c r="N1308" t="s">
        <v>3047</v>
      </c>
      <c r="O1308" t="s">
        <v>3048</v>
      </c>
      <c r="P1308">
        <v>1</v>
      </c>
      <c r="Q1308" t="s">
        <v>3049</v>
      </c>
      <c r="R1308" s="2">
        <v>244481</v>
      </c>
      <c r="S1308" s="2">
        <v>244482</v>
      </c>
      <c r="T1308" t="s">
        <v>3050</v>
      </c>
      <c r="U1308">
        <v>23090967</v>
      </c>
      <c r="V1308" t="s">
        <v>63</v>
      </c>
      <c r="W1308">
        <v>45</v>
      </c>
      <c r="X1308">
        <v>45</v>
      </c>
      <c r="Y1308">
        <v>45</v>
      </c>
      <c r="Z1308">
        <v>45</v>
      </c>
      <c r="AA1308">
        <v>0</v>
      </c>
      <c r="AB1308">
        <v>0</v>
      </c>
      <c r="AC1308">
        <v>0</v>
      </c>
      <c r="AD1308">
        <v>0</v>
      </c>
      <c r="AE1308">
        <v>45</v>
      </c>
      <c r="AF1308">
        <v>45</v>
      </c>
      <c r="AI1308" t="s">
        <v>3020</v>
      </c>
      <c r="AJ1308" t="s">
        <v>989</v>
      </c>
      <c r="AK1308" t="s">
        <v>1007</v>
      </c>
      <c r="AL1308" t="s">
        <v>1008</v>
      </c>
      <c r="AM1308" t="s">
        <v>1009</v>
      </c>
      <c r="AN1308" t="s">
        <v>2538</v>
      </c>
      <c r="AO1308" t="s">
        <v>2539</v>
      </c>
      <c r="AP1308">
        <v>10</v>
      </c>
      <c r="AQ1308">
        <v>1</v>
      </c>
      <c r="AT1308" t="s">
        <v>2540</v>
      </c>
      <c r="AU1308" t="s">
        <v>3051</v>
      </c>
      <c r="AV1308" t="s">
        <v>765</v>
      </c>
      <c r="AW1308" t="s">
        <v>765</v>
      </c>
      <c r="AX1308" t="s">
        <v>990</v>
      </c>
      <c r="AY1308">
        <v>0</v>
      </c>
      <c r="AZ1308" t="s">
        <v>994</v>
      </c>
      <c r="BA1308">
        <v>1209040888546</v>
      </c>
      <c r="BD1308">
        <v>1</v>
      </c>
      <c r="BF1308" t="s">
        <v>3023</v>
      </c>
      <c r="BG1308">
        <v>1333314600</v>
      </c>
      <c r="BH1308" t="s">
        <v>995</v>
      </c>
      <c r="BI1308">
        <v>45</v>
      </c>
      <c r="BJ1308">
        <v>45</v>
      </c>
      <c r="BL1308" t="s">
        <v>2543</v>
      </c>
    </row>
    <row r="1309" spans="3:64">
      <c r="C1309" s="2">
        <v>244482</v>
      </c>
      <c r="D1309" s="2">
        <v>244482</v>
      </c>
      <c r="F1309">
        <v>489</v>
      </c>
      <c r="G1309" t="s">
        <v>2531</v>
      </c>
      <c r="H1309">
        <v>24</v>
      </c>
      <c r="I1309" t="s">
        <v>3017</v>
      </c>
      <c r="J1309" t="s">
        <v>985</v>
      </c>
      <c r="K1309" t="s">
        <v>986</v>
      </c>
      <c r="L1309">
        <v>923</v>
      </c>
      <c r="N1309" t="s">
        <v>3047</v>
      </c>
      <c r="O1309" t="s">
        <v>3048</v>
      </c>
      <c r="P1309">
        <v>1</v>
      </c>
      <c r="Q1309" t="s">
        <v>3049</v>
      </c>
      <c r="R1309" s="2">
        <v>244481</v>
      </c>
      <c r="S1309" s="2">
        <v>244482</v>
      </c>
      <c r="T1309" t="s">
        <v>3050</v>
      </c>
      <c r="U1309">
        <v>23090984</v>
      </c>
      <c r="V1309" t="s">
        <v>227</v>
      </c>
      <c r="W1309">
        <v>9</v>
      </c>
      <c r="X1309">
        <v>9</v>
      </c>
      <c r="Y1309">
        <v>9</v>
      </c>
      <c r="Z1309">
        <v>9</v>
      </c>
      <c r="AA1309">
        <v>0</v>
      </c>
      <c r="AB1309">
        <v>0</v>
      </c>
      <c r="AC1309">
        <v>0</v>
      </c>
      <c r="AD1309">
        <v>0</v>
      </c>
      <c r="AE1309">
        <v>9</v>
      </c>
      <c r="AF1309">
        <v>9</v>
      </c>
      <c r="AI1309" t="s">
        <v>3020</v>
      </c>
      <c r="AJ1309" t="s">
        <v>989</v>
      </c>
      <c r="AK1309" t="s">
        <v>1039</v>
      </c>
      <c r="AL1309" t="s">
        <v>1008</v>
      </c>
      <c r="AM1309" t="s">
        <v>1009</v>
      </c>
      <c r="AN1309" t="s">
        <v>2538</v>
      </c>
      <c r="AO1309" t="s">
        <v>2539</v>
      </c>
      <c r="AP1309">
        <v>10</v>
      </c>
      <c r="AQ1309">
        <v>1</v>
      </c>
      <c r="AT1309" t="s">
        <v>2540</v>
      </c>
      <c r="AU1309" t="s">
        <v>3051</v>
      </c>
      <c r="AV1309" t="s">
        <v>765</v>
      </c>
      <c r="AW1309" t="s">
        <v>765</v>
      </c>
      <c r="AX1309" t="s">
        <v>990</v>
      </c>
      <c r="AY1309">
        <v>0</v>
      </c>
      <c r="AZ1309" t="s">
        <v>994</v>
      </c>
      <c r="BA1309">
        <v>1209040888546</v>
      </c>
      <c r="BD1309">
        <v>1</v>
      </c>
      <c r="BF1309" t="s">
        <v>3023</v>
      </c>
      <c r="BG1309">
        <v>1333314600</v>
      </c>
      <c r="BH1309" t="s">
        <v>995</v>
      </c>
      <c r="BI1309">
        <v>9</v>
      </c>
      <c r="BJ1309">
        <v>9</v>
      </c>
      <c r="BL1309" t="s">
        <v>2543</v>
      </c>
    </row>
    <row r="1310" spans="3:64">
      <c r="C1310" s="2">
        <v>244482</v>
      </c>
      <c r="D1310" s="2">
        <v>244482</v>
      </c>
      <c r="F1310">
        <v>489</v>
      </c>
      <c r="G1310" t="s">
        <v>2531</v>
      </c>
      <c r="H1310">
        <v>24</v>
      </c>
      <c r="I1310" t="s">
        <v>3017</v>
      </c>
      <c r="J1310" t="s">
        <v>985</v>
      </c>
      <c r="K1310" t="s">
        <v>986</v>
      </c>
      <c r="L1310">
        <v>923</v>
      </c>
      <c r="N1310" t="s">
        <v>3047</v>
      </c>
      <c r="O1310" t="s">
        <v>3048</v>
      </c>
      <c r="P1310">
        <v>1</v>
      </c>
      <c r="Q1310" t="s">
        <v>3049</v>
      </c>
      <c r="R1310" s="2">
        <v>244481</v>
      </c>
      <c r="S1310" s="2">
        <v>244482</v>
      </c>
      <c r="T1310" t="s">
        <v>3050</v>
      </c>
      <c r="U1310">
        <v>23090974</v>
      </c>
      <c r="V1310" t="s">
        <v>211</v>
      </c>
      <c r="W1310">
        <v>12</v>
      </c>
      <c r="X1310">
        <v>12</v>
      </c>
      <c r="Y1310">
        <v>12</v>
      </c>
      <c r="Z1310">
        <v>12</v>
      </c>
      <c r="AA1310">
        <v>0</v>
      </c>
      <c r="AB1310">
        <v>0</v>
      </c>
      <c r="AC1310">
        <v>0</v>
      </c>
      <c r="AD1310">
        <v>0</v>
      </c>
      <c r="AE1310">
        <v>12</v>
      </c>
      <c r="AF1310">
        <v>12</v>
      </c>
      <c r="AI1310" t="s">
        <v>3020</v>
      </c>
      <c r="AJ1310" t="s">
        <v>989</v>
      </c>
      <c r="AK1310" t="s">
        <v>1039</v>
      </c>
      <c r="AL1310" t="s">
        <v>1008</v>
      </c>
      <c r="AM1310" t="s">
        <v>1009</v>
      </c>
      <c r="AN1310" t="s">
        <v>2538</v>
      </c>
      <c r="AO1310" t="s">
        <v>2539</v>
      </c>
      <c r="AP1310">
        <v>10</v>
      </c>
      <c r="AQ1310">
        <v>1</v>
      </c>
      <c r="AT1310" t="s">
        <v>2540</v>
      </c>
      <c r="AU1310" t="s">
        <v>3051</v>
      </c>
      <c r="AV1310" t="s">
        <v>765</v>
      </c>
      <c r="AW1310" t="s">
        <v>765</v>
      </c>
      <c r="AX1310" t="s">
        <v>990</v>
      </c>
      <c r="AY1310">
        <v>0</v>
      </c>
      <c r="AZ1310" t="s">
        <v>994</v>
      </c>
      <c r="BA1310">
        <v>1209040888546</v>
      </c>
      <c r="BD1310">
        <v>1</v>
      </c>
      <c r="BF1310" t="s">
        <v>3023</v>
      </c>
      <c r="BG1310">
        <v>1333314600</v>
      </c>
      <c r="BH1310" t="s">
        <v>995</v>
      </c>
      <c r="BI1310">
        <v>12</v>
      </c>
      <c r="BJ1310">
        <v>12</v>
      </c>
      <c r="BL1310" t="s">
        <v>2543</v>
      </c>
    </row>
    <row r="1311" spans="3:64">
      <c r="C1311" s="2">
        <v>244482</v>
      </c>
      <c r="D1311" s="2">
        <v>244482</v>
      </c>
      <c r="F1311">
        <v>489</v>
      </c>
      <c r="G1311" t="s">
        <v>2531</v>
      </c>
      <c r="H1311">
        <v>24</v>
      </c>
      <c r="I1311" t="s">
        <v>3017</v>
      </c>
      <c r="J1311" t="s">
        <v>985</v>
      </c>
      <c r="K1311" t="s">
        <v>986</v>
      </c>
      <c r="L1311">
        <v>923</v>
      </c>
      <c r="N1311" t="s">
        <v>3047</v>
      </c>
      <c r="O1311" t="s">
        <v>3048</v>
      </c>
      <c r="P1311">
        <v>1</v>
      </c>
      <c r="Q1311" t="s">
        <v>3049</v>
      </c>
      <c r="R1311" s="2">
        <v>244481</v>
      </c>
      <c r="S1311" s="2">
        <v>244482</v>
      </c>
      <c r="T1311" t="s">
        <v>3050</v>
      </c>
      <c r="U1311">
        <v>23086962</v>
      </c>
      <c r="V1311" t="s">
        <v>179</v>
      </c>
      <c r="W1311">
        <v>30</v>
      </c>
      <c r="X1311">
        <v>30</v>
      </c>
      <c r="Y1311">
        <v>30</v>
      </c>
      <c r="Z1311">
        <v>30</v>
      </c>
      <c r="AA1311">
        <v>0</v>
      </c>
      <c r="AB1311">
        <v>0</v>
      </c>
      <c r="AC1311">
        <v>0</v>
      </c>
      <c r="AD1311">
        <v>0</v>
      </c>
      <c r="AE1311">
        <v>30</v>
      </c>
      <c r="AF1311">
        <v>30</v>
      </c>
      <c r="AI1311" t="s">
        <v>3020</v>
      </c>
      <c r="AJ1311" t="s">
        <v>989</v>
      </c>
      <c r="AK1311" t="s">
        <v>1039</v>
      </c>
      <c r="AL1311" t="s">
        <v>1008</v>
      </c>
      <c r="AM1311" t="s">
        <v>1009</v>
      </c>
      <c r="AN1311" t="s">
        <v>2538</v>
      </c>
      <c r="AO1311" t="s">
        <v>2539</v>
      </c>
      <c r="AP1311">
        <v>10</v>
      </c>
      <c r="AQ1311">
        <v>1</v>
      </c>
      <c r="AT1311" t="s">
        <v>2540</v>
      </c>
      <c r="AU1311" t="s">
        <v>3051</v>
      </c>
      <c r="AV1311" t="s">
        <v>765</v>
      </c>
      <c r="AW1311" t="s">
        <v>765</v>
      </c>
      <c r="AX1311" t="s">
        <v>990</v>
      </c>
      <c r="AY1311">
        <v>0</v>
      </c>
      <c r="AZ1311" t="s">
        <v>994</v>
      </c>
      <c r="BA1311">
        <v>1209040888546</v>
      </c>
      <c r="BD1311">
        <v>1</v>
      </c>
      <c r="BF1311" t="s">
        <v>3023</v>
      </c>
      <c r="BG1311">
        <v>1333314600</v>
      </c>
      <c r="BH1311" t="s">
        <v>995</v>
      </c>
      <c r="BI1311">
        <v>30</v>
      </c>
      <c r="BJ1311">
        <v>30</v>
      </c>
      <c r="BL1311" t="s">
        <v>2543</v>
      </c>
    </row>
    <row r="1312" spans="3:64">
      <c r="C1312" s="2">
        <v>244482</v>
      </c>
      <c r="D1312" s="2">
        <v>244482</v>
      </c>
      <c r="F1312">
        <v>489</v>
      </c>
      <c r="G1312" t="s">
        <v>2531</v>
      </c>
      <c r="H1312">
        <v>24</v>
      </c>
      <c r="I1312" t="s">
        <v>3017</v>
      </c>
      <c r="J1312" t="s">
        <v>985</v>
      </c>
      <c r="K1312" t="s">
        <v>986</v>
      </c>
      <c r="L1312">
        <v>923</v>
      </c>
      <c r="N1312" t="s">
        <v>3047</v>
      </c>
      <c r="O1312" t="s">
        <v>3048</v>
      </c>
      <c r="P1312">
        <v>1</v>
      </c>
      <c r="Q1312" t="s">
        <v>3049</v>
      </c>
      <c r="R1312" s="2">
        <v>244481</v>
      </c>
      <c r="S1312" s="2">
        <v>244482</v>
      </c>
      <c r="T1312" t="s">
        <v>3050</v>
      </c>
      <c r="U1312">
        <v>23086969</v>
      </c>
      <c r="V1312" t="s">
        <v>189</v>
      </c>
      <c r="W1312">
        <v>12</v>
      </c>
      <c r="X1312">
        <v>12</v>
      </c>
      <c r="Y1312">
        <v>12</v>
      </c>
      <c r="Z1312">
        <v>12</v>
      </c>
      <c r="AA1312">
        <v>0</v>
      </c>
      <c r="AB1312">
        <v>0</v>
      </c>
      <c r="AC1312">
        <v>0</v>
      </c>
      <c r="AD1312">
        <v>0</v>
      </c>
      <c r="AE1312">
        <v>12</v>
      </c>
      <c r="AF1312">
        <v>12</v>
      </c>
      <c r="AI1312" t="s">
        <v>3020</v>
      </c>
      <c r="AJ1312" t="s">
        <v>989</v>
      </c>
      <c r="AK1312" t="s">
        <v>1039</v>
      </c>
      <c r="AL1312" t="s">
        <v>1008</v>
      </c>
      <c r="AM1312" t="s">
        <v>1009</v>
      </c>
      <c r="AN1312" t="s">
        <v>2538</v>
      </c>
      <c r="AO1312" t="s">
        <v>2539</v>
      </c>
      <c r="AP1312">
        <v>10</v>
      </c>
      <c r="AQ1312">
        <v>1</v>
      </c>
      <c r="AT1312" t="s">
        <v>2540</v>
      </c>
      <c r="AU1312" t="s">
        <v>3051</v>
      </c>
      <c r="AV1312" t="s">
        <v>765</v>
      </c>
      <c r="AW1312" t="s">
        <v>765</v>
      </c>
      <c r="AX1312" t="s">
        <v>990</v>
      </c>
      <c r="AY1312">
        <v>0</v>
      </c>
      <c r="AZ1312" t="s">
        <v>994</v>
      </c>
      <c r="BA1312">
        <v>1209040888546</v>
      </c>
      <c r="BD1312">
        <v>1</v>
      </c>
      <c r="BF1312" t="s">
        <v>3023</v>
      </c>
      <c r="BG1312">
        <v>1333314600</v>
      </c>
      <c r="BH1312" t="s">
        <v>995</v>
      </c>
      <c r="BI1312">
        <v>12</v>
      </c>
      <c r="BJ1312">
        <v>12</v>
      </c>
      <c r="BL1312" t="s">
        <v>2543</v>
      </c>
    </row>
    <row r="1313" spans="3:64">
      <c r="C1313" s="2">
        <v>244482</v>
      </c>
      <c r="D1313" s="2">
        <v>244482</v>
      </c>
      <c r="F1313">
        <v>489</v>
      </c>
      <c r="G1313" t="s">
        <v>2531</v>
      </c>
      <c r="H1313">
        <v>24</v>
      </c>
      <c r="I1313" t="s">
        <v>3017</v>
      </c>
      <c r="J1313" t="s">
        <v>985</v>
      </c>
      <c r="K1313" t="s">
        <v>986</v>
      </c>
      <c r="L1313">
        <v>923</v>
      </c>
      <c r="N1313" t="s">
        <v>3047</v>
      </c>
      <c r="O1313" t="s">
        <v>3048</v>
      </c>
      <c r="P1313">
        <v>1</v>
      </c>
      <c r="Q1313" t="s">
        <v>3049</v>
      </c>
      <c r="R1313" s="2">
        <v>244481</v>
      </c>
      <c r="S1313" s="2">
        <v>244482</v>
      </c>
      <c r="T1313" t="s">
        <v>3050</v>
      </c>
      <c r="U1313">
        <v>23086970</v>
      </c>
      <c r="V1313" t="s">
        <v>191</v>
      </c>
      <c r="W1313">
        <v>9</v>
      </c>
      <c r="X1313">
        <v>9</v>
      </c>
      <c r="Y1313">
        <v>9</v>
      </c>
      <c r="Z1313">
        <v>9</v>
      </c>
      <c r="AA1313">
        <v>0</v>
      </c>
      <c r="AB1313">
        <v>0</v>
      </c>
      <c r="AC1313">
        <v>0</v>
      </c>
      <c r="AD1313">
        <v>0</v>
      </c>
      <c r="AE1313">
        <v>9</v>
      </c>
      <c r="AF1313">
        <v>9</v>
      </c>
      <c r="AI1313" t="s">
        <v>3020</v>
      </c>
      <c r="AJ1313" t="s">
        <v>989</v>
      </c>
      <c r="AK1313" t="s">
        <v>1039</v>
      </c>
      <c r="AL1313" t="s">
        <v>1008</v>
      </c>
      <c r="AM1313" t="s">
        <v>1009</v>
      </c>
      <c r="AN1313" t="s">
        <v>2538</v>
      </c>
      <c r="AO1313" t="s">
        <v>2539</v>
      </c>
      <c r="AP1313">
        <v>10</v>
      </c>
      <c r="AQ1313">
        <v>1</v>
      </c>
      <c r="AT1313" t="s">
        <v>2540</v>
      </c>
      <c r="AU1313" t="s">
        <v>3051</v>
      </c>
      <c r="AV1313" t="s">
        <v>765</v>
      </c>
      <c r="AW1313" t="s">
        <v>765</v>
      </c>
      <c r="AX1313" t="s">
        <v>990</v>
      </c>
      <c r="AY1313">
        <v>0</v>
      </c>
      <c r="AZ1313" t="s">
        <v>994</v>
      </c>
      <c r="BA1313">
        <v>1209040888546</v>
      </c>
      <c r="BD1313">
        <v>1</v>
      </c>
      <c r="BF1313" t="s">
        <v>3023</v>
      </c>
      <c r="BG1313">
        <v>1333314600</v>
      </c>
      <c r="BH1313" t="s">
        <v>995</v>
      </c>
      <c r="BI1313">
        <v>9</v>
      </c>
      <c r="BJ1313">
        <v>9</v>
      </c>
      <c r="BL1313" t="s">
        <v>2543</v>
      </c>
    </row>
    <row r="1314" spans="3:64">
      <c r="C1314" s="2">
        <v>244482</v>
      </c>
      <c r="D1314" s="2">
        <v>244482</v>
      </c>
      <c r="F1314">
        <v>489</v>
      </c>
      <c r="G1314" t="s">
        <v>2531</v>
      </c>
      <c r="H1314">
        <v>24</v>
      </c>
      <c r="I1314" t="s">
        <v>3017</v>
      </c>
      <c r="J1314" t="s">
        <v>985</v>
      </c>
      <c r="K1314" t="s">
        <v>986</v>
      </c>
      <c r="L1314">
        <v>923</v>
      </c>
      <c r="N1314" t="s">
        <v>3047</v>
      </c>
      <c r="O1314" t="s">
        <v>3048</v>
      </c>
      <c r="P1314">
        <v>1</v>
      </c>
      <c r="Q1314" t="s">
        <v>3049</v>
      </c>
      <c r="R1314" s="2">
        <v>244481</v>
      </c>
      <c r="S1314" s="2">
        <v>244482</v>
      </c>
      <c r="T1314" t="s">
        <v>3050</v>
      </c>
      <c r="U1314">
        <v>23095543</v>
      </c>
      <c r="V1314" t="s">
        <v>80</v>
      </c>
      <c r="W1314">
        <v>2</v>
      </c>
      <c r="X1314">
        <v>6</v>
      </c>
      <c r="Y1314">
        <v>2</v>
      </c>
      <c r="Z1314">
        <v>6</v>
      </c>
      <c r="AA1314">
        <v>0</v>
      </c>
      <c r="AB1314">
        <v>0</v>
      </c>
      <c r="AC1314">
        <v>0</v>
      </c>
      <c r="AD1314">
        <v>0</v>
      </c>
      <c r="AE1314">
        <v>2</v>
      </c>
      <c r="AF1314">
        <v>6</v>
      </c>
      <c r="AI1314" t="s">
        <v>3020</v>
      </c>
      <c r="AJ1314" t="s">
        <v>989</v>
      </c>
      <c r="AK1314" t="s">
        <v>1007</v>
      </c>
      <c r="AL1314" t="s">
        <v>1008</v>
      </c>
      <c r="AM1314" t="s">
        <v>1009</v>
      </c>
      <c r="AN1314" t="s">
        <v>2538</v>
      </c>
      <c r="AO1314" t="s">
        <v>2539</v>
      </c>
      <c r="AP1314">
        <v>10</v>
      </c>
      <c r="AQ1314">
        <v>1</v>
      </c>
      <c r="AT1314" t="s">
        <v>2540</v>
      </c>
      <c r="AU1314" t="s">
        <v>3051</v>
      </c>
      <c r="AV1314" t="s">
        <v>1010</v>
      </c>
      <c r="AW1314" t="s">
        <v>765</v>
      </c>
      <c r="AX1314" t="s">
        <v>990</v>
      </c>
      <c r="AY1314">
        <v>0</v>
      </c>
      <c r="AZ1314" t="s">
        <v>994</v>
      </c>
      <c r="BA1314">
        <v>1209040888546</v>
      </c>
      <c r="BD1314">
        <v>1</v>
      </c>
      <c r="BF1314" t="s">
        <v>3023</v>
      </c>
      <c r="BG1314">
        <v>1333314600</v>
      </c>
      <c r="BH1314" t="s">
        <v>995</v>
      </c>
      <c r="BI1314">
        <v>2</v>
      </c>
      <c r="BJ1314">
        <v>6</v>
      </c>
      <c r="BL1314" t="s">
        <v>2543</v>
      </c>
    </row>
    <row r="1315" spans="3:64">
      <c r="C1315" s="2">
        <v>244482</v>
      </c>
      <c r="D1315" s="2">
        <v>244482</v>
      </c>
      <c r="F1315">
        <v>489</v>
      </c>
      <c r="G1315" t="s">
        <v>2531</v>
      </c>
      <c r="H1315">
        <v>24</v>
      </c>
      <c r="I1315" t="s">
        <v>3017</v>
      </c>
      <c r="J1315" t="s">
        <v>985</v>
      </c>
      <c r="K1315" t="s">
        <v>986</v>
      </c>
      <c r="L1315">
        <v>923</v>
      </c>
      <c r="N1315" t="s">
        <v>3047</v>
      </c>
      <c r="O1315" t="s">
        <v>3048</v>
      </c>
      <c r="P1315">
        <v>1</v>
      </c>
      <c r="Q1315" t="s">
        <v>3049</v>
      </c>
      <c r="R1315" s="2">
        <v>244481</v>
      </c>
      <c r="S1315" s="2">
        <v>244482</v>
      </c>
      <c r="T1315" t="s">
        <v>3050</v>
      </c>
      <c r="U1315">
        <v>23086964</v>
      </c>
      <c r="V1315" t="s">
        <v>156</v>
      </c>
      <c r="W1315">
        <v>30</v>
      </c>
      <c r="X1315">
        <v>30</v>
      </c>
      <c r="Y1315">
        <v>30</v>
      </c>
      <c r="Z1315">
        <v>30</v>
      </c>
      <c r="AA1315">
        <v>0</v>
      </c>
      <c r="AB1315">
        <v>0</v>
      </c>
      <c r="AC1315">
        <v>0</v>
      </c>
      <c r="AD1315">
        <v>0</v>
      </c>
      <c r="AE1315">
        <v>30</v>
      </c>
      <c r="AF1315">
        <v>30</v>
      </c>
      <c r="AI1315" t="s">
        <v>3020</v>
      </c>
      <c r="AJ1315" t="s">
        <v>989</v>
      </c>
      <c r="AK1315" t="s">
        <v>1039</v>
      </c>
      <c r="AL1315" t="s">
        <v>1008</v>
      </c>
      <c r="AM1315" t="s">
        <v>1009</v>
      </c>
      <c r="AN1315" t="s">
        <v>2538</v>
      </c>
      <c r="AO1315" t="s">
        <v>2539</v>
      </c>
      <c r="AP1315">
        <v>10</v>
      </c>
      <c r="AQ1315">
        <v>1</v>
      </c>
      <c r="AT1315" t="s">
        <v>2540</v>
      </c>
      <c r="AU1315" t="s">
        <v>3051</v>
      </c>
      <c r="AV1315" t="s">
        <v>765</v>
      </c>
      <c r="AW1315" t="s">
        <v>765</v>
      </c>
      <c r="AX1315" t="s">
        <v>990</v>
      </c>
      <c r="AY1315">
        <v>0</v>
      </c>
      <c r="AZ1315" t="s">
        <v>994</v>
      </c>
      <c r="BA1315">
        <v>1209040888546</v>
      </c>
      <c r="BD1315">
        <v>1</v>
      </c>
      <c r="BF1315" t="s">
        <v>3023</v>
      </c>
      <c r="BG1315">
        <v>1333314600</v>
      </c>
      <c r="BH1315" t="s">
        <v>995</v>
      </c>
      <c r="BI1315">
        <v>30</v>
      </c>
      <c r="BJ1315">
        <v>30</v>
      </c>
      <c r="BL1315" t="s">
        <v>2543</v>
      </c>
    </row>
    <row r="1316" spans="3:64">
      <c r="C1316" s="2">
        <v>244482</v>
      </c>
      <c r="D1316" s="2">
        <v>244482</v>
      </c>
      <c r="F1316">
        <v>489</v>
      </c>
      <c r="G1316" t="s">
        <v>2531</v>
      </c>
      <c r="H1316">
        <v>24</v>
      </c>
      <c r="I1316" t="s">
        <v>3017</v>
      </c>
      <c r="J1316" t="s">
        <v>985</v>
      </c>
      <c r="K1316" t="s">
        <v>986</v>
      </c>
      <c r="L1316">
        <v>923</v>
      </c>
      <c r="N1316" t="s">
        <v>3047</v>
      </c>
      <c r="O1316" t="s">
        <v>3048</v>
      </c>
      <c r="P1316">
        <v>1</v>
      </c>
      <c r="Q1316" t="s">
        <v>3049</v>
      </c>
      <c r="R1316" s="2">
        <v>244481</v>
      </c>
      <c r="S1316" s="2">
        <v>244482</v>
      </c>
      <c r="T1316" t="s">
        <v>3050</v>
      </c>
      <c r="U1316">
        <v>23015189</v>
      </c>
      <c r="V1316" t="s">
        <v>132</v>
      </c>
      <c r="W1316">
        <v>10</v>
      </c>
      <c r="X1316">
        <v>10</v>
      </c>
      <c r="Y1316">
        <v>10</v>
      </c>
      <c r="Z1316">
        <v>10</v>
      </c>
      <c r="AA1316">
        <v>0</v>
      </c>
      <c r="AB1316">
        <v>0</v>
      </c>
      <c r="AC1316">
        <v>0</v>
      </c>
      <c r="AD1316">
        <v>0</v>
      </c>
      <c r="AE1316">
        <v>10</v>
      </c>
      <c r="AF1316">
        <v>10</v>
      </c>
      <c r="AI1316" t="s">
        <v>3020</v>
      </c>
      <c r="AJ1316" t="s">
        <v>989</v>
      </c>
      <c r="AK1316" t="s">
        <v>1039</v>
      </c>
      <c r="AL1316" t="s">
        <v>1008</v>
      </c>
      <c r="AM1316" t="s">
        <v>1009</v>
      </c>
      <c r="AN1316" t="s">
        <v>2538</v>
      </c>
      <c r="AO1316" t="s">
        <v>2539</v>
      </c>
      <c r="AP1316">
        <v>10</v>
      </c>
      <c r="AQ1316">
        <v>1</v>
      </c>
      <c r="AT1316" t="s">
        <v>2540</v>
      </c>
      <c r="AU1316" t="s">
        <v>3051</v>
      </c>
      <c r="AV1316" t="s">
        <v>765</v>
      </c>
      <c r="AW1316" t="s">
        <v>765</v>
      </c>
      <c r="AX1316" t="s">
        <v>990</v>
      </c>
      <c r="AY1316">
        <v>0</v>
      </c>
      <c r="AZ1316" t="s">
        <v>994</v>
      </c>
      <c r="BA1316">
        <v>1209040888546</v>
      </c>
      <c r="BD1316">
        <v>1</v>
      </c>
      <c r="BF1316" t="s">
        <v>3023</v>
      </c>
      <c r="BG1316">
        <v>1333314600</v>
      </c>
      <c r="BH1316" t="s">
        <v>995</v>
      </c>
      <c r="BI1316">
        <v>10</v>
      </c>
      <c r="BJ1316">
        <v>10</v>
      </c>
      <c r="BL1316" t="s">
        <v>2543</v>
      </c>
    </row>
    <row r="1317" spans="3:64">
      <c r="C1317" s="2">
        <v>244482</v>
      </c>
      <c r="D1317" s="2">
        <v>244482</v>
      </c>
      <c r="F1317">
        <v>489</v>
      </c>
      <c r="G1317" t="s">
        <v>2531</v>
      </c>
      <c r="H1317">
        <v>24</v>
      </c>
      <c r="I1317" t="s">
        <v>3017</v>
      </c>
      <c r="J1317" t="s">
        <v>985</v>
      </c>
      <c r="K1317" t="s">
        <v>986</v>
      </c>
      <c r="L1317">
        <v>923</v>
      </c>
      <c r="N1317" t="s">
        <v>3047</v>
      </c>
      <c r="O1317" t="s">
        <v>3048</v>
      </c>
      <c r="P1317">
        <v>1</v>
      </c>
      <c r="Q1317" t="s">
        <v>3049</v>
      </c>
      <c r="R1317" s="2">
        <v>244481</v>
      </c>
      <c r="S1317" s="2">
        <v>244482</v>
      </c>
      <c r="T1317" t="s">
        <v>3050</v>
      </c>
      <c r="U1317">
        <v>23000188</v>
      </c>
      <c r="V1317" t="s">
        <v>94</v>
      </c>
      <c r="W1317">
        <v>40</v>
      </c>
      <c r="X1317">
        <v>40</v>
      </c>
      <c r="Y1317">
        <v>40</v>
      </c>
      <c r="Z1317">
        <v>40</v>
      </c>
      <c r="AA1317">
        <v>0</v>
      </c>
      <c r="AB1317">
        <v>0</v>
      </c>
      <c r="AC1317">
        <v>0</v>
      </c>
      <c r="AD1317">
        <v>0</v>
      </c>
      <c r="AE1317">
        <v>40</v>
      </c>
      <c r="AF1317">
        <v>40</v>
      </c>
      <c r="AI1317" t="s">
        <v>3020</v>
      </c>
      <c r="AJ1317" t="s">
        <v>989</v>
      </c>
      <c r="AK1317" t="s">
        <v>1007</v>
      </c>
      <c r="AL1317" t="s">
        <v>1008</v>
      </c>
      <c r="AM1317" t="s">
        <v>1009</v>
      </c>
      <c r="AN1317" t="s">
        <v>2538</v>
      </c>
      <c r="AO1317" t="s">
        <v>2539</v>
      </c>
      <c r="AP1317">
        <v>10</v>
      </c>
      <c r="AQ1317">
        <v>1</v>
      </c>
      <c r="AT1317" t="s">
        <v>2540</v>
      </c>
      <c r="AU1317" t="s">
        <v>3051</v>
      </c>
      <c r="AV1317" t="s">
        <v>765</v>
      </c>
      <c r="AW1317" t="s">
        <v>765</v>
      </c>
      <c r="AX1317" t="s">
        <v>990</v>
      </c>
      <c r="AY1317">
        <v>0</v>
      </c>
      <c r="AZ1317" t="s">
        <v>994</v>
      </c>
      <c r="BA1317">
        <v>1209040888546</v>
      </c>
      <c r="BD1317">
        <v>1</v>
      </c>
      <c r="BF1317" t="s">
        <v>3023</v>
      </c>
      <c r="BG1317">
        <v>1333314600</v>
      </c>
      <c r="BH1317" t="s">
        <v>995</v>
      </c>
      <c r="BI1317">
        <v>40</v>
      </c>
      <c r="BJ1317">
        <v>40</v>
      </c>
      <c r="BL1317" t="s">
        <v>2543</v>
      </c>
    </row>
    <row r="1318" spans="3:64">
      <c r="C1318" s="2">
        <v>244482</v>
      </c>
      <c r="D1318" s="2">
        <v>244482</v>
      </c>
      <c r="F1318">
        <v>489</v>
      </c>
      <c r="G1318" t="s">
        <v>2531</v>
      </c>
      <c r="H1318">
        <v>24</v>
      </c>
      <c r="I1318" t="s">
        <v>3017</v>
      </c>
      <c r="J1318" t="s">
        <v>985</v>
      </c>
      <c r="K1318" t="s">
        <v>986</v>
      </c>
      <c r="L1318">
        <v>923</v>
      </c>
      <c r="N1318" t="s">
        <v>3047</v>
      </c>
      <c r="O1318" t="s">
        <v>3048</v>
      </c>
      <c r="P1318">
        <v>1</v>
      </c>
      <c r="Q1318" t="s">
        <v>3049</v>
      </c>
      <c r="R1318" s="2">
        <v>244481</v>
      </c>
      <c r="S1318" s="2">
        <v>244482</v>
      </c>
      <c r="T1318" t="s">
        <v>3050</v>
      </c>
      <c r="U1318">
        <v>23015265</v>
      </c>
      <c r="V1318" t="s">
        <v>181</v>
      </c>
      <c r="W1318">
        <v>15</v>
      </c>
      <c r="X1318">
        <v>15</v>
      </c>
      <c r="Y1318">
        <v>15</v>
      </c>
      <c r="Z1318">
        <v>15</v>
      </c>
      <c r="AA1318">
        <v>0</v>
      </c>
      <c r="AB1318">
        <v>0</v>
      </c>
      <c r="AC1318">
        <v>0</v>
      </c>
      <c r="AD1318">
        <v>0</v>
      </c>
      <c r="AE1318">
        <v>15</v>
      </c>
      <c r="AF1318">
        <v>15</v>
      </c>
      <c r="AI1318" t="s">
        <v>3020</v>
      </c>
      <c r="AJ1318" t="s">
        <v>989</v>
      </c>
      <c r="AK1318" t="s">
        <v>1039</v>
      </c>
      <c r="AL1318" t="s">
        <v>1008</v>
      </c>
      <c r="AM1318" t="s">
        <v>1009</v>
      </c>
      <c r="AN1318" t="s">
        <v>2538</v>
      </c>
      <c r="AO1318" t="s">
        <v>2539</v>
      </c>
      <c r="AP1318">
        <v>10</v>
      </c>
      <c r="AQ1318">
        <v>1</v>
      </c>
      <c r="AT1318" t="s">
        <v>2540</v>
      </c>
      <c r="AU1318" t="s">
        <v>3051</v>
      </c>
      <c r="AV1318" t="s">
        <v>765</v>
      </c>
      <c r="AW1318" t="s">
        <v>765</v>
      </c>
      <c r="AX1318" t="s">
        <v>990</v>
      </c>
      <c r="AY1318">
        <v>0</v>
      </c>
      <c r="AZ1318" t="s">
        <v>994</v>
      </c>
      <c r="BA1318">
        <v>1209040888546</v>
      </c>
      <c r="BD1318">
        <v>1</v>
      </c>
      <c r="BF1318" t="s">
        <v>3023</v>
      </c>
      <c r="BG1318">
        <v>1333314600</v>
      </c>
      <c r="BH1318" t="s">
        <v>995</v>
      </c>
      <c r="BI1318">
        <v>15</v>
      </c>
      <c r="BJ1318">
        <v>15</v>
      </c>
      <c r="BL1318" t="s">
        <v>2543</v>
      </c>
    </row>
    <row r="1319" spans="3:64">
      <c r="C1319" s="2">
        <v>244482</v>
      </c>
      <c r="D1319" s="2">
        <v>244482</v>
      </c>
      <c r="F1319">
        <v>489</v>
      </c>
      <c r="G1319" t="s">
        <v>2531</v>
      </c>
      <c r="H1319">
        <v>24</v>
      </c>
      <c r="I1319" t="s">
        <v>3017</v>
      </c>
      <c r="J1319" t="s">
        <v>985</v>
      </c>
      <c r="K1319" t="s">
        <v>986</v>
      </c>
      <c r="L1319">
        <v>923</v>
      </c>
      <c r="N1319" t="s">
        <v>3047</v>
      </c>
      <c r="O1319" t="s">
        <v>3048</v>
      </c>
      <c r="P1319">
        <v>1</v>
      </c>
      <c r="Q1319" t="s">
        <v>3049</v>
      </c>
      <c r="R1319" s="2">
        <v>244481</v>
      </c>
      <c r="S1319" s="2">
        <v>244482</v>
      </c>
      <c r="T1319" t="s">
        <v>3050</v>
      </c>
      <c r="U1319">
        <v>23057690</v>
      </c>
      <c r="V1319" t="s">
        <v>65</v>
      </c>
      <c r="W1319">
        <v>15</v>
      </c>
      <c r="X1319">
        <v>15</v>
      </c>
      <c r="Y1319">
        <v>15</v>
      </c>
      <c r="Z1319">
        <v>15</v>
      </c>
      <c r="AA1319">
        <v>0</v>
      </c>
      <c r="AB1319">
        <v>0</v>
      </c>
      <c r="AC1319">
        <v>0</v>
      </c>
      <c r="AD1319">
        <v>0</v>
      </c>
      <c r="AE1319">
        <v>15</v>
      </c>
      <c r="AF1319">
        <v>15</v>
      </c>
      <c r="AI1319" t="s">
        <v>3020</v>
      </c>
      <c r="AJ1319" t="s">
        <v>989</v>
      </c>
      <c r="AK1319" t="s">
        <v>1007</v>
      </c>
      <c r="AL1319" t="s">
        <v>1008</v>
      </c>
      <c r="AM1319" t="s">
        <v>1009</v>
      </c>
      <c r="AN1319" t="s">
        <v>2538</v>
      </c>
      <c r="AO1319" t="s">
        <v>2539</v>
      </c>
      <c r="AP1319">
        <v>10</v>
      </c>
      <c r="AQ1319">
        <v>1</v>
      </c>
      <c r="AT1319" t="s">
        <v>2540</v>
      </c>
      <c r="AU1319" t="s">
        <v>3051</v>
      </c>
      <c r="AV1319" t="s">
        <v>765</v>
      </c>
      <c r="AW1319" t="s">
        <v>765</v>
      </c>
      <c r="AX1319" t="s">
        <v>990</v>
      </c>
      <c r="AY1319">
        <v>0</v>
      </c>
      <c r="AZ1319" t="s">
        <v>994</v>
      </c>
      <c r="BA1319">
        <v>1209040888546</v>
      </c>
      <c r="BD1319">
        <v>1</v>
      </c>
      <c r="BF1319" t="s">
        <v>3023</v>
      </c>
      <c r="BG1319">
        <v>1333314600</v>
      </c>
      <c r="BH1319" t="s">
        <v>995</v>
      </c>
      <c r="BI1319">
        <v>15</v>
      </c>
      <c r="BJ1319">
        <v>15</v>
      </c>
      <c r="BL1319" t="s">
        <v>2543</v>
      </c>
    </row>
    <row r="1320" spans="3:64">
      <c r="C1320" s="2">
        <v>244482</v>
      </c>
      <c r="D1320" s="2">
        <v>244482</v>
      </c>
      <c r="F1320">
        <v>489</v>
      </c>
      <c r="G1320" t="s">
        <v>2531</v>
      </c>
      <c r="H1320">
        <v>24</v>
      </c>
      <c r="I1320" t="s">
        <v>3017</v>
      </c>
      <c r="J1320" t="s">
        <v>985</v>
      </c>
      <c r="K1320" t="s">
        <v>986</v>
      </c>
      <c r="L1320">
        <v>923</v>
      </c>
      <c r="N1320" t="s">
        <v>3047</v>
      </c>
      <c r="O1320" t="s">
        <v>3048</v>
      </c>
      <c r="P1320">
        <v>1</v>
      </c>
      <c r="Q1320" t="s">
        <v>3049</v>
      </c>
      <c r="R1320" s="2">
        <v>244481</v>
      </c>
      <c r="S1320" s="2">
        <v>244482</v>
      </c>
      <c r="T1320" t="s">
        <v>3050</v>
      </c>
      <c r="U1320">
        <v>23086966</v>
      </c>
      <c r="V1320" t="s">
        <v>199</v>
      </c>
      <c r="W1320">
        <v>6</v>
      </c>
      <c r="X1320">
        <v>6</v>
      </c>
      <c r="Y1320">
        <v>6</v>
      </c>
      <c r="Z1320">
        <v>6</v>
      </c>
      <c r="AA1320">
        <v>0</v>
      </c>
      <c r="AB1320">
        <v>0</v>
      </c>
      <c r="AC1320">
        <v>0</v>
      </c>
      <c r="AD1320">
        <v>0</v>
      </c>
      <c r="AE1320">
        <v>6</v>
      </c>
      <c r="AF1320">
        <v>6</v>
      </c>
      <c r="AI1320" t="s">
        <v>3020</v>
      </c>
      <c r="AJ1320" t="s">
        <v>989</v>
      </c>
      <c r="AK1320" t="s">
        <v>1039</v>
      </c>
      <c r="AL1320" t="s">
        <v>1008</v>
      </c>
      <c r="AM1320" t="s">
        <v>1009</v>
      </c>
      <c r="AN1320" t="s">
        <v>2538</v>
      </c>
      <c r="AO1320" t="s">
        <v>2539</v>
      </c>
      <c r="AP1320">
        <v>10</v>
      </c>
      <c r="AQ1320">
        <v>1</v>
      </c>
      <c r="AT1320" t="s">
        <v>2540</v>
      </c>
      <c r="AU1320" t="s">
        <v>3051</v>
      </c>
      <c r="AV1320" t="s">
        <v>765</v>
      </c>
      <c r="AW1320" t="s">
        <v>765</v>
      </c>
      <c r="AX1320" t="s">
        <v>990</v>
      </c>
      <c r="AY1320">
        <v>0</v>
      </c>
      <c r="AZ1320" t="s">
        <v>994</v>
      </c>
      <c r="BA1320">
        <v>1209040888546</v>
      </c>
      <c r="BD1320">
        <v>1</v>
      </c>
      <c r="BF1320" t="s">
        <v>3023</v>
      </c>
      <c r="BG1320">
        <v>1333314600</v>
      </c>
      <c r="BH1320" t="s">
        <v>995</v>
      </c>
      <c r="BI1320">
        <v>6</v>
      </c>
      <c r="BJ1320">
        <v>6</v>
      </c>
      <c r="BL1320" t="s">
        <v>2543</v>
      </c>
    </row>
    <row r="1321" spans="3:64">
      <c r="C1321" s="2">
        <v>244482</v>
      </c>
      <c r="D1321" s="2">
        <v>244482</v>
      </c>
      <c r="F1321">
        <v>489</v>
      </c>
      <c r="G1321" t="s">
        <v>2531</v>
      </c>
      <c r="H1321">
        <v>24</v>
      </c>
      <c r="I1321" t="s">
        <v>3017</v>
      </c>
      <c r="J1321" t="s">
        <v>985</v>
      </c>
      <c r="K1321" t="s">
        <v>986</v>
      </c>
      <c r="L1321">
        <v>923</v>
      </c>
      <c r="N1321" t="s">
        <v>3052</v>
      </c>
      <c r="O1321" t="s">
        <v>3053</v>
      </c>
      <c r="P1321">
        <v>1</v>
      </c>
      <c r="Q1321" t="s">
        <v>3054</v>
      </c>
      <c r="R1321" s="2">
        <v>244481</v>
      </c>
      <c r="S1321" s="2">
        <v>244482</v>
      </c>
      <c r="T1321" t="s">
        <v>3055</v>
      </c>
      <c r="U1321">
        <v>23057673</v>
      </c>
      <c r="V1321" t="s">
        <v>152</v>
      </c>
      <c r="W1321">
        <v>54</v>
      </c>
      <c r="X1321">
        <v>54</v>
      </c>
      <c r="Y1321">
        <v>54</v>
      </c>
      <c r="Z1321">
        <v>54</v>
      </c>
      <c r="AA1321">
        <v>0</v>
      </c>
      <c r="AB1321">
        <v>0</v>
      </c>
      <c r="AC1321">
        <v>0</v>
      </c>
      <c r="AD1321">
        <v>0</v>
      </c>
      <c r="AE1321">
        <v>54</v>
      </c>
      <c r="AF1321">
        <v>54</v>
      </c>
      <c r="AI1321" t="s">
        <v>3020</v>
      </c>
      <c r="AJ1321" t="s">
        <v>989</v>
      </c>
      <c r="AK1321" t="s">
        <v>1039</v>
      </c>
      <c r="AL1321" t="s">
        <v>1008</v>
      </c>
      <c r="AM1321" t="s">
        <v>1009</v>
      </c>
      <c r="AN1321" t="s">
        <v>2538</v>
      </c>
      <c r="AO1321" t="s">
        <v>2539</v>
      </c>
      <c r="AP1321">
        <v>10</v>
      </c>
      <c r="AQ1321">
        <v>1</v>
      </c>
      <c r="AT1321" t="s">
        <v>3021</v>
      </c>
      <c r="AU1321" t="s">
        <v>3056</v>
      </c>
      <c r="AV1321" t="s">
        <v>765</v>
      </c>
      <c r="AW1321" t="s">
        <v>765</v>
      </c>
      <c r="AX1321" t="s">
        <v>990</v>
      </c>
      <c r="AY1321">
        <v>0</v>
      </c>
      <c r="AZ1321" t="s">
        <v>994</v>
      </c>
      <c r="BA1321">
        <v>1208540889050</v>
      </c>
      <c r="BD1321">
        <v>1</v>
      </c>
      <c r="BF1321" t="s">
        <v>3023</v>
      </c>
      <c r="BG1321">
        <v>1333314600</v>
      </c>
      <c r="BH1321" t="s">
        <v>995</v>
      </c>
      <c r="BI1321">
        <v>54</v>
      </c>
      <c r="BJ1321">
        <v>54</v>
      </c>
      <c r="BL1321" t="s">
        <v>2543</v>
      </c>
    </row>
    <row r="1322" spans="3:64">
      <c r="C1322" s="2">
        <v>244482</v>
      </c>
      <c r="D1322" s="2">
        <v>244482</v>
      </c>
      <c r="F1322">
        <v>489</v>
      </c>
      <c r="G1322" t="s">
        <v>2531</v>
      </c>
      <c r="H1322">
        <v>24</v>
      </c>
      <c r="I1322" t="s">
        <v>3017</v>
      </c>
      <c r="J1322" t="s">
        <v>985</v>
      </c>
      <c r="K1322" t="s">
        <v>986</v>
      </c>
      <c r="L1322">
        <v>923</v>
      </c>
      <c r="N1322" t="s">
        <v>3052</v>
      </c>
      <c r="O1322" t="s">
        <v>3053</v>
      </c>
      <c r="P1322">
        <v>1</v>
      </c>
      <c r="Q1322" t="s">
        <v>3054</v>
      </c>
      <c r="R1322" s="2">
        <v>244481</v>
      </c>
      <c r="S1322" s="2">
        <v>244482</v>
      </c>
      <c r="T1322" t="s">
        <v>3055</v>
      </c>
      <c r="U1322">
        <v>23057677</v>
      </c>
      <c r="V1322" t="s">
        <v>243</v>
      </c>
      <c r="W1322">
        <v>28</v>
      </c>
      <c r="X1322">
        <v>28</v>
      </c>
      <c r="Y1322">
        <v>28</v>
      </c>
      <c r="Z1322">
        <v>28</v>
      </c>
      <c r="AA1322">
        <v>0</v>
      </c>
      <c r="AB1322">
        <v>0</v>
      </c>
      <c r="AC1322">
        <v>0</v>
      </c>
      <c r="AD1322">
        <v>0</v>
      </c>
      <c r="AE1322">
        <v>28</v>
      </c>
      <c r="AF1322">
        <v>28</v>
      </c>
      <c r="AI1322" t="s">
        <v>3020</v>
      </c>
      <c r="AJ1322" t="s">
        <v>989</v>
      </c>
      <c r="AK1322" t="s">
        <v>1039</v>
      </c>
      <c r="AL1322" t="s">
        <v>1008</v>
      </c>
      <c r="AM1322" t="s">
        <v>1009</v>
      </c>
      <c r="AN1322" t="s">
        <v>2538</v>
      </c>
      <c r="AO1322" t="s">
        <v>2539</v>
      </c>
      <c r="AP1322">
        <v>10</v>
      </c>
      <c r="AQ1322">
        <v>1</v>
      </c>
      <c r="AT1322" t="s">
        <v>3021</v>
      </c>
      <c r="AU1322" t="s">
        <v>3056</v>
      </c>
      <c r="AV1322" t="s">
        <v>765</v>
      </c>
      <c r="AW1322" t="s">
        <v>765</v>
      </c>
      <c r="AX1322" t="s">
        <v>990</v>
      </c>
      <c r="AY1322">
        <v>0</v>
      </c>
      <c r="AZ1322" t="s">
        <v>994</v>
      </c>
      <c r="BA1322">
        <v>1208540889050</v>
      </c>
      <c r="BD1322">
        <v>1</v>
      </c>
      <c r="BF1322" t="s">
        <v>3023</v>
      </c>
      <c r="BG1322">
        <v>1333314600</v>
      </c>
      <c r="BH1322" t="s">
        <v>995</v>
      </c>
      <c r="BI1322">
        <v>28</v>
      </c>
      <c r="BJ1322">
        <v>28</v>
      </c>
      <c r="BL1322" t="s">
        <v>2543</v>
      </c>
    </row>
    <row r="1323" spans="3:64">
      <c r="C1323" s="2">
        <v>244482</v>
      </c>
      <c r="D1323" s="2">
        <v>244482</v>
      </c>
      <c r="F1323">
        <v>489</v>
      </c>
      <c r="G1323" t="s">
        <v>2531</v>
      </c>
      <c r="H1323">
        <v>24</v>
      </c>
      <c r="I1323" t="s">
        <v>3017</v>
      </c>
      <c r="J1323" t="s">
        <v>985</v>
      </c>
      <c r="K1323" t="s">
        <v>986</v>
      </c>
      <c r="L1323">
        <v>923</v>
      </c>
      <c r="N1323" t="s">
        <v>3052</v>
      </c>
      <c r="O1323" t="s">
        <v>3053</v>
      </c>
      <c r="P1323">
        <v>1</v>
      </c>
      <c r="Q1323" t="s">
        <v>3054</v>
      </c>
      <c r="R1323" s="2">
        <v>244481</v>
      </c>
      <c r="S1323" s="2">
        <v>244482</v>
      </c>
      <c r="T1323" t="s">
        <v>3055</v>
      </c>
      <c r="U1323">
        <v>23057698</v>
      </c>
      <c r="V1323" t="s">
        <v>271</v>
      </c>
      <c r="W1323">
        <v>120</v>
      </c>
      <c r="X1323">
        <v>120</v>
      </c>
      <c r="Y1323">
        <v>120</v>
      </c>
      <c r="Z1323">
        <v>120</v>
      </c>
      <c r="AA1323">
        <v>0</v>
      </c>
      <c r="AB1323">
        <v>0</v>
      </c>
      <c r="AC1323">
        <v>0</v>
      </c>
      <c r="AD1323">
        <v>0</v>
      </c>
      <c r="AE1323">
        <v>120</v>
      </c>
      <c r="AF1323">
        <v>120</v>
      </c>
      <c r="AI1323" t="s">
        <v>3020</v>
      </c>
      <c r="AJ1323" t="s">
        <v>989</v>
      </c>
      <c r="AK1323" t="s">
        <v>1039</v>
      </c>
      <c r="AL1323" t="s">
        <v>1008</v>
      </c>
      <c r="AM1323" t="s">
        <v>1009</v>
      </c>
      <c r="AN1323" t="s">
        <v>2538</v>
      </c>
      <c r="AO1323" t="s">
        <v>2539</v>
      </c>
      <c r="AP1323">
        <v>10</v>
      </c>
      <c r="AQ1323">
        <v>1</v>
      </c>
      <c r="AT1323" t="s">
        <v>3021</v>
      </c>
      <c r="AU1323" t="s">
        <v>3056</v>
      </c>
      <c r="AV1323" t="s">
        <v>765</v>
      </c>
      <c r="AW1323" t="s">
        <v>765</v>
      </c>
      <c r="AX1323" t="s">
        <v>990</v>
      </c>
      <c r="AY1323">
        <v>0</v>
      </c>
      <c r="AZ1323" t="s">
        <v>994</v>
      </c>
      <c r="BA1323">
        <v>1208540889050</v>
      </c>
      <c r="BD1323">
        <v>1</v>
      </c>
      <c r="BF1323" t="s">
        <v>3023</v>
      </c>
      <c r="BG1323">
        <v>1333314600</v>
      </c>
      <c r="BH1323" t="s">
        <v>995</v>
      </c>
      <c r="BI1323">
        <v>120</v>
      </c>
      <c r="BJ1323">
        <v>120</v>
      </c>
      <c r="BL1323" t="s">
        <v>2543</v>
      </c>
    </row>
    <row r="1324" spans="3:64">
      <c r="C1324" s="2">
        <v>244482</v>
      </c>
      <c r="D1324" s="2">
        <v>244482</v>
      </c>
      <c r="F1324">
        <v>489</v>
      </c>
      <c r="G1324" t="s">
        <v>2531</v>
      </c>
      <c r="H1324">
        <v>24</v>
      </c>
      <c r="I1324" t="s">
        <v>3017</v>
      </c>
      <c r="J1324" t="s">
        <v>985</v>
      </c>
      <c r="K1324" t="s">
        <v>986</v>
      </c>
      <c r="L1324">
        <v>923</v>
      </c>
      <c r="N1324" t="s">
        <v>3052</v>
      </c>
      <c r="O1324" t="s">
        <v>3053</v>
      </c>
      <c r="P1324">
        <v>1</v>
      </c>
      <c r="Q1324" t="s">
        <v>3054</v>
      </c>
      <c r="R1324" s="2">
        <v>244481</v>
      </c>
      <c r="S1324" s="2">
        <v>244482</v>
      </c>
      <c r="T1324" t="s">
        <v>3055</v>
      </c>
      <c r="U1324">
        <v>23086962</v>
      </c>
      <c r="V1324" t="s">
        <v>179</v>
      </c>
      <c r="W1324">
        <v>6</v>
      </c>
      <c r="X1324">
        <v>6</v>
      </c>
      <c r="Y1324">
        <v>6</v>
      </c>
      <c r="Z1324">
        <v>6</v>
      </c>
      <c r="AA1324">
        <v>0</v>
      </c>
      <c r="AB1324">
        <v>0</v>
      </c>
      <c r="AC1324">
        <v>0</v>
      </c>
      <c r="AD1324">
        <v>0</v>
      </c>
      <c r="AE1324">
        <v>6</v>
      </c>
      <c r="AF1324">
        <v>6</v>
      </c>
      <c r="AI1324" t="s">
        <v>3020</v>
      </c>
      <c r="AJ1324" t="s">
        <v>989</v>
      </c>
      <c r="AK1324" t="s">
        <v>1039</v>
      </c>
      <c r="AL1324" t="s">
        <v>1008</v>
      </c>
      <c r="AM1324" t="s">
        <v>1009</v>
      </c>
      <c r="AN1324" t="s">
        <v>2538</v>
      </c>
      <c r="AO1324" t="s">
        <v>2539</v>
      </c>
      <c r="AP1324">
        <v>10</v>
      </c>
      <c r="AQ1324">
        <v>1</v>
      </c>
      <c r="AT1324" t="s">
        <v>3021</v>
      </c>
      <c r="AU1324" t="s">
        <v>3056</v>
      </c>
      <c r="AV1324" t="s">
        <v>765</v>
      </c>
      <c r="AW1324" t="s">
        <v>765</v>
      </c>
      <c r="AX1324" t="s">
        <v>990</v>
      </c>
      <c r="AY1324">
        <v>0</v>
      </c>
      <c r="AZ1324" t="s">
        <v>994</v>
      </c>
      <c r="BA1324">
        <v>1208540889050</v>
      </c>
      <c r="BD1324">
        <v>1</v>
      </c>
      <c r="BF1324" t="s">
        <v>3023</v>
      </c>
      <c r="BG1324">
        <v>1333314600</v>
      </c>
      <c r="BH1324" t="s">
        <v>995</v>
      </c>
      <c r="BI1324">
        <v>6</v>
      </c>
      <c r="BJ1324">
        <v>6</v>
      </c>
      <c r="BL1324" t="s">
        <v>2543</v>
      </c>
    </row>
    <row r="1325" spans="3:64">
      <c r="C1325" s="2">
        <v>244482</v>
      </c>
      <c r="D1325" s="2">
        <v>244482</v>
      </c>
      <c r="F1325">
        <v>489</v>
      </c>
      <c r="G1325" t="s">
        <v>2531</v>
      </c>
      <c r="H1325">
        <v>24</v>
      </c>
      <c r="I1325" t="s">
        <v>3017</v>
      </c>
      <c r="J1325" t="s">
        <v>985</v>
      </c>
      <c r="K1325" t="s">
        <v>986</v>
      </c>
      <c r="L1325">
        <v>923</v>
      </c>
      <c r="N1325" t="s">
        <v>3052</v>
      </c>
      <c r="O1325" t="s">
        <v>3053</v>
      </c>
      <c r="P1325">
        <v>1</v>
      </c>
      <c r="Q1325" t="s">
        <v>3054</v>
      </c>
      <c r="R1325" s="2">
        <v>244481</v>
      </c>
      <c r="S1325" s="2">
        <v>244482</v>
      </c>
      <c r="T1325" t="s">
        <v>3055</v>
      </c>
      <c r="U1325">
        <v>23067920</v>
      </c>
      <c r="V1325" t="s">
        <v>16</v>
      </c>
      <c r="W1325">
        <v>5</v>
      </c>
      <c r="X1325">
        <v>5</v>
      </c>
      <c r="Y1325">
        <v>5</v>
      </c>
      <c r="Z1325">
        <v>5</v>
      </c>
      <c r="AA1325">
        <v>0</v>
      </c>
      <c r="AB1325">
        <v>0</v>
      </c>
      <c r="AC1325">
        <v>0</v>
      </c>
      <c r="AD1325">
        <v>0</v>
      </c>
      <c r="AE1325">
        <v>5</v>
      </c>
      <c r="AF1325">
        <v>5</v>
      </c>
      <c r="AI1325" t="s">
        <v>3020</v>
      </c>
      <c r="AJ1325" t="s">
        <v>989</v>
      </c>
      <c r="AN1325" t="s">
        <v>2538</v>
      </c>
      <c r="AO1325" t="s">
        <v>2539</v>
      </c>
      <c r="AP1325">
        <v>10</v>
      </c>
      <c r="AQ1325">
        <v>1</v>
      </c>
      <c r="AT1325" t="s">
        <v>3021</v>
      </c>
      <c r="AU1325" t="s">
        <v>3056</v>
      </c>
      <c r="AV1325" t="s">
        <v>899</v>
      </c>
      <c r="AW1325" t="s">
        <v>899</v>
      </c>
      <c r="AX1325" t="s">
        <v>990</v>
      </c>
      <c r="AY1325">
        <v>0</v>
      </c>
      <c r="AZ1325" t="s">
        <v>994</v>
      </c>
      <c r="BA1325">
        <v>1208540889050</v>
      </c>
      <c r="BD1325">
        <v>1</v>
      </c>
      <c r="BF1325" t="s">
        <v>3023</v>
      </c>
      <c r="BG1325">
        <v>1333314600</v>
      </c>
      <c r="BH1325" t="s">
        <v>995</v>
      </c>
      <c r="BI1325">
        <v>5</v>
      </c>
      <c r="BJ1325">
        <v>5</v>
      </c>
      <c r="BL1325" t="s">
        <v>2543</v>
      </c>
    </row>
    <row r="1326" spans="3:64">
      <c r="C1326" s="2">
        <v>244482</v>
      </c>
      <c r="D1326" s="2">
        <v>244482</v>
      </c>
      <c r="F1326">
        <v>489</v>
      </c>
      <c r="G1326" t="s">
        <v>2531</v>
      </c>
      <c r="H1326">
        <v>24</v>
      </c>
      <c r="I1326" t="s">
        <v>3017</v>
      </c>
      <c r="J1326" t="s">
        <v>985</v>
      </c>
      <c r="K1326" t="s">
        <v>986</v>
      </c>
      <c r="L1326">
        <v>923</v>
      </c>
      <c r="N1326" t="s">
        <v>3052</v>
      </c>
      <c r="O1326" t="s">
        <v>3053</v>
      </c>
      <c r="P1326">
        <v>1</v>
      </c>
      <c r="Q1326" t="s">
        <v>3054</v>
      </c>
      <c r="R1326" s="2">
        <v>244481</v>
      </c>
      <c r="S1326" s="2">
        <v>244482</v>
      </c>
      <c r="T1326" t="s">
        <v>3055</v>
      </c>
      <c r="U1326">
        <v>23090984</v>
      </c>
      <c r="V1326" t="s">
        <v>227</v>
      </c>
      <c r="W1326">
        <v>9</v>
      </c>
      <c r="X1326">
        <v>9</v>
      </c>
      <c r="Y1326">
        <v>9</v>
      </c>
      <c r="Z1326">
        <v>9</v>
      </c>
      <c r="AA1326">
        <v>0</v>
      </c>
      <c r="AB1326">
        <v>0</v>
      </c>
      <c r="AC1326">
        <v>0</v>
      </c>
      <c r="AD1326">
        <v>0</v>
      </c>
      <c r="AE1326">
        <v>9</v>
      </c>
      <c r="AF1326">
        <v>9</v>
      </c>
      <c r="AI1326" t="s">
        <v>3020</v>
      </c>
      <c r="AJ1326" t="s">
        <v>989</v>
      </c>
      <c r="AK1326" t="s">
        <v>1039</v>
      </c>
      <c r="AL1326" t="s">
        <v>1008</v>
      </c>
      <c r="AM1326" t="s">
        <v>1009</v>
      </c>
      <c r="AN1326" t="s">
        <v>2538</v>
      </c>
      <c r="AO1326" t="s">
        <v>2539</v>
      </c>
      <c r="AP1326">
        <v>10</v>
      </c>
      <c r="AQ1326">
        <v>1</v>
      </c>
      <c r="AT1326" t="s">
        <v>3021</v>
      </c>
      <c r="AU1326" t="s">
        <v>3056</v>
      </c>
      <c r="AV1326" t="s">
        <v>765</v>
      </c>
      <c r="AW1326" t="s">
        <v>765</v>
      </c>
      <c r="AX1326" t="s">
        <v>990</v>
      </c>
      <c r="AY1326">
        <v>0</v>
      </c>
      <c r="AZ1326" t="s">
        <v>994</v>
      </c>
      <c r="BA1326">
        <v>1208540889050</v>
      </c>
      <c r="BD1326">
        <v>1</v>
      </c>
      <c r="BF1326" t="s">
        <v>3023</v>
      </c>
      <c r="BG1326">
        <v>1333314600</v>
      </c>
      <c r="BH1326" t="s">
        <v>995</v>
      </c>
      <c r="BI1326">
        <v>9</v>
      </c>
      <c r="BJ1326">
        <v>9</v>
      </c>
      <c r="BL1326" t="s">
        <v>2543</v>
      </c>
    </row>
    <row r="1327" spans="3:64">
      <c r="C1327" s="2">
        <v>244482</v>
      </c>
      <c r="D1327" s="2">
        <v>244482</v>
      </c>
      <c r="F1327">
        <v>489</v>
      </c>
      <c r="G1327" t="s">
        <v>2531</v>
      </c>
      <c r="H1327">
        <v>24</v>
      </c>
      <c r="I1327" t="s">
        <v>3017</v>
      </c>
      <c r="J1327" t="s">
        <v>985</v>
      </c>
      <c r="K1327" t="s">
        <v>986</v>
      </c>
      <c r="L1327">
        <v>923</v>
      </c>
      <c r="N1327" t="s">
        <v>3052</v>
      </c>
      <c r="O1327" t="s">
        <v>3053</v>
      </c>
      <c r="P1327">
        <v>1</v>
      </c>
      <c r="Q1327" t="s">
        <v>3054</v>
      </c>
      <c r="R1327" s="2">
        <v>244481</v>
      </c>
      <c r="S1327" s="2">
        <v>244482</v>
      </c>
      <c r="T1327" t="s">
        <v>3055</v>
      </c>
      <c r="U1327">
        <v>23086968</v>
      </c>
      <c r="V1327" t="s">
        <v>247</v>
      </c>
      <c r="W1327">
        <v>12</v>
      </c>
      <c r="X1327">
        <v>12</v>
      </c>
      <c r="Y1327">
        <v>12</v>
      </c>
      <c r="Z1327">
        <v>12</v>
      </c>
      <c r="AA1327">
        <v>0</v>
      </c>
      <c r="AB1327">
        <v>0</v>
      </c>
      <c r="AC1327">
        <v>0</v>
      </c>
      <c r="AD1327">
        <v>0</v>
      </c>
      <c r="AE1327">
        <v>12</v>
      </c>
      <c r="AF1327">
        <v>12</v>
      </c>
      <c r="AI1327" t="s">
        <v>3020</v>
      </c>
      <c r="AJ1327" t="s">
        <v>989</v>
      </c>
      <c r="AK1327" t="s">
        <v>1039</v>
      </c>
      <c r="AL1327" t="s">
        <v>1008</v>
      </c>
      <c r="AM1327" t="s">
        <v>1009</v>
      </c>
      <c r="AN1327" t="s">
        <v>2538</v>
      </c>
      <c r="AO1327" t="s">
        <v>2539</v>
      </c>
      <c r="AP1327">
        <v>10</v>
      </c>
      <c r="AQ1327">
        <v>1</v>
      </c>
      <c r="AT1327" t="s">
        <v>3021</v>
      </c>
      <c r="AU1327" t="s">
        <v>3056</v>
      </c>
      <c r="AV1327" t="s">
        <v>765</v>
      </c>
      <c r="AW1327" t="s">
        <v>765</v>
      </c>
      <c r="AX1327" t="s">
        <v>990</v>
      </c>
      <c r="AY1327">
        <v>0</v>
      </c>
      <c r="AZ1327" t="s">
        <v>994</v>
      </c>
      <c r="BA1327">
        <v>1208540889050</v>
      </c>
      <c r="BD1327">
        <v>1</v>
      </c>
      <c r="BF1327" t="s">
        <v>3023</v>
      </c>
      <c r="BG1327">
        <v>1333314600</v>
      </c>
      <c r="BH1327" t="s">
        <v>995</v>
      </c>
      <c r="BI1327">
        <v>12</v>
      </c>
      <c r="BJ1327">
        <v>12</v>
      </c>
      <c r="BL1327" t="s">
        <v>2543</v>
      </c>
    </row>
    <row r="1328" spans="3:64">
      <c r="C1328" s="2">
        <v>244482</v>
      </c>
      <c r="D1328" s="2">
        <v>244482</v>
      </c>
      <c r="F1328">
        <v>489</v>
      </c>
      <c r="G1328" t="s">
        <v>2531</v>
      </c>
      <c r="H1328">
        <v>24</v>
      </c>
      <c r="I1328" t="s">
        <v>3017</v>
      </c>
      <c r="J1328" t="s">
        <v>985</v>
      </c>
      <c r="K1328" t="s">
        <v>986</v>
      </c>
      <c r="L1328">
        <v>923</v>
      </c>
      <c r="N1328" t="s">
        <v>3052</v>
      </c>
      <c r="O1328" t="s">
        <v>3053</v>
      </c>
      <c r="P1328">
        <v>1</v>
      </c>
      <c r="Q1328" t="s">
        <v>3054</v>
      </c>
      <c r="R1328" s="2">
        <v>244481</v>
      </c>
      <c r="S1328" s="2">
        <v>244482</v>
      </c>
      <c r="T1328" t="s">
        <v>3055</v>
      </c>
      <c r="U1328">
        <v>23057674</v>
      </c>
      <c r="V1328" t="s">
        <v>223</v>
      </c>
      <c r="W1328">
        <v>30</v>
      </c>
      <c r="X1328">
        <v>30</v>
      </c>
      <c r="Y1328">
        <v>30</v>
      </c>
      <c r="Z1328">
        <v>30</v>
      </c>
      <c r="AA1328">
        <v>0</v>
      </c>
      <c r="AB1328">
        <v>0</v>
      </c>
      <c r="AC1328">
        <v>0</v>
      </c>
      <c r="AD1328">
        <v>0</v>
      </c>
      <c r="AE1328">
        <v>30</v>
      </c>
      <c r="AF1328">
        <v>30</v>
      </c>
      <c r="AI1328" t="s">
        <v>3020</v>
      </c>
      <c r="AJ1328" t="s">
        <v>989</v>
      </c>
      <c r="AK1328" t="s">
        <v>1039</v>
      </c>
      <c r="AL1328" t="s">
        <v>1008</v>
      </c>
      <c r="AM1328" t="s">
        <v>1009</v>
      </c>
      <c r="AN1328" t="s">
        <v>2538</v>
      </c>
      <c r="AO1328" t="s">
        <v>2539</v>
      </c>
      <c r="AP1328">
        <v>10</v>
      </c>
      <c r="AQ1328">
        <v>1</v>
      </c>
      <c r="AT1328" t="s">
        <v>3021</v>
      </c>
      <c r="AU1328" t="s">
        <v>3056</v>
      </c>
      <c r="AV1328" t="s">
        <v>765</v>
      </c>
      <c r="AW1328" t="s">
        <v>765</v>
      </c>
      <c r="AX1328" t="s">
        <v>990</v>
      </c>
      <c r="AY1328">
        <v>0</v>
      </c>
      <c r="AZ1328" t="s">
        <v>994</v>
      </c>
      <c r="BA1328">
        <v>1208540889050</v>
      </c>
      <c r="BD1328">
        <v>1</v>
      </c>
      <c r="BF1328" t="s">
        <v>3023</v>
      </c>
      <c r="BG1328">
        <v>1333314600</v>
      </c>
      <c r="BH1328" t="s">
        <v>995</v>
      </c>
      <c r="BI1328">
        <v>30</v>
      </c>
      <c r="BJ1328">
        <v>30</v>
      </c>
      <c r="BL1328" t="s">
        <v>2543</v>
      </c>
    </row>
    <row r="1329" spans="3:64">
      <c r="C1329" s="2">
        <v>244482</v>
      </c>
      <c r="D1329" s="2">
        <v>244482</v>
      </c>
      <c r="F1329">
        <v>489</v>
      </c>
      <c r="G1329" t="s">
        <v>2531</v>
      </c>
      <c r="H1329">
        <v>24</v>
      </c>
      <c r="I1329" t="s">
        <v>3017</v>
      </c>
      <c r="J1329" t="s">
        <v>985</v>
      </c>
      <c r="K1329" t="s">
        <v>986</v>
      </c>
      <c r="L1329">
        <v>923</v>
      </c>
      <c r="N1329" t="s">
        <v>3052</v>
      </c>
      <c r="O1329" t="s">
        <v>3053</v>
      </c>
      <c r="P1329">
        <v>1</v>
      </c>
      <c r="Q1329" t="s">
        <v>3054</v>
      </c>
      <c r="R1329" s="2">
        <v>244481</v>
      </c>
      <c r="S1329" s="2">
        <v>244482</v>
      </c>
      <c r="T1329" t="s">
        <v>3055</v>
      </c>
      <c r="U1329">
        <v>23057693</v>
      </c>
      <c r="V1329" t="s">
        <v>51</v>
      </c>
      <c r="W1329">
        <v>5</v>
      </c>
      <c r="X1329">
        <v>5</v>
      </c>
      <c r="Y1329">
        <v>5</v>
      </c>
      <c r="Z1329">
        <v>5</v>
      </c>
      <c r="AA1329">
        <v>0</v>
      </c>
      <c r="AB1329">
        <v>0</v>
      </c>
      <c r="AC1329">
        <v>0</v>
      </c>
      <c r="AD1329">
        <v>0</v>
      </c>
      <c r="AE1329">
        <v>5</v>
      </c>
      <c r="AF1329">
        <v>5</v>
      </c>
      <c r="AI1329" t="s">
        <v>3020</v>
      </c>
      <c r="AJ1329" t="s">
        <v>989</v>
      </c>
      <c r="AK1329" t="s">
        <v>1007</v>
      </c>
      <c r="AL1329" t="s">
        <v>1008</v>
      </c>
      <c r="AM1329" t="s">
        <v>1009</v>
      </c>
      <c r="AN1329" t="s">
        <v>2538</v>
      </c>
      <c r="AO1329" t="s">
        <v>2539</v>
      </c>
      <c r="AP1329">
        <v>10</v>
      </c>
      <c r="AQ1329">
        <v>1</v>
      </c>
      <c r="AT1329" t="s">
        <v>3021</v>
      </c>
      <c r="AU1329" t="s">
        <v>3056</v>
      </c>
      <c r="AV1329" t="s">
        <v>765</v>
      </c>
      <c r="AW1329" t="s">
        <v>765</v>
      </c>
      <c r="AX1329" t="s">
        <v>990</v>
      </c>
      <c r="AY1329">
        <v>0</v>
      </c>
      <c r="AZ1329" t="s">
        <v>994</v>
      </c>
      <c r="BA1329">
        <v>1208540889050</v>
      </c>
      <c r="BD1329">
        <v>1</v>
      </c>
      <c r="BF1329" t="s">
        <v>3023</v>
      </c>
      <c r="BG1329">
        <v>1333314600</v>
      </c>
      <c r="BH1329" t="s">
        <v>995</v>
      </c>
      <c r="BI1329">
        <v>5</v>
      </c>
      <c r="BJ1329">
        <v>5</v>
      </c>
      <c r="BL1329" t="s">
        <v>2543</v>
      </c>
    </row>
    <row r="1330" spans="3:64">
      <c r="C1330" s="2">
        <v>244482</v>
      </c>
      <c r="D1330" s="2">
        <v>244482</v>
      </c>
      <c r="F1330">
        <v>489</v>
      </c>
      <c r="G1330" t="s">
        <v>2531</v>
      </c>
      <c r="H1330">
        <v>24</v>
      </c>
      <c r="I1330" t="s">
        <v>3017</v>
      </c>
      <c r="J1330" t="s">
        <v>985</v>
      </c>
      <c r="K1330" t="s">
        <v>986</v>
      </c>
      <c r="L1330">
        <v>923</v>
      </c>
      <c r="N1330" t="s">
        <v>3052</v>
      </c>
      <c r="O1330" t="s">
        <v>3053</v>
      </c>
      <c r="P1330">
        <v>1</v>
      </c>
      <c r="Q1330" t="s">
        <v>3054</v>
      </c>
      <c r="R1330" s="2">
        <v>244481</v>
      </c>
      <c r="S1330" s="2">
        <v>244482</v>
      </c>
      <c r="T1330" t="s">
        <v>3055</v>
      </c>
      <c r="U1330">
        <v>23057690</v>
      </c>
      <c r="V1330" t="s">
        <v>65</v>
      </c>
      <c r="W1330">
        <v>5</v>
      </c>
      <c r="X1330">
        <v>5</v>
      </c>
      <c r="Y1330">
        <v>5</v>
      </c>
      <c r="Z1330">
        <v>5</v>
      </c>
      <c r="AA1330">
        <v>0</v>
      </c>
      <c r="AB1330">
        <v>0</v>
      </c>
      <c r="AC1330">
        <v>0</v>
      </c>
      <c r="AD1330">
        <v>0</v>
      </c>
      <c r="AE1330">
        <v>5</v>
      </c>
      <c r="AF1330">
        <v>5</v>
      </c>
      <c r="AI1330" t="s">
        <v>3020</v>
      </c>
      <c r="AJ1330" t="s">
        <v>989</v>
      </c>
      <c r="AK1330" t="s">
        <v>1007</v>
      </c>
      <c r="AL1330" t="s">
        <v>1008</v>
      </c>
      <c r="AM1330" t="s">
        <v>1009</v>
      </c>
      <c r="AN1330" t="s">
        <v>2538</v>
      </c>
      <c r="AO1330" t="s">
        <v>2539</v>
      </c>
      <c r="AP1330">
        <v>10</v>
      </c>
      <c r="AQ1330">
        <v>1</v>
      </c>
      <c r="AT1330" t="s">
        <v>3021</v>
      </c>
      <c r="AU1330" t="s">
        <v>3056</v>
      </c>
      <c r="AV1330" t="s">
        <v>765</v>
      </c>
      <c r="AW1330" t="s">
        <v>765</v>
      </c>
      <c r="AX1330" t="s">
        <v>990</v>
      </c>
      <c r="AY1330">
        <v>0</v>
      </c>
      <c r="AZ1330" t="s">
        <v>994</v>
      </c>
      <c r="BA1330">
        <v>1208540889050</v>
      </c>
      <c r="BD1330">
        <v>1</v>
      </c>
      <c r="BF1330" t="s">
        <v>3023</v>
      </c>
      <c r="BG1330">
        <v>1333314600</v>
      </c>
      <c r="BH1330" t="s">
        <v>995</v>
      </c>
      <c r="BI1330">
        <v>5</v>
      </c>
      <c r="BJ1330">
        <v>5</v>
      </c>
      <c r="BL1330" t="s">
        <v>2543</v>
      </c>
    </row>
    <row r="1331" spans="3:64">
      <c r="C1331" s="2">
        <v>244482</v>
      </c>
      <c r="D1331" s="2">
        <v>244482</v>
      </c>
      <c r="F1331">
        <v>489</v>
      </c>
      <c r="G1331" t="s">
        <v>2531</v>
      </c>
      <c r="H1331">
        <v>24</v>
      </c>
      <c r="I1331" t="s">
        <v>3017</v>
      </c>
      <c r="J1331" t="s">
        <v>985</v>
      </c>
      <c r="K1331" t="s">
        <v>986</v>
      </c>
      <c r="L1331">
        <v>923</v>
      </c>
      <c r="N1331" t="s">
        <v>3052</v>
      </c>
      <c r="O1331" t="s">
        <v>3053</v>
      </c>
      <c r="P1331">
        <v>1</v>
      </c>
      <c r="Q1331" t="s">
        <v>3054</v>
      </c>
      <c r="R1331" s="2">
        <v>244481</v>
      </c>
      <c r="S1331" s="2">
        <v>244482</v>
      </c>
      <c r="T1331" t="s">
        <v>3055</v>
      </c>
      <c r="U1331">
        <v>23057688</v>
      </c>
      <c r="V1331" t="s">
        <v>61</v>
      </c>
      <c r="W1331">
        <v>30</v>
      </c>
      <c r="X1331">
        <v>30</v>
      </c>
      <c r="Y1331">
        <v>30</v>
      </c>
      <c r="Z1331">
        <v>30</v>
      </c>
      <c r="AA1331">
        <v>0</v>
      </c>
      <c r="AB1331">
        <v>0</v>
      </c>
      <c r="AC1331">
        <v>0</v>
      </c>
      <c r="AD1331">
        <v>0</v>
      </c>
      <c r="AE1331">
        <v>30</v>
      </c>
      <c r="AF1331">
        <v>30</v>
      </c>
      <c r="AI1331" t="s">
        <v>3020</v>
      </c>
      <c r="AJ1331" t="s">
        <v>989</v>
      </c>
      <c r="AK1331" t="s">
        <v>1007</v>
      </c>
      <c r="AL1331" t="s">
        <v>1008</v>
      </c>
      <c r="AM1331" t="s">
        <v>1009</v>
      </c>
      <c r="AN1331" t="s">
        <v>2538</v>
      </c>
      <c r="AO1331" t="s">
        <v>2539</v>
      </c>
      <c r="AP1331">
        <v>10</v>
      </c>
      <c r="AQ1331">
        <v>1</v>
      </c>
      <c r="AT1331" t="s">
        <v>3021</v>
      </c>
      <c r="AU1331" t="s">
        <v>3056</v>
      </c>
      <c r="AV1331" t="s">
        <v>765</v>
      </c>
      <c r="AW1331" t="s">
        <v>765</v>
      </c>
      <c r="AX1331" t="s">
        <v>990</v>
      </c>
      <c r="AY1331">
        <v>0</v>
      </c>
      <c r="AZ1331" t="s">
        <v>994</v>
      </c>
      <c r="BA1331">
        <v>1208540889050</v>
      </c>
      <c r="BD1331">
        <v>1</v>
      </c>
      <c r="BF1331" t="s">
        <v>3023</v>
      </c>
      <c r="BG1331">
        <v>1333314600</v>
      </c>
      <c r="BH1331" t="s">
        <v>995</v>
      </c>
      <c r="BI1331">
        <v>30</v>
      </c>
      <c r="BJ1331">
        <v>30</v>
      </c>
      <c r="BL1331" t="s">
        <v>2543</v>
      </c>
    </row>
    <row r="1332" spans="3:64">
      <c r="C1332" s="2">
        <v>244482</v>
      </c>
      <c r="D1332" s="2">
        <v>244482</v>
      </c>
      <c r="F1332">
        <v>489</v>
      </c>
      <c r="G1332" t="s">
        <v>2531</v>
      </c>
      <c r="H1332">
        <v>24</v>
      </c>
      <c r="I1332" t="s">
        <v>3017</v>
      </c>
      <c r="J1332" t="s">
        <v>985</v>
      </c>
      <c r="K1332" t="s">
        <v>986</v>
      </c>
      <c r="L1332">
        <v>923</v>
      </c>
      <c r="N1332" t="s">
        <v>3052</v>
      </c>
      <c r="O1332" t="s">
        <v>3053</v>
      </c>
      <c r="P1332">
        <v>1</v>
      </c>
      <c r="Q1332" t="s">
        <v>3054</v>
      </c>
      <c r="R1332" s="2">
        <v>244481</v>
      </c>
      <c r="S1332" s="2">
        <v>244482</v>
      </c>
      <c r="T1332" t="s">
        <v>3055</v>
      </c>
      <c r="U1332">
        <v>23000192</v>
      </c>
      <c r="V1332" t="s">
        <v>34</v>
      </c>
      <c r="W1332">
        <v>2</v>
      </c>
      <c r="X1332">
        <v>2</v>
      </c>
      <c r="Y1332">
        <v>2</v>
      </c>
      <c r="Z1332">
        <v>2</v>
      </c>
      <c r="AA1332">
        <v>0</v>
      </c>
      <c r="AB1332">
        <v>0</v>
      </c>
      <c r="AC1332">
        <v>0</v>
      </c>
      <c r="AD1332">
        <v>0</v>
      </c>
      <c r="AE1332">
        <v>2</v>
      </c>
      <c r="AF1332">
        <v>2</v>
      </c>
      <c r="AI1332" t="s">
        <v>3020</v>
      </c>
      <c r="AJ1332" t="s">
        <v>989</v>
      </c>
      <c r="AK1332" t="s">
        <v>1007</v>
      </c>
      <c r="AL1332" t="s">
        <v>1008</v>
      </c>
      <c r="AM1332" t="s">
        <v>1009</v>
      </c>
      <c r="AN1332" t="s">
        <v>2538</v>
      </c>
      <c r="AO1332" t="s">
        <v>2539</v>
      </c>
      <c r="AP1332">
        <v>10</v>
      </c>
      <c r="AQ1332">
        <v>1</v>
      </c>
      <c r="AT1332" t="s">
        <v>3021</v>
      </c>
      <c r="AU1332" t="s">
        <v>3056</v>
      </c>
      <c r="AV1332" t="s">
        <v>765</v>
      </c>
      <c r="AW1332" t="s">
        <v>765</v>
      </c>
      <c r="AX1332" t="s">
        <v>990</v>
      </c>
      <c r="AY1332">
        <v>0</v>
      </c>
      <c r="AZ1332" t="s">
        <v>994</v>
      </c>
      <c r="BA1332">
        <v>1208540889050</v>
      </c>
      <c r="BD1332">
        <v>1</v>
      </c>
      <c r="BF1332" t="s">
        <v>3023</v>
      </c>
      <c r="BG1332">
        <v>1333314600</v>
      </c>
      <c r="BH1332" t="s">
        <v>995</v>
      </c>
      <c r="BI1332">
        <v>2</v>
      </c>
      <c r="BJ1332">
        <v>2</v>
      </c>
      <c r="BL1332" t="s">
        <v>2543</v>
      </c>
    </row>
    <row r="1333" spans="3:64">
      <c r="C1333" s="2">
        <v>244482</v>
      </c>
      <c r="D1333" s="2">
        <v>244482</v>
      </c>
      <c r="F1333">
        <v>489</v>
      </c>
      <c r="G1333" t="s">
        <v>2531</v>
      </c>
      <c r="H1333">
        <v>24</v>
      </c>
      <c r="I1333" t="s">
        <v>3017</v>
      </c>
      <c r="J1333" t="s">
        <v>985</v>
      </c>
      <c r="K1333" t="s">
        <v>986</v>
      </c>
      <c r="L1333">
        <v>923</v>
      </c>
      <c r="N1333" t="s">
        <v>3052</v>
      </c>
      <c r="O1333" t="s">
        <v>3053</v>
      </c>
      <c r="P1333">
        <v>1</v>
      </c>
      <c r="Q1333" t="s">
        <v>3054</v>
      </c>
      <c r="R1333" s="2">
        <v>244481</v>
      </c>
      <c r="S1333" s="2">
        <v>244482</v>
      </c>
      <c r="T1333" t="s">
        <v>3055</v>
      </c>
      <c r="U1333">
        <v>23086966</v>
      </c>
      <c r="V1333" t="s">
        <v>199</v>
      </c>
      <c r="W1333">
        <v>3</v>
      </c>
      <c r="X1333">
        <v>3</v>
      </c>
      <c r="Y1333">
        <v>3</v>
      </c>
      <c r="Z1333">
        <v>3</v>
      </c>
      <c r="AA1333">
        <v>0</v>
      </c>
      <c r="AB1333">
        <v>0</v>
      </c>
      <c r="AC1333">
        <v>0</v>
      </c>
      <c r="AD1333">
        <v>0</v>
      </c>
      <c r="AE1333">
        <v>3</v>
      </c>
      <c r="AF1333">
        <v>3</v>
      </c>
      <c r="AI1333" t="s">
        <v>3020</v>
      </c>
      <c r="AJ1333" t="s">
        <v>989</v>
      </c>
      <c r="AK1333" t="s">
        <v>1039</v>
      </c>
      <c r="AL1333" t="s">
        <v>1008</v>
      </c>
      <c r="AM1333" t="s">
        <v>1009</v>
      </c>
      <c r="AN1333" t="s">
        <v>2538</v>
      </c>
      <c r="AO1333" t="s">
        <v>2539</v>
      </c>
      <c r="AP1333">
        <v>10</v>
      </c>
      <c r="AQ1333">
        <v>1</v>
      </c>
      <c r="AT1333" t="s">
        <v>3021</v>
      </c>
      <c r="AU1333" t="s">
        <v>3056</v>
      </c>
      <c r="AV1333" t="s">
        <v>765</v>
      </c>
      <c r="AW1333" t="s">
        <v>765</v>
      </c>
      <c r="AX1333" t="s">
        <v>990</v>
      </c>
      <c r="AY1333">
        <v>0</v>
      </c>
      <c r="AZ1333" t="s">
        <v>994</v>
      </c>
      <c r="BA1333">
        <v>1208540889050</v>
      </c>
      <c r="BD1333">
        <v>1</v>
      </c>
      <c r="BF1333" t="s">
        <v>3023</v>
      </c>
      <c r="BG1333">
        <v>1333314600</v>
      </c>
      <c r="BH1333" t="s">
        <v>995</v>
      </c>
      <c r="BI1333">
        <v>3</v>
      </c>
      <c r="BJ1333">
        <v>3</v>
      </c>
      <c r="BL1333" t="s">
        <v>2543</v>
      </c>
    </row>
    <row r="1334" spans="3:64">
      <c r="C1334" s="2">
        <v>244482</v>
      </c>
      <c r="D1334" s="2">
        <v>244482</v>
      </c>
      <c r="F1334">
        <v>489</v>
      </c>
      <c r="G1334" t="s">
        <v>2531</v>
      </c>
      <c r="H1334">
        <v>24</v>
      </c>
      <c r="I1334" t="s">
        <v>3017</v>
      </c>
      <c r="J1334" t="s">
        <v>985</v>
      </c>
      <c r="K1334" t="s">
        <v>986</v>
      </c>
      <c r="L1334">
        <v>923</v>
      </c>
      <c r="N1334" t="s">
        <v>3052</v>
      </c>
      <c r="O1334" t="s">
        <v>3053</v>
      </c>
      <c r="P1334">
        <v>1</v>
      </c>
      <c r="Q1334" t="s">
        <v>3054</v>
      </c>
      <c r="R1334" s="2">
        <v>244481</v>
      </c>
      <c r="S1334" s="2">
        <v>244482</v>
      </c>
      <c r="T1334" t="s">
        <v>3055</v>
      </c>
      <c r="U1334">
        <v>23088348</v>
      </c>
      <c r="V1334" t="s">
        <v>78</v>
      </c>
      <c r="W1334">
        <v>5</v>
      </c>
      <c r="X1334">
        <v>5</v>
      </c>
      <c r="Y1334">
        <v>5</v>
      </c>
      <c r="Z1334">
        <v>5</v>
      </c>
      <c r="AA1334">
        <v>0</v>
      </c>
      <c r="AB1334">
        <v>0</v>
      </c>
      <c r="AC1334">
        <v>0</v>
      </c>
      <c r="AD1334">
        <v>0</v>
      </c>
      <c r="AE1334">
        <v>5</v>
      </c>
      <c r="AF1334">
        <v>5</v>
      </c>
      <c r="AI1334" t="s">
        <v>3020</v>
      </c>
      <c r="AJ1334" t="s">
        <v>989</v>
      </c>
      <c r="AK1334" t="s">
        <v>1007</v>
      </c>
      <c r="AL1334" t="s">
        <v>1008</v>
      </c>
      <c r="AM1334" t="s">
        <v>1009</v>
      </c>
      <c r="AN1334" t="s">
        <v>2538</v>
      </c>
      <c r="AO1334" t="s">
        <v>2539</v>
      </c>
      <c r="AP1334">
        <v>10</v>
      </c>
      <c r="AQ1334">
        <v>1</v>
      </c>
      <c r="AT1334" t="s">
        <v>3021</v>
      </c>
      <c r="AU1334" t="s">
        <v>3056</v>
      </c>
      <c r="AV1334" t="s">
        <v>765</v>
      </c>
      <c r="AW1334" t="s">
        <v>765</v>
      </c>
      <c r="AX1334" t="s">
        <v>990</v>
      </c>
      <c r="AY1334">
        <v>0</v>
      </c>
      <c r="AZ1334" t="s">
        <v>994</v>
      </c>
      <c r="BA1334">
        <v>1208540889050</v>
      </c>
      <c r="BD1334">
        <v>1</v>
      </c>
      <c r="BF1334" t="s">
        <v>3023</v>
      </c>
      <c r="BG1334">
        <v>1333314600</v>
      </c>
      <c r="BH1334" t="s">
        <v>995</v>
      </c>
      <c r="BI1334">
        <v>5</v>
      </c>
      <c r="BJ1334">
        <v>5</v>
      </c>
      <c r="BL1334" t="s">
        <v>2543</v>
      </c>
    </row>
    <row r="1335" spans="3:64">
      <c r="C1335" s="2">
        <v>244482</v>
      </c>
      <c r="D1335" s="2">
        <v>244482</v>
      </c>
      <c r="F1335">
        <v>489</v>
      </c>
      <c r="G1335" t="s">
        <v>2531</v>
      </c>
      <c r="H1335">
        <v>24</v>
      </c>
      <c r="I1335" t="s">
        <v>3017</v>
      </c>
      <c r="J1335" t="s">
        <v>985</v>
      </c>
      <c r="K1335" t="s">
        <v>986</v>
      </c>
      <c r="L1335">
        <v>923</v>
      </c>
      <c r="N1335" t="s">
        <v>3052</v>
      </c>
      <c r="O1335" t="s">
        <v>3053</v>
      </c>
      <c r="P1335">
        <v>1</v>
      </c>
      <c r="Q1335" t="s">
        <v>3054</v>
      </c>
      <c r="R1335" s="2">
        <v>244481</v>
      </c>
      <c r="S1335" s="2">
        <v>244482</v>
      </c>
      <c r="T1335" t="s">
        <v>3055</v>
      </c>
      <c r="U1335">
        <v>23084674</v>
      </c>
      <c r="V1335" t="s">
        <v>19</v>
      </c>
      <c r="W1335">
        <v>10</v>
      </c>
      <c r="X1335">
        <v>4</v>
      </c>
      <c r="Y1335">
        <v>10</v>
      </c>
      <c r="Z1335">
        <v>4</v>
      </c>
      <c r="AA1335">
        <v>0</v>
      </c>
      <c r="AB1335">
        <v>0</v>
      </c>
      <c r="AC1335">
        <v>0</v>
      </c>
      <c r="AD1335">
        <v>0</v>
      </c>
      <c r="AE1335">
        <v>10</v>
      </c>
      <c r="AF1335">
        <v>4</v>
      </c>
      <c r="AI1335" t="s">
        <v>3020</v>
      </c>
      <c r="AJ1335" t="s">
        <v>989</v>
      </c>
      <c r="AK1335" t="s">
        <v>1007</v>
      </c>
      <c r="AL1335" t="s">
        <v>1484</v>
      </c>
      <c r="AM1335" t="s">
        <v>1009</v>
      </c>
      <c r="AN1335" t="s">
        <v>2538</v>
      </c>
      <c r="AO1335" t="s">
        <v>2539</v>
      </c>
      <c r="AP1335">
        <v>10</v>
      </c>
      <c r="AQ1335">
        <v>1</v>
      </c>
      <c r="AT1335" t="s">
        <v>3021</v>
      </c>
      <c r="AU1335" t="s">
        <v>3056</v>
      </c>
      <c r="AV1335" t="s">
        <v>914</v>
      </c>
      <c r="AW1335" t="s">
        <v>765</v>
      </c>
      <c r="AX1335" t="s">
        <v>990</v>
      </c>
      <c r="AY1335">
        <v>0</v>
      </c>
      <c r="AZ1335" t="s">
        <v>994</v>
      </c>
      <c r="BA1335">
        <v>1208540889050</v>
      </c>
      <c r="BD1335">
        <v>1</v>
      </c>
      <c r="BF1335" t="s">
        <v>3023</v>
      </c>
      <c r="BG1335">
        <v>1333314600</v>
      </c>
      <c r="BH1335" t="s">
        <v>995</v>
      </c>
      <c r="BI1335">
        <v>10</v>
      </c>
      <c r="BJ1335">
        <v>4</v>
      </c>
      <c r="BL1335" t="s">
        <v>2543</v>
      </c>
    </row>
    <row r="1336" spans="3:64">
      <c r="C1336" s="2">
        <v>244482</v>
      </c>
      <c r="D1336" s="2">
        <v>244482</v>
      </c>
      <c r="F1336">
        <v>489</v>
      </c>
      <c r="G1336" t="s">
        <v>2531</v>
      </c>
      <c r="H1336">
        <v>24</v>
      </c>
      <c r="I1336" t="s">
        <v>3017</v>
      </c>
      <c r="J1336" t="s">
        <v>985</v>
      </c>
      <c r="K1336" t="s">
        <v>986</v>
      </c>
      <c r="L1336">
        <v>923</v>
      </c>
      <c r="N1336" t="s">
        <v>3052</v>
      </c>
      <c r="O1336" t="s">
        <v>3053</v>
      </c>
      <c r="P1336">
        <v>1</v>
      </c>
      <c r="Q1336" t="s">
        <v>3054</v>
      </c>
      <c r="R1336" s="2">
        <v>244481</v>
      </c>
      <c r="S1336" s="2">
        <v>244482</v>
      </c>
      <c r="T1336" t="s">
        <v>3055</v>
      </c>
      <c r="U1336">
        <v>23015265</v>
      </c>
      <c r="V1336" t="s">
        <v>181</v>
      </c>
      <c r="W1336">
        <v>10</v>
      </c>
      <c r="X1336">
        <v>10</v>
      </c>
      <c r="Y1336">
        <v>10</v>
      </c>
      <c r="Z1336">
        <v>10</v>
      </c>
      <c r="AA1336">
        <v>0</v>
      </c>
      <c r="AB1336">
        <v>0</v>
      </c>
      <c r="AC1336">
        <v>0</v>
      </c>
      <c r="AD1336">
        <v>0</v>
      </c>
      <c r="AE1336">
        <v>10</v>
      </c>
      <c r="AF1336">
        <v>10</v>
      </c>
      <c r="AI1336" t="s">
        <v>3020</v>
      </c>
      <c r="AJ1336" t="s">
        <v>989</v>
      </c>
      <c r="AK1336" t="s">
        <v>1039</v>
      </c>
      <c r="AL1336" t="s">
        <v>1008</v>
      </c>
      <c r="AM1336" t="s">
        <v>1009</v>
      </c>
      <c r="AN1336" t="s">
        <v>2538</v>
      </c>
      <c r="AO1336" t="s">
        <v>2539</v>
      </c>
      <c r="AP1336">
        <v>10</v>
      </c>
      <c r="AQ1336">
        <v>1</v>
      </c>
      <c r="AT1336" t="s">
        <v>3021</v>
      </c>
      <c r="AU1336" t="s">
        <v>3056</v>
      </c>
      <c r="AV1336" t="s">
        <v>765</v>
      </c>
      <c r="AW1336" t="s">
        <v>765</v>
      </c>
      <c r="AX1336" t="s">
        <v>990</v>
      </c>
      <c r="AY1336">
        <v>0</v>
      </c>
      <c r="AZ1336" t="s">
        <v>994</v>
      </c>
      <c r="BA1336">
        <v>1208540889050</v>
      </c>
      <c r="BD1336">
        <v>1</v>
      </c>
      <c r="BF1336" t="s">
        <v>3023</v>
      </c>
      <c r="BG1336">
        <v>1333314600</v>
      </c>
      <c r="BH1336" t="s">
        <v>995</v>
      </c>
      <c r="BI1336">
        <v>10</v>
      </c>
      <c r="BJ1336">
        <v>10</v>
      </c>
      <c r="BL1336" t="s">
        <v>2543</v>
      </c>
    </row>
    <row r="1337" spans="3:64">
      <c r="C1337" s="2">
        <v>244482</v>
      </c>
      <c r="D1337" s="2">
        <v>244482</v>
      </c>
      <c r="F1337">
        <v>489</v>
      </c>
      <c r="G1337" t="s">
        <v>2531</v>
      </c>
      <c r="H1337">
        <v>24</v>
      </c>
      <c r="I1337" t="s">
        <v>3017</v>
      </c>
      <c r="J1337" t="s">
        <v>985</v>
      </c>
      <c r="K1337" t="s">
        <v>986</v>
      </c>
      <c r="L1337">
        <v>923</v>
      </c>
      <c r="N1337" t="s">
        <v>3052</v>
      </c>
      <c r="O1337" t="s">
        <v>3053</v>
      </c>
      <c r="P1337">
        <v>1</v>
      </c>
      <c r="Q1337" t="s">
        <v>3054</v>
      </c>
      <c r="R1337" s="2">
        <v>244481</v>
      </c>
      <c r="S1337" s="2">
        <v>244482</v>
      </c>
      <c r="T1337" t="s">
        <v>3055</v>
      </c>
      <c r="U1337">
        <v>23000191</v>
      </c>
      <c r="V1337" t="s">
        <v>44</v>
      </c>
      <c r="W1337">
        <v>6</v>
      </c>
      <c r="X1337">
        <v>6</v>
      </c>
      <c r="Y1337">
        <v>6</v>
      </c>
      <c r="Z1337">
        <v>6</v>
      </c>
      <c r="AA1337">
        <v>0</v>
      </c>
      <c r="AB1337">
        <v>0</v>
      </c>
      <c r="AC1337">
        <v>0</v>
      </c>
      <c r="AD1337">
        <v>0</v>
      </c>
      <c r="AE1337">
        <v>6</v>
      </c>
      <c r="AF1337">
        <v>6</v>
      </c>
      <c r="AI1337" t="s">
        <v>3020</v>
      </c>
      <c r="AJ1337" t="s">
        <v>989</v>
      </c>
      <c r="AK1337" t="s">
        <v>1007</v>
      </c>
      <c r="AL1337" t="s">
        <v>1008</v>
      </c>
      <c r="AM1337" t="s">
        <v>1009</v>
      </c>
      <c r="AN1337" t="s">
        <v>2538</v>
      </c>
      <c r="AO1337" t="s">
        <v>2539</v>
      </c>
      <c r="AP1337">
        <v>10</v>
      </c>
      <c r="AQ1337">
        <v>1</v>
      </c>
      <c r="AT1337" t="s">
        <v>3021</v>
      </c>
      <c r="AU1337" t="s">
        <v>3056</v>
      </c>
      <c r="AV1337" t="s">
        <v>765</v>
      </c>
      <c r="AW1337" t="s">
        <v>765</v>
      </c>
      <c r="AX1337" t="s">
        <v>990</v>
      </c>
      <c r="AY1337">
        <v>0</v>
      </c>
      <c r="AZ1337" t="s">
        <v>994</v>
      </c>
      <c r="BA1337">
        <v>1208540889050</v>
      </c>
      <c r="BD1337">
        <v>1</v>
      </c>
      <c r="BF1337" t="s">
        <v>3023</v>
      </c>
      <c r="BG1337">
        <v>1333314600</v>
      </c>
      <c r="BH1337" t="s">
        <v>995</v>
      </c>
      <c r="BI1337">
        <v>6</v>
      </c>
      <c r="BJ1337">
        <v>6</v>
      </c>
      <c r="BL1337" t="s">
        <v>2543</v>
      </c>
    </row>
    <row r="1338" spans="3:64">
      <c r="C1338" s="2">
        <v>244482</v>
      </c>
      <c r="D1338" s="2">
        <v>244482</v>
      </c>
      <c r="F1338">
        <v>489</v>
      </c>
      <c r="G1338" t="s">
        <v>2531</v>
      </c>
      <c r="H1338">
        <v>24</v>
      </c>
      <c r="I1338" t="s">
        <v>3017</v>
      </c>
      <c r="J1338" t="s">
        <v>985</v>
      </c>
      <c r="K1338" t="s">
        <v>986</v>
      </c>
      <c r="L1338">
        <v>923</v>
      </c>
      <c r="N1338" t="s">
        <v>3052</v>
      </c>
      <c r="O1338" t="s">
        <v>3053</v>
      </c>
      <c r="P1338">
        <v>1</v>
      </c>
      <c r="Q1338" t="s">
        <v>3054</v>
      </c>
      <c r="R1338" s="2">
        <v>244481</v>
      </c>
      <c r="S1338" s="2">
        <v>244482</v>
      </c>
      <c r="T1338" t="s">
        <v>3055</v>
      </c>
      <c r="U1338">
        <v>23000187</v>
      </c>
      <c r="V1338" t="s">
        <v>102</v>
      </c>
      <c r="W1338">
        <v>2</v>
      </c>
      <c r="X1338">
        <v>2</v>
      </c>
      <c r="Y1338">
        <v>2</v>
      </c>
      <c r="Z1338">
        <v>2</v>
      </c>
      <c r="AA1338">
        <v>0</v>
      </c>
      <c r="AB1338">
        <v>0</v>
      </c>
      <c r="AC1338">
        <v>0</v>
      </c>
      <c r="AD1338">
        <v>0</v>
      </c>
      <c r="AE1338">
        <v>2</v>
      </c>
      <c r="AF1338">
        <v>2</v>
      </c>
      <c r="AI1338" t="s">
        <v>3020</v>
      </c>
      <c r="AJ1338" t="s">
        <v>989</v>
      </c>
      <c r="AK1338" t="s">
        <v>1007</v>
      </c>
      <c r="AL1338" t="s">
        <v>1008</v>
      </c>
      <c r="AM1338" t="s">
        <v>1009</v>
      </c>
      <c r="AN1338" t="s">
        <v>2538</v>
      </c>
      <c r="AO1338" t="s">
        <v>2539</v>
      </c>
      <c r="AP1338">
        <v>10</v>
      </c>
      <c r="AQ1338">
        <v>1</v>
      </c>
      <c r="AT1338" t="s">
        <v>3021</v>
      </c>
      <c r="AU1338" t="s">
        <v>3056</v>
      </c>
      <c r="AV1338" t="s">
        <v>765</v>
      </c>
      <c r="AW1338" t="s">
        <v>765</v>
      </c>
      <c r="AX1338" t="s">
        <v>990</v>
      </c>
      <c r="AY1338">
        <v>0</v>
      </c>
      <c r="AZ1338" t="s">
        <v>994</v>
      </c>
      <c r="BA1338">
        <v>1208540889050</v>
      </c>
      <c r="BD1338">
        <v>1</v>
      </c>
      <c r="BF1338" t="s">
        <v>3023</v>
      </c>
      <c r="BG1338">
        <v>1333314600</v>
      </c>
      <c r="BH1338" t="s">
        <v>995</v>
      </c>
      <c r="BI1338">
        <v>2</v>
      </c>
      <c r="BJ1338">
        <v>2</v>
      </c>
      <c r="BL1338" t="s">
        <v>2543</v>
      </c>
    </row>
    <row r="1339" spans="3:64">
      <c r="C1339" s="2">
        <v>244482</v>
      </c>
      <c r="D1339" s="2">
        <v>244482</v>
      </c>
      <c r="F1339">
        <v>489</v>
      </c>
      <c r="G1339" t="s">
        <v>2531</v>
      </c>
      <c r="H1339">
        <v>24</v>
      </c>
      <c r="I1339" t="s">
        <v>3017</v>
      </c>
      <c r="J1339" t="s">
        <v>985</v>
      </c>
      <c r="K1339" t="s">
        <v>986</v>
      </c>
      <c r="L1339">
        <v>923</v>
      </c>
      <c r="N1339" t="s">
        <v>3052</v>
      </c>
      <c r="O1339" t="s">
        <v>3053</v>
      </c>
      <c r="P1339">
        <v>1</v>
      </c>
      <c r="Q1339" t="s">
        <v>3054</v>
      </c>
      <c r="R1339" s="2">
        <v>244481</v>
      </c>
      <c r="S1339" s="2">
        <v>244482</v>
      </c>
      <c r="T1339" t="s">
        <v>3055</v>
      </c>
      <c r="U1339">
        <v>23086970</v>
      </c>
      <c r="V1339" t="s">
        <v>191</v>
      </c>
      <c r="W1339">
        <v>6</v>
      </c>
      <c r="X1339">
        <v>6</v>
      </c>
      <c r="Y1339">
        <v>6</v>
      </c>
      <c r="Z1339">
        <v>6</v>
      </c>
      <c r="AA1339">
        <v>0</v>
      </c>
      <c r="AB1339">
        <v>0</v>
      </c>
      <c r="AC1339">
        <v>0</v>
      </c>
      <c r="AD1339">
        <v>0</v>
      </c>
      <c r="AE1339">
        <v>6</v>
      </c>
      <c r="AF1339">
        <v>6</v>
      </c>
      <c r="AI1339" t="s">
        <v>3020</v>
      </c>
      <c r="AJ1339" t="s">
        <v>989</v>
      </c>
      <c r="AK1339" t="s">
        <v>1039</v>
      </c>
      <c r="AL1339" t="s">
        <v>1008</v>
      </c>
      <c r="AM1339" t="s">
        <v>1009</v>
      </c>
      <c r="AN1339" t="s">
        <v>2538</v>
      </c>
      <c r="AO1339" t="s">
        <v>2539</v>
      </c>
      <c r="AP1339">
        <v>10</v>
      </c>
      <c r="AQ1339">
        <v>1</v>
      </c>
      <c r="AT1339" t="s">
        <v>3021</v>
      </c>
      <c r="AU1339" t="s">
        <v>3056</v>
      </c>
      <c r="AV1339" t="s">
        <v>765</v>
      </c>
      <c r="AW1339" t="s">
        <v>765</v>
      </c>
      <c r="AX1339" t="s">
        <v>990</v>
      </c>
      <c r="AY1339">
        <v>0</v>
      </c>
      <c r="AZ1339" t="s">
        <v>994</v>
      </c>
      <c r="BA1339">
        <v>1208540889050</v>
      </c>
      <c r="BD1339">
        <v>1</v>
      </c>
      <c r="BF1339" t="s">
        <v>3023</v>
      </c>
      <c r="BG1339">
        <v>1333314600</v>
      </c>
      <c r="BH1339" t="s">
        <v>995</v>
      </c>
      <c r="BI1339">
        <v>6</v>
      </c>
      <c r="BJ1339">
        <v>6</v>
      </c>
      <c r="BL1339" t="s">
        <v>2543</v>
      </c>
    </row>
    <row r="1340" spans="3:64">
      <c r="C1340" s="2">
        <v>244482</v>
      </c>
      <c r="D1340" s="2">
        <v>244482</v>
      </c>
      <c r="F1340">
        <v>489</v>
      </c>
      <c r="G1340" t="s">
        <v>2531</v>
      </c>
      <c r="H1340">
        <v>24</v>
      </c>
      <c r="I1340" t="s">
        <v>3017</v>
      </c>
      <c r="J1340" t="s">
        <v>985</v>
      </c>
      <c r="K1340" t="s">
        <v>986</v>
      </c>
      <c r="L1340">
        <v>923</v>
      </c>
      <c r="N1340" t="s">
        <v>3057</v>
      </c>
      <c r="O1340" t="s">
        <v>2874</v>
      </c>
      <c r="P1340">
        <v>1</v>
      </c>
      <c r="Q1340" t="s">
        <v>2875</v>
      </c>
      <c r="R1340" s="2">
        <v>244481</v>
      </c>
      <c r="S1340" s="2">
        <v>244482</v>
      </c>
      <c r="T1340" t="s">
        <v>3058</v>
      </c>
      <c r="U1340">
        <v>23057698</v>
      </c>
      <c r="V1340" t="s">
        <v>271</v>
      </c>
      <c r="W1340">
        <v>10</v>
      </c>
      <c r="X1340">
        <v>10</v>
      </c>
      <c r="Y1340">
        <v>10</v>
      </c>
      <c r="Z1340">
        <v>10</v>
      </c>
      <c r="AA1340">
        <v>0</v>
      </c>
      <c r="AB1340">
        <v>0</v>
      </c>
      <c r="AC1340">
        <v>0</v>
      </c>
      <c r="AD1340">
        <v>0</v>
      </c>
      <c r="AE1340">
        <v>10</v>
      </c>
      <c r="AF1340">
        <v>10</v>
      </c>
      <c r="AI1340" t="s">
        <v>3020</v>
      </c>
      <c r="AJ1340" t="s">
        <v>989</v>
      </c>
      <c r="AK1340" t="s">
        <v>1039</v>
      </c>
      <c r="AL1340" t="s">
        <v>1008</v>
      </c>
      <c r="AM1340" t="s">
        <v>1009</v>
      </c>
      <c r="AN1340" t="s">
        <v>2538</v>
      </c>
      <c r="AO1340" t="s">
        <v>2539</v>
      </c>
      <c r="AP1340">
        <v>10</v>
      </c>
      <c r="AQ1340">
        <v>1</v>
      </c>
      <c r="AT1340" t="s">
        <v>3021</v>
      </c>
      <c r="AU1340" t="s">
        <v>3056</v>
      </c>
      <c r="AV1340" t="s">
        <v>765</v>
      </c>
      <c r="AW1340" t="s">
        <v>765</v>
      </c>
      <c r="AX1340" t="s">
        <v>990</v>
      </c>
      <c r="AY1340">
        <v>0</v>
      </c>
      <c r="AZ1340" t="s">
        <v>994</v>
      </c>
      <c r="BA1340">
        <v>1208540889406</v>
      </c>
      <c r="BD1340">
        <v>1</v>
      </c>
      <c r="BF1340" t="s">
        <v>3023</v>
      </c>
      <c r="BG1340">
        <v>1333314600</v>
      </c>
      <c r="BH1340" t="s">
        <v>995</v>
      </c>
      <c r="BI1340">
        <v>10</v>
      </c>
      <c r="BJ1340">
        <v>10</v>
      </c>
      <c r="BL1340" t="s">
        <v>2543</v>
      </c>
    </row>
    <row r="1341" spans="3:64">
      <c r="C1341" s="2">
        <v>244482</v>
      </c>
      <c r="D1341" s="2">
        <v>244482</v>
      </c>
      <c r="F1341">
        <v>489</v>
      </c>
      <c r="G1341" t="s">
        <v>2531</v>
      </c>
      <c r="H1341">
        <v>24</v>
      </c>
      <c r="I1341" t="s">
        <v>3017</v>
      </c>
      <c r="J1341" t="s">
        <v>985</v>
      </c>
      <c r="K1341" t="s">
        <v>986</v>
      </c>
      <c r="L1341">
        <v>923</v>
      </c>
      <c r="N1341" t="s">
        <v>3057</v>
      </c>
      <c r="O1341" t="s">
        <v>2874</v>
      </c>
      <c r="P1341">
        <v>1</v>
      </c>
      <c r="Q1341" t="s">
        <v>2875</v>
      </c>
      <c r="R1341" s="2">
        <v>244481</v>
      </c>
      <c r="S1341" s="2">
        <v>244482</v>
      </c>
      <c r="T1341" t="s">
        <v>3058</v>
      </c>
      <c r="U1341">
        <v>23057688</v>
      </c>
      <c r="V1341" t="s">
        <v>61</v>
      </c>
      <c r="W1341">
        <v>15</v>
      </c>
      <c r="X1341">
        <v>15</v>
      </c>
      <c r="Y1341">
        <v>15</v>
      </c>
      <c r="Z1341">
        <v>15</v>
      </c>
      <c r="AA1341">
        <v>0</v>
      </c>
      <c r="AB1341">
        <v>0</v>
      </c>
      <c r="AC1341">
        <v>0</v>
      </c>
      <c r="AD1341">
        <v>0</v>
      </c>
      <c r="AE1341">
        <v>15</v>
      </c>
      <c r="AF1341">
        <v>15</v>
      </c>
      <c r="AI1341" t="s">
        <v>3020</v>
      </c>
      <c r="AJ1341" t="s">
        <v>989</v>
      </c>
      <c r="AK1341" t="s">
        <v>1007</v>
      </c>
      <c r="AL1341" t="s">
        <v>1008</v>
      </c>
      <c r="AM1341" t="s">
        <v>1009</v>
      </c>
      <c r="AN1341" t="s">
        <v>2538</v>
      </c>
      <c r="AO1341" t="s">
        <v>2539</v>
      </c>
      <c r="AP1341">
        <v>10</v>
      </c>
      <c r="AQ1341">
        <v>1</v>
      </c>
      <c r="AT1341" t="s">
        <v>3021</v>
      </c>
      <c r="AU1341" t="s">
        <v>3056</v>
      </c>
      <c r="AV1341" t="s">
        <v>765</v>
      </c>
      <c r="AW1341" t="s">
        <v>765</v>
      </c>
      <c r="AX1341" t="s">
        <v>990</v>
      </c>
      <c r="AY1341">
        <v>0</v>
      </c>
      <c r="AZ1341" t="s">
        <v>994</v>
      </c>
      <c r="BA1341">
        <v>1208540889406</v>
      </c>
      <c r="BD1341">
        <v>1</v>
      </c>
      <c r="BF1341" t="s">
        <v>3023</v>
      </c>
      <c r="BG1341">
        <v>1333314600</v>
      </c>
      <c r="BH1341" t="s">
        <v>995</v>
      </c>
      <c r="BI1341">
        <v>15</v>
      </c>
      <c r="BJ1341">
        <v>15</v>
      </c>
      <c r="BL1341" t="s">
        <v>2543</v>
      </c>
    </row>
    <row r="1342" spans="3:64">
      <c r="C1342" s="2">
        <v>244482</v>
      </c>
      <c r="D1342" s="2">
        <v>244482</v>
      </c>
      <c r="F1342">
        <v>489</v>
      </c>
      <c r="G1342" t="s">
        <v>2531</v>
      </c>
      <c r="H1342">
        <v>24</v>
      </c>
      <c r="I1342" t="s">
        <v>3017</v>
      </c>
      <c r="J1342" t="s">
        <v>985</v>
      </c>
      <c r="K1342" t="s">
        <v>986</v>
      </c>
      <c r="L1342">
        <v>923</v>
      </c>
      <c r="N1342" t="s">
        <v>3057</v>
      </c>
      <c r="O1342" t="s">
        <v>2874</v>
      </c>
      <c r="P1342">
        <v>1</v>
      </c>
      <c r="Q1342" t="s">
        <v>2875</v>
      </c>
      <c r="R1342" s="2">
        <v>244481</v>
      </c>
      <c r="S1342" s="2">
        <v>244482</v>
      </c>
      <c r="T1342" t="s">
        <v>3058</v>
      </c>
      <c r="U1342">
        <v>23095547</v>
      </c>
      <c r="V1342" t="s">
        <v>144</v>
      </c>
      <c r="W1342">
        <v>6</v>
      </c>
      <c r="X1342">
        <v>6</v>
      </c>
      <c r="Y1342">
        <v>6</v>
      </c>
      <c r="Z1342">
        <v>6</v>
      </c>
      <c r="AA1342">
        <v>0</v>
      </c>
      <c r="AB1342">
        <v>0</v>
      </c>
      <c r="AC1342">
        <v>0</v>
      </c>
      <c r="AD1342">
        <v>0</v>
      </c>
      <c r="AE1342">
        <v>6</v>
      </c>
      <c r="AF1342">
        <v>6</v>
      </c>
      <c r="AI1342" t="s">
        <v>3020</v>
      </c>
      <c r="AJ1342" t="s">
        <v>989</v>
      </c>
      <c r="AK1342" t="s">
        <v>1039</v>
      </c>
      <c r="AL1342" t="s">
        <v>1008</v>
      </c>
      <c r="AM1342" t="s">
        <v>1009</v>
      </c>
      <c r="AN1342" t="s">
        <v>2538</v>
      </c>
      <c r="AO1342" t="s">
        <v>2539</v>
      </c>
      <c r="AP1342">
        <v>10</v>
      </c>
      <c r="AQ1342">
        <v>1</v>
      </c>
      <c r="AT1342" t="s">
        <v>3021</v>
      </c>
      <c r="AU1342" t="s">
        <v>3056</v>
      </c>
      <c r="AV1342" t="s">
        <v>765</v>
      </c>
      <c r="AW1342" t="s">
        <v>765</v>
      </c>
      <c r="AX1342" t="s">
        <v>990</v>
      </c>
      <c r="AY1342">
        <v>0</v>
      </c>
      <c r="AZ1342" t="s">
        <v>994</v>
      </c>
      <c r="BA1342">
        <v>1208540889406</v>
      </c>
      <c r="BD1342">
        <v>1</v>
      </c>
      <c r="BF1342" t="s">
        <v>3023</v>
      </c>
      <c r="BG1342">
        <v>1333314600</v>
      </c>
      <c r="BH1342" t="s">
        <v>995</v>
      </c>
      <c r="BI1342">
        <v>6</v>
      </c>
      <c r="BJ1342">
        <v>6</v>
      </c>
      <c r="BL1342" t="s">
        <v>2543</v>
      </c>
    </row>
    <row r="1343" spans="3:64">
      <c r="C1343" s="2">
        <v>244482</v>
      </c>
      <c r="D1343" s="2">
        <v>244482</v>
      </c>
      <c r="F1343">
        <v>489</v>
      </c>
      <c r="G1343" t="s">
        <v>2531</v>
      </c>
      <c r="H1343">
        <v>24</v>
      </c>
      <c r="I1343" t="s">
        <v>3017</v>
      </c>
      <c r="J1343" t="s">
        <v>985</v>
      </c>
      <c r="K1343" t="s">
        <v>986</v>
      </c>
      <c r="L1343">
        <v>923</v>
      </c>
      <c r="N1343" t="s">
        <v>3059</v>
      </c>
      <c r="O1343" t="s">
        <v>2550</v>
      </c>
      <c r="P1343">
        <v>1</v>
      </c>
      <c r="Q1343" t="s">
        <v>2551</v>
      </c>
      <c r="R1343" s="2">
        <v>244481</v>
      </c>
      <c r="S1343" s="2">
        <v>244482</v>
      </c>
      <c r="T1343" t="s">
        <v>3060</v>
      </c>
      <c r="U1343">
        <v>23000186</v>
      </c>
      <c r="V1343" t="s">
        <v>69</v>
      </c>
      <c r="W1343">
        <v>10</v>
      </c>
      <c r="X1343">
        <v>10</v>
      </c>
      <c r="Y1343">
        <v>10</v>
      </c>
      <c r="Z1343">
        <v>10</v>
      </c>
      <c r="AA1343">
        <v>0</v>
      </c>
      <c r="AB1343">
        <v>0</v>
      </c>
      <c r="AC1343">
        <v>0</v>
      </c>
      <c r="AD1343">
        <v>0</v>
      </c>
      <c r="AE1343">
        <v>10</v>
      </c>
      <c r="AF1343">
        <v>10</v>
      </c>
      <c r="AI1343" t="s">
        <v>3020</v>
      </c>
      <c r="AJ1343" t="s">
        <v>989</v>
      </c>
      <c r="AK1343" t="s">
        <v>1007</v>
      </c>
      <c r="AL1343" t="s">
        <v>1008</v>
      </c>
      <c r="AM1343" t="s">
        <v>1009</v>
      </c>
      <c r="AN1343" t="s">
        <v>2538</v>
      </c>
      <c r="AO1343" t="s">
        <v>2539</v>
      </c>
      <c r="AP1343">
        <v>10</v>
      </c>
      <c r="AQ1343">
        <v>1</v>
      </c>
      <c r="AT1343" t="s">
        <v>2540</v>
      </c>
      <c r="AU1343" t="s">
        <v>3061</v>
      </c>
      <c r="AV1343" t="s">
        <v>765</v>
      </c>
      <c r="AW1343" t="s">
        <v>765</v>
      </c>
      <c r="AX1343" t="s">
        <v>990</v>
      </c>
      <c r="AY1343">
        <v>0</v>
      </c>
      <c r="AZ1343" t="s">
        <v>994</v>
      </c>
      <c r="BA1343">
        <v>1208540893302</v>
      </c>
      <c r="BD1343">
        <v>1</v>
      </c>
      <c r="BF1343" t="s">
        <v>3023</v>
      </c>
      <c r="BG1343">
        <v>1333314600</v>
      </c>
      <c r="BH1343" t="s">
        <v>995</v>
      </c>
      <c r="BI1343">
        <v>10</v>
      </c>
      <c r="BJ1343">
        <v>10</v>
      </c>
      <c r="BL1343" t="s">
        <v>2543</v>
      </c>
    </row>
    <row r="1344" spans="3:64">
      <c r="C1344" s="2">
        <v>244482</v>
      </c>
      <c r="D1344" s="2">
        <v>244482</v>
      </c>
      <c r="F1344">
        <v>489</v>
      </c>
      <c r="G1344" t="s">
        <v>2531</v>
      </c>
      <c r="H1344">
        <v>24</v>
      </c>
      <c r="I1344" t="s">
        <v>3017</v>
      </c>
      <c r="J1344" t="s">
        <v>985</v>
      </c>
      <c r="K1344" t="s">
        <v>986</v>
      </c>
      <c r="L1344">
        <v>923</v>
      </c>
      <c r="N1344" t="s">
        <v>3059</v>
      </c>
      <c r="O1344" t="s">
        <v>2550</v>
      </c>
      <c r="P1344">
        <v>1</v>
      </c>
      <c r="Q1344" t="s">
        <v>2551</v>
      </c>
      <c r="R1344" s="2">
        <v>244481</v>
      </c>
      <c r="S1344" s="2">
        <v>244482</v>
      </c>
      <c r="T1344" t="s">
        <v>3060</v>
      </c>
      <c r="U1344">
        <v>23057698</v>
      </c>
      <c r="V1344" t="s">
        <v>271</v>
      </c>
      <c r="W1344">
        <v>20</v>
      </c>
      <c r="X1344">
        <v>20</v>
      </c>
      <c r="Y1344">
        <v>20</v>
      </c>
      <c r="Z1344">
        <v>20</v>
      </c>
      <c r="AA1344">
        <v>0</v>
      </c>
      <c r="AB1344">
        <v>0</v>
      </c>
      <c r="AC1344">
        <v>0</v>
      </c>
      <c r="AD1344">
        <v>0</v>
      </c>
      <c r="AE1344">
        <v>20</v>
      </c>
      <c r="AF1344">
        <v>20</v>
      </c>
      <c r="AI1344" t="s">
        <v>3020</v>
      </c>
      <c r="AJ1344" t="s">
        <v>989</v>
      </c>
      <c r="AK1344" t="s">
        <v>1039</v>
      </c>
      <c r="AL1344" t="s">
        <v>1008</v>
      </c>
      <c r="AM1344" t="s">
        <v>1009</v>
      </c>
      <c r="AN1344" t="s">
        <v>2538</v>
      </c>
      <c r="AO1344" t="s">
        <v>2539</v>
      </c>
      <c r="AP1344">
        <v>10</v>
      </c>
      <c r="AQ1344">
        <v>1</v>
      </c>
      <c r="AT1344" t="s">
        <v>2540</v>
      </c>
      <c r="AU1344" t="s">
        <v>3061</v>
      </c>
      <c r="AV1344" t="s">
        <v>765</v>
      </c>
      <c r="AW1344" t="s">
        <v>765</v>
      </c>
      <c r="AX1344" t="s">
        <v>990</v>
      </c>
      <c r="AY1344">
        <v>0</v>
      </c>
      <c r="AZ1344" t="s">
        <v>994</v>
      </c>
      <c r="BA1344">
        <v>1208540893302</v>
      </c>
      <c r="BD1344">
        <v>1</v>
      </c>
      <c r="BF1344" t="s">
        <v>3023</v>
      </c>
      <c r="BG1344">
        <v>1333314600</v>
      </c>
      <c r="BH1344" t="s">
        <v>995</v>
      </c>
      <c r="BI1344">
        <v>20</v>
      </c>
      <c r="BJ1344">
        <v>20</v>
      </c>
      <c r="BL1344" t="s">
        <v>2543</v>
      </c>
    </row>
    <row r="1345" spans="3:64">
      <c r="C1345" s="2">
        <v>244482</v>
      </c>
      <c r="D1345" s="2">
        <v>244482</v>
      </c>
      <c r="F1345">
        <v>489</v>
      </c>
      <c r="G1345" t="s">
        <v>2531</v>
      </c>
      <c r="H1345">
        <v>24</v>
      </c>
      <c r="I1345" t="s">
        <v>3017</v>
      </c>
      <c r="J1345" t="s">
        <v>985</v>
      </c>
      <c r="K1345" t="s">
        <v>986</v>
      </c>
      <c r="L1345">
        <v>923</v>
      </c>
      <c r="N1345" t="s">
        <v>3059</v>
      </c>
      <c r="O1345" t="s">
        <v>2550</v>
      </c>
      <c r="P1345">
        <v>1</v>
      </c>
      <c r="Q1345" t="s">
        <v>2551</v>
      </c>
      <c r="R1345" s="2">
        <v>244481</v>
      </c>
      <c r="S1345" s="2">
        <v>244482</v>
      </c>
      <c r="T1345" t="s">
        <v>3060</v>
      </c>
      <c r="U1345">
        <v>23086968</v>
      </c>
      <c r="V1345" t="s">
        <v>247</v>
      </c>
      <c r="W1345">
        <v>3</v>
      </c>
      <c r="X1345">
        <v>3</v>
      </c>
      <c r="Y1345">
        <v>3</v>
      </c>
      <c r="Z1345">
        <v>3</v>
      </c>
      <c r="AA1345">
        <v>0</v>
      </c>
      <c r="AB1345">
        <v>0</v>
      </c>
      <c r="AC1345">
        <v>0</v>
      </c>
      <c r="AD1345">
        <v>0</v>
      </c>
      <c r="AE1345">
        <v>3</v>
      </c>
      <c r="AF1345">
        <v>3</v>
      </c>
      <c r="AI1345" t="s">
        <v>3020</v>
      </c>
      <c r="AJ1345" t="s">
        <v>989</v>
      </c>
      <c r="AK1345" t="s">
        <v>1039</v>
      </c>
      <c r="AL1345" t="s">
        <v>1008</v>
      </c>
      <c r="AM1345" t="s">
        <v>1009</v>
      </c>
      <c r="AN1345" t="s">
        <v>2538</v>
      </c>
      <c r="AO1345" t="s">
        <v>2539</v>
      </c>
      <c r="AP1345">
        <v>10</v>
      </c>
      <c r="AQ1345">
        <v>1</v>
      </c>
      <c r="AT1345" t="s">
        <v>2540</v>
      </c>
      <c r="AU1345" t="s">
        <v>3061</v>
      </c>
      <c r="AV1345" t="s">
        <v>765</v>
      </c>
      <c r="AW1345" t="s">
        <v>765</v>
      </c>
      <c r="AX1345" t="s">
        <v>990</v>
      </c>
      <c r="AY1345">
        <v>0</v>
      </c>
      <c r="AZ1345" t="s">
        <v>994</v>
      </c>
      <c r="BA1345">
        <v>1208540893302</v>
      </c>
      <c r="BD1345">
        <v>1</v>
      </c>
      <c r="BF1345" t="s">
        <v>3023</v>
      </c>
      <c r="BG1345">
        <v>1333314600</v>
      </c>
      <c r="BH1345" t="s">
        <v>995</v>
      </c>
      <c r="BI1345">
        <v>3</v>
      </c>
      <c r="BJ1345">
        <v>3</v>
      </c>
      <c r="BL1345" t="s">
        <v>2543</v>
      </c>
    </row>
    <row r="1346" spans="3:64">
      <c r="C1346" s="2">
        <v>244482</v>
      </c>
      <c r="D1346" s="2">
        <v>244482</v>
      </c>
      <c r="F1346">
        <v>489</v>
      </c>
      <c r="G1346" t="s">
        <v>2531</v>
      </c>
      <c r="H1346">
        <v>24</v>
      </c>
      <c r="I1346" t="s">
        <v>3017</v>
      </c>
      <c r="J1346" t="s">
        <v>985</v>
      </c>
      <c r="K1346" t="s">
        <v>986</v>
      </c>
      <c r="L1346">
        <v>923</v>
      </c>
      <c r="N1346" t="s">
        <v>3062</v>
      </c>
      <c r="O1346" t="s">
        <v>2555</v>
      </c>
      <c r="P1346">
        <v>1</v>
      </c>
      <c r="Q1346" t="s">
        <v>2556</v>
      </c>
      <c r="R1346" s="2">
        <v>244481</v>
      </c>
      <c r="S1346" s="2">
        <v>244482</v>
      </c>
      <c r="T1346" t="s">
        <v>3063</v>
      </c>
      <c r="U1346">
        <v>23015189</v>
      </c>
      <c r="V1346" t="s">
        <v>132</v>
      </c>
      <c r="W1346">
        <v>15</v>
      </c>
      <c r="X1346">
        <v>15</v>
      </c>
      <c r="Y1346">
        <v>15</v>
      </c>
      <c r="Z1346">
        <v>15</v>
      </c>
      <c r="AA1346">
        <v>0</v>
      </c>
      <c r="AB1346">
        <v>0</v>
      </c>
      <c r="AC1346">
        <v>0</v>
      </c>
      <c r="AD1346">
        <v>0</v>
      </c>
      <c r="AE1346">
        <v>15</v>
      </c>
      <c r="AF1346">
        <v>15</v>
      </c>
      <c r="AI1346" t="s">
        <v>3020</v>
      </c>
      <c r="AJ1346" t="s">
        <v>989</v>
      </c>
      <c r="AK1346" t="s">
        <v>1039</v>
      </c>
      <c r="AL1346" t="s">
        <v>1008</v>
      </c>
      <c r="AM1346" t="s">
        <v>1009</v>
      </c>
      <c r="AN1346" t="s">
        <v>2538</v>
      </c>
      <c r="AO1346" t="s">
        <v>2539</v>
      </c>
      <c r="AP1346">
        <v>10</v>
      </c>
      <c r="AQ1346">
        <v>1</v>
      </c>
      <c r="AT1346" t="s">
        <v>2540</v>
      </c>
      <c r="AU1346" t="s">
        <v>3061</v>
      </c>
      <c r="AV1346" t="s">
        <v>765</v>
      </c>
      <c r="AW1346" t="s">
        <v>765</v>
      </c>
      <c r="AX1346" t="s">
        <v>990</v>
      </c>
      <c r="AY1346">
        <v>0</v>
      </c>
      <c r="AZ1346" t="s">
        <v>994</v>
      </c>
      <c r="BA1346">
        <v>1208540893327</v>
      </c>
      <c r="BD1346">
        <v>1</v>
      </c>
      <c r="BF1346" t="s">
        <v>3023</v>
      </c>
      <c r="BG1346">
        <v>1333314600</v>
      </c>
      <c r="BH1346" t="s">
        <v>995</v>
      </c>
      <c r="BI1346">
        <v>15</v>
      </c>
      <c r="BJ1346">
        <v>15</v>
      </c>
      <c r="BL1346" t="s">
        <v>2543</v>
      </c>
    </row>
    <row r="1347" spans="3:64">
      <c r="C1347" s="2">
        <v>244482</v>
      </c>
      <c r="D1347" s="2">
        <v>244482</v>
      </c>
      <c r="F1347">
        <v>489</v>
      </c>
      <c r="G1347" t="s">
        <v>2531</v>
      </c>
      <c r="H1347">
        <v>24</v>
      </c>
      <c r="I1347" t="s">
        <v>3017</v>
      </c>
      <c r="J1347" t="s">
        <v>985</v>
      </c>
      <c r="K1347" t="s">
        <v>986</v>
      </c>
      <c r="L1347">
        <v>923</v>
      </c>
      <c r="N1347" t="s">
        <v>3064</v>
      </c>
      <c r="O1347" t="s">
        <v>3065</v>
      </c>
      <c r="P1347">
        <v>1</v>
      </c>
      <c r="Q1347" t="s">
        <v>3066</v>
      </c>
      <c r="R1347" s="2">
        <v>244481</v>
      </c>
      <c r="S1347" s="2">
        <v>244482</v>
      </c>
      <c r="T1347" t="s">
        <v>3067</v>
      </c>
      <c r="U1347">
        <v>23057688</v>
      </c>
      <c r="V1347" t="s">
        <v>61</v>
      </c>
      <c r="W1347">
        <v>20</v>
      </c>
      <c r="X1347">
        <v>20</v>
      </c>
      <c r="Y1347">
        <v>20</v>
      </c>
      <c r="Z1347">
        <v>20</v>
      </c>
      <c r="AA1347">
        <v>0</v>
      </c>
      <c r="AB1347">
        <v>0</v>
      </c>
      <c r="AC1347">
        <v>0</v>
      </c>
      <c r="AD1347">
        <v>0</v>
      </c>
      <c r="AE1347">
        <v>20</v>
      </c>
      <c r="AF1347">
        <v>20</v>
      </c>
      <c r="AI1347" t="s">
        <v>3020</v>
      </c>
      <c r="AJ1347" t="s">
        <v>989</v>
      </c>
      <c r="AK1347" t="s">
        <v>1007</v>
      </c>
      <c r="AL1347" t="s">
        <v>1008</v>
      </c>
      <c r="AM1347" t="s">
        <v>1009</v>
      </c>
      <c r="AN1347" t="s">
        <v>2538</v>
      </c>
      <c r="AO1347" t="s">
        <v>2539</v>
      </c>
      <c r="AP1347">
        <v>10</v>
      </c>
      <c r="AQ1347">
        <v>1</v>
      </c>
      <c r="AT1347" t="s">
        <v>2540</v>
      </c>
      <c r="AU1347" t="s">
        <v>3061</v>
      </c>
      <c r="AV1347" t="s">
        <v>765</v>
      </c>
      <c r="AW1347" t="s">
        <v>765</v>
      </c>
      <c r="AX1347" t="s">
        <v>990</v>
      </c>
      <c r="AY1347">
        <v>0</v>
      </c>
      <c r="AZ1347" t="s">
        <v>994</v>
      </c>
      <c r="BA1347">
        <v>1208540893332</v>
      </c>
      <c r="BD1347">
        <v>1</v>
      </c>
      <c r="BF1347" t="s">
        <v>3023</v>
      </c>
      <c r="BG1347">
        <v>1333314600</v>
      </c>
      <c r="BH1347" t="s">
        <v>995</v>
      </c>
      <c r="BI1347">
        <v>20</v>
      </c>
      <c r="BJ1347">
        <v>20</v>
      </c>
      <c r="BL1347" t="s">
        <v>2543</v>
      </c>
    </row>
    <row r="1348" spans="3:64">
      <c r="C1348" s="2">
        <v>244482</v>
      </c>
      <c r="D1348" s="2">
        <v>244482</v>
      </c>
      <c r="F1348">
        <v>489</v>
      </c>
      <c r="G1348" t="s">
        <v>2531</v>
      </c>
      <c r="H1348">
        <v>24</v>
      </c>
      <c r="I1348" t="s">
        <v>3017</v>
      </c>
      <c r="J1348" t="s">
        <v>985</v>
      </c>
      <c r="K1348" t="s">
        <v>986</v>
      </c>
      <c r="L1348">
        <v>923</v>
      </c>
      <c r="N1348" t="s">
        <v>3064</v>
      </c>
      <c r="O1348" t="s">
        <v>3065</v>
      </c>
      <c r="P1348">
        <v>1</v>
      </c>
      <c r="Q1348" t="s">
        <v>3066</v>
      </c>
      <c r="R1348" s="2">
        <v>244481</v>
      </c>
      <c r="S1348" s="2">
        <v>244482</v>
      </c>
      <c r="T1348" t="s">
        <v>3067</v>
      </c>
      <c r="U1348">
        <v>23057698</v>
      </c>
      <c r="V1348" t="s">
        <v>271</v>
      </c>
      <c r="W1348">
        <v>50</v>
      </c>
      <c r="X1348">
        <v>50</v>
      </c>
      <c r="Y1348">
        <v>50</v>
      </c>
      <c r="Z1348">
        <v>50</v>
      </c>
      <c r="AA1348">
        <v>0</v>
      </c>
      <c r="AB1348">
        <v>0</v>
      </c>
      <c r="AC1348">
        <v>0</v>
      </c>
      <c r="AD1348">
        <v>0</v>
      </c>
      <c r="AE1348">
        <v>50</v>
      </c>
      <c r="AF1348">
        <v>50</v>
      </c>
      <c r="AI1348" t="s">
        <v>3020</v>
      </c>
      <c r="AJ1348" t="s">
        <v>989</v>
      </c>
      <c r="AK1348" t="s">
        <v>1039</v>
      </c>
      <c r="AL1348" t="s">
        <v>1008</v>
      </c>
      <c r="AM1348" t="s">
        <v>1009</v>
      </c>
      <c r="AN1348" t="s">
        <v>2538</v>
      </c>
      <c r="AO1348" t="s">
        <v>2539</v>
      </c>
      <c r="AP1348">
        <v>10</v>
      </c>
      <c r="AQ1348">
        <v>1</v>
      </c>
      <c r="AT1348" t="s">
        <v>2540</v>
      </c>
      <c r="AU1348" t="s">
        <v>3061</v>
      </c>
      <c r="AV1348" t="s">
        <v>765</v>
      </c>
      <c r="AW1348" t="s">
        <v>765</v>
      </c>
      <c r="AX1348" t="s">
        <v>990</v>
      </c>
      <c r="AY1348">
        <v>0</v>
      </c>
      <c r="AZ1348" t="s">
        <v>994</v>
      </c>
      <c r="BA1348">
        <v>1208540893332</v>
      </c>
      <c r="BD1348">
        <v>1</v>
      </c>
      <c r="BF1348" t="s">
        <v>3023</v>
      </c>
      <c r="BG1348">
        <v>1333314600</v>
      </c>
      <c r="BH1348" t="s">
        <v>995</v>
      </c>
      <c r="BI1348">
        <v>50</v>
      </c>
      <c r="BJ1348">
        <v>50</v>
      </c>
      <c r="BL1348" t="s">
        <v>2543</v>
      </c>
    </row>
    <row r="1349" spans="3:64">
      <c r="C1349" s="2">
        <v>244482</v>
      </c>
      <c r="D1349" s="2">
        <v>244482</v>
      </c>
      <c r="F1349">
        <v>489</v>
      </c>
      <c r="G1349" t="s">
        <v>2531</v>
      </c>
      <c r="H1349">
        <v>24</v>
      </c>
      <c r="I1349" t="s">
        <v>3017</v>
      </c>
      <c r="J1349" t="s">
        <v>985</v>
      </c>
      <c r="K1349" t="s">
        <v>986</v>
      </c>
      <c r="L1349">
        <v>923</v>
      </c>
      <c r="N1349" t="s">
        <v>3068</v>
      </c>
      <c r="O1349" t="s">
        <v>3069</v>
      </c>
      <c r="P1349">
        <v>1</v>
      </c>
      <c r="Q1349" t="s">
        <v>3070</v>
      </c>
      <c r="R1349" s="2">
        <v>244481</v>
      </c>
      <c r="S1349" s="2">
        <v>244482</v>
      </c>
      <c r="T1349" t="s">
        <v>3071</v>
      </c>
      <c r="U1349">
        <v>23086962</v>
      </c>
      <c r="V1349" t="s">
        <v>179</v>
      </c>
      <c r="W1349">
        <v>6</v>
      </c>
      <c r="X1349">
        <v>6</v>
      </c>
      <c r="Y1349">
        <v>6</v>
      </c>
      <c r="Z1349">
        <v>6</v>
      </c>
      <c r="AA1349">
        <v>0</v>
      </c>
      <c r="AB1349">
        <v>0</v>
      </c>
      <c r="AC1349">
        <v>0</v>
      </c>
      <c r="AD1349">
        <v>0</v>
      </c>
      <c r="AE1349">
        <v>6</v>
      </c>
      <c r="AF1349">
        <v>6</v>
      </c>
      <c r="AI1349" t="s">
        <v>3020</v>
      </c>
      <c r="AJ1349" t="s">
        <v>989</v>
      </c>
      <c r="AK1349" t="s">
        <v>1039</v>
      </c>
      <c r="AL1349" t="s">
        <v>1008</v>
      </c>
      <c r="AM1349" t="s">
        <v>1009</v>
      </c>
      <c r="AN1349" t="s">
        <v>2538</v>
      </c>
      <c r="AO1349" t="s">
        <v>2539</v>
      </c>
      <c r="AP1349">
        <v>10</v>
      </c>
      <c r="AQ1349">
        <v>1</v>
      </c>
      <c r="AT1349" t="s">
        <v>2540</v>
      </c>
      <c r="AU1349" t="s">
        <v>3072</v>
      </c>
      <c r="AV1349" t="s">
        <v>765</v>
      </c>
      <c r="AW1349" t="s">
        <v>765</v>
      </c>
      <c r="AX1349" t="s">
        <v>990</v>
      </c>
      <c r="AY1349">
        <v>0</v>
      </c>
      <c r="AZ1349" t="s">
        <v>994</v>
      </c>
      <c r="BA1349">
        <v>1208540893563</v>
      </c>
      <c r="BD1349">
        <v>1</v>
      </c>
      <c r="BF1349" t="s">
        <v>3023</v>
      </c>
      <c r="BG1349">
        <v>1333314600</v>
      </c>
      <c r="BH1349" t="s">
        <v>995</v>
      </c>
      <c r="BI1349">
        <v>6</v>
      </c>
      <c r="BJ1349">
        <v>6</v>
      </c>
      <c r="BL1349" t="s">
        <v>2543</v>
      </c>
    </row>
    <row r="1350" spans="3:64">
      <c r="C1350" s="2">
        <v>244482</v>
      </c>
      <c r="D1350" s="2">
        <v>244482</v>
      </c>
      <c r="F1350">
        <v>489</v>
      </c>
      <c r="G1350" t="s">
        <v>2531</v>
      </c>
      <c r="H1350">
        <v>24</v>
      </c>
      <c r="I1350" t="s">
        <v>3017</v>
      </c>
      <c r="J1350" t="s">
        <v>985</v>
      </c>
      <c r="K1350" t="s">
        <v>986</v>
      </c>
      <c r="L1350">
        <v>923</v>
      </c>
      <c r="N1350" t="s">
        <v>3068</v>
      </c>
      <c r="O1350" t="s">
        <v>3069</v>
      </c>
      <c r="P1350">
        <v>1</v>
      </c>
      <c r="Q1350" t="s">
        <v>3070</v>
      </c>
      <c r="R1350" s="2">
        <v>244481</v>
      </c>
      <c r="S1350" s="2">
        <v>244482</v>
      </c>
      <c r="T1350" t="s">
        <v>3071</v>
      </c>
      <c r="U1350">
        <v>23090974</v>
      </c>
      <c r="V1350" t="s">
        <v>211</v>
      </c>
      <c r="W1350">
        <v>3</v>
      </c>
      <c r="X1350">
        <v>3</v>
      </c>
      <c r="Y1350">
        <v>3</v>
      </c>
      <c r="Z1350">
        <v>3</v>
      </c>
      <c r="AA1350">
        <v>0</v>
      </c>
      <c r="AB1350">
        <v>0</v>
      </c>
      <c r="AC1350">
        <v>0</v>
      </c>
      <c r="AD1350">
        <v>0</v>
      </c>
      <c r="AE1350">
        <v>3</v>
      </c>
      <c r="AF1350">
        <v>3</v>
      </c>
      <c r="AI1350" t="s">
        <v>3020</v>
      </c>
      <c r="AJ1350" t="s">
        <v>989</v>
      </c>
      <c r="AK1350" t="s">
        <v>1039</v>
      </c>
      <c r="AL1350" t="s">
        <v>1008</v>
      </c>
      <c r="AM1350" t="s">
        <v>1009</v>
      </c>
      <c r="AN1350" t="s">
        <v>2538</v>
      </c>
      <c r="AO1350" t="s">
        <v>2539</v>
      </c>
      <c r="AP1350">
        <v>10</v>
      </c>
      <c r="AQ1350">
        <v>1</v>
      </c>
      <c r="AT1350" t="s">
        <v>2540</v>
      </c>
      <c r="AU1350" t="s">
        <v>3072</v>
      </c>
      <c r="AV1350" t="s">
        <v>765</v>
      </c>
      <c r="AW1350" t="s">
        <v>765</v>
      </c>
      <c r="AX1350" t="s">
        <v>990</v>
      </c>
      <c r="AY1350">
        <v>0</v>
      </c>
      <c r="AZ1350" t="s">
        <v>994</v>
      </c>
      <c r="BA1350">
        <v>1208540893563</v>
      </c>
      <c r="BD1350">
        <v>1</v>
      </c>
      <c r="BF1350" t="s">
        <v>3023</v>
      </c>
      <c r="BG1350">
        <v>1333314600</v>
      </c>
      <c r="BH1350" t="s">
        <v>995</v>
      </c>
      <c r="BI1350">
        <v>3</v>
      </c>
      <c r="BJ1350">
        <v>3</v>
      </c>
      <c r="BL1350" t="s">
        <v>2543</v>
      </c>
    </row>
    <row r="1351" spans="3:64">
      <c r="C1351" s="2">
        <v>244482</v>
      </c>
      <c r="D1351" s="2">
        <v>244482</v>
      </c>
      <c r="F1351">
        <v>489</v>
      </c>
      <c r="G1351" t="s">
        <v>2531</v>
      </c>
      <c r="H1351">
        <v>24</v>
      </c>
      <c r="I1351" t="s">
        <v>3017</v>
      </c>
      <c r="J1351" t="s">
        <v>985</v>
      </c>
      <c r="K1351" t="s">
        <v>986</v>
      </c>
      <c r="L1351">
        <v>923</v>
      </c>
      <c r="N1351" t="s">
        <v>3068</v>
      </c>
      <c r="O1351" t="s">
        <v>3069</v>
      </c>
      <c r="P1351">
        <v>1</v>
      </c>
      <c r="Q1351" t="s">
        <v>3070</v>
      </c>
      <c r="R1351" s="2">
        <v>244481</v>
      </c>
      <c r="S1351" s="2">
        <v>244482</v>
      </c>
      <c r="T1351" t="s">
        <v>3071</v>
      </c>
      <c r="U1351">
        <v>23057688</v>
      </c>
      <c r="V1351" t="s">
        <v>61</v>
      </c>
      <c r="W1351">
        <v>10</v>
      </c>
      <c r="X1351">
        <v>10</v>
      </c>
      <c r="Y1351">
        <v>10</v>
      </c>
      <c r="Z1351">
        <v>10</v>
      </c>
      <c r="AA1351">
        <v>0</v>
      </c>
      <c r="AB1351">
        <v>0</v>
      </c>
      <c r="AC1351">
        <v>0</v>
      </c>
      <c r="AD1351">
        <v>0</v>
      </c>
      <c r="AE1351">
        <v>10</v>
      </c>
      <c r="AF1351">
        <v>10</v>
      </c>
      <c r="AI1351" t="s">
        <v>3020</v>
      </c>
      <c r="AJ1351" t="s">
        <v>989</v>
      </c>
      <c r="AK1351" t="s">
        <v>1007</v>
      </c>
      <c r="AL1351" t="s">
        <v>1008</v>
      </c>
      <c r="AM1351" t="s">
        <v>1009</v>
      </c>
      <c r="AN1351" t="s">
        <v>2538</v>
      </c>
      <c r="AO1351" t="s">
        <v>2539</v>
      </c>
      <c r="AP1351">
        <v>10</v>
      </c>
      <c r="AQ1351">
        <v>1</v>
      </c>
      <c r="AT1351" t="s">
        <v>2540</v>
      </c>
      <c r="AU1351" t="s">
        <v>3072</v>
      </c>
      <c r="AV1351" t="s">
        <v>765</v>
      </c>
      <c r="AW1351" t="s">
        <v>765</v>
      </c>
      <c r="AX1351" t="s">
        <v>990</v>
      </c>
      <c r="AY1351">
        <v>0</v>
      </c>
      <c r="AZ1351" t="s">
        <v>994</v>
      </c>
      <c r="BA1351">
        <v>1208540893563</v>
      </c>
      <c r="BD1351">
        <v>1</v>
      </c>
      <c r="BF1351" t="s">
        <v>3023</v>
      </c>
      <c r="BG1351">
        <v>1333314600</v>
      </c>
      <c r="BH1351" t="s">
        <v>995</v>
      </c>
      <c r="BI1351">
        <v>10</v>
      </c>
      <c r="BJ1351">
        <v>10</v>
      </c>
      <c r="BL1351" t="s">
        <v>2543</v>
      </c>
    </row>
    <row r="1352" spans="3:64">
      <c r="C1352" s="2">
        <v>244482</v>
      </c>
      <c r="D1352" s="2">
        <v>244482</v>
      </c>
      <c r="F1352">
        <v>489</v>
      </c>
      <c r="G1352" t="s">
        <v>2531</v>
      </c>
      <c r="H1352">
        <v>24</v>
      </c>
      <c r="I1352" t="s">
        <v>3017</v>
      </c>
      <c r="J1352" t="s">
        <v>985</v>
      </c>
      <c r="K1352" t="s">
        <v>986</v>
      </c>
      <c r="L1352">
        <v>923</v>
      </c>
      <c r="N1352" t="s">
        <v>3068</v>
      </c>
      <c r="O1352" t="s">
        <v>3069</v>
      </c>
      <c r="P1352">
        <v>1</v>
      </c>
      <c r="Q1352" t="s">
        <v>3070</v>
      </c>
      <c r="R1352" s="2">
        <v>244481</v>
      </c>
      <c r="S1352" s="2">
        <v>244482</v>
      </c>
      <c r="T1352" t="s">
        <v>3071</v>
      </c>
      <c r="U1352">
        <v>23057697</v>
      </c>
      <c r="V1352" t="s">
        <v>22</v>
      </c>
      <c r="W1352">
        <v>25</v>
      </c>
      <c r="X1352">
        <v>25</v>
      </c>
      <c r="Y1352">
        <v>25</v>
      </c>
      <c r="Z1352">
        <v>25</v>
      </c>
      <c r="AA1352">
        <v>0</v>
      </c>
      <c r="AB1352">
        <v>0</v>
      </c>
      <c r="AC1352">
        <v>0</v>
      </c>
      <c r="AD1352">
        <v>0</v>
      </c>
      <c r="AE1352">
        <v>25</v>
      </c>
      <c r="AF1352">
        <v>25</v>
      </c>
      <c r="AI1352" t="s">
        <v>3020</v>
      </c>
      <c r="AJ1352" t="s">
        <v>989</v>
      </c>
      <c r="AK1352" t="s">
        <v>1007</v>
      </c>
      <c r="AL1352" t="s">
        <v>1008</v>
      </c>
      <c r="AM1352" t="s">
        <v>1009</v>
      </c>
      <c r="AN1352" t="s">
        <v>2538</v>
      </c>
      <c r="AO1352" t="s">
        <v>2539</v>
      </c>
      <c r="AP1352">
        <v>10</v>
      </c>
      <c r="AQ1352">
        <v>1</v>
      </c>
      <c r="AT1352" t="s">
        <v>2540</v>
      </c>
      <c r="AU1352" t="s">
        <v>3072</v>
      </c>
      <c r="AV1352" t="s">
        <v>765</v>
      </c>
      <c r="AW1352" t="s">
        <v>765</v>
      </c>
      <c r="AX1352" t="s">
        <v>990</v>
      </c>
      <c r="AY1352">
        <v>0</v>
      </c>
      <c r="AZ1352" t="s">
        <v>994</v>
      </c>
      <c r="BA1352">
        <v>1208540893563</v>
      </c>
      <c r="BD1352">
        <v>1</v>
      </c>
      <c r="BF1352" t="s">
        <v>3023</v>
      </c>
      <c r="BG1352">
        <v>1333314600</v>
      </c>
      <c r="BH1352" t="s">
        <v>995</v>
      </c>
      <c r="BI1352">
        <v>25</v>
      </c>
      <c r="BJ1352">
        <v>25</v>
      </c>
      <c r="BL1352" t="s">
        <v>2543</v>
      </c>
    </row>
    <row r="1353" spans="3:64">
      <c r="C1353" s="2">
        <v>244482</v>
      </c>
      <c r="D1353" s="2">
        <v>244482</v>
      </c>
      <c r="F1353">
        <v>489</v>
      </c>
      <c r="G1353" t="s">
        <v>2531</v>
      </c>
      <c r="H1353">
        <v>24</v>
      </c>
      <c r="I1353" t="s">
        <v>3017</v>
      </c>
      <c r="J1353" t="s">
        <v>985</v>
      </c>
      <c r="K1353" t="s">
        <v>986</v>
      </c>
      <c r="L1353">
        <v>923</v>
      </c>
      <c r="N1353" t="s">
        <v>3068</v>
      </c>
      <c r="O1353" t="s">
        <v>3069</v>
      </c>
      <c r="P1353">
        <v>1</v>
      </c>
      <c r="Q1353" t="s">
        <v>3070</v>
      </c>
      <c r="R1353" s="2">
        <v>244481</v>
      </c>
      <c r="S1353" s="2">
        <v>244482</v>
      </c>
      <c r="T1353" t="s">
        <v>3071</v>
      </c>
      <c r="U1353">
        <v>23015265</v>
      </c>
      <c r="V1353" t="s">
        <v>181</v>
      </c>
      <c r="W1353">
        <v>5</v>
      </c>
      <c r="X1353">
        <v>5</v>
      </c>
      <c r="Y1353">
        <v>5</v>
      </c>
      <c r="Z1353">
        <v>5</v>
      </c>
      <c r="AA1353">
        <v>0</v>
      </c>
      <c r="AB1353">
        <v>0</v>
      </c>
      <c r="AC1353">
        <v>0</v>
      </c>
      <c r="AD1353">
        <v>0</v>
      </c>
      <c r="AE1353">
        <v>5</v>
      </c>
      <c r="AF1353">
        <v>5</v>
      </c>
      <c r="AI1353" t="s">
        <v>3020</v>
      </c>
      <c r="AJ1353" t="s">
        <v>989</v>
      </c>
      <c r="AK1353" t="s">
        <v>1039</v>
      </c>
      <c r="AL1353" t="s">
        <v>1008</v>
      </c>
      <c r="AM1353" t="s">
        <v>1009</v>
      </c>
      <c r="AN1353" t="s">
        <v>2538</v>
      </c>
      <c r="AO1353" t="s">
        <v>2539</v>
      </c>
      <c r="AP1353">
        <v>10</v>
      </c>
      <c r="AQ1353">
        <v>1</v>
      </c>
      <c r="AT1353" t="s">
        <v>2540</v>
      </c>
      <c r="AU1353" t="s">
        <v>3072</v>
      </c>
      <c r="AV1353" t="s">
        <v>765</v>
      </c>
      <c r="AW1353" t="s">
        <v>765</v>
      </c>
      <c r="AX1353" t="s">
        <v>990</v>
      </c>
      <c r="AY1353">
        <v>0</v>
      </c>
      <c r="AZ1353" t="s">
        <v>994</v>
      </c>
      <c r="BA1353">
        <v>1208540893563</v>
      </c>
      <c r="BD1353">
        <v>1</v>
      </c>
      <c r="BF1353" t="s">
        <v>3023</v>
      </c>
      <c r="BG1353">
        <v>1333314600</v>
      </c>
      <c r="BH1353" t="s">
        <v>995</v>
      </c>
      <c r="BI1353">
        <v>5</v>
      </c>
      <c r="BJ1353">
        <v>5</v>
      </c>
      <c r="BL1353" t="s">
        <v>2543</v>
      </c>
    </row>
    <row r="1354" spans="3:64">
      <c r="C1354" s="2">
        <v>244482</v>
      </c>
      <c r="D1354" s="2">
        <v>244482</v>
      </c>
      <c r="F1354">
        <v>489</v>
      </c>
      <c r="G1354" t="s">
        <v>2531</v>
      </c>
      <c r="H1354">
        <v>24</v>
      </c>
      <c r="I1354" t="s">
        <v>3017</v>
      </c>
      <c r="J1354" t="s">
        <v>985</v>
      </c>
      <c r="K1354" t="s">
        <v>986</v>
      </c>
      <c r="L1354">
        <v>923</v>
      </c>
      <c r="N1354" t="s">
        <v>3068</v>
      </c>
      <c r="O1354" t="s">
        <v>3069</v>
      </c>
      <c r="P1354">
        <v>1</v>
      </c>
      <c r="Q1354" t="s">
        <v>3070</v>
      </c>
      <c r="R1354" s="2">
        <v>244481</v>
      </c>
      <c r="S1354" s="2">
        <v>244482</v>
      </c>
      <c r="T1354" t="s">
        <v>3071</v>
      </c>
      <c r="U1354">
        <v>23095553</v>
      </c>
      <c r="V1354" t="s">
        <v>67</v>
      </c>
      <c r="W1354">
        <v>12</v>
      </c>
      <c r="X1354">
        <v>12</v>
      </c>
      <c r="Y1354">
        <v>12</v>
      </c>
      <c r="Z1354">
        <v>12</v>
      </c>
      <c r="AA1354">
        <v>0</v>
      </c>
      <c r="AB1354">
        <v>0</v>
      </c>
      <c r="AC1354">
        <v>0</v>
      </c>
      <c r="AD1354">
        <v>0</v>
      </c>
      <c r="AE1354">
        <v>12</v>
      </c>
      <c r="AF1354">
        <v>12</v>
      </c>
      <c r="AI1354" t="s">
        <v>3020</v>
      </c>
      <c r="AJ1354" t="s">
        <v>989</v>
      </c>
      <c r="AK1354" t="s">
        <v>1007</v>
      </c>
      <c r="AL1354" t="s">
        <v>1008</v>
      </c>
      <c r="AM1354" t="s">
        <v>1009</v>
      </c>
      <c r="AN1354" t="s">
        <v>2538</v>
      </c>
      <c r="AO1354" t="s">
        <v>2539</v>
      </c>
      <c r="AP1354">
        <v>10</v>
      </c>
      <c r="AQ1354">
        <v>1</v>
      </c>
      <c r="AT1354" t="s">
        <v>2540</v>
      </c>
      <c r="AU1354" t="s">
        <v>3072</v>
      </c>
      <c r="AV1354" t="s">
        <v>765</v>
      </c>
      <c r="AW1354" t="s">
        <v>765</v>
      </c>
      <c r="AX1354" t="s">
        <v>990</v>
      </c>
      <c r="AY1354">
        <v>0</v>
      </c>
      <c r="AZ1354" t="s">
        <v>994</v>
      </c>
      <c r="BA1354">
        <v>1208540893563</v>
      </c>
      <c r="BD1354">
        <v>1</v>
      </c>
      <c r="BF1354" t="s">
        <v>3023</v>
      </c>
      <c r="BG1354">
        <v>1333314600</v>
      </c>
      <c r="BH1354" t="s">
        <v>995</v>
      </c>
      <c r="BI1354">
        <v>12</v>
      </c>
      <c r="BJ1354">
        <v>12</v>
      </c>
      <c r="BL1354" t="s">
        <v>2543</v>
      </c>
    </row>
    <row r="1355" spans="3:64">
      <c r="C1355" s="2">
        <v>244482</v>
      </c>
      <c r="D1355" s="2">
        <v>244482</v>
      </c>
      <c r="F1355">
        <v>489</v>
      </c>
      <c r="G1355" t="s">
        <v>2531</v>
      </c>
      <c r="H1355">
        <v>24</v>
      </c>
      <c r="I1355" t="s">
        <v>3017</v>
      </c>
      <c r="J1355" t="s">
        <v>985</v>
      </c>
      <c r="K1355" t="s">
        <v>986</v>
      </c>
      <c r="L1355">
        <v>923</v>
      </c>
      <c r="N1355" t="s">
        <v>3068</v>
      </c>
      <c r="O1355" t="s">
        <v>3069</v>
      </c>
      <c r="P1355">
        <v>1</v>
      </c>
      <c r="Q1355" t="s">
        <v>3070</v>
      </c>
      <c r="R1355" s="2">
        <v>244481</v>
      </c>
      <c r="S1355" s="2">
        <v>244482</v>
      </c>
      <c r="T1355" t="s">
        <v>3071</v>
      </c>
      <c r="U1355">
        <v>23086965</v>
      </c>
      <c r="V1355" t="s">
        <v>225</v>
      </c>
      <c r="W1355">
        <v>9</v>
      </c>
      <c r="X1355">
        <v>9</v>
      </c>
      <c r="Y1355">
        <v>9</v>
      </c>
      <c r="Z1355">
        <v>9</v>
      </c>
      <c r="AA1355">
        <v>0</v>
      </c>
      <c r="AB1355">
        <v>0</v>
      </c>
      <c r="AC1355">
        <v>0</v>
      </c>
      <c r="AD1355">
        <v>0</v>
      </c>
      <c r="AE1355">
        <v>9</v>
      </c>
      <c r="AF1355">
        <v>9</v>
      </c>
      <c r="AI1355" t="s">
        <v>3020</v>
      </c>
      <c r="AJ1355" t="s">
        <v>989</v>
      </c>
      <c r="AK1355" t="s">
        <v>1039</v>
      </c>
      <c r="AL1355" t="s">
        <v>1008</v>
      </c>
      <c r="AM1355" t="s">
        <v>1009</v>
      </c>
      <c r="AN1355" t="s">
        <v>2538</v>
      </c>
      <c r="AO1355" t="s">
        <v>2539</v>
      </c>
      <c r="AP1355">
        <v>10</v>
      </c>
      <c r="AQ1355">
        <v>1</v>
      </c>
      <c r="AT1355" t="s">
        <v>2540</v>
      </c>
      <c r="AU1355" t="s">
        <v>3072</v>
      </c>
      <c r="AV1355" t="s">
        <v>765</v>
      </c>
      <c r="AW1355" t="s">
        <v>765</v>
      </c>
      <c r="AX1355" t="s">
        <v>990</v>
      </c>
      <c r="AY1355">
        <v>0</v>
      </c>
      <c r="AZ1355" t="s">
        <v>994</v>
      </c>
      <c r="BA1355">
        <v>1208540893563</v>
      </c>
      <c r="BD1355">
        <v>1</v>
      </c>
      <c r="BF1355" t="s">
        <v>3023</v>
      </c>
      <c r="BG1355">
        <v>1333314600</v>
      </c>
      <c r="BH1355" t="s">
        <v>995</v>
      </c>
      <c r="BI1355">
        <v>9</v>
      </c>
      <c r="BJ1355">
        <v>9</v>
      </c>
      <c r="BL1355" t="s">
        <v>2543</v>
      </c>
    </row>
    <row r="1356" spans="3:64">
      <c r="C1356" s="2">
        <v>244482</v>
      </c>
      <c r="D1356" s="2">
        <v>244482</v>
      </c>
      <c r="F1356">
        <v>489</v>
      </c>
      <c r="G1356" t="s">
        <v>2531</v>
      </c>
      <c r="H1356">
        <v>24</v>
      </c>
      <c r="I1356" t="s">
        <v>3017</v>
      </c>
      <c r="J1356" t="s">
        <v>985</v>
      </c>
      <c r="K1356" t="s">
        <v>986</v>
      </c>
      <c r="L1356">
        <v>923</v>
      </c>
      <c r="N1356" t="s">
        <v>3068</v>
      </c>
      <c r="O1356" t="s">
        <v>3069</v>
      </c>
      <c r="P1356">
        <v>1</v>
      </c>
      <c r="Q1356" t="s">
        <v>3070</v>
      </c>
      <c r="R1356" s="2">
        <v>244481</v>
      </c>
      <c r="S1356" s="2">
        <v>244482</v>
      </c>
      <c r="T1356" t="s">
        <v>3071</v>
      </c>
      <c r="U1356">
        <v>23057690</v>
      </c>
      <c r="V1356" t="s">
        <v>65</v>
      </c>
      <c r="W1356">
        <v>10</v>
      </c>
      <c r="X1356">
        <v>10</v>
      </c>
      <c r="Y1356">
        <v>10</v>
      </c>
      <c r="Z1356">
        <v>10</v>
      </c>
      <c r="AA1356">
        <v>0</v>
      </c>
      <c r="AB1356">
        <v>0</v>
      </c>
      <c r="AC1356">
        <v>0</v>
      </c>
      <c r="AD1356">
        <v>0</v>
      </c>
      <c r="AE1356">
        <v>10</v>
      </c>
      <c r="AF1356">
        <v>10</v>
      </c>
      <c r="AI1356" t="s">
        <v>3020</v>
      </c>
      <c r="AJ1356" t="s">
        <v>989</v>
      </c>
      <c r="AK1356" t="s">
        <v>1007</v>
      </c>
      <c r="AL1356" t="s">
        <v>1008</v>
      </c>
      <c r="AM1356" t="s">
        <v>1009</v>
      </c>
      <c r="AN1356" t="s">
        <v>2538</v>
      </c>
      <c r="AO1356" t="s">
        <v>2539</v>
      </c>
      <c r="AP1356">
        <v>10</v>
      </c>
      <c r="AQ1356">
        <v>1</v>
      </c>
      <c r="AT1356" t="s">
        <v>2540</v>
      </c>
      <c r="AU1356" t="s">
        <v>3072</v>
      </c>
      <c r="AV1356" t="s">
        <v>765</v>
      </c>
      <c r="AW1356" t="s">
        <v>765</v>
      </c>
      <c r="AX1356" t="s">
        <v>990</v>
      </c>
      <c r="AY1356">
        <v>0</v>
      </c>
      <c r="AZ1356" t="s">
        <v>994</v>
      </c>
      <c r="BA1356">
        <v>1208540893563</v>
      </c>
      <c r="BD1356">
        <v>1</v>
      </c>
      <c r="BF1356" t="s">
        <v>3023</v>
      </c>
      <c r="BG1356">
        <v>1333314600</v>
      </c>
      <c r="BH1356" t="s">
        <v>995</v>
      </c>
      <c r="BI1356">
        <v>10</v>
      </c>
      <c r="BJ1356">
        <v>10</v>
      </c>
      <c r="BL1356" t="s">
        <v>2543</v>
      </c>
    </row>
    <row r="1357" spans="3:64">
      <c r="C1357" s="2">
        <v>244482</v>
      </c>
      <c r="D1357" s="2">
        <v>244482</v>
      </c>
      <c r="F1357">
        <v>489</v>
      </c>
      <c r="G1357" t="s">
        <v>2531</v>
      </c>
      <c r="H1357">
        <v>24</v>
      </c>
      <c r="I1357" t="s">
        <v>3017</v>
      </c>
      <c r="J1357" t="s">
        <v>985</v>
      </c>
      <c r="K1357" t="s">
        <v>986</v>
      </c>
      <c r="L1357">
        <v>923</v>
      </c>
      <c r="N1357" t="s">
        <v>3068</v>
      </c>
      <c r="O1357" t="s">
        <v>3069</v>
      </c>
      <c r="P1357">
        <v>1</v>
      </c>
      <c r="Q1357" t="s">
        <v>3070</v>
      </c>
      <c r="R1357" s="2">
        <v>244481</v>
      </c>
      <c r="S1357" s="2">
        <v>244482</v>
      </c>
      <c r="T1357" t="s">
        <v>3071</v>
      </c>
      <c r="U1357">
        <v>23000191</v>
      </c>
      <c r="V1357" t="s">
        <v>44</v>
      </c>
      <c r="W1357">
        <v>2</v>
      </c>
      <c r="X1357">
        <v>2</v>
      </c>
      <c r="Y1357">
        <v>2</v>
      </c>
      <c r="Z1357">
        <v>2</v>
      </c>
      <c r="AA1357">
        <v>0</v>
      </c>
      <c r="AB1357">
        <v>0</v>
      </c>
      <c r="AC1357">
        <v>0</v>
      </c>
      <c r="AD1357">
        <v>0</v>
      </c>
      <c r="AE1357">
        <v>2</v>
      </c>
      <c r="AF1357">
        <v>2</v>
      </c>
      <c r="AI1357" t="s">
        <v>3020</v>
      </c>
      <c r="AJ1357" t="s">
        <v>989</v>
      </c>
      <c r="AK1357" t="s">
        <v>1007</v>
      </c>
      <c r="AL1357" t="s">
        <v>1008</v>
      </c>
      <c r="AM1357" t="s">
        <v>1009</v>
      </c>
      <c r="AN1357" t="s">
        <v>2538</v>
      </c>
      <c r="AO1357" t="s">
        <v>2539</v>
      </c>
      <c r="AP1357">
        <v>10</v>
      </c>
      <c r="AQ1357">
        <v>1</v>
      </c>
      <c r="AT1357" t="s">
        <v>2540</v>
      </c>
      <c r="AU1357" t="s">
        <v>3072</v>
      </c>
      <c r="AV1357" t="s">
        <v>765</v>
      </c>
      <c r="AW1357" t="s">
        <v>765</v>
      </c>
      <c r="AX1357" t="s">
        <v>990</v>
      </c>
      <c r="AY1357">
        <v>0</v>
      </c>
      <c r="AZ1357" t="s">
        <v>994</v>
      </c>
      <c r="BA1357">
        <v>1208540893563</v>
      </c>
      <c r="BD1357">
        <v>1</v>
      </c>
      <c r="BF1357" t="s">
        <v>3023</v>
      </c>
      <c r="BG1357">
        <v>1333314600</v>
      </c>
      <c r="BH1357" t="s">
        <v>995</v>
      </c>
      <c r="BI1357">
        <v>2</v>
      </c>
      <c r="BJ1357">
        <v>2</v>
      </c>
      <c r="BL1357" t="s">
        <v>2543</v>
      </c>
    </row>
    <row r="1358" spans="3:64">
      <c r="C1358" s="2">
        <v>244482</v>
      </c>
      <c r="D1358" s="2">
        <v>244482</v>
      </c>
      <c r="F1358">
        <v>489</v>
      </c>
      <c r="G1358" t="s">
        <v>2531</v>
      </c>
      <c r="H1358">
        <v>24</v>
      </c>
      <c r="I1358" t="s">
        <v>3017</v>
      </c>
      <c r="J1358" t="s">
        <v>985</v>
      </c>
      <c r="K1358" t="s">
        <v>986</v>
      </c>
      <c r="L1358">
        <v>923</v>
      </c>
      <c r="N1358" t="s">
        <v>3068</v>
      </c>
      <c r="O1358" t="s">
        <v>3069</v>
      </c>
      <c r="P1358">
        <v>1</v>
      </c>
      <c r="Q1358" t="s">
        <v>3070</v>
      </c>
      <c r="R1358" s="2">
        <v>244481</v>
      </c>
      <c r="S1358" s="2">
        <v>244482</v>
      </c>
      <c r="T1358" t="s">
        <v>3071</v>
      </c>
      <c r="U1358">
        <v>23090977</v>
      </c>
      <c r="V1358" t="s">
        <v>98</v>
      </c>
      <c r="W1358">
        <v>3</v>
      </c>
      <c r="X1358">
        <v>3</v>
      </c>
      <c r="Y1358">
        <v>3</v>
      </c>
      <c r="Z1358">
        <v>3</v>
      </c>
      <c r="AA1358">
        <v>0</v>
      </c>
      <c r="AB1358">
        <v>0</v>
      </c>
      <c r="AC1358">
        <v>0</v>
      </c>
      <c r="AD1358">
        <v>0</v>
      </c>
      <c r="AE1358">
        <v>3</v>
      </c>
      <c r="AF1358">
        <v>3</v>
      </c>
      <c r="AI1358" t="s">
        <v>3020</v>
      </c>
      <c r="AJ1358" t="s">
        <v>989</v>
      </c>
      <c r="AK1358" t="s">
        <v>1007</v>
      </c>
      <c r="AL1358" t="s">
        <v>1008</v>
      </c>
      <c r="AM1358" t="s">
        <v>1009</v>
      </c>
      <c r="AN1358" t="s">
        <v>2538</v>
      </c>
      <c r="AO1358" t="s">
        <v>2539</v>
      </c>
      <c r="AP1358">
        <v>10</v>
      </c>
      <c r="AQ1358">
        <v>1</v>
      </c>
      <c r="AT1358" t="s">
        <v>2540</v>
      </c>
      <c r="AU1358" t="s">
        <v>3072</v>
      </c>
      <c r="AV1358" t="s">
        <v>765</v>
      </c>
      <c r="AW1358" t="s">
        <v>765</v>
      </c>
      <c r="AX1358" t="s">
        <v>990</v>
      </c>
      <c r="AY1358">
        <v>0</v>
      </c>
      <c r="AZ1358" t="s">
        <v>994</v>
      </c>
      <c r="BA1358">
        <v>1208540893563</v>
      </c>
      <c r="BD1358">
        <v>1</v>
      </c>
      <c r="BF1358" t="s">
        <v>3023</v>
      </c>
      <c r="BG1358">
        <v>1333314600</v>
      </c>
      <c r="BH1358" t="s">
        <v>995</v>
      </c>
      <c r="BI1358">
        <v>3</v>
      </c>
      <c r="BJ1358">
        <v>3</v>
      </c>
      <c r="BL1358" t="s">
        <v>2543</v>
      </c>
    </row>
    <row r="1359" spans="3:64">
      <c r="C1359" s="2">
        <v>244482</v>
      </c>
      <c r="D1359" s="2">
        <v>244482</v>
      </c>
      <c r="F1359">
        <v>489</v>
      </c>
      <c r="G1359" t="s">
        <v>2531</v>
      </c>
      <c r="H1359">
        <v>24</v>
      </c>
      <c r="I1359" t="s">
        <v>3017</v>
      </c>
      <c r="J1359" t="s">
        <v>985</v>
      </c>
      <c r="K1359" t="s">
        <v>986</v>
      </c>
      <c r="L1359">
        <v>923</v>
      </c>
      <c r="N1359" t="s">
        <v>3068</v>
      </c>
      <c r="O1359" t="s">
        <v>3069</v>
      </c>
      <c r="P1359">
        <v>1</v>
      </c>
      <c r="Q1359" t="s">
        <v>3070</v>
      </c>
      <c r="R1359" s="2">
        <v>244481</v>
      </c>
      <c r="S1359" s="2">
        <v>244482</v>
      </c>
      <c r="T1359" t="s">
        <v>3071</v>
      </c>
      <c r="U1359">
        <v>23057698</v>
      </c>
      <c r="V1359" t="s">
        <v>271</v>
      </c>
      <c r="W1359">
        <v>30</v>
      </c>
      <c r="X1359">
        <v>30</v>
      </c>
      <c r="Y1359">
        <v>30</v>
      </c>
      <c r="Z1359">
        <v>30</v>
      </c>
      <c r="AA1359">
        <v>0</v>
      </c>
      <c r="AB1359">
        <v>0</v>
      </c>
      <c r="AC1359">
        <v>0</v>
      </c>
      <c r="AD1359">
        <v>0</v>
      </c>
      <c r="AE1359">
        <v>30</v>
      </c>
      <c r="AF1359">
        <v>30</v>
      </c>
      <c r="AI1359" t="s">
        <v>3020</v>
      </c>
      <c r="AJ1359" t="s">
        <v>989</v>
      </c>
      <c r="AK1359" t="s">
        <v>1039</v>
      </c>
      <c r="AL1359" t="s">
        <v>1008</v>
      </c>
      <c r="AM1359" t="s">
        <v>1009</v>
      </c>
      <c r="AN1359" t="s">
        <v>2538</v>
      </c>
      <c r="AO1359" t="s">
        <v>2539</v>
      </c>
      <c r="AP1359">
        <v>10</v>
      </c>
      <c r="AQ1359">
        <v>1</v>
      </c>
      <c r="AT1359" t="s">
        <v>2540</v>
      </c>
      <c r="AU1359" t="s">
        <v>3072</v>
      </c>
      <c r="AV1359" t="s">
        <v>765</v>
      </c>
      <c r="AW1359" t="s">
        <v>765</v>
      </c>
      <c r="AX1359" t="s">
        <v>990</v>
      </c>
      <c r="AY1359">
        <v>0</v>
      </c>
      <c r="AZ1359" t="s">
        <v>994</v>
      </c>
      <c r="BA1359">
        <v>1208540893563</v>
      </c>
      <c r="BD1359">
        <v>1</v>
      </c>
      <c r="BF1359" t="s">
        <v>3023</v>
      </c>
      <c r="BG1359">
        <v>1333314600</v>
      </c>
      <c r="BH1359" t="s">
        <v>995</v>
      </c>
      <c r="BI1359">
        <v>30</v>
      </c>
      <c r="BJ1359">
        <v>30</v>
      </c>
      <c r="BL1359" t="s">
        <v>2543</v>
      </c>
    </row>
    <row r="1360" spans="3:64">
      <c r="C1360" s="2">
        <v>244482</v>
      </c>
      <c r="D1360" s="2">
        <v>244482</v>
      </c>
      <c r="F1360">
        <v>489</v>
      </c>
      <c r="G1360" t="s">
        <v>2531</v>
      </c>
      <c r="H1360">
        <v>24</v>
      </c>
      <c r="I1360" t="s">
        <v>3017</v>
      </c>
      <c r="J1360" t="s">
        <v>985</v>
      </c>
      <c r="K1360" t="s">
        <v>986</v>
      </c>
      <c r="L1360">
        <v>923</v>
      </c>
      <c r="N1360" t="s">
        <v>3068</v>
      </c>
      <c r="O1360" t="s">
        <v>3069</v>
      </c>
      <c r="P1360">
        <v>1</v>
      </c>
      <c r="Q1360" t="s">
        <v>3070</v>
      </c>
      <c r="R1360" s="2">
        <v>244481</v>
      </c>
      <c r="S1360" s="2">
        <v>244482</v>
      </c>
      <c r="T1360" t="s">
        <v>3071</v>
      </c>
      <c r="U1360">
        <v>23086967</v>
      </c>
      <c r="V1360" t="s">
        <v>209</v>
      </c>
      <c r="W1360">
        <v>9</v>
      </c>
      <c r="X1360">
        <v>9</v>
      </c>
      <c r="Y1360">
        <v>9</v>
      </c>
      <c r="Z1360">
        <v>9</v>
      </c>
      <c r="AA1360">
        <v>0</v>
      </c>
      <c r="AB1360">
        <v>0</v>
      </c>
      <c r="AC1360">
        <v>0</v>
      </c>
      <c r="AD1360">
        <v>0</v>
      </c>
      <c r="AE1360">
        <v>9</v>
      </c>
      <c r="AF1360">
        <v>9</v>
      </c>
      <c r="AI1360" t="s">
        <v>3020</v>
      </c>
      <c r="AJ1360" t="s">
        <v>989</v>
      </c>
      <c r="AK1360" t="s">
        <v>1039</v>
      </c>
      <c r="AL1360" t="s">
        <v>1008</v>
      </c>
      <c r="AM1360" t="s">
        <v>1009</v>
      </c>
      <c r="AN1360" t="s">
        <v>2538</v>
      </c>
      <c r="AO1360" t="s">
        <v>2539</v>
      </c>
      <c r="AP1360">
        <v>10</v>
      </c>
      <c r="AQ1360">
        <v>1</v>
      </c>
      <c r="AT1360" t="s">
        <v>2540</v>
      </c>
      <c r="AU1360" t="s">
        <v>3072</v>
      </c>
      <c r="AV1360" t="s">
        <v>765</v>
      </c>
      <c r="AW1360" t="s">
        <v>765</v>
      </c>
      <c r="AX1360" t="s">
        <v>990</v>
      </c>
      <c r="AY1360">
        <v>0</v>
      </c>
      <c r="AZ1360" t="s">
        <v>994</v>
      </c>
      <c r="BA1360">
        <v>1208540893563</v>
      </c>
      <c r="BD1360">
        <v>1</v>
      </c>
      <c r="BF1360" t="s">
        <v>3023</v>
      </c>
      <c r="BG1360">
        <v>1333314600</v>
      </c>
      <c r="BH1360" t="s">
        <v>995</v>
      </c>
      <c r="BI1360">
        <v>9</v>
      </c>
      <c r="BJ1360">
        <v>9</v>
      </c>
      <c r="BL1360" t="s">
        <v>2543</v>
      </c>
    </row>
    <row r="1361" spans="3:64">
      <c r="C1361" s="2">
        <v>244482</v>
      </c>
      <c r="D1361" s="2">
        <v>244482</v>
      </c>
      <c r="F1361">
        <v>489</v>
      </c>
      <c r="G1361" t="s">
        <v>2531</v>
      </c>
      <c r="H1361">
        <v>24</v>
      </c>
      <c r="I1361" t="s">
        <v>3017</v>
      </c>
      <c r="J1361" t="s">
        <v>985</v>
      </c>
      <c r="K1361" t="s">
        <v>986</v>
      </c>
      <c r="L1361">
        <v>923</v>
      </c>
      <c r="N1361" t="s">
        <v>3068</v>
      </c>
      <c r="O1361" t="s">
        <v>3069</v>
      </c>
      <c r="P1361">
        <v>1</v>
      </c>
      <c r="Q1361" t="s">
        <v>3070</v>
      </c>
      <c r="R1361" s="2">
        <v>244481</v>
      </c>
      <c r="S1361" s="2">
        <v>244482</v>
      </c>
      <c r="T1361" t="s">
        <v>3071</v>
      </c>
      <c r="U1361">
        <v>23086966</v>
      </c>
      <c r="V1361" t="s">
        <v>199</v>
      </c>
      <c r="W1361">
        <v>3</v>
      </c>
      <c r="X1361">
        <v>3</v>
      </c>
      <c r="Y1361">
        <v>3</v>
      </c>
      <c r="Z1361">
        <v>3</v>
      </c>
      <c r="AA1361">
        <v>0</v>
      </c>
      <c r="AB1361">
        <v>0</v>
      </c>
      <c r="AC1361">
        <v>0</v>
      </c>
      <c r="AD1361">
        <v>0</v>
      </c>
      <c r="AE1361">
        <v>3</v>
      </c>
      <c r="AF1361">
        <v>3</v>
      </c>
      <c r="AI1361" t="s">
        <v>3020</v>
      </c>
      <c r="AJ1361" t="s">
        <v>989</v>
      </c>
      <c r="AK1361" t="s">
        <v>1039</v>
      </c>
      <c r="AL1361" t="s">
        <v>1008</v>
      </c>
      <c r="AM1361" t="s">
        <v>1009</v>
      </c>
      <c r="AN1361" t="s">
        <v>2538</v>
      </c>
      <c r="AO1361" t="s">
        <v>2539</v>
      </c>
      <c r="AP1361">
        <v>10</v>
      </c>
      <c r="AQ1361">
        <v>1</v>
      </c>
      <c r="AT1361" t="s">
        <v>2540</v>
      </c>
      <c r="AU1361" t="s">
        <v>3072</v>
      </c>
      <c r="AV1361" t="s">
        <v>765</v>
      </c>
      <c r="AW1361" t="s">
        <v>765</v>
      </c>
      <c r="AX1361" t="s">
        <v>990</v>
      </c>
      <c r="AY1361">
        <v>0</v>
      </c>
      <c r="AZ1361" t="s">
        <v>994</v>
      </c>
      <c r="BA1361">
        <v>1208540893563</v>
      </c>
      <c r="BD1361">
        <v>1</v>
      </c>
      <c r="BF1361" t="s">
        <v>3023</v>
      </c>
      <c r="BG1361">
        <v>1333314600</v>
      </c>
      <c r="BH1361" t="s">
        <v>995</v>
      </c>
      <c r="BI1361">
        <v>3</v>
      </c>
      <c r="BJ1361">
        <v>3</v>
      </c>
      <c r="BL1361" t="s">
        <v>2543</v>
      </c>
    </row>
    <row r="1362" spans="3:64">
      <c r="C1362" s="2">
        <v>244482</v>
      </c>
      <c r="D1362" s="2">
        <v>244482</v>
      </c>
      <c r="F1362">
        <v>489</v>
      </c>
      <c r="G1362" t="s">
        <v>2531</v>
      </c>
      <c r="H1362">
        <v>24</v>
      </c>
      <c r="I1362" t="s">
        <v>3017</v>
      </c>
      <c r="J1362" t="s">
        <v>985</v>
      </c>
      <c r="K1362" t="s">
        <v>986</v>
      </c>
      <c r="L1362">
        <v>923</v>
      </c>
      <c r="N1362" t="s">
        <v>3068</v>
      </c>
      <c r="O1362" t="s">
        <v>3069</v>
      </c>
      <c r="P1362">
        <v>1</v>
      </c>
      <c r="Q1362" t="s">
        <v>3070</v>
      </c>
      <c r="R1362" s="2">
        <v>244481</v>
      </c>
      <c r="S1362" s="2">
        <v>244482</v>
      </c>
      <c r="T1362" t="s">
        <v>3071</v>
      </c>
      <c r="U1362">
        <v>23086964</v>
      </c>
      <c r="V1362" t="s">
        <v>156</v>
      </c>
      <c r="W1362">
        <v>6</v>
      </c>
      <c r="X1362">
        <v>6</v>
      </c>
      <c r="Y1362">
        <v>6</v>
      </c>
      <c r="Z1362">
        <v>6</v>
      </c>
      <c r="AA1362">
        <v>0</v>
      </c>
      <c r="AB1362">
        <v>0</v>
      </c>
      <c r="AC1362">
        <v>0</v>
      </c>
      <c r="AD1362">
        <v>0</v>
      </c>
      <c r="AE1362">
        <v>6</v>
      </c>
      <c r="AF1362">
        <v>6</v>
      </c>
      <c r="AI1362" t="s">
        <v>3020</v>
      </c>
      <c r="AJ1362" t="s">
        <v>989</v>
      </c>
      <c r="AK1362" t="s">
        <v>1039</v>
      </c>
      <c r="AL1362" t="s">
        <v>1008</v>
      </c>
      <c r="AM1362" t="s">
        <v>1009</v>
      </c>
      <c r="AN1362" t="s">
        <v>2538</v>
      </c>
      <c r="AO1362" t="s">
        <v>2539</v>
      </c>
      <c r="AP1362">
        <v>10</v>
      </c>
      <c r="AQ1362">
        <v>1</v>
      </c>
      <c r="AT1362" t="s">
        <v>2540</v>
      </c>
      <c r="AU1362" t="s">
        <v>3072</v>
      </c>
      <c r="AV1362" t="s">
        <v>765</v>
      </c>
      <c r="AW1362" t="s">
        <v>765</v>
      </c>
      <c r="AX1362" t="s">
        <v>990</v>
      </c>
      <c r="AY1362">
        <v>0</v>
      </c>
      <c r="AZ1362" t="s">
        <v>994</v>
      </c>
      <c r="BA1362">
        <v>1208540893563</v>
      </c>
      <c r="BD1362">
        <v>1</v>
      </c>
      <c r="BF1362" t="s">
        <v>3023</v>
      </c>
      <c r="BG1362">
        <v>1333314600</v>
      </c>
      <c r="BH1362" t="s">
        <v>995</v>
      </c>
      <c r="BI1362">
        <v>6</v>
      </c>
      <c r="BJ1362">
        <v>6</v>
      </c>
      <c r="BL1362" t="s">
        <v>2543</v>
      </c>
    </row>
    <row r="1363" spans="3:64">
      <c r="C1363" s="2">
        <v>244482</v>
      </c>
      <c r="D1363" s="2">
        <v>244482</v>
      </c>
      <c r="F1363">
        <v>489</v>
      </c>
      <c r="G1363" t="s">
        <v>2531</v>
      </c>
      <c r="H1363">
        <v>24</v>
      </c>
      <c r="I1363" t="s">
        <v>3017</v>
      </c>
      <c r="J1363" t="s">
        <v>985</v>
      </c>
      <c r="K1363" t="s">
        <v>986</v>
      </c>
      <c r="L1363">
        <v>923</v>
      </c>
      <c r="N1363" t="s">
        <v>3068</v>
      </c>
      <c r="O1363" t="s">
        <v>3069</v>
      </c>
      <c r="P1363">
        <v>1</v>
      </c>
      <c r="Q1363" t="s">
        <v>3070</v>
      </c>
      <c r="R1363" s="2">
        <v>244481</v>
      </c>
      <c r="S1363" s="2">
        <v>244482</v>
      </c>
      <c r="T1363" t="s">
        <v>3071</v>
      </c>
      <c r="U1363">
        <v>23057677</v>
      </c>
      <c r="V1363" t="s">
        <v>243</v>
      </c>
      <c r="W1363">
        <v>7</v>
      </c>
      <c r="X1363">
        <v>7</v>
      </c>
      <c r="Y1363">
        <v>7</v>
      </c>
      <c r="Z1363">
        <v>7</v>
      </c>
      <c r="AA1363">
        <v>0</v>
      </c>
      <c r="AB1363">
        <v>0</v>
      </c>
      <c r="AC1363">
        <v>0</v>
      </c>
      <c r="AD1363">
        <v>0</v>
      </c>
      <c r="AE1363">
        <v>7</v>
      </c>
      <c r="AF1363">
        <v>7</v>
      </c>
      <c r="AI1363" t="s">
        <v>3020</v>
      </c>
      <c r="AJ1363" t="s">
        <v>989</v>
      </c>
      <c r="AK1363" t="s">
        <v>1039</v>
      </c>
      <c r="AL1363" t="s">
        <v>1008</v>
      </c>
      <c r="AM1363" t="s">
        <v>1009</v>
      </c>
      <c r="AN1363" t="s">
        <v>2538</v>
      </c>
      <c r="AO1363" t="s">
        <v>2539</v>
      </c>
      <c r="AP1363">
        <v>10</v>
      </c>
      <c r="AQ1363">
        <v>1</v>
      </c>
      <c r="AT1363" t="s">
        <v>2540</v>
      </c>
      <c r="AU1363" t="s">
        <v>3072</v>
      </c>
      <c r="AV1363" t="s">
        <v>765</v>
      </c>
      <c r="AW1363" t="s">
        <v>765</v>
      </c>
      <c r="AX1363" t="s">
        <v>990</v>
      </c>
      <c r="AY1363">
        <v>0</v>
      </c>
      <c r="AZ1363" t="s">
        <v>994</v>
      </c>
      <c r="BA1363">
        <v>1208540893563</v>
      </c>
      <c r="BD1363">
        <v>1</v>
      </c>
      <c r="BF1363" t="s">
        <v>3023</v>
      </c>
      <c r="BG1363">
        <v>1333314600</v>
      </c>
      <c r="BH1363" t="s">
        <v>995</v>
      </c>
      <c r="BI1363">
        <v>7</v>
      </c>
      <c r="BJ1363">
        <v>7</v>
      </c>
      <c r="BL1363" t="s">
        <v>2543</v>
      </c>
    </row>
    <row r="1364" spans="3:64">
      <c r="C1364" s="2">
        <v>244482</v>
      </c>
      <c r="D1364" s="2">
        <v>244482</v>
      </c>
      <c r="F1364">
        <v>489</v>
      </c>
      <c r="G1364" t="s">
        <v>2531</v>
      </c>
      <c r="H1364">
        <v>24</v>
      </c>
      <c r="I1364" t="s">
        <v>3017</v>
      </c>
      <c r="J1364" t="s">
        <v>985</v>
      </c>
      <c r="K1364" t="s">
        <v>986</v>
      </c>
      <c r="L1364">
        <v>923</v>
      </c>
      <c r="N1364" t="s">
        <v>3068</v>
      </c>
      <c r="O1364" t="s">
        <v>3069</v>
      </c>
      <c r="P1364">
        <v>1</v>
      </c>
      <c r="Q1364" t="s">
        <v>3070</v>
      </c>
      <c r="R1364" s="2">
        <v>244481</v>
      </c>
      <c r="S1364" s="2">
        <v>244482</v>
      </c>
      <c r="T1364" t="s">
        <v>3071</v>
      </c>
      <c r="U1364">
        <v>23086969</v>
      </c>
      <c r="V1364" t="s">
        <v>189</v>
      </c>
      <c r="W1364">
        <v>6</v>
      </c>
      <c r="X1364">
        <v>6</v>
      </c>
      <c r="Y1364">
        <v>6</v>
      </c>
      <c r="Z1364">
        <v>6</v>
      </c>
      <c r="AA1364">
        <v>0</v>
      </c>
      <c r="AB1364">
        <v>0</v>
      </c>
      <c r="AC1364">
        <v>0</v>
      </c>
      <c r="AD1364">
        <v>0</v>
      </c>
      <c r="AE1364">
        <v>6</v>
      </c>
      <c r="AF1364">
        <v>6</v>
      </c>
      <c r="AI1364" t="s">
        <v>3020</v>
      </c>
      <c r="AJ1364" t="s">
        <v>989</v>
      </c>
      <c r="AK1364" t="s">
        <v>1039</v>
      </c>
      <c r="AL1364" t="s">
        <v>1008</v>
      </c>
      <c r="AM1364" t="s">
        <v>1009</v>
      </c>
      <c r="AN1364" t="s">
        <v>2538</v>
      </c>
      <c r="AO1364" t="s">
        <v>2539</v>
      </c>
      <c r="AP1364">
        <v>10</v>
      </c>
      <c r="AQ1364">
        <v>1</v>
      </c>
      <c r="AT1364" t="s">
        <v>2540</v>
      </c>
      <c r="AU1364" t="s">
        <v>3072</v>
      </c>
      <c r="AV1364" t="s">
        <v>765</v>
      </c>
      <c r="AW1364" t="s">
        <v>765</v>
      </c>
      <c r="AX1364" t="s">
        <v>990</v>
      </c>
      <c r="AY1364">
        <v>0</v>
      </c>
      <c r="AZ1364" t="s">
        <v>994</v>
      </c>
      <c r="BA1364">
        <v>1208540893563</v>
      </c>
      <c r="BD1364">
        <v>1</v>
      </c>
      <c r="BF1364" t="s">
        <v>3023</v>
      </c>
      <c r="BG1364">
        <v>1333314600</v>
      </c>
      <c r="BH1364" t="s">
        <v>995</v>
      </c>
      <c r="BI1364">
        <v>6</v>
      </c>
      <c r="BJ1364">
        <v>6</v>
      </c>
      <c r="BL1364" t="s">
        <v>2543</v>
      </c>
    </row>
    <row r="1365" spans="3:64">
      <c r="C1365" s="2">
        <v>244482</v>
      </c>
      <c r="D1365" s="2">
        <v>244482</v>
      </c>
      <c r="F1365">
        <v>489</v>
      </c>
      <c r="G1365" t="s">
        <v>2531</v>
      </c>
      <c r="H1365">
        <v>24</v>
      </c>
      <c r="I1365" t="s">
        <v>3017</v>
      </c>
      <c r="J1365" t="s">
        <v>985</v>
      </c>
      <c r="K1365" t="s">
        <v>986</v>
      </c>
      <c r="L1365">
        <v>923</v>
      </c>
      <c r="N1365" t="s">
        <v>3068</v>
      </c>
      <c r="O1365" t="s">
        <v>3069</v>
      </c>
      <c r="P1365">
        <v>1</v>
      </c>
      <c r="Q1365" t="s">
        <v>3070</v>
      </c>
      <c r="R1365" s="2">
        <v>244481</v>
      </c>
      <c r="S1365" s="2">
        <v>244482</v>
      </c>
      <c r="T1365" t="s">
        <v>3071</v>
      </c>
      <c r="U1365">
        <v>23095547</v>
      </c>
      <c r="V1365" t="s">
        <v>144</v>
      </c>
      <c r="W1365">
        <v>9</v>
      </c>
      <c r="X1365">
        <v>9</v>
      </c>
      <c r="Y1365">
        <v>9</v>
      </c>
      <c r="Z1365">
        <v>9</v>
      </c>
      <c r="AA1365">
        <v>0</v>
      </c>
      <c r="AB1365">
        <v>0</v>
      </c>
      <c r="AC1365">
        <v>0</v>
      </c>
      <c r="AD1365">
        <v>0</v>
      </c>
      <c r="AE1365">
        <v>9</v>
      </c>
      <c r="AF1365">
        <v>9</v>
      </c>
      <c r="AI1365" t="s">
        <v>3020</v>
      </c>
      <c r="AJ1365" t="s">
        <v>989</v>
      </c>
      <c r="AK1365" t="s">
        <v>1039</v>
      </c>
      <c r="AL1365" t="s">
        <v>1008</v>
      </c>
      <c r="AM1365" t="s">
        <v>1009</v>
      </c>
      <c r="AN1365" t="s">
        <v>2538</v>
      </c>
      <c r="AO1365" t="s">
        <v>2539</v>
      </c>
      <c r="AP1365">
        <v>10</v>
      </c>
      <c r="AQ1365">
        <v>1</v>
      </c>
      <c r="AT1365" t="s">
        <v>2540</v>
      </c>
      <c r="AU1365" t="s">
        <v>3072</v>
      </c>
      <c r="AV1365" t="s">
        <v>765</v>
      </c>
      <c r="AW1365" t="s">
        <v>765</v>
      </c>
      <c r="AX1365" t="s">
        <v>990</v>
      </c>
      <c r="AY1365">
        <v>0</v>
      </c>
      <c r="AZ1365" t="s">
        <v>994</v>
      </c>
      <c r="BA1365">
        <v>1208540893563</v>
      </c>
      <c r="BD1365">
        <v>1</v>
      </c>
      <c r="BF1365" t="s">
        <v>3023</v>
      </c>
      <c r="BG1365">
        <v>1333314600</v>
      </c>
      <c r="BH1365" t="s">
        <v>995</v>
      </c>
      <c r="BI1365">
        <v>9</v>
      </c>
      <c r="BJ1365">
        <v>9</v>
      </c>
      <c r="BL1365" t="s">
        <v>2543</v>
      </c>
    </row>
    <row r="1366" spans="3:64">
      <c r="C1366" s="2">
        <v>244482</v>
      </c>
      <c r="D1366" s="2">
        <v>244482</v>
      </c>
      <c r="F1366">
        <v>489</v>
      </c>
      <c r="G1366" t="s">
        <v>2531</v>
      </c>
      <c r="H1366">
        <v>24</v>
      </c>
      <c r="I1366" t="s">
        <v>3017</v>
      </c>
      <c r="J1366" t="s">
        <v>985</v>
      </c>
      <c r="K1366" t="s">
        <v>986</v>
      </c>
      <c r="L1366">
        <v>923</v>
      </c>
      <c r="N1366" t="s">
        <v>3068</v>
      </c>
      <c r="O1366" t="s">
        <v>3069</v>
      </c>
      <c r="P1366">
        <v>1</v>
      </c>
      <c r="Q1366" t="s">
        <v>3070</v>
      </c>
      <c r="R1366" s="2">
        <v>244481</v>
      </c>
      <c r="S1366" s="2">
        <v>244482</v>
      </c>
      <c r="T1366" t="s">
        <v>3071</v>
      </c>
      <c r="U1366">
        <v>23088348</v>
      </c>
      <c r="V1366" t="s">
        <v>78</v>
      </c>
      <c r="W1366">
        <v>50</v>
      </c>
      <c r="X1366">
        <v>50</v>
      </c>
      <c r="Y1366">
        <v>50</v>
      </c>
      <c r="Z1366">
        <v>50</v>
      </c>
      <c r="AA1366">
        <v>0</v>
      </c>
      <c r="AB1366">
        <v>0</v>
      </c>
      <c r="AC1366">
        <v>0</v>
      </c>
      <c r="AD1366">
        <v>0</v>
      </c>
      <c r="AE1366">
        <v>50</v>
      </c>
      <c r="AF1366">
        <v>50</v>
      </c>
      <c r="AI1366" t="s">
        <v>3020</v>
      </c>
      <c r="AJ1366" t="s">
        <v>989</v>
      </c>
      <c r="AK1366" t="s">
        <v>1007</v>
      </c>
      <c r="AL1366" t="s">
        <v>1008</v>
      </c>
      <c r="AM1366" t="s">
        <v>1009</v>
      </c>
      <c r="AN1366" t="s">
        <v>2538</v>
      </c>
      <c r="AO1366" t="s">
        <v>2539</v>
      </c>
      <c r="AP1366">
        <v>10</v>
      </c>
      <c r="AQ1366">
        <v>1</v>
      </c>
      <c r="AT1366" t="s">
        <v>2540</v>
      </c>
      <c r="AU1366" t="s">
        <v>3072</v>
      </c>
      <c r="AV1366" t="s">
        <v>765</v>
      </c>
      <c r="AW1366" t="s">
        <v>765</v>
      </c>
      <c r="AX1366" t="s">
        <v>990</v>
      </c>
      <c r="AY1366">
        <v>0</v>
      </c>
      <c r="AZ1366" t="s">
        <v>994</v>
      </c>
      <c r="BA1366">
        <v>1208540893563</v>
      </c>
      <c r="BD1366">
        <v>1</v>
      </c>
      <c r="BF1366" t="s">
        <v>3023</v>
      </c>
      <c r="BG1366">
        <v>1333314600</v>
      </c>
      <c r="BH1366" t="s">
        <v>995</v>
      </c>
      <c r="BI1366">
        <v>50</v>
      </c>
      <c r="BJ1366">
        <v>50</v>
      </c>
      <c r="BL1366" t="s">
        <v>2543</v>
      </c>
    </row>
    <row r="1367" spans="3:64">
      <c r="C1367" s="2">
        <v>244482</v>
      </c>
      <c r="D1367" s="2">
        <v>244482</v>
      </c>
      <c r="F1367">
        <v>489</v>
      </c>
      <c r="G1367" t="s">
        <v>2531</v>
      </c>
      <c r="H1367">
        <v>24</v>
      </c>
      <c r="I1367" t="s">
        <v>3017</v>
      </c>
      <c r="J1367" t="s">
        <v>985</v>
      </c>
      <c r="K1367" t="s">
        <v>986</v>
      </c>
      <c r="L1367">
        <v>923</v>
      </c>
      <c r="N1367" t="s">
        <v>3068</v>
      </c>
      <c r="O1367" t="s">
        <v>3069</v>
      </c>
      <c r="P1367">
        <v>1</v>
      </c>
      <c r="Q1367" t="s">
        <v>3070</v>
      </c>
      <c r="R1367" s="2">
        <v>244481</v>
      </c>
      <c r="S1367" s="2">
        <v>244482</v>
      </c>
      <c r="T1367" t="s">
        <v>3071</v>
      </c>
      <c r="U1367">
        <v>23086968</v>
      </c>
      <c r="V1367" t="s">
        <v>247</v>
      </c>
      <c r="W1367">
        <v>9</v>
      </c>
      <c r="X1367">
        <v>9</v>
      </c>
      <c r="Y1367">
        <v>9</v>
      </c>
      <c r="Z1367">
        <v>9</v>
      </c>
      <c r="AA1367">
        <v>0</v>
      </c>
      <c r="AB1367">
        <v>0</v>
      </c>
      <c r="AC1367">
        <v>0</v>
      </c>
      <c r="AD1367">
        <v>0</v>
      </c>
      <c r="AE1367">
        <v>9</v>
      </c>
      <c r="AF1367">
        <v>9</v>
      </c>
      <c r="AI1367" t="s">
        <v>3020</v>
      </c>
      <c r="AJ1367" t="s">
        <v>989</v>
      </c>
      <c r="AK1367" t="s">
        <v>1039</v>
      </c>
      <c r="AL1367" t="s">
        <v>1008</v>
      </c>
      <c r="AM1367" t="s">
        <v>1009</v>
      </c>
      <c r="AN1367" t="s">
        <v>2538</v>
      </c>
      <c r="AO1367" t="s">
        <v>2539</v>
      </c>
      <c r="AP1367">
        <v>10</v>
      </c>
      <c r="AQ1367">
        <v>1</v>
      </c>
      <c r="AT1367" t="s">
        <v>2540</v>
      </c>
      <c r="AU1367" t="s">
        <v>3072</v>
      </c>
      <c r="AV1367" t="s">
        <v>765</v>
      </c>
      <c r="AW1367" t="s">
        <v>765</v>
      </c>
      <c r="AX1367" t="s">
        <v>990</v>
      </c>
      <c r="AY1367">
        <v>0</v>
      </c>
      <c r="AZ1367" t="s">
        <v>994</v>
      </c>
      <c r="BA1367">
        <v>1208540893563</v>
      </c>
      <c r="BD1367">
        <v>1</v>
      </c>
      <c r="BF1367" t="s">
        <v>3023</v>
      </c>
      <c r="BG1367">
        <v>1333314600</v>
      </c>
      <c r="BH1367" t="s">
        <v>995</v>
      </c>
      <c r="BI1367">
        <v>9</v>
      </c>
      <c r="BJ1367">
        <v>9</v>
      </c>
      <c r="BL1367" t="s">
        <v>2543</v>
      </c>
    </row>
    <row r="1368" spans="3:64">
      <c r="C1368" s="2">
        <v>244482</v>
      </c>
      <c r="D1368" s="2">
        <v>244482</v>
      </c>
      <c r="F1368">
        <v>489</v>
      </c>
      <c r="G1368" t="s">
        <v>2531</v>
      </c>
      <c r="H1368">
        <v>24</v>
      </c>
      <c r="I1368" t="s">
        <v>3017</v>
      </c>
      <c r="J1368" t="s">
        <v>985</v>
      </c>
      <c r="K1368" t="s">
        <v>986</v>
      </c>
      <c r="L1368">
        <v>923</v>
      </c>
      <c r="N1368" t="s">
        <v>3068</v>
      </c>
      <c r="O1368" t="s">
        <v>3069</v>
      </c>
      <c r="P1368">
        <v>1</v>
      </c>
      <c r="Q1368" t="s">
        <v>3070</v>
      </c>
      <c r="R1368" s="2">
        <v>244481</v>
      </c>
      <c r="S1368" s="2">
        <v>244482</v>
      </c>
      <c r="T1368" t="s">
        <v>3071</v>
      </c>
      <c r="U1368">
        <v>23090975</v>
      </c>
      <c r="V1368" t="s">
        <v>249</v>
      </c>
      <c r="W1368">
        <v>6</v>
      </c>
      <c r="X1368">
        <v>6</v>
      </c>
      <c r="Y1368">
        <v>6</v>
      </c>
      <c r="Z1368">
        <v>6</v>
      </c>
      <c r="AA1368">
        <v>0</v>
      </c>
      <c r="AB1368">
        <v>0</v>
      </c>
      <c r="AC1368">
        <v>0</v>
      </c>
      <c r="AD1368">
        <v>0</v>
      </c>
      <c r="AE1368">
        <v>6</v>
      </c>
      <c r="AF1368">
        <v>6</v>
      </c>
      <c r="AI1368" t="s">
        <v>3020</v>
      </c>
      <c r="AJ1368" t="s">
        <v>989</v>
      </c>
      <c r="AK1368" t="s">
        <v>1039</v>
      </c>
      <c r="AL1368" t="s">
        <v>1008</v>
      </c>
      <c r="AM1368" t="s">
        <v>1009</v>
      </c>
      <c r="AN1368" t="s">
        <v>2538</v>
      </c>
      <c r="AO1368" t="s">
        <v>2539</v>
      </c>
      <c r="AP1368">
        <v>10</v>
      </c>
      <c r="AQ1368">
        <v>1</v>
      </c>
      <c r="AT1368" t="s">
        <v>2540</v>
      </c>
      <c r="AU1368" t="s">
        <v>3072</v>
      </c>
      <c r="AV1368" t="s">
        <v>765</v>
      </c>
      <c r="AW1368" t="s">
        <v>765</v>
      </c>
      <c r="AX1368" t="s">
        <v>990</v>
      </c>
      <c r="AY1368">
        <v>0</v>
      </c>
      <c r="AZ1368" t="s">
        <v>994</v>
      </c>
      <c r="BA1368">
        <v>1208540893563</v>
      </c>
      <c r="BD1368">
        <v>1</v>
      </c>
      <c r="BF1368" t="s">
        <v>3023</v>
      </c>
      <c r="BG1368">
        <v>1333314600</v>
      </c>
      <c r="BH1368" t="s">
        <v>995</v>
      </c>
      <c r="BI1368">
        <v>6</v>
      </c>
      <c r="BJ1368">
        <v>6</v>
      </c>
      <c r="BL1368" t="s">
        <v>2543</v>
      </c>
    </row>
    <row r="1369" spans="3:64">
      <c r="C1369" s="2">
        <v>244482</v>
      </c>
      <c r="D1369" s="2">
        <v>244482</v>
      </c>
      <c r="F1369">
        <v>489</v>
      </c>
      <c r="G1369" t="s">
        <v>2531</v>
      </c>
      <c r="H1369">
        <v>24</v>
      </c>
      <c r="I1369" t="s">
        <v>3017</v>
      </c>
      <c r="J1369" t="s">
        <v>985</v>
      </c>
      <c r="K1369" t="s">
        <v>986</v>
      </c>
      <c r="L1369">
        <v>923</v>
      </c>
      <c r="N1369" t="s">
        <v>3068</v>
      </c>
      <c r="O1369" t="s">
        <v>3069</v>
      </c>
      <c r="P1369">
        <v>1</v>
      </c>
      <c r="Q1369" t="s">
        <v>3070</v>
      </c>
      <c r="R1369" s="2">
        <v>244481</v>
      </c>
      <c r="S1369" s="2">
        <v>244482</v>
      </c>
      <c r="T1369" t="s">
        <v>3071</v>
      </c>
      <c r="U1369">
        <v>23084674</v>
      </c>
      <c r="V1369" t="s">
        <v>19</v>
      </c>
      <c r="W1369">
        <v>4</v>
      </c>
      <c r="X1369">
        <v>1.6</v>
      </c>
      <c r="Y1369">
        <v>4</v>
      </c>
      <c r="Z1369">
        <v>1.6</v>
      </c>
      <c r="AA1369">
        <v>0</v>
      </c>
      <c r="AB1369">
        <v>0</v>
      </c>
      <c r="AC1369">
        <v>0</v>
      </c>
      <c r="AD1369">
        <v>0</v>
      </c>
      <c r="AE1369">
        <v>4</v>
      </c>
      <c r="AF1369">
        <v>1.6</v>
      </c>
      <c r="AI1369" t="s">
        <v>3020</v>
      </c>
      <c r="AJ1369" t="s">
        <v>989</v>
      </c>
      <c r="AK1369" t="s">
        <v>1007</v>
      </c>
      <c r="AL1369" t="s">
        <v>1484</v>
      </c>
      <c r="AM1369" t="s">
        <v>1009</v>
      </c>
      <c r="AN1369" t="s">
        <v>2538</v>
      </c>
      <c r="AO1369" t="s">
        <v>2539</v>
      </c>
      <c r="AP1369">
        <v>10</v>
      </c>
      <c r="AQ1369">
        <v>1</v>
      </c>
      <c r="AT1369" t="s">
        <v>2540</v>
      </c>
      <c r="AU1369" t="s">
        <v>3072</v>
      </c>
      <c r="AV1369" t="s">
        <v>914</v>
      </c>
      <c r="AW1369" t="s">
        <v>765</v>
      </c>
      <c r="AX1369" t="s">
        <v>990</v>
      </c>
      <c r="AY1369">
        <v>0</v>
      </c>
      <c r="AZ1369" t="s">
        <v>994</v>
      </c>
      <c r="BA1369">
        <v>1208540893563</v>
      </c>
      <c r="BD1369">
        <v>1</v>
      </c>
      <c r="BF1369" t="s">
        <v>3023</v>
      </c>
      <c r="BG1369">
        <v>1333314600</v>
      </c>
      <c r="BH1369" t="s">
        <v>995</v>
      </c>
      <c r="BI1369">
        <v>4</v>
      </c>
      <c r="BJ1369">
        <v>1.6</v>
      </c>
      <c r="BL1369" t="s">
        <v>2543</v>
      </c>
    </row>
    <row r="1370" spans="3:64">
      <c r="C1370" s="2">
        <v>244482</v>
      </c>
      <c r="D1370" s="2">
        <v>244482</v>
      </c>
      <c r="F1370">
        <v>489</v>
      </c>
      <c r="G1370" t="s">
        <v>2531</v>
      </c>
      <c r="H1370">
        <v>24</v>
      </c>
      <c r="I1370" t="s">
        <v>3017</v>
      </c>
      <c r="J1370" t="s">
        <v>985</v>
      </c>
      <c r="K1370" t="s">
        <v>986</v>
      </c>
      <c r="L1370">
        <v>923</v>
      </c>
      <c r="N1370" t="s">
        <v>3073</v>
      </c>
      <c r="O1370" t="s">
        <v>2693</v>
      </c>
      <c r="P1370">
        <v>1</v>
      </c>
      <c r="Q1370" t="s">
        <v>2694</v>
      </c>
      <c r="R1370" s="2">
        <v>244481</v>
      </c>
      <c r="S1370" s="2">
        <v>244482</v>
      </c>
      <c r="T1370" t="s">
        <v>3074</v>
      </c>
      <c r="U1370">
        <v>23088348</v>
      </c>
      <c r="V1370" t="s">
        <v>78</v>
      </c>
      <c r="W1370">
        <v>20</v>
      </c>
      <c r="X1370">
        <v>20</v>
      </c>
      <c r="Y1370">
        <v>20</v>
      </c>
      <c r="Z1370">
        <v>20</v>
      </c>
      <c r="AA1370">
        <v>0</v>
      </c>
      <c r="AB1370">
        <v>0</v>
      </c>
      <c r="AC1370">
        <v>0</v>
      </c>
      <c r="AD1370">
        <v>0</v>
      </c>
      <c r="AE1370">
        <v>20</v>
      </c>
      <c r="AF1370">
        <v>20</v>
      </c>
      <c r="AI1370" t="s">
        <v>3020</v>
      </c>
      <c r="AJ1370" t="s">
        <v>989</v>
      </c>
      <c r="AK1370" t="s">
        <v>1007</v>
      </c>
      <c r="AL1370" t="s">
        <v>1008</v>
      </c>
      <c r="AM1370" t="s">
        <v>1009</v>
      </c>
      <c r="AN1370" t="s">
        <v>2538</v>
      </c>
      <c r="AO1370" t="s">
        <v>2539</v>
      </c>
      <c r="AP1370">
        <v>10</v>
      </c>
      <c r="AQ1370">
        <v>1</v>
      </c>
      <c r="AT1370" t="s">
        <v>2540</v>
      </c>
      <c r="AU1370" t="s">
        <v>3075</v>
      </c>
      <c r="AV1370" t="s">
        <v>765</v>
      </c>
      <c r="AW1370" t="s">
        <v>765</v>
      </c>
      <c r="AX1370" t="s">
        <v>990</v>
      </c>
      <c r="AY1370">
        <v>0</v>
      </c>
      <c r="AZ1370" t="s">
        <v>994</v>
      </c>
      <c r="BA1370">
        <v>1208540893639</v>
      </c>
      <c r="BD1370">
        <v>1</v>
      </c>
      <c r="BF1370" t="s">
        <v>3023</v>
      </c>
      <c r="BG1370">
        <v>1333314600</v>
      </c>
      <c r="BH1370" t="s">
        <v>995</v>
      </c>
      <c r="BI1370">
        <v>20</v>
      </c>
      <c r="BJ1370">
        <v>20</v>
      </c>
      <c r="BL1370" t="s">
        <v>2543</v>
      </c>
    </row>
    <row r="1371" spans="3:64">
      <c r="C1371" s="2">
        <v>244482</v>
      </c>
      <c r="D1371" s="2">
        <v>244482</v>
      </c>
      <c r="F1371">
        <v>489</v>
      </c>
      <c r="G1371" t="s">
        <v>2531</v>
      </c>
      <c r="H1371">
        <v>24</v>
      </c>
      <c r="I1371" t="s">
        <v>3017</v>
      </c>
      <c r="J1371" t="s">
        <v>985</v>
      </c>
      <c r="K1371" t="s">
        <v>986</v>
      </c>
      <c r="L1371">
        <v>923</v>
      </c>
      <c r="N1371" t="s">
        <v>3018</v>
      </c>
      <c r="O1371" t="s">
        <v>2545</v>
      </c>
      <c r="P1371">
        <v>1</v>
      </c>
      <c r="Q1371" t="s">
        <v>2546</v>
      </c>
      <c r="R1371" s="2">
        <v>244481</v>
      </c>
      <c r="S1371" s="2">
        <v>244482</v>
      </c>
      <c r="T1371" t="s">
        <v>3076</v>
      </c>
      <c r="U1371">
        <v>23000191</v>
      </c>
      <c r="V1371" t="s">
        <v>44</v>
      </c>
      <c r="W1371">
        <v>2</v>
      </c>
      <c r="X1371">
        <v>2</v>
      </c>
      <c r="Y1371">
        <v>2</v>
      </c>
      <c r="Z1371">
        <v>2</v>
      </c>
      <c r="AA1371">
        <v>0</v>
      </c>
      <c r="AB1371">
        <v>0</v>
      </c>
      <c r="AC1371">
        <v>0</v>
      </c>
      <c r="AD1371">
        <v>0</v>
      </c>
      <c r="AE1371">
        <v>2</v>
      </c>
      <c r="AF1371">
        <v>2</v>
      </c>
      <c r="AI1371" t="s">
        <v>3020</v>
      </c>
      <c r="AJ1371" t="s">
        <v>989</v>
      </c>
      <c r="AK1371" t="s">
        <v>1007</v>
      </c>
      <c r="AL1371" t="s">
        <v>1008</v>
      </c>
      <c r="AM1371" t="s">
        <v>1009</v>
      </c>
      <c r="AN1371" t="s">
        <v>2538</v>
      </c>
      <c r="AO1371" t="s">
        <v>2539</v>
      </c>
      <c r="AP1371">
        <v>10</v>
      </c>
      <c r="AQ1371">
        <v>1</v>
      </c>
      <c r="AT1371" t="s">
        <v>2540</v>
      </c>
      <c r="AU1371" t="s">
        <v>3075</v>
      </c>
      <c r="AV1371" t="s">
        <v>765</v>
      </c>
      <c r="AW1371" t="s">
        <v>765</v>
      </c>
      <c r="AX1371" t="s">
        <v>990</v>
      </c>
      <c r="AY1371">
        <v>0</v>
      </c>
      <c r="AZ1371" t="s">
        <v>994</v>
      </c>
      <c r="BA1371">
        <v>1208540893643</v>
      </c>
      <c r="BD1371">
        <v>1</v>
      </c>
      <c r="BF1371" t="s">
        <v>3023</v>
      </c>
      <c r="BG1371">
        <v>1333314600</v>
      </c>
      <c r="BH1371" t="s">
        <v>995</v>
      </c>
      <c r="BI1371">
        <v>2</v>
      </c>
      <c r="BJ1371">
        <v>2</v>
      </c>
      <c r="BL1371" t="s">
        <v>2543</v>
      </c>
    </row>
    <row r="1372" spans="3:64">
      <c r="C1372" s="2">
        <v>244482</v>
      </c>
      <c r="D1372" s="2">
        <v>244482</v>
      </c>
      <c r="F1372">
        <v>489</v>
      </c>
      <c r="G1372" t="s">
        <v>2531</v>
      </c>
      <c r="H1372">
        <v>24</v>
      </c>
      <c r="I1372" t="s">
        <v>3017</v>
      </c>
      <c r="J1372" t="s">
        <v>985</v>
      </c>
      <c r="K1372" t="s">
        <v>986</v>
      </c>
      <c r="L1372">
        <v>923</v>
      </c>
      <c r="N1372" t="s">
        <v>3018</v>
      </c>
      <c r="O1372" t="s">
        <v>2545</v>
      </c>
      <c r="P1372">
        <v>1</v>
      </c>
      <c r="Q1372" t="s">
        <v>2546</v>
      </c>
      <c r="R1372" s="2">
        <v>244481</v>
      </c>
      <c r="S1372" s="2">
        <v>244482</v>
      </c>
      <c r="T1372" t="s">
        <v>3076</v>
      </c>
      <c r="U1372">
        <v>23039556</v>
      </c>
      <c r="V1372" t="s">
        <v>267</v>
      </c>
      <c r="W1372">
        <v>2</v>
      </c>
      <c r="X1372">
        <v>10</v>
      </c>
      <c r="Y1372">
        <v>2</v>
      </c>
      <c r="Z1372">
        <v>10</v>
      </c>
      <c r="AA1372">
        <v>0</v>
      </c>
      <c r="AB1372">
        <v>0</v>
      </c>
      <c r="AC1372">
        <v>0</v>
      </c>
      <c r="AD1372">
        <v>0</v>
      </c>
      <c r="AE1372">
        <v>2</v>
      </c>
      <c r="AF1372">
        <v>10</v>
      </c>
      <c r="AI1372" t="s">
        <v>3020</v>
      </c>
      <c r="AJ1372" t="s">
        <v>989</v>
      </c>
      <c r="AK1372" t="s">
        <v>1039</v>
      </c>
      <c r="AL1372" t="s">
        <v>1008</v>
      </c>
      <c r="AM1372" t="s">
        <v>1009</v>
      </c>
      <c r="AN1372" t="s">
        <v>2538</v>
      </c>
      <c r="AO1372" t="s">
        <v>2539</v>
      </c>
      <c r="AP1372">
        <v>10</v>
      </c>
      <c r="AQ1372">
        <v>1</v>
      </c>
      <c r="AT1372" t="s">
        <v>2540</v>
      </c>
      <c r="AU1372" t="s">
        <v>3075</v>
      </c>
      <c r="AV1372" t="s">
        <v>1010</v>
      </c>
      <c r="AW1372" t="s">
        <v>765</v>
      </c>
      <c r="AX1372" t="s">
        <v>990</v>
      </c>
      <c r="AY1372">
        <v>0</v>
      </c>
      <c r="AZ1372" t="s">
        <v>994</v>
      </c>
      <c r="BA1372">
        <v>1208540893643</v>
      </c>
      <c r="BD1372">
        <v>1</v>
      </c>
      <c r="BF1372" t="s">
        <v>3023</v>
      </c>
      <c r="BG1372">
        <v>1333314600</v>
      </c>
      <c r="BH1372" t="s">
        <v>995</v>
      </c>
      <c r="BI1372">
        <v>2</v>
      </c>
      <c r="BJ1372">
        <v>10</v>
      </c>
      <c r="BL1372" t="s">
        <v>2543</v>
      </c>
    </row>
    <row r="1373" spans="3:64">
      <c r="C1373" s="2">
        <v>244482</v>
      </c>
      <c r="D1373" s="2">
        <v>244482</v>
      </c>
      <c r="F1373">
        <v>489</v>
      </c>
      <c r="G1373" t="s">
        <v>2531</v>
      </c>
      <c r="H1373">
        <v>24</v>
      </c>
      <c r="I1373" t="s">
        <v>3017</v>
      </c>
      <c r="J1373" t="s">
        <v>985</v>
      </c>
      <c r="K1373" t="s">
        <v>986</v>
      </c>
      <c r="L1373">
        <v>923</v>
      </c>
      <c r="N1373" t="s">
        <v>3077</v>
      </c>
      <c r="O1373" t="s">
        <v>2657</v>
      </c>
      <c r="P1373">
        <v>1</v>
      </c>
      <c r="Q1373" t="s">
        <v>2658</v>
      </c>
      <c r="R1373" s="2">
        <v>244481</v>
      </c>
      <c r="S1373" s="2">
        <v>244482</v>
      </c>
      <c r="T1373" t="s">
        <v>3078</v>
      </c>
      <c r="U1373">
        <v>23000191</v>
      </c>
      <c r="V1373" t="s">
        <v>44</v>
      </c>
      <c r="W1373">
        <v>4</v>
      </c>
      <c r="X1373">
        <v>4</v>
      </c>
      <c r="Y1373">
        <v>4</v>
      </c>
      <c r="Z1373">
        <v>4</v>
      </c>
      <c r="AA1373">
        <v>0</v>
      </c>
      <c r="AB1373">
        <v>0</v>
      </c>
      <c r="AC1373">
        <v>0</v>
      </c>
      <c r="AD1373">
        <v>0</v>
      </c>
      <c r="AE1373">
        <v>4</v>
      </c>
      <c r="AF1373">
        <v>4</v>
      </c>
      <c r="AI1373" t="s">
        <v>3020</v>
      </c>
      <c r="AJ1373" t="s">
        <v>989</v>
      </c>
      <c r="AK1373" t="s">
        <v>1007</v>
      </c>
      <c r="AL1373" t="s">
        <v>1008</v>
      </c>
      <c r="AM1373" t="s">
        <v>1009</v>
      </c>
      <c r="AN1373" t="s">
        <v>2538</v>
      </c>
      <c r="AO1373" t="s">
        <v>2539</v>
      </c>
      <c r="AP1373">
        <v>10</v>
      </c>
      <c r="AQ1373">
        <v>1</v>
      </c>
      <c r="AT1373" t="s">
        <v>2540</v>
      </c>
      <c r="AU1373" t="s">
        <v>3075</v>
      </c>
      <c r="AV1373" t="s">
        <v>765</v>
      </c>
      <c r="AW1373" t="s">
        <v>765</v>
      </c>
      <c r="AX1373" t="s">
        <v>990</v>
      </c>
      <c r="AY1373">
        <v>0</v>
      </c>
      <c r="AZ1373" t="s">
        <v>994</v>
      </c>
      <c r="BA1373">
        <v>1208540893733</v>
      </c>
      <c r="BD1373">
        <v>1</v>
      </c>
      <c r="BF1373" t="s">
        <v>3023</v>
      </c>
      <c r="BG1373">
        <v>1333314600</v>
      </c>
      <c r="BH1373" t="s">
        <v>995</v>
      </c>
      <c r="BI1373">
        <v>4</v>
      </c>
      <c r="BJ1373">
        <v>4</v>
      </c>
      <c r="BL1373" t="s">
        <v>2543</v>
      </c>
    </row>
    <row r="1374" spans="3:64">
      <c r="C1374" s="2">
        <v>244482</v>
      </c>
      <c r="D1374" s="2">
        <v>244482</v>
      </c>
      <c r="F1374">
        <v>489</v>
      </c>
      <c r="G1374" t="s">
        <v>2531</v>
      </c>
      <c r="H1374">
        <v>24</v>
      </c>
      <c r="I1374" t="s">
        <v>3017</v>
      </c>
      <c r="J1374" t="s">
        <v>985</v>
      </c>
      <c r="K1374" t="s">
        <v>986</v>
      </c>
      <c r="L1374">
        <v>923</v>
      </c>
      <c r="N1374" t="s">
        <v>3077</v>
      </c>
      <c r="O1374" t="s">
        <v>2657</v>
      </c>
      <c r="P1374">
        <v>1</v>
      </c>
      <c r="Q1374" t="s">
        <v>2658</v>
      </c>
      <c r="R1374" s="2">
        <v>244481</v>
      </c>
      <c r="S1374" s="2">
        <v>244482</v>
      </c>
      <c r="T1374" t="s">
        <v>3078</v>
      </c>
      <c r="U1374">
        <v>23086962</v>
      </c>
      <c r="V1374" t="s">
        <v>179</v>
      </c>
      <c r="W1374">
        <v>3</v>
      </c>
      <c r="X1374">
        <v>3</v>
      </c>
      <c r="Y1374">
        <v>3</v>
      </c>
      <c r="Z1374">
        <v>3</v>
      </c>
      <c r="AA1374">
        <v>0</v>
      </c>
      <c r="AB1374">
        <v>0</v>
      </c>
      <c r="AC1374">
        <v>0</v>
      </c>
      <c r="AD1374">
        <v>0</v>
      </c>
      <c r="AE1374">
        <v>3</v>
      </c>
      <c r="AF1374">
        <v>3</v>
      </c>
      <c r="AI1374" t="s">
        <v>3020</v>
      </c>
      <c r="AJ1374" t="s">
        <v>989</v>
      </c>
      <c r="AK1374" t="s">
        <v>1039</v>
      </c>
      <c r="AL1374" t="s">
        <v>1008</v>
      </c>
      <c r="AM1374" t="s">
        <v>1009</v>
      </c>
      <c r="AN1374" t="s">
        <v>2538</v>
      </c>
      <c r="AO1374" t="s">
        <v>2539</v>
      </c>
      <c r="AP1374">
        <v>10</v>
      </c>
      <c r="AQ1374">
        <v>1</v>
      </c>
      <c r="AT1374" t="s">
        <v>2540</v>
      </c>
      <c r="AU1374" t="s">
        <v>3075</v>
      </c>
      <c r="AV1374" t="s">
        <v>765</v>
      </c>
      <c r="AW1374" t="s">
        <v>765</v>
      </c>
      <c r="AX1374" t="s">
        <v>990</v>
      </c>
      <c r="AY1374">
        <v>0</v>
      </c>
      <c r="AZ1374" t="s">
        <v>994</v>
      </c>
      <c r="BA1374">
        <v>1208540893733</v>
      </c>
      <c r="BD1374">
        <v>1</v>
      </c>
      <c r="BF1374" t="s">
        <v>3023</v>
      </c>
      <c r="BG1374">
        <v>1333314600</v>
      </c>
      <c r="BH1374" t="s">
        <v>995</v>
      </c>
      <c r="BI1374">
        <v>3</v>
      </c>
      <c r="BJ1374">
        <v>3</v>
      </c>
      <c r="BL1374" t="s">
        <v>2543</v>
      </c>
    </row>
    <row r="1375" spans="3:64">
      <c r="C1375" s="2">
        <v>244482</v>
      </c>
      <c r="D1375" s="2">
        <v>244482</v>
      </c>
      <c r="F1375">
        <v>489</v>
      </c>
      <c r="G1375" t="s">
        <v>2531</v>
      </c>
      <c r="H1375">
        <v>24</v>
      </c>
      <c r="I1375" t="s">
        <v>3017</v>
      </c>
      <c r="J1375" t="s">
        <v>985</v>
      </c>
      <c r="K1375" t="s">
        <v>986</v>
      </c>
      <c r="L1375">
        <v>923</v>
      </c>
      <c r="N1375" t="s">
        <v>3077</v>
      </c>
      <c r="O1375" t="s">
        <v>2657</v>
      </c>
      <c r="P1375">
        <v>1</v>
      </c>
      <c r="Q1375" t="s">
        <v>2658</v>
      </c>
      <c r="R1375" s="2">
        <v>244481</v>
      </c>
      <c r="S1375" s="2">
        <v>244482</v>
      </c>
      <c r="T1375" t="s">
        <v>3078</v>
      </c>
      <c r="U1375">
        <v>23000172</v>
      </c>
      <c r="V1375" t="s">
        <v>112</v>
      </c>
      <c r="W1375">
        <v>4</v>
      </c>
      <c r="X1375">
        <v>4</v>
      </c>
      <c r="Y1375">
        <v>4</v>
      </c>
      <c r="Z1375">
        <v>4</v>
      </c>
      <c r="AA1375">
        <v>0</v>
      </c>
      <c r="AB1375">
        <v>0</v>
      </c>
      <c r="AC1375">
        <v>0</v>
      </c>
      <c r="AD1375">
        <v>0</v>
      </c>
      <c r="AE1375">
        <v>4</v>
      </c>
      <c r="AF1375">
        <v>4</v>
      </c>
      <c r="AI1375" t="s">
        <v>3020</v>
      </c>
      <c r="AJ1375" t="s">
        <v>989</v>
      </c>
      <c r="AK1375" t="s">
        <v>1007</v>
      </c>
      <c r="AL1375" t="s">
        <v>1008</v>
      </c>
      <c r="AM1375" t="s">
        <v>1009</v>
      </c>
      <c r="AN1375" t="s">
        <v>2538</v>
      </c>
      <c r="AO1375" t="s">
        <v>2539</v>
      </c>
      <c r="AP1375">
        <v>10</v>
      </c>
      <c r="AQ1375">
        <v>1</v>
      </c>
      <c r="AT1375" t="s">
        <v>2540</v>
      </c>
      <c r="AU1375" t="s">
        <v>3075</v>
      </c>
      <c r="AV1375" t="s">
        <v>765</v>
      </c>
      <c r="AW1375" t="s">
        <v>765</v>
      </c>
      <c r="AX1375" t="s">
        <v>990</v>
      </c>
      <c r="AY1375">
        <v>0</v>
      </c>
      <c r="AZ1375" t="s">
        <v>994</v>
      </c>
      <c r="BA1375">
        <v>1208540893733</v>
      </c>
      <c r="BD1375">
        <v>1</v>
      </c>
      <c r="BF1375" t="s">
        <v>3023</v>
      </c>
      <c r="BG1375">
        <v>1333314600</v>
      </c>
      <c r="BH1375" t="s">
        <v>995</v>
      </c>
      <c r="BI1375">
        <v>4</v>
      </c>
      <c r="BJ1375">
        <v>4</v>
      </c>
      <c r="BL1375" t="s">
        <v>2543</v>
      </c>
    </row>
    <row r="1376" spans="3:64">
      <c r="C1376" s="2">
        <v>244482</v>
      </c>
      <c r="D1376" s="2">
        <v>244482</v>
      </c>
      <c r="F1376">
        <v>489</v>
      </c>
      <c r="G1376" t="s">
        <v>2531</v>
      </c>
      <c r="H1376">
        <v>24</v>
      </c>
      <c r="I1376" t="s">
        <v>3017</v>
      </c>
      <c r="J1376" t="s">
        <v>985</v>
      </c>
      <c r="K1376" t="s">
        <v>986</v>
      </c>
      <c r="L1376">
        <v>923</v>
      </c>
      <c r="N1376" t="s">
        <v>3079</v>
      </c>
      <c r="O1376" t="s">
        <v>3080</v>
      </c>
      <c r="P1376">
        <v>1</v>
      </c>
      <c r="Q1376" t="s">
        <v>3081</v>
      </c>
      <c r="R1376" s="2">
        <v>244481</v>
      </c>
      <c r="S1376" s="2">
        <v>244482</v>
      </c>
      <c r="T1376" t="s">
        <v>3082</v>
      </c>
      <c r="U1376">
        <v>23090975</v>
      </c>
      <c r="V1376" t="s">
        <v>249</v>
      </c>
      <c r="W1376">
        <v>12</v>
      </c>
      <c r="X1376">
        <v>12</v>
      </c>
      <c r="Y1376">
        <v>12</v>
      </c>
      <c r="Z1376">
        <v>12</v>
      </c>
      <c r="AA1376">
        <v>0</v>
      </c>
      <c r="AB1376">
        <v>0</v>
      </c>
      <c r="AC1376">
        <v>0</v>
      </c>
      <c r="AD1376">
        <v>0</v>
      </c>
      <c r="AE1376">
        <v>12</v>
      </c>
      <c r="AF1376">
        <v>12</v>
      </c>
      <c r="AI1376" t="s">
        <v>3020</v>
      </c>
      <c r="AJ1376" t="s">
        <v>989</v>
      </c>
      <c r="AK1376" t="s">
        <v>1039</v>
      </c>
      <c r="AL1376" t="s">
        <v>1008</v>
      </c>
      <c r="AM1376" t="s">
        <v>1009</v>
      </c>
      <c r="AN1376" t="s">
        <v>2538</v>
      </c>
      <c r="AO1376" t="s">
        <v>2539</v>
      </c>
      <c r="AP1376">
        <v>10</v>
      </c>
      <c r="AQ1376">
        <v>1</v>
      </c>
      <c r="AT1376" t="s">
        <v>2540</v>
      </c>
      <c r="AU1376" t="s">
        <v>3075</v>
      </c>
      <c r="AV1376" t="s">
        <v>765</v>
      </c>
      <c r="AW1376" t="s">
        <v>765</v>
      </c>
      <c r="AX1376" t="s">
        <v>990</v>
      </c>
      <c r="AY1376">
        <v>0</v>
      </c>
      <c r="AZ1376" t="s">
        <v>994</v>
      </c>
      <c r="BA1376">
        <v>1208540893751</v>
      </c>
      <c r="BD1376">
        <v>1</v>
      </c>
      <c r="BF1376" t="s">
        <v>3023</v>
      </c>
      <c r="BG1376">
        <v>1333314600</v>
      </c>
      <c r="BH1376" t="s">
        <v>995</v>
      </c>
      <c r="BI1376">
        <v>12</v>
      </c>
      <c r="BJ1376">
        <v>12</v>
      </c>
      <c r="BL1376" t="s">
        <v>2543</v>
      </c>
    </row>
    <row r="1377" spans="3:64">
      <c r="C1377" s="2">
        <v>244482</v>
      </c>
      <c r="D1377" s="2">
        <v>244482</v>
      </c>
      <c r="F1377">
        <v>489</v>
      </c>
      <c r="G1377" t="s">
        <v>2531</v>
      </c>
      <c r="H1377">
        <v>24</v>
      </c>
      <c r="I1377" t="s">
        <v>3017</v>
      </c>
      <c r="J1377" t="s">
        <v>985</v>
      </c>
      <c r="K1377" t="s">
        <v>986</v>
      </c>
      <c r="L1377">
        <v>923</v>
      </c>
      <c r="N1377" t="s">
        <v>3079</v>
      </c>
      <c r="O1377" t="s">
        <v>3080</v>
      </c>
      <c r="P1377">
        <v>1</v>
      </c>
      <c r="Q1377" t="s">
        <v>3081</v>
      </c>
      <c r="R1377" s="2">
        <v>244481</v>
      </c>
      <c r="S1377" s="2">
        <v>244482</v>
      </c>
      <c r="T1377" t="s">
        <v>3082</v>
      </c>
      <c r="U1377">
        <v>23000193</v>
      </c>
      <c r="V1377" t="s">
        <v>110</v>
      </c>
      <c r="W1377">
        <v>2</v>
      </c>
      <c r="X1377">
        <v>2</v>
      </c>
      <c r="Y1377">
        <v>2</v>
      </c>
      <c r="Z1377">
        <v>2</v>
      </c>
      <c r="AA1377">
        <v>0</v>
      </c>
      <c r="AB1377">
        <v>0</v>
      </c>
      <c r="AC1377">
        <v>0</v>
      </c>
      <c r="AD1377">
        <v>0</v>
      </c>
      <c r="AE1377">
        <v>2</v>
      </c>
      <c r="AF1377">
        <v>2</v>
      </c>
      <c r="AI1377" t="s">
        <v>3020</v>
      </c>
      <c r="AJ1377" t="s">
        <v>989</v>
      </c>
      <c r="AK1377" t="s">
        <v>1007</v>
      </c>
      <c r="AL1377" t="s">
        <v>1008</v>
      </c>
      <c r="AM1377" t="s">
        <v>1009</v>
      </c>
      <c r="AN1377" t="s">
        <v>2538</v>
      </c>
      <c r="AO1377" t="s">
        <v>2539</v>
      </c>
      <c r="AP1377">
        <v>10</v>
      </c>
      <c r="AQ1377">
        <v>1</v>
      </c>
      <c r="AT1377" t="s">
        <v>2540</v>
      </c>
      <c r="AU1377" t="s">
        <v>3075</v>
      </c>
      <c r="AV1377" t="s">
        <v>765</v>
      </c>
      <c r="AW1377" t="s">
        <v>765</v>
      </c>
      <c r="AX1377" t="s">
        <v>990</v>
      </c>
      <c r="AY1377">
        <v>0</v>
      </c>
      <c r="AZ1377" t="s">
        <v>994</v>
      </c>
      <c r="BA1377">
        <v>1208540893751</v>
      </c>
      <c r="BD1377">
        <v>1</v>
      </c>
      <c r="BF1377" t="s">
        <v>3023</v>
      </c>
      <c r="BG1377">
        <v>1333314600</v>
      </c>
      <c r="BH1377" t="s">
        <v>995</v>
      </c>
      <c r="BI1377">
        <v>2</v>
      </c>
      <c r="BJ1377">
        <v>2</v>
      </c>
      <c r="BL1377" t="s">
        <v>2543</v>
      </c>
    </row>
    <row r="1378" spans="3:64">
      <c r="C1378" s="2">
        <v>244482</v>
      </c>
      <c r="D1378" s="2">
        <v>244482</v>
      </c>
      <c r="F1378">
        <v>489</v>
      </c>
      <c r="G1378" t="s">
        <v>2531</v>
      </c>
      <c r="H1378">
        <v>24</v>
      </c>
      <c r="I1378" t="s">
        <v>3017</v>
      </c>
      <c r="J1378" t="s">
        <v>985</v>
      </c>
      <c r="K1378" t="s">
        <v>986</v>
      </c>
      <c r="L1378">
        <v>923</v>
      </c>
      <c r="N1378" t="s">
        <v>3079</v>
      </c>
      <c r="O1378" t="s">
        <v>3080</v>
      </c>
      <c r="P1378">
        <v>1</v>
      </c>
      <c r="Q1378" t="s">
        <v>3081</v>
      </c>
      <c r="R1378" s="2">
        <v>244481</v>
      </c>
      <c r="S1378" s="2">
        <v>244482</v>
      </c>
      <c r="T1378" t="s">
        <v>3082</v>
      </c>
      <c r="U1378">
        <v>23086962</v>
      </c>
      <c r="V1378" t="s">
        <v>179</v>
      </c>
      <c r="W1378">
        <v>3</v>
      </c>
      <c r="X1378">
        <v>3</v>
      </c>
      <c r="Y1378">
        <v>3</v>
      </c>
      <c r="Z1378">
        <v>3</v>
      </c>
      <c r="AA1378">
        <v>0</v>
      </c>
      <c r="AB1378">
        <v>0</v>
      </c>
      <c r="AC1378">
        <v>0</v>
      </c>
      <c r="AD1378">
        <v>0</v>
      </c>
      <c r="AE1378">
        <v>3</v>
      </c>
      <c r="AF1378">
        <v>3</v>
      </c>
      <c r="AI1378" t="s">
        <v>3020</v>
      </c>
      <c r="AJ1378" t="s">
        <v>989</v>
      </c>
      <c r="AK1378" t="s">
        <v>1039</v>
      </c>
      <c r="AL1378" t="s">
        <v>1008</v>
      </c>
      <c r="AM1378" t="s">
        <v>1009</v>
      </c>
      <c r="AN1378" t="s">
        <v>2538</v>
      </c>
      <c r="AO1378" t="s">
        <v>2539</v>
      </c>
      <c r="AP1378">
        <v>10</v>
      </c>
      <c r="AQ1378">
        <v>1</v>
      </c>
      <c r="AT1378" t="s">
        <v>2540</v>
      </c>
      <c r="AU1378" t="s">
        <v>3075</v>
      </c>
      <c r="AV1378" t="s">
        <v>765</v>
      </c>
      <c r="AW1378" t="s">
        <v>765</v>
      </c>
      <c r="AX1378" t="s">
        <v>990</v>
      </c>
      <c r="AY1378">
        <v>0</v>
      </c>
      <c r="AZ1378" t="s">
        <v>994</v>
      </c>
      <c r="BA1378">
        <v>1208540893751</v>
      </c>
      <c r="BD1378">
        <v>1</v>
      </c>
      <c r="BF1378" t="s">
        <v>3023</v>
      </c>
      <c r="BG1378">
        <v>1333314600</v>
      </c>
      <c r="BH1378" t="s">
        <v>995</v>
      </c>
      <c r="BI1378">
        <v>3</v>
      </c>
      <c r="BJ1378">
        <v>3</v>
      </c>
      <c r="BL1378" t="s">
        <v>2543</v>
      </c>
    </row>
    <row r="1379" spans="3:64">
      <c r="C1379" s="2">
        <v>244482</v>
      </c>
      <c r="D1379" s="2">
        <v>244482</v>
      </c>
      <c r="F1379">
        <v>489</v>
      </c>
      <c r="G1379" t="s">
        <v>2531</v>
      </c>
      <c r="H1379">
        <v>24</v>
      </c>
      <c r="I1379" t="s">
        <v>3017</v>
      </c>
      <c r="J1379" t="s">
        <v>985</v>
      </c>
      <c r="K1379" t="s">
        <v>986</v>
      </c>
      <c r="L1379">
        <v>923</v>
      </c>
      <c r="N1379" t="s">
        <v>3079</v>
      </c>
      <c r="O1379" t="s">
        <v>3080</v>
      </c>
      <c r="P1379">
        <v>1</v>
      </c>
      <c r="Q1379" t="s">
        <v>3081</v>
      </c>
      <c r="R1379" s="2">
        <v>244481</v>
      </c>
      <c r="S1379" s="2">
        <v>244482</v>
      </c>
      <c r="T1379" t="s">
        <v>3082</v>
      </c>
      <c r="U1379">
        <v>23069300</v>
      </c>
      <c r="V1379" t="s">
        <v>171</v>
      </c>
      <c r="W1379">
        <v>5</v>
      </c>
      <c r="X1379">
        <v>5</v>
      </c>
      <c r="Y1379">
        <v>5</v>
      </c>
      <c r="Z1379">
        <v>5</v>
      </c>
      <c r="AA1379">
        <v>0</v>
      </c>
      <c r="AB1379">
        <v>0</v>
      </c>
      <c r="AC1379">
        <v>0</v>
      </c>
      <c r="AD1379">
        <v>0</v>
      </c>
      <c r="AE1379">
        <v>5</v>
      </c>
      <c r="AF1379">
        <v>5</v>
      </c>
      <c r="AI1379" t="s">
        <v>3020</v>
      </c>
      <c r="AJ1379" t="s">
        <v>989</v>
      </c>
      <c r="AK1379" t="s">
        <v>1039</v>
      </c>
      <c r="AL1379" t="s">
        <v>1008</v>
      </c>
      <c r="AM1379" t="s">
        <v>1009</v>
      </c>
      <c r="AN1379" t="s">
        <v>2538</v>
      </c>
      <c r="AO1379" t="s">
        <v>2539</v>
      </c>
      <c r="AP1379">
        <v>10</v>
      </c>
      <c r="AQ1379">
        <v>1</v>
      </c>
      <c r="AT1379" t="s">
        <v>2540</v>
      </c>
      <c r="AU1379" t="s">
        <v>3075</v>
      </c>
      <c r="AV1379" t="s">
        <v>765</v>
      </c>
      <c r="AW1379" t="s">
        <v>765</v>
      </c>
      <c r="AX1379" t="s">
        <v>990</v>
      </c>
      <c r="AY1379">
        <v>0</v>
      </c>
      <c r="AZ1379" t="s">
        <v>994</v>
      </c>
      <c r="BA1379">
        <v>1208540893751</v>
      </c>
      <c r="BD1379">
        <v>1</v>
      </c>
      <c r="BF1379" t="s">
        <v>3023</v>
      </c>
      <c r="BG1379">
        <v>1333314600</v>
      </c>
      <c r="BH1379" t="s">
        <v>995</v>
      </c>
      <c r="BI1379">
        <v>5</v>
      </c>
      <c r="BJ1379">
        <v>5</v>
      </c>
      <c r="BL1379" t="s">
        <v>2543</v>
      </c>
    </row>
    <row r="1380" spans="3:64">
      <c r="C1380" s="2">
        <v>244482</v>
      </c>
      <c r="D1380" s="2">
        <v>244482</v>
      </c>
      <c r="F1380">
        <v>489</v>
      </c>
      <c r="G1380" t="s">
        <v>2531</v>
      </c>
      <c r="H1380">
        <v>24</v>
      </c>
      <c r="I1380" t="s">
        <v>3017</v>
      </c>
      <c r="J1380" t="s">
        <v>985</v>
      </c>
      <c r="K1380" t="s">
        <v>986</v>
      </c>
      <c r="L1380">
        <v>923</v>
      </c>
      <c r="N1380" t="s">
        <v>3079</v>
      </c>
      <c r="O1380" t="s">
        <v>3080</v>
      </c>
      <c r="P1380">
        <v>1</v>
      </c>
      <c r="Q1380" t="s">
        <v>3081</v>
      </c>
      <c r="R1380" s="2">
        <v>244481</v>
      </c>
      <c r="S1380" s="2">
        <v>244482</v>
      </c>
      <c r="T1380" t="s">
        <v>3082</v>
      </c>
      <c r="U1380">
        <v>23000190</v>
      </c>
      <c r="V1380" t="s">
        <v>125</v>
      </c>
      <c r="W1380">
        <v>6</v>
      </c>
      <c r="X1380">
        <v>6</v>
      </c>
      <c r="Y1380">
        <v>6</v>
      </c>
      <c r="Z1380">
        <v>6</v>
      </c>
      <c r="AA1380">
        <v>0</v>
      </c>
      <c r="AB1380">
        <v>0</v>
      </c>
      <c r="AC1380">
        <v>0</v>
      </c>
      <c r="AD1380">
        <v>0</v>
      </c>
      <c r="AE1380">
        <v>6</v>
      </c>
      <c r="AF1380">
        <v>6</v>
      </c>
      <c r="AI1380" t="s">
        <v>3020</v>
      </c>
      <c r="AJ1380" t="s">
        <v>989</v>
      </c>
      <c r="AK1380" t="s">
        <v>1007</v>
      </c>
      <c r="AL1380" t="s">
        <v>1008</v>
      </c>
      <c r="AM1380" t="s">
        <v>1009</v>
      </c>
      <c r="AN1380" t="s">
        <v>2538</v>
      </c>
      <c r="AO1380" t="s">
        <v>2539</v>
      </c>
      <c r="AP1380">
        <v>10</v>
      </c>
      <c r="AQ1380">
        <v>1</v>
      </c>
      <c r="AT1380" t="s">
        <v>2540</v>
      </c>
      <c r="AU1380" t="s">
        <v>3075</v>
      </c>
      <c r="AV1380" t="s">
        <v>765</v>
      </c>
      <c r="AW1380" t="s">
        <v>765</v>
      </c>
      <c r="AX1380" t="s">
        <v>990</v>
      </c>
      <c r="AY1380">
        <v>0</v>
      </c>
      <c r="AZ1380" t="s">
        <v>994</v>
      </c>
      <c r="BA1380">
        <v>1208540893751</v>
      </c>
      <c r="BD1380">
        <v>1</v>
      </c>
      <c r="BF1380" t="s">
        <v>3023</v>
      </c>
      <c r="BG1380">
        <v>1333314600</v>
      </c>
      <c r="BH1380" t="s">
        <v>995</v>
      </c>
      <c r="BI1380">
        <v>6</v>
      </c>
      <c r="BJ1380">
        <v>6</v>
      </c>
      <c r="BL1380" t="s">
        <v>2543</v>
      </c>
    </row>
    <row r="1381" spans="3:64">
      <c r="C1381" s="2">
        <v>244482</v>
      </c>
      <c r="D1381" s="2">
        <v>244482</v>
      </c>
      <c r="F1381">
        <v>489</v>
      </c>
      <c r="G1381" t="s">
        <v>2531</v>
      </c>
      <c r="H1381">
        <v>24</v>
      </c>
      <c r="I1381" t="s">
        <v>3017</v>
      </c>
      <c r="J1381" t="s">
        <v>985</v>
      </c>
      <c r="K1381" t="s">
        <v>986</v>
      </c>
      <c r="L1381">
        <v>923</v>
      </c>
      <c r="N1381" t="s">
        <v>3079</v>
      </c>
      <c r="O1381" t="s">
        <v>3080</v>
      </c>
      <c r="P1381">
        <v>1</v>
      </c>
      <c r="Q1381" t="s">
        <v>3081</v>
      </c>
      <c r="R1381" s="2">
        <v>244481</v>
      </c>
      <c r="S1381" s="2">
        <v>244482</v>
      </c>
      <c r="T1381" t="s">
        <v>3082</v>
      </c>
      <c r="U1381">
        <v>23015189</v>
      </c>
      <c r="V1381" t="s">
        <v>132</v>
      </c>
      <c r="W1381">
        <v>10</v>
      </c>
      <c r="X1381">
        <v>10</v>
      </c>
      <c r="Y1381">
        <v>10</v>
      </c>
      <c r="Z1381">
        <v>10</v>
      </c>
      <c r="AA1381">
        <v>0</v>
      </c>
      <c r="AB1381">
        <v>0</v>
      </c>
      <c r="AC1381">
        <v>0</v>
      </c>
      <c r="AD1381">
        <v>0</v>
      </c>
      <c r="AE1381">
        <v>10</v>
      </c>
      <c r="AF1381">
        <v>10</v>
      </c>
      <c r="AI1381" t="s">
        <v>3020</v>
      </c>
      <c r="AJ1381" t="s">
        <v>989</v>
      </c>
      <c r="AK1381" t="s">
        <v>1039</v>
      </c>
      <c r="AL1381" t="s">
        <v>1008</v>
      </c>
      <c r="AM1381" t="s">
        <v>1009</v>
      </c>
      <c r="AN1381" t="s">
        <v>2538</v>
      </c>
      <c r="AO1381" t="s">
        <v>2539</v>
      </c>
      <c r="AP1381">
        <v>10</v>
      </c>
      <c r="AQ1381">
        <v>1</v>
      </c>
      <c r="AT1381" t="s">
        <v>2540</v>
      </c>
      <c r="AU1381" t="s">
        <v>3075</v>
      </c>
      <c r="AV1381" t="s">
        <v>765</v>
      </c>
      <c r="AW1381" t="s">
        <v>765</v>
      </c>
      <c r="AX1381" t="s">
        <v>990</v>
      </c>
      <c r="AY1381">
        <v>0</v>
      </c>
      <c r="AZ1381" t="s">
        <v>994</v>
      </c>
      <c r="BA1381">
        <v>1208540893751</v>
      </c>
      <c r="BD1381">
        <v>1</v>
      </c>
      <c r="BF1381" t="s">
        <v>3023</v>
      </c>
      <c r="BG1381">
        <v>1333314600</v>
      </c>
      <c r="BH1381" t="s">
        <v>995</v>
      </c>
      <c r="BI1381">
        <v>10</v>
      </c>
      <c r="BJ1381">
        <v>10</v>
      </c>
      <c r="BL1381" t="s">
        <v>2543</v>
      </c>
    </row>
    <row r="1382" spans="3:64">
      <c r="C1382" s="2">
        <v>244482</v>
      </c>
      <c r="D1382" s="2">
        <v>244482</v>
      </c>
      <c r="F1382">
        <v>489</v>
      </c>
      <c r="G1382" t="s">
        <v>2531</v>
      </c>
      <c r="H1382">
        <v>24</v>
      </c>
      <c r="I1382" t="s">
        <v>3017</v>
      </c>
      <c r="J1382" t="s">
        <v>985</v>
      </c>
      <c r="K1382" t="s">
        <v>986</v>
      </c>
      <c r="L1382">
        <v>923</v>
      </c>
      <c r="N1382" t="s">
        <v>3079</v>
      </c>
      <c r="O1382" t="s">
        <v>3080</v>
      </c>
      <c r="P1382">
        <v>1</v>
      </c>
      <c r="Q1382" t="s">
        <v>3081</v>
      </c>
      <c r="R1382" s="2">
        <v>244481</v>
      </c>
      <c r="S1382" s="2">
        <v>244482</v>
      </c>
      <c r="T1382" t="s">
        <v>3082</v>
      </c>
      <c r="U1382">
        <v>23000189</v>
      </c>
      <c r="V1382" t="s">
        <v>46</v>
      </c>
      <c r="W1382">
        <v>6</v>
      </c>
      <c r="X1382">
        <v>6</v>
      </c>
      <c r="Y1382">
        <v>6</v>
      </c>
      <c r="Z1382">
        <v>6</v>
      </c>
      <c r="AA1382">
        <v>0</v>
      </c>
      <c r="AB1382">
        <v>0</v>
      </c>
      <c r="AC1382">
        <v>0</v>
      </c>
      <c r="AD1382">
        <v>0</v>
      </c>
      <c r="AE1382">
        <v>6</v>
      </c>
      <c r="AF1382">
        <v>6</v>
      </c>
      <c r="AI1382" t="s">
        <v>3020</v>
      </c>
      <c r="AJ1382" t="s">
        <v>989</v>
      </c>
      <c r="AK1382" t="s">
        <v>1007</v>
      </c>
      <c r="AL1382" t="s">
        <v>1008</v>
      </c>
      <c r="AM1382" t="s">
        <v>1009</v>
      </c>
      <c r="AN1382" t="s">
        <v>2538</v>
      </c>
      <c r="AO1382" t="s">
        <v>2539</v>
      </c>
      <c r="AP1382">
        <v>10</v>
      </c>
      <c r="AQ1382">
        <v>1</v>
      </c>
      <c r="AT1382" t="s">
        <v>2540</v>
      </c>
      <c r="AU1382" t="s">
        <v>3075</v>
      </c>
      <c r="AV1382" t="s">
        <v>765</v>
      </c>
      <c r="AW1382" t="s">
        <v>765</v>
      </c>
      <c r="AX1382" t="s">
        <v>990</v>
      </c>
      <c r="AY1382">
        <v>0</v>
      </c>
      <c r="AZ1382" t="s">
        <v>994</v>
      </c>
      <c r="BA1382">
        <v>1208540893751</v>
      </c>
      <c r="BD1382">
        <v>1</v>
      </c>
      <c r="BF1382" t="s">
        <v>3023</v>
      </c>
      <c r="BG1382">
        <v>1333314600</v>
      </c>
      <c r="BH1382" t="s">
        <v>995</v>
      </c>
      <c r="BI1382">
        <v>6</v>
      </c>
      <c r="BJ1382">
        <v>6</v>
      </c>
      <c r="BL1382" t="s">
        <v>2543</v>
      </c>
    </row>
    <row r="1383" spans="3:64">
      <c r="C1383" s="2">
        <v>244482</v>
      </c>
      <c r="D1383" s="2">
        <v>244482</v>
      </c>
      <c r="F1383">
        <v>489</v>
      </c>
      <c r="G1383" t="s">
        <v>2531</v>
      </c>
      <c r="H1383">
        <v>24</v>
      </c>
      <c r="I1383" t="s">
        <v>3017</v>
      </c>
      <c r="J1383" t="s">
        <v>985</v>
      </c>
      <c r="K1383" t="s">
        <v>986</v>
      </c>
      <c r="L1383">
        <v>923</v>
      </c>
      <c r="N1383" t="s">
        <v>3079</v>
      </c>
      <c r="O1383" t="s">
        <v>3080</v>
      </c>
      <c r="P1383">
        <v>1</v>
      </c>
      <c r="Q1383" t="s">
        <v>3081</v>
      </c>
      <c r="R1383" s="2">
        <v>244481</v>
      </c>
      <c r="S1383" s="2">
        <v>244482</v>
      </c>
      <c r="T1383" t="s">
        <v>3082</v>
      </c>
      <c r="U1383">
        <v>23057676</v>
      </c>
      <c r="V1383" t="s">
        <v>205</v>
      </c>
      <c r="W1383">
        <v>6</v>
      </c>
      <c r="X1383">
        <v>6</v>
      </c>
      <c r="Y1383">
        <v>6</v>
      </c>
      <c r="Z1383">
        <v>6</v>
      </c>
      <c r="AA1383">
        <v>0</v>
      </c>
      <c r="AB1383">
        <v>0</v>
      </c>
      <c r="AC1383">
        <v>0</v>
      </c>
      <c r="AD1383">
        <v>0</v>
      </c>
      <c r="AE1383">
        <v>6</v>
      </c>
      <c r="AF1383">
        <v>6</v>
      </c>
      <c r="AI1383" t="s">
        <v>3020</v>
      </c>
      <c r="AJ1383" t="s">
        <v>989</v>
      </c>
      <c r="AK1383" t="s">
        <v>1039</v>
      </c>
      <c r="AL1383" t="s">
        <v>1008</v>
      </c>
      <c r="AM1383" t="s">
        <v>1009</v>
      </c>
      <c r="AN1383" t="s">
        <v>2538</v>
      </c>
      <c r="AO1383" t="s">
        <v>2539</v>
      </c>
      <c r="AP1383">
        <v>10</v>
      </c>
      <c r="AQ1383">
        <v>1</v>
      </c>
      <c r="AT1383" t="s">
        <v>2540</v>
      </c>
      <c r="AU1383" t="s">
        <v>3075</v>
      </c>
      <c r="AV1383" t="s">
        <v>765</v>
      </c>
      <c r="AW1383" t="s">
        <v>765</v>
      </c>
      <c r="AX1383" t="s">
        <v>990</v>
      </c>
      <c r="AY1383">
        <v>0</v>
      </c>
      <c r="AZ1383" t="s">
        <v>994</v>
      </c>
      <c r="BA1383">
        <v>1208540893751</v>
      </c>
      <c r="BD1383">
        <v>1</v>
      </c>
      <c r="BF1383" t="s">
        <v>3023</v>
      </c>
      <c r="BG1383">
        <v>1333314600</v>
      </c>
      <c r="BH1383" t="s">
        <v>995</v>
      </c>
      <c r="BI1383">
        <v>6</v>
      </c>
      <c r="BJ1383">
        <v>6</v>
      </c>
      <c r="BL1383" t="s">
        <v>2543</v>
      </c>
    </row>
    <row r="1384" spans="3:64">
      <c r="C1384" s="2">
        <v>244482</v>
      </c>
      <c r="D1384" s="2">
        <v>244482</v>
      </c>
      <c r="F1384">
        <v>489</v>
      </c>
      <c r="G1384" t="s">
        <v>2531</v>
      </c>
      <c r="H1384">
        <v>24</v>
      </c>
      <c r="I1384" t="s">
        <v>3017</v>
      </c>
      <c r="J1384" t="s">
        <v>985</v>
      </c>
      <c r="K1384" t="s">
        <v>986</v>
      </c>
      <c r="L1384">
        <v>923</v>
      </c>
      <c r="N1384" t="s">
        <v>3079</v>
      </c>
      <c r="O1384" t="s">
        <v>3080</v>
      </c>
      <c r="P1384">
        <v>1</v>
      </c>
      <c r="Q1384" t="s">
        <v>3081</v>
      </c>
      <c r="R1384" s="2">
        <v>244481</v>
      </c>
      <c r="S1384" s="2">
        <v>244482</v>
      </c>
      <c r="T1384" t="s">
        <v>3082</v>
      </c>
      <c r="U1384">
        <v>23057673</v>
      </c>
      <c r="V1384" t="s">
        <v>152</v>
      </c>
      <c r="W1384">
        <v>36</v>
      </c>
      <c r="X1384">
        <v>36</v>
      </c>
      <c r="Y1384">
        <v>36</v>
      </c>
      <c r="Z1384">
        <v>36</v>
      </c>
      <c r="AA1384">
        <v>0</v>
      </c>
      <c r="AB1384">
        <v>0</v>
      </c>
      <c r="AC1384">
        <v>0</v>
      </c>
      <c r="AD1384">
        <v>0</v>
      </c>
      <c r="AE1384">
        <v>36</v>
      </c>
      <c r="AF1384">
        <v>36</v>
      </c>
      <c r="AI1384" t="s">
        <v>3020</v>
      </c>
      <c r="AJ1384" t="s">
        <v>989</v>
      </c>
      <c r="AK1384" t="s">
        <v>1039</v>
      </c>
      <c r="AL1384" t="s">
        <v>1008</v>
      </c>
      <c r="AM1384" t="s">
        <v>1009</v>
      </c>
      <c r="AN1384" t="s">
        <v>2538</v>
      </c>
      <c r="AO1384" t="s">
        <v>2539</v>
      </c>
      <c r="AP1384">
        <v>10</v>
      </c>
      <c r="AQ1384">
        <v>1</v>
      </c>
      <c r="AT1384" t="s">
        <v>2540</v>
      </c>
      <c r="AU1384" t="s">
        <v>3075</v>
      </c>
      <c r="AV1384" t="s">
        <v>765</v>
      </c>
      <c r="AW1384" t="s">
        <v>765</v>
      </c>
      <c r="AX1384" t="s">
        <v>990</v>
      </c>
      <c r="AY1384">
        <v>0</v>
      </c>
      <c r="AZ1384" t="s">
        <v>994</v>
      </c>
      <c r="BA1384">
        <v>1208540893751</v>
      </c>
      <c r="BD1384">
        <v>1</v>
      </c>
      <c r="BF1384" t="s">
        <v>3023</v>
      </c>
      <c r="BG1384">
        <v>1333314600</v>
      </c>
      <c r="BH1384" t="s">
        <v>995</v>
      </c>
      <c r="BI1384">
        <v>36</v>
      </c>
      <c r="BJ1384">
        <v>36</v>
      </c>
      <c r="BL1384" t="s">
        <v>2543</v>
      </c>
    </row>
    <row r="1385" spans="3:64">
      <c r="C1385" s="2">
        <v>244482</v>
      </c>
      <c r="D1385" s="2">
        <v>244482</v>
      </c>
      <c r="F1385">
        <v>489</v>
      </c>
      <c r="G1385" t="s">
        <v>2531</v>
      </c>
      <c r="H1385">
        <v>24</v>
      </c>
      <c r="I1385" t="s">
        <v>3017</v>
      </c>
      <c r="J1385" t="s">
        <v>985</v>
      </c>
      <c r="K1385" t="s">
        <v>986</v>
      </c>
      <c r="L1385">
        <v>923</v>
      </c>
      <c r="N1385" t="s">
        <v>3079</v>
      </c>
      <c r="O1385" t="s">
        <v>3080</v>
      </c>
      <c r="P1385">
        <v>1</v>
      </c>
      <c r="Q1385" t="s">
        <v>3081</v>
      </c>
      <c r="R1385" s="2">
        <v>244481</v>
      </c>
      <c r="S1385" s="2">
        <v>244482</v>
      </c>
      <c r="T1385" t="s">
        <v>3082</v>
      </c>
      <c r="U1385">
        <v>23084674</v>
      </c>
      <c r="V1385" t="s">
        <v>19</v>
      </c>
      <c r="W1385">
        <v>3</v>
      </c>
      <c r="X1385">
        <v>1.2</v>
      </c>
      <c r="Y1385">
        <v>3</v>
      </c>
      <c r="Z1385">
        <v>1.2</v>
      </c>
      <c r="AA1385">
        <v>0</v>
      </c>
      <c r="AB1385">
        <v>0</v>
      </c>
      <c r="AC1385">
        <v>0</v>
      </c>
      <c r="AD1385">
        <v>0</v>
      </c>
      <c r="AE1385">
        <v>3</v>
      </c>
      <c r="AF1385">
        <v>1.2</v>
      </c>
      <c r="AI1385" t="s">
        <v>3020</v>
      </c>
      <c r="AJ1385" t="s">
        <v>989</v>
      </c>
      <c r="AK1385" t="s">
        <v>1007</v>
      </c>
      <c r="AL1385" t="s">
        <v>1484</v>
      </c>
      <c r="AM1385" t="s">
        <v>1009</v>
      </c>
      <c r="AN1385" t="s">
        <v>2538</v>
      </c>
      <c r="AO1385" t="s">
        <v>2539</v>
      </c>
      <c r="AP1385">
        <v>10</v>
      </c>
      <c r="AQ1385">
        <v>1</v>
      </c>
      <c r="AT1385" t="s">
        <v>2540</v>
      </c>
      <c r="AU1385" t="s">
        <v>3075</v>
      </c>
      <c r="AV1385" t="s">
        <v>914</v>
      </c>
      <c r="AW1385" t="s">
        <v>765</v>
      </c>
      <c r="AX1385" t="s">
        <v>990</v>
      </c>
      <c r="AY1385">
        <v>0</v>
      </c>
      <c r="AZ1385" t="s">
        <v>994</v>
      </c>
      <c r="BA1385">
        <v>1208540893751</v>
      </c>
      <c r="BD1385">
        <v>1</v>
      </c>
      <c r="BF1385" t="s">
        <v>3023</v>
      </c>
      <c r="BG1385">
        <v>1333314600</v>
      </c>
      <c r="BH1385" t="s">
        <v>995</v>
      </c>
      <c r="BI1385">
        <v>3</v>
      </c>
      <c r="BJ1385">
        <v>1.2</v>
      </c>
      <c r="BL1385" t="s">
        <v>2543</v>
      </c>
    </row>
    <row r="1386" spans="3:64">
      <c r="C1386" s="2">
        <v>244482</v>
      </c>
      <c r="D1386" s="2">
        <v>244482</v>
      </c>
      <c r="F1386">
        <v>489</v>
      </c>
      <c r="G1386" t="s">
        <v>2531</v>
      </c>
      <c r="H1386">
        <v>24</v>
      </c>
      <c r="I1386" t="s">
        <v>3017</v>
      </c>
      <c r="J1386" t="s">
        <v>985</v>
      </c>
      <c r="K1386" t="s">
        <v>986</v>
      </c>
      <c r="L1386">
        <v>923</v>
      </c>
      <c r="N1386" t="s">
        <v>3079</v>
      </c>
      <c r="O1386" t="s">
        <v>3080</v>
      </c>
      <c r="P1386">
        <v>1</v>
      </c>
      <c r="Q1386" t="s">
        <v>3081</v>
      </c>
      <c r="R1386" s="2">
        <v>244481</v>
      </c>
      <c r="S1386" s="2">
        <v>244482</v>
      </c>
      <c r="T1386" t="s">
        <v>3082</v>
      </c>
      <c r="U1386">
        <v>23090977</v>
      </c>
      <c r="V1386" t="s">
        <v>98</v>
      </c>
      <c r="W1386">
        <v>3</v>
      </c>
      <c r="X1386">
        <v>3</v>
      </c>
      <c r="Y1386">
        <v>3</v>
      </c>
      <c r="Z1386">
        <v>3</v>
      </c>
      <c r="AA1386">
        <v>0</v>
      </c>
      <c r="AB1386">
        <v>0</v>
      </c>
      <c r="AC1386">
        <v>0</v>
      </c>
      <c r="AD1386">
        <v>0</v>
      </c>
      <c r="AE1386">
        <v>3</v>
      </c>
      <c r="AF1386">
        <v>3</v>
      </c>
      <c r="AI1386" t="s">
        <v>3020</v>
      </c>
      <c r="AJ1386" t="s">
        <v>989</v>
      </c>
      <c r="AK1386" t="s">
        <v>1007</v>
      </c>
      <c r="AL1386" t="s">
        <v>1008</v>
      </c>
      <c r="AM1386" t="s">
        <v>1009</v>
      </c>
      <c r="AN1386" t="s">
        <v>2538</v>
      </c>
      <c r="AO1386" t="s">
        <v>2539</v>
      </c>
      <c r="AP1386">
        <v>10</v>
      </c>
      <c r="AQ1386">
        <v>1</v>
      </c>
      <c r="AT1386" t="s">
        <v>2540</v>
      </c>
      <c r="AU1386" t="s">
        <v>3075</v>
      </c>
      <c r="AV1386" t="s">
        <v>765</v>
      </c>
      <c r="AW1386" t="s">
        <v>765</v>
      </c>
      <c r="AX1386" t="s">
        <v>990</v>
      </c>
      <c r="AY1386">
        <v>0</v>
      </c>
      <c r="AZ1386" t="s">
        <v>994</v>
      </c>
      <c r="BA1386">
        <v>1208540893751</v>
      </c>
      <c r="BD1386">
        <v>1</v>
      </c>
      <c r="BF1386" t="s">
        <v>3023</v>
      </c>
      <c r="BG1386">
        <v>1333314600</v>
      </c>
      <c r="BH1386" t="s">
        <v>995</v>
      </c>
      <c r="BI1386">
        <v>3</v>
      </c>
      <c r="BJ1386">
        <v>3</v>
      </c>
      <c r="BL1386" t="s">
        <v>2543</v>
      </c>
    </row>
    <row r="1387" spans="3:64">
      <c r="C1387" s="2">
        <v>244482</v>
      </c>
      <c r="D1387" s="2">
        <v>244482</v>
      </c>
      <c r="F1387">
        <v>489</v>
      </c>
      <c r="G1387" t="s">
        <v>2531</v>
      </c>
      <c r="H1387">
        <v>24</v>
      </c>
      <c r="I1387" t="s">
        <v>3017</v>
      </c>
      <c r="J1387" t="s">
        <v>985</v>
      </c>
      <c r="K1387" t="s">
        <v>986</v>
      </c>
      <c r="L1387">
        <v>923</v>
      </c>
      <c r="N1387" t="s">
        <v>3079</v>
      </c>
      <c r="O1387" t="s">
        <v>3080</v>
      </c>
      <c r="P1387">
        <v>1</v>
      </c>
      <c r="Q1387" t="s">
        <v>3081</v>
      </c>
      <c r="R1387" s="2">
        <v>244481</v>
      </c>
      <c r="S1387" s="2">
        <v>244482</v>
      </c>
      <c r="T1387" t="s">
        <v>3082</v>
      </c>
      <c r="U1387">
        <v>23086968</v>
      </c>
      <c r="V1387" t="s">
        <v>247</v>
      </c>
      <c r="W1387">
        <v>6</v>
      </c>
      <c r="X1387">
        <v>6</v>
      </c>
      <c r="Y1387">
        <v>6</v>
      </c>
      <c r="Z1387">
        <v>6</v>
      </c>
      <c r="AA1387">
        <v>0</v>
      </c>
      <c r="AB1387">
        <v>0</v>
      </c>
      <c r="AC1387">
        <v>0</v>
      </c>
      <c r="AD1387">
        <v>0</v>
      </c>
      <c r="AE1387">
        <v>6</v>
      </c>
      <c r="AF1387">
        <v>6</v>
      </c>
      <c r="AI1387" t="s">
        <v>3020</v>
      </c>
      <c r="AJ1387" t="s">
        <v>989</v>
      </c>
      <c r="AK1387" t="s">
        <v>1039</v>
      </c>
      <c r="AL1387" t="s">
        <v>1008</v>
      </c>
      <c r="AM1387" t="s">
        <v>1009</v>
      </c>
      <c r="AN1387" t="s">
        <v>2538</v>
      </c>
      <c r="AO1387" t="s">
        <v>2539</v>
      </c>
      <c r="AP1387">
        <v>10</v>
      </c>
      <c r="AQ1387">
        <v>1</v>
      </c>
      <c r="AT1387" t="s">
        <v>2540</v>
      </c>
      <c r="AU1387" t="s">
        <v>3075</v>
      </c>
      <c r="AV1387" t="s">
        <v>765</v>
      </c>
      <c r="AW1387" t="s">
        <v>765</v>
      </c>
      <c r="AX1387" t="s">
        <v>990</v>
      </c>
      <c r="AY1387">
        <v>0</v>
      </c>
      <c r="AZ1387" t="s">
        <v>994</v>
      </c>
      <c r="BA1387">
        <v>1208540893751</v>
      </c>
      <c r="BD1387">
        <v>1</v>
      </c>
      <c r="BF1387" t="s">
        <v>3023</v>
      </c>
      <c r="BG1387">
        <v>1333314600</v>
      </c>
      <c r="BH1387" t="s">
        <v>995</v>
      </c>
      <c r="BI1387">
        <v>6</v>
      </c>
      <c r="BJ1387">
        <v>6</v>
      </c>
      <c r="BL1387" t="s">
        <v>2543</v>
      </c>
    </row>
    <row r="1388" spans="3:64">
      <c r="C1388" s="2">
        <v>244482</v>
      </c>
      <c r="D1388" s="2">
        <v>244482</v>
      </c>
      <c r="F1388">
        <v>489</v>
      </c>
      <c r="G1388" t="s">
        <v>2531</v>
      </c>
      <c r="H1388">
        <v>24</v>
      </c>
      <c r="I1388" t="s">
        <v>3017</v>
      </c>
      <c r="J1388" t="s">
        <v>985</v>
      </c>
      <c r="K1388" t="s">
        <v>986</v>
      </c>
      <c r="L1388">
        <v>923</v>
      </c>
      <c r="N1388" t="s">
        <v>3079</v>
      </c>
      <c r="O1388" t="s">
        <v>3080</v>
      </c>
      <c r="P1388">
        <v>1</v>
      </c>
      <c r="Q1388" t="s">
        <v>3081</v>
      </c>
      <c r="R1388" s="2">
        <v>244481</v>
      </c>
      <c r="S1388" s="2">
        <v>244482</v>
      </c>
      <c r="T1388" t="s">
        <v>3082</v>
      </c>
      <c r="U1388">
        <v>23000194</v>
      </c>
      <c r="V1388" t="s">
        <v>29</v>
      </c>
      <c r="W1388">
        <v>2</v>
      </c>
      <c r="X1388">
        <v>2</v>
      </c>
      <c r="Y1388">
        <v>2</v>
      </c>
      <c r="Z1388">
        <v>2</v>
      </c>
      <c r="AA1388">
        <v>0</v>
      </c>
      <c r="AB1388">
        <v>0</v>
      </c>
      <c r="AC1388">
        <v>0</v>
      </c>
      <c r="AD1388">
        <v>0</v>
      </c>
      <c r="AE1388">
        <v>2</v>
      </c>
      <c r="AF1388">
        <v>2</v>
      </c>
      <c r="AI1388" t="s">
        <v>3020</v>
      </c>
      <c r="AJ1388" t="s">
        <v>989</v>
      </c>
      <c r="AK1388" t="s">
        <v>1007</v>
      </c>
      <c r="AL1388" t="s">
        <v>1008</v>
      </c>
      <c r="AM1388" t="s">
        <v>1009</v>
      </c>
      <c r="AN1388" t="s">
        <v>2538</v>
      </c>
      <c r="AO1388" t="s">
        <v>2539</v>
      </c>
      <c r="AP1388">
        <v>10</v>
      </c>
      <c r="AQ1388">
        <v>1</v>
      </c>
      <c r="AT1388" t="s">
        <v>2540</v>
      </c>
      <c r="AU1388" t="s">
        <v>3075</v>
      </c>
      <c r="AV1388" t="s">
        <v>765</v>
      </c>
      <c r="AW1388" t="s">
        <v>765</v>
      </c>
      <c r="AX1388" t="s">
        <v>990</v>
      </c>
      <c r="AY1388">
        <v>0</v>
      </c>
      <c r="AZ1388" t="s">
        <v>994</v>
      </c>
      <c r="BA1388">
        <v>1208540893751</v>
      </c>
      <c r="BD1388">
        <v>1</v>
      </c>
      <c r="BF1388" t="s">
        <v>3023</v>
      </c>
      <c r="BG1388">
        <v>1333314600</v>
      </c>
      <c r="BH1388" t="s">
        <v>995</v>
      </c>
      <c r="BI1388">
        <v>2</v>
      </c>
      <c r="BJ1388">
        <v>2</v>
      </c>
      <c r="BL1388" t="s">
        <v>2543</v>
      </c>
    </row>
    <row r="1389" spans="3:64">
      <c r="C1389" s="2">
        <v>244482</v>
      </c>
      <c r="D1389" s="2">
        <v>244482</v>
      </c>
      <c r="F1389">
        <v>489</v>
      </c>
      <c r="G1389" t="s">
        <v>2531</v>
      </c>
      <c r="H1389">
        <v>24</v>
      </c>
      <c r="I1389" t="s">
        <v>3017</v>
      </c>
      <c r="J1389" t="s">
        <v>985</v>
      </c>
      <c r="K1389" t="s">
        <v>986</v>
      </c>
      <c r="L1389">
        <v>923</v>
      </c>
      <c r="N1389" t="s">
        <v>3079</v>
      </c>
      <c r="O1389" t="s">
        <v>3080</v>
      </c>
      <c r="P1389">
        <v>1</v>
      </c>
      <c r="Q1389" t="s">
        <v>3081</v>
      </c>
      <c r="R1389" s="2">
        <v>244481</v>
      </c>
      <c r="S1389" s="2">
        <v>244482</v>
      </c>
      <c r="T1389" t="s">
        <v>3082</v>
      </c>
      <c r="U1389">
        <v>23057698</v>
      </c>
      <c r="V1389" t="s">
        <v>271</v>
      </c>
      <c r="W1389">
        <v>40</v>
      </c>
      <c r="X1389">
        <v>40</v>
      </c>
      <c r="Y1389">
        <v>40</v>
      </c>
      <c r="Z1389">
        <v>40</v>
      </c>
      <c r="AA1389">
        <v>0</v>
      </c>
      <c r="AB1389">
        <v>0</v>
      </c>
      <c r="AC1389">
        <v>0</v>
      </c>
      <c r="AD1389">
        <v>0</v>
      </c>
      <c r="AE1389">
        <v>40</v>
      </c>
      <c r="AF1389">
        <v>40</v>
      </c>
      <c r="AI1389" t="s">
        <v>3020</v>
      </c>
      <c r="AJ1389" t="s">
        <v>989</v>
      </c>
      <c r="AK1389" t="s">
        <v>1039</v>
      </c>
      <c r="AL1389" t="s">
        <v>1008</v>
      </c>
      <c r="AM1389" t="s">
        <v>1009</v>
      </c>
      <c r="AN1389" t="s">
        <v>2538</v>
      </c>
      <c r="AO1389" t="s">
        <v>2539</v>
      </c>
      <c r="AP1389">
        <v>10</v>
      </c>
      <c r="AQ1389">
        <v>1</v>
      </c>
      <c r="AT1389" t="s">
        <v>2540</v>
      </c>
      <c r="AU1389" t="s">
        <v>3075</v>
      </c>
      <c r="AV1389" t="s">
        <v>765</v>
      </c>
      <c r="AW1389" t="s">
        <v>765</v>
      </c>
      <c r="AX1389" t="s">
        <v>990</v>
      </c>
      <c r="AY1389">
        <v>0</v>
      </c>
      <c r="AZ1389" t="s">
        <v>994</v>
      </c>
      <c r="BA1389">
        <v>1208540893751</v>
      </c>
      <c r="BD1389">
        <v>1</v>
      </c>
      <c r="BF1389" t="s">
        <v>3023</v>
      </c>
      <c r="BG1389">
        <v>1333314600</v>
      </c>
      <c r="BH1389" t="s">
        <v>995</v>
      </c>
      <c r="BI1389">
        <v>40</v>
      </c>
      <c r="BJ1389">
        <v>40</v>
      </c>
      <c r="BL1389" t="s">
        <v>2543</v>
      </c>
    </row>
    <row r="1390" spans="3:64">
      <c r="C1390" s="2">
        <v>244482</v>
      </c>
      <c r="D1390" s="2">
        <v>244482</v>
      </c>
      <c r="F1390">
        <v>489</v>
      </c>
      <c r="G1390" t="s">
        <v>2531</v>
      </c>
      <c r="H1390">
        <v>24</v>
      </c>
      <c r="I1390" t="s">
        <v>3017</v>
      </c>
      <c r="J1390" t="s">
        <v>985</v>
      </c>
      <c r="K1390" t="s">
        <v>986</v>
      </c>
      <c r="L1390">
        <v>923</v>
      </c>
      <c r="N1390" t="s">
        <v>3079</v>
      </c>
      <c r="O1390" t="s">
        <v>3080</v>
      </c>
      <c r="P1390">
        <v>1</v>
      </c>
      <c r="Q1390" t="s">
        <v>3081</v>
      </c>
      <c r="R1390" s="2">
        <v>244481</v>
      </c>
      <c r="S1390" s="2">
        <v>244482</v>
      </c>
      <c r="T1390" t="s">
        <v>3082</v>
      </c>
      <c r="U1390">
        <v>23057685</v>
      </c>
      <c r="V1390" t="s">
        <v>104</v>
      </c>
      <c r="W1390">
        <v>5</v>
      </c>
      <c r="X1390">
        <v>5</v>
      </c>
      <c r="Y1390">
        <v>5</v>
      </c>
      <c r="Z1390">
        <v>5</v>
      </c>
      <c r="AA1390">
        <v>0</v>
      </c>
      <c r="AB1390">
        <v>0</v>
      </c>
      <c r="AC1390">
        <v>0</v>
      </c>
      <c r="AD1390">
        <v>0</v>
      </c>
      <c r="AE1390">
        <v>5</v>
      </c>
      <c r="AF1390">
        <v>5</v>
      </c>
      <c r="AI1390" t="s">
        <v>3020</v>
      </c>
      <c r="AJ1390" t="s">
        <v>989</v>
      </c>
      <c r="AK1390" t="s">
        <v>1007</v>
      </c>
      <c r="AL1390" t="s">
        <v>1008</v>
      </c>
      <c r="AM1390" t="s">
        <v>1009</v>
      </c>
      <c r="AN1390" t="s">
        <v>2538</v>
      </c>
      <c r="AO1390" t="s">
        <v>2539</v>
      </c>
      <c r="AP1390">
        <v>10</v>
      </c>
      <c r="AQ1390">
        <v>1</v>
      </c>
      <c r="AT1390" t="s">
        <v>2540</v>
      </c>
      <c r="AU1390" t="s">
        <v>3075</v>
      </c>
      <c r="AV1390" t="s">
        <v>765</v>
      </c>
      <c r="AW1390" t="s">
        <v>765</v>
      </c>
      <c r="AX1390" t="s">
        <v>990</v>
      </c>
      <c r="AY1390">
        <v>0</v>
      </c>
      <c r="AZ1390" t="s">
        <v>994</v>
      </c>
      <c r="BA1390">
        <v>1208540893751</v>
      </c>
      <c r="BD1390">
        <v>1</v>
      </c>
      <c r="BF1390" t="s">
        <v>3023</v>
      </c>
      <c r="BG1390">
        <v>1333314600</v>
      </c>
      <c r="BH1390" t="s">
        <v>995</v>
      </c>
      <c r="BI1390">
        <v>5</v>
      </c>
      <c r="BJ1390">
        <v>5</v>
      </c>
      <c r="BL1390" t="s">
        <v>2543</v>
      </c>
    </row>
    <row r="1391" spans="3:64">
      <c r="C1391" s="2">
        <v>244482</v>
      </c>
      <c r="D1391" s="2">
        <v>244482</v>
      </c>
      <c r="F1391">
        <v>489</v>
      </c>
      <c r="G1391" t="s">
        <v>2531</v>
      </c>
      <c r="H1391">
        <v>24</v>
      </c>
      <c r="I1391" t="s">
        <v>3017</v>
      </c>
      <c r="J1391" t="s">
        <v>985</v>
      </c>
      <c r="K1391" t="s">
        <v>986</v>
      </c>
      <c r="L1391">
        <v>923</v>
      </c>
      <c r="N1391" t="s">
        <v>3079</v>
      </c>
      <c r="O1391" t="s">
        <v>3080</v>
      </c>
      <c r="P1391">
        <v>1</v>
      </c>
      <c r="Q1391" t="s">
        <v>3081</v>
      </c>
      <c r="R1391" s="2">
        <v>244481</v>
      </c>
      <c r="S1391" s="2">
        <v>244482</v>
      </c>
      <c r="T1391" t="s">
        <v>3082</v>
      </c>
      <c r="U1391">
        <v>23057690</v>
      </c>
      <c r="V1391" t="s">
        <v>65</v>
      </c>
      <c r="W1391">
        <v>5</v>
      </c>
      <c r="X1391">
        <v>5</v>
      </c>
      <c r="Y1391">
        <v>5</v>
      </c>
      <c r="Z1391">
        <v>5</v>
      </c>
      <c r="AA1391">
        <v>0</v>
      </c>
      <c r="AB1391">
        <v>0</v>
      </c>
      <c r="AC1391">
        <v>0</v>
      </c>
      <c r="AD1391">
        <v>0</v>
      </c>
      <c r="AE1391">
        <v>5</v>
      </c>
      <c r="AF1391">
        <v>5</v>
      </c>
      <c r="AI1391" t="s">
        <v>3020</v>
      </c>
      <c r="AJ1391" t="s">
        <v>989</v>
      </c>
      <c r="AK1391" t="s">
        <v>1007</v>
      </c>
      <c r="AL1391" t="s">
        <v>1008</v>
      </c>
      <c r="AM1391" t="s">
        <v>1009</v>
      </c>
      <c r="AN1391" t="s">
        <v>2538</v>
      </c>
      <c r="AO1391" t="s">
        <v>2539</v>
      </c>
      <c r="AP1391">
        <v>10</v>
      </c>
      <c r="AQ1391">
        <v>1</v>
      </c>
      <c r="AT1391" t="s">
        <v>2540</v>
      </c>
      <c r="AU1391" t="s">
        <v>3075</v>
      </c>
      <c r="AV1391" t="s">
        <v>765</v>
      </c>
      <c r="AW1391" t="s">
        <v>765</v>
      </c>
      <c r="AX1391" t="s">
        <v>990</v>
      </c>
      <c r="AY1391">
        <v>0</v>
      </c>
      <c r="AZ1391" t="s">
        <v>994</v>
      </c>
      <c r="BA1391">
        <v>1208540893751</v>
      </c>
      <c r="BD1391">
        <v>1</v>
      </c>
      <c r="BF1391" t="s">
        <v>3023</v>
      </c>
      <c r="BG1391">
        <v>1333314600</v>
      </c>
      <c r="BH1391" t="s">
        <v>995</v>
      </c>
      <c r="BI1391">
        <v>5</v>
      </c>
      <c r="BJ1391">
        <v>5</v>
      </c>
      <c r="BL1391" t="s">
        <v>2543</v>
      </c>
    </row>
    <row r="1392" spans="3:64">
      <c r="C1392" s="2">
        <v>244482</v>
      </c>
      <c r="D1392" s="2">
        <v>244482</v>
      </c>
      <c r="F1392">
        <v>489</v>
      </c>
      <c r="G1392" t="s">
        <v>2531</v>
      </c>
      <c r="H1392">
        <v>24</v>
      </c>
      <c r="I1392" t="s">
        <v>3017</v>
      </c>
      <c r="J1392" t="s">
        <v>985</v>
      </c>
      <c r="K1392" t="s">
        <v>986</v>
      </c>
      <c r="L1392">
        <v>923</v>
      </c>
      <c r="N1392" t="s">
        <v>3079</v>
      </c>
      <c r="O1392" t="s">
        <v>3080</v>
      </c>
      <c r="P1392">
        <v>1</v>
      </c>
      <c r="Q1392" t="s">
        <v>3081</v>
      </c>
      <c r="R1392" s="2">
        <v>244481</v>
      </c>
      <c r="S1392" s="2">
        <v>244482</v>
      </c>
      <c r="T1392" t="s">
        <v>3082</v>
      </c>
      <c r="U1392">
        <v>23067919</v>
      </c>
      <c r="V1392" t="s">
        <v>96</v>
      </c>
      <c r="W1392">
        <v>5</v>
      </c>
      <c r="X1392">
        <v>5</v>
      </c>
      <c r="Y1392">
        <v>5</v>
      </c>
      <c r="Z1392">
        <v>5</v>
      </c>
      <c r="AA1392">
        <v>0</v>
      </c>
      <c r="AB1392">
        <v>0</v>
      </c>
      <c r="AC1392">
        <v>0</v>
      </c>
      <c r="AD1392">
        <v>0</v>
      </c>
      <c r="AE1392">
        <v>5</v>
      </c>
      <c r="AF1392">
        <v>5</v>
      </c>
      <c r="AI1392" t="s">
        <v>3020</v>
      </c>
      <c r="AJ1392" t="s">
        <v>989</v>
      </c>
      <c r="AK1392" t="s">
        <v>1007</v>
      </c>
      <c r="AL1392" t="s">
        <v>1008</v>
      </c>
      <c r="AM1392" t="s">
        <v>1009</v>
      </c>
      <c r="AN1392" t="s">
        <v>2538</v>
      </c>
      <c r="AO1392" t="s">
        <v>2539</v>
      </c>
      <c r="AP1392">
        <v>10</v>
      </c>
      <c r="AQ1392">
        <v>1</v>
      </c>
      <c r="AT1392" t="s">
        <v>2540</v>
      </c>
      <c r="AU1392" t="s">
        <v>3075</v>
      </c>
      <c r="AV1392" t="s">
        <v>765</v>
      </c>
      <c r="AW1392" t="s">
        <v>765</v>
      </c>
      <c r="AX1392" t="s">
        <v>990</v>
      </c>
      <c r="AY1392">
        <v>0</v>
      </c>
      <c r="AZ1392" t="s">
        <v>994</v>
      </c>
      <c r="BA1392">
        <v>1208540893751</v>
      </c>
      <c r="BD1392">
        <v>1</v>
      </c>
      <c r="BF1392" t="s">
        <v>3023</v>
      </c>
      <c r="BG1392">
        <v>1333314600</v>
      </c>
      <c r="BH1392" t="s">
        <v>995</v>
      </c>
      <c r="BI1392">
        <v>5</v>
      </c>
      <c r="BJ1392">
        <v>5</v>
      </c>
      <c r="BL1392" t="s">
        <v>2543</v>
      </c>
    </row>
    <row r="1393" spans="3:64">
      <c r="C1393" s="2">
        <v>244482</v>
      </c>
      <c r="D1393" s="2">
        <v>244482</v>
      </c>
      <c r="F1393">
        <v>489</v>
      </c>
      <c r="G1393" t="s">
        <v>2531</v>
      </c>
      <c r="H1393">
        <v>24</v>
      </c>
      <c r="I1393" t="s">
        <v>3017</v>
      </c>
      <c r="J1393" t="s">
        <v>985</v>
      </c>
      <c r="K1393" t="s">
        <v>986</v>
      </c>
      <c r="L1393">
        <v>923</v>
      </c>
      <c r="N1393" t="s">
        <v>3079</v>
      </c>
      <c r="O1393" t="s">
        <v>3080</v>
      </c>
      <c r="P1393">
        <v>1</v>
      </c>
      <c r="Q1393" t="s">
        <v>3081</v>
      </c>
      <c r="R1393" s="2">
        <v>244481</v>
      </c>
      <c r="S1393" s="2">
        <v>244482</v>
      </c>
      <c r="T1393" t="s">
        <v>3082</v>
      </c>
      <c r="U1393">
        <v>23000192</v>
      </c>
      <c r="V1393" t="s">
        <v>34</v>
      </c>
      <c r="W1393">
        <v>4</v>
      </c>
      <c r="X1393">
        <v>4</v>
      </c>
      <c r="Y1393">
        <v>4</v>
      </c>
      <c r="Z1393">
        <v>4</v>
      </c>
      <c r="AA1393">
        <v>0</v>
      </c>
      <c r="AB1393">
        <v>0</v>
      </c>
      <c r="AC1393">
        <v>0</v>
      </c>
      <c r="AD1393">
        <v>0</v>
      </c>
      <c r="AE1393">
        <v>4</v>
      </c>
      <c r="AF1393">
        <v>4</v>
      </c>
      <c r="AI1393" t="s">
        <v>3020</v>
      </c>
      <c r="AJ1393" t="s">
        <v>989</v>
      </c>
      <c r="AK1393" t="s">
        <v>1007</v>
      </c>
      <c r="AL1393" t="s">
        <v>1008</v>
      </c>
      <c r="AM1393" t="s">
        <v>1009</v>
      </c>
      <c r="AN1393" t="s">
        <v>2538</v>
      </c>
      <c r="AO1393" t="s">
        <v>2539</v>
      </c>
      <c r="AP1393">
        <v>10</v>
      </c>
      <c r="AQ1393">
        <v>1</v>
      </c>
      <c r="AT1393" t="s">
        <v>2540</v>
      </c>
      <c r="AU1393" t="s">
        <v>3075</v>
      </c>
      <c r="AV1393" t="s">
        <v>765</v>
      </c>
      <c r="AW1393" t="s">
        <v>765</v>
      </c>
      <c r="AX1393" t="s">
        <v>990</v>
      </c>
      <c r="AY1393">
        <v>0</v>
      </c>
      <c r="AZ1393" t="s">
        <v>994</v>
      </c>
      <c r="BA1393">
        <v>1208540893751</v>
      </c>
      <c r="BD1393">
        <v>1</v>
      </c>
      <c r="BF1393" t="s">
        <v>3023</v>
      </c>
      <c r="BG1393">
        <v>1333314600</v>
      </c>
      <c r="BH1393" t="s">
        <v>995</v>
      </c>
      <c r="BI1393">
        <v>4</v>
      </c>
      <c r="BJ1393">
        <v>4</v>
      </c>
      <c r="BL1393" t="s">
        <v>2543</v>
      </c>
    </row>
    <row r="1394" spans="3:64">
      <c r="C1394" s="2">
        <v>244482</v>
      </c>
      <c r="D1394" s="2">
        <v>244482</v>
      </c>
      <c r="F1394">
        <v>489</v>
      </c>
      <c r="G1394" t="s">
        <v>2531</v>
      </c>
      <c r="H1394">
        <v>24</v>
      </c>
      <c r="I1394" t="s">
        <v>3017</v>
      </c>
      <c r="J1394" t="s">
        <v>985</v>
      </c>
      <c r="K1394" t="s">
        <v>986</v>
      </c>
      <c r="L1394">
        <v>923</v>
      </c>
      <c r="N1394" t="s">
        <v>3079</v>
      </c>
      <c r="O1394" t="s">
        <v>3080</v>
      </c>
      <c r="P1394">
        <v>1</v>
      </c>
      <c r="Q1394" t="s">
        <v>3081</v>
      </c>
      <c r="R1394" s="2">
        <v>244481</v>
      </c>
      <c r="S1394" s="2">
        <v>244482</v>
      </c>
      <c r="T1394" t="s">
        <v>3082</v>
      </c>
      <c r="U1394">
        <v>23057688</v>
      </c>
      <c r="V1394" t="s">
        <v>61</v>
      </c>
      <c r="W1394">
        <v>10</v>
      </c>
      <c r="X1394">
        <v>10</v>
      </c>
      <c r="Y1394">
        <v>10</v>
      </c>
      <c r="Z1394">
        <v>10</v>
      </c>
      <c r="AA1394">
        <v>0</v>
      </c>
      <c r="AB1394">
        <v>0</v>
      </c>
      <c r="AC1394">
        <v>0</v>
      </c>
      <c r="AD1394">
        <v>0</v>
      </c>
      <c r="AE1394">
        <v>10</v>
      </c>
      <c r="AF1394">
        <v>10</v>
      </c>
      <c r="AI1394" t="s">
        <v>3020</v>
      </c>
      <c r="AJ1394" t="s">
        <v>989</v>
      </c>
      <c r="AK1394" t="s">
        <v>1007</v>
      </c>
      <c r="AL1394" t="s">
        <v>1008</v>
      </c>
      <c r="AM1394" t="s">
        <v>1009</v>
      </c>
      <c r="AN1394" t="s">
        <v>2538</v>
      </c>
      <c r="AO1394" t="s">
        <v>2539</v>
      </c>
      <c r="AP1394">
        <v>10</v>
      </c>
      <c r="AQ1394">
        <v>1</v>
      </c>
      <c r="AT1394" t="s">
        <v>2540</v>
      </c>
      <c r="AU1394" t="s">
        <v>3075</v>
      </c>
      <c r="AV1394" t="s">
        <v>765</v>
      </c>
      <c r="AW1394" t="s">
        <v>765</v>
      </c>
      <c r="AX1394" t="s">
        <v>990</v>
      </c>
      <c r="AY1394">
        <v>0</v>
      </c>
      <c r="AZ1394" t="s">
        <v>994</v>
      </c>
      <c r="BA1394">
        <v>1208540893751</v>
      </c>
      <c r="BD1394">
        <v>1</v>
      </c>
      <c r="BF1394" t="s">
        <v>3023</v>
      </c>
      <c r="BG1394">
        <v>1333314600</v>
      </c>
      <c r="BH1394" t="s">
        <v>995</v>
      </c>
      <c r="BI1394">
        <v>10</v>
      </c>
      <c r="BJ1394">
        <v>10</v>
      </c>
      <c r="BL1394" t="s">
        <v>2543</v>
      </c>
    </row>
    <row r="1395" spans="3:64">
      <c r="C1395" s="2">
        <v>244482</v>
      </c>
      <c r="D1395" s="2">
        <v>244482</v>
      </c>
      <c r="F1395">
        <v>489</v>
      </c>
      <c r="G1395" t="s">
        <v>2531</v>
      </c>
      <c r="H1395">
        <v>24</v>
      </c>
      <c r="I1395" t="s">
        <v>3017</v>
      </c>
      <c r="J1395" t="s">
        <v>985</v>
      </c>
      <c r="K1395" t="s">
        <v>986</v>
      </c>
      <c r="L1395">
        <v>923</v>
      </c>
      <c r="N1395" t="s">
        <v>3079</v>
      </c>
      <c r="O1395" t="s">
        <v>3080</v>
      </c>
      <c r="P1395">
        <v>1</v>
      </c>
      <c r="Q1395" t="s">
        <v>3081</v>
      </c>
      <c r="R1395" s="2">
        <v>244481</v>
      </c>
      <c r="S1395" s="2">
        <v>244482</v>
      </c>
      <c r="T1395" t="s">
        <v>3082</v>
      </c>
      <c r="U1395">
        <v>23057700</v>
      </c>
      <c r="V1395" t="s">
        <v>187</v>
      </c>
      <c r="W1395">
        <v>10</v>
      </c>
      <c r="X1395">
        <v>10</v>
      </c>
      <c r="Y1395">
        <v>10</v>
      </c>
      <c r="Z1395">
        <v>10</v>
      </c>
      <c r="AA1395">
        <v>0</v>
      </c>
      <c r="AB1395">
        <v>0</v>
      </c>
      <c r="AC1395">
        <v>0</v>
      </c>
      <c r="AD1395">
        <v>0</v>
      </c>
      <c r="AE1395">
        <v>10</v>
      </c>
      <c r="AF1395">
        <v>10</v>
      </c>
      <c r="AI1395" t="s">
        <v>3020</v>
      </c>
      <c r="AJ1395" t="s">
        <v>989</v>
      </c>
      <c r="AK1395" t="s">
        <v>1039</v>
      </c>
      <c r="AL1395" t="s">
        <v>1008</v>
      </c>
      <c r="AM1395" t="s">
        <v>1009</v>
      </c>
      <c r="AN1395" t="s">
        <v>2538</v>
      </c>
      <c r="AO1395" t="s">
        <v>2539</v>
      </c>
      <c r="AP1395">
        <v>10</v>
      </c>
      <c r="AQ1395">
        <v>1</v>
      </c>
      <c r="AT1395" t="s">
        <v>2540</v>
      </c>
      <c r="AU1395" t="s">
        <v>3075</v>
      </c>
      <c r="AV1395" t="s">
        <v>765</v>
      </c>
      <c r="AW1395" t="s">
        <v>765</v>
      </c>
      <c r="AX1395" t="s">
        <v>990</v>
      </c>
      <c r="AY1395">
        <v>0</v>
      </c>
      <c r="AZ1395" t="s">
        <v>994</v>
      </c>
      <c r="BA1395">
        <v>1208540893751</v>
      </c>
      <c r="BD1395">
        <v>1</v>
      </c>
      <c r="BF1395" t="s">
        <v>3023</v>
      </c>
      <c r="BG1395">
        <v>1333314600</v>
      </c>
      <c r="BH1395" t="s">
        <v>995</v>
      </c>
      <c r="BI1395">
        <v>10</v>
      </c>
      <c r="BJ1395">
        <v>10</v>
      </c>
      <c r="BL1395" t="s">
        <v>2543</v>
      </c>
    </row>
    <row r="1396" spans="3:64">
      <c r="C1396" s="2">
        <v>244482</v>
      </c>
      <c r="D1396" s="2">
        <v>244482</v>
      </c>
      <c r="F1396">
        <v>489</v>
      </c>
      <c r="G1396" t="s">
        <v>2531</v>
      </c>
      <c r="H1396">
        <v>24</v>
      </c>
      <c r="I1396" t="s">
        <v>3017</v>
      </c>
      <c r="J1396" t="s">
        <v>985</v>
      </c>
      <c r="K1396" t="s">
        <v>986</v>
      </c>
      <c r="L1396">
        <v>923</v>
      </c>
      <c r="N1396" t="s">
        <v>3027</v>
      </c>
      <c r="O1396" t="s">
        <v>2878</v>
      </c>
      <c r="P1396">
        <v>1</v>
      </c>
      <c r="Q1396" t="s">
        <v>2879</v>
      </c>
      <c r="R1396" s="2">
        <v>244481</v>
      </c>
      <c r="S1396" s="2">
        <v>244482</v>
      </c>
      <c r="T1396" t="s">
        <v>3083</v>
      </c>
      <c r="U1396">
        <v>23064091</v>
      </c>
      <c r="V1396" t="s">
        <v>118</v>
      </c>
      <c r="W1396">
        <v>20</v>
      </c>
      <c r="X1396">
        <v>20</v>
      </c>
      <c r="Y1396">
        <v>20</v>
      </c>
      <c r="Z1396">
        <v>20</v>
      </c>
      <c r="AA1396">
        <v>0</v>
      </c>
      <c r="AB1396">
        <v>0</v>
      </c>
      <c r="AC1396">
        <v>0</v>
      </c>
      <c r="AD1396">
        <v>0</v>
      </c>
      <c r="AE1396">
        <v>20</v>
      </c>
      <c r="AF1396">
        <v>20</v>
      </c>
      <c r="AI1396" t="s">
        <v>3020</v>
      </c>
      <c r="AJ1396" t="s">
        <v>989</v>
      </c>
      <c r="AK1396" t="s">
        <v>1007</v>
      </c>
      <c r="AL1396" t="s">
        <v>1008</v>
      </c>
      <c r="AM1396" t="s">
        <v>1009</v>
      </c>
      <c r="AN1396" t="s">
        <v>2538</v>
      </c>
      <c r="AO1396" t="s">
        <v>2539</v>
      </c>
      <c r="AP1396">
        <v>10</v>
      </c>
      <c r="AQ1396">
        <v>1</v>
      </c>
      <c r="AT1396" t="s">
        <v>2540</v>
      </c>
      <c r="AU1396" t="s">
        <v>3084</v>
      </c>
      <c r="AV1396" t="s">
        <v>765</v>
      </c>
      <c r="AW1396" t="s">
        <v>765</v>
      </c>
      <c r="AX1396" t="s">
        <v>990</v>
      </c>
      <c r="AY1396">
        <v>0</v>
      </c>
      <c r="AZ1396" t="s">
        <v>994</v>
      </c>
      <c r="BA1396">
        <v>1208540893811</v>
      </c>
      <c r="BD1396">
        <v>1</v>
      </c>
      <c r="BF1396" t="s">
        <v>3023</v>
      </c>
      <c r="BG1396">
        <v>1333314600</v>
      </c>
      <c r="BH1396" t="s">
        <v>995</v>
      </c>
      <c r="BI1396">
        <v>20</v>
      </c>
      <c r="BJ1396">
        <v>20</v>
      </c>
      <c r="BL1396" t="s">
        <v>2543</v>
      </c>
    </row>
    <row r="1397" spans="3:64">
      <c r="C1397" s="2">
        <v>244482</v>
      </c>
      <c r="D1397" s="2">
        <v>244482</v>
      </c>
      <c r="F1397">
        <v>489</v>
      </c>
      <c r="G1397" t="s">
        <v>2531</v>
      </c>
      <c r="H1397">
        <v>24</v>
      </c>
      <c r="I1397" t="s">
        <v>3017</v>
      </c>
      <c r="J1397" t="s">
        <v>985</v>
      </c>
      <c r="K1397" t="s">
        <v>986</v>
      </c>
      <c r="L1397">
        <v>923</v>
      </c>
      <c r="N1397" t="s">
        <v>3085</v>
      </c>
      <c r="O1397" t="s">
        <v>2697</v>
      </c>
      <c r="P1397">
        <v>1</v>
      </c>
      <c r="Q1397" t="s">
        <v>2698</v>
      </c>
      <c r="R1397" s="2">
        <v>244481</v>
      </c>
      <c r="S1397" s="2">
        <v>244482</v>
      </c>
      <c r="T1397" t="s">
        <v>3086</v>
      </c>
      <c r="U1397">
        <v>23095543</v>
      </c>
      <c r="V1397" t="s">
        <v>80</v>
      </c>
      <c r="W1397">
        <v>3</v>
      </c>
      <c r="X1397">
        <v>9</v>
      </c>
      <c r="Y1397">
        <v>3</v>
      </c>
      <c r="Z1397">
        <v>9</v>
      </c>
      <c r="AA1397">
        <v>0</v>
      </c>
      <c r="AB1397">
        <v>0</v>
      </c>
      <c r="AC1397">
        <v>0</v>
      </c>
      <c r="AD1397">
        <v>0</v>
      </c>
      <c r="AE1397">
        <v>3</v>
      </c>
      <c r="AF1397">
        <v>9</v>
      </c>
      <c r="AI1397" t="s">
        <v>3020</v>
      </c>
      <c r="AJ1397" t="s">
        <v>989</v>
      </c>
      <c r="AK1397" t="s">
        <v>1007</v>
      </c>
      <c r="AL1397" t="s">
        <v>1008</v>
      </c>
      <c r="AM1397" t="s">
        <v>1009</v>
      </c>
      <c r="AN1397" t="s">
        <v>2538</v>
      </c>
      <c r="AO1397" t="s">
        <v>2539</v>
      </c>
      <c r="AP1397">
        <v>10</v>
      </c>
      <c r="AQ1397">
        <v>1</v>
      </c>
      <c r="AT1397" t="s">
        <v>2540</v>
      </c>
      <c r="AU1397" t="s">
        <v>3087</v>
      </c>
      <c r="AV1397" t="s">
        <v>1010</v>
      </c>
      <c r="AW1397" t="s">
        <v>765</v>
      </c>
      <c r="AX1397" t="s">
        <v>990</v>
      </c>
      <c r="AY1397">
        <v>0</v>
      </c>
      <c r="AZ1397" t="s">
        <v>994</v>
      </c>
      <c r="BA1397">
        <v>1208540893958</v>
      </c>
      <c r="BD1397">
        <v>1</v>
      </c>
      <c r="BF1397" t="s">
        <v>3023</v>
      </c>
      <c r="BG1397">
        <v>1333314600</v>
      </c>
      <c r="BH1397" t="s">
        <v>995</v>
      </c>
      <c r="BI1397">
        <v>3</v>
      </c>
      <c r="BJ1397">
        <v>9</v>
      </c>
      <c r="BL1397" t="s">
        <v>2543</v>
      </c>
    </row>
    <row r="1398" spans="3:64">
      <c r="C1398" s="2">
        <v>244482</v>
      </c>
      <c r="D1398" s="2">
        <v>244482</v>
      </c>
      <c r="F1398">
        <v>489</v>
      </c>
      <c r="G1398" t="s">
        <v>2531</v>
      </c>
      <c r="H1398">
        <v>24</v>
      </c>
      <c r="I1398" t="s">
        <v>3017</v>
      </c>
      <c r="J1398" t="s">
        <v>985</v>
      </c>
      <c r="K1398" t="s">
        <v>986</v>
      </c>
      <c r="L1398">
        <v>923</v>
      </c>
      <c r="N1398" t="s">
        <v>3085</v>
      </c>
      <c r="O1398" t="s">
        <v>2697</v>
      </c>
      <c r="P1398">
        <v>1</v>
      </c>
      <c r="Q1398" t="s">
        <v>2698</v>
      </c>
      <c r="R1398" s="2">
        <v>244481</v>
      </c>
      <c r="S1398" s="2">
        <v>244482</v>
      </c>
      <c r="T1398" t="s">
        <v>3086</v>
      </c>
      <c r="U1398">
        <v>23000188</v>
      </c>
      <c r="V1398" t="s">
        <v>94</v>
      </c>
      <c r="W1398">
        <v>20</v>
      </c>
      <c r="X1398">
        <v>20</v>
      </c>
      <c r="Y1398">
        <v>20</v>
      </c>
      <c r="Z1398">
        <v>20</v>
      </c>
      <c r="AA1398">
        <v>0</v>
      </c>
      <c r="AB1398">
        <v>0</v>
      </c>
      <c r="AC1398">
        <v>0</v>
      </c>
      <c r="AD1398">
        <v>0</v>
      </c>
      <c r="AE1398">
        <v>20</v>
      </c>
      <c r="AF1398">
        <v>20</v>
      </c>
      <c r="AI1398" t="s">
        <v>3020</v>
      </c>
      <c r="AJ1398" t="s">
        <v>989</v>
      </c>
      <c r="AK1398" t="s">
        <v>1007</v>
      </c>
      <c r="AL1398" t="s">
        <v>1008</v>
      </c>
      <c r="AM1398" t="s">
        <v>1009</v>
      </c>
      <c r="AN1398" t="s">
        <v>2538</v>
      </c>
      <c r="AO1398" t="s">
        <v>2539</v>
      </c>
      <c r="AP1398">
        <v>10</v>
      </c>
      <c r="AQ1398">
        <v>1</v>
      </c>
      <c r="AT1398" t="s">
        <v>2540</v>
      </c>
      <c r="AU1398" t="s">
        <v>3087</v>
      </c>
      <c r="AV1398" t="s">
        <v>765</v>
      </c>
      <c r="AW1398" t="s">
        <v>765</v>
      </c>
      <c r="AX1398" t="s">
        <v>990</v>
      </c>
      <c r="AY1398">
        <v>0</v>
      </c>
      <c r="AZ1398" t="s">
        <v>994</v>
      </c>
      <c r="BA1398">
        <v>1208540893958</v>
      </c>
      <c r="BD1398">
        <v>1</v>
      </c>
      <c r="BF1398" t="s">
        <v>3023</v>
      </c>
      <c r="BG1398">
        <v>1333314600</v>
      </c>
      <c r="BH1398" t="s">
        <v>995</v>
      </c>
      <c r="BI1398">
        <v>20</v>
      </c>
      <c r="BJ1398">
        <v>20</v>
      </c>
      <c r="BL1398" t="s">
        <v>2543</v>
      </c>
    </row>
    <row r="1399" spans="3:64">
      <c r="C1399" s="2">
        <v>244482</v>
      </c>
      <c r="D1399" s="2">
        <v>244482</v>
      </c>
      <c r="F1399">
        <v>489</v>
      </c>
      <c r="G1399" t="s">
        <v>2531</v>
      </c>
      <c r="H1399">
        <v>24</v>
      </c>
      <c r="I1399" t="s">
        <v>3017</v>
      </c>
      <c r="J1399" t="s">
        <v>985</v>
      </c>
      <c r="K1399" t="s">
        <v>986</v>
      </c>
      <c r="L1399">
        <v>923</v>
      </c>
      <c r="N1399" t="s">
        <v>3085</v>
      </c>
      <c r="O1399" t="s">
        <v>2697</v>
      </c>
      <c r="P1399">
        <v>1</v>
      </c>
      <c r="Q1399" t="s">
        <v>2698</v>
      </c>
      <c r="R1399" s="2">
        <v>244481</v>
      </c>
      <c r="S1399" s="2">
        <v>244482</v>
      </c>
      <c r="T1399" t="s">
        <v>3086</v>
      </c>
      <c r="U1399">
        <v>23015350</v>
      </c>
      <c r="V1399" t="s">
        <v>36</v>
      </c>
      <c r="W1399">
        <v>5</v>
      </c>
      <c r="X1399">
        <v>5</v>
      </c>
      <c r="Y1399">
        <v>5</v>
      </c>
      <c r="Z1399">
        <v>5</v>
      </c>
      <c r="AA1399">
        <v>0</v>
      </c>
      <c r="AB1399">
        <v>0</v>
      </c>
      <c r="AC1399">
        <v>0</v>
      </c>
      <c r="AD1399">
        <v>0</v>
      </c>
      <c r="AE1399">
        <v>5</v>
      </c>
      <c r="AF1399">
        <v>5</v>
      </c>
      <c r="AI1399" t="s">
        <v>3020</v>
      </c>
      <c r="AJ1399" t="s">
        <v>989</v>
      </c>
      <c r="AK1399" t="s">
        <v>1007</v>
      </c>
      <c r="AL1399" t="s">
        <v>1008</v>
      </c>
      <c r="AM1399" t="s">
        <v>1009</v>
      </c>
      <c r="AN1399" t="s">
        <v>2538</v>
      </c>
      <c r="AO1399" t="s">
        <v>2539</v>
      </c>
      <c r="AP1399">
        <v>10</v>
      </c>
      <c r="AQ1399">
        <v>1</v>
      </c>
      <c r="AT1399" t="s">
        <v>2540</v>
      </c>
      <c r="AU1399" t="s">
        <v>3087</v>
      </c>
      <c r="AV1399" t="s">
        <v>765</v>
      </c>
      <c r="AW1399" t="s">
        <v>765</v>
      </c>
      <c r="AX1399" t="s">
        <v>990</v>
      </c>
      <c r="AY1399">
        <v>0</v>
      </c>
      <c r="AZ1399" t="s">
        <v>994</v>
      </c>
      <c r="BA1399">
        <v>1208540893958</v>
      </c>
      <c r="BD1399">
        <v>1</v>
      </c>
      <c r="BF1399" t="s">
        <v>3023</v>
      </c>
      <c r="BG1399">
        <v>1333314600</v>
      </c>
      <c r="BH1399" t="s">
        <v>995</v>
      </c>
      <c r="BI1399">
        <v>5</v>
      </c>
      <c r="BJ1399">
        <v>5</v>
      </c>
      <c r="BL1399" t="s">
        <v>2543</v>
      </c>
    </row>
    <row r="1400" spans="3:64">
      <c r="C1400" s="2">
        <v>244482</v>
      </c>
      <c r="D1400" s="2">
        <v>244482</v>
      </c>
      <c r="F1400">
        <v>489</v>
      </c>
      <c r="G1400" t="s">
        <v>2531</v>
      </c>
      <c r="H1400">
        <v>24</v>
      </c>
      <c r="I1400" t="s">
        <v>3017</v>
      </c>
      <c r="J1400" t="s">
        <v>985</v>
      </c>
      <c r="K1400" t="s">
        <v>986</v>
      </c>
      <c r="L1400">
        <v>923</v>
      </c>
      <c r="N1400" t="s">
        <v>3085</v>
      </c>
      <c r="O1400" t="s">
        <v>2697</v>
      </c>
      <c r="P1400">
        <v>1</v>
      </c>
      <c r="Q1400" t="s">
        <v>2698</v>
      </c>
      <c r="R1400" s="2">
        <v>244481</v>
      </c>
      <c r="S1400" s="2">
        <v>244482</v>
      </c>
      <c r="T1400" t="s">
        <v>3086</v>
      </c>
      <c r="U1400">
        <v>23000191</v>
      </c>
      <c r="V1400" t="s">
        <v>44</v>
      </c>
      <c r="W1400">
        <v>10</v>
      </c>
      <c r="X1400">
        <v>10</v>
      </c>
      <c r="Y1400">
        <v>10</v>
      </c>
      <c r="Z1400">
        <v>10</v>
      </c>
      <c r="AA1400">
        <v>0</v>
      </c>
      <c r="AB1400">
        <v>0</v>
      </c>
      <c r="AC1400">
        <v>0</v>
      </c>
      <c r="AD1400">
        <v>0</v>
      </c>
      <c r="AE1400">
        <v>10</v>
      </c>
      <c r="AF1400">
        <v>10</v>
      </c>
      <c r="AI1400" t="s">
        <v>3020</v>
      </c>
      <c r="AJ1400" t="s">
        <v>989</v>
      </c>
      <c r="AK1400" t="s">
        <v>1007</v>
      </c>
      <c r="AL1400" t="s">
        <v>1008</v>
      </c>
      <c r="AM1400" t="s">
        <v>1009</v>
      </c>
      <c r="AN1400" t="s">
        <v>2538</v>
      </c>
      <c r="AO1400" t="s">
        <v>2539</v>
      </c>
      <c r="AP1400">
        <v>10</v>
      </c>
      <c r="AQ1400">
        <v>1</v>
      </c>
      <c r="AT1400" t="s">
        <v>2540</v>
      </c>
      <c r="AU1400" t="s">
        <v>3087</v>
      </c>
      <c r="AV1400" t="s">
        <v>765</v>
      </c>
      <c r="AW1400" t="s">
        <v>765</v>
      </c>
      <c r="AX1400" t="s">
        <v>990</v>
      </c>
      <c r="AY1400">
        <v>0</v>
      </c>
      <c r="AZ1400" t="s">
        <v>994</v>
      </c>
      <c r="BA1400">
        <v>1208540893958</v>
      </c>
      <c r="BD1400">
        <v>1</v>
      </c>
      <c r="BF1400" t="s">
        <v>3023</v>
      </c>
      <c r="BG1400">
        <v>1333314600</v>
      </c>
      <c r="BH1400" t="s">
        <v>995</v>
      </c>
      <c r="BI1400">
        <v>10</v>
      </c>
      <c r="BJ1400">
        <v>10</v>
      </c>
      <c r="BL1400" t="s">
        <v>2543</v>
      </c>
    </row>
    <row r="1401" spans="3:64">
      <c r="C1401" s="2">
        <v>244482</v>
      </c>
      <c r="D1401" s="2">
        <v>244482</v>
      </c>
      <c r="F1401">
        <v>489</v>
      </c>
      <c r="G1401" t="s">
        <v>2531</v>
      </c>
      <c r="H1401">
        <v>24</v>
      </c>
      <c r="I1401" t="s">
        <v>3017</v>
      </c>
      <c r="J1401" t="s">
        <v>985</v>
      </c>
      <c r="K1401" t="s">
        <v>986</v>
      </c>
      <c r="L1401">
        <v>923</v>
      </c>
      <c r="N1401" t="s">
        <v>3085</v>
      </c>
      <c r="O1401" t="s">
        <v>2697</v>
      </c>
      <c r="P1401">
        <v>1</v>
      </c>
      <c r="Q1401" t="s">
        <v>2698</v>
      </c>
      <c r="R1401" s="2">
        <v>244481</v>
      </c>
      <c r="S1401" s="2">
        <v>244482</v>
      </c>
      <c r="T1401" t="s">
        <v>3086</v>
      </c>
      <c r="U1401">
        <v>23057688</v>
      </c>
      <c r="V1401" t="s">
        <v>61</v>
      </c>
      <c r="W1401">
        <v>5</v>
      </c>
      <c r="X1401">
        <v>5</v>
      </c>
      <c r="Y1401">
        <v>5</v>
      </c>
      <c r="Z1401">
        <v>5</v>
      </c>
      <c r="AA1401">
        <v>0</v>
      </c>
      <c r="AB1401">
        <v>0</v>
      </c>
      <c r="AC1401">
        <v>0</v>
      </c>
      <c r="AD1401">
        <v>0</v>
      </c>
      <c r="AE1401">
        <v>5</v>
      </c>
      <c r="AF1401">
        <v>5</v>
      </c>
      <c r="AI1401" t="s">
        <v>3020</v>
      </c>
      <c r="AJ1401" t="s">
        <v>989</v>
      </c>
      <c r="AK1401" t="s">
        <v>1007</v>
      </c>
      <c r="AL1401" t="s">
        <v>1008</v>
      </c>
      <c r="AM1401" t="s">
        <v>1009</v>
      </c>
      <c r="AN1401" t="s">
        <v>2538</v>
      </c>
      <c r="AO1401" t="s">
        <v>2539</v>
      </c>
      <c r="AP1401">
        <v>10</v>
      </c>
      <c r="AQ1401">
        <v>1</v>
      </c>
      <c r="AT1401" t="s">
        <v>2540</v>
      </c>
      <c r="AU1401" t="s">
        <v>3087</v>
      </c>
      <c r="AV1401" t="s">
        <v>765</v>
      </c>
      <c r="AW1401" t="s">
        <v>765</v>
      </c>
      <c r="AX1401" t="s">
        <v>990</v>
      </c>
      <c r="AY1401">
        <v>0</v>
      </c>
      <c r="AZ1401" t="s">
        <v>994</v>
      </c>
      <c r="BA1401">
        <v>1208540893958</v>
      </c>
      <c r="BD1401">
        <v>1</v>
      </c>
      <c r="BF1401" t="s">
        <v>3023</v>
      </c>
      <c r="BG1401">
        <v>1333314600</v>
      </c>
      <c r="BH1401" t="s">
        <v>995</v>
      </c>
      <c r="BI1401">
        <v>5</v>
      </c>
      <c r="BJ1401">
        <v>5</v>
      </c>
      <c r="BL1401" t="s">
        <v>2543</v>
      </c>
    </row>
    <row r="1402" spans="3:64">
      <c r="C1402" s="2">
        <v>244482</v>
      </c>
      <c r="D1402" s="2">
        <v>244482</v>
      </c>
      <c r="F1402">
        <v>489</v>
      </c>
      <c r="G1402" t="s">
        <v>2531</v>
      </c>
      <c r="H1402">
        <v>24</v>
      </c>
      <c r="I1402" t="s">
        <v>3017</v>
      </c>
      <c r="J1402" t="s">
        <v>985</v>
      </c>
      <c r="K1402" t="s">
        <v>986</v>
      </c>
      <c r="L1402">
        <v>923</v>
      </c>
      <c r="N1402" t="s">
        <v>3085</v>
      </c>
      <c r="O1402" t="s">
        <v>2697</v>
      </c>
      <c r="P1402">
        <v>1</v>
      </c>
      <c r="Q1402" t="s">
        <v>2698</v>
      </c>
      <c r="R1402" s="2">
        <v>244481</v>
      </c>
      <c r="S1402" s="2">
        <v>244482</v>
      </c>
      <c r="T1402" t="s">
        <v>3086</v>
      </c>
      <c r="U1402">
        <v>23000193</v>
      </c>
      <c r="V1402" t="s">
        <v>110</v>
      </c>
      <c r="W1402">
        <v>2</v>
      </c>
      <c r="X1402">
        <v>2</v>
      </c>
      <c r="Y1402">
        <v>2</v>
      </c>
      <c r="Z1402">
        <v>2</v>
      </c>
      <c r="AA1402">
        <v>0</v>
      </c>
      <c r="AB1402">
        <v>0</v>
      </c>
      <c r="AC1402">
        <v>0</v>
      </c>
      <c r="AD1402">
        <v>0</v>
      </c>
      <c r="AE1402">
        <v>2</v>
      </c>
      <c r="AF1402">
        <v>2</v>
      </c>
      <c r="AI1402" t="s">
        <v>3020</v>
      </c>
      <c r="AJ1402" t="s">
        <v>989</v>
      </c>
      <c r="AK1402" t="s">
        <v>1007</v>
      </c>
      <c r="AL1402" t="s">
        <v>1008</v>
      </c>
      <c r="AM1402" t="s">
        <v>1009</v>
      </c>
      <c r="AN1402" t="s">
        <v>2538</v>
      </c>
      <c r="AO1402" t="s">
        <v>2539</v>
      </c>
      <c r="AP1402">
        <v>10</v>
      </c>
      <c r="AQ1402">
        <v>1</v>
      </c>
      <c r="AT1402" t="s">
        <v>2540</v>
      </c>
      <c r="AU1402" t="s">
        <v>3087</v>
      </c>
      <c r="AV1402" t="s">
        <v>765</v>
      </c>
      <c r="AW1402" t="s">
        <v>765</v>
      </c>
      <c r="AX1402" t="s">
        <v>990</v>
      </c>
      <c r="AY1402">
        <v>0</v>
      </c>
      <c r="AZ1402" t="s">
        <v>994</v>
      </c>
      <c r="BA1402">
        <v>1208540893958</v>
      </c>
      <c r="BD1402">
        <v>1</v>
      </c>
      <c r="BF1402" t="s">
        <v>3023</v>
      </c>
      <c r="BG1402">
        <v>1333314600</v>
      </c>
      <c r="BH1402" t="s">
        <v>995</v>
      </c>
      <c r="BI1402">
        <v>2</v>
      </c>
      <c r="BJ1402">
        <v>2</v>
      </c>
      <c r="BL1402" t="s">
        <v>2543</v>
      </c>
    </row>
    <row r="1403" spans="3:64">
      <c r="C1403" s="2">
        <v>244482</v>
      </c>
      <c r="D1403" s="2">
        <v>244482</v>
      </c>
      <c r="F1403">
        <v>489</v>
      </c>
      <c r="G1403" t="s">
        <v>2531</v>
      </c>
      <c r="H1403">
        <v>24</v>
      </c>
      <c r="I1403" t="s">
        <v>3017</v>
      </c>
      <c r="J1403" t="s">
        <v>985</v>
      </c>
      <c r="K1403" t="s">
        <v>986</v>
      </c>
      <c r="L1403">
        <v>923</v>
      </c>
      <c r="N1403" t="s">
        <v>3085</v>
      </c>
      <c r="O1403" t="s">
        <v>2697</v>
      </c>
      <c r="P1403">
        <v>1</v>
      </c>
      <c r="Q1403" t="s">
        <v>2698</v>
      </c>
      <c r="R1403" s="2">
        <v>244481</v>
      </c>
      <c r="S1403" s="2">
        <v>244482</v>
      </c>
      <c r="T1403" t="s">
        <v>3086</v>
      </c>
      <c r="U1403">
        <v>23086966</v>
      </c>
      <c r="V1403" t="s">
        <v>199</v>
      </c>
      <c r="W1403">
        <v>12</v>
      </c>
      <c r="X1403">
        <v>12</v>
      </c>
      <c r="Y1403">
        <v>12</v>
      </c>
      <c r="Z1403">
        <v>12</v>
      </c>
      <c r="AA1403">
        <v>0</v>
      </c>
      <c r="AB1403">
        <v>0</v>
      </c>
      <c r="AC1403">
        <v>0</v>
      </c>
      <c r="AD1403">
        <v>0</v>
      </c>
      <c r="AE1403">
        <v>12</v>
      </c>
      <c r="AF1403">
        <v>12</v>
      </c>
      <c r="AI1403" t="s">
        <v>3020</v>
      </c>
      <c r="AJ1403" t="s">
        <v>989</v>
      </c>
      <c r="AK1403" t="s">
        <v>1039</v>
      </c>
      <c r="AL1403" t="s">
        <v>1008</v>
      </c>
      <c r="AM1403" t="s">
        <v>1009</v>
      </c>
      <c r="AN1403" t="s">
        <v>2538</v>
      </c>
      <c r="AO1403" t="s">
        <v>2539</v>
      </c>
      <c r="AP1403">
        <v>10</v>
      </c>
      <c r="AQ1403">
        <v>1</v>
      </c>
      <c r="AT1403" t="s">
        <v>2540</v>
      </c>
      <c r="AU1403" t="s">
        <v>3087</v>
      </c>
      <c r="AV1403" t="s">
        <v>765</v>
      </c>
      <c r="AW1403" t="s">
        <v>765</v>
      </c>
      <c r="AX1403" t="s">
        <v>990</v>
      </c>
      <c r="AY1403">
        <v>0</v>
      </c>
      <c r="AZ1403" t="s">
        <v>994</v>
      </c>
      <c r="BA1403">
        <v>1208540893958</v>
      </c>
      <c r="BD1403">
        <v>1</v>
      </c>
      <c r="BF1403" t="s">
        <v>3023</v>
      </c>
      <c r="BG1403">
        <v>1333314600</v>
      </c>
      <c r="BH1403" t="s">
        <v>995</v>
      </c>
      <c r="BI1403">
        <v>12</v>
      </c>
      <c r="BJ1403">
        <v>12</v>
      </c>
      <c r="BL1403" t="s">
        <v>2543</v>
      </c>
    </row>
    <row r="1404" spans="3:64">
      <c r="C1404" s="2">
        <v>244482</v>
      </c>
      <c r="D1404" s="2">
        <v>244482</v>
      </c>
      <c r="F1404">
        <v>489</v>
      </c>
      <c r="G1404" t="s">
        <v>2531</v>
      </c>
      <c r="H1404">
        <v>24</v>
      </c>
      <c r="I1404" t="s">
        <v>3017</v>
      </c>
      <c r="J1404" t="s">
        <v>985</v>
      </c>
      <c r="K1404" t="s">
        <v>986</v>
      </c>
      <c r="L1404">
        <v>923</v>
      </c>
      <c r="N1404" t="s">
        <v>3085</v>
      </c>
      <c r="O1404" t="s">
        <v>2697</v>
      </c>
      <c r="P1404">
        <v>1</v>
      </c>
      <c r="Q1404" t="s">
        <v>2698</v>
      </c>
      <c r="R1404" s="2">
        <v>244481</v>
      </c>
      <c r="S1404" s="2">
        <v>244482</v>
      </c>
      <c r="T1404" t="s">
        <v>3086</v>
      </c>
      <c r="U1404">
        <v>23000172</v>
      </c>
      <c r="V1404" t="s">
        <v>112</v>
      </c>
      <c r="W1404">
        <v>8</v>
      </c>
      <c r="X1404">
        <v>8</v>
      </c>
      <c r="Y1404">
        <v>8</v>
      </c>
      <c r="Z1404">
        <v>8</v>
      </c>
      <c r="AA1404">
        <v>0</v>
      </c>
      <c r="AB1404">
        <v>0</v>
      </c>
      <c r="AC1404">
        <v>0</v>
      </c>
      <c r="AD1404">
        <v>0</v>
      </c>
      <c r="AE1404">
        <v>8</v>
      </c>
      <c r="AF1404">
        <v>8</v>
      </c>
      <c r="AI1404" t="s">
        <v>3020</v>
      </c>
      <c r="AJ1404" t="s">
        <v>989</v>
      </c>
      <c r="AK1404" t="s">
        <v>1007</v>
      </c>
      <c r="AL1404" t="s">
        <v>1008</v>
      </c>
      <c r="AM1404" t="s">
        <v>1009</v>
      </c>
      <c r="AN1404" t="s">
        <v>2538</v>
      </c>
      <c r="AO1404" t="s">
        <v>2539</v>
      </c>
      <c r="AP1404">
        <v>10</v>
      </c>
      <c r="AQ1404">
        <v>1</v>
      </c>
      <c r="AT1404" t="s">
        <v>2540</v>
      </c>
      <c r="AU1404" t="s">
        <v>3087</v>
      </c>
      <c r="AV1404" t="s">
        <v>765</v>
      </c>
      <c r="AW1404" t="s">
        <v>765</v>
      </c>
      <c r="AX1404" t="s">
        <v>990</v>
      </c>
      <c r="AY1404">
        <v>0</v>
      </c>
      <c r="AZ1404" t="s">
        <v>994</v>
      </c>
      <c r="BA1404">
        <v>1208540893958</v>
      </c>
      <c r="BD1404">
        <v>1</v>
      </c>
      <c r="BF1404" t="s">
        <v>3023</v>
      </c>
      <c r="BG1404">
        <v>1333314600</v>
      </c>
      <c r="BH1404" t="s">
        <v>995</v>
      </c>
      <c r="BI1404">
        <v>8</v>
      </c>
      <c r="BJ1404">
        <v>8</v>
      </c>
      <c r="BL1404" t="s">
        <v>2543</v>
      </c>
    </row>
    <row r="1405" spans="3:64">
      <c r="C1405" s="2">
        <v>244482</v>
      </c>
      <c r="D1405" s="2">
        <v>244482</v>
      </c>
      <c r="F1405">
        <v>489</v>
      </c>
      <c r="G1405" t="s">
        <v>2531</v>
      </c>
      <c r="H1405">
        <v>24</v>
      </c>
      <c r="I1405" t="s">
        <v>3017</v>
      </c>
      <c r="J1405" t="s">
        <v>985</v>
      </c>
      <c r="K1405" t="s">
        <v>986</v>
      </c>
      <c r="L1405">
        <v>923</v>
      </c>
      <c r="N1405" t="s">
        <v>3085</v>
      </c>
      <c r="O1405" t="s">
        <v>2697</v>
      </c>
      <c r="P1405">
        <v>1</v>
      </c>
      <c r="Q1405" t="s">
        <v>2698</v>
      </c>
      <c r="R1405" s="2">
        <v>244481</v>
      </c>
      <c r="S1405" s="2">
        <v>244482</v>
      </c>
      <c r="T1405" t="s">
        <v>3086</v>
      </c>
      <c r="U1405">
        <v>23015265</v>
      </c>
      <c r="V1405" t="s">
        <v>181</v>
      </c>
      <c r="W1405">
        <v>10</v>
      </c>
      <c r="X1405">
        <v>10</v>
      </c>
      <c r="Y1405">
        <v>10</v>
      </c>
      <c r="Z1405">
        <v>10</v>
      </c>
      <c r="AA1405">
        <v>0</v>
      </c>
      <c r="AB1405">
        <v>0</v>
      </c>
      <c r="AC1405">
        <v>0</v>
      </c>
      <c r="AD1405">
        <v>0</v>
      </c>
      <c r="AE1405">
        <v>10</v>
      </c>
      <c r="AF1405">
        <v>10</v>
      </c>
      <c r="AI1405" t="s">
        <v>3020</v>
      </c>
      <c r="AJ1405" t="s">
        <v>989</v>
      </c>
      <c r="AK1405" t="s">
        <v>1039</v>
      </c>
      <c r="AL1405" t="s">
        <v>1008</v>
      </c>
      <c r="AM1405" t="s">
        <v>1009</v>
      </c>
      <c r="AN1405" t="s">
        <v>2538</v>
      </c>
      <c r="AO1405" t="s">
        <v>2539</v>
      </c>
      <c r="AP1405">
        <v>10</v>
      </c>
      <c r="AQ1405">
        <v>1</v>
      </c>
      <c r="AT1405" t="s">
        <v>2540</v>
      </c>
      <c r="AU1405" t="s">
        <v>3087</v>
      </c>
      <c r="AV1405" t="s">
        <v>765</v>
      </c>
      <c r="AW1405" t="s">
        <v>765</v>
      </c>
      <c r="AX1405" t="s">
        <v>990</v>
      </c>
      <c r="AY1405">
        <v>0</v>
      </c>
      <c r="AZ1405" t="s">
        <v>994</v>
      </c>
      <c r="BA1405">
        <v>1208540893958</v>
      </c>
      <c r="BD1405">
        <v>1</v>
      </c>
      <c r="BF1405" t="s">
        <v>3023</v>
      </c>
      <c r="BG1405">
        <v>1333314600</v>
      </c>
      <c r="BH1405" t="s">
        <v>995</v>
      </c>
      <c r="BI1405">
        <v>10</v>
      </c>
      <c r="BJ1405">
        <v>10</v>
      </c>
      <c r="BL1405" t="s">
        <v>2543</v>
      </c>
    </row>
    <row r="1406" spans="3:64">
      <c r="C1406" s="2">
        <v>244482</v>
      </c>
      <c r="D1406" s="2">
        <v>244482</v>
      </c>
      <c r="F1406">
        <v>489</v>
      </c>
      <c r="G1406" t="s">
        <v>2531</v>
      </c>
      <c r="H1406">
        <v>24</v>
      </c>
      <c r="I1406" t="s">
        <v>3017</v>
      </c>
      <c r="J1406" t="s">
        <v>985</v>
      </c>
      <c r="K1406" t="s">
        <v>986</v>
      </c>
      <c r="L1406">
        <v>923</v>
      </c>
      <c r="N1406" t="s">
        <v>3085</v>
      </c>
      <c r="O1406" t="s">
        <v>2697</v>
      </c>
      <c r="P1406">
        <v>1</v>
      </c>
      <c r="Q1406" t="s">
        <v>2698</v>
      </c>
      <c r="R1406" s="2">
        <v>244481</v>
      </c>
      <c r="S1406" s="2">
        <v>244482</v>
      </c>
      <c r="T1406" t="s">
        <v>3086</v>
      </c>
      <c r="U1406">
        <v>23014042</v>
      </c>
      <c r="V1406" t="s">
        <v>40</v>
      </c>
      <c r="W1406">
        <v>4</v>
      </c>
      <c r="X1406">
        <v>4</v>
      </c>
      <c r="Y1406">
        <v>4</v>
      </c>
      <c r="Z1406">
        <v>4</v>
      </c>
      <c r="AA1406">
        <v>0</v>
      </c>
      <c r="AB1406">
        <v>0</v>
      </c>
      <c r="AC1406">
        <v>0</v>
      </c>
      <c r="AD1406">
        <v>0</v>
      </c>
      <c r="AE1406">
        <v>4</v>
      </c>
      <c r="AF1406">
        <v>4</v>
      </c>
      <c r="AI1406" t="s">
        <v>3020</v>
      </c>
      <c r="AJ1406" t="s">
        <v>989</v>
      </c>
      <c r="AK1406" t="s">
        <v>1007</v>
      </c>
      <c r="AL1406" t="s">
        <v>1008</v>
      </c>
      <c r="AM1406" t="s">
        <v>1009</v>
      </c>
      <c r="AN1406" t="s">
        <v>2538</v>
      </c>
      <c r="AO1406" t="s">
        <v>2539</v>
      </c>
      <c r="AP1406">
        <v>10</v>
      </c>
      <c r="AQ1406">
        <v>1</v>
      </c>
      <c r="AT1406" t="s">
        <v>2540</v>
      </c>
      <c r="AU1406" t="s">
        <v>3087</v>
      </c>
      <c r="AV1406" t="s">
        <v>765</v>
      </c>
      <c r="AW1406" t="s">
        <v>765</v>
      </c>
      <c r="AX1406" t="s">
        <v>990</v>
      </c>
      <c r="AY1406">
        <v>0</v>
      </c>
      <c r="AZ1406" t="s">
        <v>994</v>
      </c>
      <c r="BA1406">
        <v>1208540893958</v>
      </c>
      <c r="BD1406">
        <v>1</v>
      </c>
      <c r="BF1406" t="s">
        <v>3023</v>
      </c>
      <c r="BG1406">
        <v>1333314600</v>
      </c>
      <c r="BH1406" t="s">
        <v>995</v>
      </c>
      <c r="BI1406">
        <v>4</v>
      </c>
      <c r="BJ1406">
        <v>4</v>
      </c>
      <c r="BL1406" t="s">
        <v>2543</v>
      </c>
    </row>
    <row r="1407" spans="3:64">
      <c r="C1407" s="2">
        <v>244482</v>
      </c>
      <c r="D1407" s="2">
        <v>244482</v>
      </c>
      <c r="F1407">
        <v>489</v>
      </c>
      <c r="G1407" t="s">
        <v>2531</v>
      </c>
      <c r="H1407">
        <v>24</v>
      </c>
      <c r="I1407" t="s">
        <v>3017</v>
      </c>
      <c r="J1407" t="s">
        <v>985</v>
      </c>
      <c r="K1407" t="s">
        <v>986</v>
      </c>
      <c r="L1407">
        <v>923</v>
      </c>
      <c r="N1407" t="s">
        <v>3085</v>
      </c>
      <c r="O1407" t="s">
        <v>2697</v>
      </c>
      <c r="P1407">
        <v>1</v>
      </c>
      <c r="Q1407" t="s">
        <v>2698</v>
      </c>
      <c r="R1407" s="2">
        <v>244481</v>
      </c>
      <c r="S1407" s="2">
        <v>244482</v>
      </c>
      <c r="T1407" t="s">
        <v>3086</v>
      </c>
      <c r="U1407">
        <v>23095553</v>
      </c>
      <c r="V1407" t="s">
        <v>67</v>
      </c>
      <c r="W1407">
        <v>15</v>
      </c>
      <c r="X1407">
        <v>15</v>
      </c>
      <c r="Y1407">
        <v>15</v>
      </c>
      <c r="Z1407">
        <v>15</v>
      </c>
      <c r="AA1407">
        <v>0</v>
      </c>
      <c r="AB1407">
        <v>0</v>
      </c>
      <c r="AC1407">
        <v>0</v>
      </c>
      <c r="AD1407">
        <v>0</v>
      </c>
      <c r="AE1407">
        <v>15</v>
      </c>
      <c r="AF1407">
        <v>15</v>
      </c>
      <c r="AI1407" t="s">
        <v>3020</v>
      </c>
      <c r="AJ1407" t="s">
        <v>989</v>
      </c>
      <c r="AK1407" t="s">
        <v>1007</v>
      </c>
      <c r="AL1407" t="s">
        <v>1008</v>
      </c>
      <c r="AM1407" t="s">
        <v>1009</v>
      </c>
      <c r="AN1407" t="s">
        <v>2538</v>
      </c>
      <c r="AO1407" t="s">
        <v>2539</v>
      </c>
      <c r="AP1407">
        <v>10</v>
      </c>
      <c r="AQ1407">
        <v>1</v>
      </c>
      <c r="AT1407" t="s">
        <v>2540</v>
      </c>
      <c r="AU1407" t="s">
        <v>3087</v>
      </c>
      <c r="AV1407" t="s">
        <v>765</v>
      </c>
      <c r="AW1407" t="s">
        <v>765</v>
      </c>
      <c r="AX1407" t="s">
        <v>990</v>
      </c>
      <c r="AY1407">
        <v>0</v>
      </c>
      <c r="AZ1407" t="s">
        <v>994</v>
      </c>
      <c r="BA1407">
        <v>1208540893958</v>
      </c>
      <c r="BD1407">
        <v>1</v>
      </c>
      <c r="BF1407" t="s">
        <v>3023</v>
      </c>
      <c r="BG1407">
        <v>1333314600</v>
      </c>
      <c r="BH1407" t="s">
        <v>995</v>
      </c>
      <c r="BI1407">
        <v>15</v>
      </c>
      <c r="BJ1407">
        <v>15</v>
      </c>
      <c r="BL1407" t="s">
        <v>2543</v>
      </c>
    </row>
    <row r="1408" spans="3:64">
      <c r="C1408" s="2">
        <v>244482</v>
      </c>
      <c r="D1408" s="2">
        <v>244482</v>
      </c>
      <c r="F1408">
        <v>489</v>
      </c>
      <c r="G1408" t="s">
        <v>2531</v>
      </c>
      <c r="H1408">
        <v>24</v>
      </c>
      <c r="I1408" t="s">
        <v>3017</v>
      </c>
      <c r="J1408" t="s">
        <v>985</v>
      </c>
      <c r="K1408" t="s">
        <v>986</v>
      </c>
      <c r="L1408">
        <v>923</v>
      </c>
      <c r="N1408" t="s">
        <v>3085</v>
      </c>
      <c r="O1408" t="s">
        <v>2697</v>
      </c>
      <c r="P1408">
        <v>1</v>
      </c>
      <c r="Q1408" t="s">
        <v>2698</v>
      </c>
      <c r="R1408" s="2">
        <v>244481</v>
      </c>
      <c r="S1408" s="2">
        <v>244482</v>
      </c>
      <c r="T1408" t="s">
        <v>3086</v>
      </c>
      <c r="U1408">
        <v>23086968</v>
      </c>
      <c r="V1408" t="s">
        <v>247</v>
      </c>
      <c r="W1408">
        <v>15</v>
      </c>
      <c r="X1408">
        <v>15</v>
      </c>
      <c r="Y1408">
        <v>15</v>
      </c>
      <c r="Z1408">
        <v>15</v>
      </c>
      <c r="AA1408">
        <v>0</v>
      </c>
      <c r="AB1408">
        <v>0</v>
      </c>
      <c r="AC1408">
        <v>0</v>
      </c>
      <c r="AD1408">
        <v>0</v>
      </c>
      <c r="AE1408">
        <v>15</v>
      </c>
      <c r="AF1408">
        <v>15</v>
      </c>
      <c r="AI1408" t="s">
        <v>3020</v>
      </c>
      <c r="AJ1408" t="s">
        <v>989</v>
      </c>
      <c r="AK1408" t="s">
        <v>1039</v>
      </c>
      <c r="AL1408" t="s">
        <v>1008</v>
      </c>
      <c r="AM1408" t="s">
        <v>1009</v>
      </c>
      <c r="AN1408" t="s">
        <v>2538</v>
      </c>
      <c r="AO1408" t="s">
        <v>2539</v>
      </c>
      <c r="AP1408">
        <v>10</v>
      </c>
      <c r="AQ1408">
        <v>1</v>
      </c>
      <c r="AT1408" t="s">
        <v>2540</v>
      </c>
      <c r="AU1408" t="s">
        <v>3087</v>
      </c>
      <c r="AV1408" t="s">
        <v>765</v>
      </c>
      <c r="AW1408" t="s">
        <v>765</v>
      </c>
      <c r="AX1408" t="s">
        <v>990</v>
      </c>
      <c r="AY1408">
        <v>0</v>
      </c>
      <c r="AZ1408" t="s">
        <v>994</v>
      </c>
      <c r="BA1408">
        <v>1208540893958</v>
      </c>
      <c r="BD1408">
        <v>1</v>
      </c>
      <c r="BF1408" t="s">
        <v>3023</v>
      </c>
      <c r="BG1408">
        <v>1333314600</v>
      </c>
      <c r="BH1408" t="s">
        <v>995</v>
      </c>
      <c r="BI1408">
        <v>15</v>
      </c>
      <c r="BJ1408">
        <v>15</v>
      </c>
      <c r="BL1408" t="s">
        <v>2543</v>
      </c>
    </row>
    <row r="1409" spans="3:64">
      <c r="C1409" s="2">
        <v>244482</v>
      </c>
      <c r="D1409" s="2">
        <v>244482</v>
      </c>
      <c r="F1409">
        <v>489</v>
      </c>
      <c r="G1409" t="s">
        <v>2531</v>
      </c>
      <c r="H1409">
        <v>25</v>
      </c>
      <c r="I1409" t="s">
        <v>3088</v>
      </c>
      <c r="J1409" t="s">
        <v>985</v>
      </c>
      <c r="K1409" t="s">
        <v>986</v>
      </c>
      <c r="L1409">
        <v>923</v>
      </c>
      <c r="N1409" t="s">
        <v>3062</v>
      </c>
      <c r="O1409" t="s">
        <v>2555</v>
      </c>
      <c r="P1409">
        <v>171</v>
      </c>
      <c r="Q1409" t="s">
        <v>3089</v>
      </c>
      <c r="R1409" s="2">
        <v>244481</v>
      </c>
      <c r="S1409" s="2">
        <v>244482</v>
      </c>
      <c r="T1409" t="s">
        <v>3090</v>
      </c>
      <c r="U1409">
        <v>23067921</v>
      </c>
      <c r="V1409" t="s">
        <v>25</v>
      </c>
      <c r="W1409">
        <v>10</v>
      </c>
      <c r="X1409">
        <v>10</v>
      </c>
      <c r="Y1409">
        <v>10</v>
      </c>
      <c r="Z1409">
        <v>10</v>
      </c>
      <c r="AA1409">
        <v>0</v>
      </c>
      <c r="AB1409">
        <v>0</v>
      </c>
      <c r="AC1409">
        <v>0</v>
      </c>
      <c r="AD1409">
        <v>0</v>
      </c>
      <c r="AE1409">
        <v>10</v>
      </c>
      <c r="AF1409">
        <v>10</v>
      </c>
      <c r="AI1409" t="s">
        <v>3091</v>
      </c>
      <c r="AJ1409" t="s">
        <v>989</v>
      </c>
      <c r="AK1409" t="s">
        <v>1007</v>
      </c>
      <c r="AL1409" t="s">
        <v>1008</v>
      </c>
      <c r="AM1409" t="s">
        <v>1009</v>
      </c>
      <c r="AN1409" t="s">
        <v>2538</v>
      </c>
      <c r="AO1409" t="s">
        <v>2539</v>
      </c>
      <c r="AP1409">
        <v>10</v>
      </c>
      <c r="AQ1409">
        <v>1</v>
      </c>
      <c r="AU1409" t="s">
        <v>3092</v>
      </c>
      <c r="AV1409" t="s">
        <v>765</v>
      </c>
      <c r="AW1409" t="s">
        <v>765</v>
      </c>
      <c r="AX1409" t="s">
        <v>990</v>
      </c>
      <c r="AY1409">
        <v>0</v>
      </c>
      <c r="AZ1409" t="s">
        <v>994</v>
      </c>
      <c r="BA1409">
        <v>505744169001529</v>
      </c>
      <c r="BD1409">
        <v>1</v>
      </c>
      <c r="BF1409" t="s">
        <v>1104</v>
      </c>
      <c r="BG1409">
        <v>1333314600</v>
      </c>
      <c r="BH1409" t="s">
        <v>995</v>
      </c>
      <c r="BI1409">
        <v>10</v>
      </c>
      <c r="BJ1409">
        <v>10</v>
      </c>
      <c r="BL1409" t="s">
        <v>2543</v>
      </c>
    </row>
    <row r="1410" spans="3:64">
      <c r="C1410" s="2">
        <v>244482</v>
      </c>
      <c r="D1410" s="2">
        <v>244482</v>
      </c>
      <c r="F1410">
        <v>489</v>
      </c>
      <c r="G1410" t="s">
        <v>2531</v>
      </c>
      <c r="H1410">
        <v>25</v>
      </c>
      <c r="I1410" t="s">
        <v>3088</v>
      </c>
      <c r="J1410" t="s">
        <v>985</v>
      </c>
      <c r="K1410" t="s">
        <v>986</v>
      </c>
      <c r="L1410">
        <v>923</v>
      </c>
      <c r="N1410" t="s">
        <v>3062</v>
      </c>
      <c r="O1410" t="s">
        <v>2555</v>
      </c>
      <c r="P1410">
        <v>171</v>
      </c>
      <c r="Q1410" t="s">
        <v>3089</v>
      </c>
      <c r="R1410" s="2">
        <v>244481</v>
      </c>
      <c r="S1410" s="2">
        <v>244482</v>
      </c>
      <c r="T1410" t="s">
        <v>3090</v>
      </c>
      <c r="U1410">
        <v>23064091</v>
      </c>
      <c r="V1410" t="s">
        <v>118</v>
      </c>
      <c r="W1410">
        <v>250</v>
      </c>
      <c r="X1410">
        <v>250</v>
      </c>
      <c r="Y1410">
        <v>250</v>
      </c>
      <c r="Z1410">
        <v>250</v>
      </c>
      <c r="AA1410">
        <v>0</v>
      </c>
      <c r="AB1410">
        <v>0</v>
      </c>
      <c r="AC1410">
        <v>0</v>
      </c>
      <c r="AD1410">
        <v>0</v>
      </c>
      <c r="AE1410">
        <v>250</v>
      </c>
      <c r="AF1410">
        <v>250</v>
      </c>
      <c r="AI1410" t="s">
        <v>3091</v>
      </c>
      <c r="AJ1410" t="s">
        <v>989</v>
      </c>
      <c r="AK1410" t="s">
        <v>1007</v>
      </c>
      <c r="AL1410" t="s">
        <v>1008</v>
      </c>
      <c r="AM1410" t="s">
        <v>1009</v>
      </c>
      <c r="AN1410" t="s">
        <v>2538</v>
      </c>
      <c r="AO1410" t="s">
        <v>2539</v>
      </c>
      <c r="AP1410">
        <v>10</v>
      </c>
      <c r="AQ1410">
        <v>1</v>
      </c>
      <c r="AU1410" t="s">
        <v>3092</v>
      </c>
      <c r="AV1410" t="s">
        <v>765</v>
      </c>
      <c r="AW1410" t="s">
        <v>765</v>
      </c>
      <c r="AX1410" t="s">
        <v>990</v>
      </c>
      <c r="AY1410">
        <v>0</v>
      </c>
      <c r="AZ1410" t="s">
        <v>994</v>
      </c>
      <c r="BA1410">
        <v>505744169001529</v>
      </c>
      <c r="BD1410">
        <v>1</v>
      </c>
      <c r="BF1410" t="s">
        <v>1104</v>
      </c>
      <c r="BG1410">
        <v>1333314600</v>
      </c>
      <c r="BH1410" t="s">
        <v>995</v>
      </c>
      <c r="BI1410">
        <v>250</v>
      </c>
      <c r="BJ1410">
        <v>250</v>
      </c>
      <c r="BL1410" t="s">
        <v>2543</v>
      </c>
    </row>
    <row r="1411" spans="3:64">
      <c r="C1411" s="2">
        <v>244482</v>
      </c>
      <c r="D1411" s="2">
        <v>244482</v>
      </c>
      <c r="F1411">
        <v>489</v>
      </c>
      <c r="G1411" t="s">
        <v>2531</v>
      </c>
      <c r="H1411">
        <v>25</v>
      </c>
      <c r="I1411" t="s">
        <v>3088</v>
      </c>
      <c r="J1411" t="s">
        <v>985</v>
      </c>
      <c r="K1411" t="s">
        <v>986</v>
      </c>
      <c r="L1411">
        <v>923</v>
      </c>
      <c r="N1411" t="s">
        <v>3093</v>
      </c>
      <c r="O1411" t="s">
        <v>3094</v>
      </c>
      <c r="P1411">
        <v>219</v>
      </c>
      <c r="Q1411" t="s">
        <v>3095</v>
      </c>
      <c r="R1411" s="2">
        <v>244481</v>
      </c>
      <c r="S1411" s="2">
        <v>244482</v>
      </c>
      <c r="T1411" t="s">
        <v>3096</v>
      </c>
      <c r="U1411">
        <v>23090975</v>
      </c>
      <c r="V1411" t="s">
        <v>249</v>
      </c>
      <c r="W1411">
        <v>3</v>
      </c>
      <c r="X1411">
        <v>3</v>
      </c>
      <c r="Y1411">
        <v>3</v>
      </c>
      <c r="Z1411">
        <v>3</v>
      </c>
      <c r="AA1411">
        <v>0</v>
      </c>
      <c r="AB1411">
        <v>0</v>
      </c>
      <c r="AC1411">
        <v>0</v>
      </c>
      <c r="AD1411">
        <v>0</v>
      </c>
      <c r="AE1411">
        <v>3</v>
      </c>
      <c r="AF1411">
        <v>3</v>
      </c>
      <c r="AI1411" t="s">
        <v>3091</v>
      </c>
      <c r="AJ1411" t="s">
        <v>989</v>
      </c>
      <c r="AK1411" t="s">
        <v>1039</v>
      </c>
      <c r="AL1411" t="s">
        <v>1008</v>
      </c>
      <c r="AM1411" t="s">
        <v>1009</v>
      </c>
      <c r="AN1411" t="s">
        <v>2538</v>
      </c>
      <c r="AO1411" t="s">
        <v>2539</v>
      </c>
      <c r="AP1411">
        <v>10</v>
      </c>
      <c r="AQ1411">
        <v>1</v>
      </c>
      <c r="AU1411" t="s">
        <v>3097</v>
      </c>
      <c r="AV1411" t="s">
        <v>765</v>
      </c>
      <c r="AW1411" t="s">
        <v>765</v>
      </c>
      <c r="AX1411" t="s">
        <v>990</v>
      </c>
      <c r="AY1411">
        <v>0</v>
      </c>
      <c r="AZ1411" t="s">
        <v>994</v>
      </c>
      <c r="BA1411">
        <v>514844169000344</v>
      </c>
      <c r="BD1411">
        <v>1</v>
      </c>
      <c r="BF1411" t="s">
        <v>1104</v>
      </c>
      <c r="BG1411">
        <v>1333314600</v>
      </c>
      <c r="BH1411" t="s">
        <v>995</v>
      </c>
      <c r="BI1411">
        <v>3</v>
      </c>
      <c r="BJ1411">
        <v>3</v>
      </c>
      <c r="BL1411" t="s">
        <v>2543</v>
      </c>
    </row>
    <row r="1412" spans="3:64">
      <c r="C1412" s="2">
        <v>244482</v>
      </c>
      <c r="D1412" s="2">
        <v>244482</v>
      </c>
      <c r="F1412">
        <v>489</v>
      </c>
      <c r="G1412" t="s">
        <v>2531</v>
      </c>
      <c r="H1412">
        <v>25</v>
      </c>
      <c r="I1412" t="s">
        <v>3088</v>
      </c>
      <c r="J1412" t="s">
        <v>985</v>
      </c>
      <c r="K1412" t="s">
        <v>986</v>
      </c>
      <c r="L1412">
        <v>923</v>
      </c>
      <c r="N1412" t="s">
        <v>3093</v>
      </c>
      <c r="O1412" t="s">
        <v>3094</v>
      </c>
      <c r="P1412">
        <v>219</v>
      </c>
      <c r="Q1412" t="s">
        <v>3095</v>
      </c>
      <c r="R1412" s="2">
        <v>244481</v>
      </c>
      <c r="S1412" s="2">
        <v>244482</v>
      </c>
      <c r="T1412" t="s">
        <v>3096</v>
      </c>
      <c r="U1412">
        <v>23057674</v>
      </c>
      <c r="V1412" t="s">
        <v>223</v>
      </c>
      <c r="W1412">
        <v>5</v>
      </c>
      <c r="X1412">
        <v>5</v>
      </c>
      <c r="Y1412">
        <v>5</v>
      </c>
      <c r="Z1412">
        <v>5</v>
      </c>
      <c r="AA1412">
        <v>0</v>
      </c>
      <c r="AB1412">
        <v>0</v>
      </c>
      <c r="AC1412">
        <v>0</v>
      </c>
      <c r="AD1412">
        <v>0</v>
      </c>
      <c r="AE1412">
        <v>5</v>
      </c>
      <c r="AF1412">
        <v>5</v>
      </c>
      <c r="AI1412" t="s">
        <v>3091</v>
      </c>
      <c r="AJ1412" t="s">
        <v>989</v>
      </c>
      <c r="AK1412" t="s">
        <v>1039</v>
      </c>
      <c r="AL1412" t="s">
        <v>1008</v>
      </c>
      <c r="AM1412" t="s">
        <v>1009</v>
      </c>
      <c r="AN1412" t="s">
        <v>2538</v>
      </c>
      <c r="AO1412" t="s">
        <v>2539</v>
      </c>
      <c r="AP1412">
        <v>10</v>
      </c>
      <c r="AQ1412">
        <v>1</v>
      </c>
      <c r="AU1412" t="s">
        <v>3097</v>
      </c>
      <c r="AV1412" t="s">
        <v>765</v>
      </c>
      <c r="AW1412" t="s">
        <v>765</v>
      </c>
      <c r="AX1412" t="s">
        <v>990</v>
      </c>
      <c r="AY1412">
        <v>0</v>
      </c>
      <c r="AZ1412" t="s">
        <v>994</v>
      </c>
      <c r="BA1412">
        <v>514844169000344</v>
      </c>
      <c r="BD1412">
        <v>1</v>
      </c>
      <c r="BF1412" t="s">
        <v>1104</v>
      </c>
      <c r="BG1412">
        <v>1333314600</v>
      </c>
      <c r="BH1412" t="s">
        <v>995</v>
      </c>
      <c r="BI1412">
        <v>5</v>
      </c>
      <c r="BJ1412">
        <v>5</v>
      </c>
      <c r="BL1412" t="s">
        <v>2543</v>
      </c>
    </row>
    <row r="1413" spans="3:64">
      <c r="C1413" s="2">
        <v>244482</v>
      </c>
      <c r="D1413" s="2">
        <v>244482</v>
      </c>
      <c r="F1413">
        <v>489</v>
      </c>
      <c r="G1413" t="s">
        <v>2531</v>
      </c>
      <c r="H1413">
        <v>25</v>
      </c>
      <c r="I1413" t="s">
        <v>3088</v>
      </c>
      <c r="J1413" t="s">
        <v>985</v>
      </c>
      <c r="K1413" t="s">
        <v>986</v>
      </c>
      <c r="L1413">
        <v>923</v>
      </c>
      <c r="N1413" t="s">
        <v>3093</v>
      </c>
      <c r="O1413" t="s">
        <v>3094</v>
      </c>
      <c r="P1413">
        <v>219</v>
      </c>
      <c r="Q1413" t="s">
        <v>3095</v>
      </c>
      <c r="R1413" s="2">
        <v>244481</v>
      </c>
      <c r="S1413" s="2">
        <v>244482</v>
      </c>
      <c r="T1413" t="s">
        <v>3096</v>
      </c>
      <c r="U1413">
        <v>23069300</v>
      </c>
      <c r="V1413" t="s">
        <v>171</v>
      </c>
      <c r="W1413">
        <v>5</v>
      </c>
      <c r="X1413">
        <v>5</v>
      </c>
      <c r="Y1413">
        <v>5</v>
      </c>
      <c r="Z1413">
        <v>5</v>
      </c>
      <c r="AA1413">
        <v>0</v>
      </c>
      <c r="AB1413">
        <v>0</v>
      </c>
      <c r="AC1413">
        <v>0</v>
      </c>
      <c r="AD1413">
        <v>0</v>
      </c>
      <c r="AE1413">
        <v>5</v>
      </c>
      <c r="AF1413">
        <v>5</v>
      </c>
      <c r="AI1413" t="s">
        <v>3091</v>
      </c>
      <c r="AJ1413" t="s">
        <v>989</v>
      </c>
      <c r="AK1413" t="s">
        <v>1039</v>
      </c>
      <c r="AL1413" t="s">
        <v>1008</v>
      </c>
      <c r="AM1413" t="s">
        <v>1009</v>
      </c>
      <c r="AN1413" t="s">
        <v>2538</v>
      </c>
      <c r="AO1413" t="s">
        <v>2539</v>
      </c>
      <c r="AP1413">
        <v>10</v>
      </c>
      <c r="AQ1413">
        <v>1</v>
      </c>
      <c r="AU1413" t="s">
        <v>3097</v>
      </c>
      <c r="AV1413" t="s">
        <v>765</v>
      </c>
      <c r="AW1413" t="s">
        <v>765</v>
      </c>
      <c r="AX1413" t="s">
        <v>990</v>
      </c>
      <c r="AY1413">
        <v>0</v>
      </c>
      <c r="AZ1413" t="s">
        <v>994</v>
      </c>
      <c r="BA1413">
        <v>514844169000344</v>
      </c>
      <c r="BD1413">
        <v>1</v>
      </c>
      <c r="BF1413" t="s">
        <v>1104</v>
      </c>
      <c r="BG1413">
        <v>1333314600</v>
      </c>
      <c r="BH1413" t="s">
        <v>995</v>
      </c>
      <c r="BI1413">
        <v>5</v>
      </c>
      <c r="BJ1413">
        <v>5</v>
      </c>
      <c r="BL1413" t="s">
        <v>2543</v>
      </c>
    </row>
    <row r="1414" spans="3:64">
      <c r="C1414" s="2">
        <v>244482</v>
      </c>
      <c r="D1414" s="2">
        <v>244482</v>
      </c>
      <c r="F1414">
        <v>489</v>
      </c>
      <c r="G1414" t="s">
        <v>2531</v>
      </c>
      <c r="H1414">
        <v>25</v>
      </c>
      <c r="I1414" t="s">
        <v>3088</v>
      </c>
      <c r="J1414" t="s">
        <v>985</v>
      </c>
      <c r="K1414" t="s">
        <v>986</v>
      </c>
      <c r="L1414">
        <v>923</v>
      </c>
      <c r="N1414" t="s">
        <v>3093</v>
      </c>
      <c r="O1414" t="s">
        <v>3094</v>
      </c>
      <c r="P1414">
        <v>219</v>
      </c>
      <c r="Q1414" t="s">
        <v>3095</v>
      </c>
      <c r="R1414" s="2">
        <v>244481</v>
      </c>
      <c r="S1414" s="2">
        <v>244482</v>
      </c>
      <c r="T1414" t="s">
        <v>3096</v>
      </c>
      <c r="U1414">
        <v>23057698</v>
      </c>
      <c r="V1414" t="s">
        <v>271</v>
      </c>
      <c r="W1414">
        <v>10</v>
      </c>
      <c r="X1414">
        <v>10</v>
      </c>
      <c r="Y1414">
        <v>10</v>
      </c>
      <c r="Z1414">
        <v>10</v>
      </c>
      <c r="AA1414">
        <v>0</v>
      </c>
      <c r="AB1414">
        <v>0</v>
      </c>
      <c r="AC1414">
        <v>0</v>
      </c>
      <c r="AD1414">
        <v>0</v>
      </c>
      <c r="AE1414">
        <v>10</v>
      </c>
      <c r="AF1414">
        <v>10</v>
      </c>
      <c r="AI1414" t="s">
        <v>3091</v>
      </c>
      <c r="AJ1414" t="s">
        <v>989</v>
      </c>
      <c r="AK1414" t="s">
        <v>1039</v>
      </c>
      <c r="AL1414" t="s">
        <v>1008</v>
      </c>
      <c r="AM1414" t="s">
        <v>1009</v>
      </c>
      <c r="AN1414" t="s">
        <v>2538</v>
      </c>
      <c r="AO1414" t="s">
        <v>2539</v>
      </c>
      <c r="AP1414">
        <v>10</v>
      </c>
      <c r="AQ1414">
        <v>1</v>
      </c>
      <c r="AU1414" t="s">
        <v>3097</v>
      </c>
      <c r="AV1414" t="s">
        <v>765</v>
      </c>
      <c r="AW1414" t="s">
        <v>765</v>
      </c>
      <c r="AX1414" t="s">
        <v>990</v>
      </c>
      <c r="AY1414">
        <v>0</v>
      </c>
      <c r="AZ1414" t="s">
        <v>994</v>
      </c>
      <c r="BA1414">
        <v>514844169000344</v>
      </c>
      <c r="BD1414">
        <v>1</v>
      </c>
      <c r="BF1414" t="s">
        <v>1104</v>
      </c>
      <c r="BG1414">
        <v>1333314600</v>
      </c>
      <c r="BH1414" t="s">
        <v>995</v>
      </c>
      <c r="BI1414">
        <v>10</v>
      </c>
      <c r="BJ1414">
        <v>10</v>
      </c>
      <c r="BL1414" t="s">
        <v>2543</v>
      </c>
    </row>
    <row r="1415" spans="3:64">
      <c r="C1415" s="2">
        <v>244482</v>
      </c>
      <c r="D1415" s="2">
        <v>244482</v>
      </c>
      <c r="F1415">
        <v>489</v>
      </c>
      <c r="G1415" t="s">
        <v>2531</v>
      </c>
      <c r="H1415">
        <v>25</v>
      </c>
      <c r="I1415" t="s">
        <v>3088</v>
      </c>
      <c r="J1415" t="s">
        <v>985</v>
      </c>
      <c r="K1415" t="s">
        <v>986</v>
      </c>
      <c r="L1415">
        <v>923</v>
      </c>
      <c r="N1415" t="s">
        <v>3093</v>
      </c>
      <c r="O1415" t="s">
        <v>3094</v>
      </c>
      <c r="P1415">
        <v>219</v>
      </c>
      <c r="Q1415" t="s">
        <v>3095</v>
      </c>
      <c r="R1415" s="2">
        <v>244481</v>
      </c>
      <c r="S1415" s="2">
        <v>244482</v>
      </c>
      <c r="T1415" t="s">
        <v>3096</v>
      </c>
      <c r="U1415">
        <v>23000191</v>
      </c>
      <c r="V1415" t="s">
        <v>44</v>
      </c>
      <c r="W1415">
        <v>2</v>
      </c>
      <c r="X1415">
        <v>2</v>
      </c>
      <c r="Y1415">
        <v>2</v>
      </c>
      <c r="Z1415">
        <v>2</v>
      </c>
      <c r="AA1415">
        <v>0</v>
      </c>
      <c r="AB1415">
        <v>0</v>
      </c>
      <c r="AC1415">
        <v>0</v>
      </c>
      <c r="AD1415">
        <v>0</v>
      </c>
      <c r="AE1415">
        <v>2</v>
      </c>
      <c r="AF1415">
        <v>2</v>
      </c>
      <c r="AI1415" t="s">
        <v>3091</v>
      </c>
      <c r="AJ1415" t="s">
        <v>989</v>
      </c>
      <c r="AK1415" t="s">
        <v>1007</v>
      </c>
      <c r="AL1415" t="s">
        <v>1008</v>
      </c>
      <c r="AM1415" t="s">
        <v>1009</v>
      </c>
      <c r="AN1415" t="s">
        <v>2538</v>
      </c>
      <c r="AO1415" t="s">
        <v>2539</v>
      </c>
      <c r="AP1415">
        <v>10</v>
      </c>
      <c r="AQ1415">
        <v>1</v>
      </c>
      <c r="AU1415" t="s">
        <v>3097</v>
      </c>
      <c r="AV1415" t="s">
        <v>765</v>
      </c>
      <c r="AW1415" t="s">
        <v>765</v>
      </c>
      <c r="AX1415" t="s">
        <v>990</v>
      </c>
      <c r="AY1415">
        <v>0</v>
      </c>
      <c r="AZ1415" t="s">
        <v>994</v>
      </c>
      <c r="BA1415">
        <v>514844169000344</v>
      </c>
      <c r="BD1415">
        <v>1</v>
      </c>
      <c r="BF1415" t="s">
        <v>1104</v>
      </c>
      <c r="BG1415">
        <v>1333314600</v>
      </c>
      <c r="BH1415" t="s">
        <v>995</v>
      </c>
      <c r="BI1415">
        <v>2</v>
      </c>
      <c r="BJ1415">
        <v>2</v>
      </c>
      <c r="BL1415" t="s">
        <v>2543</v>
      </c>
    </row>
    <row r="1416" spans="3:64">
      <c r="C1416" s="2">
        <v>244482</v>
      </c>
      <c r="D1416" s="2">
        <v>244482</v>
      </c>
      <c r="F1416">
        <v>489</v>
      </c>
      <c r="G1416" t="s">
        <v>2531</v>
      </c>
      <c r="H1416">
        <v>25</v>
      </c>
      <c r="I1416" t="s">
        <v>3088</v>
      </c>
      <c r="J1416" t="s">
        <v>985</v>
      </c>
      <c r="K1416" t="s">
        <v>986</v>
      </c>
      <c r="L1416">
        <v>923</v>
      </c>
      <c r="N1416" t="s">
        <v>3093</v>
      </c>
      <c r="O1416" t="s">
        <v>3094</v>
      </c>
      <c r="P1416">
        <v>219</v>
      </c>
      <c r="Q1416" t="s">
        <v>3095</v>
      </c>
      <c r="R1416" s="2">
        <v>244481</v>
      </c>
      <c r="S1416" s="2">
        <v>244482</v>
      </c>
      <c r="T1416" t="s">
        <v>3096</v>
      </c>
      <c r="U1416">
        <v>23105855</v>
      </c>
      <c r="V1416" t="s">
        <v>164</v>
      </c>
      <c r="W1416">
        <v>1</v>
      </c>
      <c r="X1416">
        <v>10</v>
      </c>
      <c r="Y1416">
        <v>1</v>
      </c>
      <c r="Z1416">
        <v>10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10</v>
      </c>
      <c r="AI1416" t="s">
        <v>3091</v>
      </c>
      <c r="AJ1416" t="s">
        <v>989</v>
      </c>
      <c r="AK1416" t="s">
        <v>1039</v>
      </c>
      <c r="AL1416" t="s">
        <v>1008</v>
      </c>
      <c r="AM1416" t="s">
        <v>1009</v>
      </c>
      <c r="AN1416" t="s">
        <v>2538</v>
      </c>
      <c r="AO1416" t="s">
        <v>2539</v>
      </c>
      <c r="AP1416">
        <v>10</v>
      </c>
      <c r="AQ1416">
        <v>1</v>
      </c>
      <c r="AU1416" t="s">
        <v>3097</v>
      </c>
      <c r="AV1416" t="s">
        <v>1010</v>
      </c>
      <c r="AW1416" t="s">
        <v>765</v>
      </c>
      <c r="AX1416" t="s">
        <v>990</v>
      </c>
      <c r="AY1416">
        <v>0</v>
      </c>
      <c r="AZ1416" t="s">
        <v>994</v>
      </c>
      <c r="BA1416">
        <v>514844169000344</v>
      </c>
      <c r="BD1416">
        <v>1</v>
      </c>
      <c r="BF1416" t="s">
        <v>1104</v>
      </c>
      <c r="BG1416">
        <v>1333314600</v>
      </c>
      <c r="BH1416" t="s">
        <v>995</v>
      </c>
      <c r="BI1416">
        <v>1</v>
      </c>
      <c r="BJ1416">
        <v>10</v>
      </c>
      <c r="BL1416" t="s">
        <v>2543</v>
      </c>
    </row>
    <row r="1417" spans="3:64">
      <c r="C1417" s="2">
        <v>244482</v>
      </c>
      <c r="D1417" s="2">
        <v>244482</v>
      </c>
      <c r="F1417">
        <v>489</v>
      </c>
      <c r="G1417" t="s">
        <v>2531</v>
      </c>
      <c r="H1417">
        <v>25</v>
      </c>
      <c r="I1417" t="s">
        <v>3088</v>
      </c>
      <c r="J1417" t="s">
        <v>985</v>
      </c>
      <c r="K1417" t="s">
        <v>986</v>
      </c>
      <c r="L1417">
        <v>923</v>
      </c>
      <c r="N1417" t="s">
        <v>3093</v>
      </c>
      <c r="O1417" t="s">
        <v>3094</v>
      </c>
      <c r="P1417">
        <v>219</v>
      </c>
      <c r="Q1417" t="s">
        <v>3095</v>
      </c>
      <c r="R1417" s="2">
        <v>244481</v>
      </c>
      <c r="S1417" s="2">
        <v>244482</v>
      </c>
      <c r="T1417" t="s">
        <v>3096</v>
      </c>
      <c r="U1417">
        <v>23086968</v>
      </c>
      <c r="V1417" t="s">
        <v>247</v>
      </c>
      <c r="W1417">
        <v>3</v>
      </c>
      <c r="X1417">
        <v>3</v>
      </c>
      <c r="Y1417">
        <v>3</v>
      </c>
      <c r="Z1417">
        <v>3</v>
      </c>
      <c r="AA1417">
        <v>0</v>
      </c>
      <c r="AB1417">
        <v>0</v>
      </c>
      <c r="AC1417">
        <v>0</v>
      </c>
      <c r="AD1417">
        <v>0</v>
      </c>
      <c r="AE1417">
        <v>3</v>
      </c>
      <c r="AF1417">
        <v>3</v>
      </c>
      <c r="AI1417" t="s">
        <v>3091</v>
      </c>
      <c r="AJ1417" t="s">
        <v>989</v>
      </c>
      <c r="AK1417" t="s">
        <v>1039</v>
      </c>
      <c r="AL1417" t="s">
        <v>1008</v>
      </c>
      <c r="AM1417" t="s">
        <v>1009</v>
      </c>
      <c r="AN1417" t="s">
        <v>2538</v>
      </c>
      <c r="AO1417" t="s">
        <v>2539</v>
      </c>
      <c r="AP1417">
        <v>10</v>
      </c>
      <c r="AQ1417">
        <v>1</v>
      </c>
      <c r="AU1417" t="s">
        <v>3097</v>
      </c>
      <c r="AV1417" t="s">
        <v>765</v>
      </c>
      <c r="AW1417" t="s">
        <v>765</v>
      </c>
      <c r="AX1417" t="s">
        <v>990</v>
      </c>
      <c r="AY1417">
        <v>0</v>
      </c>
      <c r="AZ1417" t="s">
        <v>994</v>
      </c>
      <c r="BA1417">
        <v>514844169000344</v>
      </c>
      <c r="BD1417">
        <v>1</v>
      </c>
      <c r="BF1417" t="s">
        <v>1104</v>
      </c>
      <c r="BG1417">
        <v>1333314600</v>
      </c>
      <c r="BH1417" t="s">
        <v>995</v>
      </c>
      <c r="BI1417">
        <v>3</v>
      </c>
      <c r="BJ1417">
        <v>3</v>
      </c>
      <c r="BL1417" t="s">
        <v>2543</v>
      </c>
    </row>
    <row r="1418" spans="3:64">
      <c r="C1418" s="2">
        <v>244482</v>
      </c>
      <c r="D1418" s="2">
        <v>244482</v>
      </c>
      <c r="F1418">
        <v>489</v>
      </c>
      <c r="G1418" t="s">
        <v>2531</v>
      </c>
      <c r="H1418">
        <v>25</v>
      </c>
      <c r="I1418" t="s">
        <v>3088</v>
      </c>
      <c r="J1418" t="s">
        <v>985</v>
      </c>
      <c r="K1418" t="s">
        <v>986</v>
      </c>
      <c r="L1418">
        <v>923</v>
      </c>
      <c r="N1418" t="s">
        <v>3093</v>
      </c>
      <c r="O1418" t="s">
        <v>3094</v>
      </c>
      <c r="P1418">
        <v>219</v>
      </c>
      <c r="Q1418" t="s">
        <v>3095</v>
      </c>
      <c r="R1418" s="2">
        <v>244481</v>
      </c>
      <c r="S1418" s="2">
        <v>244482</v>
      </c>
      <c r="T1418" t="s">
        <v>3096</v>
      </c>
      <c r="U1418">
        <v>23090983</v>
      </c>
      <c r="V1418" t="s">
        <v>160</v>
      </c>
      <c r="W1418">
        <v>3</v>
      </c>
      <c r="X1418">
        <v>3</v>
      </c>
      <c r="Y1418">
        <v>3</v>
      </c>
      <c r="Z1418">
        <v>3</v>
      </c>
      <c r="AA1418">
        <v>0</v>
      </c>
      <c r="AB1418">
        <v>0</v>
      </c>
      <c r="AC1418">
        <v>0</v>
      </c>
      <c r="AD1418">
        <v>0</v>
      </c>
      <c r="AE1418">
        <v>3</v>
      </c>
      <c r="AF1418">
        <v>3</v>
      </c>
      <c r="AI1418" t="s">
        <v>3091</v>
      </c>
      <c r="AJ1418" t="s">
        <v>989</v>
      </c>
      <c r="AK1418" t="s">
        <v>1039</v>
      </c>
      <c r="AL1418" t="s">
        <v>1008</v>
      </c>
      <c r="AM1418" t="s">
        <v>1009</v>
      </c>
      <c r="AN1418" t="s">
        <v>2538</v>
      </c>
      <c r="AO1418" t="s">
        <v>2539</v>
      </c>
      <c r="AP1418">
        <v>10</v>
      </c>
      <c r="AQ1418">
        <v>1</v>
      </c>
      <c r="AU1418" t="s">
        <v>3097</v>
      </c>
      <c r="AV1418" t="s">
        <v>765</v>
      </c>
      <c r="AW1418" t="s">
        <v>765</v>
      </c>
      <c r="AX1418" t="s">
        <v>990</v>
      </c>
      <c r="AY1418">
        <v>0</v>
      </c>
      <c r="AZ1418" t="s">
        <v>994</v>
      </c>
      <c r="BA1418">
        <v>514844169000344</v>
      </c>
      <c r="BD1418">
        <v>1</v>
      </c>
      <c r="BF1418" t="s">
        <v>1104</v>
      </c>
      <c r="BG1418">
        <v>1333314600</v>
      </c>
      <c r="BH1418" t="s">
        <v>995</v>
      </c>
      <c r="BI1418">
        <v>3</v>
      </c>
      <c r="BJ1418">
        <v>3</v>
      </c>
      <c r="BL1418" t="s">
        <v>2543</v>
      </c>
    </row>
    <row r="1419" spans="3:64">
      <c r="C1419" s="2">
        <v>244482</v>
      </c>
      <c r="D1419" s="2">
        <v>244482</v>
      </c>
      <c r="F1419">
        <v>489</v>
      </c>
      <c r="G1419" t="s">
        <v>2531</v>
      </c>
      <c r="H1419">
        <v>25</v>
      </c>
      <c r="I1419" t="s">
        <v>3088</v>
      </c>
      <c r="J1419" t="s">
        <v>985</v>
      </c>
      <c r="K1419" t="s">
        <v>986</v>
      </c>
      <c r="L1419">
        <v>923</v>
      </c>
      <c r="N1419" t="s">
        <v>3093</v>
      </c>
      <c r="O1419" t="s">
        <v>3094</v>
      </c>
      <c r="P1419">
        <v>219</v>
      </c>
      <c r="Q1419" t="s">
        <v>3095</v>
      </c>
      <c r="R1419" s="2">
        <v>244481</v>
      </c>
      <c r="S1419" s="2">
        <v>244482</v>
      </c>
      <c r="T1419" t="s">
        <v>3096</v>
      </c>
      <c r="U1419">
        <v>23057700</v>
      </c>
      <c r="V1419" t="s">
        <v>187</v>
      </c>
      <c r="W1419">
        <v>5</v>
      </c>
      <c r="X1419">
        <v>5</v>
      </c>
      <c r="Y1419">
        <v>5</v>
      </c>
      <c r="Z1419">
        <v>5</v>
      </c>
      <c r="AA1419">
        <v>0</v>
      </c>
      <c r="AB1419">
        <v>0</v>
      </c>
      <c r="AC1419">
        <v>0</v>
      </c>
      <c r="AD1419">
        <v>0</v>
      </c>
      <c r="AE1419">
        <v>5</v>
      </c>
      <c r="AF1419">
        <v>5</v>
      </c>
      <c r="AI1419" t="s">
        <v>3091</v>
      </c>
      <c r="AJ1419" t="s">
        <v>989</v>
      </c>
      <c r="AK1419" t="s">
        <v>1039</v>
      </c>
      <c r="AL1419" t="s">
        <v>1008</v>
      </c>
      <c r="AM1419" t="s">
        <v>1009</v>
      </c>
      <c r="AN1419" t="s">
        <v>2538</v>
      </c>
      <c r="AO1419" t="s">
        <v>2539</v>
      </c>
      <c r="AP1419">
        <v>10</v>
      </c>
      <c r="AQ1419">
        <v>1</v>
      </c>
      <c r="AU1419" t="s">
        <v>3097</v>
      </c>
      <c r="AV1419" t="s">
        <v>765</v>
      </c>
      <c r="AW1419" t="s">
        <v>765</v>
      </c>
      <c r="AX1419" t="s">
        <v>990</v>
      </c>
      <c r="AY1419">
        <v>0</v>
      </c>
      <c r="AZ1419" t="s">
        <v>994</v>
      </c>
      <c r="BA1419">
        <v>514844169000344</v>
      </c>
      <c r="BD1419">
        <v>1</v>
      </c>
      <c r="BF1419" t="s">
        <v>1104</v>
      </c>
      <c r="BG1419">
        <v>1333314600</v>
      </c>
      <c r="BH1419" t="s">
        <v>995</v>
      </c>
      <c r="BI1419">
        <v>5</v>
      </c>
      <c r="BJ1419">
        <v>5</v>
      </c>
      <c r="BL1419" t="s">
        <v>2543</v>
      </c>
    </row>
    <row r="1420" spans="3:64">
      <c r="C1420" s="2">
        <v>244482</v>
      </c>
      <c r="D1420" s="2">
        <v>244482</v>
      </c>
      <c r="F1420">
        <v>489</v>
      </c>
      <c r="G1420" t="s">
        <v>2531</v>
      </c>
      <c r="H1420">
        <v>25</v>
      </c>
      <c r="I1420" t="s">
        <v>3088</v>
      </c>
      <c r="J1420" t="s">
        <v>985</v>
      </c>
      <c r="K1420" t="s">
        <v>986</v>
      </c>
      <c r="L1420">
        <v>923</v>
      </c>
      <c r="N1420" t="s">
        <v>3093</v>
      </c>
      <c r="O1420" t="s">
        <v>3094</v>
      </c>
      <c r="P1420">
        <v>85</v>
      </c>
      <c r="Q1420" t="s">
        <v>3098</v>
      </c>
      <c r="R1420" s="2">
        <v>244481</v>
      </c>
      <c r="S1420" s="2">
        <v>244482</v>
      </c>
      <c r="T1420" t="s">
        <v>3099</v>
      </c>
      <c r="U1420">
        <v>23057700</v>
      </c>
      <c r="V1420" t="s">
        <v>187</v>
      </c>
      <c r="W1420">
        <v>5</v>
      </c>
      <c r="X1420">
        <v>5</v>
      </c>
      <c r="Y1420">
        <v>5</v>
      </c>
      <c r="Z1420">
        <v>5</v>
      </c>
      <c r="AA1420">
        <v>0</v>
      </c>
      <c r="AB1420">
        <v>0</v>
      </c>
      <c r="AC1420">
        <v>0</v>
      </c>
      <c r="AD1420">
        <v>0</v>
      </c>
      <c r="AE1420">
        <v>5</v>
      </c>
      <c r="AF1420">
        <v>5</v>
      </c>
      <c r="AI1420" t="s">
        <v>3091</v>
      </c>
      <c r="AJ1420" t="s">
        <v>989</v>
      </c>
      <c r="AK1420" t="s">
        <v>1039</v>
      </c>
      <c r="AL1420" t="s">
        <v>1008</v>
      </c>
      <c r="AM1420" t="s">
        <v>1009</v>
      </c>
      <c r="AN1420" t="s">
        <v>2538</v>
      </c>
      <c r="AO1420" t="s">
        <v>2539</v>
      </c>
      <c r="AP1420">
        <v>10</v>
      </c>
      <c r="AQ1420">
        <v>1</v>
      </c>
      <c r="AU1420" t="s">
        <v>3100</v>
      </c>
      <c r="AV1420" t="s">
        <v>765</v>
      </c>
      <c r="AW1420" t="s">
        <v>765</v>
      </c>
      <c r="AX1420" t="s">
        <v>990</v>
      </c>
      <c r="AY1420">
        <v>0</v>
      </c>
      <c r="AZ1420" t="s">
        <v>994</v>
      </c>
      <c r="BA1420">
        <v>514844169000344</v>
      </c>
      <c r="BD1420">
        <v>1</v>
      </c>
      <c r="BF1420" t="s">
        <v>1104</v>
      </c>
      <c r="BG1420">
        <v>1333314600</v>
      </c>
      <c r="BH1420" t="s">
        <v>995</v>
      </c>
      <c r="BI1420">
        <v>5</v>
      </c>
      <c r="BJ1420">
        <v>5</v>
      </c>
      <c r="BL1420" t="s">
        <v>2543</v>
      </c>
    </row>
    <row r="1421" spans="3:64">
      <c r="C1421" s="2">
        <v>244482</v>
      </c>
      <c r="D1421" s="2">
        <v>244482</v>
      </c>
      <c r="F1421">
        <v>489</v>
      </c>
      <c r="G1421" t="s">
        <v>2531</v>
      </c>
      <c r="H1421">
        <v>25</v>
      </c>
      <c r="I1421" t="s">
        <v>3088</v>
      </c>
      <c r="J1421" t="s">
        <v>985</v>
      </c>
      <c r="K1421" t="s">
        <v>986</v>
      </c>
      <c r="L1421">
        <v>923</v>
      </c>
      <c r="N1421" t="s">
        <v>3093</v>
      </c>
      <c r="O1421" t="s">
        <v>3094</v>
      </c>
      <c r="P1421">
        <v>85</v>
      </c>
      <c r="Q1421" t="s">
        <v>3098</v>
      </c>
      <c r="R1421" s="2">
        <v>244481</v>
      </c>
      <c r="S1421" s="2">
        <v>244482</v>
      </c>
      <c r="T1421" t="s">
        <v>3099</v>
      </c>
      <c r="U1421">
        <v>23000192</v>
      </c>
      <c r="V1421" t="s">
        <v>34</v>
      </c>
      <c r="W1421">
        <v>2</v>
      </c>
      <c r="X1421">
        <v>2</v>
      </c>
      <c r="Y1421">
        <v>2</v>
      </c>
      <c r="Z1421">
        <v>2</v>
      </c>
      <c r="AA1421">
        <v>0</v>
      </c>
      <c r="AB1421">
        <v>0</v>
      </c>
      <c r="AC1421">
        <v>0</v>
      </c>
      <c r="AD1421">
        <v>0</v>
      </c>
      <c r="AE1421">
        <v>2</v>
      </c>
      <c r="AF1421">
        <v>2</v>
      </c>
      <c r="AI1421" t="s">
        <v>3091</v>
      </c>
      <c r="AJ1421" t="s">
        <v>989</v>
      </c>
      <c r="AK1421" t="s">
        <v>1007</v>
      </c>
      <c r="AL1421" t="s">
        <v>1008</v>
      </c>
      <c r="AM1421" t="s">
        <v>1009</v>
      </c>
      <c r="AN1421" t="s">
        <v>2538</v>
      </c>
      <c r="AO1421" t="s">
        <v>2539</v>
      </c>
      <c r="AP1421">
        <v>10</v>
      </c>
      <c r="AQ1421">
        <v>1</v>
      </c>
      <c r="AU1421" t="s">
        <v>3100</v>
      </c>
      <c r="AV1421" t="s">
        <v>765</v>
      </c>
      <c r="AW1421" t="s">
        <v>765</v>
      </c>
      <c r="AX1421" t="s">
        <v>990</v>
      </c>
      <c r="AY1421">
        <v>0</v>
      </c>
      <c r="AZ1421" t="s">
        <v>994</v>
      </c>
      <c r="BA1421">
        <v>514844169000344</v>
      </c>
      <c r="BD1421">
        <v>1</v>
      </c>
      <c r="BF1421" t="s">
        <v>1104</v>
      </c>
      <c r="BG1421">
        <v>1333314600</v>
      </c>
      <c r="BH1421" t="s">
        <v>995</v>
      </c>
      <c r="BI1421">
        <v>2</v>
      </c>
      <c r="BJ1421">
        <v>2</v>
      </c>
      <c r="BL1421" t="s">
        <v>2543</v>
      </c>
    </row>
    <row r="1422" spans="3:64">
      <c r="C1422" s="2">
        <v>244482</v>
      </c>
      <c r="D1422" s="2">
        <v>244482</v>
      </c>
      <c r="F1422">
        <v>489</v>
      </c>
      <c r="G1422" t="s">
        <v>2531</v>
      </c>
      <c r="H1422">
        <v>25</v>
      </c>
      <c r="I1422" t="s">
        <v>3088</v>
      </c>
      <c r="J1422" t="s">
        <v>985</v>
      </c>
      <c r="K1422" t="s">
        <v>986</v>
      </c>
      <c r="L1422">
        <v>923</v>
      </c>
      <c r="N1422" t="s">
        <v>3093</v>
      </c>
      <c r="O1422" t="s">
        <v>3094</v>
      </c>
      <c r="P1422">
        <v>85</v>
      </c>
      <c r="Q1422" t="s">
        <v>3098</v>
      </c>
      <c r="R1422" s="2">
        <v>244481</v>
      </c>
      <c r="S1422" s="2">
        <v>244482</v>
      </c>
      <c r="T1422" t="s">
        <v>3099</v>
      </c>
      <c r="U1422">
        <v>23090975</v>
      </c>
      <c r="V1422" t="s">
        <v>249</v>
      </c>
      <c r="W1422">
        <v>3</v>
      </c>
      <c r="X1422">
        <v>3</v>
      </c>
      <c r="Y1422">
        <v>3</v>
      </c>
      <c r="Z1422">
        <v>3</v>
      </c>
      <c r="AA1422">
        <v>0</v>
      </c>
      <c r="AB1422">
        <v>0</v>
      </c>
      <c r="AC1422">
        <v>0</v>
      </c>
      <c r="AD1422">
        <v>0</v>
      </c>
      <c r="AE1422">
        <v>3</v>
      </c>
      <c r="AF1422">
        <v>3</v>
      </c>
      <c r="AI1422" t="s">
        <v>3091</v>
      </c>
      <c r="AJ1422" t="s">
        <v>989</v>
      </c>
      <c r="AK1422" t="s">
        <v>1039</v>
      </c>
      <c r="AL1422" t="s">
        <v>1008</v>
      </c>
      <c r="AM1422" t="s">
        <v>1009</v>
      </c>
      <c r="AN1422" t="s">
        <v>2538</v>
      </c>
      <c r="AO1422" t="s">
        <v>2539</v>
      </c>
      <c r="AP1422">
        <v>10</v>
      </c>
      <c r="AQ1422">
        <v>1</v>
      </c>
      <c r="AU1422" t="s">
        <v>3100</v>
      </c>
      <c r="AV1422" t="s">
        <v>765</v>
      </c>
      <c r="AW1422" t="s">
        <v>765</v>
      </c>
      <c r="AX1422" t="s">
        <v>990</v>
      </c>
      <c r="AY1422">
        <v>0</v>
      </c>
      <c r="AZ1422" t="s">
        <v>994</v>
      </c>
      <c r="BA1422">
        <v>514844169000344</v>
      </c>
      <c r="BD1422">
        <v>1</v>
      </c>
      <c r="BF1422" t="s">
        <v>1104</v>
      </c>
      <c r="BG1422">
        <v>1333314600</v>
      </c>
      <c r="BH1422" t="s">
        <v>995</v>
      </c>
      <c r="BI1422">
        <v>3</v>
      </c>
      <c r="BJ1422">
        <v>3</v>
      </c>
      <c r="BL1422" t="s">
        <v>2543</v>
      </c>
    </row>
    <row r="1423" spans="3:64">
      <c r="C1423" s="2">
        <v>244482</v>
      </c>
      <c r="D1423" s="2">
        <v>244482</v>
      </c>
      <c r="F1423">
        <v>489</v>
      </c>
      <c r="G1423" t="s">
        <v>2531</v>
      </c>
      <c r="H1423">
        <v>25</v>
      </c>
      <c r="I1423" t="s">
        <v>3088</v>
      </c>
      <c r="J1423" t="s">
        <v>985</v>
      </c>
      <c r="K1423" t="s">
        <v>986</v>
      </c>
      <c r="L1423">
        <v>923</v>
      </c>
      <c r="N1423" t="s">
        <v>3093</v>
      </c>
      <c r="O1423" t="s">
        <v>3094</v>
      </c>
      <c r="P1423">
        <v>85</v>
      </c>
      <c r="Q1423" t="s">
        <v>3098</v>
      </c>
      <c r="R1423" s="2">
        <v>244481</v>
      </c>
      <c r="S1423" s="2">
        <v>244482</v>
      </c>
      <c r="T1423" t="s">
        <v>3099</v>
      </c>
      <c r="U1423">
        <v>23000188</v>
      </c>
      <c r="V1423" t="s">
        <v>94</v>
      </c>
      <c r="W1423">
        <v>2</v>
      </c>
      <c r="X1423">
        <v>2</v>
      </c>
      <c r="Y1423">
        <v>2</v>
      </c>
      <c r="Z1423">
        <v>2</v>
      </c>
      <c r="AA1423">
        <v>0</v>
      </c>
      <c r="AB1423">
        <v>0</v>
      </c>
      <c r="AC1423">
        <v>0</v>
      </c>
      <c r="AD1423">
        <v>0</v>
      </c>
      <c r="AE1423">
        <v>2</v>
      </c>
      <c r="AF1423">
        <v>2</v>
      </c>
      <c r="AI1423" t="s">
        <v>3091</v>
      </c>
      <c r="AJ1423" t="s">
        <v>989</v>
      </c>
      <c r="AK1423" t="s">
        <v>1007</v>
      </c>
      <c r="AL1423" t="s">
        <v>1008</v>
      </c>
      <c r="AM1423" t="s">
        <v>1009</v>
      </c>
      <c r="AN1423" t="s">
        <v>2538</v>
      </c>
      <c r="AO1423" t="s">
        <v>2539</v>
      </c>
      <c r="AP1423">
        <v>10</v>
      </c>
      <c r="AQ1423">
        <v>1</v>
      </c>
      <c r="AU1423" t="s">
        <v>3100</v>
      </c>
      <c r="AV1423" t="s">
        <v>765</v>
      </c>
      <c r="AW1423" t="s">
        <v>765</v>
      </c>
      <c r="AX1423" t="s">
        <v>990</v>
      </c>
      <c r="AY1423">
        <v>0</v>
      </c>
      <c r="AZ1423" t="s">
        <v>994</v>
      </c>
      <c r="BA1423">
        <v>514844169000344</v>
      </c>
      <c r="BD1423">
        <v>1</v>
      </c>
      <c r="BF1423" t="s">
        <v>1104</v>
      </c>
      <c r="BG1423">
        <v>1333314600</v>
      </c>
      <c r="BH1423" t="s">
        <v>995</v>
      </c>
      <c r="BI1423">
        <v>2</v>
      </c>
      <c r="BJ1423">
        <v>2</v>
      </c>
      <c r="BL1423" t="s">
        <v>2543</v>
      </c>
    </row>
    <row r="1424" spans="3:64">
      <c r="C1424" s="2">
        <v>244482</v>
      </c>
      <c r="D1424" s="2">
        <v>244482</v>
      </c>
      <c r="F1424">
        <v>489</v>
      </c>
      <c r="G1424" t="s">
        <v>2531</v>
      </c>
      <c r="H1424">
        <v>25</v>
      </c>
      <c r="I1424" t="s">
        <v>3088</v>
      </c>
      <c r="J1424" t="s">
        <v>985</v>
      </c>
      <c r="K1424" t="s">
        <v>986</v>
      </c>
      <c r="L1424">
        <v>923</v>
      </c>
      <c r="N1424" t="s">
        <v>3093</v>
      </c>
      <c r="O1424" t="s">
        <v>3094</v>
      </c>
      <c r="P1424">
        <v>85</v>
      </c>
      <c r="Q1424" t="s">
        <v>3098</v>
      </c>
      <c r="R1424" s="2">
        <v>244481</v>
      </c>
      <c r="S1424" s="2">
        <v>244482</v>
      </c>
      <c r="T1424" t="s">
        <v>3099</v>
      </c>
      <c r="U1424">
        <v>23057674</v>
      </c>
      <c r="V1424" t="s">
        <v>223</v>
      </c>
      <c r="W1424">
        <v>5</v>
      </c>
      <c r="X1424">
        <v>5</v>
      </c>
      <c r="Y1424">
        <v>5</v>
      </c>
      <c r="Z1424">
        <v>5</v>
      </c>
      <c r="AA1424">
        <v>0</v>
      </c>
      <c r="AB1424">
        <v>0</v>
      </c>
      <c r="AC1424">
        <v>0</v>
      </c>
      <c r="AD1424">
        <v>0</v>
      </c>
      <c r="AE1424">
        <v>5</v>
      </c>
      <c r="AF1424">
        <v>5</v>
      </c>
      <c r="AI1424" t="s">
        <v>3091</v>
      </c>
      <c r="AJ1424" t="s">
        <v>989</v>
      </c>
      <c r="AK1424" t="s">
        <v>1039</v>
      </c>
      <c r="AL1424" t="s">
        <v>1008</v>
      </c>
      <c r="AM1424" t="s">
        <v>1009</v>
      </c>
      <c r="AN1424" t="s">
        <v>2538</v>
      </c>
      <c r="AO1424" t="s">
        <v>2539</v>
      </c>
      <c r="AP1424">
        <v>10</v>
      </c>
      <c r="AQ1424">
        <v>1</v>
      </c>
      <c r="AU1424" t="s">
        <v>3100</v>
      </c>
      <c r="AV1424" t="s">
        <v>765</v>
      </c>
      <c r="AW1424" t="s">
        <v>765</v>
      </c>
      <c r="AX1424" t="s">
        <v>990</v>
      </c>
      <c r="AY1424">
        <v>0</v>
      </c>
      <c r="AZ1424" t="s">
        <v>994</v>
      </c>
      <c r="BA1424">
        <v>514844169000344</v>
      </c>
      <c r="BD1424">
        <v>1</v>
      </c>
      <c r="BF1424" t="s">
        <v>1104</v>
      </c>
      <c r="BG1424">
        <v>1333314600</v>
      </c>
      <c r="BH1424" t="s">
        <v>995</v>
      </c>
      <c r="BI1424">
        <v>5</v>
      </c>
      <c r="BJ1424">
        <v>5</v>
      </c>
      <c r="BL1424" t="s">
        <v>2543</v>
      </c>
    </row>
    <row r="1425" spans="3:64">
      <c r="C1425" s="2">
        <v>244482</v>
      </c>
      <c r="D1425" s="2">
        <v>244482</v>
      </c>
      <c r="F1425">
        <v>489</v>
      </c>
      <c r="G1425" t="s">
        <v>2531</v>
      </c>
      <c r="H1425">
        <v>25</v>
      </c>
      <c r="I1425" t="s">
        <v>3088</v>
      </c>
      <c r="J1425" t="s">
        <v>985</v>
      </c>
      <c r="K1425" t="s">
        <v>986</v>
      </c>
      <c r="L1425">
        <v>923</v>
      </c>
      <c r="N1425" t="s">
        <v>3093</v>
      </c>
      <c r="O1425" t="s">
        <v>3094</v>
      </c>
      <c r="P1425">
        <v>85</v>
      </c>
      <c r="Q1425" t="s">
        <v>3098</v>
      </c>
      <c r="R1425" s="2">
        <v>244481</v>
      </c>
      <c r="S1425" s="2">
        <v>244482</v>
      </c>
      <c r="T1425" t="s">
        <v>3099</v>
      </c>
      <c r="U1425">
        <v>23069300</v>
      </c>
      <c r="V1425" t="s">
        <v>171</v>
      </c>
      <c r="W1425">
        <v>5</v>
      </c>
      <c r="X1425">
        <v>5</v>
      </c>
      <c r="Y1425">
        <v>5</v>
      </c>
      <c r="Z1425">
        <v>5</v>
      </c>
      <c r="AA1425">
        <v>0</v>
      </c>
      <c r="AB1425">
        <v>0</v>
      </c>
      <c r="AC1425">
        <v>0</v>
      </c>
      <c r="AD1425">
        <v>0</v>
      </c>
      <c r="AE1425">
        <v>5</v>
      </c>
      <c r="AF1425">
        <v>5</v>
      </c>
      <c r="AI1425" t="s">
        <v>3091</v>
      </c>
      <c r="AJ1425" t="s">
        <v>989</v>
      </c>
      <c r="AK1425" t="s">
        <v>1039</v>
      </c>
      <c r="AL1425" t="s">
        <v>1008</v>
      </c>
      <c r="AM1425" t="s">
        <v>1009</v>
      </c>
      <c r="AN1425" t="s">
        <v>2538</v>
      </c>
      <c r="AO1425" t="s">
        <v>2539</v>
      </c>
      <c r="AP1425">
        <v>10</v>
      </c>
      <c r="AQ1425">
        <v>1</v>
      </c>
      <c r="AU1425" t="s">
        <v>3100</v>
      </c>
      <c r="AV1425" t="s">
        <v>765</v>
      </c>
      <c r="AW1425" t="s">
        <v>765</v>
      </c>
      <c r="AX1425" t="s">
        <v>990</v>
      </c>
      <c r="AY1425">
        <v>0</v>
      </c>
      <c r="AZ1425" t="s">
        <v>994</v>
      </c>
      <c r="BA1425">
        <v>514844169000344</v>
      </c>
      <c r="BD1425">
        <v>1</v>
      </c>
      <c r="BF1425" t="s">
        <v>1104</v>
      </c>
      <c r="BG1425">
        <v>1333314600</v>
      </c>
      <c r="BH1425" t="s">
        <v>995</v>
      </c>
      <c r="BI1425">
        <v>5</v>
      </c>
      <c r="BJ1425">
        <v>5</v>
      </c>
      <c r="BL1425" t="s">
        <v>2543</v>
      </c>
    </row>
    <row r="1426" spans="3:64">
      <c r="C1426" s="2">
        <v>244482</v>
      </c>
      <c r="D1426" s="2">
        <v>244482</v>
      </c>
      <c r="F1426">
        <v>489</v>
      </c>
      <c r="G1426" t="s">
        <v>2531</v>
      </c>
      <c r="H1426">
        <v>25</v>
      </c>
      <c r="I1426" t="s">
        <v>3088</v>
      </c>
      <c r="J1426" t="s">
        <v>985</v>
      </c>
      <c r="K1426" t="s">
        <v>986</v>
      </c>
      <c r="L1426">
        <v>923</v>
      </c>
      <c r="N1426" t="s">
        <v>3044</v>
      </c>
      <c r="O1426" t="s">
        <v>2585</v>
      </c>
      <c r="P1426">
        <v>3</v>
      </c>
      <c r="Q1426" t="s">
        <v>3101</v>
      </c>
      <c r="R1426" s="2">
        <v>244481</v>
      </c>
      <c r="S1426" s="2">
        <v>244482</v>
      </c>
      <c r="T1426" t="s">
        <v>3102</v>
      </c>
      <c r="U1426">
        <v>23057674</v>
      </c>
      <c r="V1426" t="s">
        <v>223</v>
      </c>
      <c r="W1426">
        <v>5</v>
      </c>
      <c r="X1426">
        <v>5</v>
      </c>
      <c r="Y1426">
        <v>5</v>
      </c>
      <c r="Z1426">
        <v>5</v>
      </c>
      <c r="AA1426">
        <v>0</v>
      </c>
      <c r="AB1426">
        <v>0</v>
      </c>
      <c r="AC1426">
        <v>0</v>
      </c>
      <c r="AD1426">
        <v>0</v>
      </c>
      <c r="AE1426">
        <v>5</v>
      </c>
      <c r="AF1426">
        <v>5</v>
      </c>
      <c r="AI1426" t="s">
        <v>3091</v>
      </c>
      <c r="AJ1426" t="s">
        <v>989</v>
      </c>
      <c r="AK1426" t="s">
        <v>1039</v>
      </c>
      <c r="AL1426" t="s">
        <v>1008</v>
      </c>
      <c r="AM1426" t="s">
        <v>1009</v>
      </c>
      <c r="AN1426" t="s">
        <v>2538</v>
      </c>
      <c r="AO1426" t="s">
        <v>2539</v>
      </c>
      <c r="AP1426">
        <v>10</v>
      </c>
      <c r="AQ1426">
        <v>1</v>
      </c>
      <c r="AU1426" t="s">
        <v>3103</v>
      </c>
      <c r="AV1426" t="s">
        <v>765</v>
      </c>
      <c r="AW1426" t="s">
        <v>765</v>
      </c>
      <c r="AX1426" t="s">
        <v>990</v>
      </c>
      <c r="AY1426">
        <v>0</v>
      </c>
      <c r="AZ1426" t="s">
        <v>994</v>
      </c>
      <c r="BA1426">
        <v>339844169000011</v>
      </c>
      <c r="BD1426">
        <v>1</v>
      </c>
      <c r="BF1426" t="s">
        <v>1104</v>
      </c>
      <c r="BG1426">
        <v>1333314600</v>
      </c>
      <c r="BH1426" t="s">
        <v>995</v>
      </c>
      <c r="BI1426">
        <v>5</v>
      </c>
      <c r="BJ1426">
        <v>5</v>
      </c>
      <c r="BL1426" t="s">
        <v>2543</v>
      </c>
    </row>
    <row r="1427" spans="3:64">
      <c r="C1427" s="2">
        <v>244482</v>
      </c>
      <c r="D1427" s="2">
        <v>244482</v>
      </c>
      <c r="F1427">
        <v>489</v>
      </c>
      <c r="G1427" t="s">
        <v>2531</v>
      </c>
      <c r="H1427">
        <v>25</v>
      </c>
      <c r="I1427" t="s">
        <v>3088</v>
      </c>
      <c r="J1427" t="s">
        <v>985</v>
      </c>
      <c r="K1427" t="s">
        <v>986</v>
      </c>
      <c r="L1427">
        <v>923</v>
      </c>
      <c r="N1427" t="s">
        <v>3104</v>
      </c>
      <c r="O1427" t="s">
        <v>3105</v>
      </c>
      <c r="P1427">
        <v>49</v>
      </c>
      <c r="Q1427" t="s">
        <v>3106</v>
      </c>
      <c r="R1427" s="2">
        <v>244481</v>
      </c>
      <c r="S1427" s="2">
        <v>244482</v>
      </c>
      <c r="T1427" t="s">
        <v>3107</v>
      </c>
      <c r="U1427">
        <v>23015321</v>
      </c>
      <c r="V1427" t="s">
        <v>128</v>
      </c>
      <c r="W1427">
        <v>10</v>
      </c>
      <c r="X1427">
        <v>80</v>
      </c>
      <c r="Y1427">
        <v>10</v>
      </c>
      <c r="Z1427">
        <v>80</v>
      </c>
      <c r="AA1427">
        <v>0</v>
      </c>
      <c r="AB1427">
        <v>0</v>
      </c>
      <c r="AC1427">
        <v>0</v>
      </c>
      <c r="AD1427">
        <v>0</v>
      </c>
      <c r="AE1427">
        <v>10</v>
      </c>
      <c r="AF1427">
        <v>80</v>
      </c>
      <c r="AI1427" t="s">
        <v>3091</v>
      </c>
      <c r="AJ1427" t="s">
        <v>989</v>
      </c>
      <c r="AK1427" t="s">
        <v>1007</v>
      </c>
      <c r="AL1427" t="s">
        <v>1008</v>
      </c>
      <c r="AM1427" t="s">
        <v>1009</v>
      </c>
      <c r="AN1427" t="s">
        <v>2538</v>
      </c>
      <c r="AO1427" t="s">
        <v>2539</v>
      </c>
      <c r="AP1427">
        <v>10</v>
      </c>
      <c r="AQ1427">
        <v>1</v>
      </c>
      <c r="AU1427" t="s">
        <v>3108</v>
      </c>
      <c r="AV1427" t="s">
        <v>1086</v>
      </c>
      <c r="AW1427" t="s">
        <v>765</v>
      </c>
      <c r="AX1427" t="s">
        <v>990</v>
      </c>
      <c r="AY1427">
        <v>0</v>
      </c>
      <c r="AZ1427" t="s">
        <v>994</v>
      </c>
      <c r="BA1427">
        <v>661244169000773</v>
      </c>
      <c r="BD1427">
        <v>1</v>
      </c>
      <c r="BF1427" t="s">
        <v>1104</v>
      </c>
      <c r="BG1427">
        <v>1333314600</v>
      </c>
      <c r="BH1427" t="s">
        <v>995</v>
      </c>
      <c r="BI1427">
        <v>10</v>
      </c>
      <c r="BJ1427">
        <v>80</v>
      </c>
      <c r="BL1427" t="s">
        <v>2543</v>
      </c>
    </row>
    <row r="1428" spans="3:64">
      <c r="C1428" s="2">
        <v>244482</v>
      </c>
      <c r="D1428" s="2">
        <v>244482</v>
      </c>
      <c r="F1428">
        <v>489</v>
      </c>
      <c r="G1428" t="s">
        <v>2531</v>
      </c>
      <c r="H1428">
        <v>25</v>
      </c>
      <c r="I1428" t="s">
        <v>3088</v>
      </c>
      <c r="J1428" t="s">
        <v>985</v>
      </c>
      <c r="K1428" t="s">
        <v>986</v>
      </c>
      <c r="L1428">
        <v>923</v>
      </c>
      <c r="N1428" t="s">
        <v>3062</v>
      </c>
      <c r="O1428" t="s">
        <v>2555</v>
      </c>
      <c r="P1428">
        <v>437</v>
      </c>
      <c r="Q1428" t="s">
        <v>3109</v>
      </c>
      <c r="R1428" s="2">
        <v>244481</v>
      </c>
      <c r="S1428" s="2">
        <v>244482</v>
      </c>
      <c r="T1428" t="s">
        <v>3110</v>
      </c>
      <c r="U1428">
        <v>23057688</v>
      </c>
      <c r="V1428" t="s">
        <v>61</v>
      </c>
      <c r="W1428">
        <v>5</v>
      </c>
      <c r="X1428">
        <v>5</v>
      </c>
      <c r="Y1428">
        <v>5</v>
      </c>
      <c r="Z1428">
        <v>5</v>
      </c>
      <c r="AA1428">
        <v>0</v>
      </c>
      <c r="AB1428">
        <v>0</v>
      </c>
      <c r="AC1428">
        <v>0</v>
      </c>
      <c r="AD1428">
        <v>0</v>
      </c>
      <c r="AE1428">
        <v>5</v>
      </c>
      <c r="AF1428">
        <v>5</v>
      </c>
      <c r="AI1428" t="s">
        <v>3091</v>
      </c>
      <c r="AJ1428" t="s">
        <v>989</v>
      </c>
      <c r="AK1428" t="s">
        <v>1007</v>
      </c>
      <c r="AL1428" t="s">
        <v>1008</v>
      </c>
      <c r="AM1428" t="s">
        <v>1009</v>
      </c>
      <c r="AN1428" t="s">
        <v>2538</v>
      </c>
      <c r="AO1428" t="s">
        <v>2539</v>
      </c>
      <c r="AP1428">
        <v>10</v>
      </c>
      <c r="AQ1428">
        <v>1</v>
      </c>
      <c r="AU1428" t="s">
        <v>3111</v>
      </c>
      <c r="AV1428" t="s">
        <v>765</v>
      </c>
      <c r="AW1428" t="s">
        <v>765</v>
      </c>
      <c r="AX1428" t="s">
        <v>990</v>
      </c>
      <c r="AY1428">
        <v>0</v>
      </c>
      <c r="AZ1428" t="s">
        <v>994</v>
      </c>
      <c r="BA1428">
        <v>505744169001530</v>
      </c>
      <c r="BD1428">
        <v>1</v>
      </c>
      <c r="BF1428" t="s">
        <v>1104</v>
      </c>
      <c r="BG1428">
        <v>1333314600</v>
      </c>
      <c r="BH1428" t="s">
        <v>995</v>
      </c>
      <c r="BI1428">
        <v>5</v>
      </c>
      <c r="BJ1428">
        <v>5</v>
      </c>
      <c r="BL1428" t="s">
        <v>2543</v>
      </c>
    </row>
    <row r="1429" spans="3:64">
      <c r="C1429" s="2">
        <v>244482</v>
      </c>
      <c r="D1429" s="2">
        <v>244482</v>
      </c>
      <c r="F1429">
        <v>489</v>
      </c>
      <c r="G1429" t="s">
        <v>2531</v>
      </c>
      <c r="H1429">
        <v>25</v>
      </c>
      <c r="I1429" t="s">
        <v>3088</v>
      </c>
      <c r="J1429" t="s">
        <v>985</v>
      </c>
      <c r="K1429" t="s">
        <v>986</v>
      </c>
      <c r="L1429">
        <v>923</v>
      </c>
      <c r="N1429" t="s">
        <v>3062</v>
      </c>
      <c r="O1429" t="s">
        <v>2555</v>
      </c>
      <c r="P1429">
        <v>437</v>
      </c>
      <c r="Q1429" t="s">
        <v>3109</v>
      </c>
      <c r="R1429" s="2">
        <v>244481</v>
      </c>
      <c r="S1429" s="2">
        <v>244482</v>
      </c>
      <c r="T1429" t="s">
        <v>3110</v>
      </c>
      <c r="U1429">
        <v>23067921</v>
      </c>
      <c r="V1429" t="s">
        <v>25</v>
      </c>
      <c r="W1429">
        <v>5</v>
      </c>
      <c r="X1429">
        <v>5</v>
      </c>
      <c r="Y1429">
        <v>5</v>
      </c>
      <c r="Z1429">
        <v>5</v>
      </c>
      <c r="AA1429">
        <v>0</v>
      </c>
      <c r="AB1429">
        <v>0</v>
      </c>
      <c r="AC1429">
        <v>0</v>
      </c>
      <c r="AD1429">
        <v>0</v>
      </c>
      <c r="AE1429">
        <v>5</v>
      </c>
      <c r="AF1429">
        <v>5</v>
      </c>
      <c r="AI1429" t="s">
        <v>3091</v>
      </c>
      <c r="AJ1429" t="s">
        <v>989</v>
      </c>
      <c r="AK1429" t="s">
        <v>1007</v>
      </c>
      <c r="AL1429" t="s">
        <v>1008</v>
      </c>
      <c r="AM1429" t="s">
        <v>1009</v>
      </c>
      <c r="AN1429" t="s">
        <v>2538</v>
      </c>
      <c r="AO1429" t="s">
        <v>2539</v>
      </c>
      <c r="AP1429">
        <v>10</v>
      </c>
      <c r="AQ1429">
        <v>1</v>
      </c>
      <c r="AU1429" t="s">
        <v>3111</v>
      </c>
      <c r="AV1429" t="s">
        <v>765</v>
      </c>
      <c r="AW1429" t="s">
        <v>765</v>
      </c>
      <c r="AX1429" t="s">
        <v>990</v>
      </c>
      <c r="AY1429">
        <v>0</v>
      </c>
      <c r="AZ1429" t="s">
        <v>994</v>
      </c>
      <c r="BA1429">
        <v>505744169001530</v>
      </c>
      <c r="BD1429">
        <v>1</v>
      </c>
      <c r="BF1429" t="s">
        <v>1104</v>
      </c>
      <c r="BG1429">
        <v>1333314600</v>
      </c>
      <c r="BH1429" t="s">
        <v>995</v>
      </c>
      <c r="BI1429">
        <v>5</v>
      </c>
      <c r="BJ1429">
        <v>5</v>
      </c>
      <c r="BL1429" t="s">
        <v>2543</v>
      </c>
    </row>
    <row r="1430" spans="3:64">
      <c r="C1430" s="2">
        <v>244482</v>
      </c>
      <c r="D1430" s="2">
        <v>244482</v>
      </c>
      <c r="F1430">
        <v>489</v>
      </c>
      <c r="G1430" t="s">
        <v>2531</v>
      </c>
      <c r="H1430">
        <v>25</v>
      </c>
      <c r="I1430" t="s">
        <v>3088</v>
      </c>
      <c r="J1430" t="s">
        <v>985</v>
      </c>
      <c r="K1430" t="s">
        <v>986</v>
      </c>
      <c r="L1430">
        <v>923</v>
      </c>
      <c r="N1430" t="s">
        <v>3104</v>
      </c>
      <c r="O1430" t="s">
        <v>3105</v>
      </c>
      <c r="P1430">
        <v>91</v>
      </c>
      <c r="Q1430" t="s">
        <v>3112</v>
      </c>
      <c r="R1430" s="2">
        <v>244481</v>
      </c>
      <c r="S1430" s="2">
        <v>244482</v>
      </c>
      <c r="T1430" t="s">
        <v>3113</v>
      </c>
      <c r="U1430">
        <v>23000186</v>
      </c>
      <c r="V1430" t="s">
        <v>69</v>
      </c>
      <c r="W1430">
        <v>60</v>
      </c>
      <c r="X1430">
        <v>60</v>
      </c>
      <c r="Y1430">
        <v>60</v>
      </c>
      <c r="Z1430">
        <v>60</v>
      </c>
      <c r="AA1430">
        <v>0</v>
      </c>
      <c r="AB1430">
        <v>0</v>
      </c>
      <c r="AC1430">
        <v>0</v>
      </c>
      <c r="AD1430">
        <v>0</v>
      </c>
      <c r="AE1430">
        <v>60</v>
      </c>
      <c r="AF1430">
        <v>60</v>
      </c>
      <c r="AI1430" t="s">
        <v>3091</v>
      </c>
      <c r="AJ1430" t="s">
        <v>989</v>
      </c>
      <c r="AK1430" t="s">
        <v>1007</v>
      </c>
      <c r="AL1430" t="s">
        <v>1008</v>
      </c>
      <c r="AM1430" t="s">
        <v>1009</v>
      </c>
      <c r="AN1430" t="s">
        <v>2538</v>
      </c>
      <c r="AO1430" t="s">
        <v>2539</v>
      </c>
      <c r="AP1430">
        <v>10</v>
      </c>
      <c r="AQ1430">
        <v>1</v>
      </c>
      <c r="AU1430" t="s">
        <v>3114</v>
      </c>
      <c r="AV1430" t="s">
        <v>765</v>
      </c>
      <c r="AW1430" t="s">
        <v>765</v>
      </c>
      <c r="AX1430" t="s">
        <v>990</v>
      </c>
      <c r="AY1430">
        <v>0</v>
      </c>
      <c r="AZ1430" t="s">
        <v>994</v>
      </c>
      <c r="BA1430">
        <v>661244169000776</v>
      </c>
      <c r="BD1430">
        <v>1</v>
      </c>
      <c r="BF1430" t="s">
        <v>1104</v>
      </c>
      <c r="BG1430">
        <v>1333314600</v>
      </c>
      <c r="BH1430" t="s">
        <v>995</v>
      </c>
      <c r="BI1430">
        <v>60</v>
      </c>
      <c r="BJ1430">
        <v>60</v>
      </c>
      <c r="BL1430" t="s">
        <v>2543</v>
      </c>
    </row>
    <row r="1431" spans="3:64">
      <c r="C1431" s="2">
        <v>244482</v>
      </c>
      <c r="D1431" s="2">
        <v>244482</v>
      </c>
      <c r="F1431">
        <v>489</v>
      </c>
      <c r="G1431" t="s">
        <v>2531</v>
      </c>
      <c r="H1431">
        <v>25</v>
      </c>
      <c r="I1431" t="s">
        <v>3088</v>
      </c>
      <c r="J1431" t="s">
        <v>985</v>
      </c>
      <c r="K1431" t="s">
        <v>986</v>
      </c>
      <c r="L1431">
        <v>923</v>
      </c>
      <c r="N1431" t="s">
        <v>3104</v>
      </c>
      <c r="O1431" t="s">
        <v>3105</v>
      </c>
      <c r="P1431">
        <v>91</v>
      </c>
      <c r="Q1431" t="s">
        <v>3112</v>
      </c>
      <c r="R1431" s="2">
        <v>244481</v>
      </c>
      <c r="S1431" s="2">
        <v>244482</v>
      </c>
      <c r="T1431" t="s">
        <v>3113</v>
      </c>
      <c r="U1431">
        <v>23105755</v>
      </c>
      <c r="V1431" t="s">
        <v>213</v>
      </c>
      <c r="W1431">
        <v>20</v>
      </c>
      <c r="X1431">
        <v>20</v>
      </c>
      <c r="Y1431">
        <v>20</v>
      </c>
      <c r="Z1431">
        <v>20</v>
      </c>
      <c r="AA1431">
        <v>0</v>
      </c>
      <c r="AB1431">
        <v>0</v>
      </c>
      <c r="AC1431">
        <v>0</v>
      </c>
      <c r="AD1431">
        <v>0</v>
      </c>
      <c r="AE1431">
        <v>20</v>
      </c>
      <c r="AF1431">
        <v>20</v>
      </c>
      <c r="AI1431" t="s">
        <v>3091</v>
      </c>
      <c r="AJ1431" t="s">
        <v>989</v>
      </c>
      <c r="AK1431" t="s">
        <v>1039</v>
      </c>
      <c r="AL1431" t="s">
        <v>1008</v>
      </c>
      <c r="AM1431" t="s">
        <v>1009</v>
      </c>
      <c r="AN1431" t="s">
        <v>2538</v>
      </c>
      <c r="AO1431" t="s">
        <v>2539</v>
      </c>
      <c r="AP1431">
        <v>10</v>
      </c>
      <c r="AQ1431">
        <v>1</v>
      </c>
      <c r="AU1431" t="s">
        <v>3114</v>
      </c>
      <c r="AV1431" t="s">
        <v>765</v>
      </c>
      <c r="AW1431" t="s">
        <v>765</v>
      </c>
      <c r="AX1431" t="s">
        <v>990</v>
      </c>
      <c r="AY1431">
        <v>0</v>
      </c>
      <c r="AZ1431" t="s">
        <v>994</v>
      </c>
      <c r="BA1431">
        <v>661244169000776</v>
      </c>
      <c r="BD1431">
        <v>1</v>
      </c>
      <c r="BF1431" t="s">
        <v>1104</v>
      </c>
      <c r="BG1431">
        <v>1333314600</v>
      </c>
      <c r="BH1431" t="s">
        <v>995</v>
      </c>
      <c r="BI1431">
        <v>20</v>
      </c>
      <c r="BJ1431">
        <v>20</v>
      </c>
      <c r="BL1431" t="s">
        <v>2543</v>
      </c>
    </row>
    <row r="1432" spans="3:64">
      <c r="C1432" s="2">
        <v>244482</v>
      </c>
      <c r="D1432" s="2">
        <v>244482</v>
      </c>
      <c r="F1432">
        <v>489</v>
      </c>
      <c r="G1432" t="s">
        <v>2531</v>
      </c>
      <c r="H1432">
        <v>25</v>
      </c>
      <c r="I1432" t="s">
        <v>3088</v>
      </c>
      <c r="J1432" t="s">
        <v>985</v>
      </c>
      <c r="K1432" t="s">
        <v>986</v>
      </c>
      <c r="L1432">
        <v>923</v>
      </c>
      <c r="N1432" t="s">
        <v>3062</v>
      </c>
      <c r="O1432" t="s">
        <v>2555</v>
      </c>
      <c r="P1432">
        <v>455</v>
      </c>
      <c r="Q1432" t="s">
        <v>3115</v>
      </c>
      <c r="R1432" s="2">
        <v>244481</v>
      </c>
      <c r="S1432" s="2">
        <v>244482</v>
      </c>
      <c r="T1432" t="s">
        <v>3116</v>
      </c>
      <c r="U1432">
        <v>23064091</v>
      </c>
      <c r="V1432" t="s">
        <v>118</v>
      </c>
      <c r="W1432">
        <v>50</v>
      </c>
      <c r="X1432">
        <v>50</v>
      </c>
      <c r="Y1432">
        <v>50</v>
      </c>
      <c r="Z1432">
        <v>50</v>
      </c>
      <c r="AA1432">
        <v>0</v>
      </c>
      <c r="AB1432">
        <v>0</v>
      </c>
      <c r="AC1432">
        <v>0</v>
      </c>
      <c r="AD1432">
        <v>0</v>
      </c>
      <c r="AE1432">
        <v>50</v>
      </c>
      <c r="AF1432">
        <v>50</v>
      </c>
      <c r="AI1432" t="s">
        <v>3091</v>
      </c>
      <c r="AJ1432" t="s">
        <v>989</v>
      </c>
      <c r="AK1432" t="s">
        <v>1007</v>
      </c>
      <c r="AL1432" t="s">
        <v>1008</v>
      </c>
      <c r="AM1432" t="s">
        <v>1009</v>
      </c>
      <c r="AN1432" t="s">
        <v>2538</v>
      </c>
      <c r="AO1432" t="s">
        <v>2539</v>
      </c>
      <c r="AP1432">
        <v>10</v>
      </c>
      <c r="AQ1432">
        <v>1</v>
      </c>
      <c r="AU1432" t="s">
        <v>3117</v>
      </c>
      <c r="AV1432" t="s">
        <v>765</v>
      </c>
      <c r="AW1432" t="s">
        <v>765</v>
      </c>
      <c r="AX1432" t="s">
        <v>990</v>
      </c>
      <c r="AY1432">
        <v>0</v>
      </c>
      <c r="AZ1432" t="s">
        <v>994</v>
      </c>
      <c r="BA1432">
        <v>505744169001533</v>
      </c>
      <c r="BD1432">
        <v>1</v>
      </c>
      <c r="BF1432" t="s">
        <v>1104</v>
      </c>
      <c r="BG1432">
        <v>1333314600</v>
      </c>
      <c r="BH1432" t="s">
        <v>995</v>
      </c>
      <c r="BI1432">
        <v>50</v>
      </c>
      <c r="BJ1432">
        <v>50</v>
      </c>
      <c r="BL1432" t="s">
        <v>2543</v>
      </c>
    </row>
    <row r="1433" spans="3:64">
      <c r="C1433" s="2">
        <v>244482</v>
      </c>
      <c r="D1433" s="2">
        <v>244482</v>
      </c>
      <c r="F1433">
        <v>489</v>
      </c>
      <c r="G1433" t="s">
        <v>2531</v>
      </c>
      <c r="H1433">
        <v>25</v>
      </c>
      <c r="I1433" t="s">
        <v>3088</v>
      </c>
      <c r="J1433" t="s">
        <v>985</v>
      </c>
      <c r="K1433" t="s">
        <v>986</v>
      </c>
      <c r="L1433">
        <v>923</v>
      </c>
      <c r="N1433" t="s">
        <v>3118</v>
      </c>
      <c r="O1433" t="s">
        <v>3119</v>
      </c>
      <c r="P1433">
        <v>270</v>
      </c>
      <c r="Q1433" t="s">
        <v>3120</v>
      </c>
      <c r="R1433" s="2">
        <v>244481</v>
      </c>
      <c r="S1433" s="2">
        <v>244482</v>
      </c>
      <c r="T1433" t="s">
        <v>3121</v>
      </c>
      <c r="U1433">
        <v>23064091</v>
      </c>
      <c r="V1433" t="s">
        <v>118</v>
      </c>
      <c r="W1433">
        <v>30</v>
      </c>
      <c r="X1433">
        <v>30</v>
      </c>
      <c r="Y1433">
        <v>30</v>
      </c>
      <c r="Z1433">
        <v>30</v>
      </c>
      <c r="AA1433">
        <v>0</v>
      </c>
      <c r="AB1433">
        <v>0</v>
      </c>
      <c r="AC1433">
        <v>0</v>
      </c>
      <c r="AD1433">
        <v>0</v>
      </c>
      <c r="AE1433">
        <v>30</v>
      </c>
      <c r="AF1433">
        <v>30</v>
      </c>
      <c r="AI1433" t="s">
        <v>3091</v>
      </c>
      <c r="AJ1433" t="s">
        <v>989</v>
      </c>
      <c r="AK1433" t="s">
        <v>1007</v>
      </c>
      <c r="AL1433" t="s">
        <v>1008</v>
      </c>
      <c r="AM1433" t="s">
        <v>1009</v>
      </c>
      <c r="AN1433" t="s">
        <v>2538</v>
      </c>
      <c r="AO1433" t="s">
        <v>2539</v>
      </c>
      <c r="AP1433">
        <v>10</v>
      </c>
      <c r="AQ1433">
        <v>1</v>
      </c>
      <c r="AU1433" t="s">
        <v>3122</v>
      </c>
      <c r="AV1433" t="s">
        <v>765</v>
      </c>
      <c r="AW1433" t="s">
        <v>765</v>
      </c>
      <c r="AX1433" t="s">
        <v>990</v>
      </c>
      <c r="AY1433">
        <v>0</v>
      </c>
      <c r="AZ1433" t="s">
        <v>994</v>
      </c>
      <c r="BA1433">
        <v>507344169000137</v>
      </c>
      <c r="BD1433">
        <v>1</v>
      </c>
      <c r="BF1433" t="s">
        <v>1104</v>
      </c>
      <c r="BG1433">
        <v>1333314600</v>
      </c>
      <c r="BH1433" t="s">
        <v>995</v>
      </c>
      <c r="BI1433">
        <v>30</v>
      </c>
      <c r="BJ1433">
        <v>30</v>
      </c>
      <c r="BL1433" t="s">
        <v>2543</v>
      </c>
    </row>
    <row r="1434" spans="3:64">
      <c r="C1434" s="2">
        <v>244482</v>
      </c>
      <c r="D1434" s="2">
        <v>244482</v>
      </c>
      <c r="F1434">
        <v>489</v>
      </c>
      <c r="G1434" t="s">
        <v>2531</v>
      </c>
      <c r="H1434">
        <v>25</v>
      </c>
      <c r="I1434" t="s">
        <v>3088</v>
      </c>
      <c r="J1434" t="s">
        <v>985</v>
      </c>
      <c r="K1434" t="s">
        <v>986</v>
      </c>
      <c r="L1434">
        <v>923</v>
      </c>
      <c r="N1434" t="s">
        <v>3118</v>
      </c>
      <c r="O1434" t="s">
        <v>3119</v>
      </c>
      <c r="P1434">
        <v>232</v>
      </c>
      <c r="Q1434" t="s">
        <v>3123</v>
      </c>
      <c r="R1434" s="2">
        <v>244481</v>
      </c>
      <c r="S1434" s="2">
        <v>244482</v>
      </c>
      <c r="T1434" t="s">
        <v>3124</v>
      </c>
      <c r="U1434">
        <v>23064091</v>
      </c>
      <c r="V1434" t="s">
        <v>118</v>
      </c>
      <c r="W1434">
        <v>30</v>
      </c>
      <c r="X1434">
        <v>30</v>
      </c>
      <c r="Y1434">
        <v>30</v>
      </c>
      <c r="Z1434">
        <v>30</v>
      </c>
      <c r="AA1434">
        <v>0</v>
      </c>
      <c r="AB1434">
        <v>0</v>
      </c>
      <c r="AC1434">
        <v>0</v>
      </c>
      <c r="AD1434">
        <v>0</v>
      </c>
      <c r="AE1434">
        <v>30</v>
      </c>
      <c r="AF1434">
        <v>30</v>
      </c>
      <c r="AI1434" t="s">
        <v>3091</v>
      </c>
      <c r="AJ1434" t="s">
        <v>989</v>
      </c>
      <c r="AK1434" t="s">
        <v>1007</v>
      </c>
      <c r="AL1434" t="s">
        <v>1008</v>
      </c>
      <c r="AM1434" t="s">
        <v>1009</v>
      </c>
      <c r="AN1434" t="s">
        <v>2538</v>
      </c>
      <c r="AO1434" t="s">
        <v>2539</v>
      </c>
      <c r="AP1434">
        <v>10</v>
      </c>
      <c r="AQ1434">
        <v>1</v>
      </c>
      <c r="AU1434" t="s">
        <v>3125</v>
      </c>
      <c r="AV1434" t="s">
        <v>765</v>
      </c>
      <c r="AW1434" t="s">
        <v>765</v>
      </c>
      <c r="AX1434" t="s">
        <v>990</v>
      </c>
      <c r="AY1434">
        <v>0</v>
      </c>
      <c r="AZ1434" t="s">
        <v>994</v>
      </c>
      <c r="BA1434">
        <v>507344169000138</v>
      </c>
      <c r="BD1434">
        <v>1</v>
      </c>
      <c r="BF1434" t="s">
        <v>1104</v>
      </c>
      <c r="BG1434">
        <v>1333314600</v>
      </c>
      <c r="BH1434" t="s">
        <v>995</v>
      </c>
      <c r="BI1434">
        <v>30</v>
      </c>
      <c r="BJ1434">
        <v>30</v>
      </c>
      <c r="BL1434" t="s">
        <v>2543</v>
      </c>
    </row>
    <row r="1435" spans="3:64">
      <c r="C1435" s="2">
        <v>244482</v>
      </c>
      <c r="D1435" s="2">
        <v>244482</v>
      </c>
      <c r="F1435">
        <v>489</v>
      </c>
      <c r="G1435" t="s">
        <v>2531</v>
      </c>
      <c r="H1435">
        <v>25</v>
      </c>
      <c r="I1435" t="s">
        <v>3088</v>
      </c>
      <c r="J1435" t="s">
        <v>985</v>
      </c>
      <c r="K1435" t="s">
        <v>986</v>
      </c>
      <c r="L1435">
        <v>923</v>
      </c>
      <c r="N1435" t="s">
        <v>3062</v>
      </c>
      <c r="O1435" t="s">
        <v>2555</v>
      </c>
      <c r="P1435">
        <v>407</v>
      </c>
      <c r="Q1435" t="s">
        <v>3126</v>
      </c>
      <c r="R1435" s="2">
        <v>244481</v>
      </c>
      <c r="S1435" s="2">
        <v>244482</v>
      </c>
      <c r="T1435" t="s">
        <v>3127</v>
      </c>
      <c r="U1435">
        <v>23000186</v>
      </c>
      <c r="V1435" t="s">
        <v>69</v>
      </c>
      <c r="W1435">
        <v>8</v>
      </c>
      <c r="X1435">
        <v>8</v>
      </c>
      <c r="Y1435">
        <v>8</v>
      </c>
      <c r="Z1435">
        <v>8</v>
      </c>
      <c r="AA1435">
        <v>0</v>
      </c>
      <c r="AB1435">
        <v>0</v>
      </c>
      <c r="AC1435">
        <v>0</v>
      </c>
      <c r="AD1435">
        <v>0</v>
      </c>
      <c r="AE1435">
        <v>8</v>
      </c>
      <c r="AF1435">
        <v>8</v>
      </c>
      <c r="AI1435" t="s">
        <v>3091</v>
      </c>
      <c r="AJ1435" t="s">
        <v>989</v>
      </c>
      <c r="AK1435" t="s">
        <v>1007</v>
      </c>
      <c r="AL1435" t="s">
        <v>1008</v>
      </c>
      <c r="AM1435" t="s">
        <v>1009</v>
      </c>
      <c r="AN1435" t="s">
        <v>2538</v>
      </c>
      <c r="AO1435" t="s">
        <v>2539</v>
      </c>
      <c r="AP1435">
        <v>10</v>
      </c>
      <c r="AQ1435">
        <v>1</v>
      </c>
      <c r="AU1435" t="s">
        <v>3128</v>
      </c>
      <c r="AV1435" t="s">
        <v>765</v>
      </c>
      <c r="AW1435" t="s">
        <v>765</v>
      </c>
      <c r="AX1435" t="s">
        <v>990</v>
      </c>
      <c r="AY1435">
        <v>0</v>
      </c>
      <c r="AZ1435" t="s">
        <v>994</v>
      </c>
      <c r="BA1435">
        <v>505744169001535</v>
      </c>
      <c r="BD1435">
        <v>1</v>
      </c>
      <c r="BF1435" t="s">
        <v>1104</v>
      </c>
      <c r="BG1435">
        <v>1333314600</v>
      </c>
      <c r="BH1435" t="s">
        <v>995</v>
      </c>
      <c r="BI1435">
        <v>8</v>
      </c>
      <c r="BJ1435">
        <v>8</v>
      </c>
      <c r="BL1435" t="s">
        <v>2543</v>
      </c>
    </row>
    <row r="1436" spans="3:64">
      <c r="C1436" s="2">
        <v>244482</v>
      </c>
      <c r="D1436" s="2">
        <v>244482</v>
      </c>
      <c r="F1436">
        <v>489</v>
      </c>
      <c r="G1436" t="s">
        <v>2531</v>
      </c>
      <c r="H1436">
        <v>25</v>
      </c>
      <c r="I1436" t="s">
        <v>3088</v>
      </c>
      <c r="J1436" t="s">
        <v>985</v>
      </c>
      <c r="K1436" t="s">
        <v>986</v>
      </c>
      <c r="L1436">
        <v>923</v>
      </c>
      <c r="N1436" t="s">
        <v>3062</v>
      </c>
      <c r="O1436" t="s">
        <v>2555</v>
      </c>
      <c r="P1436">
        <v>423</v>
      </c>
      <c r="Q1436" t="s">
        <v>3129</v>
      </c>
      <c r="R1436" s="2">
        <v>244481</v>
      </c>
      <c r="S1436" s="2">
        <v>244482</v>
      </c>
      <c r="T1436" t="s">
        <v>3130</v>
      </c>
      <c r="U1436">
        <v>23057698</v>
      </c>
      <c r="V1436" t="s">
        <v>271</v>
      </c>
      <c r="W1436">
        <v>5</v>
      </c>
      <c r="X1436">
        <v>5</v>
      </c>
      <c r="Y1436">
        <v>5</v>
      </c>
      <c r="Z1436">
        <v>5</v>
      </c>
      <c r="AA1436">
        <v>0</v>
      </c>
      <c r="AB1436">
        <v>0</v>
      </c>
      <c r="AC1436">
        <v>0</v>
      </c>
      <c r="AD1436">
        <v>0</v>
      </c>
      <c r="AE1436">
        <v>5</v>
      </c>
      <c r="AF1436">
        <v>5</v>
      </c>
      <c r="AI1436" t="s">
        <v>3091</v>
      </c>
      <c r="AJ1436" t="s">
        <v>989</v>
      </c>
      <c r="AK1436" t="s">
        <v>1039</v>
      </c>
      <c r="AL1436" t="s">
        <v>1008</v>
      </c>
      <c r="AM1436" t="s">
        <v>1009</v>
      </c>
      <c r="AN1436" t="s">
        <v>2538</v>
      </c>
      <c r="AO1436" t="s">
        <v>2539</v>
      </c>
      <c r="AP1436">
        <v>10</v>
      </c>
      <c r="AQ1436">
        <v>1</v>
      </c>
      <c r="AU1436" t="s">
        <v>3075</v>
      </c>
      <c r="AV1436" t="s">
        <v>765</v>
      </c>
      <c r="AW1436" t="s">
        <v>765</v>
      </c>
      <c r="AX1436" t="s">
        <v>990</v>
      </c>
      <c r="AY1436">
        <v>0</v>
      </c>
      <c r="AZ1436" t="s">
        <v>994</v>
      </c>
      <c r="BA1436">
        <v>505744169001535</v>
      </c>
      <c r="BD1436">
        <v>1</v>
      </c>
      <c r="BF1436" t="s">
        <v>1104</v>
      </c>
      <c r="BG1436">
        <v>1333314600</v>
      </c>
      <c r="BH1436" t="s">
        <v>995</v>
      </c>
      <c r="BI1436">
        <v>5</v>
      </c>
      <c r="BJ1436">
        <v>5</v>
      </c>
      <c r="BL1436" t="s">
        <v>2543</v>
      </c>
    </row>
    <row r="1437" spans="3:64">
      <c r="C1437" s="2">
        <v>244482</v>
      </c>
      <c r="D1437" s="2">
        <v>244482</v>
      </c>
      <c r="F1437">
        <v>489</v>
      </c>
      <c r="G1437" t="s">
        <v>2531</v>
      </c>
      <c r="H1437">
        <v>25</v>
      </c>
      <c r="I1437" t="s">
        <v>3088</v>
      </c>
      <c r="J1437" t="s">
        <v>985</v>
      </c>
      <c r="K1437" t="s">
        <v>986</v>
      </c>
      <c r="L1437">
        <v>923</v>
      </c>
      <c r="N1437" t="s">
        <v>3062</v>
      </c>
      <c r="O1437" t="s">
        <v>2555</v>
      </c>
      <c r="P1437">
        <v>423</v>
      </c>
      <c r="Q1437" t="s">
        <v>3129</v>
      </c>
      <c r="R1437" s="2">
        <v>244481</v>
      </c>
      <c r="S1437" s="2">
        <v>244482</v>
      </c>
      <c r="T1437" t="s">
        <v>3130</v>
      </c>
      <c r="U1437">
        <v>23072463</v>
      </c>
      <c r="V1437" t="s">
        <v>76</v>
      </c>
      <c r="W1437">
        <v>5</v>
      </c>
      <c r="X1437">
        <v>5</v>
      </c>
      <c r="Y1437">
        <v>5</v>
      </c>
      <c r="Z1437">
        <v>5</v>
      </c>
      <c r="AA1437">
        <v>0</v>
      </c>
      <c r="AB1437">
        <v>0</v>
      </c>
      <c r="AC1437">
        <v>0</v>
      </c>
      <c r="AD1437">
        <v>0</v>
      </c>
      <c r="AE1437">
        <v>5</v>
      </c>
      <c r="AF1437">
        <v>5</v>
      </c>
      <c r="AI1437" t="s">
        <v>3091</v>
      </c>
      <c r="AJ1437" t="s">
        <v>989</v>
      </c>
      <c r="AK1437" t="s">
        <v>1007</v>
      </c>
      <c r="AL1437" t="s">
        <v>1008</v>
      </c>
      <c r="AM1437" t="s">
        <v>1009</v>
      </c>
      <c r="AN1437" t="s">
        <v>2538</v>
      </c>
      <c r="AO1437" t="s">
        <v>2539</v>
      </c>
      <c r="AP1437">
        <v>10</v>
      </c>
      <c r="AQ1437">
        <v>1</v>
      </c>
      <c r="AU1437" t="s">
        <v>3075</v>
      </c>
      <c r="AV1437" t="s">
        <v>765</v>
      </c>
      <c r="AW1437" t="s">
        <v>765</v>
      </c>
      <c r="AX1437" t="s">
        <v>990</v>
      </c>
      <c r="AY1437">
        <v>0</v>
      </c>
      <c r="AZ1437" t="s">
        <v>994</v>
      </c>
      <c r="BA1437">
        <v>505744169001535</v>
      </c>
      <c r="BD1437">
        <v>1</v>
      </c>
      <c r="BF1437" t="s">
        <v>1104</v>
      </c>
      <c r="BG1437">
        <v>1333314600</v>
      </c>
      <c r="BH1437" t="s">
        <v>995</v>
      </c>
      <c r="BI1437">
        <v>5</v>
      </c>
      <c r="BJ1437">
        <v>5</v>
      </c>
      <c r="BL1437" t="s">
        <v>2543</v>
      </c>
    </row>
    <row r="1438" spans="3:64">
      <c r="C1438" s="2">
        <v>244482</v>
      </c>
      <c r="D1438" s="2">
        <v>244482</v>
      </c>
      <c r="F1438">
        <v>489</v>
      </c>
      <c r="G1438" t="s">
        <v>2531</v>
      </c>
      <c r="H1438">
        <v>25</v>
      </c>
      <c r="I1438" t="s">
        <v>3088</v>
      </c>
      <c r="J1438" t="s">
        <v>985</v>
      </c>
      <c r="K1438" t="s">
        <v>986</v>
      </c>
      <c r="L1438">
        <v>923</v>
      </c>
      <c r="N1438" t="s">
        <v>3062</v>
      </c>
      <c r="O1438" t="s">
        <v>2555</v>
      </c>
      <c r="P1438">
        <v>423</v>
      </c>
      <c r="Q1438" t="s">
        <v>3129</v>
      </c>
      <c r="R1438" s="2">
        <v>244481</v>
      </c>
      <c r="S1438" s="2">
        <v>244482</v>
      </c>
      <c r="T1438" t="s">
        <v>3130</v>
      </c>
      <c r="U1438">
        <v>23057688</v>
      </c>
      <c r="V1438" t="s">
        <v>61</v>
      </c>
      <c r="W1438">
        <v>5</v>
      </c>
      <c r="X1438">
        <v>5</v>
      </c>
      <c r="Y1438">
        <v>5</v>
      </c>
      <c r="Z1438">
        <v>5</v>
      </c>
      <c r="AA1438">
        <v>0</v>
      </c>
      <c r="AB1438">
        <v>0</v>
      </c>
      <c r="AC1438">
        <v>0</v>
      </c>
      <c r="AD1438">
        <v>0</v>
      </c>
      <c r="AE1438">
        <v>5</v>
      </c>
      <c r="AF1438">
        <v>5</v>
      </c>
      <c r="AI1438" t="s">
        <v>3091</v>
      </c>
      <c r="AJ1438" t="s">
        <v>989</v>
      </c>
      <c r="AK1438" t="s">
        <v>1007</v>
      </c>
      <c r="AL1438" t="s">
        <v>1008</v>
      </c>
      <c r="AM1438" t="s">
        <v>1009</v>
      </c>
      <c r="AN1438" t="s">
        <v>2538</v>
      </c>
      <c r="AO1438" t="s">
        <v>2539</v>
      </c>
      <c r="AP1438">
        <v>10</v>
      </c>
      <c r="AQ1438">
        <v>1</v>
      </c>
      <c r="AU1438" t="s">
        <v>3075</v>
      </c>
      <c r="AV1438" t="s">
        <v>765</v>
      </c>
      <c r="AW1438" t="s">
        <v>765</v>
      </c>
      <c r="AX1438" t="s">
        <v>990</v>
      </c>
      <c r="AY1438">
        <v>0</v>
      </c>
      <c r="AZ1438" t="s">
        <v>994</v>
      </c>
      <c r="BA1438">
        <v>505744169001535</v>
      </c>
      <c r="BD1438">
        <v>1</v>
      </c>
      <c r="BF1438" t="s">
        <v>1104</v>
      </c>
      <c r="BG1438">
        <v>1333314600</v>
      </c>
      <c r="BH1438" t="s">
        <v>995</v>
      </c>
      <c r="BI1438">
        <v>5</v>
      </c>
      <c r="BJ1438">
        <v>5</v>
      </c>
      <c r="BL1438" t="s">
        <v>2543</v>
      </c>
    </row>
    <row r="1439" spans="3:64">
      <c r="C1439" s="2">
        <v>244482</v>
      </c>
      <c r="D1439" s="2">
        <v>244482</v>
      </c>
      <c r="F1439">
        <v>489</v>
      </c>
      <c r="G1439" t="s">
        <v>2531</v>
      </c>
      <c r="H1439">
        <v>25</v>
      </c>
      <c r="I1439" t="s">
        <v>3088</v>
      </c>
      <c r="J1439" t="s">
        <v>985</v>
      </c>
      <c r="K1439" t="s">
        <v>986</v>
      </c>
      <c r="L1439">
        <v>923</v>
      </c>
      <c r="N1439" t="s">
        <v>3062</v>
      </c>
      <c r="O1439" t="s">
        <v>2555</v>
      </c>
      <c r="P1439">
        <v>424</v>
      </c>
      <c r="Q1439" t="s">
        <v>3131</v>
      </c>
      <c r="R1439" s="2">
        <v>244481</v>
      </c>
      <c r="S1439" s="2">
        <v>244482</v>
      </c>
      <c r="T1439" t="s">
        <v>3132</v>
      </c>
      <c r="U1439">
        <v>23000188</v>
      </c>
      <c r="V1439" t="s">
        <v>94</v>
      </c>
      <c r="W1439">
        <v>2</v>
      </c>
      <c r="X1439">
        <v>2</v>
      </c>
      <c r="Y1439">
        <v>2</v>
      </c>
      <c r="Z1439">
        <v>2</v>
      </c>
      <c r="AA1439">
        <v>0</v>
      </c>
      <c r="AB1439">
        <v>0</v>
      </c>
      <c r="AC1439">
        <v>0</v>
      </c>
      <c r="AD1439">
        <v>0</v>
      </c>
      <c r="AE1439">
        <v>2</v>
      </c>
      <c r="AF1439">
        <v>2</v>
      </c>
      <c r="AI1439" t="s">
        <v>3091</v>
      </c>
      <c r="AJ1439" t="s">
        <v>989</v>
      </c>
      <c r="AK1439" t="s">
        <v>1007</v>
      </c>
      <c r="AL1439" t="s">
        <v>1008</v>
      </c>
      <c r="AM1439" t="s">
        <v>1009</v>
      </c>
      <c r="AN1439" t="s">
        <v>2538</v>
      </c>
      <c r="AO1439" t="s">
        <v>2539</v>
      </c>
      <c r="AP1439">
        <v>10</v>
      </c>
      <c r="AQ1439">
        <v>1</v>
      </c>
      <c r="AU1439" t="s">
        <v>3133</v>
      </c>
      <c r="AV1439" t="s">
        <v>765</v>
      </c>
      <c r="AW1439" t="s">
        <v>765</v>
      </c>
      <c r="AX1439" t="s">
        <v>990</v>
      </c>
      <c r="AY1439">
        <v>0</v>
      </c>
      <c r="AZ1439" t="s">
        <v>994</v>
      </c>
      <c r="BA1439">
        <v>505744169001535</v>
      </c>
      <c r="BD1439">
        <v>1</v>
      </c>
      <c r="BF1439" t="s">
        <v>1104</v>
      </c>
      <c r="BG1439">
        <v>1333314600</v>
      </c>
      <c r="BH1439" t="s">
        <v>995</v>
      </c>
      <c r="BI1439">
        <v>2</v>
      </c>
      <c r="BJ1439">
        <v>2</v>
      </c>
      <c r="BL1439" t="s">
        <v>2543</v>
      </c>
    </row>
    <row r="1440" spans="3:64">
      <c r="C1440" s="2">
        <v>244482</v>
      </c>
      <c r="D1440" s="2">
        <v>244482</v>
      </c>
      <c r="F1440">
        <v>489</v>
      </c>
      <c r="G1440" t="s">
        <v>2531</v>
      </c>
      <c r="H1440">
        <v>25</v>
      </c>
      <c r="I1440" t="s">
        <v>3088</v>
      </c>
      <c r="J1440" t="s">
        <v>985</v>
      </c>
      <c r="K1440" t="s">
        <v>986</v>
      </c>
      <c r="L1440">
        <v>923</v>
      </c>
      <c r="N1440" t="s">
        <v>3062</v>
      </c>
      <c r="O1440" t="s">
        <v>2555</v>
      </c>
      <c r="P1440">
        <v>424</v>
      </c>
      <c r="Q1440" t="s">
        <v>3131</v>
      </c>
      <c r="R1440" s="2">
        <v>244481</v>
      </c>
      <c r="S1440" s="2">
        <v>244482</v>
      </c>
      <c r="T1440" t="s">
        <v>3132</v>
      </c>
      <c r="U1440">
        <v>23078867</v>
      </c>
      <c r="V1440" t="s">
        <v>173</v>
      </c>
      <c r="W1440">
        <v>10</v>
      </c>
      <c r="X1440">
        <v>10</v>
      </c>
      <c r="Y1440">
        <v>10</v>
      </c>
      <c r="Z1440">
        <v>10</v>
      </c>
      <c r="AA1440">
        <v>0</v>
      </c>
      <c r="AB1440">
        <v>0</v>
      </c>
      <c r="AC1440">
        <v>0</v>
      </c>
      <c r="AD1440">
        <v>0</v>
      </c>
      <c r="AE1440">
        <v>10</v>
      </c>
      <c r="AF1440">
        <v>10</v>
      </c>
      <c r="AI1440" t="s">
        <v>3091</v>
      </c>
      <c r="AJ1440" t="s">
        <v>989</v>
      </c>
      <c r="AK1440" t="s">
        <v>1039</v>
      </c>
      <c r="AL1440" t="s">
        <v>1008</v>
      </c>
      <c r="AM1440" t="s">
        <v>1009</v>
      </c>
      <c r="AN1440" t="s">
        <v>2538</v>
      </c>
      <c r="AO1440" t="s">
        <v>2539</v>
      </c>
      <c r="AP1440">
        <v>10</v>
      </c>
      <c r="AQ1440">
        <v>1</v>
      </c>
      <c r="AU1440" t="s">
        <v>3133</v>
      </c>
      <c r="AV1440" t="s">
        <v>765</v>
      </c>
      <c r="AW1440" t="s">
        <v>765</v>
      </c>
      <c r="AX1440" t="s">
        <v>990</v>
      </c>
      <c r="AY1440">
        <v>0</v>
      </c>
      <c r="AZ1440" t="s">
        <v>994</v>
      </c>
      <c r="BA1440">
        <v>505744169001535</v>
      </c>
      <c r="BD1440">
        <v>1</v>
      </c>
      <c r="BF1440" t="s">
        <v>1104</v>
      </c>
      <c r="BG1440">
        <v>1333314600</v>
      </c>
      <c r="BH1440" t="s">
        <v>995</v>
      </c>
      <c r="BI1440">
        <v>10</v>
      </c>
      <c r="BJ1440">
        <v>10</v>
      </c>
      <c r="BL1440" t="s">
        <v>2543</v>
      </c>
    </row>
    <row r="1441" spans="3:64">
      <c r="C1441" s="2">
        <v>244482</v>
      </c>
      <c r="D1441" s="2">
        <v>244482</v>
      </c>
      <c r="F1441">
        <v>489</v>
      </c>
      <c r="G1441" t="s">
        <v>2531</v>
      </c>
      <c r="H1441">
        <v>25</v>
      </c>
      <c r="I1441" t="s">
        <v>3088</v>
      </c>
      <c r="J1441" t="s">
        <v>985</v>
      </c>
      <c r="K1441" t="s">
        <v>986</v>
      </c>
      <c r="L1441">
        <v>923</v>
      </c>
      <c r="N1441" t="s">
        <v>3062</v>
      </c>
      <c r="O1441" t="s">
        <v>2555</v>
      </c>
      <c r="P1441">
        <v>475</v>
      </c>
      <c r="Q1441" t="s">
        <v>3134</v>
      </c>
      <c r="R1441" s="2">
        <v>244481</v>
      </c>
      <c r="S1441" s="2">
        <v>244482</v>
      </c>
      <c r="T1441" t="s">
        <v>3135</v>
      </c>
      <c r="U1441">
        <v>23000186</v>
      </c>
      <c r="V1441" t="s">
        <v>69</v>
      </c>
      <c r="W1441">
        <v>6</v>
      </c>
      <c r="X1441">
        <v>6</v>
      </c>
      <c r="Y1441">
        <v>6</v>
      </c>
      <c r="Z1441">
        <v>6</v>
      </c>
      <c r="AA1441">
        <v>0</v>
      </c>
      <c r="AB1441">
        <v>0</v>
      </c>
      <c r="AC1441">
        <v>0</v>
      </c>
      <c r="AD1441">
        <v>0</v>
      </c>
      <c r="AE1441">
        <v>6</v>
      </c>
      <c r="AF1441">
        <v>6</v>
      </c>
      <c r="AI1441" t="s">
        <v>3091</v>
      </c>
      <c r="AJ1441" t="s">
        <v>989</v>
      </c>
      <c r="AK1441" t="s">
        <v>1007</v>
      </c>
      <c r="AL1441" t="s">
        <v>1008</v>
      </c>
      <c r="AM1441" t="s">
        <v>1009</v>
      </c>
      <c r="AN1441" t="s">
        <v>2538</v>
      </c>
      <c r="AO1441" t="s">
        <v>2539</v>
      </c>
      <c r="AP1441">
        <v>10</v>
      </c>
      <c r="AQ1441">
        <v>1</v>
      </c>
      <c r="AU1441" t="s">
        <v>3136</v>
      </c>
      <c r="AV1441" t="s">
        <v>765</v>
      </c>
      <c r="AW1441" t="s">
        <v>765</v>
      </c>
      <c r="AX1441" t="s">
        <v>990</v>
      </c>
      <c r="AY1441">
        <v>0</v>
      </c>
      <c r="AZ1441" t="s">
        <v>994</v>
      </c>
      <c r="BA1441">
        <v>505744169001537</v>
      </c>
      <c r="BD1441">
        <v>1</v>
      </c>
      <c r="BF1441" t="s">
        <v>1104</v>
      </c>
      <c r="BG1441">
        <v>1333314600</v>
      </c>
      <c r="BH1441" t="s">
        <v>995</v>
      </c>
      <c r="BI1441">
        <v>6</v>
      </c>
      <c r="BJ1441">
        <v>6</v>
      </c>
      <c r="BL1441" t="s">
        <v>2543</v>
      </c>
    </row>
    <row r="1442" spans="3:64">
      <c r="C1442" s="2">
        <v>244482</v>
      </c>
      <c r="D1442" s="2">
        <v>244482</v>
      </c>
      <c r="F1442">
        <v>489</v>
      </c>
      <c r="G1442" t="s">
        <v>2531</v>
      </c>
      <c r="H1442">
        <v>26</v>
      </c>
      <c r="I1442" t="s">
        <v>3137</v>
      </c>
      <c r="J1442" t="s">
        <v>985</v>
      </c>
      <c r="K1442" t="s">
        <v>986</v>
      </c>
      <c r="L1442">
        <v>923</v>
      </c>
      <c r="N1442" t="s">
        <v>3138</v>
      </c>
      <c r="O1442" t="s">
        <v>3139</v>
      </c>
      <c r="P1442">
        <v>1</v>
      </c>
      <c r="Q1442" t="s">
        <v>3140</v>
      </c>
      <c r="R1442" s="2">
        <v>244481</v>
      </c>
      <c r="S1442" s="2">
        <v>244482</v>
      </c>
      <c r="T1442" t="s">
        <v>3141</v>
      </c>
      <c r="U1442">
        <v>23086969</v>
      </c>
      <c r="V1442" t="s">
        <v>189</v>
      </c>
      <c r="W1442">
        <v>3</v>
      </c>
      <c r="X1442">
        <v>3</v>
      </c>
      <c r="Y1442">
        <v>3</v>
      </c>
      <c r="Z1442">
        <v>3</v>
      </c>
      <c r="AA1442">
        <v>0</v>
      </c>
      <c r="AB1442">
        <v>0</v>
      </c>
      <c r="AC1442">
        <v>0</v>
      </c>
      <c r="AD1442">
        <v>0</v>
      </c>
      <c r="AE1442">
        <v>3</v>
      </c>
      <c r="AF1442">
        <v>3</v>
      </c>
      <c r="AI1442" t="s">
        <v>3142</v>
      </c>
      <c r="AJ1442" t="s">
        <v>989</v>
      </c>
      <c r="AK1442" t="s">
        <v>1039</v>
      </c>
      <c r="AL1442" t="s">
        <v>1008</v>
      </c>
      <c r="AM1442" t="s">
        <v>1009</v>
      </c>
      <c r="AN1442" t="s">
        <v>2538</v>
      </c>
      <c r="AO1442" t="s">
        <v>2539</v>
      </c>
      <c r="AP1442">
        <v>10</v>
      </c>
      <c r="AQ1442">
        <v>1</v>
      </c>
      <c r="AU1442" t="s">
        <v>3143</v>
      </c>
      <c r="AV1442" t="s">
        <v>765</v>
      </c>
      <c r="AW1442" t="s">
        <v>765</v>
      </c>
      <c r="AX1442" t="s">
        <v>990</v>
      </c>
      <c r="AY1442">
        <v>0</v>
      </c>
      <c r="AZ1442" t="s">
        <v>994</v>
      </c>
      <c r="BA1442" t="s">
        <v>3144</v>
      </c>
      <c r="BD1442">
        <v>1</v>
      </c>
      <c r="BG1442">
        <v>1333314600</v>
      </c>
      <c r="BH1442" t="s">
        <v>995</v>
      </c>
      <c r="BI1442">
        <v>3</v>
      </c>
      <c r="BJ1442">
        <v>3</v>
      </c>
      <c r="BK1442">
        <v>1300</v>
      </c>
      <c r="BL1442" t="s">
        <v>2543</v>
      </c>
    </row>
    <row r="1443" spans="3:64">
      <c r="C1443" s="2">
        <v>244482</v>
      </c>
      <c r="D1443" s="2">
        <v>244482</v>
      </c>
      <c r="F1443">
        <v>489</v>
      </c>
      <c r="G1443" t="s">
        <v>2531</v>
      </c>
      <c r="H1443">
        <v>26</v>
      </c>
      <c r="I1443" t="s">
        <v>3137</v>
      </c>
      <c r="J1443" t="s">
        <v>985</v>
      </c>
      <c r="K1443" t="s">
        <v>986</v>
      </c>
      <c r="L1443">
        <v>923</v>
      </c>
      <c r="N1443" t="s">
        <v>3138</v>
      </c>
      <c r="O1443" t="s">
        <v>3139</v>
      </c>
      <c r="P1443">
        <v>1</v>
      </c>
      <c r="Q1443" t="s">
        <v>3140</v>
      </c>
      <c r="R1443" s="2">
        <v>244481</v>
      </c>
      <c r="S1443" s="2">
        <v>244482</v>
      </c>
      <c r="T1443" t="s">
        <v>3141</v>
      </c>
      <c r="U1443">
        <v>23086968</v>
      </c>
      <c r="V1443" t="s">
        <v>247</v>
      </c>
      <c r="W1443">
        <v>3</v>
      </c>
      <c r="X1443">
        <v>3</v>
      </c>
      <c r="Y1443">
        <v>3</v>
      </c>
      <c r="Z1443">
        <v>3</v>
      </c>
      <c r="AA1443">
        <v>0</v>
      </c>
      <c r="AB1443">
        <v>0</v>
      </c>
      <c r="AC1443">
        <v>0</v>
      </c>
      <c r="AD1443">
        <v>0</v>
      </c>
      <c r="AE1443">
        <v>3</v>
      </c>
      <c r="AF1443">
        <v>3</v>
      </c>
      <c r="AI1443" t="s">
        <v>3142</v>
      </c>
      <c r="AJ1443" t="s">
        <v>989</v>
      </c>
      <c r="AK1443" t="s">
        <v>1039</v>
      </c>
      <c r="AL1443" t="s">
        <v>1008</v>
      </c>
      <c r="AM1443" t="s">
        <v>1009</v>
      </c>
      <c r="AN1443" t="s">
        <v>2538</v>
      </c>
      <c r="AO1443" t="s">
        <v>2539</v>
      </c>
      <c r="AP1443">
        <v>10</v>
      </c>
      <c r="AQ1443">
        <v>1</v>
      </c>
      <c r="AU1443" t="s">
        <v>3143</v>
      </c>
      <c r="AV1443" t="s">
        <v>765</v>
      </c>
      <c r="AW1443" t="s">
        <v>765</v>
      </c>
      <c r="AX1443" t="s">
        <v>990</v>
      </c>
      <c r="AY1443">
        <v>0</v>
      </c>
      <c r="AZ1443" t="s">
        <v>994</v>
      </c>
      <c r="BA1443" t="s">
        <v>3144</v>
      </c>
      <c r="BD1443">
        <v>1</v>
      </c>
      <c r="BG1443">
        <v>1333314600</v>
      </c>
      <c r="BH1443" t="s">
        <v>995</v>
      </c>
      <c r="BI1443">
        <v>3</v>
      </c>
      <c r="BJ1443">
        <v>3</v>
      </c>
      <c r="BK1443">
        <v>1300</v>
      </c>
      <c r="BL1443" t="s">
        <v>2543</v>
      </c>
    </row>
    <row r="1444" spans="3:64">
      <c r="C1444" s="2">
        <v>244482</v>
      </c>
      <c r="D1444" s="2">
        <v>244482</v>
      </c>
      <c r="F1444">
        <v>489</v>
      </c>
      <c r="G1444" t="s">
        <v>2531</v>
      </c>
      <c r="H1444">
        <v>26</v>
      </c>
      <c r="I1444" t="s">
        <v>3137</v>
      </c>
      <c r="J1444" t="s">
        <v>985</v>
      </c>
      <c r="K1444" t="s">
        <v>986</v>
      </c>
      <c r="L1444">
        <v>923</v>
      </c>
      <c r="N1444" t="s">
        <v>3138</v>
      </c>
      <c r="O1444" t="s">
        <v>3139</v>
      </c>
      <c r="P1444">
        <v>1</v>
      </c>
      <c r="Q1444" t="s">
        <v>3140</v>
      </c>
      <c r="R1444" s="2">
        <v>244481</v>
      </c>
      <c r="S1444" s="2">
        <v>244482</v>
      </c>
      <c r="T1444" t="s">
        <v>3141</v>
      </c>
      <c r="U1444">
        <v>23086966</v>
      </c>
      <c r="V1444" t="s">
        <v>199</v>
      </c>
      <c r="W1444">
        <v>3</v>
      </c>
      <c r="X1444">
        <v>3</v>
      </c>
      <c r="Y1444">
        <v>3</v>
      </c>
      <c r="Z1444">
        <v>3</v>
      </c>
      <c r="AA1444">
        <v>0</v>
      </c>
      <c r="AB1444">
        <v>0</v>
      </c>
      <c r="AC1444">
        <v>0</v>
      </c>
      <c r="AD1444">
        <v>0</v>
      </c>
      <c r="AE1444">
        <v>3</v>
      </c>
      <c r="AF1444">
        <v>3</v>
      </c>
      <c r="AI1444" t="s">
        <v>3142</v>
      </c>
      <c r="AJ1444" t="s">
        <v>989</v>
      </c>
      <c r="AK1444" t="s">
        <v>1039</v>
      </c>
      <c r="AL1444" t="s">
        <v>1008</v>
      </c>
      <c r="AM1444" t="s">
        <v>1009</v>
      </c>
      <c r="AN1444" t="s">
        <v>2538</v>
      </c>
      <c r="AO1444" t="s">
        <v>2539</v>
      </c>
      <c r="AP1444">
        <v>10</v>
      </c>
      <c r="AQ1444">
        <v>1</v>
      </c>
      <c r="AU1444" t="s">
        <v>3143</v>
      </c>
      <c r="AV1444" t="s">
        <v>765</v>
      </c>
      <c r="AW1444" t="s">
        <v>765</v>
      </c>
      <c r="AX1444" t="s">
        <v>990</v>
      </c>
      <c r="AY1444">
        <v>0</v>
      </c>
      <c r="AZ1444" t="s">
        <v>994</v>
      </c>
      <c r="BA1444" t="s">
        <v>3144</v>
      </c>
      <c r="BD1444">
        <v>1</v>
      </c>
      <c r="BG1444">
        <v>1333314600</v>
      </c>
      <c r="BH1444" t="s">
        <v>995</v>
      </c>
      <c r="BI1444">
        <v>3</v>
      </c>
      <c r="BJ1444">
        <v>3</v>
      </c>
      <c r="BK1444">
        <v>1300</v>
      </c>
      <c r="BL1444" t="s">
        <v>2543</v>
      </c>
    </row>
    <row r="1445" spans="3:64">
      <c r="C1445" s="2">
        <v>244482</v>
      </c>
      <c r="D1445" s="2">
        <v>244482</v>
      </c>
      <c r="F1445">
        <v>489</v>
      </c>
      <c r="G1445" t="s">
        <v>2531</v>
      </c>
      <c r="H1445">
        <v>26</v>
      </c>
      <c r="I1445" t="s">
        <v>3137</v>
      </c>
      <c r="J1445" t="s">
        <v>985</v>
      </c>
      <c r="K1445" t="s">
        <v>986</v>
      </c>
      <c r="L1445">
        <v>923</v>
      </c>
      <c r="N1445" t="s">
        <v>3138</v>
      </c>
      <c r="O1445" t="s">
        <v>3139</v>
      </c>
      <c r="P1445">
        <v>1</v>
      </c>
      <c r="Q1445" t="s">
        <v>3140</v>
      </c>
      <c r="R1445" s="2">
        <v>244481</v>
      </c>
      <c r="S1445" s="2">
        <v>244482</v>
      </c>
      <c r="T1445" t="s">
        <v>3141</v>
      </c>
      <c r="U1445">
        <v>23057688</v>
      </c>
      <c r="V1445" t="s">
        <v>61</v>
      </c>
      <c r="W1445">
        <v>5</v>
      </c>
      <c r="X1445">
        <v>5</v>
      </c>
      <c r="Y1445">
        <v>5</v>
      </c>
      <c r="Z1445">
        <v>5</v>
      </c>
      <c r="AA1445">
        <v>0</v>
      </c>
      <c r="AB1445">
        <v>0</v>
      </c>
      <c r="AC1445">
        <v>0</v>
      </c>
      <c r="AD1445">
        <v>0</v>
      </c>
      <c r="AE1445">
        <v>5</v>
      </c>
      <c r="AF1445">
        <v>5</v>
      </c>
      <c r="AI1445" t="s">
        <v>3142</v>
      </c>
      <c r="AJ1445" t="s">
        <v>989</v>
      </c>
      <c r="AK1445" t="s">
        <v>1007</v>
      </c>
      <c r="AL1445" t="s">
        <v>1008</v>
      </c>
      <c r="AM1445" t="s">
        <v>1009</v>
      </c>
      <c r="AN1445" t="s">
        <v>2538</v>
      </c>
      <c r="AO1445" t="s">
        <v>2539</v>
      </c>
      <c r="AP1445">
        <v>10</v>
      </c>
      <c r="AQ1445">
        <v>1</v>
      </c>
      <c r="AU1445" t="s">
        <v>3143</v>
      </c>
      <c r="AV1445" t="s">
        <v>765</v>
      </c>
      <c r="AW1445" t="s">
        <v>765</v>
      </c>
      <c r="AX1445" t="s">
        <v>990</v>
      </c>
      <c r="AY1445">
        <v>0</v>
      </c>
      <c r="AZ1445" t="s">
        <v>994</v>
      </c>
      <c r="BA1445" t="s">
        <v>3144</v>
      </c>
      <c r="BD1445">
        <v>1</v>
      </c>
      <c r="BG1445">
        <v>1333314600</v>
      </c>
      <c r="BH1445" t="s">
        <v>995</v>
      </c>
      <c r="BI1445">
        <v>5</v>
      </c>
      <c r="BJ1445">
        <v>5</v>
      </c>
      <c r="BK1445">
        <v>1300</v>
      </c>
      <c r="BL1445" t="s">
        <v>2543</v>
      </c>
    </row>
    <row r="1446" spans="3:64">
      <c r="C1446" s="2">
        <v>244482</v>
      </c>
      <c r="D1446" s="2">
        <v>244482</v>
      </c>
      <c r="F1446">
        <v>489</v>
      </c>
      <c r="G1446" t="s">
        <v>2531</v>
      </c>
      <c r="H1446">
        <v>26</v>
      </c>
      <c r="I1446" t="s">
        <v>3137</v>
      </c>
      <c r="J1446" t="s">
        <v>985</v>
      </c>
      <c r="K1446" t="s">
        <v>986</v>
      </c>
      <c r="L1446">
        <v>923</v>
      </c>
      <c r="N1446" t="s">
        <v>3138</v>
      </c>
      <c r="O1446" t="s">
        <v>3139</v>
      </c>
      <c r="P1446">
        <v>1</v>
      </c>
      <c r="Q1446" t="s">
        <v>3140</v>
      </c>
      <c r="R1446" s="2">
        <v>244481</v>
      </c>
      <c r="S1446" s="2">
        <v>244482</v>
      </c>
      <c r="T1446" t="s">
        <v>3141</v>
      </c>
      <c r="U1446">
        <v>23039556</v>
      </c>
      <c r="V1446" t="s">
        <v>267</v>
      </c>
      <c r="W1446">
        <v>1</v>
      </c>
      <c r="X1446">
        <v>5</v>
      </c>
      <c r="Y1446">
        <v>1</v>
      </c>
      <c r="Z1446">
        <v>5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5</v>
      </c>
      <c r="AI1446" t="s">
        <v>3142</v>
      </c>
      <c r="AJ1446" t="s">
        <v>989</v>
      </c>
      <c r="AK1446" t="s">
        <v>1039</v>
      </c>
      <c r="AL1446" t="s">
        <v>1008</v>
      </c>
      <c r="AM1446" t="s">
        <v>1009</v>
      </c>
      <c r="AN1446" t="s">
        <v>2538</v>
      </c>
      <c r="AO1446" t="s">
        <v>2539</v>
      </c>
      <c r="AP1446">
        <v>10</v>
      </c>
      <c r="AQ1446">
        <v>1</v>
      </c>
      <c r="AU1446" t="s">
        <v>3143</v>
      </c>
      <c r="AV1446" t="s">
        <v>1010</v>
      </c>
      <c r="AW1446" t="s">
        <v>765</v>
      </c>
      <c r="AX1446" t="s">
        <v>990</v>
      </c>
      <c r="AY1446">
        <v>0</v>
      </c>
      <c r="AZ1446" t="s">
        <v>994</v>
      </c>
      <c r="BA1446" t="s">
        <v>3144</v>
      </c>
      <c r="BD1446">
        <v>1</v>
      </c>
      <c r="BG1446">
        <v>1333314600</v>
      </c>
      <c r="BH1446" t="s">
        <v>995</v>
      </c>
      <c r="BI1446">
        <v>1</v>
      </c>
      <c r="BJ1446">
        <v>5</v>
      </c>
      <c r="BK1446">
        <v>1300</v>
      </c>
      <c r="BL1446" t="s">
        <v>2543</v>
      </c>
    </row>
    <row r="1447" spans="3:64">
      <c r="C1447" s="2">
        <v>244482</v>
      </c>
      <c r="D1447" s="2">
        <v>244482</v>
      </c>
      <c r="F1447">
        <v>489</v>
      </c>
      <c r="G1447" t="s">
        <v>2531</v>
      </c>
      <c r="H1447">
        <v>26</v>
      </c>
      <c r="I1447" t="s">
        <v>3137</v>
      </c>
      <c r="J1447" t="s">
        <v>985</v>
      </c>
      <c r="K1447" t="s">
        <v>986</v>
      </c>
      <c r="L1447">
        <v>923</v>
      </c>
      <c r="N1447" t="s">
        <v>3145</v>
      </c>
      <c r="O1447" t="s">
        <v>3146</v>
      </c>
      <c r="P1447">
        <v>1</v>
      </c>
      <c r="Q1447" t="s">
        <v>3147</v>
      </c>
      <c r="R1447" s="2">
        <v>244481</v>
      </c>
      <c r="S1447" s="2">
        <v>244482</v>
      </c>
      <c r="T1447" t="s">
        <v>3148</v>
      </c>
      <c r="U1447">
        <v>23086969</v>
      </c>
      <c r="V1447" t="s">
        <v>189</v>
      </c>
      <c r="W1447">
        <v>3</v>
      </c>
      <c r="X1447">
        <v>3</v>
      </c>
      <c r="Y1447">
        <v>3</v>
      </c>
      <c r="Z1447">
        <v>3</v>
      </c>
      <c r="AA1447">
        <v>0</v>
      </c>
      <c r="AB1447">
        <v>0</v>
      </c>
      <c r="AC1447">
        <v>0</v>
      </c>
      <c r="AD1447">
        <v>0</v>
      </c>
      <c r="AE1447">
        <v>3</v>
      </c>
      <c r="AF1447">
        <v>3</v>
      </c>
      <c r="AI1447" t="s">
        <v>3142</v>
      </c>
      <c r="AJ1447" t="s">
        <v>989</v>
      </c>
      <c r="AK1447" t="s">
        <v>1039</v>
      </c>
      <c r="AL1447" t="s">
        <v>1008</v>
      </c>
      <c r="AM1447" t="s">
        <v>1009</v>
      </c>
      <c r="AN1447" t="s">
        <v>2538</v>
      </c>
      <c r="AO1447" t="s">
        <v>2539</v>
      </c>
      <c r="AP1447">
        <v>10</v>
      </c>
      <c r="AQ1447">
        <v>1</v>
      </c>
      <c r="AU1447" t="s">
        <v>3149</v>
      </c>
      <c r="AV1447" t="s">
        <v>765</v>
      </c>
      <c r="AW1447" t="s">
        <v>765</v>
      </c>
      <c r="AX1447" t="s">
        <v>990</v>
      </c>
      <c r="AY1447">
        <v>0</v>
      </c>
      <c r="AZ1447" t="s">
        <v>994</v>
      </c>
      <c r="BA1447" t="s">
        <v>3150</v>
      </c>
      <c r="BD1447">
        <v>1</v>
      </c>
      <c r="BG1447">
        <v>1333314600</v>
      </c>
      <c r="BH1447" t="s">
        <v>995</v>
      </c>
      <c r="BI1447">
        <v>3</v>
      </c>
      <c r="BJ1447">
        <v>3</v>
      </c>
      <c r="BK1447">
        <v>1300</v>
      </c>
      <c r="BL1447" t="s">
        <v>2543</v>
      </c>
    </row>
    <row r="1448" spans="3:64">
      <c r="C1448" s="2">
        <v>244482</v>
      </c>
      <c r="D1448" s="2">
        <v>244482</v>
      </c>
      <c r="F1448">
        <v>489</v>
      </c>
      <c r="G1448" t="s">
        <v>2531</v>
      </c>
      <c r="H1448">
        <v>26</v>
      </c>
      <c r="I1448" t="s">
        <v>3137</v>
      </c>
      <c r="J1448" t="s">
        <v>985</v>
      </c>
      <c r="K1448" t="s">
        <v>986</v>
      </c>
      <c r="L1448">
        <v>923</v>
      </c>
      <c r="N1448" t="s">
        <v>3145</v>
      </c>
      <c r="O1448" t="s">
        <v>3146</v>
      </c>
      <c r="P1448">
        <v>1</v>
      </c>
      <c r="Q1448" t="s">
        <v>3147</v>
      </c>
      <c r="R1448" s="2">
        <v>244481</v>
      </c>
      <c r="S1448" s="2">
        <v>244482</v>
      </c>
      <c r="T1448" t="s">
        <v>3148</v>
      </c>
      <c r="U1448">
        <v>23088348</v>
      </c>
      <c r="V1448" t="s">
        <v>78</v>
      </c>
      <c r="W1448">
        <v>10</v>
      </c>
      <c r="X1448">
        <v>10</v>
      </c>
      <c r="Y1448">
        <v>10</v>
      </c>
      <c r="Z1448">
        <v>10</v>
      </c>
      <c r="AA1448">
        <v>0</v>
      </c>
      <c r="AB1448">
        <v>0</v>
      </c>
      <c r="AC1448">
        <v>0</v>
      </c>
      <c r="AD1448">
        <v>0</v>
      </c>
      <c r="AE1448">
        <v>10</v>
      </c>
      <c r="AF1448">
        <v>10</v>
      </c>
      <c r="AI1448" t="s">
        <v>3142</v>
      </c>
      <c r="AJ1448" t="s">
        <v>989</v>
      </c>
      <c r="AK1448" t="s">
        <v>1007</v>
      </c>
      <c r="AL1448" t="s">
        <v>1008</v>
      </c>
      <c r="AM1448" t="s">
        <v>1009</v>
      </c>
      <c r="AN1448" t="s">
        <v>2538</v>
      </c>
      <c r="AO1448" t="s">
        <v>2539</v>
      </c>
      <c r="AP1448">
        <v>10</v>
      </c>
      <c r="AQ1448">
        <v>1</v>
      </c>
      <c r="AU1448" t="s">
        <v>3149</v>
      </c>
      <c r="AV1448" t="s">
        <v>765</v>
      </c>
      <c r="AW1448" t="s">
        <v>765</v>
      </c>
      <c r="AX1448" t="s">
        <v>990</v>
      </c>
      <c r="AY1448">
        <v>0</v>
      </c>
      <c r="AZ1448" t="s">
        <v>994</v>
      </c>
      <c r="BA1448" t="s">
        <v>3150</v>
      </c>
      <c r="BD1448">
        <v>1</v>
      </c>
      <c r="BG1448">
        <v>1333314600</v>
      </c>
      <c r="BH1448" t="s">
        <v>995</v>
      </c>
      <c r="BI1448">
        <v>10</v>
      </c>
      <c r="BJ1448">
        <v>10</v>
      </c>
      <c r="BK1448">
        <v>1300</v>
      </c>
      <c r="BL1448" t="s">
        <v>2543</v>
      </c>
    </row>
    <row r="1449" spans="3:64">
      <c r="C1449" s="2">
        <v>244482</v>
      </c>
      <c r="D1449" s="2">
        <v>244482</v>
      </c>
      <c r="F1449">
        <v>489</v>
      </c>
      <c r="G1449" t="s">
        <v>2531</v>
      </c>
      <c r="H1449">
        <v>26</v>
      </c>
      <c r="I1449" t="s">
        <v>3137</v>
      </c>
      <c r="J1449" t="s">
        <v>985</v>
      </c>
      <c r="K1449" t="s">
        <v>986</v>
      </c>
      <c r="L1449">
        <v>923</v>
      </c>
      <c r="N1449" t="s">
        <v>3145</v>
      </c>
      <c r="O1449" t="s">
        <v>3146</v>
      </c>
      <c r="P1449">
        <v>1</v>
      </c>
      <c r="Q1449" t="s">
        <v>3147</v>
      </c>
      <c r="R1449" s="2">
        <v>244481</v>
      </c>
      <c r="S1449" s="2">
        <v>244482</v>
      </c>
      <c r="T1449" t="s">
        <v>3148</v>
      </c>
      <c r="U1449">
        <v>23095547</v>
      </c>
      <c r="V1449" t="s">
        <v>144</v>
      </c>
      <c r="W1449">
        <v>6</v>
      </c>
      <c r="X1449">
        <v>6</v>
      </c>
      <c r="Y1449">
        <v>6</v>
      </c>
      <c r="Z1449">
        <v>6</v>
      </c>
      <c r="AA1449">
        <v>0</v>
      </c>
      <c r="AB1449">
        <v>0</v>
      </c>
      <c r="AC1449">
        <v>0</v>
      </c>
      <c r="AD1449">
        <v>0</v>
      </c>
      <c r="AE1449">
        <v>6</v>
      </c>
      <c r="AF1449">
        <v>6</v>
      </c>
      <c r="AI1449" t="s">
        <v>3142</v>
      </c>
      <c r="AJ1449" t="s">
        <v>989</v>
      </c>
      <c r="AK1449" t="s">
        <v>1039</v>
      </c>
      <c r="AL1449" t="s">
        <v>1008</v>
      </c>
      <c r="AM1449" t="s">
        <v>1009</v>
      </c>
      <c r="AN1449" t="s">
        <v>2538</v>
      </c>
      <c r="AO1449" t="s">
        <v>2539</v>
      </c>
      <c r="AP1449">
        <v>10</v>
      </c>
      <c r="AQ1449">
        <v>1</v>
      </c>
      <c r="AU1449" t="s">
        <v>3149</v>
      </c>
      <c r="AV1449" t="s">
        <v>765</v>
      </c>
      <c r="AW1449" t="s">
        <v>765</v>
      </c>
      <c r="AX1449" t="s">
        <v>990</v>
      </c>
      <c r="AY1449">
        <v>0</v>
      </c>
      <c r="AZ1449" t="s">
        <v>994</v>
      </c>
      <c r="BA1449" t="s">
        <v>3150</v>
      </c>
      <c r="BD1449">
        <v>1</v>
      </c>
      <c r="BG1449">
        <v>1333314600</v>
      </c>
      <c r="BH1449" t="s">
        <v>995</v>
      </c>
      <c r="BI1449">
        <v>6</v>
      </c>
      <c r="BJ1449">
        <v>6</v>
      </c>
      <c r="BK1449">
        <v>1300</v>
      </c>
      <c r="BL1449" t="s">
        <v>2543</v>
      </c>
    </row>
    <row r="1450" spans="3:64">
      <c r="C1450" s="2">
        <v>244482</v>
      </c>
      <c r="D1450" s="2">
        <v>244482</v>
      </c>
      <c r="F1450">
        <v>489</v>
      </c>
      <c r="G1450" t="s">
        <v>2531</v>
      </c>
      <c r="H1450">
        <v>26</v>
      </c>
      <c r="I1450" t="s">
        <v>3137</v>
      </c>
      <c r="J1450" t="s">
        <v>985</v>
      </c>
      <c r="K1450" t="s">
        <v>986</v>
      </c>
      <c r="L1450">
        <v>923</v>
      </c>
      <c r="N1450" t="s">
        <v>3145</v>
      </c>
      <c r="O1450" t="s">
        <v>3146</v>
      </c>
      <c r="P1450">
        <v>1</v>
      </c>
      <c r="Q1450" t="s">
        <v>3147</v>
      </c>
      <c r="R1450" s="2">
        <v>244481</v>
      </c>
      <c r="S1450" s="2">
        <v>244482</v>
      </c>
      <c r="T1450" t="s">
        <v>3148</v>
      </c>
      <c r="U1450">
        <v>23057674</v>
      </c>
      <c r="V1450" t="s">
        <v>223</v>
      </c>
      <c r="W1450">
        <v>5</v>
      </c>
      <c r="X1450">
        <v>5</v>
      </c>
      <c r="Y1450">
        <v>5</v>
      </c>
      <c r="Z1450">
        <v>5</v>
      </c>
      <c r="AA1450">
        <v>0</v>
      </c>
      <c r="AB1450">
        <v>0</v>
      </c>
      <c r="AC1450">
        <v>0</v>
      </c>
      <c r="AD1450">
        <v>0</v>
      </c>
      <c r="AE1450">
        <v>5</v>
      </c>
      <c r="AF1450">
        <v>5</v>
      </c>
      <c r="AI1450" t="s">
        <v>3142</v>
      </c>
      <c r="AJ1450" t="s">
        <v>989</v>
      </c>
      <c r="AK1450" t="s">
        <v>1039</v>
      </c>
      <c r="AL1450" t="s">
        <v>1008</v>
      </c>
      <c r="AM1450" t="s">
        <v>1009</v>
      </c>
      <c r="AN1450" t="s">
        <v>2538</v>
      </c>
      <c r="AO1450" t="s">
        <v>2539</v>
      </c>
      <c r="AP1450">
        <v>10</v>
      </c>
      <c r="AQ1450">
        <v>1</v>
      </c>
      <c r="AU1450" t="s">
        <v>3149</v>
      </c>
      <c r="AV1450" t="s">
        <v>765</v>
      </c>
      <c r="AW1450" t="s">
        <v>765</v>
      </c>
      <c r="AX1450" t="s">
        <v>990</v>
      </c>
      <c r="AY1450">
        <v>0</v>
      </c>
      <c r="AZ1450" t="s">
        <v>994</v>
      </c>
      <c r="BA1450" t="s">
        <v>3150</v>
      </c>
      <c r="BD1450">
        <v>1</v>
      </c>
      <c r="BG1450">
        <v>1333314600</v>
      </c>
      <c r="BH1450" t="s">
        <v>995</v>
      </c>
      <c r="BI1450">
        <v>5</v>
      </c>
      <c r="BJ1450">
        <v>5</v>
      </c>
      <c r="BK1450">
        <v>1300</v>
      </c>
      <c r="BL1450" t="s">
        <v>2543</v>
      </c>
    </row>
    <row r="1451" spans="3:64">
      <c r="C1451" s="2">
        <v>244482</v>
      </c>
      <c r="D1451" s="2">
        <v>244482</v>
      </c>
      <c r="F1451">
        <v>489</v>
      </c>
      <c r="G1451" t="s">
        <v>2531</v>
      </c>
      <c r="H1451">
        <v>26</v>
      </c>
      <c r="I1451" t="s">
        <v>3137</v>
      </c>
      <c r="J1451" t="s">
        <v>985</v>
      </c>
      <c r="K1451" t="s">
        <v>986</v>
      </c>
      <c r="L1451">
        <v>923</v>
      </c>
      <c r="N1451" t="s">
        <v>3145</v>
      </c>
      <c r="O1451" t="s">
        <v>3146</v>
      </c>
      <c r="P1451">
        <v>1</v>
      </c>
      <c r="Q1451" t="s">
        <v>3147</v>
      </c>
      <c r="R1451" s="2">
        <v>244481</v>
      </c>
      <c r="S1451" s="2">
        <v>244482</v>
      </c>
      <c r="T1451" t="s">
        <v>3148</v>
      </c>
      <c r="U1451">
        <v>23084674</v>
      </c>
      <c r="V1451" t="s">
        <v>19</v>
      </c>
      <c r="W1451">
        <v>5</v>
      </c>
      <c r="X1451">
        <v>2</v>
      </c>
      <c r="Y1451">
        <v>5</v>
      </c>
      <c r="Z1451">
        <v>2</v>
      </c>
      <c r="AA1451">
        <v>0</v>
      </c>
      <c r="AB1451">
        <v>0</v>
      </c>
      <c r="AC1451">
        <v>0</v>
      </c>
      <c r="AD1451">
        <v>0</v>
      </c>
      <c r="AE1451">
        <v>5</v>
      </c>
      <c r="AF1451">
        <v>2</v>
      </c>
      <c r="AI1451" t="s">
        <v>3142</v>
      </c>
      <c r="AJ1451" t="s">
        <v>989</v>
      </c>
      <c r="AK1451" t="s">
        <v>1007</v>
      </c>
      <c r="AL1451" t="s">
        <v>1484</v>
      </c>
      <c r="AM1451" t="s">
        <v>1009</v>
      </c>
      <c r="AN1451" t="s">
        <v>2538</v>
      </c>
      <c r="AO1451" t="s">
        <v>2539</v>
      </c>
      <c r="AP1451">
        <v>10</v>
      </c>
      <c r="AQ1451">
        <v>1</v>
      </c>
      <c r="AU1451" t="s">
        <v>3149</v>
      </c>
      <c r="AV1451" t="s">
        <v>914</v>
      </c>
      <c r="AW1451" t="s">
        <v>765</v>
      </c>
      <c r="AX1451" t="s">
        <v>990</v>
      </c>
      <c r="AY1451">
        <v>0</v>
      </c>
      <c r="AZ1451" t="s">
        <v>994</v>
      </c>
      <c r="BA1451" t="s">
        <v>3150</v>
      </c>
      <c r="BD1451">
        <v>1</v>
      </c>
      <c r="BG1451">
        <v>1333314600</v>
      </c>
      <c r="BH1451" t="s">
        <v>995</v>
      </c>
      <c r="BI1451">
        <v>5</v>
      </c>
      <c r="BJ1451">
        <v>2</v>
      </c>
      <c r="BK1451">
        <v>1300</v>
      </c>
      <c r="BL1451" t="s">
        <v>2543</v>
      </c>
    </row>
    <row r="1452" spans="3:64">
      <c r="C1452" s="2">
        <v>244482</v>
      </c>
      <c r="D1452" s="2">
        <v>244482</v>
      </c>
      <c r="F1452">
        <v>489</v>
      </c>
      <c r="G1452" t="s">
        <v>2531</v>
      </c>
      <c r="H1452">
        <v>26</v>
      </c>
      <c r="I1452" t="s">
        <v>3137</v>
      </c>
      <c r="J1452" t="s">
        <v>985</v>
      </c>
      <c r="K1452" t="s">
        <v>986</v>
      </c>
      <c r="L1452">
        <v>923</v>
      </c>
      <c r="N1452" t="s">
        <v>3145</v>
      </c>
      <c r="O1452" t="s">
        <v>3146</v>
      </c>
      <c r="P1452">
        <v>1</v>
      </c>
      <c r="Q1452" t="s">
        <v>3147</v>
      </c>
      <c r="R1452" s="2">
        <v>244481</v>
      </c>
      <c r="S1452" s="2">
        <v>244482</v>
      </c>
      <c r="T1452" t="s">
        <v>3148</v>
      </c>
      <c r="U1452">
        <v>23057698</v>
      </c>
      <c r="V1452" t="s">
        <v>271</v>
      </c>
      <c r="W1452">
        <v>20</v>
      </c>
      <c r="X1452">
        <v>20</v>
      </c>
      <c r="Y1452">
        <v>20</v>
      </c>
      <c r="Z1452">
        <v>20</v>
      </c>
      <c r="AA1452">
        <v>0</v>
      </c>
      <c r="AB1452">
        <v>0</v>
      </c>
      <c r="AC1452">
        <v>0</v>
      </c>
      <c r="AD1452">
        <v>0</v>
      </c>
      <c r="AE1452">
        <v>20</v>
      </c>
      <c r="AF1452">
        <v>20</v>
      </c>
      <c r="AI1452" t="s">
        <v>3142</v>
      </c>
      <c r="AJ1452" t="s">
        <v>989</v>
      </c>
      <c r="AK1452" t="s">
        <v>1039</v>
      </c>
      <c r="AL1452" t="s">
        <v>1008</v>
      </c>
      <c r="AM1452" t="s">
        <v>1009</v>
      </c>
      <c r="AN1452" t="s">
        <v>2538</v>
      </c>
      <c r="AO1452" t="s">
        <v>2539</v>
      </c>
      <c r="AP1452">
        <v>10</v>
      </c>
      <c r="AQ1452">
        <v>1</v>
      </c>
      <c r="AU1452" t="s">
        <v>3149</v>
      </c>
      <c r="AV1452" t="s">
        <v>765</v>
      </c>
      <c r="AW1452" t="s">
        <v>765</v>
      </c>
      <c r="AX1452" t="s">
        <v>990</v>
      </c>
      <c r="AY1452">
        <v>0</v>
      </c>
      <c r="AZ1452" t="s">
        <v>994</v>
      </c>
      <c r="BA1452" t="s">
        <v>3150</v>
      </c>
      <c r="BD1452">
        <v>1</v>
      </c>
      <c r="BG1452">
        <v>1333314600</v>
      </c>
      <c r="BH1452" t="s">
        <v>995</v>
      </c>
      <c r="BI1452">
        <v>20</v>
      </c>
      <c r="BJ1452">
        <v>20</v>
      </c>
      <c r="BK1452">
        <v>1300</v>
      </c>
      <c r="BL1452" t="s">
        <v>2543</v>
      </c>
    </row>
    <row r="1453" spans="3:64">
      <c r="C1453" s="2">
        <v>244482</v>
      </c>
      <c r="D1453" s="2">
        <v>244482</v>
      </c>
      <c r="F1453">
        <v>489</v>
      </c>
      <c r="G1453" t="s">
        <v>2531</v>
      </c>
      <c r="H1453">
        <v>26</v>
      </c>
      <c r="I1453" t="s">
        <v>3137</v>
      </c>
      <c r="J1453" t="s">
        <v>985</v>
      </c>
      <c r="K1453" t="s">
        <v>986</v>
      </c>
      <c r="L1453">
        <v>923</v>
      </c>
      <c r="N1453" t="s">
        <v>3145</v>
      </c>
      <c r="O1453" t="s">
        <v>3146</v>
      </c>
      <c r="P1453">
        <v>1</v>
      </c>
      <c r="Q1453" t="s">
        <v>3147</v>
      </c>
      <c r="R1453" s="2">
        <v>244481</v>
      </c>
      <c r="S1453" s="2">
        <v>244482</v>
      </c>
      <c r="T1453" t="s">
        <v>3148</v>
      </c>
      <c r="U1453">
        <v>23057677</v>
      </c>
      <c r="V1453" t="s">
        <v>243</v>
      </c>
      <c r="W1453">
        <v>7</v>
      </c>
      <c r="X1453">
        <v>7</v>
      </c>
      <c r="Y1453">
        <v>7</v>
      </c>
      <c r="Z1453">
        <v>7</v>
      </c>
      <c r="AA1453">
        <v>0</v>
      </c>
      <c r="AB1453">
        <v>0</v>
      </c>
      <c r="AC1453">
        <v>0</v>
      </c>
      <c r="AD1453">
        <v>0</v>
      </c>
      <c r="AE1453">
        <v>7</v>
      </c>
      <c r="AF1453">
        <v>7</v>
      </c>
      <c r="AI1453" t="s">
        <v>3142</v>
      </c>
      <c r="AJ1453" t="s">
        <v>989</v>
      </c>
      <c r="AK1453" t="s">
        <v>1039</v>
      </c>
      <c r="AL1453" t="s">
        <v>1008</v>
      </c>
      <c r="AM1453" t="s">
        <v>1009</v>
      </c>
      <c r="AN1453" t="s">
        <v>2538</v>
      </c>
      <c r="AO1453" t="s">
        <v>2539</v>
      </c>
      <c r="AP1453">
        <v>10</v>
      </c>
      <c r="AQ1453">
        <v>1</v>
      </c>
      <c r="AU1453" t="s">
        <v>3149</v>
      </c>
      <c r="AV1453" t="s">
        <v>765</v>
      </c>
      <c r="AW1453" t="s">
        <v>765</v>
      </c>
      <c r="AX1453" t="s">
        <v>990</v>
      </c>
      <c r="AY1453">
        <v>0</v>
      </c>
      <c r="AZ1453" t="s">
        <v>994</v>
      </c>
      <c r="BA1453" t="s">
        <v>3150</v>
      </c>
      <c r="BD1453">
        <v>1</v>
      </c>
      <c r="BG1453">
        <v>1333314600</v>
      </c>
      <c r="BH1453" t="s">
        <v>995</v>
      </c>
      <c r="BI1453">
        <v>7</v>
      </c>
      <c r="BJ1453">
        <v>7</v>
      </c>
      <c r="BK1453">
        <v>1300</v>
      </c>
      <c r="BL1453" t="s">
        <v>2543</v>
      </c>
    </row>
    <row r="1454" spans="3:64">
      <c r="C1454" s="2">
        <v>244482</v>
      </c>
      <c r="D1454" s="2">
        <v>244482</v>
      </c>
      <c r="F1454">
        <v>489</v>
      </c>
      <c r="G1454" t="s">
        <v>2531</v>
      </c>
      <c r="H1454">
        <v>26</v>
      </c>
      <c r="I1454" t="s">
        <v>3137</v>
      </c>
      <c r="J1454" t="s">
        <v>985</v>
      </c>
      <c r="K1454" t="s">
        <v>986</v>
      </c>
      <c r="L1454">
        <v>923</v>
      </c>
      <c r="N1454" t="s">
        <v>3145</v>
      </c>
      <c r="O1454" t="s">
        <v>3146</v>
      </c>
      <c r="P1454">
        <v>1</v>
      </c>
      <c r="Q1454" t="s">
        <v>3147</v>
      </c>
      <c r="R1454" s="2">
        <v>244481</v>
      </c>
      <c r="S1454" s="2">
        <v>244482</v>
      </c>
      <c r="T1454" t="s">
        <v>3148</v>
      </c>
      <c r="U1454">
        <v>23090974</v>
      </c>
      <c r="V1454" t="s">
        <v>211</v>
      </c>
      <c r="W1454">
        <v>3</v>
      </c>
      <c r="X1454">
        <v>3</v>
      </c>
      <c r="Y1454">
        <v>3</v>
      </c>
      <c r="Z1454">
        <v>3</v>
      </c>
      <c r="AA1454">
        <v>0</v>
      </c>
      <c r="AB1454">
        <v>0</v>
      </c>
      <c r="AC1454">
        <v>0</v>
      </c>
      <c r="AD1454">
        <v>0</v>
      </c>
      <c r="AE1454">
        <v>3</v>
      </c>
      <c r="AF1454">
        <v>3</v>
      </c>
      <c r="AI1454" t="s">
        <v>3142</v>
      </c>
      <c r="AJ1454" t="s">
        <v>989</v>
      </c>
      <c r="AK1454" t="s">
        <v>1039</v>
      </c>
      <c r="AL1454" t="s">
        <v>1008</v>
      </c>
      <c r="AM1454" t="s">
        <v>1009</v>
      </c>
      <c r="AN1454" t="s">
        <v>2538</v>
      </c>
      <c r="AO1454" t="s">
        <v>2539</v>
      </c>
      <c r="AP1454">
        <v>10</v>
      </c>
      <c r="AQ1454">
        <v>1</v>
      </c>
      <c r="AU1454" t="s">
        <v>3149</v>
      </c>
      <c r="AV1454" t="s">
        <v>765</v>
      </c>
      <c r="AW1454" t="s">
        <v>765</v>
      </c>
      <c r="AX1454" t="s">
        <v>990</v>
      </c>
      <c r="AY1454">
        <v>0</v>
      </c>
      <c r="AZ1454" t="s">
        <v>994</v>
      </c>
      <c r="BA1454" t="s">
        <v>3150</v>
      </c>
      <c r="BD1454">
        <v>1</v>
      </c>
      <c r="BG1454">
        <v>1333314600</v>
      </c>
      <c r="BH1454" t="s">
        <v>995</v>
      </c>
      <c r="BI1454">
        <v>3</v>
      </c>
      <c r="BJ1454">
        <v>3</v>
      </c>
      <c r="BK1454">
        <v>1300</v>
      </c>
      <c r="BL1454" t="s">
        <v>2543</v>
      </c>
    </row>
    <row r="1455" spans="3:64">
      <c r="C1455" s="2">
        <v>244482</v>
      </c>
      <c r="D1455" s="2">
        <v>244482</v>
      </c>
      <c r="F1455">
        <v>489</v>
      </c>
      <c r="G1455" t="s">
        <v>2531</v>
      </c>
      <c r="H1455">
        <v>26</v>
      </c>
      <c r="I1455" t="s">
        <v>3137</v>
      </c>
      <c r="J1455" t="s">
        <v>985</v>
      </c>
      <c r="K1455" t="s">
        <v>986</v>
      </c>
      <c r="L1455">
        <v>923</v>
      </c>
      <c r="N1455" t="s">
        <v>3145</v>
      </c>
      <c r="O1455" t="s">
        <v>3146</v>
      </c>
      <c r="P1455">
        <v>1</v>
      </c>
      <c r="Q1455" t="s">
        <v>3147</v>
      </c>
      <c r="R1455" s="2">
        <v>244481</v>
      </c>
      <c r="S1455" s="2">
        <v>244482</v>
      </c>
      <c r="T1455" t="s">
        <v>3148</v>
      </c>
      <c r="U1455">
        <v>23057673</v>
      </c>
      <c r="V1455" t="s">
        <v>152</v>
      </c>
      <c r="W1455">
        <v>9</v>
      </c>
      <c r="X1455">
        <v>9</v>
      </c>
      <c r="Y1455">
        <v>9</v>
      </c>
      <c r="Z1455">
        <v>9</v>
      </c>
      <c r="AA1455">
        <v>0</v>
      </c>
      <c r="AB1455">
        <v>0</v>
      </c>
      <c r="AC1455">
        <v>0</v>
      </c>
      <c r="AD1455">
        <v>0</v>
      </c>
      <c r="AE1455">
        <v>9</v>
      </c>
      <c r="AF1455">
        <v>9</v>
      </c>
      <c r="AI1455" t="s">
        <v>3142</v>
      </c>
      <c r="AJ1455" t="s">
        <v>989</v>
      </c>
      <c r="AK1455" t="s">
        <v>1039</v>
      </c>
      <c r="AL1455" t="s">
        <v>1008</v>
      </c>
      <c r="AM1455" t="s">
        <v>1009</v>
      </c>
      <c r="AN1455" t="s">
        <v>2538</v>
      </c>
      <c r="AO1455" t="s">
        <v>2539</v>
      </c>
      <c r="AP1455">
        <v>10</v>
      </c>
      <c r="AQ1455">
        <v>1</v>
      </c>
      <c r="AU1455" t="s">
        <v>3149</v>
      </c>
      <c r="AV1455" t="s">
        <v>765</v>
      </c>
      <c r="AW1455" t="s">
        <v>765</v>
      </c>
      <c r="AX1455" t="s">
        <v>990</v>
      </c>
      <c r="AY1455">
        <v>0</v>
      </c>
      <c r="AZ1455" t="s">
        <v>994</v>
      </c>
      <c r="BA1455" t="s">
        <v>3150</v>
      </c>
      <c r="BD1455">
        <v>1</v>
      </c>
      <c r="BG1455">
        <v>1333314600</v>
      </c>
      <c r="BH1455" t="s">
        <v>995</v>
      </c>
      <c r="BI1455">
        <v>9</v>
      </c>
      <c r="BJ1455">
        <v>9</v>
      </c>
      <c r="BK1455">
        <v>1300</v>
      </c>
      <c r="BL1455" t="s">
        <v>2543</v>
      </c>
    </row>
    <row r="1456" spans="3:64">
      <c r="C1456" s="2">
        <v>244482</v>
      </c>
      <c r="D1456" s="2">
        <v>244482</v>
      </c>
      <c r="F1456">
        <v>489</v>
      </c>
      <c r="G1456" t="s">
        <v>2531</v>
      </c>
      <c r="H1456">
        <v>26</v>
      </c>
      <c r="I1456" t="s">
        <v>3137</v>
      </c>
      <c r="J1456" t="s">
        <v>985</v>
      </c>
      <c r="K1456" t="s">
        <v>986</v>
      </c>
      <c r="L1456">
        <v>923</v>
      </c>
      <c r="N1456" t="s">
        <v>3145</v>
      </c>
      <c r="O1456" t="s">
        <v>3146</v>
      </c>
      <c r="P1456">
        <v>1</v>
      </c>
      <c r="Q1456" t="s">
        <v>3147</v>
      </c>
      <c r="R1456" s="2">
        <v>244481</v>
      </c>
      <c r="S1456" s="2">
        <v>244482</v>
      </c>
      <c r="T1456" t="s">
        <v>3148</v>
      </c>
      <c r="U1456">
        <v>23090975</v>
      </c>
      <c r="V1456" t="s">
        <v>249</v>
      </c>
      <c r="W1456">
        <v>3</v>
      </c>
      <c r="X1456">
        <v>3</v>
      </c>
      <c r="Y1456">
        <v>3</v>
      </c>
      <c r="Z1456">
        <v>3</v>
      </c>
      <c r="AA1456">
        <v>0</v>
      </c>
      <c r="AB1456">
        <v>0</v>
      </c>
      <c r="AC1456">
        <v>0</v>
      </c>
      <c r="AD1456">
        <v>0</v>
      </c>
      <c r="AE1456">
        <v>3</v>
      </c>
      <c r="AF1456">
        <v>3</v>
      </c>
      <c r="AI1456" t="s">
        <v>3142</v>
      </c>
      <c r="AJ1456" t="s">
        <v>989</v>
      </c>
      <c r="AK1456" t="s">
        <v>1039</v>
      </c>
      <c r="AL1456" t="s">
        <v>1008</v>
      </c>
      <c r="AM1456" t="s">
        <v>1009</v>
      </c>
      <c r="AN1456" t="s">
        <v>2538</v>
      </c>
      <c r="AO1456" t="s">
        <v>2539</v>
      </c>
      <c r="AP1456">
        <v>10</v>
      </c>
      <c r="AQ1456">
        <v>1</v>
      </c>
      <c r="AU1456" t="s">
        <v>3149</v>
      </c>
      <c r="AV1456" t="s">
        <v>765</v>
      </c>
      <c r="AW1456" t="s">
        <v>765</v>
      </c>
      <c r="AX1456" t="s">
        <v>990</v>
      </c>
      <c r="AY1456">
        <v>0</v>
      </c>
      <c r="AZ1456" t="s">
        <v>994</v>
      </c>
      <c r="BA1456" t="s">
        <v>3150</v>
      </c>
      <c r="BD1456">
        <v>1</v>
      </c>
      <c r="BG1456">
        <v>1333314600</v>
      </c>
      <c r="BH1456" t="s">
        <v>995</v>
      </c>
      <c r="BI1456">
        <v>3</v>
      </c>
      <c r="BJ1456">
        <v>3</v>
      </c>
      <c r="BK1456">
        <v>1300</v>
      </c>
      <c r="BL1456" t="s">
        <v>2543</v>
      </c>
    </row>
    <row r="1457" spans="3:64">
      <c r="C1457" s="2">
        <v>244482</v>
      </c>
      <c r="D1457" s="2">
        <v>244482</v>
      </c>
      <c r="F1457">
        <v>489</v>
      </c>
      <c r="G1457" t="s">
        <v>2531</v>
      </c>
      <c r="H1457">
        <v>26</v>
      </c>
      <c r="I1457" t="s">
        <v>3137</v>
      </c>
      <c r="J1457" t="s">
        <v>985</v>
      </c>
      <c r="K1457" t="s">
        <v>986</v>
      </c>
      <c r="L1457">
        <v>923</v>
      </c>
      <c r="N1457" t="s">
        <v>3151</v>
      </c>
      <c r="O1457" t="s">
        <v>3152</v>
      </c>
      <c r="P1457">
        <v>1</v>
      </c>
      <c r="Q1457" t="s">
        <v>3153</v>
      </c>
      <c r="R1457" s="2">
        <v>244481</v>
      </c>
      <c r="S1457" s="2">
        <v>244482</v>
      </c>
      <c r="T1457" t="s">
        <v>3154</v>
      </c>
      <c r="U1457">
        <v>23000193</v>
      </c>
      <c r="V1457" t="s">
        <v>110</v>
      </c>
      <c r="W1457">
        <v>2</v>
      </c>
      <c r="X1457">
        <v>2</v>
      </c>
      <c r="Y1457">
        <v>2</v>
      </c>
      <c r="Z1457">
        <v>2</v>
      </c>
      <c r="AA1457">
        <v>0</v>
      </c>
      <c r="AB1457">
        <v>0</v>
      </c>
      <c r="AC1457">
        <v>0</v>
      </c>
      <c r="AD1457">
        <v>0</v>
      </c>
      <c r="AE1457">
        <v>2</v>
      </c>
      <c r="AF1457">
        <v>2</v>
      </c>
      <c r="AI1457" t="s">
        <v>3142</v>
      </c>
      <c r="AJ1457" t="s">
        <v>989</v>
      </c>
      <c r="AK1457" t="s">
        <v>1007</v>
      </c>
      <c r="AL1457" t="s">
        <v>1008</v>
      </c>
      <c r="AM1457" t="s">
        <v>1009</v>
      </c>
      <c r="AN1457" t="s">
        <v>2538</v>
      </c>
      <c r="AO1457" t="s">
        <v>2539</v>
      </c>
      <c r="AP1457">
        <v>10</v>
      </c>
      <c r="AQ1457">
        <v>1</v>
      </c>
      <c r="AU1457" t="s">
        <v>3155</v>
      </c>
      <c r="AV1457" t="s">
        <v>765</v>
      </c>
      <c r="AW1457" t="s">
        <v>765</v>
      </c>
      <c r="AX1457" t="s">
        <v>990</v>
      </c>
      <c r="AY1457">
        <v>0</v>
      </c>
      <c r="AZ1457" t="s">
        <v>994</v>
      </c>
      <c r="BA1457" t="s">
        <v>3156</v>
      </c>
      <c r="BD1457">
        <v>1</v>
      </c>
      <c r="BG1457">
        <v>1333314600</v>
      </c>
      <c r="BH1457" t="s">
        <v>995</v>
      </c>
      <c r="BI1457">
        <v>2</v>
      </c>
      <c r="BJ1457">
        <v>2</v>
      </c>
      <c r="BK1457">
        <v>1300</v>
      </c>
      <c r="BL1457" t="s">
        <v>2543</v>
      </c>
    </row>
    <row r="1458" spans="3:64">
      <c r="C1458" s="2">
        <v>244482</v>
      </c>
      <c r="D1458" s="2">
        <v>244482</v>
      </c>
      <c r="F1458">
        <v>489</v>
      </c>
      <c r="G1458" t="s">
        <v>2531</v>
      </c>
      <c r="H1458">
        <v>26</v>
      </c>
      <c r="I1458" t="s">
        <v>3137</v>
      </c>
      <c r="J1458" t="s">
        <v>985</v>
      </c>
      <c r="K1458" t="s">
        <v>986</v>
      </c>
      <c r="L1458">
        <v>923</v>
      </c>
      <c r="N1458" t="s">
        <v>3151</v>
      </c>
      <c r="O1458" t="s">
        <v>3152</v>
      </c>
      <c r="P1458">
        <v>1</v>
      </c>
      <c r="Q1458" t="s">
        <v>3153</v>
      </c>
      <c r="R1458" s="2">
        <v>244481</v>
      </c>
      <c r="S1458" s="2">
        <v>244482</v>
      </c>
      <c r="T1458" t="s">
        <v>3154</v>
      </c>
      <c r="U1458">
        <v>23090974</v>
      </c>
      <c r="V1458" t="s">
        <v>211</v>
      </c>
      <c r="W1458">
        <v>3</v>
      </c>
      <c r="X1458">
        <v>3</v>
      </c>
      <c r="Y1458">
        <v>3</v>
      </c>
      <c r="Z1458">
        <v>3</v>
      </c>
      <c r="AA1458">
        <v>0</v>
      </c>
      <c r="AB1458">
        <v>0</v>
      </c>
      <c r="AC1458">
        <v>0</v>
      </c>
      <c r="AD1458">
        <v>0</v>
      </c>
      <c r="AE1458">
        <v>3</v>
      </c>
      <c r="AF1458">
        <v>3</v>
      </c>
      <c r="AI1458" t="s">
        <v>3142</v>
      </c>
      <c r="AJ1458" t="s">
        <v>989</v>
      </c>
      <c r="AK1458" t="s">
        <v>1039</v>
      </c>
      <c r="AL1458" t="s">
        <v>1008</v>
      </c>
      <c r="AM1458" t="s">
        <v>1009</v>
      </c>
      <c r="AN1458" t="s">
        <v>2538</v>
      </c>
      <c r="AO1458" t="s">
        <v>2539</v>
      </c>
      <c r="AP1458">
        <v>10</v>
      </c>
      <c r="AQ1458">
        <v>1</v>
      </c>
      <c r="AU1458" t="s">
        <v>3155</v>
      </c>
      <c r="AV1458" t="s">
        <v>765</v>
      </c>
      <c r="AW1458" t="s">
        <v>765</v>
      </c>
      <c r="AX1458" t="s">
        <v>990</v>
      </c>
      <c r="AY1458">
        <v>0</v>
      </c>
      <c r="AZ1458" t="s">
        <v>994</v>
      </c>
      <c r="BA1458" t="s">
        <v>3156</v>
      </c>
      <c r="BD1458">
        <v>1</v>
      </c>
      <c r="BG1458">
        <v>1333314600</v>
      </c>
      <c r="BH1458" t="s">
        <v>995</v>
      </c>
      <c r="BI1458">
        <v>3</v>
      </c>
      <c r="BJ1458">
        <v>3</v>
      </c>
      <c r="BK1458">
        <v>1300</v>
      </c>
      <c r="BL1458" t="s">
        <v>2543</v>
      </c>
    </row>
    <row r="1459" spans="3:64">
      <c r="C1459" s="2">
        <v>244482</v>
      </c>
      <c r="D1459" s="2">
        <v>244482</v>
      </c>
      <c r="F1459">
        <v>489</v>
      </c>
      <c r="G1459" t="s">
        <v>2531</v>
      </c>
      <c r="H1459">
        <v>26</v>
      </c>
      <c r="I1459" t="s">
        <v>3137</v>
      </c>
      <c r="J1459" t="s">
        <v>985</v>
      </c>
      <c r="K1459" t="s">
        <v>986</v>
      </c>
      <c r="L1459">
        <v>923</v>
      </c>
      <c r="N1459" t="s">
        <v>3151</v>
      </c>
      <c r="O1459" t="s">
        <v>3152</v>
      </c>
      <c r="P1459">
        <v>1</v>
      </c>
      <c r="Q1459" t="s">
        <v>3153</v>
      </c>
      <c r="R1459" s="2">
        <v>244481</v>
      </c>
      <c r="S1459" s="2">
        <v>244482</v>
      </c>
      <c r="T1459" t="s">
        <v>3154</v>
      </c>
      <c r="U1459">
        <v>23090975</v>
      </c>
      <c r="V1459" t="s">
        <v>249</v>
      </c>
      <c r="W1459">
        <v>3</v>
      </c>
      <c r="X1459">
        <v>3</v>
      </c>
      <c r="Y1459">
        <v>3</v>
      </c>
      <c r="Z1459">
        <v>3</v>
      </c>
      <c r="AA1459">
        <v>0</v>
      </c>
      <c r="AB1459">
        <v>0</v>
      </c>
      <c r="AC1459">
        <v>0</v>
      </c>
      <c r="AD1459">
        <v>0</v>
      </c>
      <c r="AE1459">
        <v>3</v>
      </c>
      <c r="AF1459">
        <v>3</v>
      </c>
      <c r="AI1459" t="s">
        <v>3142</v>
      </c>
      <c r="AJ1459" t="s">
        <v>989</v>
      </c>
      <c r="AK1459" t="s">
        <v>1039</v>
      </c>
      <c r="AL1459" t="s">
        <v>1008</v>
      </c>
      <c r="AM1459" t="s">
        <v>1009</v>
      </c>
      <c r="AN1459" t="s">
        <v>2538</v>
      </c>
      <c r="AO1459" t="s">
        <v>2539</v>
      </c>
      <c r="AP1459">
        <v>10</v>
      </c>
      <c r="AQ1459">
        <v>1</v>
      </c>
      <c r="AU1459" t="s">
        <v>3155</v>
      </c>
      <c r="AV1459" t="s">
        <v>765</v>
      </c>
      <c r="AW1459" t="s">
        <v>765</v>
      </c>
      <c r="AX1459" t="s">
        <v>990</v>
      </c>
      <c r="AY1459">
        <v>0</v>
      </c>
      <c r="AZ1459" t="s">
        <v>994</v>
      </c>
      <c r="BA1459" t="s">
        <v>3156</v>
      </c>
      <c r="BD1459">
        <v>1</v>
      </c>
      <c r="BG1459">
        <v>1333314600</v>
      </c>
      <c r="BH1459" t="s">
        <v>995</v>
      </c>
      <c r="BI1459">
        <v>3</v>
      </c>
      <c r="BJ1459">
        <v>3</v>
      </c>
      <c r="BK1459">
        <v>1300</v>
      </c>
      <c r="BL1459" t="s">
        <v>2543</v>
      </c>
    </row>
    <row r="1460" spans="3:64">
      <c r="C1460" s="2">
        <v>244482</v>
      </c>
      <c r="D1460" s="2">
        <v>244482</v>
      </c>
      <c r="F1460">
        <v>489</v>
      </c>
      <c r="G1460" t="s">
        <v>2531</v>
      </c>
      <c r="H1460">
        <v>26</v>
      </c>
      <c r="I1460" t="s">
        <v>3137</v>
      </c>
      <c r="J1460" t="s">
        <v>985</v>
      </c>
      <c r="K1460" t="s">
        <v>986</v>
      </c>
      <c r="L1460">
        <v>923</v>
      </c>
      <c r="N1460" t="s">
        <v>3151</v>
      </c>
      <c r="O1460" t="s">
        <v>3152</v>
      </c>
      <c r="P1460">
        <v>1</v>
      </c>
      <c r="Q1460" t="s">
        <v>3153</v>
      </c>
      <c r="R1460" s="2">
        <v>244481</v>
      </c>
      <c r="S1460" s="2">
        <v>244482</v>
      </c>
      <c r="T1460" t="s">
        <v>3154</v>
      </c>
      <c r="U1460">
        <v>23000187</v>
      </c>
      <c r="V1460" t="s">
        <v>102</v>
      </c>
      <c r="W1460">
        <v>6</v>
      </c>
      <c r="X1460">
        <v>6</v>
      </c>
      <c r="Y1460">
        <v>6</v>
      </c>
      <c r="Z1460">
        <v>6</v>
      </c>
      <c r="AA1460">
        <v>0</v>
      </c>
      <c r="AB1460">
        <v>0</v>
      </c>
      <c r="AC1460">
        <v>0</v>
      </c>
      <c r="AD1460">
        <v>0</v>
      </c>
      <c r="AE1460">
        <v>6</v>
      </c>
      <c r="AF1460">
        <v>6</v>
      </c>
      <c r="AI1460" t="s">
        <v>3142</v>
      </c>
      <c r="AJ1460" t="s">
        <v>989</v>
      </c>
      <c r="AK1460" t="s">
        <v>1007</v>
      </c>
      <c r="AL1460" t="s">
        <v>1008</v>
      </c>
      <c r="AM1460" t="s">
        <v>1009</v>
      </c>
      <c r="AN1460" t="s">
        <v>2538</v>
      </c>
      <c r="AO1460" t="s">
        <v>2539</v>
      </c>
      <c r="AP1460">
        <v>10</v>
      </c>
      <c r="AQ1460">
        <v>1</v>
      </c>
      <c r="AU1460" t="s">
        <v>3155</v>
      </c>
      <c r="AV1460" t="s">
        <v>765</v>
      </c>
      <c r="AW1460" t="s">
        <v>765</v>
      </c>
      <c r="AX1460" t="s">
        <v>990</v>
      </c>
      <c r="AY1460">
        <v>0</v>
      </c>
      <c r="AZ1460" t="s">
        <v>994</v>
      </c>
      <c r="BA1460" t="s">
        <v>3156</v>
      </c>
      <c r="BD1460">
        <v>1</v>
      </c>
      <c r="BG1460">
        <v>1333314600</v>
      </c>
      <c r="BH1460" t="s">
        <v>995</v>
      </c>
      <c r="BI1460">
        <v>6</v>
      </c>
      <c r="BJ1460">
        <v>6</v>
      </c>
      <c r="BK1460">
        <v>1300</v>
      </c>
      <c r="BL1460" t="s">
        <v>2543</v>
      </c>
    </row>
    <row r="1461" spans="3:64">
      <c r="C1461" s="2">
        <v>244482</v>
      </c>
      <c r="D1461" s="2">
        <v>244482</v>
      </c>
      <c r="F1461">
        <v>489</v>
      </c>
      <c r="G1461" t="s">
        <v>2531</v>
      </c>
      <c r="H1461">
        <v>26</v>
      </c>
      <c r="I1461" t="s">
        <v>3137</v>
      </c>
      <c r="J1461" t="s">
        <v>985</v>
      </c>
      <c r="K1461" t="s">
        <v>986</v>
      </c>
      <c r="L1461">
        <v>923</v>
      </c>
      <c r="N1461" t="s">
        <v>3151</v>
      </c>
      <c r="O1461" t="s">
        <v>3152</v>
      </c>
      <c r="P1461">
        <v>1</v>
      </c>
      <c r="Q1461" t="s">
        <v>3153</v>
      </c>
      <c r="R1461" s="2">
        <v>244481</v>
      </c>
      <c r="S1461" s="2">
        <v>244482</v>
      </c>
      <c r="T1461" t="s">
        <v>3154</v>
      </c>
      <c r="U1461">
        <v>23057672</v>
      </c>
      <c r="V1461" t="s">
        <v>136</v>
      </c>
      <c r="W1461">
        <v>5</v>
      </c>
      <c r="X1461">
        <v>5</v>
      </c>
      <c r="Y1461">
        <v>5</v>
      </c>
      <c r="Z1461">
        <v>5</v>
      </c>
      <c r="AA1461">
        <v>0</v>
      </c>
      <c r="AB1461">
        <v>0</v>
      </c>
      <c r="AC1461">
        <v>0</v>
      </c>
      <c r="AD1461">
        <v>0</v>
      </c>
      <c r="AE1461">
        <v>5</v>
      </c>
      <c r="AF1461">
        <v>5</v>
      </c>
      <c r="AI1461" t="s">
        <v>3142</v>
      </c>
      <c r="AJ1461" t="s">
        <v>989</v>
      </c>
      <c r="AK1461" t="s">
        <v>1039</v>
      </c>
      <c r="AL1461" t="s">
        <v>1008</v>
      </c>
      <c r="AM1461" t="s">
        <v>1009</v>
      </c>
      <c r="AN1461" t="s">
        <v>2538</v>
      </c>
      <c r="AO1461" t="s">
        <v>2539</v>
      </c>
      <c r="AP1461">
        <v>10</v>
      </c>
      <c r="AQ1461">
        <v>1</v>
      </c>
      <c r="AU1461" t="s">
        <v>3155</v>
      </c>
      <c r="AV1461" t="s">
        <v>765</v>
      </c>
      <c r="AW1461" t="s">
        <v>765</v>
      </c>
      <c r="AX1461" t="s">
        <v>990</v>
      </c>
      <c r="AY1461">
        <v>0</v>
      </c>
      <c r="AZ1461" t="s">
        <v>994</v>
      </c>
      <c r="BA1461" t="s">
        <v>3156</v>
      </c>
      <c r="BD1461">
        <v>1</v>
      </c>
      <c r="BG1461">
        <v>1333314600</v>
      </c>
      <c r="BH1461" t="s">
        <v>995</v>
      </c>
      <c r="BI1461">
        <v>5</v>
      </c>
      <c r="BJ1461">
        <v>5</v>
      </c>
      <c r="BK1461">
        <v>1300</v>
      </c>
      <c r="BL1461" t="s">
        <v>2543</v>
      </c>
    </row>
    <row r="1462" spans="3:64">
      <c r="C1462" s="2">
        <v>244482</v>
      </c>
      <c r="D1462" s="2">
        <v>244482</v>
      </c>
      <c r="F1462">
        <v>489</v>
      </c>
      <c r="G1462" t="s">
        <v>2531</v>
      </c>
      <c r="H1462">
        <v>26</v>
      </c>
      <c r="I1462" t="s">
        <v>3137</v>
      </c>
      <c r="J1462" t="s">
        <v>985</v>
      </c>
      <c r="K1462" t="s">
        <v>986</v>
      </c>
      <c r="L1462">
        <v>923</v>
      </c>
      <c r="N1462" t="s">
        <v>3151</v>
      </c>
      <c r="O1462" t="s">
        <v>3152</v>
      </c>
      <c r="P1462">
        <v>1</v>
      </c>
      <c r="Q1462" t="s">
        <v>3153</v>
      </c>
      <c r="R1462" s="2">
        <v>244481</v>
      </c>
      <c r="S1462" s="2">
        <v>244482</v>
      </c>
      <c r="T1462" t="s">
        <v>3154</v>
      </c>
      <c r="U1462">
        <v>23090977</v>
      </c>
      <c r="V1462" t="s">
        <v>98</v>
      </c>
      <c r="W1462">
        <v>3</v>
      </c>
      <c r="X1462">
        <v>3</v>
      </c>
      <c r="Y1462">
        <v>3</v>
      </c>
      <c r="Z1462">
        <v>3</v>
      </c>
      <c r="AA1462">
        <v>0</v>
      </c>
      <c r="AB1462">
        <v>0</v>
      </c>
      <c r="AC1462">
        <v>0</v>
      </c>
      <c r="AD1462">
        <v>0</v>
      </c>
      <c r="AE1462">
        <v>3</v>
      </c>
      <c r="AF1462">
        <v>3</v>
      </c>
      <c r="AI1462" t="s">
        <v>3142</v>
      </c>
      <c r="AJ1462" t="s">
        <v>989</v>
      </c>
      <c r="AK1462" t="s">
        <v>1007</v>
      </c>
      <c r="AL1462" t="s">
        <v>1008</v>
      </c>
      <c r="AM1462" t="s">
        <v>1009</v>
      </c>
      <c r="AN1462" t="s">
        <v>2538</v>
      </c>
      <c r="AO1462" t="s">
        <v>2539</v>
      </c>
      <c r="AP1462">
        <v>10</v>
      </c>
      <c r="AQ1462">
        <v>1</v>
      </c>
      <c r="AU1462" t="s">
        <v>3155</v>
      </c>
      <c r="AV1462" t="s">
        <v>765</v>
      </c>
      <c r="AW1462" t="s">
        <v>765</v>
      </c>
      <c r="AX1462" t="s">
        <v>990</v>
      </c>
      <c r="AY1462">
        <v>0</v>
      </c>
      <c r="AZ1462" t="s">
        <v>994</v>
      </c>
      <c r="BA1462" t="s">
        <v>3156</v>
      </c>
      <c r="BD1462">
        <v>1</v>
      </c>
      <c r="BG1462">
        <v>1333314600</v>
      </c>
      <c r="BH1462" t="s">
        <v>995</v>
      </c>
      <c r="BI1462">
        <v>3</v>
      </c>
      <c r="BJ1462">
        <v>3</v>
      </c>
      <c r="BK1462">
        <v>1300</v>
      </c>
      <c r="BL1462" t="s">
        <v>2543</v>
      </c>
    </row>
    <row r="1463" spans="3:64">
      <c r="C1463" s="2">
        <v>244482</v>
      </c>
      <c r="D1463" s="2">
        <v>244482</v>
      </c>
      <c r="F1463">
        <v>489</v>
      </c>
      <c r="G1463" t="s">
        <v>2531</v>
      </c>
      <c r="H1463">
        <v>26</v>
      </c>
      <c r="I1463" t="s">
        <v>3137</v>
      </c>
      <c r="J1463" t="s">
        <v>985</v>
      </c>
      <c r="K1463" t="s">
        <v>986</v>
      </c>
      <c r="L1463">
        <v>923</v>
      </c>
      <c r="N1463" t="s">
        <v>3151</v>
      </c>
      <c r="O1463" t="s">
        <v>3152</v>
      </c>
      <c r="P1463">
        <v>1</v>
      </c>
      <c r="Q1463" t="s">
        <v>3153</v>
      </c>
      <c r="R1463" s="2">
        <v>244481</v>
      </c>
      <c r="S1463" s="2">
        <v>244482</v>
      </c>
      <c r="T1463" t="s">
        <v>3154</v>
      </c>
      <c r="U1463">
        <v>23015189</v>
      </c>
      <c r="V1463" t="s">
        <v>132</v>
      </c>
      <c r="W1463">
        <v>5</v>
      </c>
      <c r="X1463">
        <v>5</v>
      </c>
      <c r="Y1463">
        <v>5</v>
      </c>
      <c r="Z1463">
        <v>5</v>
      </c>
      <c r="AA1463">
        <v>0</v>
      </c>
      <c r="AB1463">
        <v>0</v>
      </c>
      <c r="AC1463">
        <v>0</v>
      </c>
      <c r="AD1463">
        <v>0</v>
      </c>
      <c r="AE1463">
        <v>5</v>
      </c>
      <c r="AF1463">
        <v>5</v>
      </c>
      <c r="AI1463" t="s">
        <v>3142</v>
      </c>
      <c r="AJ1463" t="s">
        <v>989</v>
      </c>
      <c r="AK1463" t="s">
        <v>1039</v>
      </c>
      <c r="AL1463" t="s">
        <v>1008</v>
      </c>
      <c r="AM1463" t="s">
        <v>1009</v>
      </c>
      <c r="AN1463" t="s">
        <v>2538</v>
      </c>
      <c r="AO1463" t="s">
        <v>2539</v>
      </c>
      <c r="AP1463">
        <v>10</v>
      </c>
      <c r="AQ1463">
        <v>1</v>
      </c>
      <c r="AU1463" t="s">
        <v>3155</v>
      </c>
      <c r="AV1463" t="s">
        <v>765</v>
      </c>
      <c r="AW1463" t="s">
        <v>765</v>
      </c>
      <c r="AX1463" t="s">
        <v>990</v>
      </c>
      <c r="AY1463">
        <v>0</v>
      </c>
      <c r="AZ1463" t="s">
        <v>994</v>
      </c>
      <c r="BA1463" t="s">
        <v>3156</v>
      </c>
      <c r="BD1463">
        <v>1</v>
      </c>
      <c r="BG1463">
        <v>1333314600</v>
      </c>
      <c r="BH1463" t="s">
        <v>995</v>
      </c>
      <c r="BI1463">
        <v>5</v>
      </c>
      <c r="BJ1463">
        <v>5</v>
      </c>
      <c r="BK1463">
        <v>1300</v>
      </c>
      <c r="BL1463" t="s">
        <v>2543</v>
      </c>
    </row>
    <row r="1464" spans="3:64">
      <c r="C1464" s="2">
        <v>244482</v>
      </c>
      <c r="D1464" s="2">
        <v>244482</v>
      </c>
      <c r="F1464">
        <v>489</v>
      </c>
      <c r="G1464" t="s">
        <v>2531</v>
      </c>
      <c r="H1464">
        <v>26</v>
      </c>
      <c r="I1464" t="s">
        <v>3137</v>
      </c>
      <c r="J1464" t="s">
        <v>985</v>
      </c>
      <c r="K1464" t="s">
        <v>986</v>
      </c>
      <c r="L1464">
        <v>923</v>
      </c>
      <c r="N1464" t="s">
        <v>3151</v>
      </c>
      <c r="O1464" t="s">
        <v>3152</v>
      </c>
      <c r="P1464">
        <v>1</v>
      </c>
      <c r="Q1464" t="s">
        <v>3153</v>
      </c>
      <c r="R1464" s="2">
        <v>244481</v>
      </c>
      <c r="S1464" s="2">
        <v>244482</v>
      </c>
      <c r="T1464" t="s">
        <v>3154</v>
      </c>
      <c r="U1464">
        <v>23057688</v>
      </c>
      <c r="V1464" t="s">
        <v>61</v>
      </c>
      <c r="W1464">
        <v>5</v>
      </c>
      <c r="X1464">
        <v>5</v>
      </c>
      <c r="Y1464">
        <v>5</v>
      </c>
      <c r="Z1464">
        <v>5</v>
      </c>
      <c r="AA1464">
        <v>0</v>
      </c>
      <c r="AB1464">
        <v>0</v>
      </c>
      <c r="AC1464">
        <v>0</v>
      </c>
      <c r="AD1464">
        <v>0</v>
      </c>
      <c r="AE1464">
        <v>5</v>
      </c>
      <c r="AF1464">
        <v>5</v>
      </c>
      <c r="AI1464" t="s">
        <v>3142</v>
      </c>
      <c r="AJ1464" t="s">
        <v>989</v>
      </c>
      <c r="AK1464" t="s">
        <v>1007</v>
      </c>
      <c r="AL1464" t="s">
        <v>1008</v>
      </c>
      <c r="AM1464" t="s">
        <v>1009</v>
      </c>
      <c r="AN1464" t="s">
        <v>2538</v>
      </c>
      <c r="AO1464" t="s">
        <v>2539</v>
      </c>
      <c r="AP1464">
        <v>10</v>
      </c>
      <c r="AQ1464">
        <v>1</v>
      </c>
      <c r="AU1464" t="s">
        <v>3155</v>
      </c>
      <c r="AV1464" t="s">
        <v>765</v>
      </c>
      <c r="AW1464" t="s">
        <v>765</v>
      </c>
      <c r="AX1464" t="s">
        <v>990</v>
      </c>
      <c r="AY1464">
        <v>0</v>
      </c>
      <c r="AZ1464" t="s">
        <v>994</v>
      </c>
      <c r="BA1464" t="s">
        <v>3156</v>
      </c>
      <c r="BD1464">
        <v>1</v>
      </c>
      <c r="BG1464">
        <v>1333314600</v>
      </c>
      <c r="BH1464" t="s">
        <v>995</v>
      </c>
      <c r="BI1464">
        <v>5</v>
      </c>
      <c r="BJ1464">
        <v>5</v>
      </c>
      <c r="BK1464">
        <v>1300</v>
      </c>
      <c r="BL1464" t="s">
        <v>2543</v>
      </c>
    </row>
    <row r="1465" spans="3:64">
      <c r="C1465" s="2">
        <v>244482</v>
      </c>
      <c r="D1465" s="2">
        <v>244482</v>
      </c>
      <c r="F1465">
        <v>489</v>
      </c>
      <c r="G1465" t="s">
        <v>2531</v>
      </c>
      <c r="H1465">
        <v>26</v>
      </c>
      <c r="I1465" t="s">
        <v>3137</v>
      </c>
      <c r="J1465" t="s">
        <v>985</v>
      </c>
      <c r="K1465" t="s">
        <v>986</v>
      </c>
      <c r="L1465">
        <v>923</v>
      </c>
      <c r="N1465" t="s">
        <v>3151</v>
      </c>
      <c r="O1465" t="s">
        <v>3152</v>
      </c>
      <c r="P1465">
        <v>1</v>
      </c>
      <c r="Q1465" t="s">
        <v>3153</v>
      </c>
      <c r="R1465" s="2">
        <v>244481</v>
      </c>
      <c r="S1465" s="2">
        <v>244482</v>
      </c>
      <c r="T1465" t="s">
        <v>3154</v>
      </c>
      <c r="U1465">
        <v>23088348</v>
      </c>
      <c r="V1465" t="s">
        <v>78</v>
      </c>
      <c r="W1465">
        <v>15</v>
      </c>
      <c r="X1465">
        <v>15</v>
      </c>
      <c r="Y1465">
        <v>15</v>
      </c>
      <c r="Z1465">
        <v>15</v>
      </c>
      <c r="AA1465">
        <v>0</v>
      </c>
      <c r="AB1465">
        <v>0</v>
      </c>
      <c r="AC1465">
        <v>0</v>
      </c>
      <c r="AD1465">
        <v>0</v>
      </c>
      <c r="AE1465">
        <v>15</v>
      </c>
      <c r="AF1465">
        <v>15</v>
      </c>
      <c r="AI1465" t="s">
        <v>3142</v>
      </c>
      <c r="AJ1465" t="s">
        <v>989</v>
      </c>
      <c r="AK1465" t="s">
        <v>1007</v>
      </c>
      <c r="AL1465" t="s">
        <v>1008</v>
      </c>
      <c r="AM1465" t="s">
        <v>1009</v>
      </c>
      <c r="AN1465" t="s">
        <v>2538</v>
      </c>
      <c r="AO1465" t="s">
        <v>2539</v>
      </c>
      <c r="AP1465">
        <v>10</v>
      </c>
      <c r="AQ1465">
        <v>1</v>
      </c>
      <c r="AU1465" t="s">
        <v>3155</v>
      </c>
      <c r="AV1465" t="s">
        <v>765</v>
      </c>
      <c r="AW1465" t="s">
        <v>765</v>
      </c>
      <c r="AX1465" t="s">
        <v>990</v>
      </c>
      <c r="AY1465">
        <v>0</v>
      </c>
      <c r="AZ1465" t="s">
        <v>994</v>
      </c>
      <c r="BA1465" t="s">
        <v>3156</v>
      </c>
      <c r="BD1465">
        <v>1</v>
      </c>
      <c r="BG1465">
        <v>1333314600</v>
      </c>
      <c r="BH1465" t="s">
        <v>995</v>
      </c>
      <c r="BI1465">
        <v>15</v>
      </c>
      <c r="BJ1465">
        <v>15</v>
      </c>
      <c r="BK1465">
        <v>1300</v>
      </c>
      <c r="BL1465" t="s">
        <v>2543</v>
      </c>
    </row>
    <row r="1466" spans="3:64">
      <c r="C1466" s="2">
        <v>244482</v>
      </c>
      <c r="D1466" s="2">
        <v>244482</v>
      </c>
      <c r="F1466">
        <v>489</v>
      </c>
      <c r="G1466" t="s">
        <v>2531</v>
      </c>
      <c r="H1466">
        <v>26</v>
      </c>
      <c r="I1466" t="s">
        <v>3137</v>
      </c>
      <c r="J1466" t="s">
        <v>985</v>
      </c>
      <c r="K1466" t="s">
        <v>986</v>
      </c>
      <c r="L1466">
        <v>923</v>
      </c>
      <c r="N1466" t="s">
        <v>3151</v>
      </c>
      <c r="O1466" t="s">
        <v>3152</v>
      </c>
      <c r="P1466">
        <v>1</v>
      </c>
      <c r="Q1466" t="s">
        <v>3153</v>
      </c>
      <c r="R1466" s="2">
        <v>244481</v>
      </c>
      <c r="S1466" s="2">
        <v>244482</v>
      </c>
      <c r="T1466" t="s">
        <v>3154</v>
      </c>
      <c r="U1466">
        <v>23000190</v>
      </c>
      <c r="V1466" t="s">
        <v>125</v>
      </c>
      <c r="W1466">
        <v>2</v>
      </c>
      <c r="X1466">
        <v>2</v>
      </c>
      <c r="Y1466">
        <v>2</v>
      </c>
      <c r="Z1466">
        <v>2</v>
      </c>
      <c r="AA1466">
        <v>0</v>
      </c>
      <c r="AB1466">
        <v>0</v>
      </c>
      <c r="AC1466">
        <v>0</v>
      </c>
      <c r="AD1466">
        <v>0</v>
      </c>
      <c r="AE1466">
        <v>2</v>
      </c>
      <c r="AF1466">
        <v>2</v>
      </c>
      <c r="AI1466" t="s">
        <v>3142</v>
      </c>
      <c r="AJ1466" t="s">
        <v>989</v>
      </c>
      <c r="AK1466" t="s">
        <v>1007</v>
      </c>
      <c r="AL1466" t="s">
        <v>1008</v>
      </c>
      <c r="AM1466" t="s">
        <v>1009</v>
      </c>
      <c r="AN1466" t="s">
        <v>2538</v>
      </c>
      <c r="AO1466" t="s">
        <v>2539</v>
      </c>
      <c r="AP1466">
        <v>10</v>
      </c>
      <c r="AQ1466">
        <v>1</v>
      </c>
      <c r="AU1466" t="s">
        <v>3155</v>
      </c>
      <c r="AV1466" t="s">
        <v>765</v>
      </c>
      <c r="AW1466" t="s">
        <v>765</v>
      </c>
      <c r="AX1466" t="s">
        <v>990</v>
      </c>
      <c r="AY1466">
        <v>0</v>
      </c>
      <c r="AZ1466" t="s">
        <v>994</v>
      </c>
      <c r="BA1466" t="s">
        <v>3156</v>
      </c>
      <c r="BD1466">
        <v>1</v>
      </c>
      <c r="BG1466">
        <v>1333314600</v>
      </c>
      <c r="BH1466" t="s">
        <v>995</v>
      </c>
      <c r="BI1466">
        <v>2</v>
      </c>
      <c r="BJ1466">
        <v>2</v>
      </c>
      <c r="BK1466">
        <v>1300</v>
      </c>
      <c r="BL1466" t="s">
        <v>2543</v>
      </c>
    </row>
    <row r="1467" spans="3:64">
      <c r="C1467" s="2">
        <v>244482</v>
      </c>
      <c r="D1467" s="2">
        <v>244482</v>
      </c>
      <c r="F1467">
        <v>489</v>
      </c>
      <c r="G1467" t="s">
        <v>2531</v>
      </c>
      <c r="H1467">
        <v>26</v>
      </c>
      <c r="I1467" t="s">
        <v>3137</v>
      </c>
      <c r="J1467" t="s">
        <v>985</v>
      </c>
      <c r="K1467" t="s">
        <v>986</v>
      </c>
      <c r="L1467">
        <v>923</v>
      </c>
      <c r="N1467" t="s">
        <v>3151</v>
      </c>
      <c r="O1467" t="s">
        <v>3152</v>
      </c>
      <c r="P1467">
        <v>1</v>
      </c>
      <c r="Q1467" t="s">
        <v>3153</v>
      </c>
      <c r="R1467" s="2">
        <v>244481</v>
      </c>
      <c r="S1467" s="2">
        <v>244482</v>
      </c>
      <c r="T1467" t="s">
        <v>3154</v>
      </c>
      <c r="U1467">
        <v>23000186</v>
      </c>
      <c r="V1467" t="s">
        <v>69</v>
      </c>
      <c r="W1467">
        <v>2</v>
      </c>
      <c r="X1467">
        <v>2</v>
      </c>
      <c r="Y1467">
        <v>2</v>
      </c>
      <c r="Z1467">
        <v>2</v>
      </c>
      <c r="AA1467">
        <v>0</v>
      </c>
      <c r="AB1467">
        <v>0</v>
      </c>
      <c r="AC1467">
        <v>0</v>
      </c>
      <c r="AD1467">
        <v>0</v>
      </c>
      <c r="AE1467">
        <v>2</v>
      </c>
      <c r="AF1467">
        <v>2</v>
      </c>
      <c r="AI1467" t="s">
        <v>3142</v>
      </c>
      <c r="AJ1467" t="s">
        <v>989</v>
      </c>
      <c r="AK1467" t="s">
        <v>1007</v>
      </c>
      <c r="AL1467" t="s">
        <v>1008</v>
      </c>
      <c r="AM1467" t="s">
        <v>1009</v>
      </c>
      <c r="AN1467" t="s">
        <v>2538</v>
      </c>
      <c r="AO1467" t="s">
        <v>2539</v>
      </c>
      <c r="AP1467">
        <v>10</v>
      </c>
      <c r="AQ1467">
        <v>1</v>
      </c>
      <c r="AU1467" t="s">
        <v>3155</v>
      </c>
      <c r="AV1467" t="s">
        <v>765</v>
      </c>
      <c r="AW1467" t="s">
        <v>765</v>
      </c>
      <c r="AX1467" t="s">
        <v>990</v>
      </c>
      <c r="AY1467">
        <v>0</v>
      </c>
      <c r="AZ1467" t="s">
        <v>994</v>
      </c>
      <c r="BA1467" t="s">
        <v>3156</v>
      </c>
      <c r="BD1467">
        <v>1</v>
      </c>
      <c r="BG1467">
        <v>1333314600</v>
      </c>
      <c r="BH1467" t="s">
        <v>995</v>
      </c>
      <c r="BI1467">
        <v>2</v>
      </c>
      <c r="BJ1467">
        <v>2</v>
      </c>
      <c r="BK1467">
        <v>1300</v>
      </c>
      <c r="BL1467" t="s">
        <v>2543</v>
      </c>
    </row>
    <row r="1468" spans="3:64">
      <c r="C1468" s="2">
        <v>244482</v>
      </c>
      <c r="D1468" s="2">
        <v>244482</v>
      </c>
      <c r="F1468">
        <v>489</v>
      </c>
      <c r="G1468" t="s">
        <v>2531</v>
      </c>
      <c r="H1468">
        <v>26</v>
      </c>
      <c r="I1468" t="s">
        <v>3137</v>
      </c>
      <c r="J1468" t="s">
        <v>985</v>
      </c>
      <c r="K1468" t="s">
        <v>986</v>
      </c>
      <c r="L1468">
        <v>923</v>
      </c>
      <c r="N1468" t="s">
        <v>3151</v>
      </c>
      <c r="O1468" t="s">
        <v>3152</v>
      </c>
      <c r="P1468">
        <v>1</v>
      </c>
      <c r="Q1468" t="s">
        <v>3153</v>
      </c>
      <c r="R1468" s="2">
        <v>244481</v>
      </c>
      <c r="S1468" s="2">
        <v>244482</v>
      </c>
      <c r="T1468" t="s">
        <v>3154</v>
      </c>
      <c r="U1468">
        <v>23000189</v>
      </c>
      <c r="V1468" t="s">
        <v>46</v>
      </c>
      <c r="W1468">
        <v>4</v>
      </c>
      <c r="X1468">
        <v>4</v>
      </c>
      <c r="Y1468">
        <v>4</v>
      </c>
      <c r="Z1468">
        <v>4</v>
      </c>
      <c r="AA1468">
        <v>0</v>
      </c>
      <c r="AB1468">
        <v>0</v>
      </c>
      <c r="AC1468">
        <v>0</v>
      </c>
      <c r="AD1468">
        <v>0</v>
      </c>
      <c r="AE1468">
        <v>4</v>
      </c>
      <c r="AF1468">
        <v>4</v>
      </c>
      <c r="AI1468" t="s">
        <v>3142</v>
      </c>
      <c r="AJ1468" t="s">
        <v>989</v>
      </c>
      <c r="AK1468" t="s">
        <v>1007</v>
      </c>
      <c r="AL1468" t="s">
        <v>1008</v>
      </c>
      <c r="AM1468" t="s">
        <v>1009</v>
      </c>
      <c r="AN1468" t="s">
        <v>2538</v>
      </c>
      <c r="AO1468" t="s">
        <v>2539</v>
      </c>
      <c r="AP1468">
        <v>10</v>
      </c>
      <c r="AQ1468">
        <v>1</v>
      </c>
      <c r="AU1468" t="s">
        <v>3155</v>
      </c>
      <c r="AV1468" t="s">
        <v>765</v>
      </c>
      <c r="AW1468" t="s">
        <v>765</v>
      </c>
      <c r="AX1468" t="s">
        <v>990</v>
      </c>
      <c r="AY1468">
        <v>0</v>
      </c>
      <c r="AZ1468" t="s">
        <v>994</v>
      </c>
      <c r="BA1468" t="s">
        <v>3156</v>
      </c>
      <c r="BD1468">
        <v>1</v>
      </c>
      <c r="BG1468">
        <v>1333314600</v>
      </c>
      <c r="BH1468" t="s">
        <v>995</v>
      </c>
      <c r="BI1468">
        <v>4</v>
      </c>
      <c r="BJ1468">
        <v>4</v>
      </c>
      <c r="BK1468">
        <v>1300</v>
      </c>
      <c r="BL1468" t="s">
        <v>2543</v>
      </c>
    </row>
    <row r="1469" spans="3:64">
      <c r="C1469" s="2">
        <v>244482</v>
      </c>
      <c r="D1469" s="2">
        <v>244482</v>
      </c>
      <c r="F1469">
        <v>489</v>
      </c>
      <c r="G1469" t="s">
        <v>2531</v>
      </c>
      <c r="H1469">
        <v>26</v>
      </c>
      <c r="I1469" t="s">
        <v>3137</v>
      </c>
      <c r="J1469" t="s">
        <v>985</v>
      </c>
      <c r="K1469" t="s">
        <v>986</v>
      </c>
      <c r="L1469">
        <v>923</v>
      </c>
      <c r="N1469" t="s">
        <v>3151</v>
      </c>
      <c r="O1469" t="s">
        <v>3152</v>
      </c>
      <c r="P1469">
        <v>1</v>
      </c>
      <c r="Q1469" t="s">
        <v>3153</v>
      </c>
      <c r="R1469" s="2">
        <v>244481</v>
      </c>
      <c r="S1469" s="2">
        <v>244482</v>
      </c>
      <c r="T1469" t="s">
        <v>3154</v>
      </c>
      <c r="U1469">
        <v>23057700</v>
      </c>
      <c r="V1469" t="s">
        <v>187</v>
      </c>
      <c r="W1469">
        <v>5</v>
      </c>
      <c r="X1469">
        <v>5</v>
      </c>
      <c r="Y1469">
        <v>5</v>
      </c>
      <c r="Z1469">
        <v>5</v>
      </c>
      <c r="AA1469">
        <v>0</v>
      </c>
      <c r="AB1469">
        <v>0</v>
      </c>
      <c r="AC1469">
        <v>0</v>
      </c>
      <c r="AD1469">
        <v>0</v>
      </c>
      <c r="AE1469">
        <v>5</v>
      </c>
      <c r="AF1469">
        <v>5</v>
      </c>
      <c r="AI1469" t="s">
        <v>3142</v>
      </c>
      <c r="AJ1469" t="s">
        <v>989</v>
      </c>
      <c r="AK1469" t="s">
        <v>1039</v>
      </c>
      <c r="AL1469" t="s">
        <v>1008</v>
      </c>
      <c r="AM1469" t="s">
        <v>1009</v>
      </c>
      <c r="AN1469" t="s">
        <v>2538</v>
      </c>
      <c r="AO1469" t="s">
        <v>2539</v>
      </c>
      <c r="AP1469">
        <v>10</v>
      </c>
      <c r="AQ1469">
        <v>1</v>
      </c>
      <c r="AU1469" t="s">
        <v>3155</v>
      </c>
      <c r="AV1469" t="s">
        <v>765</v>
      </c>
      <c r="AW1469" t="s">
        <v>765</v>
      </c>
      <c r="AX1469" t="s">
        <v>990</v>
      </c>
      <c r="AY1469">
        <v>0</v>
      </c>
      <c r="AZ1469" t="s">
        <v>994</v>
      </c>
      <c r="BA1469" t="s">
        <v>3156</v>
      </c>
      <c r="BD1469">
        <v>1</v>
      </c>
      <c r="BG1469">
        <v>1333314600</v>
      </c>
      <c r="BH1469" t="s">
        <v>995</v>
      </c>
      <c r="BI1469">
        <v>5</v>
      </c>
      <c r="BJ1469">
        <v>5</v>
      </c>
      <c r="BK1469">
        <v>1300</v>
      </c>
      <c r="BL1469" t="s">
        <v>2543</v>
      </c>
    </row>
    <row r="1470" spans="3:64">
      <c r="C1470" s="2">
        <v>244482</v>
      </c>
      <c r="D1470" s="2">
        <v>244482</v>
      </c>
      <c r="F1470">
        <v>489</v>
      </c>
      <c r="G1470" t="s">
        <v>2531</v>
      </c>
      <c r="H1470">
        <v>26</v>
      </c>
      <c r="I1470" t="s">
        <v>3137</v>
      </c>
      <c r="J1470" t="s">
        <v>985</v>
      </c>
      <c r="K1470" t="s">
        <v>986</v>
      </c>
      <c r="L1470">
        <v>923</v>
      </c>
      <c r="N1470" t="s">
        <v>3151</v>
      </c>
      <c r="O1470" t="s">
        <v>3152</v>
      </c>
      <c r="P1470">
        <v>1</v>
      </c>
      <c r="Q1470" t="s">
        <v>3153</v>
      </c>
      <c r="R1470" s="2">
        <v>244481</v>
      </c>
      <c r="S1470" s="2">
        <v>244482</v>
      </c>
      <c r="T1470" t="s">
        <v>3154</v>
      </c>
      <c r="U1470">
        <v>23000192</v>
      </c>
      <c r="V1470" t="s">
        <v>34</v>
      </c>
      <c r="W1470">
        <v>4</v>
      </c>
      <c r="X1470">
        <v>4</v>
      </c>
      <c r="Y1470">
        <v>4</v>
      </c>
      <c r="Z1470">
        <v>4</v>
      </c>
      <c r="AA1470">
        <v>0</v>
      </c>
      <c r="AB1470">
        <v>0</v>
      </c>
      <c r="AC1470">
        <v>0</v>
      </c>
      <c r="AD1470">
        <v>0</v>
      </c>
      <c r="AE1470">
        <v>4</v>
      </c>
      <c r="AF1470">
        <v>4</v>
      </c>
      <c r="AI1470" t="s">
        <v>3142</v>
      </c>
      <c r="AJ1470" t="s">
        <v>989</v>
      </c>
      <c r="AK1470" t="s">
        <v>1007</v>
      </c>
      <c r="AL1470" t="s">
        <v>1008</v>
      </c>
      <c r="AM1470" t="s">
        <v>1009</v>
      </c>
      <c r="AN1470" t="s">
        <v>2538</v>
      </c>
      <c r="AO1470" t="s">
        <v>2539</v>
      </c>
      <c r="AP1470">
        <v>10</v>
      </c>
      <c r="AQ1470">
        <v>1</v>
      </c>
      <c r="AU1470" t="s">
        <v>3155</v>
      </c>
      <c r="AV1470" t="s">
        <v>765</v>
      </c>
      <c r="AW1470" t="s">
        <v>765</v>
      </c>
      <c r="AX1470" t="s">
        <v>990</v>
      </c>
      <c r="AY1470">
        <v>0</v>
      </c>
      <c r="AZ1470" t="s">
        <v>994</v>
      </c>
      <c r="BA1470" t="s">
        <v>3156</v>
      </c>
      <c r="BD1470">
        <v>1</v>
      </c>
      <c r="BG1470">
        <v>1333314600</v>
      </c>
      <c r="BH1470" t="s">
        <v>995</v>
      </c>
      <c r="BI1470">
        <v>4</v>
      </c>
      <c r="BJ1470">
        <v>4</v>
      </c>
      <c r="BK1470">
        <v>1300</v>
      </c>
      <c r="BL1470" t="s">
        <v>2543</v>
      </c>
    </row>
    <row r="1471" spans="3:64">
      <c r="C1471" s="2">
        <v>244482</v>
      </c>
      <c r="D1471" s="2">
        <v>244482</v>
      </c>
      <c r="F1471">
        <v>489</v>
      </c>
      <c r="G1471" t="s">
        <v>2531</v>
      </c>
      <c r="H1471">
        <v>26</v>
      </c>
      <c r="I1471" t="s">
        <v>3137</v>
      </c>
      <c r="J1471" t="s">
        <v>985</v>
      </c>
      <c r="K1471" t="s">
        <v>986</v>
      </c>
      <c r="L1471">
        <v>923</v>
      </c>
      <c r="N1471" t="s">
        <v>3151</v>
      </c>
      <c r="O1471" t="s">
        <v>3152</v>
      </c>
      <c r="P1471">
        <v>1</v>
      </c>
      <c r="Q1471" t="s">
        <v>3153</v>
      </c>
      <c r="R1471" s="2">
        <v>244481</v>
      </c>
      <c r="S1471" s="2">
        <v>244482</v>
      </c>
      <c r="T1471" t="s">
        <v>3154</v>
      </c>
      <c r="U1471">
        <v>23000191</v>
      </c>
      <c r="V1471" t="s">
        <v>44</v>
      </c>
      <c r="W1471">
        <v>4</v>
      </c>
      <c r="X1471">
        <v>4</v>
      </c>
      <c r="Y1471">
        <v>4</v>
      </c>
      <c r="Z1471">
        <v>4</v>
      </c>
      <c r="AA1471">
        <v>0</v>
      </c>
      <c r="AB1471">
        <v>0</v>
      </c>
      <c r="AC1471">
        <v>0</v>
      </c>
      <c r="AD1471">
        <v>0</v>
      </c>
      <c r="AE1471">
        <v>4</v>
      </c>
      <c r="AF1471">
        <v>4</v>
      </c>
      <c r="AI1471" t="s">
        <v>3142</v>
      </c>
      <c r="AJ1471" t="s">
        <v>989</v>
      </c>
      <c r="AK1471" t="s">
        <v>1007</v>
      </c>
      <c r="AL1471" t="s">
        <v>1008</v>
      </c>
      <c r="AM1471" t="s">
        <v>1009</v>
      </c>
      <c r="AN1471" t="s">
        <v>2538</v>
      </c>
      <c r="AO1471" t="s">
        <v>2539</v>
      </c>
      <c r="AP1471">
        <v>10</v>
      </c>
      <c r="AQ1471">
        <v>1</v>
      </c>
      <c r="AU1471" t="s">
        <v>3155</v>
      </c>
      <c r="AV1471" t="s">
        <v>765</v>
      </c>
      <c r="AW1471" t="s">
        <v>765</v>
      </c>
      <c r="AX1471" t="s">
        <v>990</v>
      </c>
      <c r="AY1471">
        <v>0</v>
      </c>
      <c r="AZ1471" t="s">
        <v>994</v>
      </c>
      <c r="BA1471" t="s">
        <v>3156</v>
      </c>
      <c r="BD1471">
        <v>1</v>
      </c>
      <c r="BG1471">
        <v>1333314600</v>
      </c>
      <c r="BH1471" t="s">
        <v>995</v>
      </c>
      <c r="BI1471">
        <v>4</v>
      </c>
      <c r="BJ1471">
        <v>4</v>
      </c>
      <c r="BK1471">
        <v>1300</v>
      </c>
      <c r="BL1471" t="s">
        <v>2543</v>
      </c>
    </row>
    <row r="1472" spans="3:64">
      <c r="C1472" s="2">
        <v>244482</v>
      </c>
      <c r="D1472" s="2">
        <v>244482</v>
      </c>
      <c r="F1472">
        <v>489</v>
      </c>
      <c r="G1472" t="s">
        <v>2531</v>
      </c>
      <c r="H1472">
        <v>26</v>
      </c>
      <c r="I1472" t="s">
        <v>3137</v>
      </c>
      <c r="J1472" t="s">
        <v>985</v>
      </c>
      <c r="K1472" t="s">
        <v>986</v>
      </c>
      <c r="L1472">
        <v>923</v>
      </c>
      <c r="N1472" t="s">
        <v>3151</v>
      </c>
      <c r="O1472" t="s">
        <v>3152</v>
      </c>
      <c r="P1472">
        <v>1</v>
      </c>
      <c r="Q1472" t="s">
        <v>3153</v>
      </c>
      <c r="R1472" s="2">
        <v>244481</v>
      </c>
      <c r="S1472" s="2">
        <v>244482</v>
      </c>
      <c r="T1472" t="s">
        <v>3154</v>
      </c>
      <c r="U1472">
        <v>23015265</v>
      </c>
      <c r="V1472" t="s">
        <v>181</v>
      </c>
      <c r="W1472">
        <v>5</v>
      </c>
      <c r="X1472">
        <v>5</v>
      </c>
      <c r="Y1472">
        <v>5</v>
      </c>
      <c r="Z1472">
        <v>5</v>
      </c>
      <c r="AA1472">
        <v>0</v>
      </c>
      <c r="AB1472">
        <v>0</v>
      </c>
      <c r="AC1472">
        <v>0</v>
      </c>
      <c r="AD1472">
        <v>0</v>
      </c>
      <c r="AE1472">
        <v>5</v>
      </c>
      <c r="AF1472">
        <v>5</v>
      </c>
      <c r="AI1472" t="s">
        <v>3142</v>
      </c>
      <c r="AJ1472" t="s">
        <v>989</v>
      </c>
      <c r="AK1472" t="s">
        <v>1039</v>
      </c>
      <c r="AL1472" t="s">
        <v>1008</v>
      </c>
      <c r="AM1472" t="s">
        <v>1009</v>
      </c>
      <c r="AN1472" t="s">
        <v>2538</v>
      </c>
      <c r="AO1472" t="s">
        <v>2539</v>
      </c>
      <c r="AP1472">
        <v>10</v>
      </c>
      <c r="AQ1472">
        <v>1</v>
      </c>
      <c r="AU1472" t="s">
        <v>3155</v>
      </c>
      <c r="AV1472" t="s">
        <v>765</v>
      </c>
      <c r="AW1472" t="s">
        <v>765</v>
      </c>
      <c r="AX1472" t="s">
        <v>990</v>
      </c>
      <c r="AY1472">
        <v>0</v>
      </c>
      <c r="AZ1472" t="s">
        <v>994</v>
      </c>
      <c r="BA1472" t="s">
        <v>3156</v>
      </c>
      <c r="BD1472">
        <v>1</v>
      </c>
      <c r="BG1472">
        <v>1333314600</v>
      </c>
      <c r="BH1472" t="s">
        <v>995</v>
      </c>
      <c r="BI1472">
        <v>5</v>
      </c>
      <c r="BJ1472">
        <v>5</v>
      </c>
      <c r="BK1472">
        <v>1300</v>
      </c>
      <c r="BL1472" t="s">
        <v>2543</v>
      </c>
    </row>
    <row r="1473" spans="3:64">
      <c r="C1473" s="2">
        <v>244482</v>
      </c>
      <c r="D1473" s="2">
        <v>244482</v>
      </c>
      <c r="F1473">
        <v>489</v>
      </c>
      <c r="G1473" t="s">
        <v>2531</v>
      </c>
      <c r="H1473">
        <v>26</v>
      </c>
      <c r="I1473" t="s">
        <v>3137</v>
      </c>
      <c r="J1473" t="s">
        <v>985</v>
      </c>
      <c r="K1473" t="s">
        <v>986</v>
      </c>
      <c r="L1473">
        <v>923</v>
      </c>
      <c r="N1473" t="s">
        <v>3151</v>
      </c>
      <c r="O1473" t="s">
        <v>3152</v>
      </c>
      <c r="P1473">
        <v>1</v>
      </c>
      <c r="Q1473" t="s">
        <v>3153</v>
      </c>
      <c r="R1473" s="2">
        <v>244481</v>
      </c>
      <c r="S1473" s="2">
        <v>244482</v>
      </c>
      <c r="T1473" t="s">
        <v>3154</v>
      </c>
      <c r="U1473">
        <v>23057698</v>
      </c>
      <c r="V1473" t="s">
        <v>271</v>
      </c>
      <c r="W1473">
        <v>30</v>
      </c>
      <c r="X1473">
        <v>30</v>
      </c>
      <c r="Y1473">
        <v>30</v>
      </c>
      <c r="Z1473">
        <v>30</v>
      </c>
      <c r="AA1473">
        <v>0</v>
      </c>
      <c r="AB1473">
        <v>0</v>
      </c>
      <c r="AC1473">
        <v>0</v>
      </c>
      <c r="AD1473">
        <v>0</v>
      </c>
      <c r="AE1473">
        <v>30</v>
      </c>
      <c r="AF1473">
        <v>30</v>
      </c>
      <c r="AI1473" t="s">
        <v>3142</v>
      </c>
      <c r="AJ1473" t="s">
        <v>989</v>
      </c>
      <c r="AK1473" t="s">
        <v>1039</v>
      </c>
      <c r="AL1473" t="s">
        <v>1008</v>
      </c>
      <c r="AM1473" t="s">
        <v>1009</v>
      </c>
      <c r="AN1473" t="s">
        <v>2538</v>
      </c>
      <c r="AO1473" t="s">
        <v>2539</v>
      </c>
      <c r="AP1473">
        <v>10</v>
      </c>
      <c r="AQ1473">
        <v>1</v>
      </c>
      <c r="AU1473" t="s">
        <v>3155</v>
      </c>
      <c r="AV1473" t="s">
        <v>765</v>
      </c>
      <c r="AW1473" t="s">
        <v>765</v>
      </c>
      <c r="AX1473" t="s">
        <v>990</v>
      </c>
      <c r="AY1473">
        <v>0</v>
      </c>
      <c r="AZ1473" t="s">
        <v>994</v>
      </c>
      <c r="BA1473" t="s">
        <v>3156</v>
      </c>
      <c r="BD1473">
        <v>1</v>
      </c>
      <c r="BG1473">
        <v>1333314600</v>
      </c>
      <c r="BH1473" t="s">
        <v>995</v>
      </c>
      <c r="BI1473">
        <v>30</v>
      </c>
      <c r="BJ1473">
        <v>30</v>
      </c>
      <c r="BK1473">
        <v>1300</v>
      </c>
      <c r="BL1473" t="s">
        <v>2543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9825-026D-46DA-A9A5-3E9DF2305273}">
  <dimension ref="A2:M131"/>
  <sheetViews>
    <sheetView workbookViewId="0">
      <selection activeCell="N91" sqref="N91"/>
    </sheetView>
  </sheetViews>
  <sheetFormatPr defaultRowHeight="14.25"/>
  <cols>
    <col min="1" max="1" width="9.125" style="144"/>
    <col min="2" max="2" width="14.625" style="144" bestFit="1" customWidth="1"/>
    <col min="3" max="3" width="11.875" bestFit="1" customWidth="1"/>
    <col min="4" max="4" width="36.375" customWidth="1"/>
    <col min="5" max="5" width="11.75" hidden="1" customWidth="1"/>
    <col min="6" max="6" width="9.625" hidden="1" customWidth="1"/>
    <col min="7" max="7" width="9.625" customWidth="1"/>
    <col min="8" max="8" width="9.625" hidden="1" customWidth="1"/>
    <col min="9" max="9" width="11.125" bestFit="1" customWidth="1"/>
    <col min="10" max="10" width="10.125" hidden="1" customWidth="1"/>
    <col min="11" max="11" width="11.875" customWidth="1"/>
  </cols>
  <sheetData>
    <row r="2" spans="1:13">
      <c r="C2" t="s">
        <v>3157</v>
      </c>
      <c r="D2" s="3">
        <f ca="1">TODAY()</f>
        <v>46154</v>
      </c>
    </row>
    <row r="3" spans="1:13">
      <c r="D3" cm="1">
        <f t="array" ref="D3:D124">_xlfn.UNIQUE('ตลาด 13.00'!V:V)</f>
        <v>0</v>
      </c>
      <c r="E3" s="190" t="s">
        <v>3158</v>
      </c>
      <c r="F3" s="190"/>
      <c r="G3" s="190"/>
      <c r="H3" s="191" t="s">
        <v>3159</v>
      </c>
      <c r="I3" s="190" t="s">
        <v>3160</v>
      </c>
      <c r="J3" s="190"/>
      <c r="K3" s="7"/>
      <c r="L3" s="7"/>
      <c r="M3" s="7"/>
    </row>
    <row r="4" spans="1:13">
      <c r="A4" s="144" t="s">
        <v>3</v>
      </c>
      <c r="B4" s="144" t="s">
        <v>0</v>
      </c>
      <c r="C4" t="s">
        <v>758</v>
      </c>
      <c r="D4" t="str">
        <v>rProduct_name</v>
      </c>
      <c r="E4" s="143" t="s">
        <v>3161</v>
      </c>
      <c r="F4" s="143" t="s">
        <v>3162</v>
      </c>
      <c r="G4" s="143" t="s">
        <v>3163</v>
      </c>
      <c r="H4" s="191"/>
      <c r="I4" t="s">
        <v>3164</v>
      </c>
      <c r="J4" t="s">
        <v>3165</v>
      </c>
      <c r="K4" t="s">
        <v>3166</v>
      </c>
    </row>
    <row r="5" spans="1:13">
      <c r="A5" s="144" t="str">
        <f>_xlfn.XLOOKUP(TEXT(C5,0),Master_สายพาน!C:C,Master_สายพาน!E:E,"")</f>
        <v/>
      </c>
      <c r="B5" s="144" t="str">
        <f>_xlfn.XLOOKUP(TEXT(C5,0),Master_สายพาน!C:C,Master_สายพาน!B:B,"")</f>
        <v/>
      </c>
      <c r="C5" t="str">
        <f>_xlfn.XLOOKUP(D5,Master_สายพาน!D:D,Master_สายพาน!C:C,"")</f>
        <v/>
      </c>
      <c r="D5" t="str">
        <v>สามชั้น-Raw</v>
      </c>
      <c r="E5">
        <f ca="1">SUMIFS('ตลาด 11.00'!X:X, 'ตลาด 11.00'!U:U,C5, 'ตลาด 11.00'!V:V, D5, 'ตลาด 11.00'!C:C, $D$2)</f>
        <v>0</v>
      </c>
      <c r="F5">
        <f ca="1">SUMIFS('ตลาด 12.00'!X:X, 'ตลาด 12.00'!U:U,C5, 'ตลาด 12.00'!V:V, D5, 'ตลาด 12.00'!C:C, $D$2)</f>
        <v>0</v>
      </c>
      <c r="G5">
        <f>SUMIFS('ตลาด 13.00'!X:X, 'ตลาด 13.00'!U:U,C5, 'ตลาด 13.00'!V:V, D5)</f>
        <v>0</v>
      </c>
      <c r="H5">
        <f>SUMIFS(สรุปยอดปัน!N:N,สรุปยอดปัน!I:I,แผนผลิตตลาด!C5)</f>
        <v>0</v>
      </c>
      <c r="I5" s="10">
        <f>SUMIFS('0010'!$Q:$Q,'0010'!$T:$T,$C5)</f>
        <v>0</v>
      </c>
      <c r="J5">
        <f>SUMIFS('20'!$Q:$Q,'20'!$T:$T,$C5)</f>
        <v>0</v>
      </c>
      <c r="K5" s="10">
        <f>MAX(0, G5-I5)</f>
        <v>0</v>
      </c>
    </row>
    <row r="6" spans="1:13">
      <c r="A6" s="144" t="str">
        <f>_xlfn.XLOOKUP(TEXT(C6,0),Master_สายพาน!C:C,Master_สายพาน!E:E,"")</f>
        <v/>
      </c>
      <c r="B6" s="144" t="str">
        <f>_xlfn.XLOOKUP(TEXT(C6,0),Master_สายพาน!C:C,Master_สายพาน!B:B,"")</f>
        <v/>
      </c>
      <c r="C6" t="str">
        <f>_xlfn.XLOOKUP(D6,Master_สายพาน!D:D,Master_สายพาน!C:C,"")</f>
        <v/>
      </c>
      <c r="D6" t="str">
        <v>หมูซาก-RM</v>
      </c>
      <c r="E6">
        <f ca="1">SUMIFS('ตลาด 11.00'!X:X, 'ตลาด 11.00'!U:U,C6, 'ตลาด 11.00'!V:V, D6, 'ตลาด 11.00'!C:C, $D$2)</f>
        <v>0</v>
      </c>
      <c r="F6">
        <f ca="1">SUMIFS('ตลาด 12.00'!X:X, 'ตลาด 12.00'!U:U,C6, 'ตลาด 12.00'!V:V, D6, 'ตลาด 12.00'!C:C, $D$2)</f>
        <v>0</v>
      </c>
      <c r="G6">
        <f>SUMIFS('ตลาด 13.00'!X:X, 'ตลาด 13.00'!U:U,C6, 'ตลาด 13.00'!V:V, D6)</f>
        <v>0</v>
      </c>
      <c r="H6">
        <f>SUMIFS(สรุปยอดปัน!N:N,สรุปยอดปัน!I:I,แผนผลิตตลาด!C6)</f>
        <v>0</v>
      </c>
      <c r="I6" s="10">
        <f>SUMIFS('0010'!$Q:$Q,'0010'!$T:$T,$C6)</f>
        <v>0</v>
      </c>
      <c r="J6">
        <f>SUMIFS('20'!$Q:$Q,'20'!$T:$T,$C6)</f>
        <v>0</v>
      </c>
      <c r="K6" s="10">
        <f t="shared" ref="K6:K69" si="0">MAX(0, G6-I6)</f>
        <v>0</v>
      </c>
    </row>
    <row r="7" spans="1:13">
      <c r="A7" s="144" t="str">
        <f>_xlfn.XLOOKUP(TEXT(C7,0),Master_สายพาน!C:C,Master_สายพาน!E:E,"")</f>
        <v/>
      </c>
      <c r="B7" s="144" t="str">
        <f>_xlfn.XLOOKUP(TEXT(C7,0),Master_สายพาน!C:C,Master_สายพาน!B:B,"")</f>
        <v/>
      </c>
      <c r="C7" t="str">
        <f>_xlfn.XLOOKUP(D7,Master_สายพาน!D:D,Master_สายพาน!C:C,"")</f>
        <v/>
      </c>
      <c r="D7" t="str">
        <v>คอหมูย่าง-Raw</v>
      </c>
      <c r="E7">
        <f ca="1">SUMIFS('ตลาด 11.00'!X:X, 'ตลาด 11.00'!U:U,C7, 'ตลาด 11.00'!V:V, D7, 'ตลาด 11.00'!C:C, $D$2)</f>
        <v>0</v>
      </c>
      <c r="F7">
        <f ca="1">SUMIFS('ตลาด 12.00'!X:X, 'ตลาด 12.00'!U:U,C7, 'ตลาด 12.00'!V:V, D7, 'ตลาด 12.00'!C:C, $D$2)</f>
        <v>0</v>
      </c>
      <c r="G7">
        <f>SUMIFS('ตลาด 13.00'!X:X, 'ตลาด 13.00'!U:U,C7, 'ตลาด 13.00'!V:V, D7)</f>
        <v>0</v>
      </c>
      <c r="H7">
        <f>SUMIFS(สรุปยอดปัน!N:N,สรุปยอดปัน!I:I,แผนผลิตตลาด!C7)</f>
        <v>0</v>
      </c>
      <c r="I7" s="10">
        <f>SUMIFS('0010'!$Q:$Q,'0010'!$T:$T,$C7)</f>
        <v>0</v>
      </c>
      <c r="J7">
        <f>SUMIFS('20'!$Q:$Q,'20'!$T:$T,$C7)</f>
        <v>0</v>
      </c>
      <c r="K7" s="10">
        <f t="shared" si="0"/>
        <v>0</v>
      </c>
    </row>
    <row r="8" spans="1:13">
      <c r="A8" s="144" t="str">
        <f>_xlfn.XLOOKUP(TEXT(C8,0),Master_สายพาน!C:C,Master_สายพาน!E:E,"")</f>
        <v>Step1</v>
      </c>
      <c r="B8" s="144" t="str">
        <f>_xlfn.XLOOKUP(TEXT(C8,0),Master_สายพาน!C:C,Master_สายพาน!B:B,"")</f>
        <v>เครื่องใน</v>
      </c>
      <c r="C8" t="str">
        <f>_xlfn.XLOOKUP(D8,Master_สายพาน!D:D,Master_สายพาน!C:C,"")</f>
        <v>23000197</v>
      </c>
      <c r="D8" t="str">
        <v>เครื่องในชุด(หมู)</v>
      </c>
      <c r="E8">
        <f ca="1">SUMIFS('ตลาด 11.00'!X:X, 'ตลาด 11.00'!U:U,C8, 'ตลาด 11.00'!V:V, D8, 'ตลาด 11.00'!C:C, $D$2)</f>
        <v>0</v>
      </c>
      <c r="F8">
        <f ca="1">SUMIFS('ตลาด 12.00'!X:X, 'ตลาด 12.00'!U:U,C8, 'ตลาด 12.00'!V:V, D8, 'ตลาด 12.00'!C:C, $D$2)</f>
        <v>0</v>
      </c>
      <c r="G8">
        <f>SUMIFS('ตลาด 13.00'!X:X, 'ตลาด 13.00'!U:U,C8, 'ตลาด 13.00'!V:V, D8)</f>
        <v>3040</v>
      </c>
      <c r="H8">
        <f>SUMIFS(สรุปยอดปัน!N:N,สรุปยอดปัน!I:I,แผนผลิตตลาด!C8)</f>
        <v>1540</v>
      </c>
      <c r="I8" s="10">
        <f>SUMIFS('0010'!$Q:$Q,'0010'!$T:$T,$C8)</f>
        <v>0</v>
      </c>
      <c r="J8">
        <f>SUMIFS('20'!$Q:$Q,'20'!$T:$T,$C8)</f>
        <v>0</v>
      </c>
      <c r="K8" s="10">
        <f t="shared" si="0"/>
        <v>3040</v>
      </c>
    </row>
    <row r="9" spans="1:13">
      <c r="A9" s="144" t="str">
        <f>_xlfn.XLOOKUP(TEXT(C9,0),Master_สายพาน!C:C,Master_สายพาน!E:E,"")</f>
        <v/>
      </c>
      <c r="B9" s="144" t="str">
        <f>_xlfn.XLOOKUP(TEXT(C9,0),Master_สายพาน!C:C,Master_สายพาน!B:B,"")</f>
        <v/>
      </c>
      <c r="C9" t="str">
        <f>_xlfn.XLOOKUP(D9,Master_สายพาน!D:D,Master_สายพาน!C:C,"")</f>
        <v/>
      </c>
      <c r="D9" t="str">
        <v>ขาหน้า-Raw</v>
      </c>
      <c r="E9">
        <f ca="1">SUMIFS('ตลาด 11.00'!X:X, 'ตลาด 11.00'!U:U,C9, 'ตลาด 11.00'!V:V, D9, 'ตลาด 11.00'!C:C, $D$2)</f>
        <v>0</v>
      </c>
      <c r="F9">
        <f ca="1">SUMIFS('ตลาด 12.00'!X:X, 'ตลาด 12.00'!U:U,C9, 'ตลาด 12.00'!V:V, D9, 'ตลาด 12.00'!C:C, $D$2)</f>
        <v>0</v>
      </c>
      <c r="G9">
        <f>SUMIFS('ตลาด 13.00'!X:X, 'ตลาด 13.00'!U:U,C9, 'ตลาด 13.00'!V:V, D9)</f>
        <v>0</v>
      </c>
      <c r="H9">
        <f>SUMIFS(สรุปยอดปัน!N:N,สรุปยอดปัน!I:I,แผนผลิตตลาด!C9)</f>
        <v>0</v>
      </c>
      <c r="I9" s="10">
        <f>SUMIFS('0010'!$Q:$Q,'0010'!$T:$T,$C9)</f>
        <v>0</v>
      </c>
      <c r="J9">
        <f>SUMIFS('20'!$Q:$Q,'20'!$T:$T,$C9)</f>
        <v>0</v>
      </c>
      <c r="K9" s="10">
        <f t="shared" si="0"/>
        <v>0</v>
      </c>
    </row>
    <row r="10" spans="1:13">
      <c r="A10" s="144" t="str">
        <f>_xlfn.XLOOKUP(TEXT(C10,0),Master_สายพาน!C:C,Master_สายพาน!E:E,"")</f>
        <v/>
      </c>
      <c r="B10" s="144" t="str">
        <f>_xlfn.XLOOKUP(TEXT(C10,0),Master_สายพาน!C:C,Master_สายพาน!B:B,"")</f>
        <v/>
      </c>
      <c r="C10" t="str">
        <f>_xlfn.XLOOKUP(D10,Master_สายพาน!D:D,Master_สายพาน!C:C,"")</f>
        <v/>
      </c>
      <c r="D10" t="str">
        <v>ขาหลัง-Raw</v>
      </c>
      <c r="E10">
        <f ca="1">SUMIFS('ตลาด 11.00'!X:X, 'ตลาด 11.00'!U:U,C10, 'ตลาด 11.00'!V:V, D10, 'ตลาด 11.00'!C:C, $D$2)</f>
        <v>0</v>
      </c>
      <c r="F10">
        <f ca="1">SUMIFS('ตลาด 12.00'!X:X, 'ตลาด 12.00'!U:U,C10, 'ตลาด 12.00'!V:V, D10, 'ตลาด 12.00'!C:C, $D$2)</f>
        <v>0</v>
      </c>
      <c r="G10">
        <f>SUMIFS('ตลาด 13.00'!X:X, 'ตลาด 13.00'!U:U,C10, 'ตลาด 13.00'!V:V, D10)</f>
        <v>0</v>
      </c>
      <c r="H10">
        <f>SUMIFS(สรุปยอดปัน!N:N,สรุปยอดปัน!I:I,แผนผลิตตลาด!C10)</f>
        <v>0</v>
      </c>
      <c r="I10" s="10">
        <f>SUMIFS('0010'!$Q:$Q,'0010'!$T:$T,$C10)</f>
        <v>0</v>
      </c>
      <c r="J10">
        <f>SUMIFS('20'!$Q:$Q,'20'!$T:$T,$C10)</f>
        <v>0</v>
      </c>
      <c r="K10" s="10">
        <f t="shared" si="0"/>
        <v>0</v>
      </c>
    </row>
    <row r="11" spans="1:13">
      <c r="A11" s="144" t="str">
        <f>_xlfn.XLOOKUP(TEXT(C11,0),Master_สายพาน!C:C,Master_สายพาน!E:E,"")</f>
        <v>Step2</v>
      </c>
      <c r="B11" s="144" t="str">
        <f>_xlfn.XLOOKUP(TEXT(C11,0),Master_สายพาน!C:C,Master_สายพาน!B:B,"")</f>
        <v>เครื่องใน</v>
      </c>
      <c r="C11" t="str">
        <f>_xlfn.XLOOKUP(D11,Master_สายพาน!D:D,Master_สายพาน!C:C,"")</f>
        <v>23107368</v>
      </c>
      <c r="D11" t="str">
        <v>เครื่องในชุด(หมู)แต่ง</v>
      </c>
      <c r="E11">
        <f ca="1">SUMIFS('ตลาด 11.00'!X:X, 'ตลาด 11.00'!U:U,C11, 'ตลาด 11.00'!V:V, D11, 'ตลาด 11.00'!C:C, $D$2)</f>
        <v>0</v>
      </c>
      <c r="F11">
        <f ca="1">SUMIFS('ตลาด 12.00'!X:X, 'ตลาด 12.00'!U:U,C11, 'ตลาด 12.00'!V:V, D11, 'ตลาด 12.00'!C:C, $D$2)</f>
        <v>0</v>
      </c>
      <c r="G11">
        <f>SUMIFS('ตลาด 13.00'!X:X, 'ตลาด 13.00'!U:U,C11, 'ตลาด 13.00'!V:V, D11)</f>
        <v>1378</v>
      </c>
      <c r="H11">
        <f>SUMIFS(สรุปยอดปัน!N:N,สรุปยอดปัน!I:I,แผนผลิตตลาด!C11)</f>
        <v>106</v>
      </c>
      <c r="I11" s="10">
        <f>SUMIFS('0010'!$Q:$Q,'0010'!$T:$T,$C11)</f>
        <v>0</v>
      </c>
      <c r="J11">
        <f>SUMIFS('20'!$Q:$Q,'20'!$T:$T,$C11)</f>
        <v>0</v>
      </c>
      <c r="K11" s="10">
        <f t="shared" si="0"/>
        <v>1378</v>
      </c>
    </row>
    <row r="12" spans="1:13">
      <c r="A12" s="144" t="str">
        <f>_xlfn.XLOOKUP(TEXT(C12,0),Master_สายพาน!C:C,Master_สายพาน!E:E,"")</f>
        <v>Step2</v>
      </c>
      <c r="B12" s="144" t="str">
        <f>_xlfn.XLOOKUP(TEXT(C12,0),Master_สายพาน!C:C,Master_สายพาน!B:B,"")</f>
        <v>ต้มเลือด</v>
      </c>
      <c r="C12" t="str">
        <f>_xlfn.XLOOKUP(D12,Master_สายพาน!D:D,Master_สายพาน!C:C,"")</f>
        <v>23015390</v>
      </c>
      <c r="D12" t="str">
        <v>เลือดหมูสด</v>
      </c>
      <c r="E12">
        <f ca="1">SUMIFS('ตลาด 11.00'!X:X, 'ตลาด 11.00'!U:U,C12, 'ตลาด 11.00'!V:V, D12, 'ตลาด 11.00'!C:C, $D$2)</f>
        <v>0</v>
      </c>
      <c r="F12">
        <f ca="1">SUMIFS('ตลาด 12.00'!X:X, 'ตลาด 12.00'!U:U,C12, 'ตลาด 12.00'!V:V, D12, 'ตลาด 12.00'!C:C, $D$2)</f>
        <v>0</v>
      </c>
      <c r="G12">
        <f>SUMIFS('ตลาด 13.00'!X:X, 'ตลาด 13.00'!U:U,C12, 'ตลาด 13.00'!V:V, D12)</f>
        <v>332</v>
      </c>
      <c r="H12">
        <f>SUMIFS(สรุปยอดปัน!N:N,สรุปยอดปัน!I:I,แผนผลิตตลาด!C12)</f>
        <v>332</v>
      </c>
      <c r="I12" s="10">
        <f>SUMIFS('0010'!$Q:$Q,'0010'!$T:$T,$C12)</f>
        <v>0</v>
      </c>
      <c r="J12">
        <f>SUMIFS('20'!$Q:$Q,'20'!$T:$T,$C12)</f>
        <v>0</v>
      </c>
      <c r="K12" s="10">
        <f t="shared" si="0"/>
        <v>332</v>
      </c>
    </row>
    <row r="13" spans="1:13">
      <c r="A13" s="144" t="str">
        <f>_xlfn.XLOOKUP(TEXT(C13,0),Master_สายพาน!C:C,Master_สายพาน!E:E,"")</f>
        <v>Step3</v>
      </c>
      <c r="B13" s="144" t="str">
        <f>_xlfn.XLOOKUP(TEXT(C13,0),Master_สายพาน!C:C,Master_สายพาน!B:B,"")</f>
        <v>สะโพกพิเศษ</v>
      </c>
      <c r="C13" t="str">
        <f>_xlfn.XLOOKUP(D13,Master_สายพาน!D:D,Master_สายพาน!C:C,"")</f>
        <v>23071823</v>
      </c>
      <c r="D13" t="str">
        <v>หนังขาหมู</v>
      </c>
      <c r="E13">
        <f ca="1">SUMIFS('ตลาด 11.00'!X:X, 'ตลาด 11.00'!U:U,C13, 'ตลาด 11.00'!V:V, D13, 'ตลาด 11.00'!C:C, $D$2)</f>
        <v>0</v>
      </c>
      <c r="F13">
        <f ca="1">SUMIFS('ตลาด 12.00'!X:X, 'ตลาด 12.00'!U:U,C13, 'ตลาด 12.00'!V:V, D13, 'ตลาด 12.00'!C:C, $D$2)</f>
        <v>0</v>
      </c>
      <c r="G13">
        <f>SUMIFS('ตลาด 13.00'!X:X, 'ตลาด 13.00'!U:U,C13, 'ตลาด 13.00'!V:V, D13)</f>
        <v>115</v>
      </c>
      <c r="H13">
        <f>SUMIFS(สรุปยอดปัน!N:N,สรุปยอดปัน!I:I,แผนผลิตตลาด!C13)</f>
        <v>0</v>
      </c>
      <c r="I13" s="10">
        <f>SUMIFS('0010'!$Q:$Q,'0010'!$T:$T,$C13)</f>
        <v>0</v>
      </c>
      <c r="J13">
        <f>SUMIFS('20'!$Q:$Q,'20'!$T:$T,$C13)</f>
        <v>0</v>
      </c>
      <c r="K13" s="10">
        <f t="shared" si="0"/>
        <v>115</v>
      </c>
    </row>
    <row r="14" spans="1:13">
      <c r="A14" s="144" t="str">
        <f>_xlfn.XLOOKUP(TEXT(C14,0),Master_สายพาน!C:C,Master_สายพาน!E:E,"")</f>
        <v>Step2</v>
      </c>
      <c r="B14" s="144" t="str">
        <f>_xlfn.XLOOKUP(TEXT(C14,0),Master_สายพาน!C:C,Master_สายพาน!B:B,"")</f>
        <v>สามชั้น</v>
      </c>
      <c r="C14" t="str">
        <f>_xlfn.XLOOKUP(D14,Master_สายพาน!D:D,Master_สายพาน!C:C,"")</f>
        <v>23057674</v>
      </c>
      <c r="D14" t="str">
        <v>สันนอกTT</v>
      </c>
      <c r="E14">
        <f ca="1">SUMIFS('ตลาด 11.00'!X:X, 'ตลาด 11.00'!U:U,C14, 'ตลาด 11.00'!V:V, D14, 'ตลาด 11.00'!C:C, $D$2)</f>
        <v>0</v>
      </c>
      <c r="F14">
        <f ca="1">SUMIFS('ตลาด 12.00'!X:X, 'ตลาด 12.00'!U:U,C14, 'ตลาด 12.00'!V:V, D14, 'ตลาด 12.00'!C:C, $D$2)</f>
        <v>0</v>
      </c>
      <c r="G14">
        <f>SUMIFS('ตลาด 13.00'!X:X, 'ตลาด 13.00'!U:U,C14, 'ตลาด 13.00'!V:V, D14)</f>
        <v>225</v>
      </c>
      <c r="H14">
        <f>SUMIFS(สรุปยอดปัน!N:N,สรุปยอดปัน!I:I,แผนผลิตตลาด!C14)</f>
        <v>225</v>
      </c>
      <c r="I14" s="10">
        <f>SUMIFS('0010'!$Q:$Q,'0010'!$T:$T,$C14)</f>
        <v>51.56</v>
      </c>
      <c r="J14">
        <f>SUMIFS('20'!$Q:$Q,'20'!$T:$T,$C14)</f>
        <v>0</v>
      </c>
      <c r="K14" s="10">
        <f t="shared" si="0"/>
        <v>173.44</v>
      </c>
    </row>
    <row r="15" spans="1:13">
      <c r="A15" s="144" t="str">
        <f>_xlfn.XLOOKUP(TEXT(C15,0),Master_สายพาน!C:C,Master_สายพาน!E:E,"")</f>
        <v>Step3</v>
      </c>
      <c r="B15" s="144" t="str">
        <f>_xlfn.XLOOKUP(TEXT(C15,0),Master_สายพาน!C:C,Master_สายพาน!B:B,"")</f>
        <v>เลาะขา</v>
      </c>
      <c r="C15" t="str">
        <f>_xlfn.XLOOKUP(D15,Master_สายพาน!D:D,Master_สายพาน!C:C,"")</f>
        <v>23072463</v>
      </c>
      <c r="D15" t="str">
        <v>ขาหมูเลาะติดหนัง</v>
      </c>
      <c r="E15">
        <f ca="1">SUMIFS('ตลาด 11.00'!X:X, 'ตลาด 11.00'!U:U,C15, 'ตลาด 11.00'!V:V, D15, 'ตลาด 11.00'!C:C, $D$2)</f>
        <v>0</v>
      </c>
      <c r="F15">
        <f ca="1">SUMIFS('ตลาด 12.00'!X:X, 'ตลาด 12.00'!U:U,C15, 'ตลาด 12.00'!V:V, D15, 'ตลาด 12.00'!C:C, $D$2)</f>
        <v>0</v>
      </c>
      <c r="G15">
        <f>SUMIFS('ตลาด 13.00'!X:X, 'ตลาด 13.00'!U:U,C15, 'ตลาด 13.00'!V:V, D15)</f>
        <v>115</v>
      </c>
      <c r="H15">
        <f>SUMIFS(สรุปยอดปัน!N:N,สรุปยอดปัน!I:I,แผนผลิตตลาด!C15)</f>
        <v>115</v>
      </c>
      <c r="I15" s="10">
        <f>SUMIFS('0010'!$Q:$Q,'0010'!$T:$T,$C15)</f>
        <v>105</v>
      </c>
      <c r="J15">
        <f>SUMIFS('20'!$Q:$Q,'20'!$T:$T,$C15)</f>
        <v>0</v>
      </c>
      <c r="K15" s="10">
        <f t="shared" si="0"/>
        <v>10</v>
      </c>
    </row>
    <row r="16" spans="1:13">
      <c r="A16" s="144" t="str">
        <f>_xlfn.XLOOKUP(TEXT(C16,0),Master_สายพาน!C:C,Master_สายพาน!E:E,"")</f>
        <v>Step3</v>
      </c>
      <c r="B16" s="144" t="str">
        <f>_xlfn.XLOOKUP(TEXT(C16,0),Master_สายพาน!C:C,Master_สายพาน!B:B,"")</f>
        <v>เลาะขา</v>
      </c>
      <c r="C16" t="str">
        <f>_xlfn.XLOOKUP(D16,Master_สายพาน!D:D,Master_สายพาน!C:C,"")</f>
        <v>23000168</v>
      </c>
      <c r="D16" t="str">
        <v>เนื้อขาเลาะ</v>
      </c>
      <c r="E16">
        <f ca="1">SUMIFS('ตลาด 11.00'!X:X, 'ตลาด 11.00'!U:U,C16, 'ตลาด 11.00'!V:V, D16, 'ตลาด 11.00'!C:C, $D$2)</f>
        <v>0</v>
      </c>
      <c r="F16">
        <f ca="1">SUMIFS('ตลาด 12.00'!X:X, 'ตลาด 12.00'!U:U,C16, 'ตลาด 12.00'!V:V, D16, 'ตลาด 12.00'!C:C, $D$2)</f>
        <v>0</v>
      </c>
      <c r="G16">
        <f>SUMIFS('ตลาด 13.00'!X:X, 'ตลาด 13.00'!U:U,C16, 'ตลาด 13.00'!V:V, D16)</f>
        <v>25</v>
      </c>
      <c r="H16">
        <f>SUMIFS(สรุปยอดปัน!N:N,สรุปยอดปัน!I:I,แผนผลิตตลาด!C16)</f>
        <v>25</v>
      </c>
      <c r="I16" s="10">
        <f>SUMIFS('0010'!$Q:$Q,'0010'!$T:$T,$C16)</f>
        <v>25</v>
      </c>
      <c r="J16">
        <f>SUMIFS('20'!$Q:$Q,'20'!$T:$T,$C16)</f>
        <v>0</v>
      </c>
      <c r="K16" s="10">
        <f t="shared" si="0"/>
        <v>0</v>
      </c>
    </row>
    <row r="17" spans="1:11">
      <c r="A17" s="144" t="str">
        <f>_xlfn.XLOOKUP(TEXT(C17,0),Master_สายพาน!C:C,Master_สายพาน!E:E,"")</f>
        <v/>
      </c>
      <c r="B17" s="144" t="str">
        <f>_xlfn.XLOOKUP(TEXT(C17,0),Master_สายพาน!C:C,Master_สายพาน!B:B,"")</f>
        <v/>
      </c>
      <c r="C17" t="str">
        <f>_xlfn.XLOOKUP(D17,Master_สายพาน!D:D,Master_สายพาน!C:C,"")</f>
        <v>23089920</v>
      </c>
      <c r="D17" t="str">
        <v>หมูนุ่มปรุงรส(SPC)_B2C 1 กก.-F</v>
      </c>
      <c r="E17">
        <f ca="1">SUMIFS('ตลาด 11.00'!X:X, 'ตลาด 11.00'!U:U,C17, 'ตลาด 11.00'!V:V, D17, 'ตลาด 11.00'!C:C, $D$2)</f>
        <v>0</v>
      </c>
      <c r="F17">
        <f ca="1">SUMIFS('ตลาด 12.00'!X:X, 'ตลาด 12.00'!U:U,C17, 'ตลาด 12.00'!V:V, D17, 'ตลาด 12.00'!C:C, $D$2)</f>
        <v>0</v>
      </c>
      <c r="G17">
        <f>SUMIFS('ตลาด 13.00'!X:X, 'ตลาด 13.00'!U:U,C17, 'ตลาด 13.00'!V:V, D17)</f>
        <v>60</v>
      </c>
      <c r="H17">
        <f>SUMIFS(สรุปยอดปัน!N:N,สรุปยอดปัน!I:I,แผนผลิตตลาด!C17)</f>
        <v>0</v>
      </c>
      <c r="I17" s="10">
        <f>SUMIFS('0010'!$Q:$Q,'0010'!$T:$T,$C17)</f>
        <v>0</v>
      </c>
      <c r="J17">
        <f>SUMIFS('20'!$Q:$Q,'20'!$T:$T,$C17)</f>
        <v>0</v>
      </c>
      <c r="K17" s="10">
        <f t="shared" si="0"/>
        <v>60</v>
      </c>
    </row>
    <row r="18" spans="1:11">
      <c r="A18" s="144" t="str">
        <f>_xlfn.XLOOKUP(TEXT(C18,0),Master_สายพาน!C:C,Master_สายพาน!E:E,"")</f>
        <v>Step1</v>
      </c>
      <c r="B18" s="144" t="str">
        <f>_xlfn.XLOOKUP(TEXT(C18,0),Master_สายพาน!C:C,Master_สายพาน!B:B,"")</f>
        <v>เครื่องใน</v>
      </c>
      <c r="C18" t="str">
        <f>_xlfn.XLOOKUP(D18,Master_สายพาน!D:D,Master_สายพาน!C:C,"")</f>
        <v>23000189</v>
      </c>
      <c r="D18" t="str">
        <v>กระเพาะ</v>
      </c>
      <c r="E18">
        <f ca="1">SUMIFS('ตลาด 11.00'!X:X, 'ตลาด 11.00'!U:U,C18, 'ตลาด 11.00'!V:V, D18, 'ตลาด 11.00'!C:C, $D$2)</f>
        <v>0</v>
      </c>
      <c r="F18">
        <f ca="1">SUMIFS('ตลาด 12.00'!X:X, 'ตลาด 12.00'!U:U,C18, 'ตลาด 12.00'!V:V, D18, 'ตลาด 12.00'!C:C, $D$2)</f>
        <v>0</v>
      </c>
      <c r="G18">
        <f>SUMIFS('ตลาด 13.00'!X:X, 'ตลาด 13.00'!U:U,C18, 'ตลาด 13.00'!V:V, D18)</f>
        <v>358</v>
      </c>
      <c r="H18">
        <f>SUMIFS(สรุปยอดปัน!N:N,สรุปยอดปัน!I:I,แผนผลิตตลาด!C18)</f>
        <v>358</v>
      </c>
      <c r="I18" s="10">
        <f>SUMIFS('0010'!$Q:$Q,'0010'!$T:$T,$C18)</f>
        <v>0</v>
      </c>
      <c r="J18">
        <f>SUMIFS('20'!$Q:$Q,'20'!$T:$T,$C18)</f>
        <v>0</v>
      </c>
      <c r="K18" s="10">
        <f t="shared" si="0"/>
        <v>358</v>
      </c>
    </row>
    <row r="19" spans="1:11">
      <c r="A19" s="144" t="str">
        <f>_xlfn.XLOOKUP(TEXT(C19,0),Master_สายพาน!C:C,Master_สายพาน!E:E,"")</f>
        <v>Step3</v>
      </c>
      <c r="B19" s="144" t="str">
        <f>_xlfn.XLOOKUP(TEXT(C19,0),Master_สายพาน!C:C,Master_สายพาน!B:B,"")</f>
        <v>บด</v>
      </c>
      <c r="C19" t="str">
        <f>_xlfn.XLOOKUP(D19,Master_สายพาน!D:D,Master_สายพาน!C:C,"")</f>
        <v>23057698</v>
      </c>
      <c r="D19" t="str">
        <v>หมูบดTT</v>
      </c>
      <c r="E19">
        <f ca="1">SUMIFS('ตลาด 11.00'!X:X, 'ตลาด 11.00'!U:U,C19, 'ตลาด 11.00'!V:V, D19, 'ตลาด 11.00'!C:C, $D$2)</f>
        <v>0</v>
      </c>
      <c r="F19">
        <f ca="1">SUMIFS('ตลาด 12.00'!X:X, 'ตลาด 12.00'!U:U,C19, 'ตลาด 12.00'!V:V, D19, 'ตลาด 12.00'!C:C, $D$2)</f>
        <v>0</v>
      </c>
      <c r="G19">
        <f>SUMIFS('ตลาด 13.00'!X:X, 'ตลาด 13.00'!U:U,C19, 'ตลาด 13.00'!V:V, D19)</f>
        <v>420</v>
      </c>
      <c r="H19">
        <f>SUMIFS(สรุปยอดปัน!N:N,สรุปยอดปัน!I:I,แผนผลิตตลาด!C19)</f>
        <v>420</v>
      </c>
      <c r="I19" s="10">
        <f>SUMIFS('0010'!$Q:$Q,'0010'!$T:$T,$C19)</f>
        <v>80</v>
      </c>
      <c r="J19">
        <f>SUMIFS('20'!$Q:$Q,'20'!$T:$T,$C19)</f>
        <v>0</v>
      </c>
      <c r="K19" s="10">
        <f t="shared" si="0"/>
        <v>340</v>
      </c>
    </row>
    <row r="20" spans="1:11">
      <c r="A20" s="144" t="str">
        <f>_xlfn.XLOOKUP(TEXT(C20,0),Master_สายพาน!C:C,Master_สายพาน!E:E,"")</f>
        <v>Step3</v>
      </c>
      <c r="B20" s="144" t="str">
        <f>_xlfn.XLOOKUP(TEXT(C20,0),Master_สายพาน!C:C,Master_สายพาน!B:B,"")</f>
        <v>สะโพกพิเศษ</v>
      </c>
      <c r="C20" t="str">
        <f>_xlfn.XLOOKUP(D20,Master_สายพาน!D:D,Master_สายพาน!C:C,"")</f>
        <v>23015189</v>
      </c>
      <c r="D20" t="str">
        <v>เนื้อแดงหั่นชิ้น</v>
      </c>
      <c r="E20">
        <f ca="1">SUMIFS('ตลาด 11.00'!X:X, 'ตลาด 11.00'!U:U,C20, 'ตลาด 11.00'!V:V, D20, 'ตลาด 11.00'!C:C, $D$2)</f>
        <v>0</v>
      </c>
      <c r="F20">
        <f ca="1">SUMIFS('ตลาด 12.00'!X:X, 'ตลาด 12.00'!U:U,C20, 'ตลาด 12.00'!V:V, D20, 'ตลาด 12.00'!C:C, $D$2)</f>
        <v>0</v>
      </c>
      <c r="G20">
        <f>SUMIFS('ตลาด 13.00'!X:X, 'ตลาด 13.00'!U:U,C20, 'ตลาด 13.00'!V:V, D20)</f>
        <v>55</v>
      </c>
      <c r="H20">
        <f>SUMIFS(สรุปยอดปัน!N:N,สรุปยอดปัน!I:I,แผนผลิตตลาด!C20)</f>
        <v>55</v>
      </c>
      <c r="I20" s="10">
        <f>SUMIFS('0010'!$Q:$Q,'0010'!$T:$T,$C20)</f>
        <v>0</v>
      </c>
      <c r="J20">
        <f>SUMIFS('20'!$Q:$Q,'20'!$T:$T,$C20)</f>
        <v>0</v>
      </c>
      <c r="K20" s="10">
        <f t="shared" si="0"/>
        <v>55</v>
      </c>
    </row>
    <row r="21" spans="1:11">
      <c r="A21" s="144" t="str">
        <f>_xlfn.XLOOKUP(TEXT(C21,0),Master_สายพาน!C:C,Master_สายพาน!E:E,"")</f>
        <v>Step2</v>
      </c>
      <c r="B21" s="144" t="str">
        <f>_xlfn.XLOOKUP(TEXT(C21,0),Master_สายพาน!C:C,Master_สายพาน!B:B,"")</f>
        <v>สะโพก</v>
      </c>
      <c r="C21" t="str">
        <f>_xlfn.XLOOKUP(D21,Master_สายพาน!D:D,Master_สายพาน!C:C,"")</f>
        <v>23105855</v>
      </c>
      <c r="D21" t="str">
        <v>สะโพกหมู B2B (Basic)</v>
      </c>
      <c r="E21">
        <f ca="1">SUMIFS('ตลาด 11.00'!X:X, 'ตลาด 11.00'!U:U,C21, 'ตลาด 11.00'!V:V, D21, 'ตลาด 11.00'!C:C, $D$2)</f>
        <v>0</v>
      </c>
      <c r="F21">
        <f ca="1">SUMIFS('ตลาด 12.00'!X:X, 'ตลาด 12.00'!U:U,C21, 'ตลาด 12.00'!V:V, D21, 'ตลาด 12.00'!C:C, $D$2)</f>
        <v>0</v>
      </c>
      <c r="G21">
        <f>SUMIFS('ตลาด 13.00'!X:X, 'ตลาด 13.00'!U:U,C21, 'ตลาด 13.00'!V:V, D21)</f>
        <v>440</v>
      </c>
      <c r="H21">
        <f>SUMIFS(สรุปยอดปัน!N:N,สรุปยอดปัน!I:I,แผนผลิตตลาด!C21)</f>
        <v>440</v>
      </c>
      <c r="I21" s="10">
        <f>SUMIFS('0010'!$Q:$Q,'0010'!$T:$T,$C21)</f>
        <v>352.47</v>
      </c>
      <c r="J21">
        <f>SUMIFS('20'!$Q:$Q,'20'!$T:$T,$C21)</f>
        <v>0</v>
      </c>
      <c r="K21" s="10">
        <f t="shared" si="0"/>
        <v>87.529999999999973</v>
      </c>
    </row>
    <row r="22" spans="1:11">
      <c r="A22" s="144" t="str">
        <f>_xlfn.XLOOKUP(TEXT(C22,0),Master_สายพาน!C:C,Master_สายพาน!E:E,"")</f>
        <v>Step1</v>
      </c>
      <c r="B22" s="144" t="str">
        <f>_xlfn.XLOOKUP(TEXT(C22,0),Master_สายพาน!C:C,Master_สายพาน!B:B,"")</f>
        <v>เครื่องใน</v>
      </c>
      <c r="C22" t="str">
        <f>_xlfn.XLOOKUP(D22,Master_สายพาน!D:D,Master_สายพาน!C:C,"")</f>
        <v>23000191</v>
      </c>
      <c r="D22" t="str">
        <v>ไส้อ่อน</v>
      </c>
      <c r="E22">
        <f ca="1">SUMIFS('ตลาด 11.00'!X:X, 'ตลาด 11.00'!U:U,C22, 'ตลาด 11.00'!V:V, D22, 'ตลาด 11.00'!C:C, $D$2)</f>
        <v>0</v>
      </c>
      <c r="F22">
        <f ca="1">SUMIFS('ตลาด 12.00'!X:X, 'ตลาด 12.00'!U:U,C22, 'ตลาด 12.00'!V:V, D22, 'ตลาด 12.00'!C:C, $D$2)</f>
        <v>0</v>
      </c>
      <c r="G22">
        <f>SUMIFS('ตลาด 13.00'!X:X, 'ตลาด 13.00'!U:U,C22, 'ตลาด 13.00'!V:V, D22)</f>
        <v>114</v>
      </c>
      <c r="H22">
        <f>SUMIFS(สรุปยอดปัน!N:N,สรุปยอดปัน!I:I,แผนผลิตตลาด!C22)</f>
        <v>114</v>
      </c>
      <c r="I22" s="10">
        <f>SUMIFS('0010'!$Q:$Q,'0010'!$T:$T,$C22)</f>
        <v>0</v>
      </c>
      <c r="J22">
        <f>SUMIFS('20'!$Q:$Q,'20'!$T:$T,$C22)</f>
        <v>0</v>
      </c>
      <c r="K22" s="10">
        <f t="shared" si="0"/>
        <v>114</v>
      </c>
    </row>
    <row r="23" spans="1:11">
      <c r="A23" s="144" t="str">
        <f>_xlfn.XLOOKUP(TEXT(C23,0),Master_สายพาน!C:C,Master_สายพาน!E:E,"")</f>
        <v>Step1</v>
      </c>
      <c r="B23" s="144" t="str">
        <f>_xlfn.XLOOKUP(TEXT(C23,0),Master_สายพาน!C:C,Master_สายพาน!B:B,"")</f>
        <v>เครื่องใน</v>
      </c>
      <c r="C23" t="str">
        <f>_xlfn.XLOOKUP(D23,Master_สายพาน!D:D,Master_สายพาน!C:C,"")</f>
        <v>23000188</v>
      </c>
      <c r="D23" t="str">
        <v>ตับหมู</v>
      </c>
      <c r="E23">
        <f ca="1">SUMIFS('ตลาด 11.00'!X:X, 'ตลาด 11.00'!U:U,C23, 'ตลาด 11.00'!V:V, D23, 'ตลาด 11.00'!C:C, $D$2)</f>
        <v>0</v>
      </c>
      <c r="F23">
        <f ca="1">SUMIFS('ตลาด 12.00'!X:X, 'ตลาด 12.00'!U:U,C23, 'ตลาด 12.00'!V:V, D23, 'ตลาด 12.00'!C:C, $D$2)</f>
        <v>0</v>
      </c>
      <c r="G23">
        <f>SUMIFS('ตลาด 13.00'!X:X, 'ตลาด 13.00'!U:U,C23, 'ตลาด 13.00'!V:V, D23)</f>
        <v>338</v>
      </c>
      <c r="H23">
        <f>SUMIFS(สรุปยอดปัน!N:N,สรุปยอดปัน!I:I,แผนผลิตตลาด!C23)</f>
        <v>338</v>
      </c>
      <c r="I23" s="10">
        <f>SUMIFS('0010'!$Q:$Q,'0010'!$T:$T,$C23)</f>
        <v>0</v>
      </c>
      <c r="J23">
        <f>SUMIFS('20'!$Q:$Q,'20'!$T:$T,$C23)</f>
        <v>0</v>
      </c>
      <c r="K23" s="10">
        <f t="shared" si="0"/>
        <v>338</v>
      </c>
    </row>
    <row r="24" spans="1:11">
      <c r="A24" s="144" t="str">
        <f>_xlfn.XLOOKUP(TEXT(C24,0),Master_สายพาน!C:C,Master_สายพาน!E:E,"")</f>
        <v>Step2</v>
      </c>
      <c r="B24" s="144" t="str">
        <f>_xlfn.XLOOKUP(TEXT(C24,0),Master_สายพาน!C:C,Master_สายพาน!B:B,"")</f>
        <v>สามชั้น</v>
      </c>
      <c r="C24" t="str">
        <f>_xlfn.XLOOKUP(D24,Master_สายพาน!D:D,Master_สายพาน!C:C,"")</f>
        <v>23057675</v>
      </c>
      <c r="D24" t="str">
        <v>สันในTT</v>
      </c>
      <c r="E24">
        <f ca="1">SUMIFS('ตลาด 11.00'!X:X, 'ตลาด 11.00'!U:U,C24, 'ตลาด 11.00'!V:V, D24, 'ตลาด 11.00'!C:C, $D$2)</f>
        <v>0</v>
      </c>
      <c r="F24">
        <f ca="1">SUMIFS('ตลาด 12.00'!X:X, 'ตลาด 12.00'!U:U,C24, 'ตลาด 12.00'!V:V, D24, 'ตลาด 12.00'!C:C, $D$2)</f>
        <v>0</v>
      </c>
      <c r="G24">
        <f>SUMIFS('ตลาด 13.00'!X:X, 'ตลาด 13.00'!U:U,C24, 'ตลาด 13.00'!V:V, D24)</f>
        <v>65</v>
      </c>
      <c r="H24">
        <f>SUMIFS(สรุปยอดปัน!N:N,สรุปยอดปัน!I:I,แผนผลิตตลาด!C24)</f>
        <v>65</v>
      </c>
      <c r="I24" s="10">
        <f>SUMIFS('0010'!$Q:$Q,'0010'!$T:$T,$C24)</f>
        <v>242.48</v>
      </c>
      <c r="J24">
        <f>SUMIFS('20'!$Q:$Q,'20'!$T:$T,$C24)</f>
        <v>0</v>
      </c>
      <c r="K24" s="10">
        <f t="shared" si="0"/>
        <v>0</v>
      </c>
    </row>
    <row r="25" spans="1:11">
      <c r="A25" s="144" t="str">
        <f>_xlfn.XLOOKUP(TEXT(C25,0),Master_สายพาน!C:C,Master_สายพาน!E:E,"")</f>
        <v>Step2</v>
      </c>
      <c r="B25" s="144" t="str">
        <f>_xlfn.XLOOKUP(TEXT(C25,0),Master_สายพาน!C:C,Master_สายพาน!B:B,"")</f>
        <v>สามชั้น</v>
      </c>
      <c r="C25" t="str">
        <f>_xlfn.XLOOKUP(D25,Master_สายพาน!D:D,Master_สายพาน!C:C,"")</f>
        <v>23105856</v>
      </c>
      <c r="D25" t="str">
        <v>สันนอกหมู B2B (Basic)</v>
      </c>
      <c r="E25">
        <f ca="1">SUMIFS('ตลาด 11.00'!X:X, 'ตลาด 11.00'!U:U,C25, 'ตลาด 11.00'!V:V, D25, 'ตลาด 11.00'!C:C, $D$2)</f>
        <v>0</v>
      </c>
      <c r="F25">
        <f ca="1">SUMIFS('ตลาด 12.00'!X:X, 'ตลาด 12.00'!U:U,C25, 'ตลาด 12.00'!V:V, D25, 'ตลาด 12.00'!C:C, $D$2)</f>
        <v>0</v>
      </c>
      <c r="G25">
        <f>SUMIFS('ตลาด 13.00'!X:X, 'ตลาด 13.00'!U:U,C25, 'ตลาด 13.00'!V:V, D25)</f>
        <v>240</v>
      </c>
      <c r="H25">
        <f>SUMIFS(สรุปยอดปัน!N:N,สรุปยอดปัน!I:I,แผนผลิตตลาด!C25)</f>
        <v>240</v>
      </c>
      <c r="I25" s="10">
        <f>SUMIFS('0010'!$Q:$Q,'0010'!$T:$T,$C25)</f>
        <v>180.34</v>
      </c>
      <c r="J25">
        <f>SUMIFS('20'!$Q:$Q,'20'!$T:$T,$C25)</f>
        <v>0</v>
      </c>
      <c r="K25" s="10">
        <f t="shared" si="0"/>
        <v>59.66</v>
      </c>
    </row>
    <row r="26" spans="1:11">
      <c r="A26" s="144" t="str">
        <f>_xlfn.XLOOKUP(TEXT(C26,0),Master_สายพาน!C:C,Master_สายพาน!E:E,"")</f>
        <v>Step2</v>
      </c>
      <c r="B26" s="144" t="str">
        <f>_xlfn.XLOOKUP(TEXT(C26,0),Master_สายพาน!C:C,Master_สายพาน!B:B,"")</f>
        <v>สามชั้น</v>
      </c>
      <c r="C26" t="str">
        <f>_xlfn.XLOOKUP(D26,Master_สายพาน!D:D,Master_สายพาน!C:C,"")</f>
        <v>23057677</v>
      </c>
      <c r="D26" t="str">
        <v>สามชั้นTT</v>
      </c>
      <c r="E26">
        <f ca="1">SUMIFS('ตลาด 11.00'!X:X, 'ตลาด 11.00'!U:U,C26, 'ตลาด 11.00'!V:V, D26, 'ตลาด 11.00'!C:C, $D$2)</f>
        <v>0</v>
      </c>
      <c r="F26">
        <f ca="1">SUMIFS('ตลาด 12.00'!X:X, 'ตลาด 12.00'!U:U,C26, 'ตลาด 12.00'!V:V, D26, 'ตลาด 12.00'!C:C, $D$2)</f>
        <v>0</v>
      </c>
      <c r="G26">
        <f>SUMIFS('ตลาด 13.00'!X:X, 'ตลาด 13.00'!U:U,C26, 'ตลาด 13.00'!V:V, D26)</f>
        <v>357</v>
      </c>
      <c r="H26">
        <f>SUMIFS(สรุปยอดปัน!N:N,สรุปยอดปัน!I:I,แผนผลิตตลาด!C26)</f>
        <v>357</v>
      </c>
      <c r="I26" s="10">
        <f>SUMIFS('0010'!$Q:$Q,'0010'!$T:$T,$C26)</f>
        <v>87.16</v>
      </c>
      <c r="J26">
        <f>SUMIFS('20'!$Q:$Q,'20'!$T:$T,$C26)</f>
        <v>0</v>
      </c>
      <c r="K26" s="10">
        <f t="shared" si="0"/>
        <v>269.84000000000003</v>
      </c>
    </row>
    <row r="27" spans="1:11">
      <c r="A27" s="144" t="str">
        <f>_xlfn.XLOOKUP(TEXT(C27,0),Master_สายพาน!C:C,Master_สายพาน!E:E,"")</f>
        <v>Step2</v>
      </c>
      <c r="B27" s="144" t="str">
        <f>_xlfn.XLOOKUP(TEXT(C27,0),Master_สายพาน!C:C,Master_สายพาน!B:B,"")</f>
        <v>สะโพก</v>
      </c>
      <c r="C27" t="str">
        <f>_xlfn.XLOOKUP(D27,Master_สายพาน!D:D,Master_สายพาน!C:C,"")</f>
        <v>23057673</v>
      </c>
      <c r="D27" t="str">
        <v>สะโพกTT</v>
      </c>
      <c r="E27">
        <f ca="1">SUMIFS('ตลาด 11.00'!X:X, 'ตลาด 11.00'!U:U,C27, 'ตลาด 11.00'!V:V, D27, 'ตลาด 11.00'!C:C, $D$2)</f>
        <v>0</v>
      </c>
      <c r="F27">
        <f ca="1">SUMIFS('ตลาด 12.00'!X:X, 'ตลาด 12.00'!U:U,C27, 'ตลาด 12.00'!V:V, D27, 'ตลาด 12.00'!C:C, $D$2)</f>
        <v>0</v>
      </c>
      <c r="G27">
        <f>SUMIFS('ตลาด 13.00'!X:X, 'ตลาด 13.00'!U:U,C27, 'ตลาด 13.00'!V:V, D27)</f>
        <v>396</v>
      </c>
      <c r="H27">
        <f>SUMIFS(สรุปยอดปัน!N:N,สรุปยอดปัน!I:I,แผนผลิตตลาด!C27)</f>
        <v>396</v>
      </c>
      <c r="I27" s="10">
        <f>SUMIFS('0010'!$Q:$Q,'0010'!$T:$T,$C27)</f>
        <v>92.37</v>
      </c>
      <c r="J27">
        <f>SUMIFS('20'!$Q:$Q,'20'!$T:$T,$C27)</f>
        <v>0</v>
      </c>
      <c r="K27" s="10">
        <f t="shared" si="0"/>
        <v>303.63</v>
      </c>
    </row>
    <row r="28" spans="1:11">
      <c r="A28" s="144" t="str">
        <f>_xlfn.XLOOKUP(TEXT(C28,0),Master_สายพาน!C:C,Master_สายพาน!E:E,"")</f>
        <v>Step3</v>
      </c>
      <c r="B28" s="144" t="str">
        <f>_xlfn.XLOOKUP(TEXT(C28,0),Master_สายพาน!C:C,Master_สายพาน!B:B,"")</f>
        <v>เศษ</v>
      </c>
      <c r="C28" t="str">
        <f>_xlfn.XLOOKUP(D28,Master_สายพาน!D:D,Master_สายพาน!C:C,"")</f>
        <v>23078867</v>
      </c>
      <c r="D28" t="str">
        <v>เศษสามชั้นสไลด์</v>
      </c>
      <c r="E28">
        <f ca="1">SUMIFS('ตลาด 11.00'!X:X, 'ตลาด 11.00'!U:U,C28, 'ตลาด 11.00'!V:V, D28, 'ตลาด 11.00'!C:C, $D$2)</f>
        <v>0</v>
      </c>
      <c r="F28">
        <f ca="1">SUMIFS('ตลาด 12.00'!X:X, 'ตลาด 12.00'!U:U,C28, 'ตลาด 12.00'!V:V, D28, 'ตลาด 12.00'!C:C, $D$2)</f>
        <v>0</v>
      </c>
      <c r="G28">
        <f>SUMIFS('ตลาด 13.00'!X:X, 'ตลาด 13.00'!U:U,C28, 'ตลาด 13.00'!V:V, D28)</f>
        <v>720</v>
      </c>
      <c r="H28">
        <f>SUMIFS(สรุปยอดปัน!N:N,สรุปยอดปัน!I:I,แผนผลิตตลาด!C28)</f>
        <v>235</v>
      </c>
      <c r="I28" s="10">
        <f>SUMIFS('0010'!$Q:$Q,'0010'!$T:$T,$C28)</f>
        <v>70</v>
      </c>
      <c r="J28">
        <f>SUMIFS('20'!$Q:$Q,'20'!$T:$T,$C28)</f>
        <v>0</v>
      </c>
      <c r="K28" s="10">
        <f t="shared" si="0"/>
        <v>650</v>
      </c>
    </row>
    <row r="29" spans="1:11">
      <c r="A29" s="144" t="str">
        <f>_xlfn.XLOOKUP(TEXT(C29,0),Master_สายพาน!C:C,Master_สายพาน!E:E,"")</f>
        <v>Step2</v>
      </c>
      <c r="B29" s="144" t="str">
        <f>_xlfn.XLOOKUP(TEXT(C29,0),Master_สายพาน!C:C,Master_สายพาน!B:B,"")</f>
        <v>ไหล่</v>
      </c>
      <c r="C29" t="str">
        <f>_xlfn.XLOOKUP(D29,Master_สายพาน!D:D,Master_สายพาน!C:C,"")</f>
        <v>23057702</v>
      </c>
      <c r="D29" t="str">
        <v>กระดูกอกTT</v>
      </c>
      <c r="E29">
        <f ca="1">SUMIFS('ตลาด 11.00'!X:X, 'ตลาด 11.00'!U:U,C29, 'ตลาด 11.00'!V:V, D29, 'ตลาด 11.00'!C:C, $D$2)</f>
        <v>0</v>
      </c>
      <c r="F29">
        <f ca="1">SUMIFS('ตลาด 12.00'!X:X, 'ตลาด 12.00'!U:U,C29, 'ตลาด 12.00'!V:V, D29, 'ตลาด 12.00'!C:C, $D$2)</f>
        <v>0</v>
      </c>
      <c r="G29">
        <f>SUMIFS('ตลาด 13.00'!X:X, 'ตลาด 13.00'!U:U,C29, 'ตลาด 13.00'!V:V, D29)</f>
        <v>85</v>
      </c>
      <c r="H29">
        <f>SUMIFS(สรุปยอดปัน!N:N,สรุปยอดปัน!I:I,แผนผลิตตลาด!C29)</f>
        <v>85</v>
      </c>
      <c r="I29" s="10">
        <f>SUMIFS('0010'!$Q:$Q,'0010'!$T:$T,$C29)</f>
        <v>191.51</v>
      </c>
      <c r="J29">
        <f>SUMIFS('20'!$Q:$Q,'20'!$T:$T,$C29)</f>
        <v>0</v>
      </c>
      <c r="K29" s="10">
        <f t="shared" si="0"/>
        <v>0</v>
      </c>
    </row>
    <row r="30" spans="1:11">
      <c r="A30" s="144" t="str">
        <f>_xlfn.XLOOKUP(TEXT(C30,0),Master_สายพาน!C:C,Master_สายพาน!E:E,"")</f>
        <v>Step2</v>
      </c>
      <c r="B30" s="144" t="str">
        <f>_xlfn.XLOOKUP(TEXT(C30,0),Master_สายพาน!C:C,Master_สายพาน!B:B,"")</f>
        <v>สามชั้น</v>
      </c>
      <c r="C30" t="str">
        <f>_xlfn.XLOOKUP(D30,Master_สายพาน!D:D,Master_สายพาน!C:C,"")</f>
        <v>23057685</v>
      </c>
      <c r="D30" t="str">
        <v>มันแข็งTT</v>
      </c>
      <c r="E30">
        <f ca="1">SUMIFS('ตลาด 11.00'!X:X, 'ตลาด 11.00'!U:U,C30, 'ตลาด 11.00'!V:V, D30, 'ตลาด 11.00'!C:C, $D$2)</f>
        <v>0</v>
      </c>
      <c r="F30">
        <f ca="1">SUMIFS('ตลาด 12.00'!X:X, 'ตลาด 12.00'!U:U,C30, 'ตลาด 12.00'!V:V, D30, 'ตลาด 12.00'!C:C, $D$2)</f>
        <v>0</v>
      </c>
      <c r="G30">
        <f>SUMIFS('ตลาด 13.00'!X:X, 'ตลาด 13.00'!U:U,C30, 'ตลาด 13.00'!V:V, D30)</f>
        <v>725</v>
      </c>
      <c r="H30">
        <f>SUMIFS(สรุปยอดปัน!N:N,สรุปยอดปัน!I:I,แผนผลิตตลาด!C30)</f>
        <v>215</v>
      </c>
      <c r="I30" s="10">
        <f>SUMIFS('0010'!$Q:$Q,'0010'!$T:$T,$C30)</f>
        <v>46.35</v>
      </c>
      <c r="J30">
        <f>SUMIFS('20'!$Q:$Q,'20'!$T:$T,$C30)</f>
        <v>0</v>
      </c>
      <c r="K30" s="10">
        <f t="shared" si="0"/>
        <v>678.65</v>
      </c>
    </row>
    <row r="31" spans="1:11">
      <c r="A31" s="144" t="str">
        <f>_xlfn.XLOOKUP(TEXT(C31,0),Master_สายพาน!C:C,Master_สายพาน!E:E,"")</f>
        <v/>
      </c>
      <c r="B31" s="144" t="str">
        <f>_xlfn.XLOOKUP(TEXT(C31,0),Master_สายพาน!C:C,Master_สายพาน!B:B,"")</f>
        <v/>
      </c>
      <c r="C31" t="str">
        <f>_xlfn.XLOOKUP(D31,Master_สายพาน!D:D,Master_สายพาน!C:C,"")</f>
        <v>23106552</v>
      </c>
      <c r="D31" t="str">
        <v>หมูชิ้นส่วน ไม่รวมหัวเครื่องใน (P)</v>
      </c>
      <c r="E31">
        <f ca="1">SUMIFS('ตลาด 11.00'!X:X, 'ตลาด 11.00'!U:U,C31, 'ตลาด 11.00'!V:V, D31, 'ตลาด 11.00'!C:C, $D$2)</f>
        <v>0</v>
      </c>
      <c r="F31">
        <f ca="1">SUMIFS('ตลาด 12.00'!X:X, 'ตลาด 12.00'!U:U,C31, 'ตลาด 12.00'!V:V, D31, 'ตลาด 12.00'!C:C, $D$2)</f>
        <v>0</v>
      </c>
      <c r="G31">
        <f>SUMIFS('ตลาด 13.00'!X:X, 'ตลาด 13.00'!U:U,C31, 'ตลาด 13.00'!V:V, D31)</f>
        <v>630</v>
      </c>
      <c r="H31">
        <f>SUMIFS(สรุปยอดปัน!N:N,สรุปยอดปัน!I:I,แผนผลิตตลาด!C31)</f>
        <v>0</v>
      </c>
      <c r="I31" s="10">
        <f>SUMIFS('0010'!$Q:$Q,'0010'!$T:$T,$C31)</f>
        <v>0</v>
      </c>
      <c r="J31">
        <f>SUMIFS('20'!$Q:$Q,'20'!$T:$T,$C31)</f>
        <v>0</v>
      </c>
      <c r="K31" s="10">
        <f t="shared" si="0"/>
        <v>630</v>
      </c>
    </row>
    <row r="32" spans="1:11">
      <c r="A32" s="144" t="str">
        <f>_xlfn.XLOOKUP(TEXT(C32,0),Master_สายพาน!C:C,Master_สายพาน!E:E,"")</f>
        <v>Step2</v>
      </c>
      <c r="B32" s="144" t="str">
        <f>_xlfn.XLOOKUP(TEXT(C32,0),Master_สายพาน!C:C,Master_สายพาน!B:B,"")</f>
        <v>สะโพก</v>
      </c>
      <c r="C32" t="str">
        <f>_xlfn.XLOOKUP(D32,Master_สายพาน!D:D,Master_สายพาน!C:C,"")</f>
        <v>23057691</v>
      </c>
      <c r="D32" t="str">
        <v>มันเปลวTT</v>
      </c>
      <c r="E32">
        <f ca="1">SUMIFS('ตลาด 11.00'!X:X, 'ตลาด 11.00'!U:U,C32, 'ตลาด 11.00'!V:V, D32, 'ตลาด 11.00'!C:C, $D$2)</f>
        <v>0</v>
      </c>
      <c r="F32">
        <f ca="1">SUMIFS('ตลาด 12.00'!X:X, 'ตลาด 12.00'!U:U,C32, 'ตลาด 12.00'!V:V, D32, 'ตลาด 12.00'!C:C, $D$2)</f>
        <v>0</v>
      </c>
      <c r="G32">
        <f>SUMIFS('ตลาด 13.00'!X:X, 'ตลาด 13.00'!U:U,C32, 'ตลาด 13.00'!V:V, D32)</f>
        <v>865</v>
      </c>
      <c r="H32">
        <f>SUMIFS(สรุปยอดปัน!N:N,สรุปยอดปัน!I:I,แผนผลิตตลาด!C32)</f>
        <v>495</v>
      </c>
      <c r="I32" s="10">
        <f>SUMIFS('0010'!$Q:$Q,'0010'!$T:$T,$C32)</f>
        <v>81.08</v>
      </c>
      <c r="J32">
        <f>SUMIFS('20'!$Q:$Q,'20'!$T:$T,$C32)</f>
        <v>0</v>
      </c>
      <c r="K32" s="10">
        <f t="shared" si="0"/>
        <v>783.92</v>
      </c>
    </row>
    <row r="33" spans="1:11">
      <c r="A33" s="144" t="str">
        <f>_xlfn.XLOOKUP(TEXT(C33,0),Master_สายพาน!C:C,Master_สายพาน!E:E,"")</f>
        <v>Step2</v>
      </c>
      <c r="B33" s="144" t="str">
        <f>_xlfn.XLOOKUP(TEXT(C33,0),Master_สายพาน!C:C,Master_สายพาน!B:B,"")</f>
        <v>สามชั้น</v>
      </c>
      <c r="C33" t="str">
        <f>_xlfn.XLOOKUP(D33,Master_สายพาน!D:D,Master_สายพาน!C:C,"")</f>
        <v>23057700</v>
      </c>
      <c r="D33" t="str">
        <v>ซี่โครงTT</v>
      </c>
      <c r="E33">
        <f ca="1">SUMIFS('ตลาด 11.00'!X:X, 'ตลาด 11.00'!U:U,C33, 'ตลาด 11.00'!V:V, D33, 'ตลาด 11.00'!C:C, $D$2)</f>
        <v>0</v>
      </c>
      <c r="F33">
        <f ca="1">SUMIFS('ตลาด 12.00'!X:X, 'ตลาด 12.00'!U:U,C33, 'ตลาด 12.00'!V:V, D33, 'ตลาด 12.00'!C:C, $D$2)</f>
        <v>0</v>
      </c>
      <c r="G33">
        <f>SUMIFS('ตลาด 13.00'!X:X, 'ตลาด 13.00'!U:U,C33, 'ตลาด 13.00'!V:V, D33)</f>
        <v>170</v>
      </c>
      <c r="H33">
        <f>SUMIFS(สรุปยอดปัน!N:N,สรุปยอดปัน!I:I,แผนผลิตตลาด!C33)</f>
        <v>170</v>
      </c>
      <c r="I33" s="10">
        <f>SUMIFS('0010'!$Q:$Q,'0010'!$T:$T,$C33)</f>
        <v>15</v>
      </c>
      <c r="J33">
        <f>SUMIFS('20'!$Q:$Q,'20'!$T:$T,$C33)</f>
        <v>0</v>
      </c>
      <c r="K33" s="10">
        <f t="shared" si="0"/>
        <v>155</v>
      </c>
    </row>
    <row r="34" spans="1:11">
      <c r="A34" s="144" t="str">
        <f>_xlfn.XLOOKUP(TEXT(C34,0),Master_สายพาน!C:C,Master_สายพาน!E:E,"")</f>
        <v>Step3</v>
      </c>
      <c r="B34" s="144" t="str">
        <f>_xlfn.XLOOKUP(TEXT(C34,0),Master_สายพาน!C:C,Master_สายพาน!B:B,"")</f>
        <v>สามชั้นพิเศษ</v>
      </c>
      <c r="C34" t="str">
        <f>_xlfn.XLOOKUP(D34,Master_สายพาน!D:D,Master_สายพาน!C:C,"")</f>
        <v>23086968</v>
      </c>
      <c r="D34" t="str">
        <v>สามชั้นตัดเส้น SIS กก.ละ</v>
      </c>
      <c r="E34">
        <f ca="1">SUMIFS('ตลาด 11.00'!X:X, 'ตลาด 11.00'!U:U,C34, 'ตลาด 11.00'!V:V, D34, 'ตลาด 11.00'!C:C, $D$2)</f>
        <v>0</v>
      </c>
      <c r="F34">
        <f ca="1">SUMIFS('ตลาด 12.00'!X:X, 'ตลาด 12.00'!U:U,C34, 'ตลาด 12.00'!V:V, D34, 'ตลาด 12.00'!C:C, $D$2)</f>
        <v>0</v>
      </c>
      <c r="G34">
        <f>SUMIFS('ตลาด 13.00'!X:X, 'ตลาด 13.00'!U:U,C34, 'ตลาด 13.00'!V:V, D34)</f>
        <v>15</v>
      </c>
      <c r="H34">
        <f>SUMIFS(สรุปยอดปัน!N:N,สรุปยอดปัน!I:I,แผนผลิตตลาด!C34)</f>
        <v>15</v>
      </c>
      <c r="I34" s="10">
        <f>SUMIFS('0010'!$Q:$Q,'0010'!$T:$T,$C34)</f>
        <v>0</v>
      </c>
      <c r="J34">
        <f>SUMIFS('20'!$Q:$Q,'20'!$T:$T,$C34)</f>
        <v>0</v>
      </c>
      <c r="K34" s="10">
        <f t="shared" si="0"/>
        <v>15</v>
      </c>
    </row>
    <row r="35" spans="1:11">
      <c r="A35" s="144" t="str">
        <f>_xlfn.XLOOKUP(TEXT(C35,0),Master_สายพาน!C:C,Master_สายพาน!E:E,"")</f>
        <v>Step3</v>
      </c>
      <c r="B35" s="144" t="str">
        <f>_xlfn.XLOOKUP(TEXT(C35,0),Master_สายพาน!C:C,Master_สายพาน!B:B,"")</f>
        <v>สไลด์</v>
      </c>
      <c r="C35" t="str">
        <f>_xlfn.XLOOKUP(D35,Master_สายพาน!D:D,Master_สายพาน!C:C,"")</f>
        <v>23065143</v>
      </c>
      <c r="D35" t="str">
        <v>สามชั้นสไลด์</v>
      </c>
      <c r="E35">
        <f ca="1">SUMIFS('ตลาด 11.00'!X:X, 'ตลาด 11.00'!U:U,C35, 'ตลาด 11.00'!V:V, D35, 'ตลาด 11.00'!C:C, $D$2)</f>
        <v>0</v>
      </c>
      <c r="F35">
        <f ca="1">SUMIFS('ตลาด 12.00'!X:X, 'ตลาด 12.00'!U:U,C35, 'ตลาด 12.00'!V:V, D35, 'ตลาด 12.00'!C:C, $D$2)</f>
        <v>0</v>
      </c>
      <c r="G35">
        <f>SUMIFS('ตลาด 13.00'!X:X, 'ตลาด 13.00'!U:U,C35, 'ตลาด 13.00'!V:V, D35)</f>
        <v>30</v>
      </c>
      <c r="H35">
        <f>SUMIFS(สรุปยอดปัน!N:N,สรุปยอดปัน!I:I,แผนผลิตตลาด!C35)</f>
        <v>30</v>
      </c>
      <c r="I35" s="10">
        <f>SUMIFS('0010'!$Q:$Q,'0010'!$T:$T,$C35)</f>
        <v>125</v>
      </c>
      <c r="J35">
        <f>SUMIFS('20'!$Q:$Q,'20'!$T:$T,$C35)</f>
        <v>0</v>
      </c>
      <c r="K35" s="10">
        <f t="shared" si="0"/>
        <v>0</v>
      </c>
    </row>
    <row r="36" spans="1:11">
      <c r="A36" s="144" t="str">
        <f>_xlfn.XLOOKUP(TEXT(C36,0),Master_สายพาน!C:C,Master_สายพาน!E:E,"")</f>
        <v>Step3</v>
      </c>
      <c r="B36" s="144" t="str">
        <f>_xlfn.XLOOKUP(TEXT(C36,0),Master_สายพาน!C:C,Master_สายพาน!B:B,"")</f>
        <v>สามชั้นพิเศษ</v>
      </c>
      <c r="C36" t="str">
        <f>_xlfn.XLOOKUP(D36,Master_สายพาน!D:D,Master_สายพาน!C:C,"")</f>
        <v>23064091</v>
      </c>
      <c r="D36" t="str">
        <v>มันแข็งติดหนัง TT</v>
      </c>
      <c r="E36">
        <f ca="1">SUMIFS('ตลาด 11.00'!X:X, 'ตลาด 11.00'!U:U,C36, 'ตลาด 11.00'!V:V, D36, 'ตลาด 11.00'!C:C, $D$2)</f>
        <v>0</v>
      </c>
      <c r="F36">
        <f ca="1">SUMIFS('ตลาด 12.00'!X:X, 'ตลาด 12.00'!U:U,C36, 'ตลาด 12.00'!V:V, D36, 'ตลาด 12.00'!C:C, $D$2)</f>
        <v>0</v>
      </c>
      <c r="G36">
        <f>SUMIFS('ตลาด 13.00'!X:X, 'ตลาด 13.00'!U:U,C36, 'ตลาด 13.00'!V:V, D36)</f>
        <v>2085</v>
      </c>
      <c r="H36">
        <f>SUMIFS(สรุปยอดปัน!N:N,สรุปยอดปัน!I:I,แผนผลิตตลาด!C36)</f>
        <v>1675</v>
      </c>
      <c r="I36" s="10">
        <f>SUMIFS('0010'!$Q:$Q,'0010'!$T:$T,$C36)</f>
        <v>625.58000000000004</v>
      </c>
      <c r="J36">
        <f>SUMIFS('20'!$Q:$Q,'20'!$T:$T,$C36)</f>
        <v>0</v>
      </c>
      <c r="K36" s="10">
        <f t="shared" si="0"/>
        <v>1459.42</v>
      </c>
    </row>
    <row r="37" spans="1:11">
      <c r="A37" s="144" t="str">
        <f>_xlfn.XLOOKUP(TEXT(C37,0),Master_สายพาน!C:C,Master_สายพาน!E:E,"")</f>
        <v>Step1</v>
      </c>
      <c r="B37" s="144" t="str">
        <f>_xlfn.XLOOKUP(TEXT(C37,0),Master_สายพาน!C:C,Master_สายพาน!B:B,"")</f>
        <v>เครื่องใน</v>
      </c>
      <c r="C37" t="str">
        <f>_xlfn.XLOOKUP(D37,Master_สายพาน!D:D,Master_สายพาน!C:C,"")</f>
        <v>23000181</v>
      </c>
      <c r="D37" t="str">
        <v>ไส้ขม</v>
      </c>
      <c r="E37">
        <f ca="1">SUMIFS('ตลาด 11.00'!X:X, 'ตลาด 11.00'!U:U,C37, 'ตลาด 11.00'!V:V, D37, 'ตลาด 11.00'!C:C, $D$2)</f>
        <v>0</v>
      </c>
      <c r="F37">
        <f ca="1">SUMIFS('ตลาด 12.00'!X:X, 'ตลาด 12.00'!U:U,C37, 'ตลาด 12.00'!V:V, D37, 'ตลาด 12.00'!C:C, $D$2)</f>
        <v>0</v>
      </c>
      <c r="G37">
        <f>SUMIFS('ตลาด 13.00'!X:X, 'ตลาด 13.00'!U:U,C37, 'ตลาด 13.00'!V:V, D37)</f>
        <v>722</v>
      </c>
      <c r="H37">
        <f>SUMIFS(สรุปยอดปัน!N:N,สรุปยอดปัน!I:I,แผนผลิตตลาด!C37)</f>
        <v>722</v>
      </c>
      <c r="I37" s="10">
        <f>SUMIFS('0010'!$Q:$Q,'0010'!$T:$T,$C37)</f>
        <v>0</v>
      </c>
      <c r="J37">
        <f>SUMIFS('20'!$Q:$Q,'20'!$T:$T,$C37)</f>
        <v>0</v>
      </c>
      <c r="K37" s="10">
        <f t="shared" si="0"/>
        <v>722</v>
      </c>
    </row>
    <row r="38" spans="1:11">
      <c r="A38" s="144" t="str">
        <f>_xlfn.XLOOKUP(TEXT(C38,0),Master_สายพาน!C:C,Master_สายพาน!E:E,"")</f>
        <v>Step2</v>
      </c>
      <c r="B38" s="144" t="str">
        <f>_xlfn.XLOOKUP(TEXT(C38,0),Master_สายพาน!C:C,Master_สายพาน!B:B,"")</f>
        <v>สะโพก</v>
      </c>
      <c r="C38" t="str">
        <f>_xlfn.XLOOKUP(D38,Master_สายพาน!D:D,Master_สายพาน!C:C,"")</f>
        <v>23045518</v>
      </c>
      <c r="D38" t="str">
        <v>มันเปลว เบอร์ 1</v>
      </c>
      <c r="E38">
        <f ca="1">SUMIFS('ตลาด 11.00'!X:X, 'ตลาด 11.00'!U:U,C38, 'ตลาด 11.00'!V:V, D38, 'ตลาด 11.00'!C:C, $D$2)</f>
        <v>0</v>
      </c>
      <c r="F38">
        <f ca="1">SUMIFS('ตลาด 12.00'!X:X, 'ตลาด 12.00'!U:U,C38, 'ตลาด 12.00'!V:V, D38, 'ตลาด 12.00'!C:C, $D$2)</f>
        <v>0</v>
      </c>
      <c r="G38">
        <f>SUMIFS('ตลาด 13.00'!X:X, 'ตลาด 13.00'!U:U,C38, 'ตลาด 13.00'!V:V, D38)</f>
        <v>195</v>
      </c>
      <c r="H38">
        <f>SUMIFS(สรุปยอดปัน!N:N,สรุปยอดปัน!I:I,แผนผลิตตลาด!C38)</f>
        <v>195</v>
      </c>
      <c r="I38" s="10">
        <f>SUMIFS('0010'!$Q:$Q,'0010'!$T:$T,$C38)</f>
        <v>221.39</v>
      </c>
      <c r="J38">
        <f>SUMIFS('20'!$Q:$Q,'20'!$T:$T,$C38)</f>
        <v>0</v>
      </c>
      <c r="K38" s="10">
        <f t="shared" si="0"/>
        <v>0</v>
      </c>
    </row>
    <row r="39" spans="1:11">
      <c r="A39" s="144" t="str">
        <f>_xlfn.XLOOKUP(TEXT(C39,0),Master_สายพาน!C:C,Master_สายพาน!E:E,"")</f>
        <v>Step1</v>
      </c>
      <c r="B39" s="144" t="str">
        <f>_xlfn.XLOOKUP(TEXT(C39,0),Master_สายพาน!C:C,Master_สายพาน!B:B,"")</f>
        <v>เปิดหมู</v>
      </c>
      <c r="C39" t="str">
        <f>_xlfn.XLOOKUP(D39,Master_สายพาน!D:D,Master_สายพาน!C:C,"")</f>
        <v>23015321</v>
      </c>
      <c r="D39" t="str">
        <v>หัวติดลิ้น</v>
      </c>
      <c r="E39">
        <f ca="1">SUMIFS('ตลาด 11.00'!X:X, 'ตลาด 11.00'!U:U,C39, 'ตลาด 11.00'!V:V, D39, 'ตลาด 11.00'!C:C, $D$2)</f>
        <v>0</v>
      </c>
      <c r="F39">
        <f ca="1">SUMIFS('ตลาด 12.00'!X:X, 'ตลาด 12.00'!U:U,C39, 'ตลาด 12.00'!V:V, D39, 'ตลาด 12.00'!C:C, $D$2)</f>
        <v>0</v>
      </c>
      <c r="G39">
        <f>SUMIFS('ตลาด 13.00'!X:X, 'ตลาด 13.00'!U:U,C39, 'ตลาด 13.00'!V:V, D39)</f>
        <v>3304</v>
      </c>
      <c r="H39">
        <f>SUMIFS(สรุปยอดปัน!N:N,สรุปยอดปัน!I:I,แผนผลิตตลาด!C39)</f>
        <v>413</v>
      </c>
      <c r="I39" s="10">
        <f>SUMIFS('0010'!$Q:$Q,'0010'!$T:$T,$C39)</f>
        <v>0</v>
      </c>
      <c r="J39">
        <f>SUMIFS('20'!$Q:$Q,'20'!$T:$T,$C39)</f>
        <v>0</v>
      </c>
      <c r="K39" s="10">
        <f t="shared" si="0"/>
        <v>3304</v>
      </c>
    </row>
    <row r="40" spans="1:11">
      <c r="A40" s="144" t="str">
        <f>_xlfn.XLOOKUP(TEXT(C40,0),Master_สายพาน!C:C,Master_สายพาน!E:E,"")</f>
        <v>Step1</v>
      </c>
      <c r="B40" s="144" t="str">
        <f>_xlfn.XLOOKUP(TEXT(C40,0),Master_สายพาน!C:C,Master_สายพาน!B:B,"")</f>
        <v>เครื่องใน</v>
      </c>
      <c r="C40" t="str">
        <f>_xlfn.XLOOKUP(D40,Master_สายพาน!D:D,Master_สายพาน!C:C,"")</f>
        <v>23000187</v>
      </c>
      <c r="D40" t="str">
        <v>ปอด</v>
      </c>
      <c r="E40">
        <f ca="1">SUMIFS('ตลาด 11.00'!X:X, 'ตลาด 11.00'!U:U,C40, 'ตลาด 11.00'!V:V, D40, 'ตลาด 11.00'!C:C, $D$2)</f>
        <v>0</v>
      </c>
      <c r="F40">
        <f ca="1">SUMIFS('ตลาด 12.00'!X:X, 'ตลาด 12.00'!U:U,C40, 'ตลาด 12.00'!V:V, D40, 'ตลาด 12.00'!C:C, $D$2)</f>
        <v>0</v>
      </c>
      <c r="G40">
        <f>SUMIFS('ตลาด 13.00'!X:X, 'ตลาด 13.00'!U:U,C40, 'ตลาด 13.00'!V:V, D40)</f>
        <v>1392</v>
      </c>
      <c r="H40">
        <f>SUMIFS(สรุปยอดปัน!N:N,สรุปยอดปัน!I:I,แผนผลิตตลาด!C40)</f>
        <v>900</v>
      </c>
      <c r="I40" s="10">
        <f>SUMIFS('0010'!$Q:$Q,'0010'!$T:$T,$C40)</f>
        <v>0</v>
      </c>
      <c r="J40">
        <f>SUMIFS('20'!$Q:$Q,'20'!$T:$T,$C40)</f>
        <v>0</v>
      </c>
      <c r="K40" s="10">
        <f t="shared" si="0"/>
        <v>1392</v>
      </c>
    </row>
    <row r="41" spans="1:11">
      <c r="A41" s="144" t="str">
        <f>_xlfn.XLOOKUP(TEXT(C41,0),Master_สายพาน!C:C,Master_สายพาน!E:E,"")</f>
        <v>Step1</v>
      </c>
      <c r="B41" s="144" t="str">
        <f>_xlfn.XLOOKUP(TEXT(C41,0),Master_สายพาน!C:C,Master_สายพาน!B:B,"")</f>
        <v>เครื่องใน</v>
      </c>
      <c r="C41" t="str">
        <f>_xlfn.XLOOKUP(D41,Master_สายพาน!D:D,Master_สายพาน!C:C,"")</f>
        <v>23015350</v>
      </c>
      <c r="D41" t="str">
        <v>ไส้ใหญ่</v>
      </c>
      <c r="E41">
        <f ca="1">SUMIFS('ตลาด 11.00'!X:X, 'ตลาด 11.00'!U:U,C41, 'ตลาด 11.00'!V:V, D41, 'ตลาด 11.00'!C:C, $D$2)</f>
        <v>0</v>
      </c>
      <c r="F41">
        <f ca="1">SUMIFS('ตลาด 12.00'!X:X, 'ตลาด 12.00'!U:U,C41, 'ตลาด 12.00'!V:V, D41, 'ตลาด 12.00'!C:C, $D$2)</f>
        <v>0</v>
      </c>
      <c r="G41">
        <f>SUMIFS('ตลาด 13.00'!X:X, 'ตลาด 13.00'!U:U,C41, 'ตลาด 13.00'!V:V, D41)</f>
        <v>595</v>
      </c>
      <c r="H41">
        <f>SUMIFS(สรุปยอดปัน!N:N,สรุปยอดปัน!I:I,แผนผลิตตลาด!C41)</f>
        <v>595</v>
      </c>
      <c r="I41" s="10">
        <f>SUMIFS('0010'!$Q:$Q,'0010'!$T:$T,$C41)</f>
        <v>0</v>
      </c>
      <c r="J41">
        <f>SUMIFS('20'!$Q:$Q,'20'!$T:$T,$C41)</f>
        <v>0</v>
      </c>
      <c r="K41" s="10">
        <f t="shared" si="0"/>
        <v>595</v>
      </c>
    </row>
    <row r="42" spans="1:11">
      <c r="A42" s="144" t="str">
        <f>_xlfn.XLOOKUP(TEXT(C42,0),Master_สายพาน!C:C,Master_สายพาน!E:E,"")</f>
        <v>Step2</v>
      </c>
      <c r="B42" s="144" t="str">
        <f>_xlfn.XLOOKUP(TEXT(C42,0),Master_สายพาน!C:C,Master_สายพาน!B:B,"")</f>
        <v>สามชั้น</v>
      </c>
      <c r="C42" t="str">
        <f>_xlfn.XLOOKUP(D42,Master_สายพาน!D:D,Master_สายพาน!C:C,"")</f>
        <v>23057688</v>
      </c>
      <c r="D42" t="str">
        <v>กระดูกซุปTT</v>
      </c>
      <c r="E42">
        <f ca="1">SUMIFS('ตลาด 11.00'!X:X, 'ตลาด 11.00'!U:U,C42, 'ตลาด 11.00'!V:V, D42, 'ตลาด 11.00'!C:C, $D$2)</f>
        <v>0</v>
      </c>
      <c r="F42">
        <f ca="1">SUMIFS('ตลาด 12.00'!X:X, 'ตลาด 12.00'!U:U,C42, 'ตลาด 12.00'!V:V, D42, 'ตลาด 12.00'!C:C, $D$2)</f>
        <v>0</v>
      </c>
      <c r="G42">
        <f>SUMIFS('ตลาด 13.00'!X:X, 'ตลาด 13.00'!U:U,C42, 'ตลาด 13.00'!V:V, D42)</f>
        <v>610</v>
      </c>
      <c r="H42">
        <f>SUMIFS(สรุปยอดปัน!N:N,สรุปยอดปัน!I:I,แผนผลิตตลาด!C42)</f>
        <v>610</v>
      </c>
      <c r="I42" s="10">
        <f>SUMIFS('0010'!$Q:$Q,'0010'!$T:$T,$C42)</f>
        <v>180.56</v>
      </c>
      <c r="J42">
        <f>SUMIFS('20'!$Q:$Q,'20'!$T:$T,$C42)</f>
        <v>0</v>
      </c>
      <c r="K42" s="10">
        <f t="shared" si="0"/>
        <v>429.44</v>
      </c>
    </row>
    <row r="43" spans="1:11">
      <c r="A43" s="144" t="str">
        <f>_xlfn.XLOOKUP(TEXT(C43,0),Master_สายพาน!C:C,Master_สายพาน!E:E,"")</f>
        <v>Step3</v>
      </c>
      <c r="B43" s="144" t="str">
        <f>_xlfn.XLOOKUP(TEXT(C43,0),Master_สายพาน!C:C,Master_สายพาน!B:B,"")</f>
        <v>เผาขา</v>
      </c>
      <c r="C43" t="str">
        <f>_xlfn.XLOOKUP(D43,Master_สายพาน!D:D,Master_สายพาน!C:C,"")</f>
        <v>23014036</v>
      </c>
      <c r="D43" t="str">
        <v>คากิเผา</v>
      </c>
      <c r="E43">
        <f ca="1">SUMIFS('ตลาด 11.00'!X:X, 'ตลาด 11.00'!U:U,C43, 'ตลาด 11.00'!V:V, D43, 'ตลาด 11.00'!C:C, $D$2)</f>
        <v>0</v>
      </c>
      <c r="F43">
        <f ca="1">SUMIFS('ตลาด 12.00'!X:X, 'ตลาด 12.00'!U:U,C43, 'ตลาด 12.00'!V:V, D43, 'ตลาด 12.00'!C:C, $D$2)</f>
        <v>0</v>
      </c>
      <c r="G43">
        <f>SUMIFS('ตลาด 13.00'!X:X, 'ตลาด 13.00'!U:U,C43, 'ตลาด 13.00'!V:V, D43)</f>
        <v>345</v>
      </c>
      <c r="H43">
        <f>SUMIFS(สรุปยอดปัน!N:N,สรุปยอดปัน!I:I,แผนผลิตตลาด!C43)</f>
        <v>345</v>
      </c>
      <c r="I43" s="10">
        <f>SUMIFS('0010'!$Q:$Q,'0010'!$T:$T,$C43)</f>
        <v>897.8</v>
      </c>
      <c r="J43">
        <f>SUMIFS('20'!$Q:$Q,'20'!$T:$T,$C43)</f>
        <v>0</v>
      </c>
      <c r="K43" s="10">
        <f t="shared" si="0"/>
        <v>0</v>
      </c>
    </row>
    <row r="44" spans="1:11">
      <c r="A44" s="144" t="str">
        <f>_xlfn.XLOOKUP(TEXT(C44,0),Master_สายพาน!C:C,Master_สายพาน!E:E,"")</f>
        <v>Step3</v>
      </c>
      <c r="B44" s="144" t="str">
        <f>_xlfn.XLOOKUP(TEXT(C44,0),Master_สายพาน!C:C,Master_สายพาน!B:B,"")</f>
        <v>เลาะขา</v>
      </c>
      <c r="C44" t="str">
        <f>_xlfn.XLOOKUP(D44,Master_สายพาน!D:D,Master_สายพาน!C:C,"")</f>
        <v>23000167</v>
      </c>
      <c r="D44" t="str">
        <v>กระดูกขาเลาะ</v>
      </c>
      <c r="E44">
        <f ca="1">SUMIFS('ตลาด 11.00'!X:X, 'ตลาด 11.00'!U:U,C44, 'ตลาด 11.00'!V:V, D44, 'ตลาด 11.00'!C:C, $D$2)</f>
        <v>0</v>
      </c>
      <c r="F44">
        <f ca="1">SUMIFS('ตลาด 12.00'!X:X, 'ตลาด 12.00'!U:U,C44, 'ตลาด 12.00'!V:V, D44, 'ตลาด 12.00'!C:C, $D$2)</f>
        <v>0</v>
      </c>
      <c r="G44">
        <f>SUMIFS('ตลาด 13.00'!X:X, 'ตลาด 13.00'!U:U,C44, 'ตลาด 13.00'!V:V, D44)</f>
        <v>1335</v>
      </c>
      <c r="H44">
        <f>SUMIFS(สรุปยอดปัน!N:N,สรุปยอดปัน!I:I,แผนผลิตตลาด!C44)</f>
        <v>1075</v>
      </c>
      <c r="I44" s="10">
        <f>SUMIFS('0010'!$Q:$Q,'0010'!$T:$T,$C44)</f>
        <v>830.5</v>
      </c>
      <c r="J44">
        <f>SUMIFS('20'!$Q:$Q,'20'!$T:$T,$C44)</f>
        <v>0</v>
      </c>
      <c r="K44" s="10">
        <f t="shared" si="0"/>
        <v>504.5</v>
      </c>
    </row>
    <row r="45" spans="1:11">
      <c r="A45" s="144" t="str">
        <f>_xlfn.XLOOKUP(TEXT(C45,0),Master_สายพาน!C:C,Master_สายพาน!E:E,"")</f>
        <v>Step2</v>
      </c>
      <c r="B45" s="144" t="str">
        <f>_xlfn.XLOOKUP(TEXT(C45,0),Master_สายพาน!C:C,Master_สายพาน!B:B,"")</f>
        <v>ไหล่</v>
      </c>
      <c r="C45" t="str">
        <f>_xlfn.XLOOKUP(D45,Master_สายพาน!D:D,Master_สายพาน!C:C,"")</f>
        <v>23057672</v>
      </c>
      <c r="D45" t="str">
        <v>ไหล่TT</v>
      </c>
      <c r="E45">
        <f ca="1">SUMIFS('ตลาด 11.00'!X:X, 'ตลาด 11.00'!U:U,C45, 'ตลาด 11.00'!V:V, D45, 'ตลาด 11.00'!C:C, $D$2)</f>
        <v>0</v>
      </c>
      <c r="F45">
        <f ca="1">SUMIFS('ตลาด 12.00'!X:X, 'ตลาด 12.00'!U:U,C45, 'ตลาด 12.00'!V:V, D45, 'ตลาด 12.00'!C:C, $D$2)</f>
        <v>0</v>
      </c>
      <c r="G45">
        <f>SUMIFS('ตลาด 13.00'!X:X, 'ตลาด 13.00'!U:U,C45, 'ตลาด 13.00'!V:V, D45)</f>
        <v>135</v>
      </c>
      <c r="H45">
        <f>SUMIFS(สรุปยอดปัน!N:N,สรุปยอดปัน!I:I,แผนผลิตตลาด!C45)</f>
        <v>135</v>
      </c>
      <c r="I45" s="10">
        <f>SUMIFS('0010'!$Q:$Q,'0010'!$T:$T,$C45)</f>
        <v>58.62</v>
      </c>
      <c r="J45">
        <f>SUMIFS('20'!$Q:$Q,'20'!$T:$T,$C45)</f>
        <v>0</v>
      </c>
      <c r="K45" s="10">
        <f t="shared" si="0"/>
        <v>76.38</v>
      </c>
    </row>
    <row r="46" spans="1:11">
      <c r="A46" s="144" t="str">
        <f>_xlfn.XLOOKUP(TEXT(C46,0),Master_สายพาน!C:C,Master_สายพาน!E:E,"")</f>
        <v>Step2</v>
      </c>
      <c r="B46" s="144" t="str">
        <f>_xlfn.XLOOKUP(TEXT(C46,0),Master_สายพาน!C:C,Master_สายพาน!B:B,"")</f>
        <v>ไหล่</v>
      </c>
      <c r="C46" t="str">
        <f>_xlfn.XLOOKUP(D46,Master_สายพาน!D:D,Master_สายพาน!C:C,"")</f>
        <v>23057689</v>
      </c>
      <c r="D46" t="str">
        <v>กระดูกข้อTT</v>
      </c>
      <c r="E46">
        <f ca="1">SUMIFS('ตลาด 11.00'!X:X, 'ตลาด 11.00'!U:U,C46, 'ตลาด 11.00'!V:V, D46, 'ตลาด 11.00'!C:C, $D$2)</f>
        <v>0</v>
      </c>
      <c r="F46">
        <f ca="1">SUMIFS('ตลาด 12.00'!X:X, 'ตลาด 12.00'!U:U,C46, 'ตลาด 12.00'!V:V, D46, 'ตลาด 12.00'!C:C, $D$2)</f>
        <v>0</v>
      </c>
      <c r="G46">
        <f>SUMIFS('ตลาด 13.00'!X:X, 'ตลาด 13.00'!U:U,C46, 'ตลาด 13.00'!V:V, D46)</f>
        <v>535</v>
      </c>
      <c r="H46">
        <f>SUMIFS(สรุปยอดปัน!N:N,สรุปยอดปัน!I:I,แผนผลิตตลาด!C46)</f>
        <v>535</v>
      </c>
      <c r="I46" s="10">
        <f>SUMIFS('0010'!$Q:$Q,'0010'!$T:$T,$C46)</f>
        <v>612.72</v>
      </c>
      <c r="J46">
        <f>SUMIFS('20'!$Q:$Q,'20'!$T:$T,$C46)</f>
        <v>0</v>
      </c>
      <c r="K46" s="10">
        <f t="shared" si="0"/>
        <v>0</v>
      </c>
    </row>
    <row r="47" spans="1:11">
      <c r="A47" s="144" t="str">
        <f>_xlfn.XLOOKUP(TEXT(C47,0),Master_สายพาน!C:C,Master_สายพาน!E:E,"")</f>
        <v>Step2</v>
      </c>
      <c r="B47" s="144" t="str">
        <f>_xlfn.XLOOKUP(TEXT(C47,0),Master_สายพาน!C:C,Master_สายพาน!B:B,"")</f>
        <v>สามชั้น</v>
      </c>
      <c r="C47" t="str">
        <f>_xlfn.XLOOKUP(D47,Master_สายพาน!D:D,Master_สายพาน!C:C,"")</f>
        <v>23057678</v>
      </c>
      <c r="D47" t="str">
        <v>ซี่โครงแผ่นTT</v>
      </c>
      <c r="E47">
        <f ca="1">SUMIFS('ตลาด 11.00'!X:X, 'ตลาด 11.00'!U:U,C47, 'ตลาด 11.00'!V:V, D47, 'ตลาด 11.00'!C:C, $D$2)</f>
        <v>0</v>
      </c>
      <c r="F47">
        <f ca="1">SUMIFS('ตลาด 12.00'!X:X, 'ตลาด 12.00'!U:U,C47, 'ตลาด 12.00'!V:V, D47, 'ตลาด 12.00'!C:C, $D$2)</f>
        <v>0</v>
      </c>
      <c r="G47">
        <f>SUMIFS('ตลาด 13.00'!X:X, 'ตลาด 13.00'!U:U,C47, 'ตลาด 13.00'!V:V, D47)</f>
        <v>60</v>
      </c>
      <c r="H47">
        <f>SUMIFS(สรุปยอดปัน!N:N,สรุปยอดปัน!I:I,แผนผลิตตลาด!C47)</f>
        <v>60</v>
      </c>
      <c r="I47" s="10">
        <f>SUMIFS('0010'!$Q:$Q,'0010'!$T:$T,$C47)</f>
        <v>23.92</v>
      </c>
      <c r="J47">
        <f>SUMIFS('20'!$Q:$Q,'20'!$T:$T,$C47)</f>
        <v>0</v>
      </c>
      <c r="K47" s="10">
        <f t="shared" si="0"/>
        <v>36.08</v>
      </c>
    </row>
    <row r="48" spans="1:11">
      <c r="A48" s="144" t="str">
        <f>_xlfn.XLOOKUP(TEXT(C48,0),Master_สายพาน!C:C,Master_สายพาน!E:E,"")</f>
        <v>Step2</v>
      </c>
      <c r="B48" s="144" t="str">
        <f>_xlfn.XLOOKUP(TEXT(C48,0),Master_สายพาน!C:C,Master_สายพาน!B:B,"")</f>
        <v>ไหล่</v>
      </c>
      <c r="C48" t="str">
        <f>_xlfn.XLOOKUP(D48,Master_สายพาน!D:D,Master_สายพาน!C:C,"")</f>
        <v>23057697</v>
      </c>
      <c r="D48" t="str">
        <v>ชิ้นมันคอTT</v>
      </c>
      <c r="E48">
        <f ca="1">SUMIFS('ตลาด 11.00'!X:X, 'ตลาด 11.00'!U:U,C48, 'ตลาด 11.00'!V:V, D48, 'ตลาด 11.00'!C:C, $D$2)</f>
        <v>0</v>
      </c>
      <c r="F48">
        <f ca="1">SUMIFS('ตลาด 12.00'!X:X, 'ตลาด 12.00'!U:U,C48, 'ตลาด 12.00'!V:V, D48, 'ตลาด 12.00'!C:C, $D$2)</f>
        <v>0</v>
      </c>
      <c r="G48">
        <f>SUMIFS('ตลาด 13.00'!X:X, 'ตลาด 13.00'!U:U,C48, 'ตลาด 13.00'!V:V, D48)</f>
        <v>40</v>
      </c>
      <c r="H48">
        <f>SUMIFS(สรุปยอดปัน!N:N,สรุปยอดปัน!I:I,แผนผลิตตลาด!C48)</f>
        <v>40</v>
      </c>
      <c r="I48" s="10">
        <f>SUMIFS('0010'!$Q:$Q,'0010'!$T:$T,$C48)</f>
        <v>25.5</v>
      </c>
      <c r="J48">
        <f>SUMIFS('20'!$Q:$Q,'20'!$T:$T,$C48)</f>
        <v>0</v>
      </c>
      <c r="K48" s="10">
        <f t="shared" si="0"/>
        <v>14.5</v>
      </c>
    </row>
    <row r="49" spans="1:11">
      <c r="A49" s="144" t="str">
        <f>_xlfn.XLOOKUP(TEXT(C49,0),Master_สายพาน!C:C,Master_สายพาน!E:E,"")</f>
        <v>Step2</v>
      </c>
      <c r="B49" s="144" t="str">
        <f>_xlfn.XLOOKUP(TEXT(C49,0),Master_สายพาน!C:C,Master_สายพาน!B:B,"")</f>
        <v>เศษ</v>
      </c>
      <c r="C49" t="str">
        <f>_xlfn.XLOOKUP(D49,Master_สายพาน!D:D,Master_สายพาน!C:C,"")</f>
        <v>23067921</v>
      </c>
      <c r="D49" t="str">
        <v>เศษมันติดหนังTT</v>
      </c>
      <c r="E49">
        <f ca="1">SUMIFS('ตลาด 11.00'!X:X, 'ตลาด 11.00'!U:U,C49, 'ตลาด 11.00'!V:V, D49, 'ตลาด 11.00'!C:C, $D$2)</f>
        <v>0</v>
      </c>
      <c r="F49">
        <f ca="1">SUMIFS('ตลาด 12.00'!X:X, 'ตลาด 12.00'!U:U,C49, 'ตลาด 12.00'!V:V, D49, 'ตลาด 12.00'!C:C, $D$2)</f>
        <v>0</v>
      </c>
      <c r="G49">
        <f>SUMIFS('ตลาด 13.00'!X:X, 'ตลาด 13.00'!U:U,C49, 'ตลาด 13.00'!V:V, D49)</f>
        <v>180</v>
      </c>
      <c r="H49">
        <f>SUMIFS(สรุปยอดปัน!N:N,สรุปยอดปัน!I:I,แผนผลิตตลาด!C49)</f>
        <v>180</v>
      </c>
      <c r="I49" s="10">
        <f>SUMIFS('0010'!$Q:$Q,'0010'!$T:$T,$C49)</f>
        <v>280.04000000000002</v>
      </c>
      <c r="J49">
        <f>SUMIFS('20'!$Q:$Q,'20'!$T:$T,$C49)</f>
        <v>0</v>
      </c>
      <c r="K49" s="10">
        <f t="shared" si="0"/>
        <v>0</v>
      </c>
    </row>
    <row r="50" spans="1:11">
      <c r="A50" s="144" t="str">
        <f>_xlfn.XLOOKUP(TEXT(C50,0),Master_สายพาน!C:C,Master_สายพาน!E:E,"")</f>
        <v>Step3</v>
      </c>
      <c r="B50" s="144" t="str">
        <f>_xlfn.XLOOKUP(TEXT(C50,0),Master_สายพาน!C:C,Master_สายพาน!B:B,"")</f>
        <v>สามชั้น</v>
      </c>
      <c r="C50" t="str">
        <f>_xlfn.XLOOKUP(D50,Master_สายพาน!D:D,Master_สายพาน!C:C,"")</f>
        <v>23000203</v>
      </c>
      <c r="D50" t="str">
        <v>ชิ้นมันแข็ง</v>
      </c>
      <c r="E50">
        <f ca="1">SUMIFS('ตลาด 11.00'!X:X, 'ตลาด 11.00'!U:U,C50, 'ตลาด 11.00'!V:V, D50, 'ตลาด 11.00'!C:C, $D$2)</f>
        <v>0</v>
      </c>
      <c r="F50">
        <f ca="1">SUMIFS('ตลาด 12.00'!X:X, 'ตลาด 12.00'!U:U,C50, 'ตลาด 12.00'!V:V, D50, 'ตลาด 12.00'!C:C, $D$2)</f>
        <v>0</v>
      </c>
      <c r="G50">
        <f>SUMIFS('ตลาด 13.00'!X:X, 'ตลาด 13.00'!U:U,C50, 'ตลาด 13.00'!V:V, D50)</f>
        <v>940</v>
      </c>
      <c r="H50">
        <f>SUMIFS(สรุปยอดปัน!N:N,สรุปยอดปัน!I:I,แผนผลิตตลาด!C50)</f>
        <v>880</v>
      </c>
      <c r="I50" s="10">
        <f>SUMIFS('0010'!$Q:$Q,'0010'!$T:$T,$C50)</f>
        <v>1199.01</v>
      </c>
      <c r="J50">
        <f>SUMIFS('20'!$Q:$Q,'20'!$T:$T,$C50)</f>
        <v>0</v>
      </c>
      <c r="K50" s="10">
        <f t="shared" si="0"/>
        <v>0</v>
      </c>
    </row>
    <row r="51" spans="1:11">
      <c r="A51" s="144" t="str">
        <f>_xlfn.XLOOKUP(TEXT(C51,0),Master_สายพาน!C:C,Master_สายพาน!E:E,"")</f>
        <v>Step2</v>
      </c>
      <c r="B51" s="144" t="str">
        <f>_xlfn.XLOOKUP(TEXT(C51,0),Master_สายพาน!C:C,Master_สายพาน!B:B,"")</f>
        <v>ต้มเลือด</v>
      </c>
      <c r="C51" t="str">
        <f>_xlfn.XLOOKUP(D51,Master_สายพาน!D:D,Master_สายพาน!C:C,"")</f>
        <v>23067920</v>
      </c>
      <c r="D51" t="str">
        <v>เลือดก้อนTT</v>
      </c>
      <c r="E51">
        <f ca="1">SUMIFS('ตลาด 11.00'!X:X, 'ตลาด 11.00'!U:U,C51, 'ตลาด 11.00'!V:V, D51, 'ตลาด 11.00'!C:C, $D$2)</f>
        <v>0</v>
      </c>
      <c r="F51">
        <f ca="1">SUMIFS('ตลาด 12.00'!X:X, 'ตลาด 12.00'!U:U,C51, 'ตลาด 12.00'!V:V, D51, 'ตลาด 12.00'!C:C, $D$2)</f>
        <v>0</v>
      </c>
      <c r="G51">
        <f>SUMIFS('ตลาด 13.00'!X:X, 'ตลาด 13.00'!U:U,C51, 'ตลาด 13.00'!V:V, D51)</f>
        <v>215</v>
      </c>
      <c r="H51">
        <f>SUMIFS(สรุปยอดปัน!N:N,สรุปยอดปัน!I:I,แผนผลิตตลาด!C51)</f>
        <v>150</v>
      </c>
      <c r="I51" s="10">
        <f>SUMIFS('0010'!$Q:$Q,'0010'!$T:$T,$C51)</f>
        <v>11</v>
      </c>
      <c r="J51">
        <f>SUMIFS('20'!$Q:$Q,'20'!$T:$T,$C51)</f>
        <v>0</v>
      </c>
      <c r="K51" s="10">
        <f t="shared" si="0"/>
        <v>204</v>
      </c>
    </row>
    <row r="52" spans="1:11">
      <c r="A52" s="144" t="str">
        <f>_xlfn.XLOOKUP(TEXT(C52,0),Master_สายพาน!C:C,Master_สายพาน!E:E,"")</f>
        <v/>
      </c>
      <c r="B52" s="144" t="str">
        <f>_xlfn.XLOOKUP(TEXT(C52,0),Master_สายพาน!C:C,Master_สายพาน!B:B,"")</f>
        <v/>
      </c>
      <c r="C52" t="str">
        <f>_xlfn.XLOOKUP(D52,Master_สายพาน!D:D,Master_สายพาน!C:C,"")</f>
        <v>23075363</v>
      </c>
      <c r="D52" t="str">
        <v>มันท้อง (Freeze)</v>
      </c>
      <c r="E52">
        <f ca="1">SUMIFS('ตลาด 11.00'!X:X, 'ตลาด 11.00'!U:U,C52, 'ตลาด 11.00'!V:V, D52, 'ตลาด 11.00'!C:C, $D$2)</f>
        <v>0</v>
      </c>
      <c r="F52">
        <f ca="1">SUMIFS('ตลาด 12.00'!X:X, 'ตลาด 12.00'!U:U,C52, 'ตลาด 12.00'!V:V, D52, 'ตลาด 12.00'!C:C, $D$2)</f>
        <v>0</v>
      </c>
      <c r="G52">
        <f>SUMIFS('ตลาด 13.00'!X:X, 'ตลาด 13.00'!U:U,C52, 'ตลาด 13.00'!V:V, D52)</f>
        <v>40</v>
      </c>
      <c r="H52">
        <f>SUMIFS(สรุปยอดปัน!N:N,สรุปยอดปัน!I:I,แผนผลิตตลาด!C52)</f>
        <v>40</v>
      </c>
      <c r="I52" s="10">
        <f>SUMIFS('0010'!$Q:$Q,'0010'!$T:$T,$C52)</f>
        <v>0</v>
      </c>
      <c r="J52">
        <f>SUMIFS('20'!$Q:$Q,'20'!$T:$T,$C52)</f>
        <v>0</v>
      </c>
      <c r="K52" s="10">
        <f t="shared" si="0"/>
        <v>40</v>
      </c>
    </row>
    <row r="53" spans="1:11">
      <c r="A53" s="144" t="str">
        <f>_xlfn.XLOOKUP(TEXT(C53,0),Master_สายพาน!C:C,Master_สายพาน!E:E,"")</f>
        <v>Step2</v>
      </c>
      <c r="B53" s="144" t="str">
        <f>_xlfn.XLOOKUP(TEXT(C53,0),Master_สายพาน!C:C,Master_สายพาน!B:B,"")</f>
        <v>ไหล่</v>
      </c>
      <c r="C53" t="str">
        <f>_xlfn.XLOOKUP(D53,Master_สายพาน!D:D,Master_สายพาน!C:C,"")</f>
        <v>23105854</v>
      </c>
      <c r="D53" t="str">
        <v>ไหล่หมู B2B (Basic)</v>
      </c>
      <c r="E53">
        <f ca="1">SUMIFS('ตลาด 11.00'!X:X, 'ตลาด 11.00'!U:U,C53, 'ตลาด 11.00'!V:V, D53, 'ตลาด 11.00'!C:C, $D$2)</f>
        <v>0</v>
      </c>
      <c r="F53">
        <f ca="1">SUMIFS('ตลาด 12.00'!X:X, 'ตลาด 12.00'!U:U,C53, 'ตลาด 12.00'!V:V, D53, 'ตลาด 12.00'!C:C, $D$2)</f>
        <v>0</v>
      </c>
      <c r="G53">
        <f>SUMIFS('ตลาด 13.00'!X:X, 'ตลาด 13.00'!U:U,C53, 'ตลาด 13.00'!V:V, D53)</f>
        <v>157.00024999999999</v>
      </c>
      <c r="H53">
        <f>SUMIFS(สรุปยอดปัน!N:N,สรุปยอดปัน!I:I,แผนผลิตตลาด!C53)</f>
        <v>157.00024999999999</v>
      </c>
      <c r="I53" s="10">
        <f>SUMIFS('0010'!$Q:$Q,'0010'!$T:$T,$C53)</f>
        <v>68.900000000000006</v>
      </c>
      <c r="J53">
        <f>SUMIFS('20'!$Q:$Q,'20'!$T:$T,$C53)</f>
        <v>0</v>
      </c>
      <c r="K53" s="10">
        <f t="shared" si="0"/>
        <v>88.100249999999988</v>
      </c>
    </row>
    <row r="54" spans="1:11">
      <c r="A54" s="144" t="str">
        <f>_xlfn.XLOOKUP(TEXT(C54,0),Master_สายพาน!C:C,Master_สายพาน!E:E,"")</f>
        <v/>
      </c>
      <c r="B54" s="144" t="str">
        <f>_xlfn.XLOOKUP(TEXT(C54,0),Master_สายพาน!C:C,Master_สายพาน!B:B,"")</f>
        <v/>
      </c>
      <c r="C54" t="str">
        <f>_xlfn.XLOOKUP(D54,Master_สายพาน!D:D,Master_สายพาน!C:C,"")</f>
        <v>23089913</v>
      </c>
      <c r="D54" t="str">
        <v>หมูนุ่มปรุงรสน้ำมันงา(SPC)_B2C 1 กก.-F</v>
      </c>
      <c r="E54">
        <f ca="1">SUMIFS('ตลาด 11.00'!X:X, 'ตลาด 11.00'!U:U,C54, 'ตลาด 11.00'!V:V, D54, 'ตลาด 11.00'!C:C, $D$2)</f>
        <v>0</v>
      </c>
      <c r="F54">
        <f ca="1">SUMIFS('ตลาด 12.00'!X:X, 'ตลาด 12.00'!U:U,C54, 'ตลาด 12.00'!V:V, D54, 'ตลาด 12.00'!C:C, $D$2)</f>
        <v>0</v>
      </c>
      <c r="G54">
        <f>SUMIFS('ตลาด 13.00'!X:X, 'ตลาด 13.00'!U:U,C54, 'ตลาด 13.00'!V:V, D54)</f>
        <v>30</v>
      </c>
      <c r="H54">
        <f>SUMIFS(สรุปยอดปัน!N:N,สรุปยอดปัน!I:I,แผนผลิตตลาด!C54)</f>
        <v>30</v>
      </c>
      <c r="I54" s="10">
        <f>SUMIFS('0010'!$Q:$Q,'0010'!$T:$T,$C54)</f>
        <v>0</v>
      </c>
      <c r="J54">
        <f>SUMIFS('20'!$Q:$Q,'20'!$T:$T,$C54)</f>
        <v>0</v>
      </c>
      <c r="K54" s="10">
        <f t="shared" si="0"/>
        <v>30</v>
      </c>
    </row>
    <row r="55" spans="1:11">
      <c r="A55" s="144" t="str">
        <f>_xlfn.XLOOKUP(TEXT(C55,0),Master_สายพาน!C:C,Master_สายพาน!E:E,"")</f>
        <v>Step1</v>
      </c>
      <c r="B55" s="144" t="str">
        <f>_xlfn.XLOOKUP(TEXT(C55,0),Master_สายพาน!C:C,Master_สายพาน!B:B,"")</f>
        <v>เครื่องใน</v>
      </c>
      <c r="C55" t="str">
        <f>_xlfn.XLOOKUP(D55,Master_สายพาน!D:D,Master_สายพาน!C:C,"")</f>
        <v>23000193</v>
      </c>
      <c r="D55" t="str">
        <v>ม้าม</v>
      </c>
      <c r="E55">
        <f ca="1">SUMIFS('ตลาด 11.00'!X:X, 'ตลาด 11.00'!U:U,C55, 'ตลาด 11.00'!V:V, D55, 'ตลาด 11.00'!C:C, $D$2)</f>
        <v>0</v>
      </c>
      <c r="F55">
        <f ca="1">SUMIFS('ตลาด 12.00'!X:X, 'ตลาด 12.00'!U:U,C55, 'ตลาด 12.00'!V:V, D55, 'ตลาด 12.00'!C:C, $D$2)</f>
        <v>0</v>
      </c>
      <c r="G55">
        <f>SUMIFS('ตลาด 13.00'!X:X, 'ตลาด 13.00'!U:U,C55, 'ตลาด 13.00'!V:V, D55)</f>
        <v>94</v>
      </c>
      <c r="H55">
        <f>SUMIFS(สรุปยอดปัน!N:N,สรุปยอดปัน!I:I,แผนผลิตตลาด!C55)</f>
        <v>94</v>
      </c>
      <c r="I55" s="10">
        <f>SUMIFS('0010'!$Q:$Q,'0010'!$T:$T,$C55)</f>
        <v>0</v>
      </c>
      <c r="J55">
        <f>SUMIFS('20'!$Q:$Q,'20'!$T:$T,$C55)</f>
        <v>0</v>
      </c>
      <c r="K55" s="10">
        <f t="shared" si="0"/>
        <v>94</v>
      </c>
    </row>
    <row r="56" spans="1:11">
      <c r="A56" s="144" t="str">
        <f>_xlfn.XLOOKUP(TEXT(C56,0),Master_สายพาน!C:C,Master_สายพาน!E:E,"")</f>
        <v>Step3</v>
      </c>
      <c r="B56" s="144" t="str">
        <f>_xlfn.XLOOKUP(TEXT(C56,0),Master_สายพาน!C:C,Master_สายพาน!B:B,"")</f>
        <v>บด</v>
      </c>
      <c r="C56" t="str">
        <f>_xlfn.XLOOKUP(D56,Master_สายพาน!D:D,Master_สายพาน!C:C,"")</f>
        <v>23069300</v>
      </c>
      <c r="D56" t="str">
        <v>ชิ้นเนื้อหมูบดTT</v>
      </c>
      <c r="E56">
        <f ca="1">SUMIFS('ตลาด 11.00'!X:X, 'ตลาด 11.00'!U:U,C56, 'ตลาด 11.00'!V:V, D56, 'ตลาด 11.00'!C:C, $D$2)</f>
        <v>0</v>
      </c>
      <c r="F56">
        <f ca="1">SUMIFS('ตลาด 12.00'!X:X, 'ตลาด 12.00'!U:U,C56, 'ตลาด 12.00'!V:V, D56, 'ตลาด 12.00'!C:C, $D$2)</f>
        <v>0</v>
      </c>
      <c r="G56">
        <f>SUMIFS('ตลาด 13.00'!X:X, 'ตลาด 13.00'!U:U,C56, 'ตลาด 13.00'!V:V, D56)</f>
        <v>50</v>
      </c>
      <c r="H56">
        <f>SUMIFS(สรุปยอดปัน!N:N,สรุปยอดปัน!I:I,แผนผลิตตลาด!C56)</f>
        <v>50</v>
      </c>
      <c r="I56" s="10">
        <f>SUMIFS('0010'!$Q:$Q,'0010'!$T:$T,$C56)</f>
        <v>228.78</v>
      </c>
      <c r="J56">
        <f>SUMIFS('20'!$Q:$Q,'20'!$T:$T,$C56)</f>
        <v>0</v>
      </c>
      <c r="K56" s="10">
        <f t="shared" si="0"/>
        <v>0</v>
      </c>
    </row>
    <row r="57" spans="1:11">
      <c r="A57" s="144" t="str">
        <f>_xlfn.XLOOKUP(TEXT(C57,0),Master_สายพาน!C:C,Master_สายพาน!E:E,"")</f>
        <v>Step1</v>
      </c>
      <c r="B57" s="144" t="str">
        <f>_xlfn.XLOOKUP(TEXT(C57,0),Master_สายพาน!C:C,Master_สายพาน!B:B,"")</f>
        <v>เครื่องใน</v>
      </c>
      <c r="C57" t="str">
        <f>_xlfn.XLOOKUP(D57,Master_สายพาน!D:D,Master_สายพาน!C:C,"")</f>
        <v>23000190</v>
      </c>
      <c r="D57" t="str">
        <v>หัวใจหมู</v>
      </c>
      <c r="E57">
        <f ca="1">SUMIFS('ตลาด 11.00'!X:X, 'ตลาด 11.00'!U:U,C57, 'ตลาด 11.00'!V:V, D57, 'ตลาด 11.00'!C:C, $D$2)</f>
        <v>0</v>
      </c>
      <c r="F57">
        <f ca="1">SUMIFS('ตลาด 12.00'!X:X, 'ตลาด 12.00'!U:U,C57, 'ตลาด 12.00'!V:V, D57, 'ตลาด 12.00'!C:C, $D$2)</f>
        <v>0</v>
      </c>
      <c r="G57">
        <f>SUMIFS('ตลาด 13.00'!X:X, 'ตลาด 13.00'!U:U,C57, 'ตลาด 13.00'!V:V, D57)</f>
        <v>100</v>
      </c>
      <c r="H57">
        <f>SUMIFS(สรุปยอดปัน!N:N,สรุปยอดปัน!I:I,แผนผลิตตลาด!C57)</f>
        <v>100</v>
      </c>
      <c r="I57" s="10">
        <f>SUMIFS('0010'!$Q:$Q,'0010'!$T:$T,$C57)</f>
        <v>0</v>
      </c>
      <c r="J57">
        <f>SUMIFS('20'!$Q:$Q,'20'!$T:$T,$C57)</f>
        <v>0</v>
      </c>
      <c r="K57" s="10">
        <f t="shared" si="0"/>
        <v>100</v>
      </c>
    </row>
    <row r="58" spans="1:11">
      <c r="A58" s="144" t="str">
        <f>_xlfn.XLOOKUP(TEXT(C58,0),Master_สายพาน!C:C,Master_สายพาน!E:E,"")</f>
        <v/>
      </c>
      <c r="B58" s="144" t="str">
        <f>_xlfn.XLOOKUP(TEXT(C58,0),Master_สายพาน!C:C,Master_สายพาน!B:B,"")</f>
        <v/>
      </c>
      <c r="C58" t="str">
        <f>_xlfn.XLOOKUP(D58,Master_สายพาน!D:D,Master_สายพาน!C:C,"")</f>
        <v>23106506</v>
      </c>
      <c r="D58" t="str">
        <v>หมูชำแหละไม่รวมหัวเครื่องใน(P)</v>
      </c>
      <c r="E58">
        <f ca="1">SUMIFS('ตลาด 11.00'!X:X, 'ตลาด 11.00'!U:U,C58, 'ตลาด 11.00'!V:V, D58, 'ตลาด 11.00'!C:C, $D$2)</f>
        <v>0</v>
      </c>
      <c r="F58">
        <f ca="1">SUMIFS('ตลาด 12.00'!X:X, 'ตลาด 12.00'!U:U,C58, 'ตลาด 12.00'!V:V, D58, 'ตลาด 12.00'!C:C, $D$2)</f>
        <v>0</v>
      </c>
      <c r="G58">
        <f>SUMIFS('ตลาด 13.00'!X:X, 'ตลาด 13.00'!U:U,C58, 'ตลาด 13.00'!V:V, D58)</f>
        <v>2250</v>
      </c>
      <c r="H58">
        <f>SUMIFS(สรุปยอดปัน!N:N,สรุปยอดปัน!I:I,แผนผลิตตลาด!C58)</f>
        <v>0</v>
      </c>
      <c r="I58" s="10">
        <f>SUMIFS('0010'!$Q:$Q,'0010'!$T:$T,$C58)</f>
        <v>0</v>
      </c>
      <c r="J58">
        <f>SUMIFS('20'!$Q:$Q,'20'!$T:$T,$C58)</f>
        <v>0</v>
      </c>
      <c r="K58" s="10">
        <f t="shared" si="0"/>
        <v>2250</v>
      </c>
    </row>
    <row r="59" spans="1:11">
      <c r="A59" s="144" t="str">
        <f>_xlfn.XLOOKUP(TEXT(C59,0),Master_สายพาน!C:C,Master_สายพาน!E:E,"")</f>
        <v>Step1</v>
      </c>
      <c r="B59" s="144" t="str">
        <f>_xlfn.XLOOKUP(TEXT(C59,0),Master_สายพาน!C:C,Master_สายพาน!B:B,"")</f>
        <v>เครื่องใน</v>
      </c>
      <c r="C59" t="str">
        <f>_xlfn.XLOOKUP(D59,Master_สายพาน!D:D,Master_สายพาน!C:C,"")</f>
        <v>23000194</v>
      </c>
      <c r="D59" t="str">
        <v>ไตหมู</v>
      </c>
      <c r="E59">
        <f ca="1">SUMIFS('ตลาด 11.00'!X:X, 'ตลาด 11.00'!U:U,C59, 'ตลาด 11.00'!V:V, D59, 'ตลาด 11.00'!C:C, $D$2)</f>
        <v>0</v>
      </c>
      <c r="F59">
        <f ca="1">SUMIFS('ตลาด 12.00'!X:X, 'ตลาด 12.00'!U:U,C59, 'ตลาด 12.00'!V:V, D59, 'ตลาด 12.00'!C:C, $D$2)</f>
        <v>0</v>
      </c>
      <c r="G59">
        <f>SUMIFS('ตลาด 13.00'!X:X, 'ตลาด 13.00'!U:U,C59, 'ตลาด 13.00'!V:V, D59)</f>
        <v>204</v>
      </c>
      <c r="H59">
        <f>SUMIFS(สรุปยอดปัน!N:N,สรุปยอดปัน!I:I,แผนผลิตตลาด!C59)</f>
        <v>204</v>
      </c>
      <c r="I59" s="10">
        <f>SUMIFS('0010'!$Q:$Q,'0010'!$T:$T,$C59)</f>
        <v>0</v>
      </c>
      <c r="J59">
        <f>SUMIFS('20'!$Q:$Q,'20'!$T:$T,$C59)</f>
        <v>0</v>
      </c>
      <c r="K59" s="10">
        <f t="shared" si="0"/>
        <v>204</v>
      </c>
    </row>
    <row r="60" spans="1:11">
      <c r="A60" s="144" t="str">
        <f>_xlfn.XLOOKUP(TEXT(C60,0),Master_สายพาน!C:C,Master_สายพาน!E:E,"")</f>
        <v>Step3</v>
      </c>
      <c r="B60" s="144" t="str">
        <f>_xlfn.XLOOKUP(TEXT(C60,0),Master_สายพาน!C:C,Master_สายพาน!B:B,"")</f>
        <v>สไลด์</v>
      </c>
      <c r="C60" t="str">
        <f>_xlfn.XLOOKUP(D60,Master_สายพาน!D:D,Master_สายพาน!C:C,"")</f>
        <v>23065141</v>
      </c>
      <c r="D60" t="str">
        <v>สันนอกสไลด์</v>
      </c>
      <c r="E60">
        <f ca="1">SUMIFS('ตลาด 11.00'!X:X, 'ตลาด 11.00'!U:U,C60, 'ตลาด 11.00'!V:V, D60, 'ตลาด 11.00'!C:C, $D$2)</f>
        <v>0</v>
      </c>
      <c r="F60">
        <f ca="1">SUMIFS('ตลาด 12.00'!X:X, 'ตลาด 12.00'!U:U,C60, 'ตลาด 12.00'!V:V, D60, 'ตลาด 12.00'!C:C, $D$2)</f>
        <v>0</v>
      </c>
      <c r="G60">
        <f>SUMIFS('ตลาด 13.00'!X:X, 'ตลาด 13.00'!U:U,C60, 'ตลาด 13.00'!V:V, D60)</f>
        <v>20</v>
      </c>
      <c r="H60">
        <f>SUMIFS(สรุปยอดปัน!N:N,สรุปยอดปัน!I:I,แผนผลิตตลาด!C60)</f>
        <v>20</v>
      </c>
      <c r="I60" s="10">
        <f>SUMIFS('0010'!$Q:$Q,'0010'!$T:$T,$C60)</f>
        <v>0</v>
      </c>
      <c r="J60">
        <f>SUMIFS('20'!$Q:$Q,'20'!$T:$T,$C60)</f>
        <v>0</v>
      </c>
      <c r="K60" s="10">
        <f t="shared" si="0"/>
        <v>20</v>
      </c>
    </row>
    <row r="61" spans="1:11">
      <c r="A61" s="144" t="str">
        <f>_xlfn.XLOOKUP(TEXT(C61,0),Master_สายพาน!C:C,Master_สายพาน!E:E,"")</f>
        <v>Step2</v>
      </c>
      <c r="B61" s="144" t="str">
        <f>_xlfn.XLOOKUP(TEXT(C61,0),Master_สายพาน!C:C,Master_สายพาน!B:B,"")</f>
        <v>สามชั้น</v>
      </c>
      <c r="C61" t="str">
        <f>_xlfn.XLOOKUP(D61,Master_สายพาน!D:D,Master_สายพาน!C:C,"")</f>
        <v>23057687</v>
      </c>
      <c r="D61" t="str">
        <v>หนังหมูรวมTT</v>
      </c>
      <c r="E61">
        <f ca="1">SUMIFS('ตลาด 11.00'!X:X, 'ตลาด 11.00'!U:U,C61, 'ตลาด 11.00'!V:V, D61, 'ตลาด 11.00'!C:C, $D$2)</f>
        <v>0</v>
      </c>
      <c r="F61">
        <f ca="1">SUMIFS('ตลาด 12.00'!X:X, 'ตลาด 12.00'!U:U,C61, 'ตลาด 12.00'!V:V, D61, 'ตลาด 12.00'!C:C, $D$2)</f>
        <v>0</v>
      </c>
      <c r="G61">
        <f>SUMIFS('ตลาด 13.00'!X:X, 'ตลาด 13.00'!U:U,C61, 'ตลาด 13.00'!V:V, D61)</f>
        <v>1225</v>
      </c>
      <c r="H61">
        <f>SUMIFS(สรุปยอดปัน!N:N,สรุปยอดปัน!I:I,แผนผลิตตลาด!C61)</f>
        <v>1225</v>
      </c>
      <c r="I61" s="10">
        <f>SUMIFS('0010'!$Q:$Q,'0010'!$T:$T,$C61)</f>
        <v>640.94000000000005</v>
      </c>
      <c r="J61">
        <f>SUMIFS('20'!$Q:$Q,'20'!$T:$T,$C61)</f>
        <v>0</v>
      </c>
      <c r="K61" s="10">
        <f t="shared" si="0"/>
        <v>584.05999999999995</v>
      </c>
    </row>
    <row r="62" spans="1:11">
      <c r="A62" s="144" t="str">
        <f>_xlfn.XLOOKUP(TEXT(C62,0),Master_สายพาน!C:C,Master_สายพาน!E:E,"")</f>
        <v>Step2</v>
      </c>
      <c r="B62" s="144" t="str">
        <f>_xlfn.XLOOKUP(TEXT(C62,0),Master_สายพาน!C:C,Master_สายพาน!B:B,"")</f>
        <v>สะโพก</v>
      </c>
      <c r="C62" t="str">
        <f>_xlfn.XLOOKUP(D62,Master_สายพาน!D:D,Master_สายพาน!C:C,"")</f>
        <v>23057680</v>
      </c>
      <c r="D62" t="str">
        <v>ขาหลังTT</v>
      </c>
      <c r="E62">
        <f ca="1">SUMIFS('ตลาด 11.00'!X:X, 'ตลาด 11.00'!U:U,C62, 'ตลาด 11.00'!V:V, D62, 'ตลาด 11.00'!C:C, $D$2)</f>
        <v>0</v>
      </c>
      <c r="F62">
        <f ca="1">SUMIFS('ตลาด 12.00'!X:X, 'ตลาด 12.00'!U:U,C62, 'ตลาด 12.00'!V:V, D62, 'ตลาด 12.00'!C:C, $D$2)</f>
        <v>0</v>
      </c>
      <c r="G62">
        <f>SUMIFS('ตลาด 13.00'!X:X, 'ตลาด 13.00'!U:U,C62, 'ตลาด 13.00'!V:V, D62)</f>
        <v>210</v>
      </c>
      <c r="H62">
        <f>SUMIFS(สรุปยอดปัน!N:N,สรุปยอดปัน!I:I,แผนผลิตตลาด!C62)</f>
        <v>210</v>
      </c>
      <c r="I62" s="10">
        <f>SUMIFS('0010'!$Q:$Q,'0010'!$T:$T,$C62)</f>
        <v>22.99</v>
      </c>
      <c r="J62">
        <f>SUMIFS('20'!$Q:$Q,'20'!$T:$T,$C62)</f>
        <v>0</v>
      </c>
      <c r="K62" s="10">
        <f t="shared" si="0"/>
        <v>187.01</v>
      </c>
    </row>
    <row r="63" spans="1:11">
      <c r="A63" s="144" t="str">
        <f>_xlfn.XLOOKUP(TEXT(C63,0),Master_สายพาน!C:C,Master_สายพาน!E:E,"")</f>
        <v>Step2</v>
      </c>
      <c r="B63" s="144" t="str">
        <f>_xlfn.XLOOKUP(TEXT(C63,0),Master_สายพาน!C:C,Master_สายพาน!B:B,"")</f>
        <v>สามชั้น</v>
      </c>
      <c r="C63" t="str">
        <f>_xlfn.XLOOKUP(D63,Master_สายพาน!D:D,Master_สายพาน!C:C,"")</f>
        <v>23057684</v>
      </c>
      <c r="D63" t="str">
        <v>มันสันหลังTT</v>
      </c>
      <c r="E63">
        <f ca="1">SUMIFS('ตลาด 11.00'!X:X, 'ตลาด 11.00'!U:U,C63, 'ตลาด 11.00'!V:V, D63, 'ตลาด 11.00'!C:C, $D$2)</f>
        <v>0</v>
      </c>
      <c r="F63">
        <f ca="1">SUMIFS('ตลาด 12.00'!X:X, 'ตลาด 12.00'!U:U,C63, 'ตลาด 12.00'!V:V, D63, 'ตลาด 12.00'!C:C, $D$2)</f>
        <v>0</v>
      </c>
      <c r="G63">
        <f>SUMIFS('ตลาด 13.00'!X:X, 'ตลาด 13.00'!U:U,C63, 'ตลาด 13.00'!V:V, D63)</f>
        <v>125</v>
      </c>
      <c r="H63">
        <f>SUMIFS(สรุปยอดปัน!N:N,สรุปยอดปัน!I:I,แผนผลิตตลาด!C63)</f>
        <v>110</v>
      </c>
      <c r="I63" s="10">
        <f>SUMIFS('0010'!$Q:$Q,'0010'!$T:$T,$C63)</f>
        <v>10.08</v>
      </c>
      <c r="J63">
        <f>SUMIFS('20'!$Q:$Q,'20'!$T:$T,$C63)</f>
        <v>0</v>
      </c>
      <c r="K63" s="10">
        <f t="shared" si="0"/>
        <v>114.92</v>
      </c>
    </row>
    <row r="64" spans="1:11">
      <c r="A64" s="144" t="str">
        <f>_xlfn.XLOOKUP(TEXT(C64,0),Master_สายพาน!C:C,Master_สายพาน!E:E,"")</f>
        <v/>
      </c>
      <c r="B64" s="144" t="str">
        <f>_xlfn.XLOOKUP(TEXT(C64,0),Master_สายพาน!C:C,Master_สายพาน!B:B,"")</f>
        <v/>
      </c>
      <c r="C64" t="str">
        <f>_xlfn.XLOOKUP(D64,Master_สายพาน!D:D,Master_สายพาน!C:C,"")</f>
        <v>23068099</v>
      </c>
      <c r="D64" t="str">
        <v>หมูชิ้นส่วนไม่รวมหัวเครื่องใน</v>
      </c>
      <c r="E64">
        <f ca="1">SUMIFS('ตลาด 11.00'!X:X, 'ตลาด 11.00'!U:U,C64, 'ตลาด 11.00'!V:V, D64, 'ตลาด 11.00'!C:C, $D$2)</f>
        <v>0</v>
      </c>
      <c r="F64">
        <f ca="1">SUMIFS('ตลาด 12.00'!X:X, 'ตลาด 12.00'!U:U,C64, 'ตลาด 12.00'!V:V, D64, 'ตลาด 12.00'!C:C, $D$2)</f>
        <v>0</v>
      </c>
      <c r="G64">
        <f>SUMIFS('ตลาด 13.00'!X:X, 'ตลาด 13.00'!U:U,C64, 'ตลาด 13.00'!V:V, D64)</f>
        <v>840</v>
      </c>
      <c r="H64">
        <f>SUMIFS(สรุปยอดปัน!N:N,สรุปยอดปัน!I:I,แผนผลิตตลาด!C64)</f>
        <v>0</v>
      </c>
      <c r="I64" s="10">
        <f>SUMIFS('0010'!$Q:$Q,'0010'!$T:$T,$C64)</f>
        <v>0</v>
      </c>
      <c r="J64">
        <f>SUMIFS('20'!$Q:$Q,'20'!$T:$T,$C64)</f>
        <v>0</v>
      </c>
      <c r="K64" s="10">
        <f t="shared" si="0"/>
        <v>840</v>
      </c>
    </row>
    <row r="65" spans="1:11">
      <c r="A65" s="144" t="str">
        <f>_xlfn.XLOOKUP(TEXT(C65,0),Master_สายพาน!C:C,Master_สายพาน!E:E,"")</f>
        <v>Step2</v>
      </c>
      <c r="B65" s="144" t="str">
        <f>_xlfn.XLOOKUP(TEXT(C65,0),Master_สายพาน!C:C,Master_สายพาน!B:B,"")</f>
        <v>สามชั้น</v>
      </c>
      <c r="C65" t="str">
        <f>_xlfn.XLOOKUP(D65,Master_สายพาน!D:D,Master_สายพาน!C:C,"")</f>
        <v>23096254</v>
      </c>
      <c r="D65" t="str">
        <v>สามชั้นTT(XL)</v>
      </c>
      <c r="E65">
        <f ca="1">SUMIFS('ตลาด 11.00'!X:X, 'ตลาด 11.00'!U:U,C65, 'ตลาด 11.00'!V:V, D65, 'ตลาด 11.00'!C:C, $D$2)</f>
        <v>0</v>
      </c>
      <c r="F65">
        <f ca="1">SUMIFS('ตลาด 12.00'!X:X, 'ตลาด 12.00'!U:U,C65, 'ตลาด 12.00'!V:V, D65, 'ตลาด 12.00'!C:C, $D$2)</f>
        <v>0</v>
      </c>
      <c r="G65">
        <f>SUMIFS('ตลาด 13.00'!X:X, 'ตลาด 13.00'!U:U,C65, 'ตลาด 13.00'!V:V, D65)</f>
        <v>110</v>
      </c>
      <c r="H65">
        <f>SUMIFS(สรุปยอดปัน!N:N,สรุปยอดปัน!I:I,แผนผลิตตลาด!C65)</f>
        <v>0</v>
      </c>
      <c r="I65" s="10">
        <f>SUMIFS('0010'!$Q:$Q,'0010'!$T:$T,$C65)</f>
        <v>0</v>
      </c>
      <c r="J65">
        <f>SUMIFS('20'!$Q:$Q,'20'!$T:$T,$C65)</f>
        <v>0</v>
      </c>
      <c r="K65" s="10">
        <f t="shared" si="0"/>
        <v>110</v>
      </c>
    </row>
    <row r="66" spans="1:11">
      <c r="A66" s="144" t="str">
        <f>_xlfn.XLOOKUP(TEXT(C66,0),Master_สายพาน!C:C,Master_สายพาน!E:E,"")</f>
        <v>Step3</v>
      </c>
      <c r="B66" s="144" t="str">
        <f>_xlfn.XLOOKUP(TEXT(C66,0),Master_สายพาน!C:C,Master_สายพาน!B:B,"")</f>
        <v>ลวก</v>
      </c>
      <c r="C66" t="str">
        <f>_xlfn.XLOOKUP(D66,Master_สายพาน!D:D,Master_สายพาน!C:C,"")</f>
        <v>23000192</v>
      </c>
      <c r="D66" t="str">
        <v>ไส้ใหญ่(ลวก)</v>
      </c>
      <c r="E66">
        <f ca="1">SUMIFS('ตลาด 11.00'!X:X, 'ตลาด 11.00'!U:U,C66, 'ตลาด 11.00'!V:V, D66, 'ตลาด 11.00'!C:C, $D$2)</f>
        <v>0</v>
      </c>
      <c r="F66">
        <f ca="1">SUMIFS('ตลาด 12.00'!X:X, 'ตลาด 12.00'!U:U,C66, 'ตลาด 12.00'!V:V, D66, 'ตลาด 12.00'!C:C, $D$2)</f>
        <v>0</v>
      </c>
      <c r="G66">
        <f>SUMIFS('ตลาด 13.00'!X:X, 'ตลาด 13.00'!U:U,C66, 'ตลาด 13.00'!V:V, D66)</f>
        <v>60</v>
      </c>
      <c r="H66">
        <f>SUMIFS(สรุปยอดปัน!N:N,สรุปยอดปัน!I:I,แผนผลิตตลาด!C66)</f>
        <v>60</v>
      </c>
      <c r="I66" s="10">
        <f>SUMIFS('0010'!$Q:$Q,'0010'!$T:$T,$C66)</f>
        <v>0</v>
      </c>
      <c r="J66">
        <f>SUMIFS('20'!$Q:$Q,'20'!$T:$T,$C66)</f>
        <v>0</v>
      </c>
      <c r="K66" s="10">
        <f t="shared" si="0"/>
        <v>60</v>
      </c>
    </row>
    <row r="67" spans="1:11">
      <c r="A67" s="144" t="str">
        <f>_xlfn.XLOOKUP(TEXT(C67,0),Master_สายพาน!C:C,Master_สายพาน!E:E,"")</f>
        <v/>
      </c>
      <c r="B67" s="144" t="str">
        <f>_xlfn.XLOOKUP(TEXT(C67,0),Master_สายพาน!C:C,Master_สายพาน!B:B,"")</f>
        <v/>
      </c>
      <c r="C67" t="str">
        <f>_xlfn.XLOOKUP(D67,Master_สายพาน!D:D,Master_สายพาน!C:C,"")</f>
        <v/>
      </c>
      <c r="D67" t="str">
        <v>ไส้ขม (Freeze)</v>
      </c>
      <c r="E67">
        <f ca="1">SUMIFS('ตลาด 11.00'!X:X, 'ตลาด 11.00'!U:U,C67, 'ตลาด 11.00'!V:V, D67, 'ตลาด 11.00'!C:C, $D$2)</f>
        <v>0</v>
      </c>
      <c r="F67">
        <f ca="1">SUMIFS('ตลาด 12.00'!X:X, 'ตลาด 12.00'!U:U,C67, 'ตลาด 12.00'!V:V, D67, 'ตลาด 12.00'!C:C, $D$2)</f>
        <v>0</v>
      </c>
      <c r="G67">
        <f>SUMIFS('ตลาด 13.00'!X:X, 'ตลาด 13.00'!U:U,C67, 'ตลาด 13.00'!V:V, D67)</f>
        <v>0</v>
      </c>
      <c r="H67">
        <f>SUMIFS(สรุปยอดปัน!N:N,สรุปยอดปัน!I:I,แผนผลิตตลาด!C67)</f>
        <v>0</v>
      </c>
      <c r="I67" s="10">
        <f>SUMIFS('0010'!$Q:$Q,'0010'!$T:$T,$C67)</f>
        <v>0</v>
      </c>
      <c r="J67">
        <f>SUMIFS('20'!$Q:$Q,'20'!$T:$T,$C67)</f>
        <v>0</v>
      </c>
      <c r="K67" s="10">
        <f t="shared" si="0"/>
        <v>0</v>
      </c>
    </row>
    <row r="68" spans="1:11">
      <c r="A68" s="144" t="str">
        <f>_xlfn.XLOOKUP(TEXT(C68,0),Master_สายพาน!C:C,Master_สายพาน!E:E,"")</f>
        <v/>
      </c>
      <c r="B68" s="144" t="str">
        <f>_xlfn.XLOOKUP(TEXT(C68,0),Master_สายพาน!C:C,Master_สายพาน!B:B,"")</f>
        <v/>
      </c>
      <c r="C68" t="str">
        <f>_xlfn.XLOOKUP(D68,Master_สายพาน!D:D,Master_สายพาน!C:C,"")</f>
        <v>23109455</v>
      </c>
      <c r="D68" t="str">
        <v>หมูชำแหละซี่โครงไม่รวมหัวเครื่องใน#3</v>
      </c>
      <c r="E68">
        <f ca="1">SUMIFS('ตลาด 11.00'!X:X, 'ตลาด 11.00'!U:U,C68, 'ตลาด 11.00'!V:V, D68, 'ตลาด 11.00'!C:C, $D$2)</f>
        <v>0</v>
      </c>
      <c r="F68">
        <f ca="1">SUMIFS('ตลาด 12.00'!X:X, 'ตลาด 12.00'!U:U,C68, 'ตลาด 12.00'!V:V, D68, 'ตลาด 12.00'!C:C, $D$2)</f>
        <v>0</v>
      </c>
      <c r="G68">
        <f>SUMIFS('ตลาด 13.00'!X:X, 'ตลาด 13.00'!U:U,C68, 'ตลาด 13.00'!V:V, D68)</f>
        <v>1170</v>
      </c>
      <c r="H68">
        <f>SUMIFS(สรุปยอดปัน!N:N,สรุปยอดปัน!I:I,แผนผลิตตลาด!C68)</f>
        <v>0</v>
      </c>
      <c r="I68" s="10">
        <f>SUMIFS('0010'!$Q:$Q,'0010'!$T:$T,$C68)</f>
        <v>0</v>
      </c>
      <c r="J68">
        <f>SUMIFS('20'!$Q:$Q,'20'!$T:$T,$C68)</f>
        <v>0</v>
      </c>
      <c r="K68" s="10">
        <f t="shared" si="0"/>
        <v>1170</v>
      </c>
    </row>
    <row r="69" spans="1:11">
      <c r="A69" s="144" t="str">
        <f>_xlfn.XLOOKUP(TEXT(C69,0),Master_สายพาน!C:C,Master_สายพาน!E:E,"")</f>
        <v>Step3</v>
      </c>
      <c r="B69" s="144" t="str">
        <f>_xlfn.XLOOKUP(TEXT(C69,0),Master_สายพาน!C:C,Master_สายพาน!B:B,"")</f>
        <v>สะโพกพิเศษ</v>
      </c>
      <c r="C69" t="str">
        <f>_xlfn.XLOOKUP(D69,Master_สายพาน!D:D,Master_สายพาน!C:C,"")</f>
        <v>23000130</v>
      </c>
      <c r="D69" t="str">
        <v>สะโพกติดหนัง</v>
      </c>
      <c r="E69">
        <f ca="1">SUMIFS('ตลาด 11.00'!X:X, 'ตลาด 11.00'!U:U,C69, 'ตลาด 11.00'!V:V, D69, 'ตลาด 11.00'!C:C, $D$2)</f>
        <v>0</v>
      </c>
      <c r="F69">
        <f ca="1">SUMIFS('ตลาด 12.00'!X:X, 'ตลาด 12.00'!U:U,C69, 'ตลาด 12.00'!V:V, D69, 'ตลาด 12.00'!C:C, $D$2)</f>
        <v>0</v>
      </c>
      <c r="G69">
        <f>SUMIFS('ตลาด 13.00'!X:X, 'ตลาด 13.00'!U:U,C69, 'ตลาด 13.00'!V:V, D69)</f>
        <v>200</v>
      </c>
      <c r="H69">
        <f>SUMIFS(สรุปยอดปัน!N:N,สรุปยอดปัน!I:I,แผนผลิตตลาด!C69)</f>
        <v>200</v>
      </c>
      <c r="I69" s="10">
        <f>SUMIFS('0010'!$Q:$Q,'0010'!$T:$T,$C69)</f>
        <v>59.35</v>
      </c>
      <c r="J69">
        <f>SUMIFS('20'!$Q:$Q,'20'!$T:$T,$C69)</f>
        <v>0</v>
      </c>
      <c r="K69" s="10">
        <f t="shared" si="0"/>
        <v>140.65</v>
      </c>
    </row>
    <row r="70" spans="1:11">
      <c r="A70" s="144" t="str">
        <f>_xlfn.XLOOKUP(TEXT(C70,0),Master_สายพาน!C:C,Master_สายพาน!E:E,"")</f>
        <v>Step2</v>
      </c>
      <c r="B70" s="144" t="str">
        <f>_xlfn.XLOOKUP(TEXT(C70,0),Master_สายพาน!C:C,Master_สายพาน!B:B,"")</f>
        <v>ไหล่</v>
      </c>
      <c r="C70" t="str">
        <f>_xlfn.XLOOKUP(D70,Master_สายพาน!D:D,Master_สายพาน!C:C,"")</f>
        <v>23057676</v>
      </c>
      <c r="D70" t="str">
        <v>สันคอTT</v>
      </c>
      <c r="E70">
        <f ca="1">SUMIFS('ตลาด 11.00'!X:X, 'ตลาด 11.00'!U:U,C70, 'ตลาด 11.00'!V:V, D70, 'ตลาด 11.00'!C:C, $D$2)</f>
        <v>0</v>
      </c>
      <c r="F70">
        <f ca="1">SUMIFS('ตลาด 12.00'!X:X, 'ตลาด 12.00'!U:U,C70, 'ตลาด 12.00'!V:V, D70, 'ตลาด 12.00'!C:C, $D$2)</f>
        <v>0</v>
      </c>
      <c r="G70">
        <f>SUMIFS('ตลาด 13.00'!X:X, 'ตลาด 13.00'!U:U,C70, 'ตลาด 13.00'!V:V, D70)</f>
        <v>60</v>
      </c>
      <c r="H70">
        <f>SUMIFS(สรุปยอดปัน!N:N,สรุปยอดปัน!I:I,แผนผลิตตลาด!C70)</f>
        <v>60</v>
      </c>
      <c r="I70" s="10">
        <f>SUMIFS('0010'!$Q:$Q,'0010'!$T:$T,$C70)</f>
        <v>38.270000000000003</v>
      </c>
      <c r="J70">
        <f>SUMIFS('20'!$Q:$Q,'20'!$T:$T,$C70)</f>
        <v>0</v>
      </c>
      <c r="K70" s="10">
        <f t="shared" ref="K70:K131" si="1">MAX(0, G70-I70)</f>
        <v>21.729999999999997</v>
      </c>
    </row>
    <row r="71" spans="1:11">
      <c r="A71" s="144" t="str">
        <f>_xlfn.XLOOKUP(TEXT(C71,0),Master_สายพาน!C:C,Master_สายพาน!E:E,"")</f>
        <v>Step3</v>
      </c>
      <c r="B71" s="144" t="str">
        <f>_xlfn.XLOOKUP(TEXT(C71,0),Master_สายพาน!C:C,Master_สายพาน!B:B,"")</f>
        <v>เผาขา</v>
      </c>
      <c r="C71" t="str">
        <f>_xlfn.XLOOKUP(D71,Master_สายพาน!D:D,Master_สายพาน!C:C,"")</f>
        <v>23019173</v>
      </c>
      <c r="D71" t="str">
        <v>ขาหลังเผาแบ่งคากิ</v>
      </c>
      <c r="E71">
        <f ca="1">SUMIFS('ตลาด 11.00'!X:X, 'ตลาด 11.00'!U:U,C71, 'ตลาด 11.00'!V:V, D71, 'ตลาด 11.00'!C:C, $D$2)</f>
        <v>0</v>
      </c>
      <c r="F71">
        <f ca="1">SUMIFS('ตลาด 12.00'!X:X, 'ตลาด 12.00'!U:U,C71, 'ตลาด 12.00'!V:V, D71, 'ตลาด 12.00'!C:C, $D$2)</f>
        <v>0</v>
      </c>
      <c r="G71">
        <f>SUMIFS('ตลาด 13.00'!X:X, 'ตลาด 13.00'!U:U,C71, 'ตลาด 13.00'!V:V, D71)</f>
        <v>40</v>
      </c>
      <c r="H71">
        <f>SUMIFS(สรุปยอดปัน!N:N,สรุปยอดปัน!I:I,แผนผลิตตลาด!C71)</f>
        <v>40</v>
      </c>
      <c r="I71" s="10">
        <f>SUMIFS('0010'!$Q:$Q,'0010'!$T:$T,$C71)</f>
        <v>8.23</v>
      </c>
      <c r="J71">
        <f>SUMIFS('20'!$Q:$Q,'20'!$T:$T,$C71)</f>
        <v>0</v>
      </c>
      <c r="K71" s="10">
        <f t="shared" si="1"/>
        <v>31.77</v>
      </c>
    </row>
    <row r="72" spans="1:11">
      <c r="A72" s="144" t="str">
        <f>_xlfn.XLOOKUP(TEXT(C72,0),Master_สายพาน!C:C,Master_สายพาน!E:E,"")</f>
        <v>Step3</v>
      </c>
      <c r="B72" s="144" t="str">
        <f>_xlfn.XLOOKUP(TEXT(C72,0),Master_สายพาน!C:C,Master_สายพาน!B:B,"")</f>
        <v>เปิดหมู</v>
      </c>
      <c r="C72" t="str">
        <f>_xlfn.XLOOKUP(D72,Master_สายพาน!D:D,Master_สายพาน!C:C,"")</f>
        <v>23000175</v>
      </c>
      <c r="D72" t="str">
        <v>หน้ากากหมู</v>
      </c>
      <c r="E72">
        <f ca="1">SUMIFS('ตลาด 11.00'!X:X, 'ตลาด 11.00'!U:U,C72, 'ตลาด 11.00'!V:V, D72, 'ตลาด 11.00'!C:C, $D$2)</f>
        <v>0</v>
      </c>
      <c r="F72">
        <f ca="1">SUMIFS('ตลาด 12.00'!X:X, 'ตลาด 12.00'!U:U,C72, 'ตลาด 12.00'!V:V, D72, 'ตลาด 12.00'!C:C, $D$2)</f>
        <v>0</v>
      </c>
      <c r="G72">
        <f>SUMIFS('ตลาด 13.00'!X:X, 'ตลาด 13.00'!U:U,C72, 'ตลาด 13.00'!V:V, D72)</f>
        <v>5</v>
      </c>
      <c r="H72">
        <f>SUMIFS(สรุปยอดปัน!N:N,สรุปยอดปัน!I:I,แผนผลิตตลาด!C72)</f>
        <v>5</v>
      </c>
      <c r="I72" s="10">
        <f>SUMIFS('0010'!$Q:$Q,'0010'!$T:$T,$C72)</f>
        <v>15.74</v>
      </c>
      <c r="J72">
        <f>SUMIFS('20'!$Q:$Q,'20'!$T:$T,$C72)</f>
        <v>0</v>
      </c>
      <c r="K72" s="10">
        <f t="shared" si="1"/>
        <v>0</v>
      </c>
    </row>
    <row r="73" spans="1:11">
      <c r="A73" s="144" t="str">
        <f>_xlfn.XLOOKUP(TEXT(C73,0),Master_สายพาน!C:C,Master_สายพาน!E:E,"")</f>
        <v/>
      </c>
      <c r="B73" s="144" t="str">
        <f>_xlfn.XLOOKUP(TEXT(C73,0),Master_สายพาน!C:C,Master_สายพาน!B:B,"")</f>
        <v/>
      </c>
      <c r="C73" t="str">
        <f>_xlfn.XLOOKUP(D73,Master_สายพาน!D:D,Master_สายพาน!C:C,"")</f>
        <v>23107176</v>
      </c>
      <c r="D73" t="str">
        <v>หมูเด้งปรุงรสพร้อมปรุง (SPC) 1kg-F</v>
      </c>
      <c r="E73">
        <f ca="1">SUMIFS('ตลาด 11.00'!X:X, 'ตลาด 11.00'!U:U,C73, 'ตลาด 11.00'!V:V, D73, 'ตลาด 11.00'!C:C, $D$2)</f>
        <v>0</v>
      </c>
      <c r="F73">
        <f ca="1">SUMIFS('ตลาด 12.00'!X:X, 'ตลาด 12.00'!U:U,C73, 'ตลาด 12.00'!V:V, D73, 'ตลาด 12.00'!C:C, $D$2)</f>
        <v>0</v>
      </c>
      <c r="G73">
        <f>SUMIFS('ตลาด 13.00'!X:X, 'ตลาด 13.00'!U:U,C73, 'ตลาด 13.00'!V:V, D73)</f>
        <v>20</v>
      </c>
      <c r="H73">
        <f>SUMIFS(สรุปยอดปัน!N:N,สรุปยอดปัน!I:I,แผนผลิตตลาด!C73)</f>
        <v>20</v>
      </c>
      <c r="I73" s="10">
        <f>SUMIFS('0010'!$Q:$Q,'0010'!$T:$T,$C73)</f>
        <v>0</v>
      </c>
      <c r="J73">
        <f>SUMIFS('20'!$Q:$Q,'20'!$T:$T,$C73)</f>
        <v>0</v>
      </c>
      <c r="K73" s="10">
        <f t="shared" si="1"/>
        <v>20</v>
      </c>
    </row>
    <row r="74" spans="1:11">
      <c r="A74" s="144" t="str">
        <f>_xlfn.XLOOKUP(TEXT(C74,0),Master_สายพาน!C:C,Master_สายพาน!E:E,"")</f>
        <v>Step1</v>
      </c>
      <c r="B74" s="144" t="str">
        <f>_xlfn.XLOOKUP(TEXT(C74,0),Master_สายพาน!C:C,Master_สายพาน!B:B,"")</f>
        <v>เครื่องใน</v>
      </c>
      <c r="C74" t="str">
        <f>_xlfn.XLOOKUP(D74,Master_สายพาน!D:D,Master_สายพาน!C:C,"")</f>
        <v>23000186</v>
      </c>
      <c r="D74" t="str">
        <v>ขั้วตับหมู</v>
      </c>
      <c r="E74">
        <f ca="1">SUMIFS('ตลาด 11.00'!X:X, 'ตลาด 11.00'!U:U,C74, 'ตลาด 11.00'!V:V, D74, 'ตลาด 11.00'!C:C, $D$2)</f>
        <v>0</v>
      </c>
      <c r="F74">
        <f ca="1">SUMIFS('ตลาด 12.00'!X:X, 'ตลาด 12.00'!U:U,C74, 'ตลาด 12.00'!V:V, D74, 'ตลาด 12.00'!C:C, $D$2)</f>
        <v>0</v>
      </c>
      <c r="G74">
        <f>SUMIFS('ตลาด 13.00'!X:X, 'ตลาด 13.00'!U:U,C74, 'ตลาด 13.00'!V:V, D74)</f>
        <v>80</v>
      </c>
      <c r="H74">
        <f>SUMIFS(สรุปยอดปัน!N:N,สรุปยอดปัน!I:I,แผนผลิตตลาด!C74)</f>
        <v>80</v>
      </c>
      <c r="I74" s="10">
        <f>SUMIFS('0010'!$Q:$Q,'0010'!$T:$T,$C74)</f>
        <v>0</v>
      </c>
      <c r="J74">
        <f>SUMIFS('20'!$Q:$Q,'20'!$T:$T,$C74)</f>
        <v>0</v>
      </c>
      <c r="K74" s="10">
        <f t="shared" si="1"/>
        <v>80</v>
      </c>
    </row>
    <row r="75" spans="1:11">
      <c r="A75" s="144" t="str">
        <f>_xlfn.XLOOKUP(TEXT(C75,0),Master_สายพาน!C:C,Master_สายพาน!E:E,"")</f>
        <v/>
      </c>
      <c r="B75" s="144" t="str">
        <f>_xlfn.XLOOKUP(TEXT(C75,0),Master_สายพาน!C:C,Master_สายพาน!B:B,"")</f>
        <v/>
      </c>
      <c r="C75" t="str">
        <f>_xlfn.XLOOKUP(D75,Master_สายพาน!D:D,Master_สายพาน!C:C,"")</f>
        <v>23067917</v>
      </c>
      <c r="D75" t="str">
        <v>หมูซีก (1 ซีก)</v>
      </c>
      <c r="E75">
        <f ca="1">SUMIFS('ตลาด 11.00'!X:X, 'ตลาด 11.00'!U:U,C75, 'ตลาด 11.00'!V:V, D75, 'ตลาด 11.00'!C:C, $D$2)</f>
        <v>0</v>
      </c>
      <c r="F75">
        <f ca="1">SUMIFS('ตลาด 12.00'!X:X, 'ตลาด 12.00'!U:U,C75, 'ตลาด 12.00'!V:V, D75, 'ตลาด 12.00'!C:C, $D$2)</f>
        <v>0</v>
      </c>
      <c r="G75">
        <f>SUMIFS('ตลาด 13.00'!X:X, 'ตลาด 13.00'!U:U,C75, 'ตลาด 13.00'!V:V, D75)</f>
        <v>495</v>
      </c>
      <c r="H75">
        <f>SUMIFS(สรุปยอดปัน!N:N,สรุปยอดปัน!I:I,แผนผลิตตลาด!C75)</f>
        <v>0</v>
      </c>
      <c r="I75" s="10">
        <f>SUMIFS('0010'!$Q:$Q,'0010'!$T:$T,$C75)</f>
        <v>0</v>
      </c>
      <c r="J75">
        <f>SUMIFS('20'!$Q:$Q,'20'!$T:$T,$C75)</f>
        <v>0</v>
      </c>
      <c r="K75" s="10">
        <f t="shared" si="1"/>
        <v>495</v>
      </c>
    </row>
    <row r="76" spans="1:11">
      <c r="A76" s="144" t="str">
        <f>_xlfn.XLOOKUP(TEXT(C76,0),Master_สายพาน!C:C,Master_สายพาน!E:E,"")</f>
        <v>Step2</v>
      </c>
      <c r="B76" s="144" t="str">
        <f>_xlfn.XLOOKUP(TEXT(C76,0),Master_สายพาน!C:C,Master_สายพาน!B:B,"")</f>
        <v>เศษ</v>
      </c>
      <c r="C76" t="str">
        <f>_xlfn.XLOOKUP(D76,Master_สายพาน!D:D,Master_สายพาน!C:C,"")</f>
        <v>23063344</v>
      </c>
      <c r="D76" t="str">
        <v>เศษหนังTT</v>
      </c>
      <c r="E76">
        <f ca="1">SUMIFS('ตลาด 11.00'!X:X, 'ตลาด 11.00'!U:U,C76, 'ตลาด 11.00'!V:V, D76, 'ตลาด 11.00'!C:C, $D$2)</f>
        <v>0</v>
      </c>
      <c r="F76">
        <f ca="1">SUMIFS('ตลาด 12.00'!X:X, 'ตลาด 12.00'!U:U,C76, 'ตลาด 12.00'!V:V, D76, 'ตลาด 12.00'!C:C, $D$2)</f>
        <v>0</v>
      </c>
      <c r="G76">
        <f>SUMIFS('ตลาด 13.00'!X:X, 'ตลาด 13.00'!U:U,C76, 'ตลาด 13.00'!V:V, D76)</f>
        <v>140</v>
      </c>
      <c r="H76">
        <f>SUMIFS(สรุปยอดปัน!N:N,สรุปยอดปัน!I:I,แผนผลิตตลาด!C76)</f>
        <v>65</v>
      </c>
      <c r="I76" s="10">
        <f>SUMIFS('0010'!$Q:$Q,'0010'!$T:$T,$C76)</f>
        <v>68.08</v>
      </c>
      <c r="J76">
        <f>SUMIFS('20'!$Q:$Q,'20'!$T:$T,$C76)</f>
        <v>0</v>
      </c>
      <c r="K76" s="10">
        <f t="shared" si="1"/>
        <v>71.92</v>
      </c>
    </row>
    <row r="77" spans="1:11">
      <c r="A77" s="144" t="str">
        <f>_xlfn.XLOOKUP(TEXT(C77,0),Master_สายพาน!C:C,Master_สายพาน!E:E,"")</f>
        <v/>
      </c>
      <c r="B77" s="144" t="str">
        <f>_xlfn.XLOOKUP(TEXT(C77,0),Master_สายพาน!C:C,Master_สายพาน!B:B,"")</f>
        <v/>
      </c>
      <c r="C77" t="str">
        <f>_xlfn.XLOOKUP(D77,Master_สายพาน!D:D,Master_สายพาน!C:C,"")</f>
        <v>23068101</v>
      </c>
      <c r="D77" t="str">
        <v>หมูชิ้นส่วน 18 ชิ้นไม่รวมหัวเครื่องใน</v>
      </c>
      <c r="E77">
        <f ca="1">SUMIFS('ตลาด 11.00'!X:X, 'ตลาด 11.00'!U:U,C77, 'ตลาด 11.00'!V:V, D77, 'ตลาด 11.00'!C:C, $D$2)</f>
        <v>0</v>
      </c>
      <c r="F77">
        <f ca="1">SUMIFS('ตลาด 12.00'!X:X, 'ตลาด 12.00'!U:U,C77, 'ตลาด 12.00'!V:V, D77, 'ตลาด 12.00'!C:C, $D$2)</f>
        <v>0</v>
      </c>
      <c r="G77">
        <f>SUMIFS('ตลาด 13.00'!X:X, 'ตลาด 13.00'!U:U,C77, 'ตลาด 13.00'!V:V, D77)</f>
        <v>270</v>
      </c>
      <c r="H77">
        <f>SUMIFS(สรุปยอดปัน!N:N,สรุปยอดปัน!I:I,แผนผลิตตลาด!C77)</f>
        <v>0</v>
      </c>
      <c r="I77" s="10">
        <f>SUMIFS('0010'!$Q:$Q,'0010'!$T:$T,$C77)</f>
        <v>0</v>
      </c>
      <c r="J77">
        <f>SUMIFS('20'!$Q:$Q,'20'!$T:$T,$C77)</f>
        <v>0</v>
      </c>
      <c r="K77" s="10">
        <f t="shared" si="1"/>
        <v>270</v>
      </c>
    </row>
    <row r="78" spans="1:11">
      <c r="A78" s="144" t="str">
        <f>_xlfn.XLOOKUP(TEXT(C78,0),Master_สายพาน!C:C,Master_สายพาน!E:E,"")</f>
        <v/>
      </c>
      <c r="B78" s="144" t="str">
        <f>_xlfn.XLOOKUP(TEXT(C78,0),Master_สายพาน!C:C,Master_สายพาน!B:B,"")</f>
        <v/>
      </c>
      <c r="C78" t="str">
        <f>_xlfn.XLOOKUP(D78,Master_สายพาน!D:D,Master_สายพาน!C:C,"")</f>
        <v/>
      </c>
      <c r="D78" t="str">
        <v>ม้าม (Freeze)</v>
      </c>
      <c r="E78">
        <f ca="1">SUMIFS('ตลาด 11.00'!X:X, 'ตลาด 11.00'!U:U,C78, 'ตลาด 11.00'!V:V, D78, 'ตลาด 11.00'!C:C, $D$2)</f>
        <v>0</v>
      </c>
      <c r="F78">
        <f ca="1">SUMIFS('ตลาด 12.00'!X:X, 'ตลาด 12.00'!U:U,C78, 'ตลาด 12.00'!V:V, D78, 'ตลาด 12.00'!C:C, $D$2)</f>
        <v>0</v>
      </c>
      <c r="G78">
        <f>SUMIFS('ตลาด 13.00'!X:X, 'ตลาด 13.00'!U:U,C78, 'ตลาด 13.00'!V:V, D78)</f>
        <v>0</v>
      </c>
      <c r="H78">
        <f>SUMIFS(สรุปยอดปัน!N:N,สรุปยอดปัน!I:I,แผนผลิตตลาด!C78)</f>
        <v>0</v>
      </c>
      <c r="I78" s="10">
        <f>SUMIFS('0010'!$Q:$Q,'0010'!$T:$T,$C78)</f>
        <v>0</v>
      </c>
      <c r="J78">
        <f>SUMIFS('20'!$Q:$Q,'20'!$T:$T,$C78)</f>
        <v>0</v>
      </c>
      <c r="K78" s="10">
        <f t="shared" si="1"/>
        <v>0</v>
      </c>
    </row>
    <row r="79" spans="1:11">
      <c r="A79" s="144" t="str">
        <f>_xlfn.XLOOKUP(TEXT(C79,0),Master_สายพาน!C:C,Master_สายพาน!E:E,"")</f>
        <v/>
      </c>
      <c r="B79" s="144" t="str">
        <f>_xlfn.XLOOKUP(TEXT(C79,0),Master_สายพาน!C:C,Master_สายพาน!B:B,"")</f>
        <v/>
      </c>
      <c r="C79" t="str">
        <f>_xlfn.XLOOKUP(D79,Master_สายพาน!D:D,Master_สายพาน!C:C,"")</f>
        <v/>
      </c>
      <c r="D79" t="str">
        <v>ไต (Freeze)</v>
      </c>
      <c r="E79">
        <f ca="1">SUMIFS('ตลาด 11.00'!X:X, 'ตลาด 11.00'!U:U,C79, 'ตลาด 11.00'!V:V, D79, 'ตลาด 11.00'!C:C, $D$2)</f>
        <v>0</v>
      </c>
      <c r="F79">
        <f ca="1">SUMIFS('ตลาด 12.00'!X:X, 'ตลาด 12.00'!U:U,C79, 'ตลาด 12.00'!V:V, D79, 'ตลาด 12.00'!C:C, $D$2)</f>
        <v>0</v>
      </c>
      <c r="G79">
        <f>SUMIFS('ตลาด 13.00'!X:X, 'ตลาด 13.00'!U:U,C79, 'ตลาด 13.00'!V:V, D79)</f>
        <v>0</v>
      </c>
      <c r="H79">
        <f>SUMIFS(สรุปยอดปัน!N:N,สรุปยอดปัน!I:I,แผนผลิตตลาด!C79)</f>
        <v>0</v>
      </c>
      <c r="I79" s="10">
        <f>SUMIFS('0010'!$Q:$Q,'0010'!$T:$T,$C79)</f>
        <v>0</v>
      </c>
      <c r="J79">
        <f>SUMIFS('20'!$Q:$Q,'20'!$T:$T,$C79)</f>
        <v>0</v>
      </c>
      <c r="K79" s="10">
        <f t="shared" si="1"/>
        <v>0</v>
      </c>
    </row>
    <row r="80" spans="1:11">
      <c r="A80" s="144" t="str">
        <f>_xlfn.XLOOKUP(TEXT(C80,0),Master_สายพาน!C:C,Master_สายพาน!E:E,"")</f>
        <v>Step2</v>
      </c>
      <c r="B80" s="144" t="str">
        <f>_xlfn.XLOOKUP(TEXT(C80,0),Master_สายพาน!C:C,Master_สายพาน!B:B,"")</f>
        <v>ไหล่</v>
      </c>
      <c r="C80" t="str">
        <f>_xlfn.XLOOKUP(D80,Master_สายพาน!D:D,Master_สายพาน!C:C,"")</f>
        <v>23057679</v>
      </c>
      <c r="D80" t="str">
        <v>ขาหน้าTT</v>
      </c>
      <c r="E80">
        <f ca="1">SUMIFS('ตลาด 11.00'!X:X, 'ตลาด 11.00'!U:U,C80, 'ตลาด 11.00'!V:V, D80, 'ตลาด 11.00'!C:C, $D$2)</f>
        <v>0</v>
      </c>
      <c r="F80">
        <f ca="1">SUMIFS('ตลาด 12.00'!X:X, 'ตลาด 12.00'!U:U,C80, 'ตลาด 12.00'!V:V, D80, 'ตลาด 12.00'!C:C, $D$2)</f>
        <v>0</v>
      </c>
      <c r="G80">
        <f>SUMIFS('ตลาด 13.00'!X:X, 'ตลาด 13.00'!U:U,C80, 'ตลาด 13.00'!V:V, D80)</f>
        <v>50</v>
      </c>
      <c r="H80">
        <f>SUMIFS(สรุปยอดปัน!N:N,สรุปยอดปัน!I:I,แผนผลิตตลาด!C80)</f>
        <v>50</v>
      </c>
      <c r="I80" s="10">
        <f>SUMIFS('0010'!$Q:$Q,'0010'!$T:$T,$C80)</f>
        <v>175.3</v>
      </c>
      <c r="J80">
        <f>SUMIFS('20'!$Q:$Q,'20'!$T:$T,$C80)</f>
        <v>0</v>
      </c>
      <c r="K80" s="10">
        <f t="shared" si="1"/>
        <v>0</v>
      </c>
    </row>
    <row r="81" spans="1:11">
      <c r="A81" s="144" t="str">
        <f>_xlfn.XLOOKUP(TEXT(C81,0),Master_สายพาน!C:C,Master_สายพาน!E:E,"")</f>
        <v/>
      </c>
      <c r="B81" s="144" t="str">
        <f>_xlfn.XLOOKUP(TEXT(C81,0),Master_สายพาน!C:C,Master_สายพาน!B:B,"")</f>
        <v/>
      </c>
      <c r="C81" t="str">
        <f>_xlfn.XLOOKUP(D81,Master_สายพาน!D:D,Master_สายพาน!C:C,"")</f>
        <v>23082276</v>
      </c>
      <c r="D81" t="str">
        <v>หมูชำแหละซี่โครงไม่รวมหัวเครื่องใน</v>
      </c>
      <c r="E81">
        <f ca="1">SUMIFS('ตลาด 11.00'!X:X, 'ตลาด 11.00'!U:U,C81, 'ตลาด 11.00'!V:V, D81, 'ตลาด 11.00'!C:C, $D$2)</f>
        <v>0</v>
      </c>
      <c r="F81">
        <f ca="1">SUMIFS('ตลาด 12.00'!X:X, 'ตลาด 12.00'!U:U,C81, 'ตลาด 12.00'!V:V, D81, 'ตลาด 12.00'!C:C, $D$2)</f>
        <v>0</v>
      </c>
      <c r="G81">
        <f>SUMIFS('ตลาด 13.00'!X:X, 'ตลาด 13.00'!U:U,C81, 'ตลาด 13.00'!V:V, D81)</f>
        <v>180</v>
      </c>
      <c r="H81">
        <f>SUMIFS(สรุปยอดปัน!N:N,สรุปยอดปัน!I:I,แผนผลิตตลาด!C81)</f>
        <v>0</v>
      </c>
      <c r="I81" s="10">
        <f>SUMIFS('0010'!$Q:$Q,'0010'!$T:$T,$C81)</f>
        <v>0</v>
      </c>
      <c r="J81">
        <f>SUMIFS('20'!$Q:$Q,'20'!$T:$T,$C81)</f>
        <v>0</v>
      </c>
      <c r="K81" s="10">
        <f t="shared" si="1"/>
        <v>180</v>
      </c>
    </row>
    <row r="82" spans="1:11">
      <c r="A82" s="144" t="str">
        <f>_xlfn.XLOOKUP(TEXT(C82,0),Master_สายพาน!C:C,Master_สายพาน!E:E,"")</f>
        <v>Step2</v>
      </c>
      <c r="B82" s="144" t="str">
        <f>_xlfn.XLOOKUP(TEXT(C82,0),Master_สายพาน!C:C,Master_สายพาน!B:B,"")</f>
        <v>สามชั้น</v>
      </c>
      <c r="C82" t="str">
        <f>_xlfn.XLOOKUP(D82,Master_สายพาน!D:D,Master_สายพาน!C:C,"")</f>
        <v>23057695</v>
      </c>
      <c r="D82" t="str">
        <v>มันท้องTT</v>
      </c>
      <c r="E82">
        <f ca="1">SUMIFS('ตลาด 11.00'!X:X, 'ตลาด 11.00'!U:U,C82, 'ตลาด 11.00'!V:V, D82, 'ตลาด 11.00'!C:C, $D$2)</f>
        <v>0</v>
      </c>
      <c r="F82">
        <f ca="1">SUMIFS('ตลาด 12.00'!X:X, 'ตลาด 12.00'!U:U,C82, 'ตลาด 12.00'!V:V, D82, 'ตลาด 12.00'!C:C, $D$2)</f>
        <v>0</v>
      </c>
      <c r="G82">
        <f>SUMIFS('ตลาด 13.00'!X:X, 'ตลาด 13.00'!U:U,C82, 'ตลาด 13.00'!V:V, D82)</f>
        <v>115</v>
      </c>
      <c r="H82">
        <f>SUMIFS(สรุปยอดปัน!N:N,สรุปยอดปัน!I:I,แผนผลิตตลาด!C82)</f>
        <v>115</v>
      </c>
      <c r="I82" s="10">
        <f>SUMIFS('0010'!$Q:$Q,'0010'!$T:$T,$C82)</f>
        <v>20.350000000000001</v>
      </c>
      <c r="J82">
        <f>SUMIFS('20'!$Q:$Q,'20'!$T:$T,$C82)</f>
        <v>0</v>
      </c>
      <c r="K82" s="10">
        <f t="shared" si="1"/>
        <v>94.65</v>
      </c>
    </row>
    <row r="83" spans="1:11">
      <c r="A83" s="144" t="str">
        <f>_xlfn.XLOOKUP(TEXT(C83,0),Master_สายพาน!C:C,Master_สายพาน!E:E,"")</f>
        <v>Step3</v>
      </c>
      <c r="B83" s="144" t="str">
        <f>_xlfn.XLOOKUP(TEXT(C83,0),Master_สายพาน!C:C,Master_สายพาน!B:B,"")</f>
        <v>เผาขา</v>
      </c>
      <c r="C83" t="str">
        <f>_xlfn.XLOOKUP(D83,Master_สายพาน!D:D,Master_สายพาน!C:C,"")</f>
        <v>23063197</v>
      </c>
      <c r="D83" t="str">
        <v>ขาหลังเผาTT</v>
      </c>
      <c r="E83">
        <f ca="1">SUMIFS('ตลาด 11.00'!X:X, 'ตลาด 11.00'!U:U,C83, 'ตลาด 11.00'!V:V, D83, 'ตลาด 11.00'!C:C, $D$2)</f>
        <v>0</v>
      </c>
      <c r="F83">
        <f ca="1">SUMIFS('ตลาด 12.00'!X:X, 'ตลาด 12.00'!U:U,C83, 'ตลาด 12.00'!V:V, D83, 'ตลาด 12.00'!C:C, $D$2)</f>
        <v>0</v>
      </c>
      <c r="G83">
        <f>SUMIFS('ตลาด 13.00'!X:X, 'ตลาด 13.00'!U:U,C83, 'ตลาด 13.00'!V:V, D83)</f>
        <v>100</v>
      </c>
      <c r="H83">
        <f>SUMIFS(สรุปยอดปัน!N:N,สรุปยอดปัน!I:I,แผนผลิตตลาด!C83)</f>
        <v>100</v>
      </c>
      <c r="I83" s="10">
        <f>SUMIFS('0010'!$Q:$Q,'0010'!$T:$T,$C83)</f>
        <v>161.29</v>
      </c>
      <c r="J83">
        <f>SUMIFS('20'!$Q:$Q,'20'!$T:$T,$C83)</f>
        <v>0</v>
      </c>
      <c r="K83" s="10">
        <f t="shared" si="1"/>
        <v>0</v>
      </c>
    </row>
    <row r="84" spans="1:11">
      <c r="A84" s="144" t="str">
        <f>_xlfn.XLOOKUP(TEXT(C84,0),Master_สายพาน!C:C,Master_สายพาน!E:E,"")</f>
        <v>Step2</v>
      </c>
      <c r="B84" s="144" t="str">
        <f>_xlfn.XLOOKUP(TEXT(C84,0),Master_สายพาน!C:C,Master_สายพาน!B:B,"")</f>
        <v>สะโพก</v>
      </c>
      <c r="C84" t="str">
        <f>_xlfn.XLOOKUP(D84,Master_สายพาน!D:D,Master_สายพาน!C:C,"")</f>
        <v>23057693</v>
      </c>
      <c r="D84" t="str">
        <v>กระดูกแว่นTT</v>
      </c>
      <c r="E84">
        <f ca="1">SUMIFS('ตลาด 11.00'!X:X, 'ตลาด 11.00'!U:U,C84, 'ตลาด 11.00'!V:V, D84, 'ตลาด 11.00'!C:C, $D$2)</f>
        <v>0</v>
      </c>
      <c r="F84">
        <f ca="1">SUMIFS('ตลาด 12.00'!X:X, 'ตลาด 12.00'!U:U,C84, 'ตลาด 12.00'!V:V, D84, 'ตลาด 12.00'!C:C, $D$2)</f>
        <v>0</v>
      </c>
      <c r="G84">
        <f>SUMIFS('ตลาด 13.00'!X:X, 'ตลาด 13.00'!U:U,C84, 'ตลาด 13.00'!V:V, D84)</f>
        <v>735</v>
      </c>
      <c r="H84">
        <f>SUMIFS(สรุปยอดปัน!N:N,สรุปยอดปัน!I:I,แผนผลิตตลาด!C84)</f>
        <v>490</v>
      </c>
      <c r="I84" s="10">
        <f>SUMIFS('0010'!$Q:$Q,'0010'!$T:$T,$C84)</f>
        <v>103.59</v>
      </c>
      <c r="J84">
        <f>SUMIFS('20'!$Q:$Q,'20'!$T:$T,$C84)</f>
        <v>0</v>
      </c>
      <c r="K84" s="10">
        <f t="shared" si="1"/>
        <v>631.41</v>
      </c>
    </row>
    <row r="85" spans="1:11">
      <c r="A85" s="144" t="str">
        <f>_xlfn.XLOOKUP(TEXT(C85,0),Master_สายพาน!C:C,Master_สายพาน!E:E,"")</f>
        <v>Step2</v>
      </c>
      <c r="B85" s="144" t="str">
        <f>_xlfn.XLOOKUP(TEXT(C85,0),Master_สายพาน!C:C,Master_สายพาน!B:B,"")</f>
        <v>ไหล่</v>
      </c>
      <c r="C85" t="str">
        <f>_xlfn.XLOOKUP(D85,Master_สายพาน!D:D,Master_สายพาน!C:C,"")</f>
        <v>23057690</v>
      </c>
      <c r="D85" t="str">
        <v>กระดูกอ่อนTT</v>
      </c>
      <c r="E85">
        <f ca="1">SUMIFS('ตลาด 11.00'!X:X, 'ตลาด 11.00'!U:U,C85, 'ตลาด 11.00'!V:V, D85, 'ตลาด 11.00'!C:C, $D$2)</f>
        <v>0</v>
      </c>
      <c r="F85">
        <f ca="1">SUMIFS('ตลาด 12.00'!X:X, 'ตลาด 12.00'!U:U,C85, 'ตลาด 12.00'!V:V, D85, 'ตลาด 12.00'!C:C, $D$2)</f>
        <v>0</v>
      </c>
      <c r="G85">
        <f>SUMIFS('ตลาด 13.00'!X:X, 'ตลาด 13.00'!U:U,C85, 'ตลาด 13.00'!V:V, D85)</f>
        <v>55</v>
      </c>
      <c r="H85">
        <f>SUMIFS(สรุปยอดปัน!N:N,สรุปยอดปัน!I:I,แผนผลิตตลาด!C85)</f>
        <v>0</v>
      </c>
      <c r="I85" s="10">
        <f>SUMIFS('0010'!$Q:$Q,'0010'!$T:$T,$C85)</f>
        <v>5.18</v>
      </c>
      <c r="J85">
        <f>SUMIFS('20'!$Q:$Q,'20'!$T:$T,$C85)</f>
        <v>0</v>
      </c>
      <c r="K85" s="10">
        <f t="shared" si="1"/>
        <v>49.82</v>
      </c>
    </row>
    <row r="86" spans="1:11">
      <c r="A86" s="144" t="str">
        <f>_xlfn.XLOOKUP(TEXT(C86,0),Master_สายพาน!C:C,Master_สายพาน!E:E,"")</f>
        <v>Step3</v>
      </c>
      <c r="B86" s="144" t="str">
        <f>_xlfn.XLOOKUP(TEXT(C86,0),Master_สายพาน!C:C,Master_สายพาน!B:B,"")</f>
        <v>เลาะขา</v>
      </c>
      <c r="C86" t="str">
        <f>_xlfn.XLOOKUP(D86,Master_สายพาน!D:D,Master_สายพาน!C:C,"")</f>
        <v>23015313</v>
      </c>
      <c r="D86" t="str">
        <v>คากิ</v>
      </c>
      <c r="E86">
        <f ca="1">SUMIFS('ตลาด 11.00'!X:X, 'ตลาด 11.00'!U:U,C86, 'ตลาด 11.00'!V:V, D86, 'ตลาด 11.00'!C:C, $D$2)</f>
        <v>0</v>
      </c>
      <c r="F86">
        <f ca="1">SUMIFS('ตลาด 12.00'!X:X, 'ตลาด 12.00'!U:U,C86, 'ตลาด 12.00'!V:V, D86, 'ตลาด 12.00'!C:C, $D$2)</f>
        <v>0</v>
      </c>
      <c r="G86">
        <f>SUMIFS('ตลาด 13.00'!X:X, 'ตลาด 13.00'!U:U,C86, 'ตลาด 13.00'!V:V, D86)</f>
        <v>10</v>
      </c>
      <c r="H86">
        <f>SUMIFS(สรุปยอดปัน!N:N,สรุปยอดปัน!I:I,แผนผลิตตลาด!C86)</f>
        <v>10</v>
      </c>
      <c r="I86" s="10">
        <f>SUMIFS('0010'!$Q:$Q,'0010'!$T:$T,$C86)</f>
        <v>97.73</v>
      </c>
      <c r="J86">
        <f>SUMIFS('20'!$Q:$Q,'20'!$T:$T,$C86)</f>
        <v>0</v>
      </c>
      <c r="K86" s="10">
        <f t="shared" si="1"/>
        <v>0</v>
      </c>
    </row>
    <row r="87" spans="1:11">
      <c r="A87" s="144" t="str">
        <f>_xlfn.XLOOKUP(TEXT(C87,0),Master_สายพาน!C:C,Master_สายพาน!E:E,"")</f>
        <v>Step2</v>
      </c>
      <c r="B87" s="144" t="str">
        <f>_xlfn.XLOOKUP(TEXT(C87,0),Master_สายพาน!C:C,Master_สายพาน!B:B,"")</f>
        <v>ต้มเลือด</v>
      </c>
      <c r="C87" t="str">
        <f>_xlfn.XLOOKUP(D87,Master_สายพาน!D:D,Master_สายพาน!C:C,"")</f>
        <v>23084674</v>
      </c>
      <c r="D87" t="str">
        <v>เลือดหมูก้อนปรุงรสพาสเจอร์ไรซ์400กรัม-C</v>
      </c>
      <c r="E87">
        <f ca="1">SUMIFS('ตลาด 11.00'!X:X, 'ตลาด 11.00'!U:U,C87, 'ตลาด 11.00'!V:V, D87, 'ตลาด 11.00'!C:C, $D$2)</f>
        <v>0</v>
      </c>
      <c r="F87">
        <f ca="1">SUMIFS('ตลาด 12.00'!X:X, 'ตลาด 12.00'!U:U,C87, 'ตลาด 12.00'!V:V, D87, 'ตลาด 12.00'!C:C, $D$2)</f>
        <v>0</v>
      </c>
      <c r="G87">
        <f>SUMIFS('ตลาด 13.00'!X:X, 'ตลาด 13.00'!U:U,C87, 'ตลาด 13.00'!V:V, D87)</f>
        <v>52.8</v>
      </c>
      <c r="H87">
        <f>SUMIFS(สรุปยอดปัน!N:N,สรุปยอดปัน!I:I,แผนผลิตตลาด!C87)</f>
        <v>52.8</v>
      </c>
      <c r="I87" s="10">
        <f>SUMIFS('0010'!$Q:$Q,'0010'!$T:$T,$C87)</f>
        <v>104.4</v>
      </c>
      <c r="J87">
        <f>SUMIFS('20'!$Q:$Q,'20'!$T:$T,$C87)</f>
        <v>0</v>
      </c>
      <c r="K87" s="10">
        <f t="shared" si="1"/>
        <v>0</v>
      </c>
    </row>
    <row r="88" spans="1:11">
      <c r="A88" s="144" t="str">
        <f>_xlfn.XLOOKUP(TEXT(C88,0),Master_สายพาน!C:C,Master_สายพาน!E:E,"")</f>
        <v/>
      </c>
      <c r="B88" s="144" t="str">
        <f>_xlfn.XLOOKUP(TEXT(C88,0),Master_สายพาน!C:C,Master_สายพาน!B:B,"")</f>
        <v/>
      </c>
      <c r="C88" t="str">
        <f>_xlfn.XLOOKUP(D88,Master_สายพาน!D:D,Master_สายพาน!C:C,"")</f>
        <v>23089906</v>
      </c>
      <c r="D88" t="str">
        <v>หมูนุ่มปรุงรสพริกไทยดำ(SPC)_B2C 1 กก.-F</v>
      </c>
      <c r="E88">
        <f ca="1">SUMIFS('ตลาด 11.00'!X:X, 'ตลาด 11.00'!U:U,C88, 'ตลาด 11.00'!V:V, D88, 'ตลาด 11.00'!C:C, $D$2)</f>
        <v>0</v>
      </c>
      <c r="F88">
        <f ca="1">SUMIFS('ตลาด 12.00'!X:X, 'ตลาด 12.00'!U:U,C88, 'ตลาด 12.00'!V:V, D88, 'ตลาด 12.00'!C:C, $D$2)</f>
        <v>0</v>
      </c>
      <c r="G88">
        <f>SUMIFS('ตลาด 13.00'!X:X, 'ตลาด 13.00'!U:U,C88, 'ตลาด 13.00'!V:V, D88)</f>
        <v>10</v>
      </c>
      <c r="H88">
        <f>SUMIFS(สรุปยอดปัน!N:N,สรุปยอดปัน!I:I,แผนผลิตตลาด!C88)</f>
        <v>0</v>
      </c>
      <c r="I88" s="10">
        <f>SUMIFS('0010'!$Q:$Q,'0010'!$T:$T,$C88)</f>
        <v>0</v>
      </c>
      <c r="J88">
        <f>SUMIFS('20'!$Q:$Q,'20'!$T:$T,$C88)</f>
        <v>0</v>
      </c>
      <c r="K88" s="10">
        <f t="shared" si="1"/>
        <v>10</v>
      </c>
    </row>
    <row r="89" spans="1:11">
      <c r="A89" s="144" t="str">
        <f>_xlfn.XLOOKUP(TEXT(C89,0),Master_สายพาน!C:C,Master_สายพาน!E:E,"")</f>
        <v/>
      </c>
      <c r="B89" s="144" t="str">
        <f>_xlfn.XLOOKUP(TEXT(C89,0),Master_สายพาน!C:C,Master_สายพาน!B:B,"")</f>
        <v/>
      </c>
      <c r="C89" t="str">
        <f>_xlfn.XLOOKUP(D89,Master_สายพาน!D:D,Master_สายพาน!C:C,"")</f>
        <v>23068097</v>
      </c>
      <c r="D89" t="str">
        <v>หมูชำแหละไม่รวมหัวเครื่องใน</v>
      </c>
      <c r="E89">
        <f ca="1">SUMIFS('ตลาด 11.00'!X:X, 'ตลาด 11.00'!U:U,C89, 'ตลาด 11.00'!V:V, D89, 'ตลาด 11.00'!C:C, $D$2)</f>
        <v>0</v>
      </c>
      <c r="F89">
        <f ca="1">SUMIFS('ตลาด 12.00'!X:X, 'ตลาด 12.00'!U:U,C89, 'ตลาด 12.00'!V:V, D89, 'ตลาด 12.00'!C:C, $D$2)</f>
        <v>0</v>
      </c>
      <c r="G89">
        <f>SUMIFS('ตลาด 13.00'!X:X, 'ตลาด 13.00'!U:U,C89, 'ตลาด 13.00'!V:V, D89)</f>
        <v>1260</v>
      </c>
      <c r="H89">
        <f>SUMIFS(สรุปยอดปัน!N:N,สรุปยอดปัน!I:I,แผนผลิตตลาด!C89)</f>
        <v>0</v>
      </c>
      <c r="I89" s="10">
        <f>SUMIFS('0010'!$Q:$Q,'0010'!$T:$T,$C89)</f>
        <v>0</v>
      </c>
      <c r="J89">
        <f>SUMIFS('20'!$Q:$Q,'20'!$T:$T,$C89)</f>
        <v>0</v>
      </c>
      <c r="K89" s="10">
        <f t="shared" si="1"/>
        <v>1260</v>
      </c>
    </row>
    <row r="90" spans="1:11">
      <c r="A90" s="144" t="str">
        <f>_xlfn.XLOOKUP(TEXT(C90,0),Master_สายพาน!C:C,Master_สายพาน!E:E,"")</f>
        <v>Step1</v>
      </c>
      <c r="B90" s="144" t="str">
        <f>_xlfn.XLOOKUP(TEXT(C90,0),Master_สายพาน!C:C,Master_สายพาน!B:B,"")</f>
        <v>เครื่องใน</v>
      </c>
      <c r="C90" t="str">
        <f>_xlfn.XLOOKUP(D90,Master_สายพาน!D:D,Master_สายพาน!C:C,"")</f>
        <v>23015346</v>
      </c>
      <c r="D90" t="str">
        <v>ไส้ตัน</v>
      </c>
      <c r="E90">
        <f ca="1">SUMIFS('ตลาด 11.00'!X:X, 'ตลาด 11.00'!U:U,C90, 'ตลาด 11.00'!V:V, D90, 'ตลาด 11.00'!C:C, $D$2)</f>
        <v>0</v>
      </c>
      <c r="F90">
        <f ca="1">SUMIFS('ตลาด 12.00'!X:X, 'ตลาด 12.00'!U:U,C90, 'ตลาด 12.00'!V:V, D90, 'ตลาด 12.00'!C:C, $D$2)</f>
        <v>0</v>
      </c>
      <c r="G90">
        <f>SUMIFS('ตลาด 13.00'!X:X, 'ตลาด 13.00'!U:U,C90, 'ตลาด 13.00'!V:V, D90)</f>
        <v>2</v>
      </c>
      <c r="H90">
        <f>SUMIFS(สรุปยอดปัน!N:N,สรุปยอดปัน!I:I,แผนผลิตตลาด!C90)</f>
        <v>2</v>
      </c>
      <c r="I90" s="10">
        <f>SUMIFS('0010'!$Q:$Q,'0010'!$T:$T,$C90)</f>
        <v>0</v>
      </c>
      <c r="J90">
        <f>SUMIFS('20'!$Q:$Q,'20'!$T:$T,$C90)</f>
        <v>0</v>
      </c>
      <c r="K90" s="10">
        <f t="shared" si="1"/>
        <v>2</v>
      </c>
    </row>
    <row r="91" spans="1:11">
      <c r="A91" s="144" t="str">
        <f>_xlfn.XLOOKUP(TEXT(C91,0),Master_สายพาน!C:C,Master_สายพาน!E:E,"")</f>
        <v>Step2</v>
      </c>
      <c r="B91" s="144" t="str">
        <f>_xlfn.XLOOKUP(TEXT(C91,0),Master_สายพาน!C:C,Master_สายพาน!B:B,"")</f>
        <v>สะโพก</v>
      </c>
      <c r="C91" t="str">
        <f>_xlfn.XLOOKUP(D91,Master_สายพาน!D:D,Master_สายพาน!C:C,"")</f>
        <v>23057681</v>
      </c>
      <c r="D91" t="str">
        <v>หางหมูTT</v>
      </c>
      <c r="E91">
        <f ca="1">SUMIFS('ตลาด 11.00'!X:X, 'ตลาด 11.00'!U:U,C91, 'ตลาด 11.00'!V:V, D91, 'ตลาด 11.00'!C:C, $D$2)</f>
        <v>0</v>
      </c>
      <c r="F91">
        <f ca="1">SUMIFS('ตลาด 12.00'!X:X, 'ตลาด 12.00'!U:U,C91, 'ตลาด 12.00'!V:V, D91, 'ตลาด 12.00'!C:C, $D$2)</f>
        <v>0</v>
      </c>
      <c r="G91">
        <f>SUMIFS('ตลาด 13.00'!X:X, 'ตลาด 13.00'!U:U,C91, 'ตลาด 13.00'!V:V, D91)</f>
        <v>30</v>
      </c>
      <c r="H91">
        <f>SUMIFS(สรุปยอดปัน!N:N,สรุปยอดปัน!I:I,แผนผลิตตลาด!C91)</f>
        <v>30</v>
      </c>
      <c r="I91" s="10">
        <f>SUMIFS('0010'!$Q:$Q,'0010'!$T:$T,$C91)</f>
        <v>161.34</v>
      </c>
      <c r="J91">
        <f>SUMIFS('20'!$Q:$Q,'20'!$T:$T,$C91)</f>
        <v>0</v>
      </c>
      <c r="K91" s="10">
        <f t="shared" si="1"/>
        <v>0</v>
      </c>
    </row>
    <row r="92" spans="1:11">
      <c r="A92" s="144" t="str">
        <f>_xlfn.XLOOKUP(TEXT(C92,0),Master_สายพาน!C:C,Master_สายพาน!E:E,"")</f>
        <v/>
      </c>
      <c r="B92" s="144" t="str">
        <f>_xlfn.XLOOKUP(TEXT(C92,0),Master_สายพาน!C:C,Master_สายพาน!B:B,"")</f>
        <v/>
      </c>
      <c r="C92" t="str">
        <f>_xlfn.XLOOKUP(D92,Master_สายพาน!D:D,Master_สายพาน!C:C,"")</f>
        <v/>
      </c>
      <c r="D92" t="str">
        <v>ไส้ใหญ่ (Freeze)</v>
      </c>
      <c r="E92">
        <f ca="1">SUMIFS('ตลาด 11.00'!X:X, 'ตลาด 11.00'!U:U,C92, 'ตลาด 11.00'!V:V, D92, 'ตลาด 11.00'!C:C, $D$2)</f>
        <v>0</v>
      </c>
      <c r="F92">
        <f ca="1">SUMIFS('ตลาด 12.00'!X:X, 'ตลาด 12.00'!U:U,C92, 'ตลาด 12.00'!V:V, D92, 'ตลาด 12.00'!C:C, $D$2)</f>
        <v>0</v>
      </c>
      <c r="G92">
        <f>SUMIFS('ตลาด 13.00'!X:X, 'ตลาด 13.00'!U:U,C92, 'ตลาด 13.00'!V:V, D92)</f>
        <v>0</v>
      </c>
      <c r="H92">
        <f>SUMIFS(สรุปยอดปัน!N:N,สรุปยอดปัน!I:I,แผนผลิตตลาด!C92)</f>
        <v>0</v>
      </c>
      <c r="I92" s="10">
        <f>SUMIFS('0010'!$Q:$Q,'0010'!$T:$T,$C92)</f>
        <v>0</v>
      </c>
      <c r="J92">
        <f>SUMIFS('20'!$Q:$Q,'20'!$T:$T,$C92)</f>
        <v>0</v>
      </c>
      <c r="K92" s="10">
        <f t="shared" si="1"/>
        <v>0</v>
      </c>
    </row>
    <row r="93" spans="1:11">
      <c r="A93" s="144" t="str">
        <f>_xlfn.XLOOKUP(TEXT(C93,0),Master_สายพาน!C:C,Master_สายพาน!E:E,"")</f>
        <v/>
      </c>
      <c r="B93" s="144" t="str">
        <f>_xlfn.XLOOKUP(TEXT(C93,0),Master_สายพาน!C:C,Master_สายพาน!B:B,"")</f>
        <v/>
      </c>
      <c r="C93" t="str">
        <f>_xlfn.XLOOKUP(D93,Master_สายพาน!D:D,Master_สายพาน!C:C,"")</f>
        <v/>
      </c>
      <c r="D93" t="str">
        <v>ปอด (Freeze)</v>
      </c>
      <c r="E93">
        <f ca="1">SUMIFS('ตลาด 11.00'!X:X, 'ตลาด 11.00'!U:U,C93, 'ตลาด 11.00'!V:V, D93, 'ตลาด 11.00'!C:C, $D$2)</f>
        <v>0</v>
      </c>
      <c r="F93">
        <f ca="1">SUMIFS('ตลาด 12.00'!X:X, 'ตลาด 12.00'!U:U,C93, 'ตลาด 12.00'!V:V, D93, 'ตลาด 12.00'!C:C, $D$2)</f>
        <v>0</v>
      </c>
      <c r="G93">
        <f>SUMIFS('ตลาด 13.00'!X:X, 'ตลาด 13.00'!U:U,C93, 'ตลาด 13.00'!V:V, D93)</f>
        <v>0</v>
      </c>
      <c r="H93">
        <f>SUMIFS(สรุปยอดปัน!N:N,สรุปยอดปัน!I:I,แผนผลิตตลาด!C93)</f>
        <v>0</v>
      </c>
      <c r="I93" s="10">
        <f>SUMIFS('0010'!$Q:$Q,'0010'!$T:$T,$C93)</f>
        <v>0</v>
      </c>
      <c r="J93">
        <f>SUMIFS('20'!$Q:$Q,'20'!$T:$T,$C93)</f>
        <v>0</v>
      </c>
      <c r="K93" s="10">
        <f t="shared" si="1"/>
        <v>0</v>
      </c>
    </row>
    <row r="94" spans="1:11">
      <c r="A94" s="144" t="str">
        <f>_xlfn.XLOOKUP(TEXT(C94,0),Master_สายพาน!C:C,Master_สายพาน!E:E,"")</f>
        <v/>
      </c>
      <c r="B94" s="144" t="str">
        <f>_xlfn.XLOOKUP(TEXT(C94,0),Master_สายพาน!C:C,Master_สายพาน!B:B,"")</f>
        <v/>
      </c>
      <c r="C94" t="str">
        <f>_xlfn.XLOOKUP(D94,Master_สายพาน!D:D,Master_สายพาน!C:C,"")</f>
        <v/>
      </c>
      <c r="D94" t="str">
        <v>กระเพาะ (Freeze)</v>
      </c>
      <c r="E94">
        <f ca="1">SUMIFS('ตลาด 11.00'!X:X, 'ตลาด 11.00'!U:U,C94, 'ตลาด 11.00'!V:V, D94, 'ตลาด 11.00'!C:C, $D$2)</f>
        <v>0</v>
      </c>
      <c r="F94">
        <f ca="1">SUMIFS('ตลาด 12.00'!X:X, 'ตลาด 12.00'!U:U,C94, 'ตลาด 12.00'!V:V, D94, 'ตลาด 12.00'!C:C, $D$2)</f>
        <v>0</v>
      </c>
      <c r="G94">
        <f>SUMIFS('ตลาด 13.00'!X:X, 'ตลาด 13.00'!U:U,C94, 'ตลาด 13.00'!V:V, D94)</f>
        <v>0</v>
      </c>
      <c r="H94">
        <f>SUMIFS(สรุปยอดปัน!N:N,สรุปยอดปัน!I:I,แผนผลิตตลาด!C94)</f>
        <v>0</v>
      </c>
      <c r="I94" s="10">
        <f>SUMIFS('0010'!$Q:$Q,'0010'!$T:$T,$C94)</f>
        <v>0</v>
      </c>
      <c r="J94">
        <f>SUMIFS('20'!$Q:$Q,'20'!$T:$T,$C94)</f>
        <v>0</v>
      </c>
      <c r="K94" s="10">
        <f t="shared" si="1"/>
        <v>0</v>
      </c>
    </row>
    <row r="95" spans="1:11">
      <c r="A95" s="144" t="str">
        <f>_xlfn.XLOOKUP(TEXT(C95,0),Master_สายพาน!C:C,Master_สายพาน!E:E,"")</f>
        <v/>
      </c>
      <c r="B95" s="144" t="str">
        <f>_xlfn.XLOOKUP(TEXT(C95,0),Master_สายพาน!C:C,Master_สายพาน!B:B,"")</f>
        <v/>
      </c>
      <c r="C95" t="str">
        <f>_xlfn.XLOOKUP(D95,Master_สายพาน!D:D,Master_สายพาน!C:C,"")</f>
        <v/>
      </c>
      <c r="D95" t="str">
        <v>หัวใจ (Freeze)</v>
      </c>
      <c r="E95">
        <f ca="1">SUMIFS('ตลาด 11.00'!X:X, 'ตลาด 11.00'!U:U,C95, 'ตลาด 11.00'!V:V, D95, 'ตลาด 11.00'!C:C, $D$2)</f>
        <v>0</v>
      </c>
      <c r="F95">
        <f ca="1">SUMIFS('ตลาด 12.00'!X:X, 'ตลาด 12.00'!U:U,C95, 'ตลาด 12.00'!V:V, D95, 'ตลาด 12.00'!C:C, $D$2)</f>
        <v>0</v>
      </c>
      <c r="G95">
        <f>SUMIFS('ตลาด 13.00'!X:X, 'ตลาด 13.00'!U:U,C95, 'ตลาด 13.00'!V:V, D95)</f>
        <v>0</v>
      </c>
      <c r="H95">
        <f>SUMIFS(สรุปยอดปัน!N:N,สรุปยอดปัน!I:I,แผนผลิตตลาด!C95)</f>
        <v>0</v>
      </c>
      <c r="I95" s="10">
        <f>SUMIFS('0010'!$Q:$Q,'0010'!$T:$T,$C95)</f>
        <v>0</v>
      </c>
      <c r="J95">
        <f>SUMIFS('20'!$Q:$Q,'20'!$T:$T,$C95)</f>
        <v>0</v>
      </c>
      <c r="K95" s="10">
        <f t="shared" si="1"/>
        <v>0</v>
      </c>
    </row>
    <row r="96" spans="1:11">
      <c r="A96" s="144" t="str">
        <f>_xlfn.XLOOKUP(TEXT(C96,0),Master_สายพาน!C:C,Master_สายพาน!E:E,"")</f>
        <v>Step3</v>
      </c>
      <c r="B96" s="144" t="str">
        <f>_xlfn.XLOOKUP(TEXT(C96,0),Master_สายพาน!C:C,Master_สายพาน!B:B,"")</f>
        <v>เศษ</v>
      </c>
      <c r="C96" t="str">
        <f>_xlfn.XLOOKUP(D96,Master_สายพาน!D:D,Master_สายพาน!C:C,"")</f>
        <v>23057696</v>
      </c>
      <c r="D96" t="str">
        <v>เศษมันTT</v>
      </c>
      <c r="E96">
        <f ca="1">SUMIFS('ตลาด 11.00'!X:X, 'ตลาด 11.00'!U:U,C96, 'ตลาด 11.00'!V:V, D96, 'ตลาด 11.00'!C:C, $D$2)</f>
        <v>0</v>
      </c>
      <c r="F96">
        <f ca="1">SUMIFS('ตลาด 12.00'!X:X, 'ตลาด 12.00'!U:U,C96, 'ตลาด 12.00'!V:V, D96, 'ตลาด 12.00'!C:C, $D$2)</f>
        <v>0</v>
      </c>
      <c r="G96">
        <f>SUMIFS('ตลาด 13.00'!X:X, 'ตลาด 13.00'!U:U,C96, 'ตลาด 13.00'!V:V, D96)</f>
        <v>85</v>
      </c>
      <c r="H96">
        <f>SUMIFS(สรุปยอดปัน!N:N,สรุปยอดปัน!I:I,แผนผลิตตลาด!C96)</f>
        <v>85</v>
      </c>
      <c r="I96" s="10">
        <f>SUMIFS('0010'!$Q:$Q,'0010'!$T:$T,$C96)</f>
        <v>958.65</v>
      </c>
      <c r="J96">
        <f>SUMIFS('20'!$Q:$Q,'20'!$T:$T,$C96)</f>
        <v>0</v>
      </c>
      <c r="K96" s="10">
        <f t="shared" si="1"/>
        <v>0</v>
      </c>
    </row>
    <row r="97" spans="1:11">
      <c r="A97" s="144" t="str">
        <f>_xlfn.XLOOKUP(TEXT(C97,0),Master_สายพาน!C:C,Master_สายพาน!E:E,"")</f>
        <v>Step3</v>
      </c>
      <c r="B97" s="144" t="str">
        <f>_xlfn.XLOOKUP(TEXT(C97,0),Master_สายพาน!C:C,Master_สายพาน!B:B,"")</f>
        <v>ไหล่พิเศษ</v>
      </c>
      <c r="C97" t="str">
        <f>_xlfn.XLOOKUP(D97,Master_สายพาน!D:D,Master_สายพาน!C:C,"")</f>
        <v>23000127</v>
      </c>
      <c r="D97" t="str">
        <v>เนื้อไหล่ติดหนัง</v>
      </c>
      <c r="E97">
        <f ca="1">SUMIFS('ตลาด 11.00'!X:X, 'ตลาด 11.00'!U:U,C97, 'ตลาด 11.00'!V:V, D97, 'ตลาด 11.00'!C:C, $D$2)</f>
        <v>0</v>
      </c>
      <c r="F97">
        <f ca="1">SUMIFS('ตลาด 12.00'!X:X, 'ตลาด 12.00'!U:U,C97, 'ตลาด 12.00'!V:V, D97, 'ตลาด 12.00'!C:C, $D$2)</f>
        <v>0</v>
      </c>
      <c r="G97">
        <f>SUMIFS('ตลาด 13.00'!X:X, 'ตลาด 13.00'!U:U,C97, 'ตลาด 13.00'!V:V, D97)</f>
        <v>80</v>
      </c>
      <c r="H97">
        <f>SUMIFS(สรุปยอดปัน!N:N,สรุปยอดปัน!I:I,แผนผลิตตลาด!C97)</f>
        <v>80</v>
      </c>
      <c r="I97" s="10">
        <f>SUMIFS('0010'!$Q:$Q,'0010'!$T:$T,$C97)</f>
        <v>178.8</v>
      </c>
      <c r="J97">
        <f>SUMIFS('20'!$Q:$Q,'20'!$T:$T,$C97)</f>
        <v>0</v>
      </c>
      <c r="K97" s="10">
        <f t="shared" si="1"/>
        <v>0</v>
      </c>
    </row>
    <row r="98" spans="1:11">
      <c r="A98" s="144" t="str">
        <f>_xlfn.XLOOKUP(TEXT(C98,0),Master_สายพาน!C:C,Master_สายพาน!E:E,"")</f>
        <v>Step3</v>
      </c>
      <c r="B98" s="144" t="str">
        <f>_xlfn.XLOOKUP(TEXT(C98,0),Master_สายพาน!C:C,Master_สายพาน!B:B,"")</f>
        <v>บด</v>
      </c>
      <c r="C98" t="str">
        <f>_xlfn.XLOOKUP(D98,Master_สายพาน!D:D,Master_สายพาน!C:C,"")</f>
        <v>23039556</v>
      </c>
      <c r="D98" t="str">
        <v>หมูบดปนมัน 30 %</v>
      </c>
      <c r="E98">
        <f ca="1">SUMIFS('ตลาด 11.00'!X:X, 'ตลาด 11.00'!U:U,C98, 'ตลาด 11.00'!V:V, D98, 'ตลาด 11.00'!C:C, $D$2)</f>
        <v>0</v>
      </c>
      <c r="F98">
        <f ca="1">SUMIFS('ตลาด 12.00'!X:X, 'ตลาด 12.00'!U:U,C98, 'ตลาด 12.00'!V:V, D98, 'ตลาด 12.00'!C:C, $D$2)</f>
        <v>0</v>
      </c>
      <c r="G98">
        <f>SUMIFS('ตลาด 13.00'!X:X, 'ตลาด 13.00'!U:U,C98, 'ตลาด 13.00'!V:V, D98)</f>
        <v>50</v>
      </c>
      <c r="H98">
        <f>SUMIFS(สรุปยอดปัน!N:N,สรุปยอดปัน!I:I,แผนผลิตตลาด!C98)</f>
        <v>50</v>
      </c>
      <c r="I98" s="10">
        <f>SUMIFS('0010'!$Q:$Q,'0010'!$T:$T,$C98)</f>
        <v>40</v>
      </c>
      <c r="J98">
        <f>SUMIFS('20'!$Q:$Q,'20'!$T:$T,$C98)</f>
        <v>0</v>
      </c>
      <c r="K98" s="10">
        <f t="shared" si="1"/>
        <v>10</v>
      </c>
    </row>
    <row r="99" spans="1:11">
      <c r="A99" s="144" t="str">
        <f>_xlfn.XLOOKUP(TEXT(C99,0),Master_สายพาน!C:C,Master_สายพาน!E:E,"")</f>
        <v>Step3</v>
      </c>
      <c r="B99" s="144" t="str">
        <f>_xlfn.XLOOKUP(TEXT(C99,0),Master_สายพาน!C:C,Master_สายพาน!B:B,"")</f>
        <v>สไลด์</v>
      </c>
      <c r="C99" t="str">
        <f>_xlfn.XLOOKUP(D99,Master_สายพาน!D:D,Master_สายพาน!C:C,"")</f>
        <v>23065140</v>
      </c>
      <c r="D99" t="str">
        <v>สะโพกสไลด์</v>
      </c>
      <c r="E99">
        <f ca="1">SUMIFS('ตลาด 11.00'!X:X, 'ตลาด 11.00'!U:U,C99, 'ตลาด 11.00'!V:V, D99, 'ตลาด 11.00'!C:C, $D$2)</f>
        <v>0</v>
      </c>
      <c r="F99">
        <f ca="1">SUMIFS('ตลาด 12.00'!X:X, 'ตลาด 12.00'!U:U,C99, 'ตลาด 12.00'!V:V, D99, 'ตลาด 12.00'!C:C, $D$2)</f>
        <v>0</v>
      </c>
      <c r="G99">
        <f>SUMIFS('ตลาด 13.00'!X:X, 'ตลาด 13.00'!U:U,C99, 'ตลาด 13.00'!V:V, D99)</f>
        <v>25</v>
      </c>
      <c r="H99">
        <f>SUMIFS(สรุปยอดปัน!N:N,สรุปยอดปัน!I:I,แผนผลิตตลาด!C99)</f>
        <v>25</v>
      </c>
      <c r="I99" s="10">
        <f>SUMIFS('0010'!$Q:$Q,'0010'!$T:$T,$C99)</f>
        <v>0</v>
      </c>
      <c r="J99">
        <f>SUMIFS('20'!$Q:$Q,'20'!$T:$T,$C99)</f>
        <v>0</v>
      </c>
      <c r="K99" s="10">
        <f t="shared" si="1"/>
        <v>25</v>
      </c>
    </row>
    <row r="100" spans="1:11">
      <c r="A100" s="144" t="str">
        <f>_xlfn.XLOOKUP(TEXT(C100,0),Master_สายพาน!C:C,Master_สายพาน!E:E,"")</f>
        <v>Step3</v>
      </c>
      <c r="B100" s="144" t="str">
        <f>_xlfn.XLOOKUP(TEXT(C100,0),Master_สายพาน!C:C,Master_สายพาน!B:B,"")</f>
        <v>สไลด์</v>
      </c>
      <c r="C100" t="str">
        <f>_xlfn.XLOOKUP(D100,Master_สายพาน!D:D,Master_สายพาน!C:C,"")</f>
        <v>23095309</v>
      </c>
      <c r="D100" t="str">
        <v>ขาหมูเผาสไลซ์ SIS กก.ละ</v>
      </c>
      <c r="E100">
        <f ca="1">SUMIFS('ตลาด 11.00'!X:X, 'ตลาด 11.00'!U:U,C100, 'ตลาด 11.00'!V:V, D100, 'ตลาด 11.00'!C:C, $D$2)</f>
        <v>0</v>
      </c>
      <c r="F100">
        <f ca="1">SUMIFS('ตลาด 12.00'!X:X, 'ตลาด 12.00'!U:U,C100, 'ตลาด 12.00'!V:V, D100, 'ตลาด 12.00'!C:C, $D$2)</f>
        <v>0</v>
      </c>
      <c r="G100">
        <f>SUMIFS('ตลาด 13.00'!X:X, 'ตลาด 13.00'!U:U,C100, 'ตลาด 13.00'!V:V, D100)</f>
        <v>3</v>
      </c>
      <c r="H100">
        <f>SUMIFS(สรุปยอดปัน!N:N,สรุปยอดปัน!I:I,แผนผลิตตลาด!C100)</f>
        <v>3</v>
      </c>
      <c r="I100" s="10">
        <f>SUMIFS('0010'!$Q:$Q,'0010'!$T:$T,$C100)</f>
        <v>0</v>
      </c>
      <c r="J100">
        <f>SUMIFS('20'!$Q:$Q,'20'!$T:$T,$C100)</f>
        <v>0</v>
      </c>
      <c r="K100" s="10">
        <f t="shared" si="1"/>
        <v>3</v>
      </c>
    </row>
    <row r="101" spans="1:11">
      <c r="A101" s="144" t="str">
        <f>_xlfn.XLOOKUP(TEXT(C101,0),Master_สายพาน!C:C,Master_สายพาน!E:E,"")</f>
        <v>Step3</v>
      </c>
      <c r="B101" s="144" t="str">
        <f>_xlfn.XLOOKUP(TEXT(C101,0),Master_สายพาน!C:C,Master_สายพาน!B:B,"")</f>
        <v>ไหล่พิเศษ</v>
      </c>
      <c r="C101" t="str">
        <f>_xlfn.XLOOKUP(D101,Master_สายพาน!D:D,Master_สายพาน!C:C,"")</f>
        <v>23086963</v>
      </c>
      <c r="D101" t="str">
        <v>เนื้อแดงแต่งตัดชิ้น SIS กก.ละ</v>
      </c>
      <c r="E101">
        <f ca="1">SUMIFS('ตลาด 11.00'!X:X, 'ตลาด 11.00'!U:U,C101, 'ตลาด 11.00'!V:V, D101, 'ตลาด 11.00'!C:C, $D$2)</f>
        <v>0</v>
      </c>
      <c r="F101">
        <f ca="1">SUMIFS('ตลาด 12.00'!X:X, 'ตลาด 12.00'!U:U,C101, 'ตลาด 12.00'!V:V, D101, 'ตลาด 12.00'!C:C, $D$2)</f>
        <v>0</v>
      </c>
      <c r="G101">
        <f>SUMIFS('ตลาด 13.00'!X:X, 'ตลาด 13.00'!U:U,C101, 'ตลาด 13.00'!V:V, D101)</f>
        <v>6</v>
      </c>
      <c r="H101">
        <f>SUMIFS(สรุปยอดปัน!N:N,สรุปยอดปัน!I:I,แผนผลิตตลาด!C101)</f>
        <v>6</v>
      </c>
      <c r="I101" s="10">
        <f>SUMIFS('0010'!$Q:$Q,'0010'!$T:$T,$C101)</f>
        <v>6</v>
      </c>
      <c r="J101">
        <f>SUMIFS('20'!$Q:$Q,'20'!$T:$T,$C101)</f>
        <v>0</v>
      </c>
      <c r="K101" s="10">
        <f t="shared" si="1"/>
        <v>0</v>
      </c>
    </row>
    <row r="102" spans="1:11">
      <c r="A102" s="144" t="str">
        <f>_xlfn.XLOOKUP(TEXT(C102,0),Master_สายพาน!C:C,Master_สายพาน!E:E,"")</f>
        <v>Step3</v>
      </c>
      <c r="B102" s="144" t="str">
        <f>_xlfn.XLOOKUP(TEXT(C102,0),Master_สายพาน!C:C,Master_สายพาน!B:B,"")</f>
        <v>สะโพกพิเศษ</v>
      </c>
      <c r="C102" t="str">
        <f>_xlfn.XLOOKUP(D102,Master_สายพาน!D:D,Master_สายพาน!C:C,"")</f>
        <v>23015378</v>
      </c>
      <c r="D102" t="str">
        <v>หนังสะโพกติดมัน</v>
      </c>
      <c r="E102">
        <f ca="1">SUMIFS('ตลาด 11.00'!X:X, 'ตลาด 11.00'!U:U,C102, 'ตลาด 11.00'!V:V, D102, 'ตลาด 11.00'!C:C, $D$2)</f>
        <v>0</v>
      </c>
      <c r="F102">
        <f ca="1">SUMIFS('ตลาด 12.00'!X:X, 'ตลาด 12.00'!U:U,C102, 'ตลาด 12.00'!V:V, D102, 'ตลาด 12.00'!C:C, $D$2)</f>
        <v>0</v>
      </c>
      <c r="G102">
        <f>SUMIFS('ตลาด 13.00'!X:X, 'ตลาด 13.00'!U:U,C102, 'ตลาด 13.00'!V:V, D102)</f>
        <v>20</v>
      </c>
      <c r="H102">
        <f>SUMIFS(สรุปยอดปัน!N:N,สรุปยอดปัน!I:I,แผนผลิตตลาด!C102)</f>
        <v>20</v>
      </c>
      <c r="I102" s="10">
        <f>SUMIFS('0010'!$Q:$Q,'0010'!$T:$T,$C102)</f>
        <v>5.0999999999999996</v>
      </c>
      <c r="J102">
        <f>SUMIFS('20'!$Q:$Q,'20'!$T:$T,$C102)</f>
        <v>0</v>
      </c>
      <c r="K102" s="10">
        <f t="shared" si="1"/>
        <v>14.9</v>
      </c>
    </row>
    <row r="103" spans="1:11">
      <c r="A103" s="144" t="str">
        <f>_xlfn.XLOOKUP(TEXT(C103,0),Master_สายพาน!C:C,Master_สายพาน!E:E,"")</f>
        <v>Step3</v>
      </c>
      <c r="B103" s="144" t="str">
        <f>_xlfn.XLOOKUP(TEXT(C103,0),Master_สายพาน!C:C,Master_สายพาน!B:B,"")</f>
        <v>ไม่ชัว</v>
      </c>
      <c r="C103" t="str">
        <f>_xlfn.XLOOKUP(D103,Master_สายพาน!D:D,Master_สายพาน!C:C,"")</f>
        <v>23015290</v>
      </c>
      <c r="D103" t="str">
        <v>ชิ้นเนื้อติดกระดูก</v>
      </c>
      <c r="E103">
        <f ca="1">SUMIFS('ตลาด 11.00'!X:X, 'ตลาด 11.00'!U:U,C103, 'ตลาด 11.00'!V:V, D103, 'ตลาด 11.00'!C:C, $D$2)</f>
        <v>0</v>
      </c>
      <c r="F103">
        <f ca="1">SUMIFS('ตลาด 12.00'!X:X, 'ตลาด 12.00'!U:U,C103, 'ตลาด 12.00'!V:V, D103, 'ตลาด 12.00'!C:C, $D$2)</f>
        <v>0</v>
      </c>
      <c r="G103">
        <f>SUMIFS('ตลาด 13.00'!X:X, 'ตลาด 13.00'!U:U,C103, 'ตลาด 13.00'!V:V, D103)</f>
        <v>25</v>
      </c>
      <c r="H103">
        <f>SUMIFS(สรุปยอดปัน!N:N,สรุปยอดปัน!I:I,แผนผลิตตลาด!C103)</f>
        <v>10</v>
      </c>
      <c r="I103" s="10">
        <f>SUMIFS('0010'!$Q:$Q,'0010'!$T:$T,$C103)</f>
        <v>13.02</v>
      </c>
      <c r="J103">
        <f>SUMIFS('20'!$Q:$Q,'20'!$T:$T,$C103)</f>
        <v>0</v>
      </c>
      <c r="K103" s="10">
        <f t="shared" si="1"/>
        <v>11.98</v>
      </c>
    </row>
    <row r="104" spans="1:11">
      <c r="A104" s="144" t="str">
        <f>_xlfn.XLOOKUP(TEXT(C104,0),Master_สายพาน!C:C,Master_สายพาน!E:E,"")</f>
        <v>Step3</v>
      </c>
      <c r="B104" s="144" t="str">
        <f>_xlfn.XLOOKUP(TEXT(C104,0),Master_สายพาน!C:C,Master_สายพาน!B:B,"")</f>
        <v>เศษ</v>
      </c>
      <c r="C104" t="str">
        <f>_xlfn.XLOOKUP(D104,Master_สายพาน!D:D,Master_สายพาน!C:C,"")</f>
        <v>23015269</v>
      </c>
      <c r="D104" t="str">
        <v>เศษซี่โครง</v>
      </c>
      <c r="E104">
        <f ca="1">SUMIFS('ตลาด 11.00'!X:X, 'ตลาด 11.00'!U:U,C104, 'ตลาด 11.00'!V:V, D104, 'ตลาด 11.00'!C:C, $D$2)</f>
        <v>0</v>
      </c>
      <c r="F104">
        <f ca="1">SUMIFS('ตลาด 12.00'!X:X, 'ตลาด 12.00'!U:U,C104, 'ตลาด 12.00'!V:V, D104, 'ตลาด 12.00'!C:C, $D$2)</f>
        <v>0</v>
      </c>
      <c r="G104">
        <f>SUMIFS('ตลาด 13.00'!X:X, 'ตลาด 13.00'!U:U,C104, 'ตลาด 13.00'!V:V, D104)</f>
        <v>35</v>
      </c>
      <c r="H104">
        <f>SUMIFS(สรุปยอดปัน!N:N,สรุปยอดปัน!I:I,แผนผลิตตลาด!C104)</f>
        <v>35</v>
      </c>
      <c r="I104" s="10">
        <f>SUMIFS('0010'!$Q:$Q,'0010'!$T:$T,$C104)</f>
        <v>42.61</v>
      </c>
      <c r="J104">
        <f>SUMIFS('20'!$Q:$Q,'20'!$T:$T,$C104)</f>
        <v>0</v>
      </c>
      <c r="K104" s="10">
        <f t="shared" si="1"/>
        <v>0</v>
      </c>
    </row>
    <row r="105" spans="1:11">
      <c r="A105" s="144" t="str">
        <f>_xlfn.XLOOKUP(TEXT(C105,0),Master_สายพาน!C:C,Master_สายพาน!E:E,"")</f>
        <v>Step3</v>
      </c>
      <c r="B105" s="144" t="str">
        <f>_xlfn.XLOOKUP(TEXT(C105,0),Master_สายพาน!C:C,Master_สายพาน!B:B,"")</f>
        <v>สะโพกพิเศษ</v>
      </c>
      <c r="C105" t="str">
        <f>_xlfn.XLOOKUP(D105,Master_สายพาน!D:D,Master_สายพาน!C:C,"")</f>
        <v>23015177</v>
      </c>
      <c r="D105" t="str">
        <v>สะโพกแต่ง</v>
      </c>
      <c r="E105">
        <f ca="1">SUMIFS('ตลาด 11.00'!X:X, 'ตลาด 11.00'!U:U,C105, 'ตลาด 11.00'!V:V, D105, 'ตลาด 11.00'!C:C, $D$2)</f>
        <v>0</v>
      </c>
      <c r="F105">
        <f ca="1">SUMIFS('ตลาด 12.00'!X:X, 'ตลาด 12.00'!U:U,C105, 'ตลาด 12.00'!V:V, D105, 'ตลาด 12.00'!C:C, $D$2)</f>
        <v>0</v>
      </c>
      <c r="G105">
        <f>SUMIFS('ตลาด 13.00'!X:X, 'ตลาด 13.00'!U:U,C105, 'ตลาด 13.00'!V:V, D105)</f>
        <v>490</v>
      </c>
      <c r="H105">
        <f>SUMIFS(สรุปยอดปัน!N:N,สรุปยอดปัน!I:I,แผนผลิตตลาด!C105)</f>
        <v>490</v>
      </c>
      <c r="I105" s="10">
        <f>SUMIFS('0010'!$Q:$Q,'0010'!$T:$T,$C105)</f>
        <v>24</v>
      </c>
      <c r="J105">
        <f>SUMIFS('20'!$Q:$Q,'20'!$T:$T,$C105)</f>
        <v>0</v>
      </c>
      <c r="K105" s="10">
        <f t="shared" si="1"/>
        <v>466</v>
      </c>
    </row>
    <row r="106" spans="1:11">
      <c r="A106" s="144" t="str">
        <f>_xlfn.XLOOKUP(TEXT(C106,0),Master_สายพาน!C:C,Master_สายพาน!E:E,"")</f>
        <v/>
      </c>
      <c r="B106" s="144" t="str">
        <f>_xlfn.XLOOKUP(TEXT(C106,0),Master_สายพาน!C:C,Master_สายพาน!B:B,"")</f>
        <v/>
      </c>
      <c r="C106" t="str">
        <f>_xlfn.XLOOKUP(D106,Master_สายพาน!D:D,Master_สายพาน!C:C,"")</f>
        <v>23082162</v>
      </c>
      <c r="D106" t="str">
        <v>สุกรชำแหละไม่รวมหัวเครื่องใน #3</v>
      </c>
      <c r="E106">
        <f ca="1">SUMIFS('ตลาด 11.00'!X:X, 'ตลาด 11.00'!U:U,C106, 'ตลาด 11.00'!V:V, D106, 'ตลาด 11.00'!C:C, $D$2)</f>
        <v>0</v>
      </c>
      <c r="F106">
        <f ca="1">SUMIFS('ตลาด 12.00'!X:X, 'ตลาด 12.00'!U:U,C106, 'ตลาด 12.00'!V:V, D106, 'ตลาด 12.00'!C:C, $D$2)</f>
        <v>0</v>
      </c>
      <c r="G106">
        <f>SUMIFS('ตลาด 13.00'!X:X, 'ตลาด 13.00'!U:U,C106, 'ตลาด 13.00'!V:V, D106)</f>
        <v>450</v>
      </c>
      <c r="H106">
        <f>SUMIFS(สรุปยอดปัน!N:N,สรุปยอดปัน!I:I,แผนผลิตตลาด!C106)</f>
        <v>0</v>
      </c>
      <c r="I106" s="10">
        <f>SUMIFS('0010'!$Q:$Q,'0010'!$T:$T,$C106)</f>
        <v>0</v>
      </c>
      <c r="J106">
        <f>SUMIFS('20'!$Q:$Q,'20'!$T:$T,$C106)</f>
        <v>0</v>
      </c>
      <c r="K106" s="10">
        <f t="shared" si="1"/>
        <v>450</v>
      </c>
    </row>
    <row r="107" spans="1:11">
      <c r="A107" s="144" t="str">
        <f>_xlfn.XLOOKUP(TEXT(C107,0),Master_สายพาน!C:C,Master_สายพาน!E:E,"")</f>
        <v/>
      </c>
      <c r="B107" s="144" t="str">
        <f>_xlfn.XLOOKUP(TEXT(C107,0),Master_สายพาน!C:C,Master_สายพาน!B:B,"")</f>
        <v/>
      </c>
      <c r="C107" t="str">
        <f>_xlfn.XLOOKUP(D107,Master_สายพาน!D:D,Master_สายพาน!C:C,"")</f>
        <v>23082275</v>
      </c>
      <c r="D107" t="str">
        <v>หมูชำแหละซี่โครงรวมหัวเครื่องใน</v>
      </c>
      <c r="E107">
        <f ca="1">SUMIFS('ตลาด 11.00'!X:X, 'ตลาด 11.00'!U:U,C107, 'ตลาด 11.00'!V:V, D107, 'ตลาด 11.00'!C:C, $D$2)</f>
        <v>0</v>
      </c>
      <c r="F107">
        <f ca="1">SUMIFS('ตลาด 12.00'!X:X, 'ตลาด 12.00'!U:U,C107, 'ตลาด 12.00'!V:V, D107, 'ตลาด 12.00'!C:C, $D$2)</f>
        <v>0</v>
      </c>
      <c r="G107">
        <f>SUMIFS('ตลาด 13.00'!X:X, 'ตลาด 13.00'!U:U,C107, 'ตลาด 13.00'!V:V, D107)</f>
        <v>220</v>
      </c>
      <c r="H107">
        <f>SUMIFS(สรุปยอดปัน!N:N,สรุปยอดปัน!I:I,แผนผลิตตลาด!C107)</f>
        <v>0</v>
      </c>
      <c r="I107" s="10">
        <f>SUMIFS('0010'!$Q:$Q,'0010'!$T:$T,$C107)</f>
        <v>0</v>
      </c>
      <c r="J107">
        <f>SUMIFS('20'!$Q:$Q,'20'!$T:$T,$C107)</f>
        <v>0</v>
      </c>
      <c r="K107" s="10">
        <f t="shared" si="1"/>
        <v>220</v>
      </c>
    </row>
    <row r="108" spans="1:11">
      <c r="A108" s="144" t="str">
        <f>_xlfn.XLOOKUP(TEXT(C108,0),Master_สายพาน!C:C,Master_สายพาน!E:E,"")</f>
        <v>Step3</v>
      </c>
      <c r="C108" t="str">
        <f>_xlfn.XLOOKUP(D108,Master_สายพาน!D:D,Master_สายพาน!C:C,"")</f>
        <v>23066316</v>
      </c>
      <c r="D108" t="str">
        <v>กระโหลกหมูเลาะ</v>
      </c>
      <c r="E108">
        <f ca="1">SUMIFS('ตลาด 11.00'!X:X, 'ตลาด 11.00'!U:U,C108, 'ตลาด 11.00'!V:V, D108, 'ตลาด 11.00'!C:C, $D$2)</f>
        <v>0</v>
      </c>
      <c r="F108">
        <f ca="1">SUMIFS('ตลาด 12.00'!X:X, 'ตลาด 12.00'!U:U,C108, 'ตลาด 12.00'!V:V, D108, 'ตลาด 12.00'!C:C, $D$2)</f>
        <v>0</v>
      </c>
      <c r="G108">
        <f>SUMIFS('ตลาด 13.00'!X:X, 'ตลาด 13.00'!U:U,C108, 'ตลาด 13.00'!V:V, D108)</f>
        <v>19.999919999999999</v>
      </c>
      <c r="H108">
        <f>SUMIFS(สรุปยอดปัน!N:N,สรุปยอดปัน!I:I,แผนผลิตตลาด!C108)</f>
        <v>0</v>
      </c>
      <c r="I108" s="10">
        <f>SUMIFS('0010'!$Q:$Q,'0010'!$T:$T,$C108)</f>
        <v>0</v>
      </c>
      <c r="J108">
        <f>SUMIFS('20'!$Q:$Q,'20'!$T:$T,$C108)</f>
        <v>0</v>
      </c>
      <c r="K108" s="10">
        <f t="shared" si="1"/>
        <v>19.999919999999999</v>
      </c>
    </row>
    <row r="109" spans="1:11">
      <c r="A109" s="144" t="str">
        <f>_xlfn.XLOOKUP(TEXT(C109,0),Master_สายพาน!C:C,Master_สายพาน!E:E,"")</f>
        <v>Step3</v>
      </c>
      <c r="C109" t="str">
        <f>_xlfn.XLOOKUP(D109,Master_สายพาน!D:D,Master_สายพาน!C:C,"")</f>
        <v>23089787</v>
      </c>
      <c r="D109" t="str">
        <v>สามชั้นติดสันนอกติดหนังเลาะซี่โครง</v>
      </c>
      <c r="E109">
        <f ca="1">SUMIFS('ตลาด 11.00'!X:X, 'ตลาด 11.00'!U:U,C109, 'ตลาด 11.00'!V:V, D109, 'ตลาด 11.00'!C:C, $D$2)</f>
        <v>0</v>
      </c>
      <c r="F109">
        <f ca="1">SUMIFS('ตลาด 12.00'!X:X, 'ตลาด 12.00'!U:U,C109, 'ตลาด 12.00'!V:V, D109, 'ตลาด 12.00'!C:C, $D$2)</f>
        <v>0</v>
      </c>
      <c r="G109">
        <f>SUMIFS('ตลาด 13.00'!X:X, 'ตลาด 13.00'!U:U,C109, 'ตลาด 13.00'!V:V, D109)</f>
        <v>15</v>
      </c>
      <c r="H109">
        <f>SUMIFS(สรุปยอดปัน!N:N,สรุปยอดปัน!I:I,แผนผลิตตลาด!C109)</f>
        <v>15</v>
      </c>
      <c r="I109" s="10">
        <f>SUMIFS('0010'!$Q:$Q,'0010'!$T:$T,$C109)</f>
        <v>0</v>
      </c>
      <c r="J109">
        <f>SUMIFS('20'!$Q:$Q,'20'!$T:$T,$C109)</f>
        <v>0</v>
      </c>
      <c r="K109" s="10">
        <f t="shared" si="1"/>
        <v>15</v>
      </c>
    </row>
    <row r="110" spans="1:11">
      <c r="A110" s="144" t="str">
        <f>_xlfn.XLOOKUP(TEXT(C110,0),Master_สายพาน!C:C,Master_สายพาน!E:E,"")</f>
        <v>Step3</v>
      </c>
      <c r="C110" t="str">
        <f>_xlfn.XLOOKUP(D110,Master_สายพาน!D:D,Master_สายพาน!C:C,"")</f>
        <v>23063196</v>
      </c>
      <c r="D110" t="str">
        <v>ขาหน้าเผาTT</v>
      </c>
      <c r="E110">
        <f ca="1">SUMIFS('ตลาด 11.00'!X:X, 'ตลาด 11.00'!U:U,C110, 'ตลาด 11.00'!V:V, D110, 'ตลาด 11.00'!C:C, $D$2)</f>
        <v>0</v>
      </c>
      <c r="F110">
        <f ca="1">SUMIFS('ตลาด 12.00'!X:X, 'ตลาด 12.00'!U:U,C110, 'ตลาด 12.00'!V:V, D110, 'ตลาด 12.00'!C:C, $D$2)</f>
        <v>0</v>
      </c>
      <c r="G110">
        <f>SUMIFS('ตลาด 13.00'!X:X, 'ตลาด 13.00'!U:U,C110, 'ตลาด 13.00'!V:V, D110)</f>
        <v>15</v>
      </c>
      <c r="H110">
        <f>SUMIFS(สรุปยอดปัน!N:N,สรุปยอดปัน!I:I,แผนผลิตตลาด!C110)</f>
        <v>15</v>
      </c>
      <c r="I110" s="10">
        <f>SUMIFS('0010'!$Q:$Q,'0010'!$T:$T,$C110)</f>
        <v>41.72</v>
      </c>
      <c r="J110">
        <f>SUMIFS('20'!$Q:$Q,'20'!$T:$T,$C110)</f>
        <v>0</v>
      </c>
      <c r="K110" s="10">
        <f t="shared" si="1"/>
        <v>0</v>
      </c>
    </row>
    <row r="111" spans="1:11">
      <c r="A111" s="144" t="str">
        <f>_xlfn.XLOOKUP(TEXT(C111,0),Master_สายพาน!C:C,Master_สายพาน!E:E,"")</f>
        <v/>
      </c>
      <c r="C111" t="str">
        <f>_xlfn.XLOOKUP(D111,Master_สายพาน!D:D,Master_สายพาน!C:C,"")</f>
        <v>23106505</v>
      </c>
      <c r="D111" t="str">
        <v>หมูชำแหละ รวมหัวเครื่องใน(P)</v>
      </c>
      <c r="E111">
        <f ca="1">SUMIFS('ตลาด 11.00'!X:X, 'ตลาด 11.00'!U:U,C111, 'ตลาด 11.00'!V:V, D111, 'ตลาด 11.00'!C:C, $D$2)</f>
        <v>0</v>
      </c>
      <c r="F111">
        <f ca="1">SUMIFS('ตลาด 12.00'!X:X, 'ตลาด 12.00'!U:U,C111, 'ตลาด 12.00'!V:V, D111, 'ตลาด 12.00'!C:C, $D$2)</f>
        <v>0</v>
      </c>
      <c r="G111">
        <f>SUMIFS('ตลาด 13.00'!X:X, 'ตลาด 13.00'!U:U,C111, 'ตลาด 13.00'!V:V, D111)</f>
        <v>9240</v>
      </c>
      <c r="H111">
        <f>SUMIFS(สรุปยอดปัน!N:N,สรุปยอดปัน!I:I,แผนผลิตตลาด!C111)</f>
        <v>0</v>
      </c>
      <c r="I111" s="10">
        <f>SUMIFS('0010'!$Q:$Q,'0010'!$T:$T,$C111)</f>
        <v>0</v>
      </c>
      <c r="J111">
        <f>SUMIFS('20'!$Q:$Q,'20'!$T:$T,$C111)</f>
        <v>0</v>
      </c>
      <c r="K111" s="10">
        <f t="shared" si="1"/>
        <v>9240</v>
      </c>
    </row>
    <row r="112" spans="1:11">
      <c r="A112" s="144" t="str">
        <f>_xlfn.XLOOKUP(TEXT(C112,0),Master_สายพาน!C:C,Master_สายพาน!E:E,"")</f>
        <v>Step2</v>
      </c>
      <c r="C112" t="str">
        <f>_xlfn.XLOOKUP(D112,Master_สายพาน!D:D,Master_สายพาน!C:C,"")</f>
        <v>23057671</v>
      </c>
      <c r="D112" t="str">
        <v>คอหมูย่างTT</v>
      </c>
      <c r="E112">
        <f ca="1">SUMIFS('ตลาด 11.00'!X:X, 'ตลาด 11.00'!U:U,C112, 'ตลาด 11.00'!V:V, D112, 'ตลาด 11.00'!C:C, $D$2)</f>
        <v>0</v>
      </c>
      <c r="F112">
        <f ca="1">SUMIFS('ตลาด 12.00'!X:X, 'ตลาด 12.00'!U:U,C112, 'ตลาด 12.00'!V:V, D112, 'ตลาด 12.00'!C:C, $D$2)</f>
        <v>0</v>
      </c>
      <c r="G112">
        <f>SUMIFS('ตลาด 13.00'!X:X, 'ตลาด 13.00'!U:U,C112, 'ตลาด 13.00'!V:V, D112)</f>
        <v>5</v>
      </c>
      <c r="H112">
        <f>SUMIFS(สรุปยอดปัน!N:N,สรุปยอดปัน!I:I,แผนผลิตตลาด!C112)</f>
        <v>5</v>
      </c>
      <c r="I112" s="10">
        <f>SUMIFS('0010'!$Q:$Q,'0010'!$T:$T,$C112)</f>
        <v>10.16</v>
      </c>
      <c r="J112">
        <f>SUMIFS('20'!$Q:$Q,'20'!$T:$T,$C112)</f>
        <v>0</v>
      </c>
      <c r="K112" s="10">
        <f t="shared" si="1"/>
        <v>0</v>
      </c>
    </row>
    <row r="113" spans="1:11">
      <c r="A113" s="144" t="str">
        <f>_xlfn.XLOOKUP(TEXT(C113,0),Master_สายพาน!C:C,Master_สายพาน!E:E,"")</f>
        <v/>
      </c>
      <c r="C113" t="str">
        <f>_xlfn.XLOOKUP(D113,Master_สายพาน!D:D,Master_สายพาน!C:C,"")</f>
        <v>23068098</v>
      </c>
      <c r="D113" t="str">
        <v>หมูชิ้นส่วนรวมหัวเครื่องใน</v>
      </c>
      <c r="E113">
        <f ca="1">SUMIFS('ตลาด 11.00'!X:X, 'ตลาด 11.00'!U:U,C113, 'ตลาด 11.00'!V:V, D113, 'ตลาด 11.00'!C:C, $D$2)</f>
        <v>0</v>
      </c>
      <c r="F113">
        <f ca="1">SUMIFS('ตลาด 12.00'!X:X, 'ตลาด 12.00'!U:U,C113, 'ตลาด 12.00'!V:V, D113, 'ตลาด 12.00'!C:C, $D$2)</f>
        <v>0</v>
      </c>
      <c r="G113">
        <f>SUMIFS('ตลาด 13.00'!X:X, 'ตลาด 13.00'!U:U,C113, 'ตลาด 13.00'!V:V, D113)</f>
        <v>360</v>
      </c>
      <c r="H113">
        <f>SUMIFS(สรุปยอดปัน!N:N,สรุปยอดปัน!I:I,แผนผลิตตลาด!C113)</f>
        <v>0</v>
      </c>
      <c r="I113" s="10">
        <f>SUMIFS('0010'!$Q:$Q,'0010'!$T:$T,$C113)</f>
        <v>0</v>
      </c>
      <c r="J113">
        <f>SUMIFS('20'!$Q:$Q,'20'!$T:$T,$C113)</f>
        <v>0</v>
      </c>
      <c r="K113" s="10">
        <f t="shared" si="1"/>
        <v>360</v>
      </c>
    </row>
    <row r="114" spans="1:11">
      <c r="A114" s="144" t="str">
        <f>_xlfn.XLOOKUP(TEXT(C114,0),Master_สายพาน!C:C,Master_สายพาน!E:E,"")</f>
        <v>Step3</v>
      </c>
      <c r="C114" t="str">
        <f>_xlfn.XLOOKUP(D114,Master_สายพาน!D:D,Master_สายพาน!C:C,"")</f>
        <v>23086970</v>
      </c>
      <c r="D114" t="str">
        <v>ซี่โครงอ่อนแผ่น 3 นิ้ว SIS กก.ละ</v>
      </c>
      <c r="E114">
        <f ca="1">SUMIFS('ตลาด 11.00'!X:X, 'ตลาด 11.00'!U:U,C114, 'ตลาด 11.00'!V:V, D114, 'ตลาด 11.00'!C:C, $D$2)</f>
        <v>0</v>
      </c>
      <c r="F114">
        <f ca="1">SUMIFS('ตลาด 12.00'!X:X, 'ตลาด 12.00'!U:U,C114, 'ตลาด 12.00'!V:V, D114, 'ตลาด 12.00'!C:C, $D$2)</f>
        <v>0</v>
      </c>
      <c r="G114">
        <f>SUMIFS('ตลาด 13.00'!X:X, 'ตลาด 13.00'!U:U,C114, 'ตลาด 13.00'!V:V, D114)</f>
        <v>18</v>
      </c>
      <c r="H114">
        <f>SUMIFS(สรุปยอดปัน!N:N,สรุปยอดปัน!I:I,แผนผลิตตลาด!C114)</f>
        <v>18</v>
      </c>
      <c r="I114" s="10">
        <f>SUMIFS('0010'!$Q:$Q,'0010'!$T:$T,$C114)</f>
        <v>3</v>
      </c>
      <c r="J114">
        <f>SUMIFS('20'!$Q:$Q,'20'!$T:$T,$C114)</f>
        <v>0</v>
      </c>
      <c r="K114" s="10">
        <f t="shared" si="1"/>
        <v>15</v>
      </c>
    </row>
    <row r="115" spans="1:11">
      <c r="A115" s="144" t="str">
        <f>_xlfn.XLOOKUP(TEXT(C115,0),Master_สายพาน!C:C,Master_สายพาน!E:E,"")</f>
        <v>Step2</v>
      </c>
      <c r="C115" t="str">
        <f>_xlfn.XLOOKUP(D115,Master_สายพาน!D:D,Master_สายพาน!C:C,"")</f>
        <v>23057701</v>
      </c>
      <c r="D115" t="str">
        <v>ซี่โครงอ่อนTT</v>
      </c>
      <c r="E115">
        <f ca="1">SUMIFS('ตลาด 11.00'!X:X, 'ตลาด 11.00'!U:U,C115, 'ตลาด 11.00'!V:V, D115, 'ตลาด 11.00'!C:C, $D$2)</f>
        <v>0</v>
      </c>
      <c r="F115">
        <f ca="1">SUMIFS('ตลาด 12.00'!X:X, 'ตลาด 12.00'!U:U,C115, 'ตลาด 12.00'!V:V, D115, 'ตลาด 12.00'!C:C, $D$2)</f>
        <v>0</v>
      </c>
      <c r="G115">
        <f>SUMIFS('ตลาด 13.00'!X:X, 'ตลาด 13.00'!U:U,C115, 'ตลาด 13.00'!V:V, D115)</f>
        <v>10</v>
      </c>
      <c r="H115">
        <f>SUMIFS(สรุปยอดปัน!N:N,สรุปยอดปัน!I:I,แผนผลิตตลาด!C115)</f>
        <v>10</v>
      </c>
      <c r="I115" s="10">
        <f>SUMIFS('0010'!$Q:$Q,'0010'!$T:$T,$C115)</f>
        <v>0</v>
      </c>
      <c r="J115">
        <f>SUMIFS('20'!$Q:$Q,'20'!$T:$T,$C115)</f>
        <v>0</v>
      </c>
      <c r="K115" s="10">
        <f t="shared" si="1"/>
        <v>10</v>
      </c>
    </row>
    <row r="116" spans="1:11">
      <c r="C116" t="str">
        <f>_xlfn.XLOOKUP(D116,Master_สายพาน!D:D,Master_สายพาน!C:C,"")</f>
        <v>23057686</v>
      </c>
      <c r="D116" t="str">
        <v>หนังสันหลังTT</v>
      </c>
      <c r="E116">
        <f ca="1">SUMIFS('ตลาด 11.00'!X:X, 'ตลาด 11.00'!U:U,C116, 'ตลาด 11.00'!V:V, D116, 'ตลาด 11.00'!C:C, $D$2)</f>
        <v>0</v>
      </c>
      <c r="F116">
        <f ca="1">SUMIFS('ตลาด 12.00'!X:X, 'ตลาด 12.00'!U:U,C116, 'ตลาด 12.00'!V:V, D116, 'ตลาด 12.00'!C:C, $D$2)</f>
        <v>0</v>
      </c>
      <c r="G116">
        <f>SUMIFS('ตลาด 13.00'!X:X, 'ตลาด 13.00'!U:U,C116, 'ตลาด 13.00'!V:V, D116)</f>
        <v>10</v>
      </c>
      <c r="H116">
        <f>SUMIFS(สรุปยอดปัน!N:N,สรุปยอดปัน!I:I,แผนผลิตตลาด!C116)</f>
        <v>10</v>
      </c>
      <c r="I116" s="10">
        <f>SUMIFS('0010'!$Q:$Q,'0010'!$T:$T,$C116)</f>
        <v>0</v>
      </c>
      <c r="J116">
        <f>SUMIFS('20'!$Q:$Q,'20'!$T:$T,$C116)</f>
        <v>0</v>
      </c>
      <c r="K116" s="10">
        <f t="shared" si="1"/>
        <v>10</v>
      </c>
    </row>
    <row r="117" spans="1:11">
      <c r="C117" t="str">
        <f>_xlfn.XLOOKUP(D117,Master_สายพาน!D:D,Master_สายพาน!C:C,"")</f>
        <v>23015265</v>
      </c>
      <c r="D117" t="str">
        <v>ซี่โครงหั่นชิ้น</v>
      </c>
      <c r="E117">
        <f ca="1">SUMIFS('ตลาด 11.00'!X:X, 'ตลาด 11.00'!U:U,C117, 'ตลาด 11.00'!V:V, D117, 'ตลาด 11.00'!C:C, $D$2)</f>
        <v>0</v>
      </c>
      <c r="F117">
        <f ca="1">SUMIFS('ตลาด 12.00'!X:X, 'ตลาด 12.00'!U:U,C117, 'ตลาด 12.00'!V:V, D117, 'ตลาด 12.00'!C:C, $D$2)</f>
        <v>0</v>
      </c>
      <c r="G117">
        <f>SUMIFS('ตลาด 13.00'!X:X, 'ตลาด 13.00'!U:U,C117, 'ตลาด 13.00'!V:V, D117)</f>
        <v>10</v>
      </c>
      <c r="H117">
        <f>SUMIFS(สรุปยอดปัน!N:N,สรุปยอดปัน!I:I,แผนผลิตตลาด!C117)</f>
        <v>10</v>
      </c>
      <c r="I117" s="10">
        <f>SUMIFS('0010'!$Q:$Q,'0010'!$T:$T,$C117)</f>
        <v>5</v>
      </c>
      <c r="J117">
        <f>SUMIFS('20'!$Q:$Q,'20'!$T:$T,$C117)</f>
        <v>0</v>
      </c>
      <c r="K117" s="10">
        <f t="shared" si="1"/>
        <v>5</v>
      </c>
    </row>
    <row r="118" spans="1:11">
      <c r="C118" t="str">
        <f>_xlfn.XLOOKUP(D118,Master_สายพาน!D:D,Master_สายพาน!C:C,"")</f>
        <v>23086964</v>
      </c>
      <c r="D118" t="str">
        <v>สะโพกแต่งตัดชิ้น SIS กก.ละ</v>
      </c>
      <c r="E118">
        <f ca="1">SUMIFS('ตลาด 11.00'!X:X, 'ตลาด 11.00'!U:U,C118, 'ตลาด 11.00'!V:V, D118, 'ตลาด 11.00'!C:C, $D$2)</f>
        <v>0</v>
      </c>
      <c r="F118">
        <f ca="1">SUMIFS('ตลาด 12.00'!X:X, 'ตลาด 12.00'!U:U,C118, 'ตลาด 12.00'!V:V, D118, 'ตลาด 12.00'!C:C, $D$2)</f>
        <v>0</v>
      </c>
      <c r="G118">
        <f>SUMIFS('ตลาด 13.00'!X:X, 'ตลาด 13.00'!U:U,C118, 'ตลาด 13.00'!V:V, D118)</f>
        <v>3</v>
      </c>
      <c r="H118">
        <f>SUMIFS(สรุปยอดปัน!N:N,สรุปยอดปัน!I:I,แผนผลิตตลาด!C118)</f>
        <v>3</v>
      </c>
      <c r="I118" s="10">
        <f>SUMIFS('0010'!$Q:$Q,'0010'!$T:$T,$C118)</f>
        <v>12</v>
      </c>
      <c r="J118">
        <f>SUMIFS('20'!$Q:$Q,'20'!$T:$T,$C118)</f>
        <v>0</v>
      </c>
      <c r="K118" s="10">
        <f t="shared" si="1"/>
        <v>0</v>
      </c>
    </row>
    <row r="119" spans="1:11">
      <c r="C119" t="str">
        <f>_xlfn.XLOOKUP(D119,Master_สายพาน!D:D,Master_สายพาน!C:C,"")</f>
        <v>23086969</v>
      </c>
      <c r="D119" t="str">
        <v>ซี่โครงแข็งตัดเส้น 2 นิ้ว SIS กก.ละ</v>
      </c>
      <c r="E119">
        <f ca="1">SUMIFS('ตลาด 11.00'!X:X, 'ตลาด 11.00'!U:U,C119, 'ตลาด 11.00'!V:V, D119, 'ตลาด 11.00'!C:C, $D$2)</f>
        <v>0</v>
      </c>
      <c r="F119">
        <f ca="1">SUMIFS('ตลาด 12.00'!X:X, 'ตลาด 12.00'!U:U,C119, 'ตลาด 12.00'!V:V, D119, 'ตลาด 12.00'!C:C, $D$2)</f>
        <v>0</v>
      </c>
      <c r="G119">
        <f>SUMIFS('ตลาด 13.00'!X:X, 'ตลาด 13.00'!U:U,C119, 'ตลาด 13.00'!V:V, D119)</f>
        <v>12</v>
      </c>
      <c r="H119">
        <f>SUMIFS(สรุปยอดปัน!N:N,สรุปยอดปัน!I:I,แผนผลิตตลาด!C119)</f>
        <v>12</v>
      </c>
      <c r="I119" s="10">
        <f>SUMIFS('0010'!$Q:$Q,'0010'!$T:$T,$C119)</f>
        <v>3</v>
      </c>
      <c r="J119">
        <f>SUMIFS('20'!$Q:$Q,'20'!$T:$T,$C119)</f>
        <v>0</v>
      </c>
      <c r="K119" s="10">
        <f t="shared" si="1"/>
        <v>9</v>
      </c>
    </row>
    <row r="120" spans="1:11">
      <c r="C120" t="str">
        <f>_xlfn.XLOOKUP(D120,Master_สายพาน!D:D,Master_สายพาน!C:C,"")</f>
        <v/>
      </c>
      <c r="D120" t="str">
        <v>คากิเผาข้อสอง Spec1-CP</v>
      </c>
      <c r="E120">
        <f ca="1">SUMIFS('ตลาด 11.00'!X:X, 'ตลาด 11.00'!U:U,C120, 'ตลาด 11.00'!V:V, D120, 'ตลาด 11.00'!C:C, $D$2)</f>
        <v>0</v>
      </c>
      <c r="F120">
        <f ca="1">SUMIFS('ตลาด 12.00'!X:X, 'ตลาด 12.00'!U:U,C120, 'ตลาด 12.00'!V:V, D120, 'ตลาด 12.00'!C:C, $D$2)</f>
        <v>0</v>
      </c>
      <c r="G120">
        <f>SUMIFS('ตลาด 13.00'!X:X, 'ตลาด 13.00'!U:U,C120, 'ตลาด 13.00'!V:V, D120)</f>
        <v>0</v>
      </c>
      <c r="H120">
        <f>SUMIFS(สรุปยอดปัน!N:N,สรุปยอดปัน!I:I,แผนผลิตตลาด!C120)</f>
        <v>0</v>
      </c>
      <c r="I120" s="10">
        <f>SUMIFS('0010'!$Q:$Q,'0010'!$T:$T,$C120)</f>
        <v>0</v>
      </c>
      <c r="J120">
        <f>SUMIFS('20'!$Q:$Q,'20'!$T:$T,$C120)</f>
        <v>0</v>
      </c>
      <c r="K120" s="10">
        <f t="shared" si="1"/>
        <v>0</v>
      </c>
    </row>
    <row r="121" spans="1:11">
      <c r="C121" t="str">
        <f>_xlfn.XLOOKUP(D121,Master_สายพาน!D:D,Master_สายพาน!C:C,"")</f>
        <v/>
      </c>
      <c r="D121" t="str">
        <v>เลือดก้อน(หมู)-CP</v>
      </c>
      <c r="E121">
        <f ca="1">SUMIFS('ตลาด 11.00'!X:X, 'ตลาด 11.00'!U:U,C121, 'ตลาด 11.00'!V:V, D121, 'ตลาด 11.00'!C:C, $D$2)</f>
        <v>0</v>
      </c>
      <c r="F121">
        <f ca="1">SUMIFS('ตลาด 12.00'!X:X, 'ตลาด 12.00'!U:U,C121, 'ตลาด 12.00'!V:V, D121, 'ตลาด 12.00'!C:C, $D$2)</f>
        <v>0</v>
      </c>
      <c r="G121">
        <f>SUMIFS('ตลาด 13.00'!X:X, 'ตลาด 13.00'!U:U,C121, 'ตลาด 13.00'!V:V, D121)</f>
        <v>0</v>
      </c>
      <c r="H121">
        <f>SUMIFS(สรุปยอดปัน!N:N,สรุปยอดปัน!I:I,แผนผลิตตลาด!C121)</f>
        <v>0</v>
      </c>
      <c r="I121" s="10">
        <f>SUMIFS('0010'!$Q:$Q,'0010'!$T:$T,$C121)</f>
        <v>0</v>
      </c>
      <c r="J121">
        <f>SUMIFS('20'!$Q:$Q,'20'!$T:$T,$C121)</f>
        <v>0</v>
      </c>
      <c r="K121" s="10">
        <f t="shared" si="1"/>
        <v>0</v>
      </c>
    </row>
    <row r="122" spans="1:11">
      <c r="C122" t="str">
        <f>_xlfn.XLOOKUP(D122,Master_สายพาน!D:D,Master_สายพาน!C:C,"")</f>
        <v/>
      </c>
      <c r="D122" t="str">
        <v>มันแข็ง-CP</v>
      </c>
      <c r="E122">
        <f ca="1">SUMIFS('ตลาด 11.00'!X:X, 'ตลาด 11.00'!U:U,C122, 'ตลาด 11.00'!V:V, D122, 'ตลาด 11.00'!C:C, $D$2)</f>
        <v>0</v>
      </c>
      <c r="F122">
        <f ca="1">SUMIFS('ตลาด 12.00'!X:X, 'ตลาด 12.00'!U:U,C122, 'ตลาด 12.00'!V:V, D122, 'ตลาด 12.00'!C:C, $D$2)</f>
        <v>0</v>
      </c>
      <c r="G122">
        <f>SUMIFS('ตลาด 13.00'!X:X, 'ตลาด 13.00'!U:U,C122, 'ตลาด 13.00'!V:V, D122)</f>
        <v>0</v>
      </c>
      <c r="H122">
        <f>SUMIFS(สรุปยอดปัน!N:N,สรุปยอดปัน!I:I,แผนผลิตตลาด!C122)</f>
        <v>0</v>
      </c>
      <c r="I122" s="10">
        <f>SUMIFS('0010'!$Q:$Q,'0010'!$T:$T,$C122)</f>
        <v>0</v>
      </c>
      <c r="J122">
        <f>SUMIFS('20'!$Q:$Q,'20'!$T:$T,$C122)</f>
        <v>0</v>
      </c>
      <c r="K122" s="10">
        <f t="shared" si="1"/>
        <v>0</v>
      </c>
    </row>
    <row r="123" spans="1:11">
      <c r="C123" t="str">
        <f>_xlfn.XLOOKUP(D123,Master_สายพาน!D:D,Master_สายพาน!C:C,"")</f>
        <v/>
      </c>
      <c r="D123" t="str">
        <v>เนื้อไหล่-IN</v>
      </c>
      <c r="E123">
        <f ca="1">SUMIFS('ตลาด 11.00'!X:X, 'ตลาด 11.00'!U:U,C123, 'ตลาด 11.00'!V:V, D123, 'ตลาด 11.00'!C:C, $D$2)</f>
        <v>0</v>
      </c>
      <c r="F123">
        <f ca="1">SUMIFS('ตลาด 12.00'!X:X, 'ตลาด 12.00'!U:U,C123, 'ตลาด 12.00'!V:V, D123, 'ตลาด 12.00'!C:C, $D$2)</f>
        <v>0</v>
      </c>
      <c r="G123">
        <f>SUMIFS('ตลาด 13.00'!X:X, 'ตลาด 13.00'!U:U,C123, 'ตลาด 13.00'!V:V, D123)</f>
        <v>0</v>
      </c>
      <c r="H123">
        <f>SUMIFS(สรุปยอดปัน!N:N,สรุปยอดปัน!I:I,แผนผลิตตลาด!C123)</f>
        <v>0</v>
      </c>
      <c r="I123" s="10">
        <f>SUMIFS('0010'!$Q:$Q,'0010'!$T:$T,$C123)</f>
        <v>0</v>
      </c>
      <c r="J123">
        <f>SUMIFS('20'!$Q:$Q,'20'!$T:$T,$C123)</f>
        <v>0</v>
      </c>
      <c r="K123" s="10">
        <f t="shared" si="1"/>
        <v>0</v>
      </c>
    </row>
    <row r="124" spans="1:11">
      <c r="C124" t="str">
        <f>_xlfn.XLOOKUP(D124,Master_สายพาน!D:D,Master_สายพาน!C:C,"")</f>
        <v>23068096</v>
      </c>
      <c r="D124" t="str">
        <v>หมูชำแหละ รวมหัวเครื่องใน</v>
      </c>
      <c r="E124">
        <f ca="1">SUMIFS('ตลาด 11.00'!X:X, 'ตลาด 11.00'!U:U,C124, 'ตลาด 11.00'!V:V, D124, 'ตลาด 11.00'!C:C, $D$2)</f>
        <v>0</v>
      </c>
      <c r="F124">
        <f ca="1">SUMIFS('ตลาด 12.00'!X:X, 'ตลาด 12.00'!U:U,C124, 'ตลาด 12.00'!V:V, D124, 'ตลาด 12.00'!C:C, $D$2)</f>
        <v>0</v>
      </c>
      <c r="G124">
        <f>SUMIFS('ตลาด 13.00'!X:X, 'ตลาด 13.00'!U:U,C124, 'ตลาด 13.00'!V:V, D124)</f>
        <v>110</v>
      </c>
      <c r="H124">
        <f>SUMIFS(สรุปยอดปัน!N:N,สรุปยอดปัน!I:I,แผนผลิตตลาด!C124)</f>
        <v>0</v>
      </c>
      <c r="I124" s="10">
        <f>SUMIFS('0010'!$Q:$Q,'0010'!$T:$T,$C124)</f>
        <v>0</v>
      </c>
      <c r="J124">
        <f>SUMIFS('20'!$Q:$Q,'20'!$T:$T,$C124)</f>
        <v>0</v>
      </c>
      <c r="K124" s="10">
        <f t="shared" si="1"/>
        <v>110</v>
      </c>
    </row>
    <row r="125" spans="1:11">
      <c r="C125">
        <f>_xlfn.XLOOKUP(D125,Master_สายพาน!D:D,Master_สายพาน!C:C,"")</f>
        <v>0</v>
      </c>
      <c r="E125">
        <f ca="1">SUMIFS('ตลาด 11.00'!X:X, 'ตลาด 11.00'!U:U,C125, 'ตลาด 11.00'!V:V, D125, 'ตลาด 11.00'!C:C, $D$2)</f>
        <v>0</v>
      </c>
      <c r="F125">
        <f ca="1">SUMIFS('ตลาด 12.00'!X:X, 'ตลาด 12.00'!U:U,C125, 'ตลาด 12.00'!V:V, D125, 'ตลาด 12.00'!C:C, $D$2)</f>
        <v>0</v>
      </c>
      <c r="G125">
        <f>SUMIFS('ตลาด 13.00'!X:X, 'ตลาด 13.00'!U:U,C125, 'ตลาด 13.00'!V:V, D125)</f>
        <v>0</v>
      </c>
      <c r="H125">
        <f>SUMIFS(สรุปยอดปัน!N:N,สรุปยอดปัน!I:I,แผนผลิตตลาด!C125)</f>
        <v>0</v>
      </c>
      <c r="I125" s="10">
        <f>SUMIFS('0010'!$Q:$Q,'0010'!$T:$T,$C125)</f>
        <v>0</v>
      </c>
      <c r="J125">
        <f>SUMIFS('20'!$Q:$Q,'20'!$T:$T,$C125)</f>
        <v>0</v>
      </c>
      <c r="K125" s="10">
        <f t="shared" si="1"/>
        <v>0</v>
      </c>
    </row>
    <row r="126" spans="1:11">
      <c r="C126">
        <f>_xlfn.XLOOKUP(D126,Master_สายพาน!D:D,Master_สายพาน!C:C,"")</f>
        <v>0</v>
      </c>
      <c r="E126">
        <f ca="1">SUMIFS('ตลาด 11.00'!X:X, 'ตลาด 11.00'!U:U,C126, 'ตลาด 11.00'!V:V, D126, 'ตลาด 11.00'!C:C, $D$2)</f>
        <v>0</v>
      </c>
      <c r="F126">
        <f ca="1">SUMIFS('ตลาด 12.00'!X:X, 'ตลาด 12.00'!U:U,C126, 'ตลาด 12.00'!V:V, D126, 'ตลาด 12.00'!C:C, $D$2)</f>
        <v>0</v>
      </c>
      <c r="G126">
        <f>SUMIFS('ตลาด 13.00'!X:X, 'ตลาด 13.00'!U:U,C126, 'ตลาด 13.00'!V:V, D126)</f>
        <v>0</v>
      </c>
      <c r="H126">
        <f>SUMIFS(สรุปยอดปัน!N:N,สรุปยอดปัน!I:I,แผนผลิตตลาด!C126)</f>
        <v>0</v>
      </c>
      <c r="I126" s="10">
        <f>SUMIFS('0010'!$Q:$Q,'0010'!$T:$T,$C126)</f>
        <v>0</v>
      </c>
      <c r="J126">
        <f>SUMIFS('20'!$Q:$Q,'20'!$T:$T,$C126)</f>
        <v>0</v>
      </c>
      <c r="K126" s="10">
        <f t="shared" si="1"/>
        <v>0</v>
      </c>
    </row>
    <row r="127" spans="1:11">
      <c r="C127">
        <f>_xlfn.XLOOKUP(D127,Master_สายพาน!D:D,Master_สายพาน!C:C,"")</f>
        <v>0</v>
      </c>
      <c r="E127">
        <f ca="1">SUMIFS('ตลาด 11.00'!X:X, 'ตลาด 11.00'!U:U,C127, 'ตลาด 11.00'!V:V, D127, 'ตลาด 11.00'!C:C, $D$2)</f>
        <v>0</v>
      </c>
      <c r="F127">
        <f ca="1">SUMIFS('ตลาด 12.00'!X:X, 'ตลาด 12.00'!U:U,C127, 'ตลาด 12.00'!V:V, D127, 'ตลาด 12.00'!C:C, $D$2)</f>
        <v>0</v>
      </c>
      <c r="G127">
        <f>SUMIFS('ตลาด 13.00'!X:X, 'ตลาด 13.00'!U:U,C127, 'ตลาด 13.00'!V:V, D127)</f>
        <v>0</v>
      </c>
      <c r="H127">
        <f>SUMIFS(สรุปยอดปัน!N:N,สรุปยอดปัน!I:I,แผนผลิตตลาด!C127)</f>
        <v>0</v>
      </c>
      <c r="I127" s="10">
        <f>SUMIFS('0010'!$Q:$Q,'0010'!$T:$T,$C127)</f>
        <v>0</v>
      </c>
      <c r="J127">
        <f>SUMIFS('20'!$Q:$Q,'20'!$T:$T,$C127)</f>
        <v>0</v>
      </c>
      <c r="K127" s="10">
        <f t="shared" si="1"/>
        <v>0</v>
      </c>
    </row>
    <row r="128" spans="1:11">
      <c r="C128">
        <f>_xlfn.XLOOKUP(D128,Master_สายพาน!D:D,Master_สายพาน!C:C,"")</f>
        <v>0</v>
      </c>
      <c r="E128">
        <f ca="1">SUMIFS('ตลาด 11.00'!X:X, 'ตลาด 11.00'!U:U,C128, 'ตลาด 11.00'!V:V, D128, 'ตลาด 11.00'!C:C, $D$2)</f>
        <v>0</v>
      </c>
      <c r="F128">
        <f ca="1">SUMIFS('ตลาด 12.00'!X:X, 'ตลาด 12.00'!U:U,C128, 'ตลาด 12.00'!V:V, D128, 'ตลาด 12.00'!C:C, $D$2)</f>
        <v>0</v>
      </c>
      <c r="G128">
        <f>SUMIFS('ตลาด 13.00'!X:X, 'ตลาด 13.00'!U:U,C128, 'ตลาด 13.00'!V:V, D128)</f>
        <v>0</v>
      </c>
      <c r="H128">
        <f>SUMIFS(สรุปยอดปัน!N:N,สรุปยอดปัน!I:I,แผนผลิตตลาด!C128)</f>
        <v>0</v>
      </c>
      <c r="I128" s="10">
        <f>SUMIFS('0010'!$Q:$Q,'0010'!$T:$T,$C128)</f>
        <v>0</v>
      </c>
      <c r="J128">
        <f>SUMIFS('20'!$Q:$Q,'20'!$T:$T,$C128)</f>
        <v>0</v>
      </c>
      <c r="K128" s="10">
        <f t="shared" si="1"/>
        <v>0</v>
      </c>
    </row>
    <row r="129" spans="3:11">
      <c r="C129">
        <f>_xlfn.XLOOKUP(D129,Master_สายพาน!D:D,Master_สายพาน!C:C,"")</f>
        <v>0</v>
      </c>
      <c r="E129">
        <f ca="1">SUMIFS('ตลาด 11.00'!X:X, 'ตลาด 11.00'!U:U,C129, 'ตลาด 11.00'!V:V, D129, 'ตลาด 11.00'!C:C, $D$2)</f>
        <v>0</v>
      </c>
      <c r="F129">
        <f ca="1">SUMIFS('ตลาด 12.00'!X:X, 'ตลาด 12.00'!U:U,C129, 'ตลาด 12.00'!V:V, D129, 'ตลาด 12.00'!C:C, $D$2)</f>
        <v>0</v>
      </c>
      <c r="G129">
        <f>SUMIFS('ตลาด 13.00'!X:X, 'ตลาด 13.00'!U:U,C129, 'ตลาด 13.00'!V:V, D129)</f>
        <v>0</v>
      </c>
      <c r="H129">
        <f>SUMIFS(สรุปยอดปัน!N:N,สรุปยอดปัน!I:I,แผนผลิตตลาด!C129)</f>
        <v>0</v>
      </c>
      <c r="I129" s="10">
        <f>SUMIFS('0010'!$Q:$Q,'0010'!$T:$T,$C129)</f>
        <v>0</v>
      </c>
      <c r="J129">
        <f>SUMIFS('20'!$Q:$Q,'20'!$T:$T,$C129)</f>
        <v>0</v>
      </c>
      <c r="K129" s="10">
        <f t="shared" si="1"/>
        <v>0</v>
      </c>
    </row>
    <row r="130" spans="3:11">
      <c r="C130">
        <f>_xlfn.XLOOKUP(D130,Master_สายพาน!D:D,Master_สายพาน!C:C,"")</f>
        <v>0</v>
      </c>
      <c r="E130">
        <f ca="1">SUMIFS('ตลาด 11.00'!X:X, 'ตลาด 11.00'!U:U,C130, 'ตลาด 11.00'!V:V, D130, 'ตลาด 11.00'!C:C, $D$2)</f>
        <v>0</v>
      </c>
      <c r="F130">
        <f ca="1">SUMIFS('ตลาด 12.00'!X:X, 'ตลาด 12.00'!U:U,C130, 'ตลาด 12.00'!V:V, D130, 'ตลาด 12.00'!C:C, $D$2)</f>
        <v>0</v>
      </c>
      <c r="G130">
        <f>SUMIFS('ตลาด 13.00'!X:X, 'ตลาด 13.00'!U:U,C130, 'ตลาด 13.00'!V:V, D130)</f>
        <v>0</v>
      </c>
      <c r="H130">
        <f>SUMIFS(สรุปยอดปัน!N:N,สรุปยอดปัน!I:I,แผนผลิตตลาด!C130)</f>
        <v>0</v>
      </c>
      <c r="I130" s="10">
        <f>SUMIFS('0010'!$Q:$Q,'0010'!$T:$T,$C130)</f>
        <v>0</v>
      </c>
      <c r="J130">
        <f>SUMIFS('20'!$Q:$Q,'20'!$T:$T,$C130)</f>
        <v>0</v>
      </c>
      <c r="K130" s="10">
        <f t="shared" si="1"/>
        <v>0</v>
      </c>
    </row>
    <row r="131" spans="3:11">
      <c r="C131">
        <f>_xlfn.XLOOKUP(D131,Master_สายพาน!D:D,Master_สายพาน!C:C,"")</f>
        <v>0</v>
      </c>
      <c r="E131">
        <f ca="1">SUMIFS('ตลาด 11.00'!X:X, 'ตลาด 11.00'!U:U,C131, 'ตลาด 11.00'!V:V, D131, 'ตลาด 11.00'!C:C, $D$2)</f>
        <v>0</v>
      </c>
      <c r="F131">
        <f ca="1">SUMIFS('ตลาด 12.00'!X:X, 'ตลาด 12.00'!U:U,C131, 'ตลาด 12.00'!V:V, D131, 'ตลาด 12.00'!C:C, $D$2)</f>
        <v>0</v>
      </c>
      <c r="G131">
        <f>SUMIFS('ตลาด 13.00'!X:X, 'ตลาด 13.00'!U:U,C131, 'ตลาด 13.00'!V:V, D131)</f>
        <v>0</v>
      </c>
      <c r="H131">
        <f>SUMIFS(สรุปยอดปัน!N:N,สรุปยอดปัน!I:I,แผนผลิตตลาด!C131)</f>
        <v>0</v>
      </c>
      <c r="I131" s="10">
        <f>SUMIFS('0010'!$Q:$Q,'0010'!$T:$T,$C131)</f>
        <v>0</v>
      </c>
      <c r="J131">
        <f>SUMIFS('20'!$Q:$Q,'20'!$T:$T,$C131)</f>
        <v>0</v>
      </c>
      <c r="K131" s="10">
        <f t="shared" si="1"/>
        <v>0</v>
      </c>
    </row>
  </sheetData>
  <mergeCells count="3">
    <mergeCell ref="E3:G3"/>
    <mergeCell ref="I3:J3"/>
    <mergeCell ref="H3:H4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96D1-FB9A-4076-8578-4CDCB06FDE8B}">
  <dimension ref="A2:M120"/>
  <sheetViews>
    <sheetView workbookViewId="0">
      <selection activeCell="K1" sqref="K1"/>
    </sheetView>
  </sheetViews>
  <sheetFormatPr defaultRowHeight="15" customHeight="1"/>
  <cols>
    <col min="2" max="2" width="11.375" bestFit="1" customWidth="1"/>
    <col min="3" max="3" width="11.875" bestFit="1" customWidth="1"/>
    <col min="4" max="4" width="34.375" bestFit="1" customWidth="1"/>
    <col min="5" max="7" width="9.625" customWidth="1"/>
    <col min="8" max="8" width="9.625" hidden="1" customWidth="1"/>
    <col min="9" max="9" width="11.125" bestFit="1" customWidth="1"/>
    <col min="10" max="10" width="10.125" bestFit="1" customWidth="1"/>
    <col min="11" max="11" width="9.625" bestFit="1" customWidth="1"/>
  </cols>
  <sheetData>
    <row r="2" spans="1:13" ht="15" customHeight="1">
      <c r="C2" t="s">
        <v>3157</v>
      </c>
      <c r="D2" s="3">
        <f ca="1">TODAY()+1</f>
        <v>46155</v>
      </c>
    </row>
    <row r="3" spans="1:13" ht="15" customHeight="1">
      <c r="D3" cm="1">
        <f t="array" ref="D3:D85">_xlfn.UNIQUE('LOTUS 13.00'!V:V)</f>
        <v>0</v>
      </c>
      <c r="E3" s="190" t="s">
        <v>3158</v>
      </c>
      <c r="F3" s="190"/>
      <c r="G3" s="190"/>
      <c r="H3" s="191" t="s">
        <v>3159</v>
      </c>
      <c r="I3" s="190" t="s">
        <v>3160</v>
      </c>
      <c r="J3" s="190"/>
      <c r="K3" s="7"/>
      <c r="L3" s="7"/>
      <c r="M3" s="7"/>
    </row>
    <row r="4" spans="1:13" ht="15" customHeight="1">
      <c r="A4" t="s">
        <v>3</v>
      </c>
      <c r="B4" t="s">
        <v>0</v>
      </c>
      <c r="C4" t="s">
        <v>758</v>
      </c>
      <c r="D4" t="str">
        <v>rProduct_name</v>
      </c>
      <c r="E4" t="s">
        <v>3161</v>
      </c>
      <c r="F4" t="s">
        <v>3162</v>
      </c>
      <c r="G4" t="s">
        <v>3163</v>
      </c>
      <c r="H4" s="191"/>
      <c r="I4" t="s">
        <v>3164</v>
      </c>
      <c r="J4" t="s">
        <v>3165</v>
      </c>
      <c r="K4" t="s">
        <v>3166</v>
      </c>
    </row>
    <row r="5" spans="1:13" ht="15" customHeight="1">
      <c r="A5" t="str">
        <f>_xlfn.XLOOKUP(TEXT(C5,0),Master_สายพาน!C:C,Master_สายพาน!E:E,"")</f>
        <v>Step3</v>
      </c>
      <c r="B5" t="str">
        <f>_xlfn.XLOOKUP(TEXT(C5,0),Master_สายพาน!C:C,Master_สายพาน!B:B,"")</f>
        <v>บด</v>
      </c>
      <c r="C5" t="str">
        <f>_xlfn.XLOOKUP(D5,Master_สายพาน!D:D,Master_สายพาน!C:C,"")</f>
        <v>23025552</v>
      </c>
      <c r="D5" t="str">
        <v>หมูบดอนามัยซีพี 500 กรัม</v>
      </c>
      <c r="E5">
        <f ca="1">SUMIFS('LOTUS 11.00'!X:X, 'LOTUS 11.00'!U:U,C5, 'LOTUS 11.00'!V:V, D5, 'LOTUS 11.00'!C:C, $D$2)</f>
        <v>0</v>
      </c>
      <c r="F5">
        <f ca="1">SUMIFS('LOTUS 12.00'!X:X, 'LOTUS 12.00'!U:U,C5, 'LOTUS 12.00'!V:V, D5, 'LOTUS 12.00'!C:C, $D$2)</f>
        <v>0</v>
      </c>
      <c r="G5">
        <f>SUMIFS('LOTUS 13.00'!X:X, 'LOTUS 13.00'!U:U,C5, 'LOTUS 13.00'!V:V, D5)</f>
        <v>2</v>
      </c>
      <c r="H5">
        <f ca="1">SUMIFS('LOTUS 13.00'!Z:Z, 'LOTUS 13.00'!U:U,C5, 'LOTUS 13.00'!V:V, D5, 'LOTUS 13.00'!C:C, $D$2)</f>
        <v>0</v>
      </c>
      <c r="I5">
        <v>0</v>
      </c>
      <c r="J5">
        <v>0</v>
      </c>
      <c r="K5">
        <f>G5</f>
        <v>2</v>
      </c>
    </row>
    <row r="6" spans="1:13" ht="15" customHeight="1">
      <c r="A6" t="str">
        <f>_xlfn.XLOOKUP(TEXT(C6,0),Master_สายพาน!C:C,Master_สายพาน!E:E,"")</f>
        <v>Step3</v>
      </c>
      <c r="B6" t="str">
        <f>_xlfn.XLOOKUP(TEXT(C6,0),Master_สายพาน!C:C,Master_สายพาน!B:B,"")</f>
        <v>สไลด์</v>
      </c>
      <c r="C6" t="str">
        <f>_xlfn.XLOOKUP(D6,Master_สายพาน!D:D,Master_สายพาน!C:C,"")</f>
        <v>23026834</v>
      </c>
      <c r="D6" t="str">
        <v>สันคอหมูสไลซ์อนามัยซีพี 1000 กรัม</v>
      </c>
      <c r="E6">
        <f ca="1">SUMIFS('LOTUS 11.00'!X:X, 'LOTUS 11.00'!U:U,C6, 'LOTUS 11.00'!V:V, D6, 'LOTUS 11.00'!C:C, $D$2)</f>
        <v>0</v>
      </c>
      <c r="F6">
        <f ca="1">SUMIFS('LOTUS 12.00'!X:X, 'LOTUS 12.00'!U:U,C6, 'LOTUS 12.00'!V:V, D6, 'LOTUS 12.00'!C:C, $D$2)</f>
        <v>0</v>
      </c>
      <c r="G6">
        <f>SUMIFS('LOTUS 13.00'!X:X, 'LOTUS 13.00'!U:U,C6, 'LOTUS 13.00'!V:V, D6)</f>
        <v>5</v>
      </c>
      <c r="H6">
        <f ca="1">SUMIFS('LOTUS 13.00'!Z:Z, 'LOTUS 13.00'!U:U,C6, 'LOTUS 13.00'!V:V, D6, 'LOTUS 13.00'!C:C, $D$2)</f>
        <v>0</v>
      </c>
      <c r="I6">
        <v>0</v>
      </c>
      <c r="J6">
        <v>0</v>
      </c>
      <c r="K6">
        <f t="shared" ref="K6:K69" si="0">G6</f>
        <v>5</v>
      </c>
    </row>
    <row r="7" spans="1:13" ht="15" customHeight="1">
      <c r="A7" t="str">
        <f>_xlfn.XLOOKUP(TEXT(C7,0),Master_สายพาน!C:C,Master_สายพาน!E:E,"")</f>
        <v>Step3</v>
      </c>
      <c r="B7" t="str">
        <f>_xlfn.XLOOKUP(TEXT(C7,0),Master_สายพาน!C:C,Master_สายพาน!B:B,"")</f>
        <v>สามชั้นพิเศษ</v>
      </c>
      <c r="C7" t="str">
        <f>_xlfn.XLOOKUP(D7,Master_สายพาน!D:D,Master_สายพาน!C:C,"")</f>
        <v>23028092</v>
      </c>
      <c r="D7" t="str">
        <v>หมูสามชั้นสไลซ์อนามัยซีพี 500 กรัม</v>
      </c>
      <c r="E7">
        <f ca="1">SUMIFS('LOTUS 11.00'!X:X, 'LOTUS 11.00'!U:U,C7, 'LOTUS 11.00'!V:V, D7, 'LOTUS 11.00'!C:C, $D$2)</f>
        <v>0</v>
      </c>
      <c r="F7">
        <f ca="1">SUMIFS('LOTUS 12.00'!X:X, 'LOTUS 12.00'!U:U,C7, 'LOTUS 12.00'!V:V, D7, 'LOTUS 12.00'!C:C, $D$2)</f>
        <v>0</v>
      </c>
      <c r="G7">
        <f>SUMIFS('LOTUS 13.00'!X:X, 'LOTUS 13.00'!U:U,C7, 'LOTUS 13.00'!V:V, D7)</f>
        <v>2</v>
      </c>
      <c r="H7">
        <f ca="1">SUMIFS('LOTUS 13.00'!Z:Z, 'LOTUS 13.00'!U:U,C7, 'LOTUS 13.00'!V:V, D7, 'LOTUS 13.00'!C:C, $D$2)</f>
        <v>0</v>
      </c>
      <c r="I7">
        <v>0</v>
      </c>
      <c r="J7">
        <v>0</v>
      </c>
      <c r="K7">
        <f t="shared" si="0"/>
        <v>2</v>
      </c>
    </row>
    <row r="8" spans="1:13" ht="15" customHeight="1">
      <c r="A8" t="str">
        <f>_xlfn.XLOOKUP(TEXT(C8,0),Master_สายพาน!C:C,Master_สายพาน!E:E,"")</f>
        <v>Step3</v>
      </c>
      <c r="B8" t="str">
        <f>_xlfn.XLOOKUP(TEXT(C8,0),Master_สายพาน!C:C,Master_สายพาน!B:B,"")</f>
        <v>สไลด์</v>
      </c>
      <c r="C8" t="str">
        <f>_xlfn.XLOOKUP(D8,Master_สายพาน!D:D,Master_สายพาน!C:C,"")</f>
        <v>23028088</v>
      </c>
      <c r="D8" t="str">
        <v>สันคอหมูสไลซ์อนามัยซีพี 500 กรัม</v>
      </c>
      <c r="E8">
        <f ca="1">SUMIFS('LOTUS 11.00'!X:X, 'LOTUS 11.00'!U:U,C8, 'LOTUS 11.00'!V:V, D8, 'LOTUS 11.00'!C:C, $D$2)</f>
        <v>0</v>
      </c>
      <c r="F8">
        <f ca="1">SUMIFS('LOTUS 12.00'!X:X, 'LOTUS 12.00'!U:U,C8, 'LOTUS 12.00'!V:V, D8, 'LOTUS 12.00'!C:C, $D$2)</f>
        <v>0</v>
      </c>
      <c r="G8">
        <f>SUMIFS('LOTUS 13.00'!X:X, 'LOTUS 13.00'!U:U,C8, 'LOTUS 13.00'!V:V, D8)</f>
        <v>1.5</v>
      </c>
      <c r="H8">
        <f ca="1">SUMIFS('LOTUS 13.00'!Z:Z, 'LOTUS 13.00'!U:U,C8, 'LOTUS 13.00'!V:V, D8, 'LOTUS 13.00'!C:C, $D$2)</f>
        <v>0</v>
      </c>
      <c r="I8">
        <v>0</v>
      </c>
      <c r="J8">
        <v>0</v>
      </c>
      <c r="K8">
        <f t="shared" si="0"/>
        <v>1.5</v>
      </c>
    </row>
    <row r="9" spans="1:13" ht="15" customHeight="1">
      <c r="A9" t="str">
        <f>_xlfn.XLOOKUP(TEXT(C9,0),Master_สายพาน!C:C,Master_สายพาน!E:E,"")</f>
        <v>Step3</v>
      </c>
      <c r="B9" t="str">
        <f>_xlfn.XLOOKUP(TEXT(C9,0),Master_สายพาน!C:C,Master_สายพาน!B:B,"")</f>
        <v>บด</v>
      </c>
      <c r="C9" t="str">
        <f>_xlfn.XLOOKUP(D9,Master_สายพาน!D:D,Master_สายพาน!C:C,"")</f>
        <v>23109359</v>
      </c>
      <c r="D9" t="str">
        <v>หมูชีวาบด (ตรา ยูฟาร์ม) 400 กรัม</v>
      </c>
      <c r="E9">
        <f ca="1">SUMIFS('LOTUS 11.00'!X:X, 'LOTUS 11.00'!U:U,C9, 'LOTUS 11.00'!V:V, D9, 'LOTUS 11.00'!C:C, $D$2)</f>
        <v>0</v>
      </c>
      <c r="F9">
        <f ca="1">SUMIFS('LOTUS 12.00'!X:X, 'LOTUS 12.00'!U:U,C9, 'LOTUS 12.00'!V:V, D9, 'LOTUS 12.00'!C:C, $D$2)</f>
        <v>0</v>
      </c>
      <c r="G9">
        <f>SUMIFS('LOTUS 13.00'!X:X, 'LOTUS 13.00'!U:U,C9, 'LOTUS 13.00'!V:V, D9)</f>
        <v>4.8</v>
      </c>
      <c r="H9">
        <f ca="1">SUMIFS('LOTUS 13.00'!Z:Z, 'LOTUS 13.00'!U:U,C9, 'LOTUS 13.00'!V:V, D9, 'LOTUS 13.00'!C:C, $D$2)</f>
        <v>0</v>
      </c>
      <c r="I9">
        <v>0</v>
      </c>
      <c r="J9">
        <v>0</v>
      </c>
      <c r="K9">
        <f t="shared" si="0"/>
        <v>4.8</v>
      </c>
    </row>
    <row r="10" spans="1:13" ht="15" customHeight="1">
      <c r="A10" t="str">
        <f>_xlfn.XLOOKUP(TEXT(C10,0),Master_สายพาน!C:C,Master_สายพาน!E:E,"")</f>
        <v>Step3</v>
      </c>
      <c r="B10" t="str">
        <f>_xlfn.XLOOKUP(TEXT(C10,0),Master_สายพาน!C:C,Master_สายพาน!B:B,"")</f>
        <v>สไลด์</v>
      </c>
      <c r="C10" t="str">
        <f>_xlfn.XLOOKUP(D10,Master_สายพาน!D:D,Master_สายพาน!C:C,"")</f>
        <v>23109353</v>
      </c>
      <c r="D10" t="str">
        <v>สันคอหมูชีวาสไลซ์(ตรา ยูฟาร์ม) 250 กรัม</v>
      </c>
      <c r="E10">
        <f ca="1">SUMIFS('LOTUS 11.00'!X:X, 'LOTUS 11.00'!U:U,C10, 'LOTUS 11.00'!V:V, D10, 'LOTUS 11.00'!C:C, $D$2)</f>
        <v>0</v>
      </c>
      <c r="F10">
        <f ca="1">SUMIFS('LOTUS 12.00'!X:X, 'LOTUS 12.00'!U:U,C10, 'LOTUS 12.00'!V:V, D10, 'LOTUS 12.00'!C:C, $D$2)</f>
        <v>0</v>
      </c>
      <c r="G10">
        <f>SUMIFS('LOTUS 13.00'!X:X, 'LOTUS 13.00'!U:U,C10, 'LOTUS 13.00'!V:V, D10)</f>
        <v>2</v>
      </c>
      <c r="H10">
        <f ca="1">SUMIFS('LOTUS 13.00'!Z:Z, 'LOTUS 13.00'!U:U,C10, 'LOTUS 13.00'!V:V, D10, 'LOTUS 13.00'!C:C, $D$2)</f>
        <v>0</v>
      </c>
      <c r="I10">
        <v>0</v>
      </c>
      <c r="J10">
        <v>0</v>
      </c>
      <c r="K10">
        <f t="shared" si="0"/>
        <v>2</v>
      </c>
    </row>
    <row r="11" spans="1:13" ht="15" customHeight="1">
      <c r="A11" t="str">
        <f>_xlfn.XLOOKUP(TEXT(C11,0),Master_สายพาน!C:C,Master_สายพาน!E:E,"")</f>
        <v>Step3</v>
      </c>
      <c r="B11" t="str">
        <f>_xlfn.XLOOKUP(TEXT(C11,0),Master_สายพาน!C:C,Master_สายพาน!B:B,"")</f>
        <v>สไลด์</v>
      </c>
      <c r="C11" t="str">
        <f>_xlfn.XLOOKUP(D11,Master_สายพาน!D:D,Master_สายพาน!C:C,"")</f>
        <v>23109351</v>
      </c>
      <c r="D11" t="str">
        <v>สามชั้นหมูชีวาสไลซ์(ตรา ยูฟาร์ม)250 กรัม</v>
      </c>
      <c r="E11">
        <f ca="1">SUMIFS('LOTUS 11.00'!X:X, 'LOTUS 11.00'!U:U,C11, 'LOTUS 11.00'!V:V, D11, 'LOTUS 11.00'!C:C, $D$2)</f>
        <v>0</v>
      </c>
      <c r="F11">
        <f ca="1">SUMIFS('LOTUS 12.00'!X:X, 'LOTUS 12.00'!U:U,C11, 'LOTUS 12.00'!V:V, D11, 'LOTUS 12.00'!C:C, $D$2)</f>
        <v>0</v>
      </c>
      <c r="G11">
        <f>SUMIFS('LOTUS 13.00'!X:X, 'LOTUS 13.00'!U:U,C11, 'LOTUS 13.00'!V:V, D11)</f>
        <v>1</v>
      </c>
      <c r="H11">
        <f ca="1">SUMIFS('LOTUS 13.00'!Z:Z, 'LOTUS 13.00'!U:U,C11, 'LOTUS 13.00'!V:V, D11, 'LOTUS 13.00'!C:C, $D$2)</f>
        <v>0</v>
      </c>
      <c r="I11">
        <v>0</v>
      </c>
      <c r="J11">
        <v>0</v>
      </c>
      <c r="K11">
        <f t="shared" si="0"/>
        <v>1</v>
      </c>
    </row>
    <row r="12" spans="1:13" ht="15" customHeight="1">
      <c r="A12" t="str">
        <f>_xlfn.XLOOKUP(TEXT(C12,0),Master_สายพาน!C:C,Master_สายพาน!E:E,"")</f>
        <v>Step3</v>
      </c>
      <c r="B12" t="str">
        <f>_xlfn.XLOOKUP(TEXT(C12,0),Master_สายพาน!C:C,Master_สายพาน!B:B,"")</f>
        <v>สไลด์</v>
      </c>
      <c r="C12" t="str">
        <f>_xlfn.XLOOKUP(D12,Master_สายพาน!D:D,Master_สายพาน!C:C,"")</f>
        <v>23109352</v>
      </c>
      <c r="D12" t="str">
        <v>สันนอกหมูชีวาสไลซ์(ตรา ยูฟาร์ม) 250 กรัม</v>
      </c>
      <c r="E12">
        <f ca="1">SUMIFS('LOTUS 11.00'!X:X, 'LOTUS 11.00'!U:U,C12, 'LOTUS 11.00'!V:V, D12, 'LOTUS 11.00'!C:C, $D$2)</f>
        <v>0</v>
      </c>
      <c r="F12">
        <f ca="1">SUMIFS('LOTUS 12.00'!X:X, 'LOTUS 12.00'!U:U,C12, 'LOTUS 12.00'!V:V, D12, 'LOTUS 12.00'!C:C, $D$2)</f>
        <v>0</v>
      </c>
      <c r="G12">
        <f>SUMIFS('LOTUS 13.00'!X:X, 'LOTUS 13.00'!U:U,C12, 'LOTUS 13.00'!V:V, D12)</f>
        <v>2</v>
      </c>
      <c r="H12">
        <f ca="1">SUMIFS('LOTUS 13.00'!Z:Z, 'LOTUS 13.00'!U:U,C12, 'LOTUS 13.00'!V:V, D12, 'LOTUS 13.00'!C:C, $D$2)</f>
        <v>0</v>
      </c>
      <c r="I12">
        <v>0</v>
      </c>
      <c r="J12">
        <v>0</v>
      </c>
      <c r="K12">
        <f t="shared" si="0"/>
        <v>2</v>
      </c>
    </row>
    <row r="13" spans="1:13" ht="15" customHeight="1">
      <c r="A13" t="str">
        <f>_xlfn.XLOOKUP(TEXT(C13,0),Master_สายพาน!C:C,Master_สายพาน!E:E,"")</f>
        <v>Step3</v>
      </c>
      <c r="B13" t="str">
        <f>_xlfn.XLOOKUP(TEXT(C13,0),Master_สายพาน!C:C,Master_สายพาน!B:B,"")</f>
        <v>สไลด์</v>
      </c>
      <c r="C13" t="str">
        <f>_xlfn.XLOOKUP(D13,Master_สายพาน!D:D,Master_สายพาน!C:C,"")</f>
        <v>23028090</v>
      </c>
      <c r="D13" t="str">
        <v>สันนอกหมูสไลซ์อนามัยซีพี 500 กรัม</v>
      </c>
      <c r="E13">
        <f ca="1">SUMIFS('LOTUS 11.00'!X:X, 'LOTUS 11.00'!U:U,C13, 'LOTUS 11.00'!V:V, D13, 'LOTUS 11.00'!C:C, $D$2)</f>
        <v>0</v>
      </c>
      <c r="F13">
        <f ca="1">SUMIFS('LOTUS 12.00'!X:X, 'LOTUS 12.00'!U:U,C13, 'LOTUS 12.00'!V:V, D13, 'LOTUS 12.00'!C:C, $D$2)</f>
        <v>0</v>
      </c>
      <c r="G13">
        <f>SUMIFS('LOTUS 13.00'!X:X, 'LOTUS 13.00'!U:U,C13, 'LOTUS 13.00'!V:V, D13)</f>
        <v>1</v>
      </c>
      <c r="H13">
        <f ca="1">SUMIFS('LOTUS 13.00'!Z:Z, 'LOTUS 13.00'!U:U,C13, 'LOTUS 13.00'!V:V, D13, 'LOTUS 13.00'!C:C, $D$2)</f>
        <v>0</v>
      </c>
      <c r="I13">
        <v>0</v>
      </c>
      <c r="J13">
        <v>0</v>
      </c>
      <c r="K13">
        <f t="shared" si="0"/>
        <v>1</v>
      </c>
    </row>
    <row r="14" spans="1:13" ht="15" customHeight="1">
      <c r="A14" t="str">
        <f>_xlfn.XLOOKUP(TEXT(C14,0),Master_สายพาน!C:C,Master_สายพาน!E:E,"")</f>
        <v>Step1</v>
      </c>
      <c r="B14" t="str">
        <f>_xlfn.XLOOKUP(TEXT(C14,0),Master_สายพาน!C:C,Master_สายพาน!B:B,"")</f>
        <v>เครื่องใน</v>
      </c>
      <c r="C14" t="str">
        <f>_xlfn.XLOOKUP(D14,Master_สายพาน!D:D,Master_สายพาน!C:C,"")</f>
        <v>23000186</v>
      </c>
      <c r="D14" t="str">
        <v>ขั้วตับหมู</v>
      </c>
      <c r="E14">
        <f ca="1">SUMIFS('LOTUS 11.00'!X:X, 'LOTUS 11.00'!U:U,C14, 'LOTUS 11.00'!V:V, D14, 'LOTUS 11.00'!C:C, $D$2)</f>
        <v>0</v>
      </c>
      <c r="F14">
        <f ca="1">SUMIFS('LOTUS 12.00'!X:X, 'LOTUS 12.00'!U:U,C14, 'LOTUS 12.00'!V:V, D14, 'LOTUS 12.00'!C:C, $D$2)</f>
        <v>0</v>
      </c>
      <c r="G14">
        <f>SUMIFS('LOTUS 13.00'!X:X, 'LOTUS 13.00'!U:U,C14, 'LOTUS 13.00'!V:V, D14)</f>
        <v>96</v>
      </c>
      <c r="H14">
        <f ca="1">SUMIFS('LOTUS 13.00'!Z:Z, 'LOTUS 13.00'!U:U,C14, 'LOTUS 13.00'!V:V, D14, 'LOTUS 13.00'!C:C, $D$2)</f>
        <v>0</v>
      </c>
      <c r="I14">
        <v>0</v>
      </c>
      <c r="J14">
        <v>0</v>
      </c>
      <c r="K14">
        <f t="shared" si="0"/>
        <v>96</v>
      </c>
    </row>
    <row r="15" spans="1:13" ht="15" customHeight="1">
      <c r="A15" t="str">
        <f>_xlfn.XLOOKUP(TEXT(C15,0),Master_สายพาน!C:C,Master_สายพาน!E:E,"")</f>
        <v>Step1</v>
      </c>
      <c r="B15" t="str">
        <f>_xlfn.XLOOKUP(TEXT(C15,0),Master_สายพาน!C:C,Master_สายพาน!B:B,"")</f>
        <v>เครื่องใน</v>
      </c>
      <c r="C15" t="str">
        <f>_xlfn.XLOOKUP(D15,Master_สายพาน!D:D,Master_สายพาน!C:C,"")</f>
        <v>23000191</v>
      </c>
      <c r="D15" t="str">
        <v>ไส้อ่อน</v>
      </c>
      <c r="E15">
        <f ca="1">SUMIFS('LOTUS 11.00'!X:X, 'LOTUS 11.00'!U:U,C15, 'LOTUS 11.00'!V:V, D15, 'LOTUS 11.00'!C:C, $D$2)</f>
        <v>0</v>
      </c>
      <c r="F15">
        <f ca="1">SUMIFS('LOTUS 12.00'!X:X, 'LOTUS 12.00'!U:U,C15, 'LOTUS 12.00'!V:V, D15, 'LOTUS 12.00'!C:C, $D$2)</f>
        <v>0</v>
      </c>
      <c r="G15">
        <f>SUMIFS('LOTUS 13.00'!X:X, 'LOTUS 13.00'!U:U,C15, 'LOTUS 13.00'!V:V, D15)</f>
        <v>64</v>
      </c>
      <c r="H15">
        <f ca="1">SUMIFS('LOTUS 13.00'!Z:Z, 'LOTUS 13.00'!U:U,C15, 'LOTUS 13.00'!V:V, D15, 'LOTUS 13.00'!C:C, $D$2)</f>
        <v>0</v>
      </c>
      <c r="I15">
        <v>0</v>
      </c>
      <c r="J15">
        <v>0</v>
      </c>
      <c r="K15">
        <f t="shared" si="0"/>
        <v>64</v>
      </c>
    </row>
    <row r="16" spans="1:13" ht="15" customHeight="1">
      <c r="A16" t="str">
        <f>_xlfn.XLOOKUP(TEXT(C16,0),Master_สายพาน!C:C,Master_สายพาน!E:E,"")</f>
        <v>Step1</v>
      </c>
      <c r="B16" t="str">
        <f>_xlfn.XLOOKUP(TEXT(C16,0),Master_สายพาน!C:C,Master_สายพาน!B:B,"")</f>
        <v>เครื่องใน</v>
      </c>
      <c r="C16" t="str">
        <f>_xlfn.XLOOKUP(D16,Master_สายพาน!D:D,Master_สายพาน!C:C,"")</f>
        <v>23000188</v>
      </c>
      <c r="D16" t="str">
        <v>ตับหมู</v>
      </c>
      <c r="E16">
        <f ca="1">SUMIFS('LOTUS 11.00'!X:X, 'LOTUS 11.00'!U:U,C16, 'LOTUS 11.00'!V:V, D16, 'LOTUS 11.00'!C:C, $D$2)</f>
        <v>0</v>
      </c>
      <c r="F16">
        <f ca="1">SUMIFS('LOTUS 12.00'!X:X, 'LOTUS 12.00'!U:U,C16, 'LOTUS 12.00'!V:V, D16, 'LOTUS 12.00'!C:C, $D$2)</f>
        <v>0</v>
      </c>
      <c r="G16">
        <f>SUMIFS('LOTUS 13.00'!X:X, 'LOTUS 13.00'!U:U,C16, 'LOTUS 13.00'!V:V, D16)</f>
        <v>92</v>
      </c>
      <c r="H16">
        <f ca="1">SUMIFS('LOTUS 13.00'!Z:Z, 'LOTUS 13.00'!U:U,C16, 'LOTUS 13.00'!V:V, D16, 'LOTUS 13.00'!C:C, $D$2)</f>
        <v>0</v>
      </c>
      <c r="I16">
        <v>0</v>
      </c>
      <c r="J16">
        <v>0</v>
      </c>
      <c r="K16">
        <f t="shared" si="0"/>
        <v>92</v>
      </c>
    </row>
    <row r="17" spans="1:11" ht="15" customHeight="1">
      <c r="A17" t="str">
        <f>_xlfn.XLOOKUP(TEXT(C17,0),Master_สายพาน!C:C,Master_สายพาน!E:E,"")</f>
        <v>Step3</v>
      </c>
      <c r="B17" t="str">
        <f>_xlfn.XLOOKUP(TEXT(C17,0),Master_สายพาน!C:C,Master_สายพาน!B:B,"")</f>
        <v>สามชั้นพิเศษ</v>
      </c>
      <c r="C17" t="str">
        <f>_xlfn.XLOOKUP(D17,Master_สายพาน!D:D,Master_สายพาน!C:C,"")</f>
        <v>23086968</v>
      </c>
      <c r="D17" t="str">
        <v>สามชั้นตัดเส้น SIS กก.ละ</v>
      </c>
      <c r="E17">
        <f ca="1">SUMIFS('LOTUS 11.00'!X:X, 'LOTUS 11.00'!U:U,C17, 'LOTUS 11.00'!V:V, D17, 'LOTUS 11.00'!C:C, $D$2)</f>
        <v>0</v>
      </c>
      <c r="F17">
        <f ca="1">SUMIFS('LOTUS 12.00'!X:X, 'LOTUS 12.00'!U:U,C17, 'LOTUS 12.00'!V:V, D17, 'LOTUS 12.00'!C:C, $D$2)</f>
        <v>0</v>
      </c>
      <c r="G17">
        <f>SUMIFS('LOTUS 13.00'!X:X, 'LOTUS 13.00'!U:U,C17, 'LOTUS 13.00'!V:V, D17)</f>
        <v>753</v>
      </c>
      <c r="H17">
        <f ca="1">SUMIFS('LOTUS 13.00'!Z:Z, 'LOTUS 13.00'!U:U,C17, 'LOTUS 13.00'!V:V, D17, 'LOTUS 13.00'!C:C, $D$2)</f>
        <v>0</v>
      </c>
      <c r="I17">
        <v>0</v>
      </c>
      <c r="J17">
        <v>0</v>
      </c>
      <c r="K17">
        <f t="shared" si="0"/>
        <v>753</v>
      </c>
    </row>
    <row r="18" spans="1:11" ht="15" customHeight="1">
      <c r="A18" t="str">
        <f>_xlfn.XLOOKUP(TEXT(C18,0),Master_สายพาน!C:C,Master_สายพาน!E:E,"")</f>
        <v>Step2</v>
      </c>
      <c r="B18" t="str">
        <f>_xlfn.XLOOKUP(TEXT(C18,0),Master_สายพาน!C:C,Master_สายพาน!B:B,"")</f>
        <v>ต้มเลือด</v>
      </c>
      <c r="C18" t="str">
        <f>_xlfn.XLOOKUP(D18,Master_สายพาน!D:D,Master_สายพาน!C:C,"")</f>
        <v>23084674</v>
      </c>
      <c r="D18" t="str">
        <v>เลือดหมูก้อนปรุงรสพาสเจอร์ไรซ์400กรัม-C</v>
      </c>
      <c r="E18">
        <f ca="1">SUMIFS('LOTUS 11.00'!X:X, 'LOTUS 11.00'!U:U,C18, 'LOTUS 11.00'!V:V, D18, 'LOTUS 11.00'!C:C, $D$2)</f>
        <v>0</v>
      </c>
      <c r="F18">
        <f ca="1">SUMIFS('LOTUS 12.00'!X:X, 'LOTUS 12.00'!U:U,C18, 'LOTUS 12.00'!V:V, D18, 'LOTUS 12.00'!C:C, $D$2)</f>
        <v>0</v>
      </c>
      <c r="G18">
        <f>SUMIFS('LOTUS 13.00'!X:X, 'LOTUS 13.00'!U:U,C18, 'LOTUS 13.00'!V:V, D18)</f>
        <v>55.999999999999993</v>
      </c>
      <c r="H18">
        <f ca="1">SUMIFS('LOTUS 13.00'!Z:Z, 'LOTUS 13.00'!U:U,C18, 'LOTUS 13.00'!V:V, D18, 'LOTUS 13.00'!C:C, $D$2)</f>
        <v>0</v>
      </c>
      <c r="I18">
        <v>0</v>
      </c>
      <c r="J18">
        <v>0</v>
      </c>
      <c r="K18">
        <f t="shared" si="0"/>
        <v>55.999999999999993</v>
      </c>
    </row>
    <row r="19" spans="1:11" ht="15" customHeight="1">
      <c r="A19" t="str">
        <f>_xlfn.XLOOKUP(TEXT(C19,0),Master_สายพาน!C:C,Master_สายพาน!E:E,"")</f>
        <v>Step2</v>
      </c>
      <c r="B19" t="str">
        <f>_xlfn.XLOOKUP(TEXT(C19,0),Master_สายพาน!C:C,Master_สายพาน!B:B,"")</f>
        <v>เครื่องใน</v>
      </c>
      <c r="C19" t="str">
        <f>_xlfn.XLOOKUP(D19,Master_สายพาน!D:D,Master_สายพาน!C:C,"")</f>
        <v>23090977</v>
      </c>
      <c r="D19" t="str">
        <v>ตับหมู SIS กก.ละ</v>
      </c>
      <c r="E19">
        <f ca="1">SUMIFS('LOTUS 11.00'!X:X, 'LOTUS 11.00'!U:U,C19, 'LOTUS 11.00'!V:V, D19, 'LOTUS 11.00'!C:C, $D$2)</f>
        <v>0</v>
      </c>
      <c r="F19">
        <f ca="1">SUMIFS('LOTUS 12.00'!X:X, 'LOTUS 12.00'!U:U,C19, 'LOTUS 12.00'!V:V, D19, 'LOTUS 12.00'!C:C, $D$2)</f>
        <v>0</v>
      </c>
      <c r="G19">
        <f>SUMIFS('LOTUS 13.00'!X:X, 'LOTUS 13.00'!U:U,C19, 'LOTUS 13.00'!V:V, D19)</f>
        <v>111</v>
      </c>
      <c r="H19">
        <f ca="1">SUMIFS('LOTUS 13.00'!Z:Z, 'LOTUS 13.00'!U:U,C19, 'LOTUS 13.00'!V:V, D19, 'LOTUS 13.00'!C:C, $D$2)</f>
        <v>0</v>
      </c>
      <c r="I19">
        <v>0</v>
      </c>
      <c r="J19">
        <v>0</v>
      </c>
      <c r="K19">
        <f t="shared" si="0"/>
        <v>111</v>
      </c>
    </row>
    <row r="20" spans="1:11" ht="15" customHeight="1">
      <c r="A20" t="str">
        <f>_xlfn.XLOOKUP(TEXT(C20,0),Master_สายพาน!C:C,Master_สายพาน!E:E,"")</f>
        <v>Step3</v>
      </c>
      <c r="B20" t="str">
        <f>_xlfn.XLOOKUP(TEXT(C20,0),Master_สายพาน!C:C,Master_สายพาน!B:B,"")</f>
        <v>บด</v>
      </c>
      <c r="C20" t="str">
        <f>_xlfn.XLOOKUP(D20,Master_สายพาน!D:D,Master_สายพาน!C:C,"")</f>
        <v>23039556</v>
      </c>
      <c r="D20" t="str">
        <v>หมูบดปนมัน 30 %</v>
      </c>
      <c r="E20">
        <f ca="1">SUMIFS('LOTUS 11.00'!X:X, 'LOTUS 11.00'!U:U,C20, 'LOTUS 11.00'!V:V, D20, 'LOTUS 11.00'!C:C, $D$2)</f>
        <v>0</v>
      </c>
      <c r="F20">
        <f ca="1">SUMIFS('LOTUS 12.00'!X:X, 'LOTUS 12.00'!U:U,C20, 'LOTUS 12.00'!V:V, D20, 'LOTUS 12.00'!C:C, $D$2)</f>
        <v>0</v>
      </c>
      <c r="G20">
        <f>SUMIFS('LOTUS 13.00'!X:X, 'LOTUS 13.00'!U:U,C20, 'LOTUS 13.00'!V:V, D20)</f>
        <v>1590</v>
      </c>
      <c r="H20">
        <f ca="1">SUMIFS('LOTUS 13.00'!Z:Z, 'LOTUS 13.00'!U:U,C20, 'LOTUS 13.00'!V:V, D20, 'LOTUS 13.00'!C:C, $D$2)</f>
        <v>0</v>
      </c>
      <c r="I20">
        <v>0</v>
      </c>
      <c r="J20">
        <v>0</v>
      </c>
      <c r="K20">
        <f t="shared" si="0"/>
        <v>1590</v>
      </c>
    </row>
    <row r="21" spans="1:11" ht="15" customHeight="1">
      <c r="A21" t="str">
        <f>_xlfn.XLOOKUP(TEXT(C21,0),Master_สายพาน!C:C,Master_สายพาน!E:E,"")</f>
        <v>Step3</v>
      </c>
      <c r="B21" t="str">
        <f>_xlfn.XLOOKUP(TEXT(C21,0),Master_สายพาน!C:C,Master_สายพาน!B:B,"")</f>
        <v>ไหล่พิเศษ</v>
      </c>
      <c r="C21" t="str">
        <f>_xlfn.XLOOKUP(D21,Master_สายพาน!D:D,Master_สายพาน!C:C,"")</f>
        <v>23086963</v>
      </c>
      <c r="D21" t="str">
        <v>เนื้อแดงแต่งตัดชิ้น SIS กก.ละ</v>
      </c>
      <c r="E21">
        <f ca="1">SUMIFS('LOTUS 11.00'!X:X, 'LOTUS 11.00'!U:U,C21, 'LOTUS 11.00'!V:V, D21, 'LOTUS 11.00'!C:C, $D$2)</f>
        <v>0</v>
      </c>
      <c r="F21">
        <f ca="1">SUMIFS('LOTUS 12.00'!X:X, 'LOTUS 12.00'!U:U,C21, 'LOTUS 12.00'!V:V, D21, 'LOTUS 12.00'!C:C, $D$2)</f>
        <v>0</v>
      </c>
      <c r="G21">
        <f>SUMIFS('LOTUS 13.00'!X:X, 'LOTUS 13.00'!U:U,C21, 'LOTUS 13.00'!V:V, D21)</f>
        <v>780</v>
      </c>
      <c r="H21">
        <f ca="1">SUMIFS('LOTUS 13.00'!Z:Z, 'LOTUS 13.00'!U:U,C21, 'LOTUS 13.00'!V:V, D21, 'LOTUS 13.00'!C:C, $D$2)</f>
        <v>0</v>
      </c>
      <c r="I21">
        <v>0</v>
      </c>
      <c r="J21">
        <v>0</v>
      </c>
      <c r="K21">
        <f t="shared" si="0"/>
        <v>780</v>
      </c>
    </row>
    <row r="22" spans="1:11" ht="15" customHeight="1">
      <c r="A22" t="str">
        <f>_xlfn.XLOOKUP(TEXT(C22,0),Master_สายพาน!C:C,Master_สายพาน!E:E,"")</f>
        <v>Step3</v>
      </c>
      <c r="B22" t="str">
        <f>_xlfn.XLOOKUP(TEXT(C22,0),Master_สายพาน!C:C,Master_สายพาน!B:B,"")</f>
        <v>สะโพกพิเศษ</v>
      </c>
      <c r="C22" t="str">
        <f>_xlfn.XLOOKUP(D22,Master_สายพาน!D:D,Master_สายพาน!C:C,"")</f>
        <v>23086964</v>
      </c>
      <c r="D22" t="str">
        <v>สะโพกแต่งตัดชิ้น SIS กก.ละ</v>
      </c>
      <c r="E22">
        <f ca="1">SUMIFS('LOTUS 11.00'!X:X, 'LOTUS 11.00'!U:U,C22, 'LOTUS 11.00'!V:V, D22, 'LOTUS 11.00'!C:C, $D$2)</f>
        <v>0</v>
      </c>
      <c r="F22">
        <f ca="1">SUMIFS('LOTUS 12.00'!X:X, 'LOTUS 12.00'!U:U,C22, 'LOTUS 12.00'!V:V, D22, 'LOTUS 12.00'!C:C, $D$2)</f>
        <v>0</v>
      </c>
      <c r="G22">
        <f>SUMIFS('LOTUS 13.00'!X:X, 'LOTUS 13.00'!U:U,C22, 'LOTUS 13.00'!V:V, D22)</f>
        <v>1557</v>
      </c>
      <c r="H22">
        <f ca="1">SUMIFS('LOTUS 13.00'!Z:Z, 'LOTUS 13.00'!U:U,C22, 'LOTUS 13.00'!V:V, D22, 'LOTUS 13.00'!C:C, $D$2)</f>
        <v>0</v>
      </c>
      <c r="I22">
        <v>0</v>
      </c>
      <c r="J22">
        <v>0</v>
      </c>
      <c r="K22">
        <f t="shared" si="0"/>
        <v>1557</v>
      </c>
    </row>
    <row r="23" spans="1:11" ht="15" customHeight="1">
      <c r="A23" t="str">
        <f>_xlfn.XLOOKUP(TEXT(C23,0),Master_สายพาน!C:C,Master_สายพาน!E:E,"")</f>
        <v>Step2</v>
      </c>
      <c r="B23" t="str">
        <f>_xlfn.XLOOKUP(TEXT(C23,0),Master_สายพาน!C:C,Master_สายพาน!B:B,"")</f>
        <v>สามชั้น</v>
      </c>
      <c r="C23" t="str">
        <f>_xlfn.XLOOKUP(D23,Master_สายพาน!D:D,Master_สายพาน!C:C,"")</f>
        <v>23090967</v>
      </c>
      <c r="D23" t="str">
        <v>กระดูกซุป SIS กก.ละ</v>
      </c>
      <c r="E23">
        <f ca="1">SUMIFS('LOTUS 11.00'!X:X, 'LOTUS 11.00'!U:U,C23, 'LOTUS 11.00'!V:V, D23, 'LOTUS 11.00'!C:C, $D$2)</f>
        <v>0</v>
      </c>
      <c r="F23">
        <f ca="1">SUMIFS('LOTUS 12.00'!X:X, 'LOTUS 12.00'!U:U,C23, 'LOTUS 12.00'!V:V, D23, 'LOTUS 12.00'!C:C, $D$2)</f>
        <v>0</v>
      </c>
      <c r="G23">
        <f>SUMIFS('LOTUS 13.00'!X:X, 'LOTUS 13.00'!U:U,C23, 'LOTUS 13.00'!V:V, D23)</f>
        <v>294</v>
      </c>
      <c r="H23">
        <f ca="1">SUMIFS('LOTUS 13.00'!Z:Z, 'LOTUS 13.00'!U:U,C23, 'LOTUS 13.00'!V:V, D23, 'LOTUS 13.00'!C:C, $D$2)</f>
        <v>0</v>
      </c>
      <c r="I23">
        <v>0</v>
      </c>
      <c r="J23">
        <v>0</v>
      </c>
      <c r="K23">
        <f t="shared" si="0"/>
        <v>294</v>
      </c>
    </row>
    <row r="24" spans="1:11" ht="15" customHeight="1">
      <c r="A24" t="str">
        <f>_xlfn.XLOOKUP(TEXT(C24,0),Master_สายพาน!C:C,Master_สายพาน!E:E,"")</f>
        <v>Step3</v>
      </c>
      <c r="B24" t="str">
        <f>_xlfn.XLOOKUP(TEXT(C24,0),Master_สายพาน!C:C,Master_สายพาน!B:B,"")</f>
        <v>สไลด์</v>
      </c>
      <c r="C24" t="str">
        <f>_xlfn.XLOOKUP(D24,Master_สายพาน!D:D,Master_สายพาน!C:C,"")</f>
        <v>23090984</v>
      </c>
      <c r="D24" t="str">
        <v>สันนอกสไลซ์ SIS กก.ละ</v>
      </c>
      <c r="E24">
        <f ca="1">SUMIFS('LOTUS 11.00'!X:X, 'LOTUS 11.00'!U:U,C24, 'LOTUS 11.00'!V:V, D24, 'LOTUS 11.00'!C:C, $D$2)</f>
        <v>0</v>
      </c>
      <c r="F24">
        <f ca="1">SUMIFS('LOTUS 12.00'!X:X, 'LOTUS 12.00'!U:U,C24, 'LOTUS 12.00'!V:V, D24, 'LOTUS 12.00'!C:C, $D$2)</f>
        <v>0</v>
      </c>
      <c r="G24">
        <f>SUMIFS('LOTUS 13.00'!X:X, 'LOTUS 13.00'!U:U,C24, 'LOTUS 13.00'!V:V, D24)</f>
        <v>333</v>
      </c>
      <c r="H24">
        <f ca="1">SUMIFS('LOTUS 13.00'!Z:Z, 'LOTUS 13.00'!U:U,C24, 'LOTUS 13.00'!V:V, D24, 'LOTUS 13.00'!C:C, $D$2)</f>
        <v>0</v>
      </c>
      <c r="I24">
        <v>0</v>
      </c>
      <c r="J24">
        <v>0</v>
      </c>
      <c r="K24">
        <f t="shared" si="0"/>
        <v>333</v>
      </c>
    </row>
    <row r="25" spans="1:11" ht="14.25">
      <c r="A25" t="str">
        <f>_xlfn.XLOOKUP(TEXT(C25,0),Master_สายพาน!C:C,Master_สายพาน!E:E,"")</f>
        <v>Step3</v>
      </c>
      <c r="B25" t="str">
        <f>_xlfn.XLOOKUP(TEXT(C25,0),Master_สายพาน!C:C,Master_สายพาน!B:B,"")</f>
        <v>สามชั้นพิเศษ</v>
      </c>
      <c r="C25" t="str">
        <f>_xlfn.XLOOKUP(D25,Master_สายพาน!D:D,Master_สายพาน!C:C,"")</f>
        <v>23086966</v>
      </c>
      <c r="D25" t="str">
        <v>สันในแต่ง SIS กก.ละ</v>
      </c>
      <c r="E25">
        <f ca="1">SUMIFS('LOTUS 11.00'!X:X, 'LOTUS 11.00'!U:U,C25, 'LOTUS 11.00'!V:V, D25, 'LOTUS 11.00'!C:C, $D$2)</f>
        <v>0</v>
      </c>
      <c r="F25">
        <f ca="1">SUMIFS('LOTUS 12.00'!X:X, 'LOTUS 12.00'!U:U,C25, 'LOTUS 12.00'!V:V, D25, 'LOTUS 12.00'!C:C, $D$2)</f>
        <v>0</v>
      </c>
      <c r="G25">
        <f>SUMIFS('LOTUS 13.00'!X:X, 'LOTUS 13.00'!U:U,C25, 'LOTUS 13.00'!V:V, D25)</f>
        <v>189</v>
      </c>
      <c r="H25">
        <f ca="1">SUMIFS('LOTUS 13.00'!Z:Z, 'LOTUS 13.00'!U:U,C25, 'LOTUS 13.00'!V:V, D25, 'LOTUS 13.00'!C:C, $D$2)</f>
        <v>0</v>
      </c>
      <c r="I25">
        <v>0</v>
      </c>
      <c r="J25">
        <v>0</v>
      </c>
      <c r="K25">
        <f t="shared" si="0"/>
        <v>189</v>
      </c>
    </row>
    <row r="26" spans="1:11" ht="14.25">
      <c r="A26" t="str">
        <f>_xlfn.XLOOKUP(TEXT(C26,0),Master_สายพาน!C:C,Master_สายพาน!E:E,"")</f>
        <v>Step3</v>
      </c>
      <c r="B26" t="str">
        <f>_xlfn.XLOOKUP(TEXT(C26,0),Master_สายพาน!C:C,Master_สายพาน!B:B,"")</f>
        <v>ไหล่พิเศษ</v>
      </c>
      <c r="C26" t="str">
        <f>_xlfn.XLOOKUP(D26,Master_สายพาน!D:D,Master_สายพาน!C:C,"")</f>
        <v>23086967</v>
      </c>
      <c r="D26" t="str">
        <v>สันคอแต่งตัดชิ้น SIS กก.ละ</v>
      </c>
      <c r="E26">
        <f ca="1">SUMIFS('LOTUS 11.00'!X:X, 'LOTUS 11.00'!U:U,C26, 'LOTUS 11.00'!V:V, D26, 'LOTUS 11.00'!C:C, $D$2)</f>
        <v>0</v>
      </c>
      <c r="F26">
        <f ca="1">SUMIFS('LOTUS 12.00'!X:X, 'LOTUS 12.00'!U:U,C26, 'LOTUS 12.00'!V:V, D26, 'LOTUS 12.00'!C:C, $D$2)</f>
        <v>0</v>
      </c>
      <c r="G26">
        <f>SUMIFS('LOTUS 13.00'!X:X, 'LOTUS 13.00'!U:U,C26, 'LOTUS 13.00'!V:V, D26)</f>
        <v>192</v>
      </c>
      <c r="H26">
        <f ca="1">SUMIFS('LOTUS 13.00'!Z:Z, 'LOTUS 13.00'!U:U,C26, 'LOTUS 13.00'!V:V, D26, 'LOTUS 13.00'!C:C, $D$2)</f>
        <v>0</v>
      </c>
      <c r="I26">
        <v>0</v>
      </c>
      <c r="J26">
        <v>0</v>
      </c>
      <c r="K26">
        <f t="shared" si="0"/>
        <v>192</v>
      </c>
    </row>
    <row r="27" spans="1:11" ht="14.25">
      <c r="A27" t="str">
        <f>_xlfn.XLOOKUP(TEXT(C27,0),Master_สายพาน!C:C,Master_สายพาน!E:E,"")</f>
        <v>Step3</v>
      </c>
      <c r="B27" t="str">
        <f>_xlfn.XLOOKUP(TEXT(C27,0),Master_สายพาน!C:C,Master_สายพาน!B:B,"")</f>
        <v>สามชั้นพิเศษ</v>
      </c>
      <c r="C27" t="str">
        <f>_xlfn.XLOOKUP(D27,Master_สายพาน!D:D,Master_สายพาน!C:C,"")</f>
        <v>23086965</v>
      </c>
      <c r="D27" t="str">
        <v>สันนอกแต่งตัดชิ้น SIS กก.ละ</v>
      </c>
      <c r="E27">
        <f ca="1">SUMIFS('LOTUS 11.00'!X:X, 'LOTUS 11.00'!U:U,C27, 'LOTUS 11.00'!V:V, D27, 'LOTUS 11.00'!C:C, $D$2)</f>
        <v>0</v>
      </c>
      <c r="F27">
        <f ca="1">SUMIFS('LOTUS 12.00'!X:X, 'LOTUS 12.00'!U:U,C27, 'LOTUS 12.00'!V:V, D27, 'LOTUS 12.00'!C:C, $D$2)</f>
        <v>0</v>
      </c>
      <c r="G27">
        <f>SUMIFS('LOTUS 13.00'!X:X, 'LOTUS 13.00'!U:U,C27, 'LOTUS 13.00'!V:V, D27)</f>
        <v>411</v>
      </c>
      <c r="H27">
        <f ca="1">SUMIFS('LOTUS 13.00'!Z:Z, 'LOTUS 13.00'!U:U,C27, 'LOTUS 13.00'!V:V, D27, 'LOTUS 13.00'!C:C, $D$2)</f>
        <v>0</v>
      </c>
      <c r="I27">
        <v>0</v>
      </c>
      <c r="J27">
        <v>0</v>
      </c>
      <c r="K27">
        <f t="shared" si="0"/>
        <v>411</v>
      </c>
    </row>
    <row r="28" spans="1:11" ht="14.25">
      <c r="A28" t="str">
        <f>_xlfn.XLOOKUP(TEXT(C28,0),Master_สายพาน!C:C,Master_สายพาน!E:E,"")</f>
        <v>Step3</v>
      </c>
      <c r="B28" t="str">
        <f>_xlfn.XLOOKUP(TEXT(C28,0),Master_สายพาน!C:C,Master_สายพาน!B:B,"")</f>
        <v>สะโพกพิเศษ</v>
      </c>
      <c r="C28" t="str">
        <f>_xlfn.XLOOKUP(D28,Master_สายพาน!D:D,Master_สายพาน!C:C,"")</f>
        <v>23095547</v>
      </c>
      <c r="D28" t="str">
        <v>เนื้อหมูหั่นชิ้น (SIS) กก. ละ</v>
      </c>
      <c r="E28">
        <f ca="1">SUMIFS('LOTUS 11.00'!X:X, 'LOTUS 11.00'!U:U,C28, 'LOTUS 11.00'!V:V, D28, 'LOTUS 11.00'!C:C, $D$2)</f>
        <v>0</v>
      </c>
      <c r="F28">
        <f ca="1">SUMIFS('LOTUS 12.00'!X:X, 'LOTUS 12.00'!U:U,C28, 'LOTUS 12.00'!V:V, D28, 'LOTUS 12.00'!C:C, $D$2)</f>
        <v>0</v>
      </c>
      <c r="G28">
        <f>SUMIFS('LOTUS 13.00'!X:X, 'LOTUS 13.00'!U:U,C28, 'LOTUS 13.00'!V:V, D28)</f>
        <v>342</v>
      </c>
      <c r="H28">
        <f ca="1">SUMIFS('LOTUS 13.00'!Z:Z, 'LOTUS 13.00'!U:U,C28, 'LOTUS 13.00'!V:V, D28, 'LOTUS 13.00'!C:C, $D$2)</f>
        <v>0</v>
      </c>
      <c r="I28">
        <v>0</v>
      </c>
      <c r="J28">
        <v>0</v>
      </c>
      <c r="K28">
        <f t="shared" si="0"/>
        <v>342</v>
      </c>
    </row>
    <row r="29" spans="1:11" ht="14.25">
      <c r="A29" t="str">
        <f>_xlfn.XLOOKUP(TEXT(C29,0),Master_สายพาน!C:C,Master_สายพาน!E:E,"")</f>
        <v>Step3</v>
      </c>
      <c r="B29" t="str">
        <f>_xlfn.XLOOKUP(TEXT(C29,0),Master_สายพาน!C:C,Master_สายพาน!B:B,"")</f>
        <v>สไลด์</v>
      </c>
      <c r="C29" t="str">
        <f>_xlfn.XLOOKUP(D29,Master_สายพาน!D:D,Master_สายพาน!C:C,"")</f>
        <v>23090975</v>
      </c>
      <c r="D29" t="str">
        <v>สามชั้นสไลซ์ SIS กก.ละ</v>
      </c>
      <c r="E29">
        <f ca="1">SUMIFS('LOTUS 11.00'!X:X, 'LOTUS 11.00'!U:U,C29, 'LOTUS 11.00'!V:V, D29, 'LOTUS 11.00'!C:C, $D$2)</f>
        <v>0</v>
      </c>
      <c r="F29">
        <f ca="1">SUMIFS('LOTUS 12.00'!X:X, 'LOTUS 12.00'!U:U,C29, 'LOTUS 12.00'!V:V, D29, 'LOTUS 12.00'!C:C, $D$2)</f>
        <v>0</v>
      </c>
      <c r="G29">
        <f>SUMIFS('LOTUS 13.00'!X:X, 'LOTUS 13.00'!U:U,C29, 'LOTUS 13.00'!V:V, D29)</f>
        <v>516</v>
      </c>
      <c r="H29">
        <f ca="1">SUMIFS('LOTUS 13.00'!Z:Z, 'LOTUS 13.00'!U:U,C29, 'LOTUS 13.00'!V:V, D29, 'LOTUS 13.00'!C:C, $D$2)</f>
        <v>0</v>
      </c>
      <c r="I29">
        <v>0</v>
      </c>
      <c r="J29">
        <v>0</v>
      </c>
      <c r="K29">
        <f t="shared" si="0"/>
        <v>516</v>
      </c>
    </row>
    <row r="30" spans="1:11" ht="14.25">
      <c r="A30" t="str">
        <f>_xlfn.XLOOKUP(TEXT(C30,0),Master_สายพาน!C:C,Master_สายพาน!E:E,"")</f>
        <v>Step3</v>
      </c>
      <c r="B30" t="str">
        <f>_xlfn.XLOOKUP(TEXT(C30,0),Master_สายพาน!C:C,Master_สายพาน!B:B,"")</f>
        <v>สไลด์</v>
      </c>
      <c r="C30" t="str">
        <f>_xlfn.XLOOKUP(D30,Master_สายพาน!D:D,Master_สายพาน!C:C,"")</f>
        <v>23090974</v>
      </c>
      <c r="D30" t="str">
        <v>สันคอสไลซ์ SIS กก.ละ</v>
      </c>
      <c r="E30">
        <f ca="1">SUMIFS('LOTUS 11.00'!X:X, 'LOTUS 11.00'!U:U,C30, 'LOTUS 11.00'!V:V, D30, 'LOTUS 11.00'!C:C, $D$2)</f>
        <v>0</v>
      </c>
      <c r="F30">
        <f ca="1">SUMIFS('LOTUS 12.00'!X:X, 'LOTUS 12.00'!U:U,C30, 'LOTUS 12.00'!V:V, D30, 'LOTUS 12.00'!C:C, $D$2)</f>
        <v>0</v>
      </c>
      <c r="G30">
        <f>SUMIFS('LOTUS 13.00'!X:X, 'LOTUS 13.00'!U:U,C30, 'LOTUS 13.00'!V:V, D30)</f>
        <v>330</v>
      </c>
      <c r="H30">
        <f ca="1">SUMIFS('LOTUS 13.00'!Z:Z, 'LOTUS 13.00'!U:U,C30, 'LOTUS 13.00'!V:V, D30, 'LOTUS 13.00'!C:C, $D$2)</f>
        <v>0</v>
      </c>
      <c r="I30">
        <v>0</v>
      </c>
      <c r="J30">
        <v>0</v>
      </c>
      <c r="K30">
        <f t="shared" si="0"/>
        <v>330</v>
      </c>
    </row>
    <row r="31" spans="1:11" ht="14.25">
      <c r="A31" t="str">
        <f>_xlfn.XLOOKUP(TEXT(C31,0),Master_สายพาน!C:C,Master_สายพาน!E:E,"")</f>
        <v>Step3</v>
      </c>
      <c r="B31" t="str">
        <f>_xlfn.XLOOKUP(TEXT(C31,0),Master_สายพาน!C:C,Master_สายพาน!B:B,"")</f>
        <v>สามชั้นพิเศษ</v>
      </c>
      <c r="C31" t="str">
        <f>_xlfn.XLOOKUP(D31,Master_สายพาน!D:D,Master_สายพาน!C:C,"")</f>
        <v>23086969</v>
      </c>
      <c r="D31" t="str">
        <v>ซี่โครงแข็งตัดเส้น 2 นิ้ว SIS กก.ละ</v>
      </c>
      <c r="E31">
        <f ca="1">SUMIFS('LOTUS 11.00'!X:X, 'LOTUS 11.00'!U:U,C31, 'LOTUS 11.00'!V:V, D31, 'LOTUS 11.00'!C:C, $D$2)</f>
        <v>0</v>
      </c>
      <c r="F31">
        <f ca="1">SUMIFS('LOTUS 12.00'!X:X, 'LOTUS 12.00'!U:U,C31, 'LOTUS 12.00'!V:V, D31, 'LOTUS 12.00'!C:C, $D$2)</f>
        <v>0</v>
      </c>
      <c r="G31">
        <f>SUMIFS('LOTUS 13.00'!X:X, 'LOTUS 13.00'!U:U,C31, 'LOTUS 13.00'!V:V, D31)</f>
        <v>540</v>
      </c>
      <c r="H31">
        <f ca="1">SUMIFS('LOTUS 13.00'!Z:Z, 'LOTUS 13.00'!U:U,C31, 'LOTUS 13.00'!V:V, D31, 'LOTUS 13.00'!C:C, $D$2)</f>
        <v>0</v>
      </c>
      <c r="I31">
        <v>0</v>
      </c>
      <c r="J31">
        <v>0</v>
      </c>
      <c r="K31">
        <f t="shared" si="0"/>
        <v>540</v>
      </c>
    </row>
    <row r="32" spans="1:11" ht="14.25">
      <c r="A32" t="str">
        <f>_xlfn.XLOOKUP(TEXT(C32,0),Master_สายพาน!C:C,Master_สายพาน!E:E,"")</f>
        <v>Step2</v>
      </c>
      <c r="B32" t="str">
        <f>_xlfn.XLOOKUP(TEXT(C32,0),Master_สายพาน!C:C,Master_สายพาน!B:B,"")</f>
        <v>ไหล่</v>
      </c>
      <c r="C32" t="str">
        <f>_xlfn.XLOOKUP(D32,Master_สายพาน!D:D,Master_สายพาน!C:C,"")</f>
        <v>23095553</v>
      </c>
      <c r="D32" t="str">
        <v>กระดูกอ่อนใบพาย (SIS) กก. ละ</v>
      </c>
      <c r="E32">
        <f ca="1">SUMIFS('LOTUS 11.00'!X:X, 'LOTUS 11.00'!U:U,C32, 'LOTUS 11.00'!V:V, D32, 'LOTUS 11.00'!C:C, $D$2)</f>
        <v>0</v>
      </c>
      <c r="F32">
        <f ca="1">SUMIFS('LOTUS 12.00'!X:X, 'LOTUS 12.00'!U:U,C32, 'LOTUS 12.00'!V:V, D32, 'LOTUS 12.00'!C:C, $D$2)</f>
        <v>0</v>
      </c>
      <c r="G32">
        <f>SUMIFS('LOTUS 13.00'!X:X, 'LOTUS 13.00'!U:U,C32, 'LOTUS 13.00'!V:V, D32)</f>
        <v>207</v>
      </c>
      <c r="H32">
        <f ca="1">SUMIFS('LOTUS 13.00'!Z:Z, 'LOTUS 13.00'!U:U,C32, 'LOTUS 13.00'!V:V, D32, 'LOTUS 13.00'!C:C, $D$2)</f>
        <v>0</v>
      </c>
      <c r="I32">
        <v>0</v>
      </c>
      <c r="J32">
        <v>0</v>
      </c>
      <c r="K32">
        <f t="shared" si="0"/>
        <v>207</v>
      </c>
    </row>
    <row r="33" spans="1:11" ht="14.25">
      <c r="A33" t="str">
        <f>_xlfn.XLOOKUP(TEXT(C33,0),Master_สายพาน!C:C,Master_สายพาน!E:E,"")</f>
        <v>Step3</v>
      </c>
      <c r="B33" t="str">
        <f>_xlfn.XLOOKUP(TEXT(C33,0),Master_สายพาน!C:C,Master_สายพาน!B:B,"")</f>
        <v>เลาะขา</v>
      </c>
      <c r="C33" t="str">
        <f>_xlfn.XLOOKUP(D33,Master_สายพาน!D:D,Master_สายพาน!C:C,"")</f>
        <v>23088348</v>
      </c>
      <c r="D33" t="str">
        <v>ขาหมูเผาเลาะกระดูกหั่นชิ้นSpec-1(M)</v>
      </c>
      <c r="E33">
        <f ca="1">SUMIFS('LOTUS 11.00'!X:X, 'LOTUS 11.00'!U:U,C33, 'LOTUS 11.00'!V:V, D33, 'LOTUS 11.00'!C:C, $D$2)</f>
        <v>0</v>
      </c>
      <c r="F33">
        <f ca="1">SUMIFS('LOTUS 12.00'!X:X, 'LOTUS 12.00'!U:U,C33, 'LOTUS 12.00'!V:V, D33, 'LOTUS 12.00'!C:C, $D$2)</f>
        <v>0</v>
      </c>
      <c r="G33">
        <f>SUMIFS('LOTUS 13.00'!X:X, 'LOTUS 13.00'!U:U,C33, 'LOTUS 13.00'!V:V, D33)</f>
        <v>610</v>
      </c>
      <c r="H33">
        <f ca="1">SUMIFS('LOTUS 13.00'!Z:Z, 'LOTUS 13.00'!U:U,C33, 'LOTUS 13.00'!V:V, D33, 'LOTUS 13.00'!C:C, $D$2)</f>
        <v>0</v>
      </c>
      <c r="I33">
        <v>0</v>
      </c>
      <c r="J33">
        <v>0</v>
      </c>
      <c r="K33">
        <f t="shared" si="0"/>
        <v>610</v>
      </c>
    </row>
    <row r="34" spans="1:11" ht="14.25">
      <c r="A34" t="str">
        <f>_xlfn.XLOOKUP(TEXT(C34,0),Master_สายพาน!C:C,Master_สายพาน!E:E,"")</f>
        <v>Step3</v>
      </c>
      <c r="B34" t="str">
        <f>_xlfn.XLOOKUP(TEXT(C34,0),Master_สายพาน!C:C,Master_สายพาน!B:B,"")</f>
        <v>สามชั้นพิเศษ</v>
      </c>
      <c r="C34" t="str">
        <f>_xlfn.XLOOKUP(D34,Master_สายพาน!D:D,Master_สายพาน!C:C,"")</f>
        <v>23015265</v>
      </c>
      <c r="D34" t="str">
        <v>ซี่โครงหั่นชิ้น</v>
      </c>
      <c r="E34">
        <f ca="1">SUMIFS('LOTUS 11.00'!X:X, 'LOTUS 11.00'!U:U,C34, 'LOTUS 11.00'!V:V, D34, 'LOTUS 11.00'!C:C, $D$2)</f>
        <v>0</v>
      </c>
      <c r="F34">
        <f ca="1">SUMIFS('LOTUS 12.00'!X:X, 'LOTUS 12.00'!U:U,C34, 'LOTUS 12.00'!V:V, D34, 'LOTUS 12.00'!C:C, $D$2)</f>
        <v>0</v>
      </c>
      <c r="G34">
        <f>SUMIFS('LOTUS 13.00'!X:X, 'LOTUS 13.00'!U:U,C34, 'LOTUS 13.00'!V:V, D34)</f>
        <v>210</v>
      </c>
      <c r="H34">
        <f ca="1">SUMIFS('LOTUS 13.00'!Z:Z, 'LOTUS 13.00'!U:U,C34, 'LOTUS 13.00'!V:V, D34, 'LOTUS 13.00'!C:C, $D$2)</f>
        <v>0</v>
      </c>
      <c r="I34">
        <v>0</v>
      </c>
      <c r="J34">
        <v>0</v>
      </c>
      <c r="K34">
        <f t="shared" si="0"/>
        <v>210</v>
      </c>
    </row>
    <row r="35" spans="1:11" ht="14.25">
      <c r="A35" t="str">
        <f>_xlfn.XLOOKUP(TEXT(C35,0),Master_สายพาน!C:C,Master_สายพาน!E:E,"")</f>
        <v>Step3</v>
      </c>
      <c r="B35" t="str">
        <f>_xlfn.XLOOKUP(TEXT(C35,0),Master_สายพาน!C:C,Master_สายพาน!B:B,"")</f>
        <v>บด</v>
      </c>
      <c r="C35" t="str">
        <f>_xlfn.XLOOKUP(D35,Master_สายพาน!D:D,Master_สายพาน!C:C,"")</f>
        <v>23057698</v>
      </c>
      <c r="D35" t="str">
        <v>หมูบดTT</v>
      </c>
      <c r="E35">
        <f ca="1">SUMIFS('LOTUS 11.00'!X:X, 'LOTUS 11.00'!U:U,C35, 'LOTUS 11.00'!V:V, D35, 'LOTUS 11.00'!C:C, $D$2)</f>
        <v>0</v>
      </c>
      <c r="F35">
        <f ca="1">SUMIFS('LOTUS 12.00'!X:X, 'LOTUS 12.00'!U:U,C35, 'LOTUS 12.00'!V:V, D35, 'LOTUS 12.00'!C:C, $D$2)</f>
        <v>0</v>
      </c>
      <c r="G35">
        <f>SUMIFS('LOTUS 13.00'!X:X, 'LOTUS 13.00'!U:U,C35, 'LOTUS 13.00'!V:V, D35)</f>
        <v>770</v>
      </c>
      <c r="H35">
        <f ca="1">SUMIFS('LOTUS 13.00'!Z:Z, 'LOTUS 13.00'!U:U,C35, 'LOTUS 13.00'!V:V, D35, 'LOTUS 13.00'!C:C, $D$2)</f>
        <v>0</v>
      </c>
      <c r="I35">
        <v>0</v>
      </c>
      <c r="J35">
        <v>0</v>
      </c>
      <c r="K35">
        <f t="shared" si="0"/>
        <v>770</v>
      </c>
    </row>
    <row r="36" spans="1:11" ht="14.25">
      <c r="A36" t="str">
        <f>_xlfn.XLOOKUP(TEXT(C36,0),Master_สายพาน!C:C,Master_สายพาน!E:E,"")</f>
        <v>Step3</v>
      </c>
      <c r="B36" t="str">
        <f>_xlfn.XLOOKUP(TEXT(C36,0),Master_สายพาน!C:C,Master_สายพาน!B:B,"")</f>
        <v>สามชั้นพิเศษ</v>
      </c>
      <c r="C36" t="str">
        <f>_xlfn.XLOOKUP(D36,Master_สายพาน!D:D,Master_สายพาน!C:C,"")</f>
        <v>23092558</v>
      </c>
      <c r="D36" t="str">
        <v>สามชั้นหั่นชิ้น (M)</v>
      </c>
      <c r="E36">
        <f ca="1">SUMIFS('LOTUS 11.00'!X:X, 'LOTUS 11.00'!U:U,C36, 'LOTUS 11.00'!V:V, D36, 'LOTUS 11.00'!C:C, $D$2)</f>
        <v>0</v>
      </c>
      <c r="F36">
        <f ca="1">SUMIFS('LOTUS 12.00'!X:X, 'LOTUS 12.00'!U:U,C36, 'LOTUS 12.00'!V:V, D36, 'LOTUS 12.00'!C:C, $D$2)</f>
        <v>0</v>
      </c>
      <c r="G36">
        <f>SUMIFS('LOTUS 13.00'!X:X, 'LOTUS 13.00'!U:U,C36, 'LOTUS 13.00'!V:V, D36)</f>
        <v>80</v>
      </c>
      <c r="H36">
        <f ca="1">SUMIFS('LOTUS 13.00'!Z:Z, 'LOTUS 13.00'!U:U,C36, 'LOTUS 13.00'!V:V, D36, 'LOTUS 13.00'!C:C, $D$2)</f>
        <v>0</v>
      </c>
      <c r="I36">
        <v>0</v>
      </c>
      <c r="J36">
        <v>0</v>
      </c>
      <c r="K36">
        <f t="shared" si="0"/>
        <v>80</v>
      </c>
    </row>
    <row r="37" spans="1:11" ht="14.25">
      <c r="A37" t="str">
        <f>_xlfn.XLOOKUP(TEXT(C37,0),Master_สายพาน!C:C,Master_สายพาน!E:E,"")</f>
        <v>Step3</v>
      </c>
      <c r="B37" t="str">
        <f>_xlfn.XLOOKUP(TEXT(C37,0),Master_สายพาน!C:C,Master_สายพาน!B:B,"")</f>
        <v>สามชั้นพิเศษ</v>
      </c>
      <c r="C37" t="str">
        <f>_xlfn.XLOOKUP(D37,Master_สายพาน!D:D,Master_สายพาน!C:C,"")</f>
        <v>23015267</v>
      </c>
      <c r="D37" t="str">
        <v>ซี่โครงอ่อนหั่นชิ้น</v>
      </c>
      <c r="E37">
        <f ca="1">SUMIFS('LOTUS 11.00'!X:X, 'LOTUS 11.00'!U:U,C37, 'LOTUS 11.00'!V:V, D37, 'LOTUS 11.00'!C:C, $D$2)</f>
        <v>0</v>
      </c>
      <c r="F37">
        <f ca="1">SUMIFS('LOTUS 12.00'!X:X, 'LOTUS 12.00'!U:U,C37, 'LOTUS 12.00'!V:V, D37, 'LOTUS 12.00'!C:C, $D$2)</f>
        <v>0</v>
      </c>
      <c r="G37">
        <f>SUMIFS('LOTUS 13.00'!X:X, 'LOTUS 13.00'!U:U,C37, 'LOTUS 13.00'!V:V, D37)</f>
        <v>90</v>
      </c>
      <c r="H37">
        <f ca="1">SUMIFS('LOTUS 13.00'!Z:Z, 'LOTUS 13.00'!U:U,C37, 'LOTUS 13.00'!V:V, D37, 'LOTUS 13.00'!C:C, $D$2)</f>
        <v>0</v>
      </c>
      <c r="I37">
        <v>0</v>
      </c>
      <c r="J37">
        <v>0</v>
      </c>
      <c r="K37">
        <f t="shared" si="0"/>
        <v>90</v>
      </c>
    </row>
    <row r="38" spans="1:11" ht="14.25">
      <c r="A38" t="str">
        <f>_xlfn.XLOOKUP(TEXT(C38,0),Master_สายพาน!C:C,Master_สายพาน!E:E,"")</f>
        <v>Step3</v>
      </c>
      <c r="B38" t="str">
        <f>_xlfn.XLOOKUP(TEXT(C38,0),Master_สายพาน!C:C,Master_สายพาน!B:B,"")</f>
        <v>สามชั้นพิเศษ</v>
      </c>
      <c r="C38" t="str">
        <f>_xlfn.XLOOKUP(D38,Master_สายพาน!D:D,Master_สายพาน!C:C,"")</f>
        <v>23086970</v>
      </c>
      <c r="D38" t="str">
        <v>ซี่โครงอ่อนแผ่น 3 นิ้ว SIS กก.ละ</v>
      </c>
      <c r="E38">
        <f ca="1">SUMIFS('LOTUS 11.00'!X:X, 'LOTUS 11.00'!U:U,C38, 'LOTUS 11.00'!V:V, D38, 'LOTUS 11.00'!C:C, $D$2)</f>
        <v>0</v>
      </c>
      <c r="F38">
        <f ca="1">SUMIFS('LOTUS 12.00'!X:X, 'LOTUS 12.00'!U:U,C38, 'LOTUS 12.00'!V:V, D38, 'LOTUS 12.00'!C:C, $D$2)</f>
        <v>0</v>
      </c>
      <c r="G38">
        <f>SUMIFS('LOTUS 13.00'!X:X, 'LOTUS 13.00'!U:U,C38, 'LOTUS 13.00'!V:V, D38)</f>
        <v>84</v>
      </c>
      <c r="H38">
        <f ca="1">SUMIFS('LOTUS 13.00'!Z:Z, 'LOTUS 13.00'!U:U,C38, 'LOTUS 13.00'!V:V, D38, 'LOTUS 13.00'!C:C, $D$2)</f>
        <v>0</v>
      </c>
      <c r="I38">
        <v>0</v>
      </c>
      <c r="J38">
        <v>0</v>
      </c>
      <c r="K38">
        <f t="shared" si="0"/>
        <v>84</v>
      </c>
    </row>
    <row r="39" spans="1:11" ht="14.25">
      <c r="A39" t="str">
        <f>_xlfn.XLOOKUP(TEXT(C39,0),Master_สายพาน!C:C,Master_สายพาน!E:E,"")</f>
        <v>Step3</v>
      </c>
      <c r="B39" t="str">
        <f>_xlfn.XLOOKUP(TEXT(C39,0),Master_สายพาน!C:C,Master_สายพาน!B:B,"")</f>
        <v>ไหล่พิเศษ</v>
      </c>
      <c r="C39" t="str">
        <f>_xlfn.XLOOKUP(D39,Master_สายพาน!D:D,Master_สายพาน!C:C,"")</f>
        <v>23086962</v>
      </c>
      <c r="D39" t="str">
        <v>คอหมูย่างแต่ง SIS กก.ละ</v>
      </c>
      <c r="E39">
        <f ca="1">SUMIFS('LOTUS 11.00'!X:X, 'LOTUS 11.00'!U:U,C39, 'LOTUS 11.00'!V:V, D39, 'LOTUS 11.00'!C:C, $D$2)</f>
        <v>0</v>
      </c>
      <c r="F39">
        <f ca="1">SUMIFS('LOTUS 12.00'!X:X, 'LOTUS 12.00'!U:U,C39, 'LOTUS 12.00'!V:V, D39, 'LOTUS 12.00'!C:C, $D$2)</f>
        <v>0</v>
      </c>
      <c r="G39">
        <f>SUMIFS('LOTUS 13.00'!X:X, 'LOTUS 13.00'!U:U,C39, 'LOTUS 13.00'!V:V, D39)</f>
        <v>108</v>
      </c>
      <c r="H39">
        <f ca="1">SUMIFS('LOTUS 13.00'!Z:Z, 'LOTUS 13.00'!U:U,C39, 'LOTUS 13.00'!V:V, D39, 'LOTUS 13.00'!C:C, $D$2)</f>
        <v>0</v>
      </c>
      <c r="I39">
        <v>0</v>
      </c>
      <c r="J39">
        <v>0</v>
      </c>
      <c r="K39">
        <f t="shared" si="0"/>
        <v>108</v>
      </c>
    </row>
    <row r="40" spans="1:11" ht="14.25">
      <c r="A40" t="str">
        <f>_xlfn.XLOOKUP(TEXT(C40,0),Master_สายพาน!C:C,Master_สายพาน!E:E,"")</f>
        <v>Step3</v>
      </c>
      <c r="B40" t="str">
        <f>_xlfn.XLOOKUP(TEXT(C40,0),Master_สายพาน!C:C,Master_สายพาน!B:B,"")</f>
        <v>เผาขา</v>
      </c>
      <c r="C40" t="str">
        <f>_xlfn.XLOOKUP(D40,Master_สายพาน!D:D,Master_สายพาน!C:C,"")</f>
        <v>23095543</v>
      </c>
      <c r="D40" t="str">
        <v>ซีพี ขาหมูเผาหั่นท่อน กก.ละ</v>
      </c>
      <c r="E40">
        <f ca="1">SUMIFS('LOTUS 11.00'!X:X, 'LOTUS 11.00'!U:U,C40, 'LOTUS 11.00'!V:V, D40, 'LOTUS 11.00'!C:C, $D$2)</f>
        <v>0</v>
      </c>
      <c r="F40">
        <f ca="1">SUMIFS('LOTUS 12.00'!X:X, 'LOTUS 12.00'!U:U,C40, 'LOTUS 12.00'!V:V, D40, 'LOTUS 12.00'!C:C, $D$2)</f>
        <v>0</v>
      </c>
      <c r="G40">
        <f>SUMIFS('LOTUS 13.00'!X:X, 'LOTUS 13.00'!U:U,C40, 'LOTUS 13.00'!V:V, D40)</f>
        <v>72</v>
      </c>
      <c r="H40">
        <f ca="1">SUMIFS('LOTUS 13.00'!Z:Z, 'LOTUS 13.00'!U:U,C40, 'LOTUS 13.00'!V:V, D40, 'LOTUS 13.00'!C:C, $D$2)</f>
        <v>0</v>
      </c>
      <c r="I40">
        <v>0</v>
      </c>
      <c r="J40">
        <v>0</v>
      </c>
      <c r="K40">
        <f t="shared" si="0"/>
        <v>72</v>
      </c>
    </row>
    <row r="41" spans="1:11" ht="14.25">
      <c r="A41" t="str">
        <f>_xlfn.XLOOKUP(TEXT(C41,0),Master_สายพาน!C:C,Master_สายพาน!E:E,"")</f>
        <v>Step3</v>
      </c>
      <c r="B41" t="str">
        <f>_xlfn.XLOOKUP(TEXT(C41,0),Master_สายพาน!C:C,Master_สายพาน!B:B,"")</f>
        <v>สไลด์</v>
      </c>
      <c r="C41" t="str">
        <f>_xlfn.XLOOKUP(D41,Master_สายพาน!D:D,Master_สายพาน!C:C,"")</f>
        <v>23090983</v>
      </c>
      <c r="D41" t="str">
        <v>สะโพกสไลซ์ SIS กก.ละ</v>
      </c>
      <c r="E41">
        <f ca="1">SUMIFS('LOTUS 11.00'!X:X, 'LOTUS 11.00'!U:U,C41, 'LOTUS 11.00'!V:V, D41, 'LOTUS 11.00'!C:C, $D$2)</f>
        <v>0</v>
      </c>
      <c r="F41">
        <f ca="1">SUMIFS('LOTUS 12.00'!X:X, 'LOTUS 12.00'!U:U,C41, 'LOTUS 12.00'!V:V, D41, 'LOTUS 12.00'!C:C, $D$2)</f>
        <v>0</v>
      </c>
      <c r="G41">
        <f>SUMIFS('LOTUS 13.00'!X:X, 'LOTUS 13.00'!U:U,C41, 'LOTUS 13.00'!V:V, D41)</f>
        <v>30</v>
      </c>
      <c r="H41">
        <f ca="1">SUMIFS('LOTUS 13.00'!Z:Z, 'LOTUS 13.00'!U:U,C41, 'LOTUS 13.00'!V:V, D41, 'LOTUS 13.00'!C:C, $D$2)</f>
        <v>0</v>
      </c>
      <c r="I41">
        <v>0</v>
      </c>
      <c r="J41">
        <v>0</v>
      </c>
      <c r="K41">
        <f t="shared" si="0"/>
        <v>30</v>
      </c>
    </row>
    <row r="42" spans="1:11" ht="14.25">
      <c r="A42" t="str">
        <f>_xlfn.XLOOKUP(TEXT(C42,0),Master_สายพาน!C:C,Master_สายพาน!E:E,"")</f>
        <v>Step3</v>
      </c>
      <c r="B42" t="str">
        <f>_xlfn.XLOOKUP(TEXT(C42,0),Master_สายพาน!C:C,Master_สายพาน!B:B,"")</f>
        <v>ไหล่พิเศษ</v>
      </c>
      <c r="C42" t="str">
        <f>_xlfn.XLOOKUP(D42,Master_สายพาน!D:D,Master_สายพาน!C:C,"")</f>
        <v>23086658</v>
      </c>
      <c r="D42" t="str">
        <v>เนื้อไหล่ติดหนังสไลด์</v>
      </c>
      <c r="E42">
        <f ca="1">SUMIFS('LOTUS 11.00'!X:X, 'LOTUS 11.00'!U:U,C42, 'LOTUS 11.00'!V:V, D42, 'LOTUS 11.00'!C:C, $D$2)</f>
        <v>0</v>
      </c>
      <c r="F42">
        <f ca="1">SUMIFS('LOTUS 12.00'!X:X, 'LOTUS 12.00'!U:U,C42, 'LOTUS 12.00'!V:V, D42, 'LOTUS 12.00'!C:C, $D$2)</f>
        <v>0</v>
      </c>
      <c r="G42">
        <f>SUMIFS('LOTUS 13.00'!X:X, 'LOTUS 13.00'!U:U,C42, 'LOTUS 13.00'!V:V, D42)</f>
        <v>65</v>
      </c>
      <c r="H42">
        <f ca="1">SUMIFS('LOTUS 13.00'!Z:Z, 'LOTUS 13.00'!U:U,C42, 'LOTUS 13.00'!V:V, D42, 'LOTUS 13.00'!C:C, $D$2)</f>
        <v>0</v>
      </c>
      <c r="I42">
        <v>0</v>
      </c>
      <c r="J42">
        <v>0</v>
      </c>
      <c r="K42">
        <f t="shared" si="0"/>
        <v>65</v>
      </c>
    </row>
    <row r="43" spans="1:11" ht="14.25">
      <c r="A43" t="str">
        <f>_xlfn.XLOOKUP(TEXT(C43,0),Master_สายพาน!C:C,Master_สายพาน!E:E,"")</f>
        <v>Step2</v>
      </c>
      <c r="B43" t="str">
        <f>_xlfn.XLOOKUP(TEXT(C43,0),Master_สายพาน!C:C,Master_สายพาน!B:B,"")</f>
        <v>ไหล่</v>
      </c>
      <c r="C43" t="str">
        <f>_xlfn.XLOOKUP(D43,Master_สายพาน!D:D,Master_สายพาน!C:C,"")</f>
        <v>23057690</v>
      </c>
      <c r="D43" t="str">
        <v>กระดูกอ่อนTT</v>
      </c>
      <c r="E43">
        <f ca="1">SUMIFS('LOTUS 11.00'!X:X, 'LOTUS 11.00'!U:U,C43, 'LOTUS 11.00'!V:V, D43, 'LOTUS 11.00'!C:C, $D$2)</f>
        <v>0</v>
      </c>
      <c r="F43">
        <f ca="1">SUMIFS('LOTUS 12.00'!X:X, 'LOTUS 12.00'!U:U,C43, 'LOTUS 12.00'!V:V, D43, 'LOTUS 12.00'!C:C, $D$2)</f>
        <v>0</v>
      </c>
      <c r="G43">
        <f>SUMIFS('LOTUS 13.00'!X:X, 'LOTUS 13.00'!U:U,C43, 'LOTUS 13.00'!V:V, D43)</f>
        <v>65</v>
      </c>
      <c r="H43">
        <f ca="1">SUMIFS('LOTUS 13.00'!Z:Z, 'LOTUS 13.00'!U:U,C43, 'LOTUS 13.00'!V:V, D43, 'LOTUS 13.00'!C:C, $D$2)</f>
        <v>0</v>
      </c>
      <c r="I43">
        <v>0</v>
      </c>
      <c r="J43">
        <v>0</v>
      </c>
      <c r="K43">
        <f t="shared" si="0"/>
        <v>65</v>
      </c>
    </row>
    <row r="44" spans="1:11" ht="14.25">
      <c r="A44" t="str">
        <f>_xlfn.XLOOKUP(TEXT(C44,0),Master_สายพาน!C:C,Master_สายพาน!E:E,"")</f>
        <v>Step2</v>
      </c>
      <c r="B44" t="str">
        <f>_xlfn.XLOOKUP(TEXT(C44,0),Master_สายพาน!C:C,Master_สายพาน!B:B,"")</f>
        <v>สามชั้น</v>
      </c>
      <c r="C44" t="str">
        <f>_xlfn.XLOOKUP(D44,Master_สายพาน!D:D,Master_สายพาน!C:C,"")</f>
        <v>23057700</v>
      </c>
      <c r="D44" t="str">
        <v>ซี่โครงTT</v>
      </c>
      <c r="E44">
        <f ca="1">SUMIFS('LOTUS 11.00'!X:X, 'LOTUS 11.00'!U:U,C44, 'LOTUS 11.00'!V:V, D44, 'LOTUS 11.00'!C:C, $D$2)</f>
        <v>0</v>
      </c>
      <c r="F44">
        <f ca="1">SUMIFS('LOTUS 12.00'!X:X, 'LOTUS 12.00'!U:U,C44, 'LOTUS 12.00'!V:V, D44, 'LOTUS 12.00'!C:C, $D$2)</f>
        <v>0</v>
      </c>
      <c r="G44">
        <f>SUMIFS('LOTUS 13.00'!X:X, 'LOTUS 13.00'!U:U,C44, 'LOTUS 13.00'!V:V, D44)</f>
        <v>40</v>
      </c>
      <c r="H44">
        <f ca="1">SUMIFS('LOTUS 13.00'!Z:Z, 'LOTUS 13.00'!U:U,C44, 'LOTUS 13.00'!V:V, D44, 'LOTUS 13.00'!C:C, $D$2)</f>
        <v>0</v>
      </c>
      <c r="I44">
        <v>0</v>
      </c>
      <c r="J44">
        <v>0</v>
      </c>
      <c r="K44">
        <f t="shared" si="0"/>
        <v>40</v>
      </c>
    </row>
    <row r="45" spans="1:11" ht="14.25">
      <c r="A45" t="str">
        <f>_xlfn.XLOOKUP(TEXT(C45,0),Master_สายพาน!C:C,Master_สายพาน!E:E,"")</f>
        <v>Step3</v>
      </c>
      <c r="B45" t="str">
        <f>_xlfn.XLOOKUP(TEXT(C45,0),Master_สายพาน!C:C,Master_สายพาน!B:B,"")</f>
        <v>บด</v>
      </c>
      <c r="C45" t="str">
        <f>_xlfn.XLOOKUP(D45,Master_สายพาน!D:D,Master_สายพาน!C:C,"")</f>
        <v>23069300</v>
      </c>
      <c r="D45" t="str">
        <v>ชิ้นเนื้อหมูบดTT</v>
      </c>
      <c r="E45">
        <f ca="1">SUMIFS('LOTUS 11.00'!X:X, 'LOTUS 11.00'!U:U,C45, 'LOTUS 11.00'!V:V, D45, 'LOTUS 11.00'!C:C, $D$2)</f>
        <v>0</v>
      </c>
      <c r="F45">
        <f ca="1">SUMIFS('LOTUS 12.00'!X:X, 'LOTUS 12.00'!U:U,C45, 'LOTUS 12.00'!V:V, D45, 'LOTUS 12.00'!C:C, $D$2)</f>
        <v>0</v>
      </c>
      <c r="G45">
        <f>SUMIFS('LOTUS 13.00'!X:X, 'LOTUS 13.00'!U:U,C45, 'LOTUS 13.00'!V:V, D45)</f>
        <v>35</v>
      </c>
      <c r="H45">
        <f ca="1">SUMIFS('LOTUS 13.00'!Z:Z, 'LOTUS 13.00'!U:U,C45, 'LOTUS 13.00'!V:V, D45, 'LOTUS 13.00'!C:C, $D$2)</f>
        <v>0</v>
      </c>
      <c r="I45">
        <v>0</v>
      </c>
      <c r="J45">
        <v>0</v>
      </c>
      <c r="K45">
        <f t="shared" si="0"/>
        <v>35</v>
      </c>
    </row>
    <row r="46" spans="1:11" ht="14.25">
      <c r="A46" t="str">
        <f>_xlfn.XLOOKUP(TEXT(C46,0),Master_สายพาน!C:C,Master_สายพาน!E:E,"")</f>
        <v>Step2</v>
      </c>
      <c r="B46" t="str">
        <f>_xlfn.XLOOKUP(TEXT(C46,0),Master_สายพาน!C:C,Master_สายพาน!B:B,"")</f>
        <v>สามชั้น</v>
      </c>
      <c r="C46" t="str">
        <f>_xlfn.XLOOKUP(D46,Master_สายพาน!D:D,Master_สายพาน!C:C,"")</f>
        <v>23057688</v>
      </c>
      <c r="D46" t="str">
        <v>กระดูกซุปTT</v>
      </c>
      <c r="E46">
        <f ca="1">SUMIFS('LOTUS 11.00'!X:X, 'LOTUS 11.00'!U:U,C46, 'LOTUS 11.00'!V:V, D46, 'LOTUS 11.00'!C:C, $D$2)</f>
        <v>0</v>
      </c>
      <c r="F46">
        <f ca="1">SUMIFS('LOTUS 12.00'!X:X, 'LOTUS 12.00'!U:U,C46, 'LOTUS 12.00'!V:V, D46, 'LOTUS 12.00'!C:C, $D$2)</f>
        <v>0</v>
      </c>
      <c r="G46">
        <f>SUMIFS('LOTUS 13.00'!X:X, 'LOTUS 13.00'!U:U,C46, 'LOTUS 13.00'!V:V, D46)</f>
        <v>275</v>
      </c>
      <c r="H46">
        <f ca="1">SUMIFS('LOTUS 13.00'!Z:Z, 'LOTUS 13.00'!U:U,C46, 'LOTUS 13.00'!V:V, D46, 'LOTUS 13.00'!C:C, $D$2)</f>
        <v>0</v>
      </c>
      <c r="I46">
        <v>0</v>
      </c>
      <c r="J46">
        <v>0</v>
      </c>
      <c r="K46">
        <f t="shared" si="0"/>
        <v>275</v>
      </c>
    </row>
    <row r="47" spans="1:11" ht="14.25">
      <c r="A47" t="str">
        <f>_xlfn.XLOOKUP(TEXT(C47,0),Master_สายพาน!C:C,Master_สายพาน!E:E,"")</f>
        <v>Step2</v>
      </c>
      <c r="B47" t="str">
        <f>_xlfn.XLOOKUP(TEXT(C47,0),Master_สายพาน!C:C,Master_สายพาน!B:B,"")</f>
        <v>ไหล่</v>
      </c>
      <c r="C47" t="str">
        <f>_xlfn.XLOOKUP(D47,Master_สายพาน!D:D,Master_สายพาน!C:C,"")</f>
        <v>23057671</v>
      </c>
      <c r="D47" t="str">
        <v>คอหมูย่างTT</v>
      </c>
      <c r="E47">
        <f ca="1">SUMIFS('LOTUS 11.00'!X:X, 'LOTUS 11.00'!U:U,C47, 'LOTUS 11.00'!V:V, D47, 'LOTUS 11.00'!C:C, $D$2)</f>
        <v>0</v>
      </c>
      <c r="F47">
        <f ca="1">SUMIFS('LOTUS 12.00'!X:X, 'LOTUS 12.00'!U:U,C47, 'LOTUS 12.00'!V:V, D47, 'LOTUS 12.00'!C:C, $D$2)</f>
        <v>0</v>
      </c>
      <c r="G47">
        <f>SUMIFS('LOTUS 13.00'!X:X, 'LOTUS 13.00'!U:U,C47, 'LOTUS 13.00'!V:V, D47)</f>
        <v>10</v>
      </c>
      <c r="H47">
        <f ca="1">SUMIFS('LOTUS 13.00'!Z:Z, 'LOTUS 13.00'!U:U,C47, 'LOTUS 13.00'!V:V, D47, 'LOTUS 13.00'!C:C, $D$2)</f>
        <v>0</v>
      </c>
      <c r="I47">
        <v>0</v>
      </c>
      <c r="J47">
        <v>0</v>
      </c>
      <c r="K47">
        <f t="shared" si="0"/>
        <v>10</v>
      </c>
    </row>
    <row r="48" spans="1:11" ht="14.25">
      <c r="A48" t="str">
        <f>_xlfn.XLOOKUP(TEXT(C48,0),Master_สายพาน!C:C,Master_สายพาน!E:E,"")</f>
        <v>Step1</v>
      </c>
      <c r="B48" t="str">
        <f>_xlfn.XLOOKUP(TEXT(C48,0),Master_สายพาน!C:C,Master_สายพาน!B:B,"")</f>
        <v>เครื่องใน</v>
      </c>
      <c r="C48" t="str">
        <f>_xlfn.XLOOKUP(D48,Master_สายพาน!D:D,Master_สายพาน!C:C,"")</f>
        <v>23000190</v>
      </c>
      <c r="D48" t="str">
        <v>หัวใจหมู</v>
      </c>
      <c r="E48">
        <f ca="1">SUMIFS('LOTUS 11.00'!X:X, 'LOTUS 11.00'!U:U,C48, 'LOTUS 11.00'!V:V, D48, 'LOTUS 11.00'!C:C, $D$2)</f>
        <v>0</v>
      </c>
      <c r="F48">
        <f ca="1">SUMIFS('LOTUS 12.00'!X:X, 'LOTUS 12.00'!U:U,C48, 'LOTUS 12.00'!V:V, D48, 'LOTUS 12.00'!C:C, $D$2)</f>
        <v>0</v>
      </c>
      <c r="G48">
        <f>SUMIFS('LOTUS 13.00'!X:X, 'LOTUS 13.00'!U:U,C48, 'LOTUS 13.00'!V:V, D48)</f>
        <v>28</v>
      </c>
      <c r="H48">
        <f ca="1">SUMIFS('LOTUS 13.00'!Z:Z, 'LOTUS 13.00'!U:U,C48, 'LOTUS 13.00'!V:V, D48, 'LOTUS 13.00'!C:C, $D$2)</f>
        <v>0</v>
      </c>
      <c r="I48">
        <v>0</v>
      </c>
      <c r="J48">
        <v>0</v>
      </c>
      <c r="K48">
        <f t="shared" si="0"/>
        <v>28</v>
      </c>
    </row>
    <row r="49" spans="1:11" ht="14.25">
      <c r="A49" t="str">
        <f>_xlfn.XLOOKUP(TEXT(C49,0),Master_สายพาน!C:C,Master_สายพาน!E:E,"")</f>
        <v>Step1</v>
      </c>
      <c r="B49" t="str">
        <f>_xlfn.XLOOKUP(TEXT(C49,0),Master_สายพาน!C:C,Master_สายพาน!B:B,"")</f>
        <v>เครื่องใน</v>
      </c>
      <c r="C49" t="str">
        <f>_xlfn.XLOOKUP(D49,Master_สายพาน!D:D,Master_สายพาน!C:C,"")</f>
        <v>23000193</v>
      </c>
      <c r="D49" t="str">
        <v>ม้าม</v>
      </c>
      <c r="E49">
        <f ca="1">SUMIFS('LOTUS 11.00'!X:X, 'LOTUS 11.00'!U:U,C49, 'LOTUS 11.00'!V:V, D49, 'LOTUS 11.00'!C:C, $D$2)</f>
        <v>0</v>
      </c>
      <c r="F49">
        <f ca="1">SUMIFS('LOTUS 12.00'!X:X, 'LOTUS 12.00'!U:U,C49, 'LOTUS 12.00'!V:V, D49, 'LOTUS 12.00'!C:C, $D$2)</f>
        <v>0</v>
      </c>
      <c r="G49">
        <f>SUMIFS('LOTUS 13.00'!X:X, 'LOTUS 13.00'!U:U,C49, 'LOTUS 13.00'!V:V, D49)</f>
        <v>34</v>
      </c>
      <c r="H49">
        <f ca="1">SUMIFS('LOTUS 13.00'!Z:Z, 'LOTUS 13.00'!U:U,C49, 'LOTUS 13.00'!V:V, D49, 'LOTUS 13.00'!C:C, $D$2)</f>
        <v>0</v>
      </c>
      <c r="I49">
        <v>0</v>
      </c>
      <c r="J49">
        <v>0</v>
      </c>
      <c r="K49">
        <f t="shared" si="0"/>
        <v>34</v>
      </c>
    </row>
    <row r="50" spans="1:11" ht="14.25">
      <c r="A50" t="str">
        <f>_xlfn.XLOOKUP(TEXT(C50,0),Master_สายพาน!C:C,Master_สายพาน!E:E,"")</f>
        <v>Step1</v>
      </c>
      <c r="B50" t="str">
        <f>_xlfn.XLOOKUP(TEXT(C50,0),Master_สายพาน!C:C,Master_สายพาน!B:B,"")</f>
        <v>เครื่องใน</v>
      </c>
      <c r="C50" t="str">
        <f>_xlfn.XLOOKUP(D50,Master_สายพาน!D:D,Master_สายพาน!C:C,"")</f>
        <v>23000189</v>
      </c>
      <c r="D50" t="str">
        <v>กระเพาะ</v>
      </c>
      <c r="E50">
        <f ca="1">SUMIFS('LOTUS 11.00'!X:X, 'LOTUS 11.00'!U:U,C50, 'LOTUS 11.00'!V:V, D50, 'LOTUS 11.00'!C:C, $D$2)</f>
        <v>0</v>
      </c>
      <c r="F50">
        <f ca="1">SUMIFS('LOTUS 12.00'!X:X, 'LOTUS 12.00'!U:U,C50, 'LOTUS 12.00'!V:V, D50, 'LOTUS 12.00'!C:C, $D$2)</f>
        <v>0</v>
      </c>
      <c r="G50">
        <f>SUMIFS('LOTUS 13.00'!X:X, 'LOTUS 13.00'!U:U,C50, 'LOTUS 13.00'!V:V, D50)</f>
        <v>16</v>
      </c>
      <c r="H50">
        <f ca="1">SUMIFS('LOTUS 13.00'!Z:Z, 'LOTUS 13.00'!U:U,C50, 'LOTUS 13.00'!V:V, D50, 'LOTUS 13.00'!C:C, $D$2)</f>
        <v>0</v>
      </c>
      <c r="I50">
        <v>0</v>
      </c>
      <c r="J50">
        <v>0</v>
      </c>
      <c r="K50">
        <f t="shared" si="0"/>
        <v>16</v>
      </c>
    </row>
    <row r="51" spans="1:11" ht="14.25">
      <c r="A51" t="str">
        <f>_xlfn.XLOOKUP(TEXT(C51,0),Master_สายพาน!C:C,Master_สายพาน!E:E,"")</f>
        <v>Step1</v>
      </c>
      <c r="B51" t="str">
        <f>_xlfn.XLOOKUP(TEXT(C51,0),Master_สายพาน!C:C,Master_สายพาน!B:B,"")</f>
        <v>เครื่องใน</v>
      </c>
      <c r="C51" t="str">
        <f>_xlfn.XLOOKUP(D51,Master_สายพาน!D:D,Master_สายพาน!C:C,"")</f>
        <v>23000194</v>
      </c>
      <c r="D51" t="str">
        <v>ไตหมู</v>
      </c>
      <c r="E51">
        <f ca="1">SUMIFS('LOTUS 11.00'!X:X, 'LOTUS 11.00'!U:U,C51, 'LOTUS 11.00'!V:V, D51, 'LOTUS 11.00'!C:C, $D$2)</f>
        <v>0</v>
      </c>
      <c r="F51">
        <f ca="1">SUMIFS('LOTUS 12.00'!X:X, 'LOTUS 12.00'!U:U,C51, 'LOTUS 12.00'!V:V, D51, 'LOTUS 12.00'!C:C, $D$2)</f>
        <v>0</v>
      </c>
      <c r="G51">
        <f>SUMIFS('LOTUS 13.00'!X:X, 'LOTUS 13.00'!U:U,C51, 'LOTUS 13.00'!V:V, D51)</f>
        <v>8</v>
      </c>
      <c r="H51">
        <f ca="1">SUMIFS('LOTUS 13.00'!Z:Z, 'LOTUS 13.00'!U:U,C51, 'LOTUS 13.00'!V:V, D51, 'LOTUS 13.00'!C:C, $D$2)</f>
        <v>0</v>
      </c>
      <c r="I51">
        <v>0</v>
      </c>
      <c r="J51">
        <v>0</v>
      </c>
      <c r="K51">
        <f t="shared" si="0"/>
        <v>8</v>
      </c>
    </row>
    <row r="52" spans="1:11" ht="14.25">
      <c r="A52" t="str">
        <f>_xlfn.XLOOKUP(TEXT(C52,0),Master_สายพาน!C:C,Master_สายพาน!E:E,"")</f>
        <v>Step3</v>
      </c>
      <c r="B52" t="str">
        <f>_xlfn.XLOOKUP(TEXT(C52,0),Master_สายพาน!C:C,Master_สายพาน!B:B,"")</f>
        <v>ลวก</v>
      </c>
      <c r="C52" t="str">
        <f>_xlfn.XLOOKUP(D52,Master_สายพาน!D:D,Master_สายพาน!C:C,"")</f>
        <v>23000192</v>
      </c>
      <c r="D52" t="str">
        <v>ไส้ใหญ่(ลวก)</v>
      </c>
      <c r="E52">
        <f ca="1">SUMIFS('LOTUS 11.00'!X:X, 'LOTUS 11.00'!U:U,C52, 'LOTUS 11.00'!V:V, D52, 'LOTUS 11.00'!C:C, $D$2)</f>
        <v>0</v>
      </c>
      <c r="F52">
        <f ca="1">SUMIFS('LOTUS 12.00'!X:X, 'LOTUS 12.00'!U:U,C52, 'LOTUS 12.00'!V:V, D52, 'LOTUS 12.00'!C:C, $D$2)</f>
        <v>0</v>
      </c>
      <c r="G52">
        <f>SUMIFS('LOTUS 13.00'!X:X, 'LOTUS 13.00'!U:U,C52, 'LOTUS 13.00'!V:V, D52)</f>
        <v>28</v>
      </c>
      <c r="H52">
        <f ca="1">SUMIFS('LOTUS 13.00'!Z:Z, 'LOTUS 13.00'!U:U,C52, 'LOTUS 13.00'!V:V, D52, 'LOTUS 13.00'!C:C, $D$2)</f>
        <v>0</v>
      </c>
      <c r="I52">
        <v>0</v>
      </c>
      <c r="J52">
        <v>0</v>
      </c>
      <c r="K52">
        <f t="shared" si="0"/>
        <v>28</v>
      </c>
    </row>
    <row r="53" spans="1:11" ht="14.25">
      <c r="A53" t="str">
        <f>_xlfn.XLOOKUP(TEXT(C53,0),Master_สายพาน!C:C,Master_สายพาน!E:E,"")</f>
        <v>Step1</v>
      </c>
      <c r="B53" t="str">
        <f>_xlfn.XLOOKUP(TEXT(C53,0),Master_สายพาน!C:C,Master_สายพาน!B:B,"")</f>
        <v>เครื่องใน</v>
      </c>
      <c r="C53" t="str">
        <f>_xlfn.XLOOKUP(D53,Master_สายพาน!D:D,Master_สายพาน!C:C,"")</f>
        <v>23000187</v>
      </c>
      <c r="D53" t="str">
        <v>ปอด</v>
      </c>
      <c r="E53">
        <f ca="1">SUMIFS('LOTUS 11.00'!X:X, 'LOTUS 11.00'!U:U,C53, 'LOTUS 11.00'!V:V, D53, 'LOTUS 11.00'!C:C, $D$2)</f>
        <v>0</v>
      </c>
      <c r="F53">
        <f ca="1">SUMIFS('LOTUS 12.00'!X:X, 'LOTUS 12.00'!U:U,C53, 'LOTUS 12.00'!V:V, D53, 'LOTUS 12.00'!C:C, $D$2)</f>
        <v>0</v>
      </c>
      <c r="G53">
        <f>SUMIFS('LOTUS 13.00'!X:X, 'LOTUS 13.00'!U:U,C53, 'LOTUS 13.00'!V:V, D53)</f>
        <v>14</v>
      </c>
      <c r="H53">
        <f ca="1">SUMIFS('LOTUS 13.00'!Z:Z, 'LOTUS 13.00'!U:U,C53, 'LOTUS 13.00'!V:V, D53, 'LOTUS 13.00'!C:C, $D$2)</f>
        <v>0</v>
      </c>
      <c r="I53">
        <v>0</v>
      </c>
      <c r="J53">
        <v>0</v>
      </c>
      <c r="K53">
        <f t="shared" si="0"/>
        <v>14</v>
      </c>
    </row>
    <row r="54" spans="1:11" ht="14.25">
      <c r="A54" t="str">
        <f>_xlfn.XLOOKUP(TEXT(C54,0),Master_สายพาน!C:C,Master_สายพาน!E:E,"")</f>
        <v>Step2</v>
      </c>
      <c r="B54" t="str">
        <f>_xlfn.XLOOKUP(TEXT(C54,0),Master_สายพาน!C:C,Master_สายพาน!B:B,"")</f>
        <v>สามชั้น</v>
      </c>
      <c r="C54" t="str">
        <f>_xlfn.XLOOKUP(D54,Master_สายพาน!D:D,Master_สายพาน!C:C,"")</f>
        <v>23057677</v>
      </c>
      <c r="D54" t="str">
        <v>สามชั้นTT</v>
      </c>
      <c r="E54">
        <f ca="1">SUMIFS('LOTUS 11.00'!X:X, 'LOTUS 11.00'!U:U,C54, 'LOTUS 11.00'!V:V, D54, 'LOTUS 11.00'!C:C, $D$2)</f>
        <v>0</v>
      </c>
      <c r="F54">
        <f ca="1">SUMIFS('LOTUS 12.00'!X:X, 'LOTUS 12.00'!U:U,C54, 'LOTUS 12.00'!V:V, D54, 'LOTUS 12.00'!C:C, $D$2)</f>
        <v>0</v>
      </c>
      <c r="G54">
        <f>SUMIFS('LOTUS 13.00'!X:X, 'LOTUS 13.00'!U:U,C54, 'LOTUS 13.00'!V:V, D54)</f>
        <v>56</v>
      </c>
      <c r="H54">
        <f ca="1">SUMIFS('LOTUS 13.00'!Z:Z, 'LOTUS 13.00'!U:U,C54, 'LOTUS 13.00'!V:V, D54, 'LOTUS 13.00'!C:C, $D$2)</f>
        <v>0</v>
      </c>
      <c r="I54">
        <v>0</v>
      </c>
      <c r="J54">
        <v>0</v>
      </c>
      <c r="K54">
        <f t="shared" si="0"/>
        <v>56</v>
      </c>
    </row>
    <row r="55" spans="1:11" ht="14.25">
      <c r="A55" t="str">
        <f>_xlfn.XLOOKUP(TEXT(C55,0),Master_สายพาน!C:C,Master_สายพาน!E:E,"")</f>
        <v>Step2</v>
      </c>
      <c r="B55" t="str">
        <f>_xlfn.XLOOKUP(TEXT(C55,0),Master_สายพาน!C:C,Master_สายพาน!B:B,"")</f>
        <v>ไหล่</v>
      </c>
      <c r="C55" t="str">
        <f>_xlfn.XLOOKUP(D55,Master_สายพาน!D:D,Master_สายพาน!C:C,"")</f>
        <v>23057676</v>
      </c>
      <c r="D55" t="str">
        <v>สันคอTT</v>
      </c>
      <c r="E55">
        <f ca="1">SUMIFS('LOTUS 11.00'!X:X, 'LOTUS 11.00'!U:U,C55, 'LOTUS 11.00'!V:V, D55, 'LOTUS 11.00'!C:C, $D$2)</f>
        <v>0</v>
      </c>
      <c r="F55">
        <f ca="1">SUMIFS('LOTUS 12.00'!X:X, 'LOTUS 12.00'!U:U,C55, 'LOTUS 12.00'!V:V, D55, 'LOTUS 12.00'!C:C, $D$2)</f>
        <v>0</v>
      </c>
      <c r="G55">
        <f>SUMIFS('LOTUS 13.00'!X:X, 'LOTUS 13.00'!U:U,C55, 'LOTUS 13.00'!V:V, D55)</f>
        <v>42</v>
      </c>
      <c r="H55">
        <f ca="1">SUMIFS('LOTUS 13.00'!Z:Z, 'LOTUS 13.00'!U:U,C55, 'LOTUS 13.00'!V:V, D55, 'LOTUS 13.00'!C:C, $D$2)</f>
        <v>0</v>
      </c>
      <c r="I55">
        <v>0</v>
      </c>
      <c r="J55">
        <v>0</v>
      </c>
      <c r="K55">
        <f t="shared" si="0"/>
        <v>42</v>
      </c>
    </row>
    <row r="56" spans="1:11" ht="14.25">
      <c r="A56" t="str">
        <f>_xlfn.XLOOKUP(TEXT(C56,0),Master_สายพาน!C:C,Master_สายพาน!E:E,"")</f>
        <v>Step2</v>
      </c>
      <c r="B56" t="str">
        <f>_xlfn.XLOOKUP(TEXT(C56,0),Master_สายพาน!C:C,Master_สายพาน!B:B,"")</f>
        <v>สะโพก</v>
      </c>
      <c r="C56" t="str">
        <f>_xlfn.XLOOKUP(D56,Master_สายพาน!D:D,Master_สายพาน!C:C,"")</f>
        <v>23057673</v>
      </c>
      <c r="D56" t="str">
        <v>สะโพกTT</v>
      </c>
      <c r="E56">
        <f ca="1">SUMIFS('LOTUS 11.00'!X:X, 'LOTUS 11.00'!U:U,C56, 'LOTUS 11.00'!V:V, D56, 'LOTUS 11.00'!C:C, $D$2)</f>
        <v>0</v>
      </c>
      <c r="F56">
        <f ca="1">SUMIFS('LOTUS 12.00'!X:X, 'LOTUS 12.00'!U:U,C56, 'LOTUS 12.00'!V:V, D56, 'LOTUS 12.00'!C:C, $D$2)</f>
        <v>0</v>
      </c>
      <c r="G56">
        <f>SUMIFS('LOTUS 13.00'!X:X, 'LOTUS 13.00'!U:U,C56, 'LOTUS 13.00'!V:V, D56)</f>
        <v>153</v>
      </c>
      <c r="H56">
        <f ca="1">SUMIFS('LOTUS 13.00'!Z:Z, 'LOTUS 13.00'!U:U,C56, 'LOTUS 13.00'!V:V, D56, 'LOTUS 13.00'!C:C, $D$2)</f>
        <v>0</v>
      </c>
      <c r="I56">
        <v>0</v>
      </c>
      <c r="J56">
        <v>0</v>
      </c>
      <c r="K56">
        <f t="shared" si="0"/>
        <v>153</v>
      </c>
    </row>
    <row r="57" spans="1:11" ht="14.25">
      <c r="A57" t="str">
        <f>_xlfn.XLOOKUP(TEXT(C57,0),Master_สายพาน!C:C,Master_สายพาน!E:E,"")</f>
        <v>Step3</v>
      </c>
      <c r="B57" t="str">
        <f>_xlfn.XLOOKUP(TEXT(C57,0),Master_สายพาน!C:C,Master_สายพาน!B:B,"")</f>
        <v>บด</v>
      </c>
      <c r="C57" t="str">
        <f>_xlfn.XLOOKUP(D57,Master_สายพาน!D:D,Master_สายพาน!C:C,"")</f>
        <v>23090969</v>
      </c>
      <c r="D57" t="str">
        <v>หมูบด SIS กก.ละ</v>
      </c>
      <c r="E57">
        <f ca="1">SUMIFS('LOTUS 11.00'!X:X, 'LOTUS 11.00'!U:U,C57, 'LOTUS 11.00'!V:V, D57, 'LOTUS 11.00'!C:C, $D$2)</f>
        <v>0</v>
      </c>
      <c r="F57">
        <f ca="1">SUMIFS('LOTUS 12.00'!X:X, 'LOTUS 12.00'!U:U,C57, 'LOTUS 12.00'!V:V, D57, 'LOTUS 12.00'!C:C, $D$2)</f>
        <v>0</v>
      </c>
      <c r="G57">
        <f>SUMIFS('LOTUS 13.00'!X:X, 'LOTUS 13.00'!U:U,C57, 'LOTUS 13.00'!V:V, D57)</f>
        <v>78</v>
      </c>
      <c r="H57">
        <f ca="1">SUMIFS('LOTUS 13.00'!Z:Z, 'LOTUS 13.00'!U:U,C57, 'LOTUS 13.00'!V:V, D57, 'LOTUS 13.00'!C:C, $D$2)</f>
        <v>0</v>
      </c>
      <c r="I57">
        <v>0</v>
      </c>
      <c r="J57">
        <v>0</v>
      </c>
      <c r="K57">
        <f t="shared" si="0"/>
        <v>78</v>
      </c>
    </row>
    <row r="58" spans="1:11" ht="14.25">
      <c r="A58" t="str">
        <f>_xlfn.XLOOKUP(TEXT(C58,0),Master_สายพาน!C:C,Master_สายพาน!E:E,"")</f>
        <v>Step2</v>
      </c>
      <c r="B58" t="str">
        <f>_xlfn.XLOOKUP(TEXT(C58,0),Master_สายพาน!C:C,Master_สายพาน!B:B,"")</f>
        <v>ไหล่</v>
      </c>
      <c r="C58" t="str">
        <f>_xlfn.XLOOKUP(D58,Master_สายพาน!D:D,Master_สายพาน!C:C,"")</f>
        <v>23090968</v>
      </c>
      <c r="D58" t="str">
        <v>กระดูกข้อ SIS กก.ละ</v>
      </c>
      <c r="E58">
        <f ca="1">SUMIFS('LOTUS 11.00'!X:X, 'LOTUS 11.00'!U:U,C58, 'LOTUS 11.00'!V:V, D58, 'LOTUS 11.00'!C:C, $D$2)</f>
        <v>0</v>
      </c>
      <c r="F58">
        <f ca="1">SUMIFS('LOTUS 12.00'!X:X, 'LOTUS 12.00'!U:U,C58, 'LOTUS 12.00'!V:V, D58, 'LOTUS 12.00'!C:C, $D$2)</f>
        <v>0</v>
      </c>
      <c r="G58">
        <f>SUMIFS('LOTUS 13.00'!X:X, 'LOTUS 13.00'!U:U,C58, 'LOTUS 13.00'!V:V, D58)</f>
        <v>3</v>
      </c>
      <c r="H58">
        <f ca="1">SUMIFS('LOTUS 13.00'!Z:Z, 'LOTUS 13.00'!U:U,C58, 'LOTUS 13.00'!V:V, D58, 'LOTUS 13.00'!C:C, $D$2)</f>
        <v>0</v>
      </c>
      <c r="I58">
        <v>0</v>
      </c>
      <c r="J58">
        <v>0</v>
      </c>
      <c r="K58">
        <f t="shared" si="0"/>
        <v>3</v>
      </c>
    </row>
    <row r="59" spans="1:11" ht="14.25">
      <c r="A59" t="str">
        <f>_xlfn.XLOOKUP(TEXT(C59,0),Master_สายพาน!C:C,Master_สายพาน!E:E,"")</f>
        <v>Step3</v>
      </c>
      <c r="B59" t="str">
        <f>_xlfn.XLOOKUP(TEXT(C59,0),Master_สายพาน!C:C,Master_สายพาน!B:B,"")</f>
        <v>ลวก</v>
      </c>
      <c r="C59" t="str">
        <f>_xlfn.XLOOKUP(D59,Master_สายพาน!D:D,Master_สายพาน!C:C,"")</f>
        <v>23014042</v>
      </c>
      <c r="D59" t="str">
        <v>ไส้ตันลวก</v>
      </c>
      <c r="E59">
        <f ca="1">SUMIFS('LOTUS 11.00'!X:X, 'LOTUS 11.00'!U:U,C59, 'LOTUS 11.00'!V:V, D59, 'LOTUS 11.00'!C:C, $D$2)</f>
        <v>0</v>
      </c>
      <c r="F59">
        <f ca="1">SUMIFS('LOTUS 12.00'!X:X, 'LOTUS 12.00'!U:U,C59, 'LOTUS 12.00'!V:V, D59, 'LOTUS 12.00'!C:C, $D$2)</f>
        <v>0</v>
      </c>
      <c r="G59">
        <f>SUMIFS('LOTUS 13.00'!X:X, 'LOTUS 13.00'!U:U,C59, 'LOTUS 13.00'!V:V, D59)</f>
        <v>6</v>
      </c>
      <c r="H59">
        <f ca="1">SUMIFS('LOTUS 13.00'!Z:Z, 'LOTUS 13.00'!U:U,C59, 'LOTUS 13.00'!V:V, D59, 'LOTUS 13.00'!C:C, $D$2)</f>
        <v>0</v>
      </c>
      <c r="I59">
        <v>0</v>
      </c>
      <c r="J59">
        <v>0</v>
      </c>
      <c r="K59">
        <f t="shared" si="0"/>
        <v>6</v>
      </c>
    </row>
    <row r="60" spans="1:11" ht="14.25">
      <c r="A60" t="str">
        <f>_xlfn.XLOOKUP(TEXT(C60,0),Master_สายพาน!C:C,Master_สายพาน!E:E,"")</f>
        <v>Step3</v>
      </c>
      <c r="B60" t="str">
        <f>_xlfn.XLOOKUP(TEXT(C60,0),Master_สายพาน!C:C,Master_สายพาน!B:B,"")</f>
        <v>เครื่องใน</v>
      </c>
      <c r="C60" t="str">
        <f>_xlfn.XLOOKUP(D60,Master_สายพาน!D:D,Master_สายพาน!C:C,"")</f>
        <v>23095558</v>
      </c>
      <c r="D60" t="str">
        <v>ไตหมู (SIS) กก. ละ</v>
      </c>
      <c r="E60">
        <f ca="1">SUMIFS('LOTUS 11.00'!X:X, 'LOTUS 11.00'!U:U,C60, 'LOTUS 11.00'!V:V, D60, 'LOTUS 11.00'!C:C, $D$2)</f>
        <v>0</v>
      </c>
      <c r="F60">
        <f ca="1">SUMIFS('LOTUS 12.00'!X:X, 'LOTUS 12.00'!U:U,C60, 'LOTUS 12.00'!V:V, D60, 'LOTUS 12.00'!C:C, $D$2)</f>
        <v>0</v>
      </c>
      <c r="G60">
        <f>SUMIFS('LOTUS 13.00'!X:X, 'LOTUS 13.00'!U:U,C60, 'LOTUS 13.00'!V:V, D60)</f>
        <v>3</v>
      </c>
      <c r="H60">
        <f ca="1">SUMIFS('LOTUS 13.00'!Z:Z, 'LOTUS 13.00'!U:U,C60, 'LOTUS 13.00'!V:V, D60, 'LOTUS 13.00'!C:C, $D$2)</f>
        <v>0</v>
      </c>
      <c r="I60">
        <v>0</v>
      </c>
      <c r="J60">
        <v>0</v>
      </c>
      <c r="K60">
        <f t="shared" si="0"/>
        <v>3</v>
      </c>
    </row>
    <row r="61" spans="1:11" ht="14.25">
      <c r="A61" t="str">
        <f>_xlfn.XLOOKUP(TEXT(C61,0),Master_สายพาน!C:C,Master_สายพาน!E:E,"")</f>
        <v>Step3</v>
      </c>
      <c r="B61" t="str">
        <f>_xlfn.XLOOKUP(TEXT(C61,0),Master_สายพาน!C:C,Master_สายพาน!B:B,"")</f>
        <v>สไลด์</v>
      </c>
      <c r="C61" t="str">
        <f>_xlfn.XLOOKUP(D61,Master_สายพาน!D:D,Master_สายพาน!C:C,"")</f>
        <v>23095552</v>
      </c>
      <c r="D61" t="str">
        <v>หน้ากากหมูสไลด์ (SIS) กก. ละ</v>
      </c>
      <c r="E61">
        <f ca="1">SUMIFS('LOTUS 11.00'!X:X, 'LOTUS 11.00'!U:U,C61, 'LOTUS 11.00'!V:V, D61, 'LOTUS 11.00'!C:C, $D$2)</f>
        <v>0</v>
      </c>
      <c r="F61">
        <f ca="1">SUMIFS('LOTUS 12.00'!X:X, 'LOTUS 12.00'!U:U,C61, 'LOTUS 12.00'!V:V, D61, 'LOTUS 12.00'!C:C, $D$2)</f>
        <v>0</v>
      </c>
      <c r="G61">
        <f>SUMIFS('LOTUS 13.00'!X:X, 'LOTUS 13.00'!U:U,C61, 'LOTUS 13.00'!V:V, D61)</f>
        <v>3</v>
      </c>
      <c r="H61">
        <f ca="1">SUMIFS('LOTUS 13.00'!Z:Z, 'LOTUS 13.00'!U:U,C61, 'LOTUS 13.00'!V:V, D61, 'LOTUS 13.00'!C:C, $D$2)</f>
        <v>0</v>
      </c>
      <c r="I61">
        <v>0</v>
      </c>
      <c r="J61">
        <v>0</v>
      </c>
      <c r="K61">
        <f t="shared" si="0"/>
        <v>3</v>
      </c>
    </row>
    <row r="62" spans="1:11" ht="14.25">
      <c r="A62" t="str">
        <f>_xlfn.XLOOKUP(TEXT(C62,0),Master_สายพาน!C:C,Master_สายพาน!E:E,"")</f>
        <v>Step3</v>
      </c>
      <c r="B62" t="str">
        <f>_xlfn.XLOOKUP(TEXT(C62,0),Master_สายพาน!C:C,Master_สายพาน!B:B,"")</f>
        <v>เครื่องใน</v>
      </c>
      <c r="C62" t="str">
        <f>_xlfn.XLOOKUP(D62,Master_สายพาน!D:D,Master_สายพาน!C:C,"")</f>
        <v>23067919</v>
      </c>
      <c r="D62" t="str">
        <v>ตับหั่นชิ้นTT</v>
      </c>
      <c r="E62">
        <f ca="1">SUMIFS('LOTUS 11.00'!X:X, 'LOTUS 11.00'!U:U,C62, 'LOTUS 11.00'!V:V, D62, 'LOTUS 11.00'!C:C, $D$2)</f>
        <v>0</v>
      </c>
      <c r="F62">
        <f ca="1">SUMIFS('LOTUS 12.00'!X:X, 'LOTUS 12.00'!U:U,C62, 'LOTUS 12.00'!V:V, D62, 'LOTUS 12.00'!C:C, $D$2)</f>
        <v>0</v>
      </c>
      <c r="G62">
        <f>SUMIFS('LOTUS 13.00'!X:X, 'LOTUS 13.00'!U:U,C62, 'LOTUS 13.00'!V:V, D62)</f>
        <v>15</v>
      </c>
      <c r="H62">
        <f ca="1">SUMIFS('LOTUS 13.00'!Z:Z, 'LOTUS 13.00'!U:U,C62, 'LOTUS 13.00'!V:V, D62, 'LOTUS 13.00'!C:C, $D$2)</f>
        <v>0</v>
      </c>
      <c r="I62">
        <v>0</v>
      </c>
      <c r="J62">
        <v>0</v>
      </c>
      <c r="K62">
        <f t="shared" si="0"/>
        <v>15</v>
      </c>
    </row>
    <row r="63" spans="1:11" ht="14.25">
      <c r="A63" t="str">
        <f>_xlfn.XLOOKUP(TEXT(C63,0),Master_สายพาน!C:C,Master_สายพาน!E:E,"")</f>
        <v>Step2</v>
      </c>
      <c r="B63" t="str">
        <f>_xlfn.XLOOKUP(TEXT(C63,0),Master_สายพาน!C:C,Master_สายพาน!B:B,"")</f>
        <v>สามชั้น</v>
      </c>
      <c r="C63" t="str">
        <f>_xlfn.XLOOKUP(D63,Master_สายพาน!D:D,Master_สายพาน!C:C,"")</f>
        <v>23057674</v>
      </c>
      <c r="D63" t="str">
        <v>สันนอกTT</v>
      </c>
      <c r="E63">
        <f ca="1">SUMIFS('LOTUS 11.00'!X:X, 'LOTUS 11.00'!U:U,C63, 'LOTUS 11.00'!V:V, D63, 'LOTUS 11.00'!C:C, $D$2)</f>
        <v>0</v>
      </c>
      <c r="F63">
        <f ca="1">SUMIFS('LOTUS 12.00'!X:X, 'LOTUS 12.00'!U:U,C63, 'LOTUS 12.00'!V:V, D63, 'LOTUS 12.00'!C:C, $D$2)</f>
        <v>0</v>
      </c>
      <c r="G63">
        <f>SUMIFS('LOTUS 13.00'!X:X, 'LOTUS 13.00'!U:U,C63, 'LOTUS 13.00'!V:V, D63)</f>
        <v>95</v>
      </c>
      <c r="H63">
        <f ca="1">SUMIFS('LOTUS 13.00'!Z:Z, 'LOTUS 13.00'!U:U,C63, 'LOTUS 13.00'!V:V, D63, 'LOTUS 13.00'!C:C, $D$2)</f>
        <v>0</v>
      </c>
      <c r="I63">
        <v>0</v>
      </c>
      <c r="J63">
        <v>0</v>
      </c>
      <c r="K63">
        <f t="shared" si="0"/>
        <v>95</v>
      </c>
    </row>
    <row r="64" spans="1:11" ht="14.25">
      <c r="A64" t="str">
        <f>_xlfn.XLOOKUP(TEXT(C64,0),Master_สายพาน!C:C,Master_สายพาน!E:E,"")</f>
        <v>Step3</v>
      </c>
      <c r="B64" t="str">
        <f>_xlfn.XLOOKUP(TEXT(C64,0),Master_สายพาน!C:C,Master_สายพาน!B:B,"")</f>
        <v>สะโพกพิเศษ</v>
      </c>
      <c r="C64" t="str">
        <f>_xlfn.XLOOKUP(D64,Master_สายพาน!D:D,Master_สายพาน!C:C,"")</f>
        <v>23087034</v>
      </c>
      <c r="D64" t="str">
        <v>สะโพกหมูตัดเส้น(M)</v>
      </c>
      <c r="E64">
        <f ca="1">SUMIFS('LOTUS 11.00'!X:X, 'LOTUS 11.00'!U:U,C64, 'LOTUS 11.00'!V:V, D64, 'LOTUS 11.00'!C:C, $D$2)</f>
        <v>0</v>
      </c>
      <c r="F64">
        <f ca="1">SUMIFS('LOTUS 12.00'!X:X, 'LOTUS 12.00'!U:U,C64, 'LOTUS 12.00'!V:V, D64, 'LOTUS 12.00'!C:C, $D$2)</f>
        <v>0</v>
      </c>
      <c r="G64">
        <f>SUMIFS('LOTUS 13.00'!X:X, 'LOTUS 13.00'!U:U,C64, 'LOTUS 13.00'!V:V, D64)</f>
        <v>10</v>
      </c>
      <c r="H64">
        <f ca="1">SUMIFS('LOTUS 13.00'!Z:Z, 'LOTUS 13.00'!U:U,C64, 'LOTUS 13.00'!V:V, D64, 'LOTUS 13.00'!C:C, $D$2)</f>
        <v>0</v>
      </c>
      <c r="I64">
        <v>0</v>
      </c>
      <c r="J64">
        <v>0</v>
      </c>
      <c r="K64">
        <f t="shared" si="0"/>
        <v>10</v>
      </c>
    </row>
    <row r="65" spans="1:11" ht="14.25">
      <c r="A65" t="str">
        <f>_xlfn.XLOOKUP(TEXT(C65,0),Master_สายพาน!C:C,Master_สายพาน!E:E,"")</f>
        <v>Step3</v>
      </c>
      <c r="B65" t="str">
        <f>_xlfn.XLOOKUP(TEXT(C65,0),Master_สายพาน!C:C,Master_สายพาน!B:B,"")</f>
        <v>เผาขา</v>
      </c>
      <c r="C65" t="str">
        <f>_xlfn.XLOOKUP(D65,Master_สายพาน!D:D,Master_สายพาน!C:C,"")</f>
        <v>23063197</v>
      </c>
      <c r="D65" t="str">
        <v>ขาหลังเผาTT</v>
      </c>
      <c r="E65">
        <f ca="1">SUMIFS('LOTUS 11.00'!X:X, 'LOTUS 11.00'!U:U,C65, 'LOTUS 11.00'!V:V, D65, 'LOTUS 11.00'!C:C, $D$2)</f>
        <v>0</v>
      </c>
      <c r="F65">
        <f ca="1">SUMIFS('LOTUS 12.00'!X:X, 'LOTUS 12.00'!U:U,C65, 'LOTUS 12.00'!V:V, D65, 'LOTUS 12.00'!C:C, $D$2)</f>
        <v>0</v>
      </c>
      <c r="G65">
        <f>SUMIFS('LOTUS 13.00'!X:X, 'LOTUS 13.00'!U:U,C65, 'LOTUS 13.00'!V:V, D65)</f>
        <v>60</v>
      </c>
      <c r="H65">
        <f ca="1">SUMIFS('LOTUS 13.00'!Z:Z, 'LOTUS 13.00'!U:U,C65, 'LOTUS 13.00'!V:V, D65, 'LOTUS 13.00'!C:C, $D$2)</f>
        <v>0</v>
      </c>
      <c r="I65">
        <v>0</v>
      </c>
      <c r="J65">
        <v>0</v>
      </c>
      <c r="K65">
        <f t="shared" si="0"/>
        <v>60</v>
      </c>
    </row>
    <row r="66" spans="1:11" ht="14.25">
      <c r="A66" t="str">
        <f>_xlfn.XLOOKUP(TEXT(C66,0),Master_สายพาน!C:C,Master_สายพาน!E:E,"")</f>
        <v>Step2</v>
      </c>
      <c r="B66" t="str">
        <f>_xlfn.XLOOKUP(TEXT(C66,0),Master_สายพาน!C:C,Master_สายพาน!B:B,"")</f>
        <v>สามชั้น</v>
      </c>
      <c r="C66" t="str">
        <f>_xlfn.XLOOKUP(D66,Master_สายพาน!D:D,Master_สายพาน!C:C,"")</f>
        <v>23057685</v>
      </c>
      <c r="D66" t="str">
        <v>มันแข็งTT</v>
      </c>
      <c r="E66">
        <f ca="1">SUMIFS('LOTUS 11.00'!X:X, 'LOTUS 11.00'!U:U,C66, 'LOTUS 11.00'!V:V, D66, 'LOTUS 11.00'!C:C, $D$2)</f>
        <v>0</v>
      </c>
      <c r="F66">
        <f ca="1">SUMIFS('LOTUS 12.00'!X:X, 'LOTUS 12.00'!U:U,C66, 'LOTUS 12.00'!V:V, D66, 'LOTUS 12.00'!C:C, $D$2)</f>
        <v>0</v>
      </c>
      <c r="G66">
        <f>SUMIFS('LOTUS 13.00'!X:X, 'LOTUS 13.00'!U:U,C66, 'LOTUS 13.00'!V:V, D66)</f>
        <v>45</v>
      </c>
      <c r="H66">
        <f ca="1">SUMIFS('LOTUS 13.00'!Z:Z, 'LOTUS 13.00'!U:U,C66, 'LOTUS 13.00'!V:V, D66, 'LOTUS 13.00'!C:C, $D$2)</f>
        <v>0</v>
      </c>
      <c r="I66">
        <v>0</v>
      </c>
      <c r="J66">
        <v>0</v>
      </c>
      <c r="K66">
        <f t="shared" si="0"/>
        <v>45</v>
      </c>
    </row>
    <row r="67" spans="1:11" ht="14.25">
      <c r="A67" t="str">
        <f>_xlfn.XLOOKUP(TEXT(C67,0),Master_สายพาน!C:C,Master_สายพาน!E:E,"")</f>
        <v>Step1</v>
      </c>
      <c r="B67" t="str">
        <f>_xlfn.XLOOKUP(TEXT(C67,0),Master_สายพาน!C:C,Master_สายพาน!B:B,"")</f>
        <v>เครื่องใน</v>
      </c>
      <c r="C67" t="str">
        <f>_xlfn.XLOOKUP(D67,Master_สายพาน!D:D,Master_สายพาน!C:C,"")</f>
        <v>23000181</v>
      </c>
      <c r="D67" t="str">
        <v>ไส้ขม</v>
      </c>
      <c r="E67">
        <f ca="1">SUMIFS('LOTUS 11.00'!X:X, 'LOTUS 11.00'!U:U,C67, 'LOTUS 11.00'!V:V, D67, 'LOTUS 11.00'!C:C, $D$2)</f>
        <v>0</v>
      </c>
      <c r="F67">
        <f ca="1">SUMIFS('LOTUS 12.00'!X:X, 'LOTUS 12.00'!U:U,C67, 'LOTUS 12.00'!V:V, D67, 'LOTUS 12.00'!C:C, $D$2)</f>
        <v>0</v>
      </c>
      <c r="G67">
        <f>SUMIFS('LOTUS 13.00'!X:X, 'LOTUS 13.00'!U:U,C67, 'LOTUS 13.00'!V:V, D67)</f>
        <v>4</v>
      </c>
      <c r="H67">
        <f ca="1">SUMIFS('LOTUS 13.00'!Z:Z, 'LOTUS 13.00'!U:U,C67, 'LOTUS 13.00'!V:V, D67, 'LOTUS 13.00'!C:C, $D$2)</f>
        <v>0</v>
      </c>
      <c r="I67">
        <v>0</v>
      </c>
      <c r="J67">
        <v>0</v>
      </c>
      <c r="K67">
        <f t="shared" si="0"/>
        <v>4</v>
      </c>
    </row>
    <row r="68" spans="1:11" ht="14.25">
      <c r="A68" t="str">
        <f>_xlfn.XLOOKUP(TEXT(C68,0),Master_สายพาน!C:C,Master_สายพาน!E:E,"")</f>
        <v>Step3</v>
      </c>
      <c r="B68" t="str">
        <f>_xlfn.XLOOKUP(TEXT(C68,0),Master_สายพาน!C:C,Master_สายพาน!B:B,"")</f>
        <v>เผาขา</v>
      </c>
      <c r="C68" t="str">
        <f>_xlfn.XLOOKUP(D68,Master_สายพาน!D:D,Master_สายพาน!C:C,"")</f>
        <v>23019173</v>
      </c>
      <c r="D68" t="str">
        <v>ขาหลังเผาแบ่งคากิ</v>
      </c>
      <c r="E68">
        <f ca="1">SUMIFS('LOTUS 11.00'!X:X, 'LOTUS 11.00'!U:U,C68, 'LOTUS 11.00'!V:V, D68, 'LOTUS 11.00'!C:C, $D$2)</f>
        <v>0</v>
      </c>
      <c r="F68">
        <f ca="1">SUMIFS('LOTUS 12.00'!X:X, 'LOTUS 12.00'!U:U,C68, 'LOTUS 12.00'!V:V, D68, 'LOTUS 12.00'!C:C, $D$2)</f>
        <v>0</v>
      </c>
      <c r="G68">
        <f>SUMIFS('LOTUS 13.00'!X:X, 'LOTUS 13.00'!U:U,C68, 'LOTUS 13.00'!V:V, D68)</f>
        <v>20</v>
      </c>
      <c r="H68">
        <f ca="1">SUMIFS('LOTUS 13.00'!Z:Z, 'LOTUS 13.00'!U:U,C68, 'LOTUS 13.00'!V:V, D68, 'LOTUS 13.00'!C:C, $D$2)</f>
        <v>0</v>
      </c>
      <c r="I68">
        <v>0</v>
      </c>
      <c r="J68">
        <v>0</v>
      </c>
      <c r="K68">
        <f t="shared" si="0"/>
        <v>20</v>
      </c>
    </row>
    <row r="69" spans="1:11" ht="14.25">
      <c r="A69" t="str">
        <f>_xlfn.XLOOKUP(TEXT(C69,0),Master_สายพาน!C:C,Master_สายพาน!E:E,"")</f>
        <v>Step3</v>
      </c>
      <c r="B69" t="str">
        <f>_xlfn.XLOOKUP(TEXT(C69,0),Master_สายพาน!C:C,Master_สายพาน!B:B,"")</f>
        <v>สามชั้นพิเศษ</v>
      </c>
      <c r="C69" t="str">
        <f>_xlfn.XLOOKUP(D69,Master_สายพาน!D:D,Master_สายพาน!C:C,"")</f>
        <v>23092652</v>
      </c>
      <c r="D69" t="str">
        <v>สามชั้นTT-spec 1</v>
      </c>
      <c r="E69">
        <f ca="1">SUMIFS('LOTUS 11.00'!X:X, 'LOTUS 11.00'!U:U,C69, 'LOTUS 11.00'!V:V, D69, 'LOTUS 11.00'!C:C, $D$2)</f>
        <v>0</v>
      </c>
      <c r="F69">
        <f ca="1">SUMIFS('LOTUS 12.00'!X:X, 'LOTUS 12.00'!U:U,C69, 'LOTUS 12.00'!V:V, D69, 'LOTUS 12.00'!C:C, $D$2)</f>
        <v>0</v>
      </c>
      <c r="G69">
        <f>SUMIFS('LOTUS 13.00'!X:X, 'LOTUS 13.00'!U:U,C69, 'LOTUS 13.00'!V:V, D69)</f>
        <v>5</v>
      </c>
      <c r="H69">
        <f ca="1">SUMIFS('LOTUS 13.00'!Z:Z, 'LOTUS 13.00'!U:U,C69, 'LOTUS 13.00'!V:V, D69, 'LOTUS 13.00'!C:C, $D$2)</f>
        <v>0</v>
      </c>
      <c r="I69">
        <v>0</v>
      </c>
      <c r="J69">
        <v>0</v>
      </c>
      <c r="K69">
        <f t="shared" si="0"/>
        <v>5</v>
      </c>
    </row>
    <row r="70" spans="1:11" ht="14.25">
      <c r="A70" t="str">
        <f>_xlfn.XLOOKUP(TEXT(C70,0),Master_สายพาน!C:C,Master_สายพาน!E:E,"")</f>
        <v>Step3</v>
      </c>
      <c r="B70" t="str">
        <f>_xlfn.XLOOKUP(TEXT(C70,0),Master_สายพาน!C:C,Master_สายพาน!B:B,"")</f>
        <v>สะโพกพิเศษ</v>
      </c>
      <c r="C70" t="str">
        <f>_xlfn.XLOOKUP(D70,Master_สายพาน!D:D,Master_สายพาน!C:C,"")</f>
        <v>23015378</v>
      </c>
      <c r="D70" t="str">
        <v>หนังสะโพกติดมัน</v>
      </c>
      <c r="E70">
        <f ca="1">SUMIFS('LOTUS 11.00'!X:X, 'LOTUS 11.00'!U:U,C70, 'LOTUS 11.00'!V:V, D70, 'LOTUS 11.00'!C:C, $D$2)</f>
        <v>0</v>
      </c>
      <c r="F70">
        <f ca="1">SUMIFS('LOTUS 12.00'!X:X, 'LOTUS 12.00'!U:U,C70, 'LOTUS 12.00'!V:V, D70, 'LOTUS 12.00'!C:C, $D$2)</f>
        <v>0</v>
      </c>
      <c r="G70">
        <f>SUMIFS('LOTUS 13.00'!X:X, 'LOTUS 13.00'!U:U,C70, 'LOTUS 13.00'!V:V, D70)</f>
        <v>20</v>
      </c>
      <c r="H70">
        <f ca="1">SUMIFS('LOTUS 13.00'!Z:Z, 'LOTUS 13.00'!U:U,C70, 'LOTUS 13.00'!V:V, D70, 'LOTUS 13.00'!C:C, $D$2)</f>
        <v>0</v>
      </c>
      <c r="I70">
        <v>0</v>
      </c>
      <c r="J70">
        <v>0</v>
      </c>
      <c r="K70">
        <f t="shared" ref="K70:K120" si="1">G70</f>
        <v>20</v>
      </c>
    </row>
    <row r="71" spans="1:11" ht="14.25">
      <c r="A71" t="str">
        <f>_xlfn.XLOOKUP(TEXT(C71,0),Master_สายพาน!C:C,Master_สายพาน!E:E,"")</f>
        <v/>
      </c>
      <c r="B71" t="str">
        <f>_xlfn.XLOOKUP(TEXT(C71,0),Master_สายพาน!C:C,Master_สายพาน!B:B,"")</f>
        <v/>
      </c>
      <c r="C71" t="str">
        <f>_xlfn.XLOOKUP(D71,Master_สายพาน!D:D,Master_สายพาน!C:C,"")</f>
        <v/>
      </c>
      <c r="D71" t="str">
        <v>กระดูกซุปหั่นชิ้น TT</v>
      </c>
      <c r="E71">
        <f ca="1">SUMIFS('LOTUS 11.00'!X:X, 'LOTUS 11.00'!U:U,C71, 'LOTUS 11.00'!V:V, D71, 'LOTUS 11.00'!C:C, $D$2)</f>
        <v>0</v>
      </c>
      <c r="F71">
        <f ca="1">SUMIFS('LOTUS 12.00'!X:X, 'LOTUS 12.00'!U:U,C71, 'LOTUS 12.00'!V:V, D71, 'LOTUS 12.00'!C:C, $D$2)</f>
        <v>0</v>
      </c>
      <c r="G71">
        <f>SUMIFS('LOTUS 13.00'!X:X, 'LOTUS 13.00'!U:U,C71, 'LOTUS 13.00'!V:V, D71)</f>
        <v>0</v>
      </c>
      <c r="H71">
        <f ca="1">SUMIFS('LOTUS 13.00'!Z:Z, 'LOTUS 13.00'!U:U,C71, 'LOTUS 13.00'!V:V, D71, 'LOTUS 13.00'!C:C, $D$2)</f>
        <v>0</v>
      </c>
      <c r="I71">
        <v>0</v>
      </c>
      <c r="J71">
        <v>0</v>
      </c>
      <c r="K71">
        <f t="shared" si="1"/>
        <v>0</v>
      </c>
    </row>
    <row r="72" spans="1:11" ht="14.25">
      <c r="A72" t="str">
        <f>_xlfn.XLOOKUP(TEXT(C72,0),Master_สายพาน!C:C,Master_สายพาน!E:E,"")</f>
        <v>Step3</v>
      </c>
      <c r="B72" t="str">
        <f>_xlfn.XLOOKUP(TEXT(C72,0),Master_สายพาน!C:C,Master_สายพาน!B:B,"")</f>
        <v>สะโพกพิเศษ</v>
      </c>
      <c r="C72" t="str">
        <f>_xlfn.XLOOKUP(D72,Master_สายพาน!D:D,Master_สายพาน!C:C,"")</f>
        <v>23015189</v>
      </c>
      <c r="D72" t="str">
        <v>เนื้อแดงหั่นชิ้น</v>
      </c>
      <c r="E72">
        <f ca="1">SUMIFS('LOTUS 11.00'!X:X, 'LOTUS 11.00'!U:U,C72, 'LOTUS 11.00'!V:V, D72, 'LOTUS 11.00'!C:C, $D$2)</f>
        <v>0</v>
      </c>
      <c r="F72">
        <f ca="1">SUMIFS('LOTUS 12.00'!X:X, 'LOTUS 12.00'!U:U,C72, 'LOTUS 12.00'!V:V, D72, 'LOTUS 12.00'!C:C, $D$2)</f>
        <v>0</v>
      </c>
      <c r="G72">
        <f>SUMIFS('LOTUS 13.00'!X:X, 'LOTUS 13.00'!U:U,C72, 'LOTUS 13.00'!V:V, D72)</f>
        <v>40</v>
      </c>
      <c r="H72">
        <f ca="1">SUMIFS('LOTUS 13.00'!Z:Z, 'LOTUS 13.00'!U:U,C72, 'LOTUS 13.00'!V:V, D72, 'LOTUS 13.00'!C:C, $D$2)</f>
        <v>0</v>
      </c>
      <c r="I72">
        <v>0</v>
      </c>
      <c r="J72">
        <v>0</v>
      </c>
      <c r="K72">
        <f t="shared" si="1"/>
        <v>40</v>
      </c>
    </row>
    <row r="73" spans="1:11" ht="14.25">
      <c r="A73" t="str">
        <f>_xlfn.XLOOKUP(TEXT(C73,0),Master_สายพาน!C:C,Master_สายพาน!E:E,"")</f>
        <v>Step2</v>
      </c>
      <c r="B73" t="str">
        <f>_xlfn.XLOOKUP(TEXT(C73,0),Master_สายพาน!C:C,Master_สายพาน!B:B,"")</f>
        <v>ต้มเลือด</v>
      </c>
      <c r="C73" t="str">
        <f>_xlfn.XLOOKUP(D73,Master_สายพาน!D:D,Master_สายพาน!C:C,"")</f>
        <v>23067920</v>
      </c>
      <c r="D73" t="str">
        <v>เลือดก้อนTT</v>
      </c>
      <c r="E73">
        <f ca="1">SUMIFS('LOTUS 11.00'!X:X, 'LOTUS 11.00'!U:U,C73, 'LOTUS 11.00'!V:V, D73, 'LOTUS 11.00'!C:C, $D$2)</f>
        <v>0</v>
      </c>
      <c r="F73">
        <f ca="1">SUMIFS('LOTUS 12.00'!X:X, 'LOTUS 12.00'!U:U,C73, 'LOTUS 12.00'!V:V, D73, 'LOTUS 12.00'!C:C, $D$2)</f>
        <v>0</v>
      </c>
      <c r="G73">
        <f>SUMIFS('LOTUS 13.00'!X:X, 'LOTUS 13.00'!U:U,C73, 'LOTUS 13.00'!V:V, D73)</f>
        <v>5</v>
      </c>
      <c r="H73">
        <f ca="1">SUMIFS('LOTUS 13.00'!Z:Z, 'LOTUS 13.00'!U:U,C73, 'LOTUS 13.00'!V:V, D73, 'LOTUS 13.00'!C:C, $D$2)</f>
        <v>0</v>
      </c>
      <c r="I73">
        <v>0</v>
      </c>
      <c r="J73">
        <v>0</v>
      </c>
      <c r="K73">
        <f t="shared" si="1"/>
        <v>5</v>
      </c>
    </row>
    <row r="74" spans="1:11" ht="14.25">
      <c r="A74" t="str">
        <f>_xlfn.XLOOKUP(TEXT(C74,0),Master_สายพาน!C:C,Master_สายพาน!E:E,"")</f>
        <v>Step2</v>
      </c>
      <c r="B74" t="str">
        <f>_xlfn.XLOOKUP(TEXT(C74,0),Master_สายพาน!C:C,Master_สายพาน!B:B,"")</f>
        <v>สะโพก</v>
      </c>
      <c r="C74" t="str">
        <f>_xlfn.XLOOKUP(D74,Master_สายพาน!D:D,Master_สายพาน!C:C,"")</f>
        <v>23057693</v>
      </c>
      <c r="D74" t="str">
        <v>กระดูกแว่นTT</v>
      </c>
      <c r="E74">
        <f ca="1">SUMIFS('LOTUS 11.00'!X:X, 'LOTUS 11.00'!U:U,C74, 'LOTUS 11.00'!V:V, D74, 'LOTUS 11.00'!C:C, $D$2)</f>
        <v>0</v>
      </c>
      <c r="F74">
        <f ca="1">SUMIFS('LOTUS 12.00'!X:X, 'LOTUS 12.00'!U:U,C74, 'LOTUS 12.00'!V:V, D74, 'LOTUS 12.00'!C:C, $D$2)</f>
        <v>0</v>
      </c>
      <c r="G74">
        <f>SUMIFS('LOTUS 13.00'!X:X, 'LOTUS 13.00'!U:U,C74, 'LOTUS 13.00'!V:V, D74)</f>
        <v>5</v>
      </c>
      <c r="H74">
        <f ca="1">SUMIFS('LOTUS 13.00'!Z:Z, 'LOTUS 13.00'!U:U,C74, 'LOTUS 13.00'!V:V, D74, 'LOTUS 13.00'!C:C, $D$2)</f>
        <v>0</v>
      </c>
      <c r="I74">
        <v>0</v>
      </c>
      <c r="J74">
        <v>0</v>
      </c>
      <c r="K74">
        <f t="shared" si="1"/>
        <v>5</v>
      </c>
    </row>
    <row r="75" spans="1:11" ht="14.25">
      <c r="A75" t="str">
        <f>_xlfn.XLOOKUP(TEXT(C75,0),Master_สายพาน!C:C,Master_สายพาน!E:E,"")</f>
        <v>Step2</v>
      </c>
      <c r="B75" t="str">
        <f>_xlfn.XLOOKUP(TEXT(C75,0),Master_สายพาน!C:C,Master_สายพาน!B:B,"")</f>
        <v>ไหล่</v>
      </c>
      <c r="C75" t="str">
        <f>_xlfn.XLOOKUP(D75,Master_สายพาน!D:D,Master_สายพาน!C:C,"")</f>
        <v>23057697</v>
      </c>
      <c r="D75" t="str">
        <v>ชิ้นมันคอTT</v>
      </c>
      <c r="E75">
        <f ca="1">SUMIFS('LOTUS 11.00'!X:X, 'LOTUS 11.00'!U:U,C75, 'LOTUS 11.00'!V:V, D75, 'LOTUS 11.00'!C:C, $D$2)</f>
        <v>0</v>
      </c>
      <c r="F75">
        <f ca="1">SUMIFS('LOTUS 12.00'!X:X, 'LOTUS 12.00'!U:U,C75, 'LOTUS 12.00'!V:V, D75, 'LOTUS 12.00'!C:C, $D$2)</f>
        <v>0</v>
      </c>
      <c r="G75">
        <f>SUMIFS('LOTUS 13.00'!X:X, 'LOTUS 13.00'!U:U,C75, 'LOTUS 13.00'!V:V, D75)</f>
        <v>25</v>
      </c>
      <c r="H75">
        <f ca="1">SUMIFS('LOTUS 13.00'!Z:Z, 'LOTUS 13.00'!U:U,C75, 'LOTUS 13.00'!V:V, D75, 'LOTUS 13.00'!C:C, $D$2)</f>
        <v>0</v>
      </c>
      <c r="I75">
        <v>0</v>
      </c>
      <c r="J75">
        <v>0</v>
      </c>
      <c r="K75">
        <f t="shared" si="1"/>
        <v>25</v>
      </c>
    </row>
    <row r="76" spans="1:11" ht="14.25">
      <c r="A76" t="str">
        <f>_xlfn.XLOOKUP(TEXT(C76,0),Master_สายพาน!C:C,Master_สายพาน!E:E,"")</f>
        <v>Step3</v>
      </c>
      <c r="B76" t="str">
        <f>_xlfn.XLOOKUP(TEXT(C76,0),Master_สายพาน!C:C,Master_สายพาน!B:B,"")</f>
        <v>เครื่องใน</v>
      </c>
      <c r="C76" t="str">
        <f>_xlfn.XLOOKUP(D76,Master_สายพาน!D:D,Master_สายพาน!C:C,"")</f>
        <v>23000172</v>
      </c>
      <c r="D76" t="str">
        <v>ลิ้นหมู</v>
      </c>
      <c r="E76">
        <f ca="1">SUMIFS('LOTUS 11.00'!X:X, 'LOTUS 11.00'!U:U,C76, 'LOTUS 11.00'!V:V, D76, 'LOTUS 11.00'!C:C, $D$2)</f>
        <v>0</v>
      </c>
      <c r="F76">
        <f ca="1">SUMIFS('LOTUS 12.00'!X:X, 'LOTUS 12.00'!U:U,C76, 'LOTUS 12.00'!V:V, D76, 'LOTUS 12.00'!C:C, $D$2)</f>
        <v>0</v>
      </c>
      <c r="G76">
        <f>SUMIFS('LOTUS 13.00'!X:X, 'LOTUS 13.00'!U:U,C76, 'LOTUS 13.00'!V:V, D76)</f>
        <v>12</v>
      </c>
      <c r="H76">
        <f ca="1">SUMIFS('LOTUS 13.00'!Z:Z, 'LOTUS 13.00'!U:U,C76, 'LOTUS 13.00'!V:V, D76, 'LOTUS 13.00'!C:C, $D$2)</f>
        <v>0</v>
      </c>
      <c r="I76">
        <v>0</v>
      </c>
      <c r="J76">
        <v>0</v>
      </c>
      <c r="K76">
        <f t="shared" si="1"/>
        <v>12</v>
      </c>
    </row>
    <row r="77" spans="1:11" ht="14.25">
      <c r="A77" t="str">
        <f>_xlfn.XLOOKUP(TEXT(C77,0),Master_สายพาน!C:C,Master_สายพาน!E:E,"")</f>
        <v>Step3</v>
      </c>
      <c r="B77" t="str">
        <f>_xlfn.XLOOKUP(TEXT(C77,0),Master_สายพาน!C:C,Master_สายพาน!B:B,"")</f>
        <v>สามชั้นพิเศษ</v>
      </c>
      <c r="C77" t="str">
        <f>_xlfn.XLOOKUP(D77,Master_สายพาน!D:D,Master_สายพาน!C:C,"")</f>
        <v>23064091</v>
      </c>
      <c r="D77" t="str">
        <v>มันแข็งติดหนัง TT</v>
      </c>
      <c r="E77">
        <f ca="1">SUMIFS('LOTUS 11.00'!X:X, 'LOTUS 11.00'!U:U,C77, 'LOTUS 11.00'!V:V, D77, 'LOTUS 11.00'!C:C, $D$2)</f>
        <v>0</v>
      </c>
      <c r="F77">
        <f ca="1">SUMIFS('LOTUS 12.00'!X:X, 'LOTUS 12.00'!U:U,C77, 'LOTUS 12.00'!V:V, D77, 'LOTUS 12.00'!C:C, $D$2)</f>
        <v>0</v>
      </c>
      <c r="G77">
        <f>SUMIFS('LOTUS 13.00'!X:X, 'LOTUS 13.00'!U:U,C77, 'LOTUS 13.00'!V:V, D77)</f>
        <v>380</v>
      </c>
      <c r="H77">
        <f ca="1">SUMIFS('LOTUS 13.00'!Z:Z, 'LOTUS 13.00'!U:U,C77, 'LOTUS 13.00'!V:V, D77, 'LOTUS 13.00'!C:C, $D$2)</f>
        <v>0</v>
      </c>
      <c r="I77">
        <v>0</v>
      </c>
      <c r="J77">
        <v>0</v>
      </c>
      <c r="K77">
        <f t="shared" si="1"/>
        <v>380</v>
      </c>
    </row>
    <row r="78" spans="1:11" ht="14.25">
      <c r="A78" t="str">
        <f>_xlfn.XLOOKUP(TEXT(C78,0),Master_สายพาน!C:C,Master_สายพาน!E:E,"")</f>
        <v>Step1</v>
      </c>
      <c r="B78" t="str">
        <f>_xlfn.XLOOKUP(TEXT(C78,0),Master_สายพาน!C:C,Master_สายพาน!B:B,"")</f>
        <v>เครื่องใน</v>
      </c>
      <c r="C78" t="str">
        <f>_xlfn.XLOOKUP(D78,Master_สายพาน!D:D,Master_สายพาน!C:C,"")</f>
        <v>23015350</v>
      </c>
      <c r="D78" t="str">
        <v>ไส้ใหญ่</v>
      </c>
      <c r="E78">
        <f ca="1">SUMIFS('LOTUS 11.00'!X:X, 'LOTUS 11.00'!U:U,C78, 'LOTUS 11.00'!V:V, D78, 'LOTUS 11.00'!C:C, $D$2)</f>
        <v>0</v>
      </c>
      <c r="F78">
        <f ca="1">SUMIFS('LOTUS 12.00'!X:X, 'LOTUS 12.00'!U:U,C78, 'LOTUS 12.00'!V:V, D78, 'LOTUS 12.00'!C:C, $D$2)</f>
        <v>0</v>
      </c>
      <c r="G78">
        <f>SUMIFS('LOTUS 13.00'!X:X, 'LOTUS 13.00'!U:U,C78, 'LOTUS 13.00'!V:V, D78)</f>
        <v>5</v>
      </c>
      <c r="H78">
        <f ca="1">SUMIFS('LOTUS 13.00'!Z:Z, 'LOTUS 13.00'!U:U,C78, 'LOTUS 13.00'!V:V, D78, 'LOTUS 13.00'!C:C, $D$2)</f>
        <v>0</v>
      </c>
      <c r="I78">
        <v>0</v>
      </c>
      <c r="J78">
        <v>0</v>
      </c>
      <c r="K78">
        <f t="shared" si="1"/>
        <v>5</v>
      </c>
    </row>
    <row r="79" spans="1:11" ht="14.25">
      <c r="A79" t="str">
        <f>_xlfn.XLOOKUP(TEXT(C79,0),Master_สายพาน!C:C,Master_สายพาน!E:E,"")</f>
        <v>Step2</v>
      </c>
      <c r="B79" t="str">
        <f>_xlfn.XLOOKUP(TEXT(C79,0),Master_สายพาน!C:C,Master_สายพาน!B:B,"")</f>
        <v>เศษ</v>
      </c>
      <c r="C79" t="str">
        <f>_xlfn.XLOOKUP(D79,Master_สายพาน!D:D,Master_สายพาน!C:C,"")</f>
        <v>23067921</v>
      </c>
      <c r="D79" t="str">
        <v>เศษมันติดหนังTT</v>
      </c>
      <c r="E79">
        <f ca="1">SUMIFS('LOTUS 11.00'!X:X, 'LOTUS 11.00'!U:U,C79, 'LOTUS 11.00'!V:V, D79, 'LOTUS 11.00'!C:C, $D$2)</f>
        <v>0</v>
      </c>
      <c r="F79">
        <f ca="1">SUMIFS('LOTUS 12.00'!X:X, 'LOTUS 12.00'!U:U,C79, 'LOTUS 12.00'!V:V, D79, 'LOTUS 12.00'!C:C, $D$2)</f>
        <v>0</v>
      </c>
      <c r="G79">
        <f>SUMIFS('LOTUS 13.00'!X:X, 'LOTUS 13.00'!U:U,C79, 'LOTUS 13.00'!V:V, D79)</f>
        <v>15</v>
      </c>
      <c r="H79">
        <f ca="1">SUMIFS('LOTUS 13.00'!Z:Z, 'LOTUS 13.00'!U:U,C79, 'LOTUS 13.00'!V:V, D79, 'LOTUS 13.00'!C:C, $D$2)</f>
        <v>0</v>
      </c>
      <c r="I79">
        <v>0</v>
      </c>
      <c r="J79">
        <v>0</v>
      </c>
      <c r="K79">
        <f t="shared" si="1"/>
        <v>15</v>
      </c>
    </row>
    <row r="80" spans="1:11" ht="14.25">
      <c r="A80" t="str">
        <f>_xlfn.XLOOKUP(TEXT(C80,0),Master_สายพาน!C:C,Master_สายพาน!E:E,"")</f>
        <v>Step2</v>
      </c>
      <c r="B80" t="str">
        <f>_xlfn.XLOOKUP(TEXT(C80,0),Master_สายพาน!C:C,Master_สายพาน!B:B,"")</f>
        <v>สะโพก</v>
      </c>
      <c r="C80" t="str">
        <f>_xlfn.XLOOKUP(D80,Master_สายพาน!D:D,Master_สายพาน!C:C,"")</f>
        <v>23105855</v>
      </c>
      <c r="D80" t="str">
        <v>สะโพกหมู B2B (Basic)</v>
      </c>
      <c r="E80">
        <f ca="1">SUMIFS('LOTUS 11.00'!X:X, 'LOTUS 11.00'!U:U,C80, 'LOTUS 11.00'!V:V, D80, 'LOTUS 11.00'!C:C, $D$2)</f>
        <v>0</v>
      </c>
      <c r="F80">
        <f ca="1">SUMIFS('LOTUS 12.00'!X:X, 'LOTUS 12.00'!U:U,C80, 'LOTUS 12.00'!V:V, D80, 'LOTUS 12.00'!C:C, $D$2)</f>
        <v>0</v>
      </c>
      <c r="G80">
        <f>SUMIFS('LOTUS 13.00'!X:X, 'LOTUS 13.00'!U:U,C80, 'LOTUS 13.00'!V:V, D80)</f>
        <v>10</v>
      </c>
      <c r="H80">
        <f ca="1">SUMIFS('LOTUS 13.00'!Z:Z, 'LOTUS 13.00'!U:U,C80, 'LOTUS 13.00'!V:V, D80, 'LOTUS 13.00'!C:C, $D$2)</f>
        <v>0</v>
      </c>
      <c r="I80">
        <v>0</v>
      </c>
      <c r="J80">
        <v>0</v>
      </c>
      <c r="K80">
        <f t="shared" si="1"/>
        <v>10</v>
      </c>
    </row>
    <row r="81" spans="1:11" ht="14.25">
      <c r="A81" t="str">
        <f>_xlfn.XLOOKUP(TEXT(C81,0),Master_สายพาน!C:C,Master_สายพาน!E:E,"")</f>
        <v>Step1</v>
      </c>
      <c r="B81" t="str">
        <f>_xlfn.XLOOKUP(TEXT(C81,0),Master_สายพาน!C:C,Master_สายพาน!B:B,"")</f>
        <v>เปิดหมู</v>
      </c>
      <c r="C81" t="str">
        <f>_xlfn.XLOOKUP(D81,Master_สายพาน!D:D,Master_สายพาน!C:C,"")</f>
        <v>23015321</v>
      </c>
      <c r="D81" t="str">
        <v>หัวติดลิ้น</v>
      </c>
      <c r="E81">
        <f ca="1">SUMIFS('LOTUS 11.00'!X:X, 'LOTUS 11.00'!U:U,C81, 'LOTUS 11.00'!V:V, D81, 'LOTUS 11.00'!C:C, $D$2)</f>
        <v>0</v>
      </c>
      <c r="F81">
        <f ca="1">SUMIFS('LOTUS 12.00'!X:X, 'LOTUS 12.00'!U:U,C81, 'LOTUS 12.00'!V:V, D81, 'LOTUS 12.00'!C:C, $D$2)</f>
        <v>0</v>
      </c>
      <c r="G81">
        <f>SUMIFS('LOTUS 13.00'!X:X, 'LOTUS 13.00'!U:U,C81, 'LOTUS 13.00'!V:V, D81)</f>
        <v>80</v>
      </c>
      <c r="H81">
        <f ca="1">SUMIFS('LOTUS 13.00'!Z:Z, 'LOTUS 13.00'!U:U,C81, 'LOTUS 13.00'!V:V, D81, 'LOTUS 13.00'!C:C, $D$2)</f>
        <v>0</v>
      </c>
      <c r="I81">
        <v>0</v>
      </c>
      <c r="J81">
        <v>0</v>
      </c>
      <c r="K81">
        <f t="shared" si="1"/>
        <v>80</v>
      </c>
    </row>
    <row r="82" spans="1:11" ht="14.25">
      <c r="A82" t="str">
        <f>_xlfn.XLOOKUP(TEXT(C82,0),Master_สายพาน!C:C,Master_สายพาน!E:E,"")</f>
        <v>Step2</v>
      </c>
      <c r="B82" t="str">
        <f>_xlfn.XLOOKUP(TEXT(C82,0),Master_สายพาน!C:C,Master_สายพาน!B:B,"")</f>
        <v>ไหล่</v>
      </c>
      <c r="C82" t="str">
        <f>_xlfn.XLOOKUP(D82,Master_สายพาน!D:D,Master_สายพาน!C:C,"")</f>
        <v>23105755</v>
      </c>
      <c r="D82" t="str">
        <v>เซพแพ็ค สันคอหมู กก.ละ</v>
      </c>
      <c r="E82">
        <f ca="1">SUMIFS('LOTUS 11.00'!X:X, 'LOTUS 11.00'!U:U,C82, 'LOTUS 11.00'!V:V, D82, 'LOTUS 11.00'!C:C, $D$2)</f>
        <v>0</v>
      </c>
      <c r="F82">
        <f ca="1">SUMIFS('LOTUS 12.00'!X:X, 'LOTUS 12.00'!U:U,C82, 'LOTUS 12.00'!V:V, D82, 'LOTUS 12.00'!C:C, $D$2)</f>
        <v>0</v>
      </c>
      <c r="G82">
        <f>SUMIFS('LOTUS 13.00'!X:X, 'LOTUS 13.00'!U:U,C82, 'LOTUS 13.00'!V:V, D82)</f>
        <v>20</v>
      </c>
      <c r="H82">
        <f ca="1">SUMIFS('LOTUS 13.00'!Z:Z, 'LOTUS 13.00'!U:U,C82, 'LOTUS 13.00'!V:V, D82, 'LOTUS 13.00'!C:C, $D$2)</f>
        <v>0</v>
      </c>
      <c r="I82">
        <v>0</v>
      </c>
      <c r="J82">
        <v>0</v>
      </c>
      <c r="K82">
        <f t="shared" si="1"/>
        <v>20</v>
      </c>
    </row>
    <row r="83" spans="1:11" ht="14.25">
      <c r="A83" t="str">
        <f>_xlfn.XLOOKUP(TEXT(C83,0),Master_สายพาน!C:C,Master_สายพาน!E:E,"")</f>
        <v>Step3</v>
      </c>
      <c r="B83" t="str">
        <f>_xlfn.XLOOKUP(TEXT(C83,0),Master_สายพาน!C:C,Master_สายพาน!B:B,"")</f>
        <v>เลาะขา</v>
      </c>
      <c r="C83" t="str">
        <f>_xlfn.XLOOKUP(D83,Master_สายพาน!D:D,Master_สายพาน!C:C,"")</f>
        <v>23072463</v>
      </c>
      <c r="D83" t="str">
        <v>ขาหมูเลาะติดหนัง</v>
      </c>
      <c r="E83">
        <f ca="1">SUMIFS('LOTUS 11.00'!X:X, 'LOTUS 11.00'!U:U,C83, 'LOTUS 11.00'!V:V, D83, 'LOTUS 11.00'!C:C, $D$2)</f>
        <v>0</v>
      </c>
      <c r="F83">
        <f ca="1">SUMIFS('LOTUS 12.00'!X:X, 'LOTUS 12.00'!U:U,C83, 'LOTUS 12.00'!V:V, D83, 'LOTUS 12.00'!C:C, $D$2)</f>
        <v>0</v>
      </c>
      <c r="G83">
        <f>SUMIFS('LOTUS 13.00'!X:X, 'LOTUS 13.00'!U:U,C83, 'LOTUS 13.00'!V:V, D83)</f>
        <v>5</v>
      </c>
      <c r="H83">
        <f ca="1">SUMIFS('LOTUS 13.00'!Z:Z, 'LOTUS 13.00'!U:U,C83, 'LOTUS 13.00'!V:V, D83, 'LOTUS 13.00'!C:C, $D$2)</f>
        <v>0</v>
      </c>
      <c r="I83">
        <v>0</v>
      </c>
      <c r="J83">
        <v>0</v>
      </c>
      <c r="K83">
        <f t="shared" si="1"/>
        <v>5</v>
      </c>
    </row>
    <row r="84" spans="1:11" ht="14.25">
      <c r="A84" t="str">
        <f>_xlfn.XLOOKUP(TEXT(C84,0),Master_สายพาน!C:C,Master_สายพาน!E:E,"")</f>
        <v>Step3</v>
      </c>
      <c r="B84" t="str">
        <f>_xlfn.XLOOKUP(TEXT(C84,0),Master_สายพาน!C:C,Master_สายพาน!B:B,"")</f>
        <v>เศษ</v>
      </c>
      <c r="C84" t="str">
        <f>_xlfn.XLOOKUP(D84,Master_สายพาน!D:D,Master_สายพาน!C:C,"")</f>
        <v>23078867</v>
      </c>
      <c r="D84" t="str">
        <v>เศษสามชั้นสไลด์</v>
      </c>
      <c r="E84">
        <f ca="1">SUMIFS('LOTUS 11.00'!X:X, 'LOTUS 11.00'!U:U,C84, 'LOTUS 11.00'!V:V, D84, 'LOTUS 11.00'!C:C, $D$2)</f>
        <v>0</v>
      </c>
      <c r="F84">
        <f ca="1">SUMIFS('LOTUS 12.00'!X:X, 'LOTUS 12.00'!U:U,C84, 'LOTUS 12.00'!V:V, D84, 'LOTUS 12.00'!C:C, $D$2)</f>
        <v>0</v>
      </c>
      <c r="G84">
        <f>SUMIFS('LOTUS 13.00'!X:X, 'LOTUS 13.00'!U:U,C84, 'LOTUS 13.00'!V:V, D84)</f>
        <v>10</v>
      </c>
      <c r="H84">
        <f ca="1">SUMIFS('LOTUS 13.00'!Z:Z, 'LOTUS 13.00'!U:U,C84, 'LOTUS 13.00'!V:V, D84, 'LOTUS 13.00'!C:C, $D$2)</f>
        <v>0</v>
      </c>
      <c r="I84">
        <v>0</v>
      </c>
      <c r="J84">
        <v>0</v>
      </c>
      <c r="K84">
        <f t="shared" si="1"/>
        <v>10</v>
      </c>
    </row>
    <row r="85" spans="1:11" ht="14.25">
      <c r="A85" t="str">
        <f>_xlfn.XLOOKUP(TEXT(C85,0),Master_สายพาน!C:C,Master_สายพาน!E:E,"")</f>
        <v>Step2</v>
      </c>
      <c r="B85" t="str">
        <f>_xlfn.XLOOKUP(TEXT(C85,0),Master_สายพาน!C:C,Master_สายพาน!B:B,"")</f>
        <v>ไหล่</v>
      </c>
      <c r="C85" t="str">
        <f>_xlfn.XLOOKUP(D85,Master_สายพาน!D:D,Master_สายพาน!C:C,"")</f>
        <v>23057672</v>
      </c>
      <c r="D85" t="str">
        <v>ไหล่TT</v>
      </c>
      <c r="E85">
        <f ca="1">SUMIFS('LOTUS 11.00'!X:X, 'LOTUS 11.00'!U:U,C85, 'LOTUS 11.00'!V:V, D85, 'LOTUS 11.00'!C:C, $D$2)</f>
        <v>0</v>
      </c>
      <c r="F85">
        <f ca="1">SUMIFS('LOTUS 12.00'!X:X, 'LOTUS 12.00'!U:U,C85, 'LOTUS 12.00'!V:V, D85, 'LOTUS 12.00'!C:C, $D$2)</f>
        <v>0</v>
      </c>
      <c r="G85">
        <f>SUMIFS('LOTUS 13.00'!X:X, 'LOTUS 13.00'!U:U,C85, 'LOTUS 13.00'!V:V, D85)</f>
        <v>5</v>
      </c>
      <c r="H85">
        <f ca="1">SUMIFS('LOTUS 13.00'!Z:Z, 'LOTUS 13.00'!U:U,C85, 'LOTUS 13.00'!V:V, D85, 'LOTUS 13.00'!C:C, $D$2)</f>
        <v>0</v>
      </c>
      <c r="I85">
        <v>0</v>
      </c>
      <c r="J85">
        <v>0</v>
      </c>
      <c r="K85">
        <f t="shared" si="1"/>
        <v>5</v>
      </c>
    </row>
    <row r="86" spans="1:11" ht="14.25">
      <c r="A86" t="str">
        <f>_xlfn.XLOOKUP(TEXT(C86,0),Master_สายพาน!C:C,Master_สายพาน!E:E,"")</f>
        <v/>
      </c>
      <c r="B86" t="str">
        <f>_xlfn.XLOOKUP(TEXT(C86,0),Master_สายพาน!C:C,Master_สายพาน!B:B,"")</f>
        <v/>
      </c>
      <c r="C86">
        <f>_xlfn.XLOOKUP(D86,Master_สายพาน!D:D,Master_สายพาน!C:C,"")</f>
        <v>0</v>
      </c>
      <c r="E86">
        <f ca="1">SUMIFS('LOTUS 11.00'!X:X, 'LOTUS 11.00'!U:U,C86, 'LOTUS 11.00'!V:V, D86, 'LOTUS 11.00'!C:C, $D$2)</f>
        <v>0</v>
      </c>
      <c r="F86">
        <f ca="1">SUMIFS('LOTUS 12.00'!X:X, 'LOTUS 12.00'!U:U,C86, 'LOTUS 12.00'!V:V, D86, 'LOTUS 12.00'!C:C, $D$2)</f>
        <v>0</v>
      </c>
      <c r="G86">
        <f>SUMIFS('LOTUS 13.00'!X:X, 'LOTUS 13.00'!U:U,C86, 'LOTUS 13.00'!V:V, D86)</f>
        <v>0</v>
      </c>
      <c r="H86">
        <f ca="1">SUMIFS('LOTUS 13.00'!Z:Z, 'LOTUS 13.00'!U:U,C86, 'LOTUS 13.00'!V:V, D86, 'LOTUS 13.00'!C:C, $D$2)</f>
        <v>0</v>
      </c>
      <c r="I86">
        <v>0</v>
      </c>
      <c r="J86">
        <v>0</v>
      </c>
      <c r="K86">
        <f t="shared" si="1"/>
        <v>0</v>
      </c>
    </row>
    <row r="87" spans="1:11" ht="14.25">
      <c r="A87" t="str">
        <f>_xlfn.XLOOKUP(TEXT(C87,0),Master_สายพาน!C:C,Master_สายพาน!E:E,"")</f>
        <v/>
      </c>
      <c r="B87" t="str">
        <f>_xlfn.XLOOKUP(TEXT(C87,0),Master_สายพาน!C:C,Master_สายพาน!B:B,"")</f>
        <v/>
      </c>
      <c r="C87">
        <f>_xlfn.XLOOKUP(D87,Master_สายพาน!D:D,Master_สายพาน!C:C,"")</f>
        <v>0</v>
      </c>
      <c r="E87">
        <f ca="1">SUMIFS('LOTUS 11.00'!X:X, 'LOTUS 11.00'!U:U,C87, 'LOTUS 11.00'!V:V, D87, 'LOTUS 11.00'!C:C, $D$2)</f>
        <v>0</v>
      </c>
      <c r="F87">
        <f ca="1">SUMIFS('LOTUS 12.00'!X:X, 'LOTUS 12.00'!U:U,C87, 'LOTUS 12.00'!V:V, D87, 'LOTUS 12.00'!C:C, $D$2)</f>
        <v>0</v>
      </c>
      <c r="G87">
        <f>SUMIFS('LOTUS 13.00'!X:X, 'LOTUS 13.00'!U:U,C87, 'LOTUS 13.00'!V:V, D87)</f>
        <v>0</v>
      </c>
      <c r="H87">
        <f ca="1">SUMIFS('LOTUS 13.00'!Z:Z, 'LOTUS 13.00'!U:U,C87, 'LOTUS 13.00'!V:V, D87, 'LOTUS 13.00'!C:C, $D$2)</f>
        <v>0</v>
      </c>
      <c r="I87">
        <v>0</v>
      </c>
      <c r="J87">
        <v>0</v>
      </c>
      <c r="K87">
        <f t="shared" si="1"/>
        <v>0</v>
      </c>
    </row>
    <row r="88" spans="1:11" ht="14.25">
      <c r="A88" t="str">
        <f>_xlfn.XLOOKUP(TEXT(C88,0),Master_สายพาน!C:C,Master_สายพาน!E:E,"")</f>
        <v/>
      </c>
      <c r="B88" t="str">
        <f>_xlfn.XLOOKUP(TEXT(C88,0),Master_สายพาน!C:C,Master_สายพาน!B:B,"")</f>
        <v/>
      </c>
      <c r="C88">
        <f>_xlfn.XLOOKUP(D88,Master_สายพาน!D:D,Master_สายพาน!C:C,"")</f>
        <v>0</v>
      </c>
      <c r="E88">
        <f ca="1">SUMIFS('LOTUS 11.00'!X:X, 'LOTUS 11.00'!U:U,C88, 'LOTUS 11.00'!V:V, D88, 'LOTUS 11.00'!C:C, $D$2)</f>
        <v>0</v>
      </c>
      <c r="F88">
        <f ca="1">SUMIFS('LOTUS 12.00'!X:X, 'LOTUS 12.00'!U:U,C88, 'LOTUS 12.00'!V:V, D88, 'LOTUS 12.00'!C:C, $D$2)</f>
        <v>0</v>
      </c>
      <c r="G88">
        <f>SUMIFS('LOTUS 13.00'!X:X, 'LOTUS 13.00'!U:U,C88, 'LOTUS 13.00'!V:V, D88)</f>
        <v>0</v>
      </c>
      <c r="H88">
        <f ca="1">SUMIFS('LOTUS 13.00'!Z:Z, 'LOTUS 13.00'!U:U,C88, 'LOTUS 13.00'!V:V, D88, 'LOTUS 13.00'!C:C, $D$2)</f>
        <v>0</v>
      </c>
      <c r="I88">
        <v>0</v>
      </c>
      <c r="J88">
        <v>0</v>
      </c>
      <c r="K88">
        <f t="shared" si="1"/>
        <v>0</v>
      </c>
    </row>
    <row r="89" spans="1:11" ht="14.25">
      <c r="A89" t="str">
        <f>_xlfn.XLOOKUP(TEXT(C89,0),Master_สายพาน!C:C,Master_สายพาน!E:E,"")</f>
        <v/>
      </c>
      <c r="B89" t="str">
        <f>_xlfn.XLOOKUP(TEXT(C89,0),Master_สายพาน!C:C,Master_สายพาน!B:B,"")</f>
        <v/>
      </c>
      <c r="C89">
        <f>_xlfn.XLOOKUP(D89,Master_สายพาน!D:D,Master_สายพาน!C:C,"")</f>
        <v>0</v>
      </c>
      <c r="E89">
        <f ca="1">SUMIFS('LOTUS 11.00'!X:X, 'LOTUS 11.00'!U:U,C89, 'LOTUS 11.00'!V:V, D89, 'LOTUS 11.00'!C:C, $D$2)</f>
        <v>0</v>
      </c>
      <c r="F89">
        <f ca="1">SUMIFS('LOTUS 12.00'!X:X, 'LOTUS 12.00'!U:U,C89, 'LOTUS 12.00'!V:V, D89, 'LOTUS 12.00'!C:C, $D$2)</f>
        <v>0</v>
      </c>
      <c r="G89">
        <f>SUMIFS('LOTUS 13.00'!X:X, 'LOTUS 13.00'!U:U,C89, 'LOTUS 13.00'!V:V, D89)</f>
        <v>0</v>
      </c>
      <c r="H89">
        <f ca="1">SUMIFS('LOTUS 13.00'!Z:Z, 'LOTUS 13.00'!U:U,C89, 'LOTUS 13.00'!V:V, D89, 'LOTUS 13.00'!C:C, $D$2)</f>
        <v>0</v>
      </c>
      <c r="I89">
        <v>0</v>
      </c>
      <c r="J89">
        <v>0</v>
      </c>
      <c r="K89">
        <f t="shared" si="1"/>
        <v>0</v>
      </c>
    </row>
    <row r="90" spans="1:11" ht="14.25">
      <c r="A90" t="str">
        <f>_xlfn.XLOOKUP(TEXT(C90,0),Master_สายพาน!C:C,Master_สายพาน!E:E,"")</f>
        <v/>
      </c>
      <c r="B90" t="str">
        <f>_xlfn.XLOOKUP(TEXT(C90,0),Master_สายพาน!C:C,Master_สายพาน!B:B,"")</f>
        <v/>
      </c>
      <c r="C90">
        <f>_xlfn.XLOOKUP(D90,Master_สายพาน!D:D,Master_สายพาน!C:C,"")</f>
        <v>0</v>
      </c>
      <c r="E90">
        <f ca="1">SUMIFS('LOTUS 11.00'!X:X, 'LOTUS 11.00'!U:U,C90, 'LOTUS 11.00'!V:V, D90, 'LOTUS 11.00'!C:C, $D$2)</f>
        <v>0</v>
      </c>
      <c r="F90">
        <f ca="1">SUMIFS('LOTUS 12.00'!X:X, 'LOTUS 12.00'!U:U,C90, 'LOTUS 12.00'!V:V, D90, 'LOTUS 12.00'!C:C, $D$2)</f>
        <v>0</v>
      </c>
      <c r="G90">
        <f>SUMIFS('LOTUS 13.00'!X:X, 'LOTUS 13.00'!U:U,C90, 'LOTUS 13.00'!V:V, D90)</f>
        <v>0</v>
      </c>
      <c r="H90">
        <f ca="1">SUMIFS('LOTUS 13.00'!Z:Z, 'LOTUS 13.00'!U:U,C90, 'LOTUS 13.00'!V:V, D90, 'LOTUS 13.00'!C:C, $D$2)</f>
        <v>0</v>
      </c>
      <c r="I90">
        <v>0</v>
      </c>
      <c r="J90">
        <v>0</v>
      </c>
      <c r="K90">
        <f t="shared" si="1"/>
        <v>0</v>
      </c>
    </row>
    <row r="91" spans="1:11" ht="14.25">
      <c r="A91" t="str">
        <f>_xlfn.XLOOKUP(TEXT(C91,0),Master_สายพาน!C:C,Master_สายพาน!E:E,"")</f>
        <v/>
      </c>
      <c r="B91" t="str">
        <f>_xlfn.XLOOKUP(TEXT(C91,0),Master_สายพาน!C:C,Master_สายพาน!B:B,"")</f>
        <v/>
      </c>
      <c r="C91">
        <f>_xlfn.XLOOKUP(D91,Master_สายพาน!D:D,Master_สายพาน!C:C,"")</f>
        <v>0</v>
      </c>
      <c r="E91">
        <f ca="1">SUMIFS('LOTUS 11.00'!X:X, 'LOTUS 11.00'!U:U,C91, 'LOTUS 11.00'!V:V, D91, 'LOTUS 11.00'!C:C, $D$2)</f>
        <v>0</v>
      </c>
      <c r="F91">
        <f ca="1">SUMIFS('LOTUS 12.00'!X:X, 'LOTUS 12.00'!U:U,C91, 'LOTUS 12.00'!V:V, D91, 'LOTUS 12.00'!C:C, $D$2)</f>
        <v>0</v>
      </c>
      <c r="G91">
        <f>SUMIFS('LOTUS 13.00'!X:X, 'LOTUS 13.00'!U:U,C91, 'LOTUS 13.00'!V:V, D91)</f>
        <v>0</v>
      </c>
      <c r="H91">
        <f ca="1">SUMIFS('LOTUS 13.00'!Z:Z, 'LOTUS 13.00'!U:U,C91, 'LOTUS 13.00'!V:V, D91, 'LOTUS 13.00'!C:C, $D$2)</f>
        <v>0</v>
      </c>
      <c r="I91">
        <v>0</v>
      </c>
      <c r="J91">
        <v>0</v>
      </c>
      <c r="K91">
        <f t="shared" si="1"/>
        <v>0</v>
      </c>
    </row>
    <row r="92" spans="1:11" ht="14.25">
      <c r="A92" t="str">
        <f>_xlfn.XLOOKUP(TEXT(C92,0),Master_สายพาน!C:C,Master_สายพาน!E:E,"")</f>
        <v/>
      </c>
      <c r="B92" t="str">
        <f>_xlfn.XLOOKUP(TEXT(C92,0),Master_สายพาน!C:C,Master_สายพาน!B:B,"")</f>
        <v/>
      </c>
      <c r="C92">
        <f>_xlfn.XLOOKUP(D92,Master_สายพาน!D:D,Master_สายพาน!C:C,"")</f>
        <v>0</v>
      </c>
      <c r="E92">
        <f ca="1">SUMIFS('LOTUS 11.00'!X:X, 'LOTUS 11.00'!U:U,C92, 'LOTUS 11.00'!V:V, D92, 'LOTUS 11.00'!C:C, $D$2)</f>
        <v>0</v>
      </c>
      <c r="F92">
        <f ca="1">SUMIFS('LOTUS 12.00'!X:X, 'LOTUS 12.00'!U:U,C92, 'LOTUS 12.00'!V:V, D92, 'LOTUS 12.00'!C:C, $D$2)</f>
        <v>0</v>
      </c>
      <c r="G92">
        <f>SUMIFS('LOTUS 13.00'!X:X, 'LOTUS 13.00'!U:U,C92, 'LOTUS 13.00'!V:V, D92)</f>
        <v>0</v>
      </c>
      <c r="H92">
        <f ca="1">SUMIFS('LOTUS 13.00'!Z:Z, 'LOTUS 13.00'!U:U,C92, 'LOTUS 13.00'!V:V, D92, 'LOTUS 13.00'!C:C, $D$2)</f>
        <v>0</v>
      </c>
      <c r="I92">
        <v>0</v>
      </c>
      <c r="J92">
        <v>0</v>
      </c>
      <c r="K92">
        <f t="shared" si="1"/>
        <v>0</v>
      </c>
    </row>
    <row r="93" spans="1:11" ht="14.25">
      <c r="A93" t="str">
        <f>_xlfn.XLOOKUP(TEXT(C93,0),Master_สายพาน!C:C,Master_สายพาน!E:E,"")</f>
        <v/>
      </c>
      <c r="B93" t="str">
        <f>_xlfn.XLOOKUP(TEXT(C93,0),Master_สายพาน!C:C,Master_สายพาน!B:B,"")</f>
        <v/>
      </c>
      <c r="C93">
        <f>_xlfn.XLOOKUP(D93,Master_สายพาน!D:D,Master_สายพาน!C:C,"")</f>
        <v>0</v>
      </c>
      <c r="E93">
        <f ca="1">SUMIFS('LOTUS 11.00'!X:X, 'LOTUS 11.00'!U:U,C93, 'LOTUS 11.00'!V:V, D93, 'LOTUS 11.00'!C:C, $D$2)</f>
        <v>0</v>
      </c>
      <c r="F93">
        <f ca="1">SUMIFS('LOTUS 12.00'!X:X, 'LOTUS 12.00'!U:U,C93, 'LOTUS 12.00'!V:V, D93, 'LOTUS 12.00'!C:C, $D$2)</f>
        <v>0</v>
      </c>
      <c r="G93">
        <f>SUMIFS('LOTUS 13.00'!X:X, 'LOTUS 13.00'!U:U,C93, 'LOTUS 13.00'!V:V, D93)</f>
        <v>0</v>
      </c>
      <c r="H93">
        <f ca="1">SUMIFS('LOTUS 13.00'!Z:Z, 'LOTUS 13.00'!U:U,C93, 'LOTUS 13.00'!V:V, D93, 'LOTUS 13.00'!C:C, $D$2)</f>
        <v>0</v>
      </c>
      <c r="I93">
        <v>0</v>
      </c>
      <c r="J93">
        <v>0</v>
      </c>
      <c r="K93">
        <f t="shared" si="1"/>
        <v>0</v>
      </c>
    </row>
    <row r="94" spans="1:11" ht="14.25">
      <c r="A94" t="str">
        <f>_xlfn.XLOOKUP(TEXT(C94,0),Master_สายพาน!C:C,Master_สายพาน!E:E,"")</f>
        <v/>
      </c>
      <c r="B94" t="str">
        <f>_xlfn.XLOOKUP(TEXT(C94,0),Master_สายพาน!C:C,Master_สายพาน!B:B,"")</f>
        <v/>
      </c>
      <c r="C94">
        <f>_xlfn.XLOOKUP(D94,Master_สายพาน!D:D,Master_สายพาน!C:C,"")</f>
        <v>0</v>
      </c>
      <c r="E94">
        <f ca="1">SUMIFS('LOTUS 11.00'!X:X, 'LOTUS 11.00'!U:U,C94, 'LOTUS 11.00'!V:V, D94, 'LOTUS 11.00'!C:C, $D$2)</f>
        <v>0</v>
      </c>
      <c r="F94">
        <f ca="1">SUMIFS('LOTUS 12.00'!X:X, 'LOTUS 12.00'!U:U,C94, 'LOTUS 12.00'!V:V, D94, 'LOTUS 12.00'!C:C, $D$2)</f>
        <v>0</v>
      </c>
      <c r="G94">
        <f>SUMIFS('LOTUS 13.00'!X:X, 'LOTUS 13.00'!U:U,C94, 'LOTUS 13.00'!V:V, D94)</f>
        <v>0</v>
      </c>
      <c r="H94">
        <f ca="1">SUMIFS('LOTUS 13.00'!Z:Z, 'LOTUS 13.00'!U:U,C94, 'LOTUS 13.00'!V:V, D94, 'LOTUS 13.00'!C:C, $D$2)</f>
        <v>0</v>
      </c>
      <c r="I94">
        <v>0</v>
      </c>
      <c r="J94">
        <v>0</v>
      </c>
      <c r="K94">
        <f t="shared" si="1"/>
        <v>0</v>
      </c>
    </row>
    <row r="95" spans="1:11" ht="14.25">
      <c r="A95" t="str">
        <f>_xlfn.XLOOKUP(TEXT(C95,0),Master_สายพาน!C:C,Master_สายพาน!E:E,"")</f>
        <v/>
      </c>
      <c r="B95" t="str">
        <f>_xlfn.XLOOKUP(TEXT(C95,0),Master_สายพาน!C:C,Master_สายพาน!B:B,"")</f>
        <v/>
      </c>
      <c r="C95">
        <f>_xlfn.XLOOKUP(D95,Master_สายพาน!D:D,Master_สายพาน!C:C,"")</f>
        <v>0</v>
      </c>
      <c r="E95">
        <f ca="1">SUMIFS('LOTUS 11.00'!X:X, 'LOTUS 11.00'!U:U,C95, 'LOTUS 11.00'!V:V, D95, 'LOTUS 11.00'!C:C, $D$2)</f>
        <v>0</v>
      </c>
      <c r="F95">
        <f ca="1">SUMIFS('LOTUS 12.00'!X:X, 'LOTUS 12.00'!U:U,C95, 'LOTUS 12.00'!V:V, D95, 'LOTUS 12.00'!C:C, $D$2)</f>
        <v>0</v>
      </c>
      <c r="G95">
        <f>SUMIFS('LOTUS 13.00'!X:X, 'LOTUS 13.00'!U:U,C95, 'LOTUS 13.00'!V:V, D95)</f>
        <v>0</v>
      </c>
      <c r="H95">
        <f ca="1">SUMIFS('LOTUS 13.00'!Z:Z, 'LOTUS 13.00'!U:U,C95, 'LOTUS 13.00'!V:V, D95, 'LOTUS 13.00'!C:C, $D$2)</f>
        <v>0</v>
      </c>
      <c r="I95">
        <v>0</v>
      </c>
      <c r="J95">
        <v>0</v>
      </c>
      <c r="K95">
        <f t="shared" si="1"/>
        <v>0</v>
      </c>
    </row>
    <row r="96" spans="1:11" ht="14.25">
      <c r="A96" t="str">
        <f>_xlfn.XLOOKUP(TEXT(C96,0),Master_สายพาน!C:C,Master_สายพาน!E:E,"")</f>
        <v/>
      </c>
      <c r="B96" t="str">
        <f>_xlfn.XLOOKUP(TEXT(C96,0),Master_สายพาน!C:C,Master_สายพาน!B:B,"")</f>
        <v/>
      </c>
      <c r="C96">
        <f>_xlfn.XLOOKUP(D96,Master_สายพาน!D:D,Master_สายพาน!C:C,"")</f>
        <v>0</v>
      </c>
      <c r="E96">
        <f ca="1">SUMIFS('LOTUS 11.00'!X:X, 'LOTUS 11.00'!U:U,C96, 'LOTUS 11.00'!V:V, D96, 'LOTUS 11.00'!C:C, $D$2)</f>
        <v>0</v>
      </c>
      <c r="F96">
        <f ca="1">SUMIFS('LOTUS 12.00'!X:X, 'LOTUS 12.00'!U:U,C96, 'LOTUS 12.00'!V:V, D96, 'LOTUS 12.00'!C:C, $D$2)</f>
        <v>0</v>
      </c>
      <c r="G96">
        <f>SUMIFS('LOTUS 13.00'!X:X, 'LOTUS 13.00'!U:U,C96, 'LOTUS 13.00'!V:V, D96)</f>
        <v>0</v>
      </c>
      <c r="H96">
        <f ca="1">SUMIFS('LOTUS 13.00'!Z:Z, 'LOTUS 13.00'!U:U,C96, 'LOTUS 13.00'!V:V, D96, 'LOTUS 13.00'!C:C, $D$2)</f>
        <v>0</v>
      </c>
      <c r="I96">
        <v>0</v>
      </c>
      <c r="J96">
        <v>0</v>
      </c>
      <c r="K96">
        <f t="shared" si="1"/>
        <v>0</v>
      </c>
    </row>
    <row r="97" spans="1:11" ht="14.25">
      <c r="A97" t="str">
        <f>_xlfn.XLOOKUP(TEXT(C97,0),Master_สายพาน!C:C,Master_สายพาน!E:E,"")</f>
        <v/>
      </c>
      <c r="B97" t="str">
        <f>_xlfn.XLOOKUP(TEXT(C97,0),Master_สายพาน!C:C,Master_สายพาน!B:B,"")</f>
        <v/>
      </c>
      <c r="C97">
        <f>_xlfn.XLOOKUP(D97,Master_สายพาน!D:D,Master_สายพาน!C:C,"")</f>
        <v>0</v>
      </c>
      <c r="E97">
        <f ca="1">SUMIFS('LOTUS 11.00'!X:X, 'LOTUS 11.00'!U:U,C97, 'LOTUS 11.00'!V:V, D97, 'LOTUS 11.00'!C:C, $D$2)</f>
        <v>0</v>
      </c>
      <c r="F97">
        <f ca="1">SUMIFS('LOTUS 12.00'!X:X, 'LOTUS 12.00'!U:U,C97, 'LOTUS 12.00'!V:V, D97, 'LOTUS 12.00'!C:C, $D$2)</f>
        <v>0</v>
      </c>
      <c r="G97">
        <f>SUMIFS('LOTUS 13.00'!X:X, 'LOTUS 13.00'!U:U,C97, 'LOTUS 13.00'!V:V, D97)</f>
        <v>0</v>
      </c>
      <c r="H97">
        <f ca="1">SUMIFS('LOTUS 13.00'!Z:Z, 'LOTUS 13.00'!U:U,C97, 'LOTUS 13.00'!V:V, D97, 'LOTUS 13.00'!C:C, $D$2)</f>
        <v>0</v>
      </c>
      <c r="I97">
        <v>0</v>
      </c>
      <c r="J97">
        <v>0</v>
      </c>
      <c r="K97">
        <f t="shared" si="1"/>
        <v>0</v>
      </c>
    </row>
    <row r="98" spans="1:11" ht="14.25">
      <c r="A98" t="str">
        <f>_xlfn.XLOOKUP(TEXT(C98,0),Master_สายพาน!C:C,Master_สายพาน!E:E,"")</f>
        <v/>
      </c>
      <c r="B98" t="str">
        <f>_xlfn.XLOOKUP(TEXT(C98,0),Master_สายพาน!C:C,Master_สายพาน!B:B,"")</f>
        <v/>
      </c>
      <c r="C98">
        <f>_xlfn.XLOOKUP(D98,Master_สายพาน!D:D,Master_สายพาน!C:C,"")</f>
        <v>0</v>
      </c>
      <c r="E98">
        <f ca="1">SUMIFS('LOTUS 11.00'!X:X, 'LOTUS 11.00'!U:U,C98, 'LOTUS 11.00'!V:V, D98, 'LOTUS 11.00'!C:C, $D$2)</f>
        <v>0</v>
      </c>
      <c r="F98">
        <f ca="1">SUMIFS('LOTUS 12.00'!X:X, 'LOTUS 12.00'!U:U,C98, 'LOTUS 12.00'!V:V, D98, 'LOTUS 12.00'!C:C, $D$2)</f>
        <v>0</v>
      </c>
      <c r="G98">
        <f>SUMIFS('LOTUS 13.00'!X:X, 'LOTUS 13.00'!U:U,C98, 'LOTUS 13.00'!V:V, D98)</f>
        <v>0</v>
      </c>
      <c r="H98">
        <f ca="1">SUMIFS('LOTUS 13.00'!Z:Z, 'LOTUS 13.00'!U:U,C98, 'LOTUS 13.00'!V:V, D98, 'LOTUS 13.00'!C:C, $D$2)</f>
        <v>0</v>
      </c>
      <c r="I98">
        <v>0</v>
      </c>
      <c r="J98">
        <v>0</v>
      </c>
      <c r="K98">
        <f t="shared" si="1"/>
        <v>0</v>
      </c>
    </row>
    <row r="99" spans="1:11" ht="14.25">
      <c r="A99" t="str">
        <f>_xlfn.XLOOKUP(TEXT(C99,0),Master_สายพาน!C:C,Master_สายพาน!E:E,"")</f>
        <v/>
      </c>
      <c r="B99" t="str">
        <f>_xlfn.XLOOKUP(TEXT(C99,0),Master_สายพาน!C:C,Master_สายพาน!B:B,"")</f>
        <v/>
      </c>
      <c r="C99">
        <f>_xlfn.XLOOKUP(D99,Master_สายพาน!D:D,Master_สายพาน!C:C,"")</f>
        <v>0</v>
      </c>
      <c r="E99">
        <f ca="1">SUMIFS('LOTUS 11.00'!X:X, 'LOTUS 11.00'!U:U,C99, 'LOTUS 11.00'!V:V, D99, 'LOTUS 11.00'!C:C, $D$2)</f>
        <v>0</v>
      </c>
      <c r="F99">
        <f ca="1">SUMIFS('LOTUS 12.00'!X:X, 'LOTUS 12.00'!U:U,C99, 'LOTUS 12.00'!V:V, D99, 'LOTUS 12.00'!C:C, $D$2)</f>
        <v>0</v>
      </c>
      <c r="G99">
        <f>SUMIFS('LOTUS 13.00'!X:X, 'LOTUS 13.00'!U:U,C99, 'LOTUS 13.00'!V:V, D99)</f>
        <v>0</v>
      </c>
      <c r="H99">
        <f ca="1">SUMIFS('LOTUS 13.00'!Z:Z, 'LOTUS 13.00'!U:U,C99, 'LOTUS 13.00'!V:V, D99, 'LOTUS 13.00'!C:C, $D$2)</f>
        <v>0</v>
      </c>
      <c r="I99">
        <v>0</v>
      </c>
      <c r="J99">
        <v>0</v>
      </c>
      <c r="K99">
        <f t="shared" si="1"/>
        <v>0</v>
      </c>
    </row>
    <row r="100" spans="1:11" ht="14.25">
      <c r="A100" t="str">
        <f>_xlfn.XLOOKUP(TEXT(C100,0),Master_สายพาน!C:C,Master_สายพาน!E:E,"")</f>
        <v/>
      </c>
      <c r="B100" t="str">
        <f>_xlfn.XLOOKUP(TEXT(C100,0),Master_สายพาน!C:C,Master_สายพาน!B:B,"")</f>
        <v/>
      </c>
      <c r="C100">
        <f>_xlfn.XLOOKUP(D100,Master_สายพาน!D:D,Master_สายพาน!C:C,"")</f>
        <v>0</v>
      </c>
      <c r="E100">
        <f ca="1">SUMIFS('LOTUS 11.00'!X:X, 'LOTUS 11.00'!U:U,C100, 'LOTUS 11.00'!V:V, D100, 'LOTUS 11.00'!C:C, $D$2)</f>
        <v>0</v>
      </c>
      <c r="F100">
        <f ca="1">SUMIFS('LOTUS 12.00'!X:X, 'LOTUS 12.00'!U:U,C100, 'LOTUS 12.00'!V:V, D100, 'LOTUS 12.00'!C:C, $D$2)</f>
        <v>0</v>
      </c>
      <c r="G100">
        <f>SUMIFS('LOTUS 13.00'!X:X, 'LOTUS 13.00'!U:U,C100, 'LOTUS 13.00'!V:V, D100)</f>
        <v>0</v>
      </c>
      <c r="H100">
        <f ca="1">SUMIFS('LOTUS 13.00'!Z:Z, 'LOTUS 13.00'!U:U,C100, 'LOTUS 13.00'!V:V, D100, 'LOTUS 13.00'!C:C, $D$2)</f>
        <v>0</v>
      </c>
      <c r="I100">
        <v>0</v>
      </c>
      <c r="J100">
        <v>0</v>
      </c>
      <c r="K100">
        <f t="shared" si="1"/>
        <v>0</v>
      </c>
    </row>
    <row r="101" spans="1:11" ht="15" customHeight="1">
      <c r="A101" t="str">
        <f>_xlfn.XLOOKUP(TEXT(C101,0),Master_สายพาน!C:C,Master_สายพาน!E:E,"")</f>
        <v/>
      </c>
      <c r="B101" t="str">
        <f>_xlfn.XLOOKUP(TEXT(C101,0),Master_สายพาน!C:C,Master_สายพาน!B:B,"")</f>
        <v/>
      </c>
      <c r="C101">
        <f>_xlfn.XLOOKUP(D101,Master_สายพาน!D:D,Master_สายพาน!C:C,"")</f>
        <v>0</v>
      </c>
      <c r="E101">
        <f ca="1">SUMIFS('LOTUS 11.00'!X:X, 'LOTUS 11.00'!U:U,C101, 'LOTUS 11.00'!V:V, D101, 'LOTUS 11.00'!C:C, $D$2)</f>
        <v>0</v>
      </c>
      <c r="F101">
        <f ca="1">SUMIFS('LOTUS 12.00'!X:X, 'LOTUS 12.00'!U:U,C101, 'LOTUS 12.00'!V:V, D101, 'LOTUS 12.00'!C:C, $D$2)</f>
        <v>0</v>
      </c>
      <c r="G101">
        <f>SUMIFS('LOTUS 13.00'!X:X, 'LOTUS 13.00'!U:U,C101, 'LOTUS 13.00'!V:V, D101)</f>
        <v>0</v>
      </c>
      <c r="H101">
        <f ca="1">SUMIFS('LOTUS 13.00'!Z:Z, 'LOTUS 13.00'!U:U,C101, 'LOTUS 13.00'!V:V, D101, 'LOTUS 13.00'!C:C, $D$2)</f>
        <v>0</v>
      </c>
      <c r="I101">
        <v>0</v>
      </c>
      <c r="J101">
        <v>0</v>
      </c>
      <c r="K101">
        <f t="shared" si="1"/>
        <v>0</v>
      </c>
    </row>
    <row r="102" spans="1:11" ht="15" customHeight="1">
      <c r="A102" t="str">
        <f>_xlfn.XLOOKUP(TEXT(C102,0),Master_สายพาน!C:C,Master_สายพาน!E:E,"")</f>
        <v/>
      </c>
      <c r="B102" t="str">
        <f>_xlfn.XLOOKUP(TEXT(C102,0),Master_สายพาน!C:C,Master_สายพาน!B:B,"")</f>
        <v/>
      </c>
      <c r="C102">
        <f>_xlfn.XLOOKUP(D102,Master_สายพาน!D:D,Master_สายพาน!C:C,"")</f>
        <v>0</v>
      </c>
      <c r="E102">
        <f ca="1">SUMIFS('LOTUS 11.00'!X:X, 'LOTUS 11.00'!U:U,C102, 'LOTUS 11.00'!V:V, D102, 'LOTUS 11.00'!C:C, $D$2)</f>
        <v>0</v>
      </c>
      <c r="F102">
        <f ca="1">SUMIFS('LOTUS 12.00'!X:X, 'LOTUS 12.00'!U:U,C102, 'LOTUS 12.00'!V:V, D102, 'LOTUS 12.00'!C:C, $D$2)</f>
        <v>0</v>
      </c>
      <c r="G102">
        <f>SUMIFS('LOTUS 13.00'!X:X, 'LOTUS 13.00'!U:U,C102, 'LOTUS 13.00'!V:V, D102)</f>
        <v>0</v>
      </c>
      <c r="H102">
        <f ca="1">SUMIFS('LOTUS 13.00'!Z:Z, 'LOTUS 13.00'!U:U,C102, 'LOTUS 13.00'!V:V, D102, 'LOTUS 13.00'!C:C, $D$2)</f>
        <v>0</v>
      </c>
      <c r="I102">
        <v>0</v>
      </c>
      <c r="J102">
        <v>0</v>
      </c>
      <c r="K102">
        <f t="shared" si="1"/>
        <v>0</v>
      </c>
    </row>
    <row r="103" spans="1:11" ht="15" customHeight="1">
      <c r="A103" t="str">
        <f>_xlfn.XLOOKUP(TEXT(C103,0),Master_สายพาน!C:C,Master_สายพาน!E:E,"")</f>
        <v/>
      </c>
      <c r="B103" t="str">
        <f>_xlfn.XLOOKUP(TEXT(C103,0),Master_สายพาน!C:C,Master_สายพาน!B:B,"")</f>
        <v/>
      </c>
      <c r="C103">
        <f>_xlfn.XLOOKUP(D103,Master_สายพาน!D:D,Master_สายพาน!C:C,"")</f>
        <v>0</v>
      </c>
      <c r="E103">
        <f ca="1">SUMIFS('LOTUS 11.00'!X:X, 'LOTUS 11.00'!U:U,C103, 'LOTUS 11.00'!V:V, D103, 'LOTUS 11.00'!C:C, $D$2)</f>
        <v>0</v>
      </c>
      <c r="F103">
        <f ca="1">SUMIFS('LOTUS 12.00'!X:X, 'LOTUS 12.00'!U:U,C103, 'LOTUS 12.00'!V:V, D103, 'LOTUS 12.00'!C:C, $D$2)</f>
        <v>0</v>
      </c>
      <c r="G103">
        <f>SUMIFS('LOTUS 13.00'!X:X, 'LOTUS 13.00'!U:U,C103, 'LOTUS 13.00'!V:V, D103)</f>
        <v>0</v>
      </c>
      <c r="H103">
        <f ca="1">SUMIFS('LOTUS 13.00'!Z:Z, 'LOTUS 13.00'!U:U,C103, 'LOTUS 13.00'!V:V, D103, 'LOTUS 13.00'!C:C, $D$2)</f>
        <v>0</v>
      </c>
      <c r="I103">
        <v>0</v>
      </c>
      <c r="J103">
        <v>0</v>
      </c>
      <c r="K103">
        <f t="shared" si="1"/>
        <v>0</v>
      </c>
    </row>
    <row r="104" spans="1:11" ht="15" customHeight="1">
      <c r="A104" t="str">
        <f>_xlfn.XLOOKUP(TEXT(C104,0),Master_สายพาน!C:C,Master_สายพาน!E:E,"")</f>
        <v/>
      </c>
      <c r="B104" t="str">
        <f>_xlfn.XLOOKUP(TEXT(C104,0),Master_สายพาน!C:C,Master_สายพาน!B:B,"")</f>
        <v/>
      </c>
      <c r="C104">
        <f>_xlfn.XLOOKUP(D104,Master_สายพาน!D:D,Master_สายพาน!C:C,"")</f>
        <v>0</v>
      </c>
      <c r="E104">
        <f ca="1">SUMIFS('LOTUS 11.00'!X:X, 'LOTUS 11.00'!U:U,C104, 'LOTUS 11.00'!V:V, D104, 'LOTUS 11.00'!C:C, $D$2)</f>
        <v>0</v>
      </c>
      <c r="F104">
        <f ca="1">SUMIFS('LOTUS 12.00'!X:X, 'LOTUS 12.00'!U:U,C104, 'LOTUS 12.00'!V:V, D104, 'LOTUS 12.00'!C:C, $D$2)</f>
        <v>0</v>
      </c>
      <c r="G104">
        <f>SUMIFS('LOTUS 13.00'!X:X, 'LOTUS 13.00'!U:U,C104, 'LOTUS 13.00'!V:V, D104)</f>
        <v>0</v>
      </c>
      <c r="H104">
        <f ca="1">SUMIFS('LOTUS 13.00'!Z:Z, 'LOTUS 13.00'!U:U,C104, 'LOTUS 13.00'!V:V, D104, 'LOTUS 13.00'!C:C, $D$2)</f>
        <v>0</v>
      </c>
      <c r="I104">
        <v>0</v>
      </c>
      <c r="J104">
        <v>0</v>
      </c>
      <c r="K104">
        <f t="shared" si="1"/>
        <v>0</v>
      </c>
    </row>
    <row r="105" spans="1:11" ht="15" customHeight="1">
      <c r="A105" t="str">
        <f>_xlfn.XLOOKUP(TEXT(C105,0),Master_สายพาน!C:C,Master_สายพาน!E:E,"")</f>
        <v/>
      </c>
      <c r="B105" t="str">
        <f>_xlfn.XLOOKUP(TEXT(C105,0),Master_สายพาน!C:C,Master_สายพาน!B:B,"")</f>
        <v/>
      </c>
      <c r="C105">
        <f>_xlfn.XLOOKUP(D105,Master_สายพาน!D:D,Master_สายพาน!C:C,"")</f>
        <v>0</v>
      </c>
      <c r="E105">
        <f ca="1">SUMIFS('LOTUS 11.00'!X:X, 'LOTUS 11.00'!U:U,C105, 'LOTUS 11.00'!V:V, D105, 'LOTUS 11.00'!C:C, $D$2)</f>
        <v>0</v>
      </c>
      <c r="F105">
        <f ca="1">SUMIFS('LOTUS 12.00'!X:X, 'LOTUS 12.00'!U:U,C105, 'LOTUS 12.00'!V:V, D105, 'LOTUS 12.00'!C:C, $D$2)</f>
        <v>0</v>
      </c>
      <c r="G105">
        <f>SUMIFS('LOTUS 13.00'!X:X, 'LOTUS 13.00'!U:U,C105, 'LOTUS 13.00'!V:V, D105)</f>
        <v>0</v>
      </c>
      <c r="H105">
        <f ca="1">SUMIFS('LOTUS 13.00'!Z:Z, 'LOTUS 13.00'!U:U,C105, 'LOTUS 13.00'!V:V, D105, 'LOTUS 13.00'!C:C, $D$2)</f>
        <v>0</v>
      </c>
      <c r="I105">
        <v>0</v>
      </c>
      <c r="J105">
        <v>0</v>
      </c>
      <c r="K105">
        <f t="shared" si="1"/>
        <v>0</v>
      </c>
    </row>
    <row r="106" spans="1:11" ht="15" customHeight="1">
      <c r="A106" t="str">
        <f>_xlfn.XLOOKUP(TEXT(C106,0),Master_สายพาน!C:C,Master_สายพาน!E:E,"")</f>
        <v/>
      </c>
      <c r="B106" t="str">
        <f>_xlfn.XLOOKUP(TEXT(C106,0),Master_สายพาน!C:C,Master_สายพาน!B:B,"")</f>
        <v/>
      </c>
      <c r="C106">
        <f>_xlfn.XLOOKUP(D106,Master_สายพาน!D:D,Master_สายพาน!C:C,"")</f>
        <v>0</v>
      </c>
      <c r="E106">
        <f ca="1">SUMIFS('LOTUS 11.00'!X:X, 'LOTUS 11.00'!U:U,C106, 'LOTUS 11.00'!V:V, D106, 'LOTUS 11.00'!C:C, $D$2)</f>
        <v>0</v>
      </c>
      <c r="F106">
        <f ca="1">SUMIFS('LOTUS 12.00'!X:X, 'LOTUS 12.00'!U:U,C106, 'LOTUS 12.00'!V:V, D106, 'LOTUS 12.00'!C:C, $D$2)</f>
        <v>0</v>
      </c>
      <c r="G106">
        <f>SUMIFS('LOTUS 13.00'!X:X, 'LOTUS 13.00'!U:U,C106, 'LOTUS 13.00'!V:V, D106)</f>
        <v>0</v>
      </c>
      <c r="H106">
        <f ca="1">SUMIFS('LOTUS 13.00'!Z:Z, 'LOTUS 13.00'!U:U,C106, 'LOTUS 13.00'!V:V, D106, 'LOTUS 13.00'!C:C, $D$2)</f>
        <v>0</v>
      </c>
      <c r="I106">
        <v>0</v>
      </c>
      <c r="J106">
        <v>0</v>
      </c>
      <c r="K106">
        <f t="shared" si="1"/>
        <v>0</v>
      </c>
    </row>
    <row r="107" spans="1:11" ht="15" customHeight="1">
      <c r="A107" t="str">
        <f>_xlfn.XLOOKUP(TEXT(C107,0),Master_สายพาน!C:C,Master_สายพาน!E:E,"")</f>
        <v/>
      </c>
      <c r="B107" t="str">
        <f>_xlfn.XLOOKUP(TEXT(C107,0),Master_สายพาน!C:C,Master_สายพาน!B:B,"")</f>
        <v/>
      </c>
      <c r="C107">
        <f>_xlfn.XLOOKUP(D107,Master_สายพาน!D:D,Master_สายพาน!C:C,"")</f>
        <v>0</v>
      </c>
      <c r="E107">
        <f ca="1">SUMIFS('LOTUS 11.00'!X:X, 'LOTUS 11.00'!U:U,C107, 'LOTUS 11.00'!V:V, D107, 'LOTUS 11.00'!C:C, $D$2)</f>
        <v>0</v>
      </c>
      <c r="F107">
        <f ca="1">SUMIFS('LOTUS 12.00'!X:X, 'LOTUS 12.00'!U:U,C107, 'LOTUS 12.00'!V:V, D107, 'LOTUS 12.00'!C:C, $D$2)</f>
        <v>0</v>
      </c>
      <c r="G107">
        <f>SUMIFS('LOTUS 13.00'!X:X, 'LOTUS 13.00'!U:U,C107, 'LOTUS 13.00'!V:V, D107)</f>
        <v>0</v>
      </c>
      <c r="H107">
        <f ca="1">SUMIFS('LOTUS 13.00'!Z:Z, 'LOTUS 13.00'!U:U,C107, 'LOTUS 13.00'!V:V, D107, 'LOTUS 13.00'!C:C, $D$2)</f>
        <v>0</v>
      </c>
      <c r="I107">
        <v>0</v>
      </c>
      <c r="J107">
        <v>0</v>
      </c>
      <c r="K107">
        <f t="shared" si="1"/>
        <v>0</v>
      </c>
    </row>
    <row r="108" spans="1:11" ht="15" customHeight="1">
      <c r="A108" t="str">
        <f>_xlfn.XLOOKUP(TEXT(C108,0),Master_สายพาน!C:C,Master_สายพาน!E:E,"")</f>
        <v/>
      </c>
      <c r="B108" t="str">
        <f>_xlfn.XLOOKUP(TEXT(C108,0),Master_สายพาน!C:C,Master_สายพาน!B:B,"")</f>
        <v/>
      </c>
      <c r="C108">
        <f>_xlfn.XLOOKUP(D108,Master_สายพาน!D:D,Master_สายพาน!C:C,"")</f>
        <v>0</v>
      </c>
      <c r="E108">
        <f ca="1">SUMIFS('LOTUS 11.00'!X:X, 'LOTUS 11.00'!U:U,C108, 'LOTUS 11.00'!V:V, D108, 'LOTUS 11.00'!C:C, $D$2)</f>
        <v>0</v>
      </c>
      <c r="F108">
        <f ca="1">SUMIFS('LOTUS 12.00'!X:X, 'LOTUS 12.00'!U:U,C108, 'LOTUS 12.00'!V:V, D108, 'LOTUS 12.00'!C:C, $D$2)</f>
        <v>0</v>
      </c>
      <c r="G108">
        <f>SUMIFS('LOTUS 13.00'!X:X, 'LOTUS 13.00'!U:U,C108, 'LOTUS 13.00'!V:V, D108)</f>
        <v>0</v>
      </c>
      <c r="H108">
        <f ca="1">SUMIFS('LOTUS 13.00'!Z:Z, 'LOTUS 13.00'!U:U,C108, 'LOTUS 13.00'!V:V, D108, 'LOTUS 13.00'!C:C, $D$2)</f>
        <v>0</v>
      </c>
      <c r="I108">
        <v>0</v>
      </c>
      <c r="J108">
        <v>0</v>
      </c>
      <c r="K108">
        <f t="shared" si="1"/>
        <v>0</v>
      </c>
    </row>
    <row r="109" spans="1:11" ht="15" customHeight="1">
      <c r="A109" t="str">
        <f>_xlfn.XLOOKUP(TEXT(C109,0),Master_สายพาน!C:C,Master_สายพาน!E:E,"")</f>
        <v/>
      </c>
      <c r="B109" t="str">
        <f>_xlfn.XLOOKUP(TEXT(C109,0),Master_สายพาน!C:C,Master_สายพาน!B:B,"")</f>
        <v/>
      </c>
      <c r="C109">
        <f>_xlfn.XLOOKUP(D109,Master_สายพาน!D:D,Master_สายพาน!C:C,"")</f>
        <v>0</v>
      </c>
      <c r="E109">
        <f ca="1">SUMIFS('LOTUS 11.00'!X:X, 'LOTUS 11.00'!U:U,C109, 'LOTUS 11.00'!V:V, D109, 'LOTUS 11.00'!C:C, $D$2)</f>
        <v>0</v>
      </c>
      <c r="F109">
        <f ca="1">SUMIFS('LOTUS 12.00'!X:X, 'LOTUS 12.00'!U:U,C109, 'LOTUS 12.00'!V:V, D109, 'LOTUS 12.00'!C:C, $D$2)</f>
        <v>0</v>
      </c>
      <c r="G109">
        <f>SUMIFS('LOTUS 13.00'!X:X, 'LOTUS 13.00'!U:U,C109, 'LOTUS 13.00'!V:V, D109)</f>
        <v>0</v>
      </c>
      <c r="H109">
        <f ca="1">SUMIFS('LOTUS 13.00'!Z:Z, 'LOTUS 13.00'!U:U,C109, 'LOTUS 13.00'!V:V, D109, 'LOTUS 13.00'!C:C, $D$2)</f>
        <v>0</v>
      </c>
      <c r="I109">
        <v>0</v>
      </c>
      <c r="J109">
        <v>0</v>
      </c>
      <c r="K109">
        <f t="shared" si="1"/>
        <v>0</v>
      </c>
    </row>
    <row r="110" spans="1:11" ht="15" customHeight="1">
      <c r="A110" t="str">
        <f>_xlfn.XLOOKUP(TEXT(C110,0),Master_สายพาน!C:C,Master_สายพาน!E:E,"")</f>
        <v/>
      </c>
      <c r="B110" t="str">
        <f>_xlfn.XLOOKUP(TEXT(C110,0),Master_สายพาน!C:C,Master_สายพาน!B:B,"")</f>
        <v/>
      </c>
      <c r="C110">
        <f>_xlfn.XLOOKUP(D110,Master_สายพาน!D:D,Master_สายพาน!C:C,"")</f>
        <v>0</v>
      </c>
      <c r="E110">
        <f ca="1">SUMIFS('LOTUS 11.00'!X:X, 'LOTUS 11.00'!U:U,C110, 'LOTUS 11.00'!V:V, D110, 'LOTUS 11.00'!C:C, $D$2)</f>
        <v>0</v>
      </c>
      <c r="F110">
        <f ca="1">SUMIFS('LOTUS 12.00'!X:X, 'LOTUS 12.00'!U:U,C110, 'LOTUS 12.00'!V:V, D110, 'LOTUS 12.00'!C:C, $D$2)</f>
        <v>0</v>
      </c>
      <c r="G110">
        <f>SUMIFS('LOTUS 13.00'!X:X, 'LOTUS 13.00'!U:U,C110, 'LOTUS 13.00'!V:V, D110)</f>
        <v>0</v>
      </c>
      <c r="H110">
        <f ca="1">SUMIFS('LOTUS 13.00'!Z:Z, 'LOTUS 13.00'!U:U,C110, 'LOTUS 13.00'!V:V, D110, 'LOTUS 13.00'!C:C, $D$2)</f>
        <v>0</v>
      </c>
      <c r="I110">
        <v>0</v>
      </c>
      <c r="J110">
        <v>0</v>
      </c>
      <c r="K110">
        <f t="shared" si="1"/>
        <v>0</v>
      </c>
    </row>
    <row r="111" spans="1:11" ht="15" customHeight="1">
      <c r="A111" t="str">
        <f>_xlfn.XLOOKUP(TEXT(C111,0),Master_สายพาน!C:C,Master_สายพาน!E:E,"")</f>
        <v/>
      </c>
      <c r="B111" t="str">
        <f>_xlfn.XLOOKUP(TEXT(C111,0),Master_สายพาน!C:C,Master_สายพาน!B:B,"")</f>
        <v/>
      </c>
      <c r="C111">
        <f>_xlfn.XLOOKUP(D111,Master_สายพาน!D:D,Master_สายพาน!C:C,"")</f>
        <v>0</v>
      </c>
      <c r="E111">
        <f ca="1">SUMIFS('LOTUS 11.00'!X:X, 'LOTUS 11.00'!U:U,C111, 'LOTUS 11.00'!V:V, D111, 'LOTUS 11.00'!C:C, $D$2)</f>
        <v>0</v>
      </c>
      <c r="F111">
        <f ca="1">SUMIFS('LOTUS 12.00'!X:X, 'LOTUS 12.00'!U:U,C111, 'LOTUS 12.00'!V:V, D111, 'LOTUS 12.00'!C:C, $D$2)</f>
        <v>0</v>
      </c>
      <c r="G111">
        <f>SUMIFS('LOTUS 13.00'!X:X, 'LOTUS 13.00'!U:U,C111, 'LOTUS 13.00'!V:V, D111)</f>
        <v>0</v>
      </c>
      <c r="H111">
        <f ca="1">SUMIFS('LOTUS 13.00'!Z:Z, 'LOTUS 13.00'!U:U,C111, 'LOTUS 13.00'!V:V, D111, 'LOTUS 13.00'!C:C, $D$2)</f>
        <v>0</v>
      </c>
      <c r="I111">
        <v>0</v>
      </c>
      <c r="J111">
        <v>0</v>
      </c>
      <c r="K111">
        <f t="shared" si="1"/>
        <v>0</v>
      </c>
    </row>
    <row r="112" spans="1:11" ht="15" customHeight="1">
      <c r="A112" t="str">
        <f>_xlfn.XLOOKUP(TEXT(C112,0),Master_สายพาน!C:C,Master_สายพาน!E:E,"")</f>
        <v/>
      </c>
      <c r="B112" t="str">
        <f>_xlfn.XLOOKUP(TEXT(C112,0),Master_สายพาน!C:C,Master_สายพาน!B:B,"")</f>
        <v/>
      </c>
      <c r="C112">
        <f>_xlfn.XLOOKUP(D112,Master_สายพาน!D:D,Master_สายพาน!C:C,"")</f>
        <v>0</v>
      </c>
      <c r="E112">
        <f ca="1">SUMIFS('LOTUS 11.00'!X:X, 'LOTUS 11.00'!U:U,C112, 'LOTUS 11.00'!V:V, D112, 'LOTUS 11.00'!C:C, $D$2)</f>
        <v>0</v>
      </c>
      <c r="F112">
        <f ca="1">SUMIFS('LOTUS 12.00'!X:X, 'LOTUS 12.00'!U:U,C112, 'LOTUS 12.00'!V:V, D112, 'LOTUS 12.00'!C:C, $D$2)</f>
        <v>0</v>
      </c>
      <c r="G112">
        <f>SUMIFS('LOTUS 13.00'!X:X, 'LOTUS 13.00'!U:U,C112, 'LOTUS 13.00'!V:V, D112)</f>
        <v>0</v>
      </c>
      <c r="H112">
        <f ca="1">SUMIFS('LOTUS 13.00'!Z:Z, 'LOTUS 13.00'!U:U,C112, 'LOTUS 13.00'!V:V, D112, 'LOTUS 13.00'!C:C, $D$2)</f>
        <v>0</v>
      </c>
      <c r="I112">
        <v>0</v>
      </c>
      <c r="J112">
        <v>0</v>
      </c>
      <c r="K112">
        <f t="shared" si="1"/>
        <v>0</v>
      </c>
    </row>
    <row r="113" spans="1:11" ht="15" customHeight="1">
      <c r="A113" t="str">
        <f>_xlfn.XLOOKUP(TEXT(C113,0),Master_สายพาน!C:C,Master_สายพาน!E:E,"")</f>
        <v/>
      </c>
      <c r="B113" t="str">
        <f>_xlfn.XLOOKUP(TEXT(C113,0),Master_สายพาน!C:C,Master_สายพาน!B:B,"")</f>
        <v/>
      </c>
      <c r="C113">
        <f>_xlfn.XLOOKUP(D113,Master_สายพาน!D:D,Master_สายพาน!C:C,"")</f>
        <v>0</v>
      </c>
      <c r="E113">
        <f ca="1">SUMIFS('LOTUS 11.00'!X:X, 'LOTUS 11.00'!U:U,C113, 'LOTUS 11.00'!V:V, D113, 'LOTUS 11.00'!C:C, $D$2)</f>
        <v>0</v>
      </c>
      <c r="F113">
        <f ca="1">SUMIFS('LOTUS 12.00'!X:X, 'LOTUS 12.00'!U:U,C113, 'LOTUS 12.00'!V:V, D113, 'LOTUS 12.00'!C:C, $D$2)</f>
        <v>0</v>
      </c>
      <c r="G113">
        <f>SUMIFS('LOTUS 13.00'!X:X, 'LOTUS 13.00'!U:U,C113, 'LOTUS 13.00'!V:V, D113)</f>
        <v>0</v>
      </c>
      <c r="H113">
        <f ca="1">SUMIFS('LOTUS 13.00'!Z:Z, 'LOTUS 13.00'!U:U,C113, 'LOTUS 13.00'!V:V, D113, 'LOTUS 13.00'!C:C, $D$2)</f>
        <v>0</v>
      </c>
      <c r="I113">
        <v>0</v>
      </c>
      <c r="J113">
        <v>0</v>
      </c>
      <c r="K113">
        <f t="shared" si="1"/>
        <v>0</v>
      </c>
    </row>
    <row r="114" spans="1:11" ht="15" customHeight="1">
      <c r="A114" t="str">
        <f>_xlfn.XLOOKUP(TEXT(C114,0),Master_สายพาน!C:C,Master_สายพาน!E:E,"")</f>
        <v/>
      </c>
      <c r="B114" t="str">
        <f>_xlfn.XLOOKUP(TEXT(C114,0),Master_สายพาน!C:C,Master_สายพาน!B:B,"")</f>
        <v/>
      </c>
      <c r="C114">
        <f>_xlfn.XLOOKUP(D114,Master_สายพาน!D:D,Master_สายพาน!C:C,"")</f>
        <v>0</v>
      </c>
      <c r="E114">
        <f ca="1">SUMIFS('LOTUS 11.00'!X:X, 'LOTUS 11.00'!U:U,C114, 'LOTUS 11.00'!V:V, D114, 'LOTUS 11.00'!C:C, $D$2)</f>
        <v>0</v>
      </c>
      <c r="F114">
        <f ca="1">SUMIFS('LOTUS 12.00'!X:X, 'LOTUS 12.00'!U:U,C114, 'LOTUS 12.00'!V:V, D114, 'LOTUS 12.00'!C:C, $D$2)</f>
        <v>0</v>
      </c>
      <c r="G114">
        <f>SUMIFS('LOTUS 13.00'!X:X, 'LOTUS 13.00'!U:U,C114, 'LOTUS 13.00'!V:V, D114)</f>
        <v>0</v>
      </c>
      <c r="H114">
        <f ca="1">SUMIFS('LOTUS 13.00'!Z:Z, 'LOTUS 13.00'!U:U,C114, 'LOTUS 13.00'!V:V, D114, 'LOTUS 13.00'!C:C, $D$2)</f>
        <v>0</v>
      </c>
      <c r="I114">
        <v>0</v>
      </c>
      <c r="J114">
        <v>0</v>
      </c>
      <c r="K114">
        <f t="shared" si="1"/>
        <v>0</v>
      </c>
    </row>
    <row r="115" spans="1:11" ht="15" customHeight="1">
      <c r="A115" t="str">
        <f>_xlfn.XLOOKUP(TEXT(C115,0),Master_สายพาน!C:C,Master_สายพาน!E:E,"")</f>
        <v/>
      </c>
      <c r="B115" t="str">
        <f>_xlfn.XLOOKUP(TEXT(C115,0),Master_สายพาน!C:C,Master_สายพาน!B:B,"")</f>
        <v/>
      </c>
      <c r="C115">
        <f>_xlfn.XLOOKUP(D115,Master_สายพาน!D:D,Master_สายพาน!C:C,"")</f>
        <v>0</v>
      </c>
      <c r="E115">
        <f ca="1">SUMIFS('LOTUS 11.00'!X:X, 'LOTUS 11.00'!U:U,C115, 'LOTUS 11.00'!V:V, D115, 'LOTUS 11.00'!C:C, $D$2)</f>
        <v>0</v>
      </c>
      <c r="F115">
        <f ca="1">SUMIFS('LOTUS 12.00'!X:X, 'LOTUS 12.00'!U:U,C115, 'LOTUS 12.00'!V:V, D115, 'LOTUS 12.00'!C:C, $D$2)</f>
        <v>0</v>
      </c>
      <c r="G115">
        <f>SUMIFS('LOTUS 13.00'!X:X, 'LOTUS 13.00'!U:U,C115, 'LOTUS 13.00'!V:V, D115)</f>
        <v>0</v>
      </c>
      <c r="H115">
        <f ca="1">SUMIFS('LOTUS 13.00'!Z:Z, 'LOTUS 13.00'!U:U,C115, 'LOTUS 13.00'!V:V, D115, 'LOTUS 13.00'!C:C, $D$2)</f>
        <v>0</v>
      </c>
      <c r="I115">
        <v>0</v>
      </c>
      <c r="J115">
        <v>0</v>
      </c>
      <c r="K115">
        <f t="shared" si="1"/>
        <v>0</v>
      </c>
    </row>
    <row r="116" spans="1:11" ht="15" customHeight="1">
      <c r="A116" t="str">
        <f>_xlfn.XLOOKUP(TEXT(C116,0),Master_สายพาน!C:C,Master_สายพาน!E:E,"")</f>
        <v/>
      </c>
      <c r="B116" t="str">
        <f>_xlfn.XLOOKUP(TEXT(C116,0),Master_สายพาน!C:C,Master_สายพาน!B:B,"")</f>
        <v/>
      </c>
      <c r="C116">
        <f>_xlfn.XLOOKUP(D116,Master_สายพาน!D:D,Master_สายพาน!C:C,"")</f>
        <v>0</v>
      </c>
      <c r="E116">
        <f ca="1">SUMIFS('LOTUS 11.00'!X:X, 'LOTUS 11.00'!U:U,C116, 'LOTUS 11.00'!V:V, D116, 'LOTUS 11.00'!C:C, $D$2)</f>
        <v>0</v>
      </c>
      <c r="F116">
        <f ca="1">SUMIFS('LOTUS 12.00'!X:X, 'LOTUS 12.00'!U:U,C116, 'LOTUS 12.00'!V:V, D116, 'LOTUS 12.00'!C:C, $D$2)</f>
        <v>0</v>
      </c>
      <c r="G116">
        <f>SUMIFS('LOTUS 13.00'!X:X, 'LOTUS 13.00'!U:U,C116, 'LOTUS 13.00'!V:V, D116)</f>
        <v>0</v>
      </c>
      <c r="H116">
        <f ca="1">SUMIFS('LOTUS 13.00'!Z:Z, 'LOTUS 13.00'!U:U,C116, 'LOTUS 13.00'!V:V, D116, 'LOTUS 13.00'!C:C, $D$2)</f>
        <v>0</v>
      </c>
      <c r="I116">
        <v>0</v>
      </c>
      <c r="J116">
        <v>0</v>
      </c>
      <c r="K116">
        <f t="shared" si="1"/>
        <v>0</v>
      </c>
    </row>
    <row r="117" spans="1:11" ht="15" customHeight="1">
      <c r="A117" t="str">
        <f>_xlfn.XLOOKUP(TEXT(C117,0),Master_สายพาน!C:C,Master_สายพาน!E:E,"")</f>
        <v/>
      </c>
      <c r="B117" t="str">
        <f>_xlfn.XLOOKUP(TEXT(C117,0),Master_สายพาน!C:C,Master_สายพาน!B:B,"")</f>
        <v/>
      </c>
      <c r="C117">
        <f>_xlfn.XLOOKUP(D117,Master_สายพาน!D:D,Master_สายพาน!C:C,"")</f>
        <v>0</v>
      </c>
      <c r="E117">
        <f ca="1">SUMIFS('LOTUS 11.00'!X:X, 'LOTUS 11.00'!U:U,C117, 'LOTUS 11.00'!V:V, D117, 'LOTUS 11.00'!C:C, $D$2)</f>
        <v>0</v>
      </c>
      <c r="F117">
        <f ca="1">SUMIFS('LOTUS 12.00'!X:X, 'LOTUS 12.00'!U:U,C117, 'LOTUS 12.00'!V:V, D117, 'LOTUS 12.00'!C:C, $D$2)</f>
        <v>0</v>
      </c>
      <c r="G117">
        <f>SUMIFS('LOTUS 13.00'!X:X, 'LOTUS 13.00'!U:U,C117, 'LOTUS 13.00'!V:V, D117)</f>
        <v>0</v>
      </c>
      <c r="H117">
        <f ca="1">SUMIFS('LOTUS 13.00'!Z:Z, 'LOTUS 13.00'!U:U,C117, 'LOTUS 13.00'!V:V, D117, 'LOTUS 13.00'!C:C, $D$2)</f>
        <v>0</v>
      </c>
      <c r="I117">
        <v>0</v>
      </c>
      <c r="J117">
        <v>0</v>
      </c>
      <c r="K117">
        <f t="shared" si="1"/>
        <v>0</v>
      </c>
    </row>
    <row r="118" spans="1:11" ht="15" customHeight="1">
      <c r="A118" t="str">
        <f>_xlfn.XLOOKUP(TEXT(C118,0),Master_สายพาน!C:C,Master_สายพาน!E:E,"")</f>
        <v/>
      </c>
      <c r="B118" t="str">
        <f>_xlfn.XLOOKUP(TEXT(C118,0),Master_สายพาน!C:C,Master_สายพาน!B:B,"")</f>
        <v/>
      </c>
      <c r="C118">
        <f>_xlfn.XLOOKUP(D118,Master_สายพาน!D:D,Master_สายพาน!C:C,"")</f>
        <v>0</v>
      </c>
      <c r="E118">
        <f ca="1">SUMIFS('LOTUS 11.00'!X:X, 'LOTUS 11.00'!U:U,C118, 'LOTUS 11.00'!V:V, D118, 'LOTUS 11.00'!C:C, $D$2)</f>
        <v>0</v>
      </c>
      <c r="F118">
        <f ca="1">SUMIFS('LOTUS 12.00'!X:X, 'LOTUS 12.00'!U:U,C118, 'LOTUS 12.00'!V:V, D118, 'LOTUS 12.00'!C:C, $D$2)</f>
        <v>0</v>
      </c>
      <c r="G118">
        <f>SUMIFS('LOTUS 13.00'!X:X, 'LOTUS 13.00'!U:U,C118, 'LOTUS 13.00'!V:V, D118)</f>
        <v>0</v>
      </c>
      <c r="H118">
        <f ca="1">SUMIFS('LOTUS 13.00'!Z:Z, 'LOTUS 13.00'!U:U,C118, 'LOTUS 13.00'!V:V, D118, 'LOTUS 13.00'!C:C, $D$2)</f>
        <v>0</v>
      </c>
      <c r="I118">
        <v>0</v>
      </c>
      <c r="J118">
        <v>0</v>
      </c>
      <c r="K118">
        <f t="shared" si="1"/>
        <v>0</v>
      </c>
    </row>
    <row r="119" spans="1:11" ht="15" customHeight="1">
      <c r="A119" t="str">
        <f>_xlfn.XLOOKUP(TEXT(C119,0),Master_สายพาน!C:C,Master_สายพาน!E:E,"")</f>
        <v/>
      </c>
      <c r="B119" t="str">
        <f>_xlfn.XLOOKUP(TEXT(C119,0),Master_สายพาน!C:C,Master_สายพาน!B:B,"")</f>
        <v/>
      </c>
      <c r="C119">
        <f>_xlfn.XLOOKUP(D119,Master_สายพาน!D:D,Master_สายพาน!C:C,"")</f>
        <v>0</v>
      </c>
      <c r="E119">
        <f ca="1">SUMIFS('LOTUS 11.00'!X:X, 'LOTUS 11.00'!U:U,C119, 'LOTUS 11.00'!V:V, D119, 'LOTUS 11.00'!C:C, $D$2)</f>
        <v>0</v>
      </c>
      <c r="F119">
        <f ca="1">SUMIFS('LOTUS 12.00'!X:X, 'LOTUS 12.00'!U:U,C119, 'LOTUS 12.00'!V:V, D119, 'LOTUS 12.00'!C:C, $D$2)</f>
        <v>0</v>
      </c>
      <c r="G119">
        <f>SUMIFS('LOTUS 13.00'!X:X, 'LOTUS 13.00'!U:U,C119, 'LOTUS 13.00'!V:V, D119)</f>
        <v>0</v>
      </c>
      <c r="H119">
        <f ca="1">SUMIFS('LOTUS 13.00'!Z:Z, 'LOTUS 13.00'!U:U,C119, 'LOTUS 13.00'!V:V, D119, 'LOTUS 13.00'!C:C, $D$2)</f>
        <v>0</v>
      </c>
      <c r="I119">
        <v>0</v>
      </c>
      <c r="J119">
        <v>0</v>
      </c>
      <c r="K119">
        <f t="shared" si="1"/>
        <v>0</v>
      </c>
    </row>
    <row r="120" spans="1:11" ht="15" customHeight="1">
      <c r="A120" t="str">
        <f>_xlfn.XLOOKUP(TEXT(C120,0),Master_สายพาน!C:C,Master_สายพาน!E:E,"")</f>
        <v/>
      </c>
      <c r="B120" t="str">
        <f>_xlfn.XLOOKUP(TEXT(C120,0),Master_สายพาน!C:C,Master_สายพาน!B:B,"")</f>
        <v/>
      </c>
      <c r="C120">
        <f>_xlfn.XLOOKUP(D120,Master_สายพาน!D:D,Master_สายพาน!C:C,"")</f>
        <v>0</v>
      </c>
      <c r="E120">
        <f ca="1">SUMIFS('LOTUS 11.00'!X:X, 'LOTUS 11.00'!U:U,C120, 'LOTUS 11.00'!V:V, D120, 'LOTUS 11.00'!C:C, $D$2)</f>
        <v>0</v>
      </c>
      <c r="F120">
        <f ca="1">SUMIFS('LOTUS 12.00'!X:X, 'LOTUS 12.00'!U:U,C120, 'LOTUS 12.00'!V:V, D120, 'LOTUS 12.00'!C:C, $D$2)</f>
        <v>0</v>
      </c>
      <c r="G120">
        <f>SUMIFS('LOTUS 13.00'!X:X, 'LOTUS 13.00'!U:U,C120, 'LOTUS 13.00'!V:V, D120)</f>
        <v>0</v>
      </c>
      <c r="H120">
        <f ca="1">SUMIFS('LOTUS 13.00'!Z:Z, 'LOTUS 13.00'!U:U,C120, 'LOTUS 13.00'!V:V, D120, 'LOTUS 13.00'!C:C, $D$2)</f>
        <v>0</v>
      </c>
      <c r="I120">
        <v>0</v>
      </c>
      <c r="J120">
        <v>0</v>
      </c>
      <c r="K120">
        <f t="shared" si="1"/>
        <v>0</v>
      </c>
    </row>
  </sheetData>
  <mergeCells count="3">
    <mergeCell ref="E3:G3"/>
    <mergeCell ref="I3:J3"/>
    <mergeCell ref="H3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C414-D5D2-4EBA-A489-0ADC5EE17507}">
  <sheetPr filterMode="1">
    <tabColor theme="7" tint="0.59999389629810485"/>
  </sheetPr>
  <dimension ref="A1:K280"/>
  <sheetViews>
    <sheetView zoomScale="90" zoomScaleNormal="90" workbookViewId="0"/>
  </sheetViews>
  <sheetFormatPr defaultColWidth="8.75" defaultRowHeight="23.25"/>
  <cols>
    <col min="1" max="1" width="17" style="152" customWidth="1"/>
    <col min="2" max="2" width="21.625" style="131" customWidth="1"/>
    <col min="3" max="3" width="21.125" style="9" customWidth="1"/>
    <col min="4" max="4" width="47.375" style="164" bestFit="1" customWidth="1"/>
    <col min="5" max="5" width="20.625" style="128" customWidth="1"/>
    <col min="6" max="6" width="20.625" style="128" hidden="1" customWidth="1"/>
    <col min="7" max="7" width="24.125" style="128" customWidth="1"/>
    <col min="8" max="8" width="24.375" style="8" customWidth="1"/>
    <col min="9" max="9" width="8.75" style="8"/>
    <col min="10" max="10" width="19.375" style="8" customWidth="1"/>
    <col min="11" max="16384" width="8.75" style="8"/>
  </cols>
  <sheetData>
    <row r="1" spans="1:11">
      <c r="B1" s="9"/>
      <c r="C1" s="8"/>
      <c r="D1" s="162"/>
      <c r="E1" s="8"/>
      <c r="F1" s="8"/>
      <c r="G1" s="8"/>
    </row>
    <row r="2" spans="1:11" ht="26.1" customHeight="1">
      <c r="B2" s="129" t="s">
        <v>3157</v>
      </c>
      <c r="C2" s="127">
        <f ca="1">TODAY()</f>
        <v>46154</v>
      </c>
      <c r="D2" s="162"/>
      <c r="E2" s="8"/>
      <c r="F2" s="8"/>
      <c r="G2" s="188" t="s">
        <v>3167</v>
      </c>
      <c r="H2" s="189">
        <v>13</v>
      </c>
    </row>
    <row r="3" spans="1:11" ht="24" customHeight="1">
      <c r="B3" s="129" t="s">
        <v>3168</v>
      </c>
      <c r="C3" s="127">
        <f ca="1">C2+1</f>
        <v>46155</v>
      </c>
      <c r="D3" s="162"/>
      <c r="E3" s="8"/>
      <c r="F3" s="8"/>
      <c r="G3" s="188"/>
      <c r="H3" s="189"/>
    </row>
    <row r="4" spans="1:11" ht="35.1" customHeight="1">
      <c r="B4" s="9"/>
      <c r="C4" s="8"/>
      <c r="D4" s="163"/>
      <c r="E4" s="8"/>
      <c r="F4" s="8"/>
      <c r="G4" s="154">
        <f>SUBTOTAL(9,G6:G1465)</f>
        <v>14911.3</v>
      </c>
      <c r="H4" s="154">
        <f>SUBTOTAL(9,H6:H1465)</f>
        <v>22556.480339999995</v>
      </c>
      <c r="K4" s="126"/>
    </row>
    <row r="5" spans="1:11" ht="45.6" customHeight="1">
      <c r="A5" s="149" t="s">
        <v>3</v>
      </c>
      <c r="B5" s="150" t="s">
        <v>0</v>
      </c>
      <c r="C5" s="151" t="s">
        <v>758</v>
      </c>
      <c r="D5" s="151" t="s">
        <v>743</v>
      </c>
      <c r="E5" s="151" t="s">
        <v>3164</v>
      </c>
      <c r="F5" s="135" t="s">
        <v>3165</v>
      </c>
      <c r="G5" s="184" t="s">
        <v>3169</v>
      </c>
      <c r="H5" s="185" t="s">
        <v>3170</v>
      </c>
    </row>
    <row r="6" spans="1:11">
      <c r="A6" s="153" t="str">
        <f>_xlfn.XLOOKUP(D6,Master_สายพาน!D:D,Master_สายพาน!E:E,"")</f>
        <v>Step3</v>
      </c>
      <c r="B6" s="141" t="str">
        <f>_xlfn.XLOOKUP(D6,Master_สายพาน!D:D,Master_สายพาน!B:B,"")</f>
        <v>สามชั้นพิเศษ</v>
      </c>
      <c r="C6" s="132" t="str">
        <f>_xlfn.XLOOKUP(D6,Master_สายพาน!D:D,Master_สายพาน!C:C,"")</f>
        <v>23086969</v>
      </c>
      <c r="D6" s="133" t="s">
        <v>189</v>
      </c>
      <c r="E6" s="134">
        <f>IFERROR(SUMIFS('0010'!$Q:$Q,'0010'!$T:$T,$C6),"")</f>
        <v>3</v>
      </c>
      <c r="F6" s="183">
        <f>IFERROR(SUMIFS('20'!$Q:$Q,'20'!$T:$T,$C6),"")</f>
        <v>0</v>
      </c>
      <c r="G6" s="186">
        <f>IFERROR(SUMIFS('แผนผลิต LOTUS'!$K:$K,'แผนผลิต LOTUS'!C:C,C6),"")</f>
        <v>540</v>
      </c>
      <c r="H6" s="187">
        <f>IFERROR(SUMIFS(แผนผลิตตลาด!$K:$K,แผนผลิตตลาด!C:C,C6),"")</f>
        <v>9</v>
      </c>
    </row>
    <row r="7" spans="1:11">
      <c r="A7" s="153" t="str">
        <f>_xlfn.XLOOKUP(D7,Master_สายพาน!D:D,Master_สายพาน!E:E,"")</f>
        <v>Step3</v>
      </c>
      <c r="B7" s="141" t="str">
        <f>_xlfn.XLOOKUP(D7,Master_สายพาน!D:D,Master_สายพาน!B:B,"")</f>
        <v>สามชั้นพิเศษ</v>
      </c>
      <c r="C7" s="132" t="str">
        <f>_xlfn.XLOOKUP(D7,Master_สายพาน!D:D,Master_สายพาน!C:C,"")</f>
        <v>23015265</v>
      </c>
      <c r="D7" s="133" t="s">
        <v>181</v>
      </c>
      <c r="E7" s="134">
        <f>IFERROR(SUMIFS('0010'!$Q:$Q,'0010'!$T:$T,$C7),"")</f>
        <v>5</v>
      </c>
      <c r="F7" s="183">
        <f>IFERROR(SUMIFS('20'!$Q:$Q,'20'!$T:$T,$C7),"")</f>
        <v>0</v>
      </c>
      <c r="G7" s="186">
        <f>IFERROR(SUMIFS('แผนผลิต LOTUS'!$K:$K,'แผนผลิต LOTUS'!C:C,C7),"")</f>
        <v>210</v>
      </c>
      <c r="H7" s="187">
        <f>IFERROR(SUMIFS(แผนผลิตตลาด!$K:$K,แผนผลิตตลาด!C:C,C7),"")</f>
        <v>5</v>
      </c>
    </row>
    <row r="8" spans="1:11">
      <c r="A8" s="153" t="str">
        <f>_xlfn.XLOOKUP(D8,Master_สายพาน!D:D,Master_สายพาน!E:E,"")</f>
        <v>Step3</v>
      </c>
      <c r="B8" s="141" t="str">
        <f>_xlfn.XLOOKUP(D8,Master_สายพาน!D:D,Master_สายพาน!B:B,"")</f>
        <v>สามชั้นพิเศษ</v>
      </c>
      <c r="C8" s="132" t="str">
        <f>_xlfn.XLOOKUP(D8,Master_สายพาน!D:D,Master_สายพาน!C:C,"")</f>
        <v>23086970</v>
      </c>
      <c r="D8" s="136" t="s">
        <v>191</v>
      </c>
      <c r="E8" s="134">
        <f>IFERROR(SUMIFS('0010'!$Q:$Q,'0010'!$T:$T,$C8),"")</f>
        <v>3</v>
      </c>
      <c r="F8" s="183">
        <f>IFERROR(SUMIFS('20'!$Q:$Q,'20'!$T:$T,$C8),"")</f>
        <v>0</v>
      </c>
      <c r="G8" s="186">
        <f>IFERROR(SUMIFS('แผนผลิต LOTUS'!$K:$K,'แผนผลิต LOTUS'!C:C,C8),"")</f>
        <v>84</v>
      </c>
      <c r="H8" s="187">
        <f>IFERROR(SUMIFS(แผนผลิตตลาด!$K:$K,แผนผลิตตลาด!C:C,C8),"")</f>
        <v>15</v>
      </c>
    </row>
    <row r="9" spans="1:11">
      <c r="A9" s="153" t="str">
        <f>_xlfn.XLOOKUP(D9,Master_สายพาน!D:D,Master_สายพาน!E:E,"")</f>
        <v>Step3</v>
      </c>
      <c r="B9" s="141" t="str">
        <f>_xlfn.XLOOKUP(D9,Master_สายพาน!D:D,Master_สายพาน!B:B,"")</f>
        <v>สามชั้นพิเศษ</v>
      </c>
      <c r="C9" s="132" t="str">
        <f>_xlfn.XLOOKUP(D9,Master_สายพาน!D:D,Master_สายพาน!C:C,"")</f>
        <v>23015267</v>
      </c>
      <c r="D9" s="136" t="s">
        <v>183</v>
      </c>
      <c r="E9" s="134">
        <f>IFERROR(SUMIFS('0010'!$Q:$Q,'0010'!$T:$T,$C9),"")</f>
        <v>5</v>
      </c>
      <c r="F9" s="183">
        <f>IFERROR(SUMIFS('20'!$Q:$Q,'20'!$T:$T,$C9),"")</f>
        <v>0</v>
      </c>
      <c r="G9" s="186">
        <f>IFERROR(SUMIFS('แผนผลิต LOTUS'!$K:$K,'แผนผลิต LOTUS'!C:C,C9),"")</f>
        <v>90</v>
      </c>
      <c r="H9" s="187">
        <f>IFERROR(SUMIFS(แผนผลิตตลาด!$K:$K,แผนผลิตตลาด!C:C,C9),"")</f>
        <v>0</v>
      </c>
    </row>
    <row r="10" spans="1:11">
      <c r="A10" s="153" t="str">
        <f>_xlfn.XLOOKUP(D10,Master_สายพาน!D:D,Master_สายพาน!E:E,"")</f>
        <v>Step3</v>
      </c>
      <c r="B10" s="141" t="str">
        <f>_xlfn.XLOOKUP(D10,Master_สายพาน!D:D,Master_สายพาน!B:B,"")</f>
        <v>สามชั้นพิเศษ</v>
      </c>
      <c r="C10" s="132" t="str">
        <f>_xlfn.XLOOKUP(D10,Master_สายพาน!D:D,Master_สายพาน!C:C,"")</f>
        <v>23064091</v>
      </c>
      <c r="D10" s="133" t="s">
        <v>118</v>
      </c>
      <c r="E10" s="134">
        <f>IFERROR(SUMIFS('0010'!$Q:$Q,'0010'!$T:$T,$C10),"")</f>
        <v>625.58000000000004</v>
      </c>
      <c r="F10" s="183">
        <f>IFERROR(SUMIFS('20'!$Q:$Q,'20'!$T:$T,$C10),"")</f>
        <v>0</v>
      </c>
      <c r="G10" s="186">
        <f>IFERROR(SUMIFS('แผนผลิต LOTUS'!$K:$K,'แผนผลิต LOTUS'!C:C,C10),"")</f>
        <v>380</v>
      </c>
      <c r="H10" s="187">
        <f>IFERROR(SUMIFS(แผนผลิตตลาด!$K:$K,แผนผลิตตลาด!C:C,C10),"")</f>
        <v>1459.42</v>
      </c>
    </row>
    <row r="11" spans="1:11">
      <c r="A11" s="153" t="str">
        <f>_xlfn.XLOOKUP(D11,Master_สายพาน!D:D,Master_สายพาน!E:E,"")</f>
        <v>Step3</v>
      </c>
      <c r="B11" s="141" t="str">
        <f>_xlfn.XLOOKUP(D11,Master_สายพาน!D:D,Master_สายพาน!B:B,"")</f>
        <v>สามชั้นพิเศษ</v>
      </c>
      <c r="C11" s="132" t="str">
        <f>_xlfn.XLOOKUP(D11,Master_สายพาน!D:D,Master_สายพาน!C:C,"")</f>
        <v>23086966</v>
      </c>
      <c r="D11" s="133" t="s">
        <v>199</v>
      </c>
      <c r="E11" s="134">
        <f>IFERROR(SUMIFS('0010'!$Q:$Q,'0010'!$T:$T,$C11),"")</f>
        <v>0</v>
      </c>
      <c r="F11" s="183">
        <f>IFERROR(SUMIFS('20'!$Q:$Q,'20'!$T:$T,$C11),"")</f>
        <v>0</v>
      </c>
      <c r="G11" s="186">
        <f>IFERROR(SUMIFS('แผนผลิต LOTUS'!$K:$K,'แผนผลิต LOTUS'!C:C,C11),"")</f>
        <v>189</v>
      </c>
      <c r="H11" s="187">
        <f>IFERROR(SUMIFS(แผนผลิตตลาด!$K:$K,แผนผลิตตลาด!C:C,C11),"")</f>
        <v>0</v>
      </c>
    </row>
    <row r="12" spans="1:11">
      <c r="A12" s="153" t="str">
        <f>_xlfn.XLOOKUP(D12,Master_สายพาน!D:D,Master_สายพาน!E:E,"")</f>
        <v>Step3</v>
      </c>
      <c r="B12" s="141" t="str">
        <f>_xlfn.XLOOKUP(D12,Master_สายพาน!D:D,Master_สายพาน!B:B,"")</f>
        <v>สามชั้นพิเศษ</v>
      </c>
      <c r="C12" s="132" t="str">
        <f>_xlfn.XLOOKUP(D12,Master_สายพาน!D:D,Master_สายพาน!C:C,"")</f>
        <v>23086965</v>
      </c>
      <c r="D12" s="133" t="s">
        <v>225</v>
      </c>
      <c r="E12" s="134">
        <f>IFERROR(SUMIFS('0010'!$Q:$Q,'0010'!$T:$T,$C12),"")</f>
        <v>6</v>
      </c>
      <c r="F12" s="183">
        <f>IFERROR(SUMIFS('20'!$Q:$Q,'20'!$T:$T,$C12),"")</f>
        <v>0</v>
      </c>
      <c r="G12" s="186">
        <f>IFERROR(SUMIFS('แผนผลิต LOTUS'!$K:$K,'แผนผลิต LOTUS'!C:C,C12),"")</f>
        <v>411</v>
      </c>
      <c r="H12" s="187">
        <f>IFERROR(SUMIFS(แผนผลิตตลาด!$K:$K,แผนผลิตตลาด!C:C,C12),"")</f>
        <v>0</v>
      </c>
    </row>
    <row r="13" spans="1:11">
      <c r="A13" s="153" t="str">
        <f>_xlfn.XLOOKUP(D13,Master_สายพาน!D:D,Master_สายพาน!E:E,"")</f>
        <v>Step3</v>
      </c>
      <c r="B13" s="141" t="str">
        <f>_xlfn.XLOOKUP(D13,Master_สายพาน!D:D,Master_สายพาน!B:B,"")</f>
        <v>สามชั้นพิเศษ</v>
      </c>
      <c r="C13" s="132" t="str">
        <f>_xlfn.XLOOKUP(D13,Master_สายพาน!D:D,Master_สายพาน!C:C,"")</f>
        <v>23092652</v>
      </c>
      <c r="D13" s="133" t="s">
        <v>253</v>
      </c>
      <c r="E13" s="134">
        <f>IFERROR(SUMIFS('0010'!$Q:$Q,'0010'!$T:$T,$C13),"")</f>
        <v>0</v>
      </c>
      <c r="F13" s="183">
        <f>IFERROR(SUMIFS('20'!$Q:$Q,'20'!$T:$T,$C13),"")</f>
        <v>0</v>
      </c>
      <c r="G13" s="186">
        <f>IFERROR(SUMIFS('แผนผลิต LOTUS'!$K:$K,'แผนผลิต LOTUS'!C:C,C13),"")</f>
        <v>5</v>
      </c>
      <c r="H13" s="187">
        <f>IFERROR(SUMIFS(แผนผลิตตลาด!$K:$K,แผนผลิตตลาด!C:C,C13),"")</f>
        <v>0</v>
      </c>
    </row>
    <row r="14" spans="1:11">
      <c r="A14" s="153" t="str">
        <f>_xlfn.XLOOKUP(D14,Master_สายพาน!D:D,Master_สายพาน!E:E,"")</f>
        <v>Step3</v>
      </c>
      <c r="B14" s="141" t="str">
        <f>_xlfn.XLOOKUP(D14,Master_สายพาน!D:D,Master_สายพาน!B:B,"")</f>
        <v>สามชั้นพิเศษ</v>
      </c>
      <c r="C14" s="132" t="str">
        <f>_xlfn.XLOOKUP(D14,Master_สายพาน!D:D,Master_สายพาน!C:C,"")</f>
        <v>23086968</v>
      </c>
      <c r="D14" s="133" t="s">
        <v>247</v>
      </c>
      <c r="E14" s="134">
        <f>IFERROR(SUMIFS('0010'!$Q:$Q,'0010'!$T:$T,$C14),"")</f>
        <v>0</v>
      </c>
      <c r="F14" s="183">
        <f>IFERROR(SUMIFS('20'!$Q:$Q,'20'!$T:$T,$C14),"")</f>
        <v>0</v>
      </c>
      <c r="G14" s="186">
        <f>IFERROR(SUMIFS('แผนผลิต LOTUS'!$K:$K,'แผนผลิต LOTUS'!C:C,C14),"")</f>
        <v>753</v>
      </c>
      <c r="H14" s="187">
        <f>IFERROR(SUMIFS(แผนผลิตตลาด!$K:$K,แผนผลิตตลาด!C:C,C14),"")</f>
        <v>15</v>
      </c>
    </row>
    <row r="15" spans="1:11">
      <c r="A15" s="153" t="str">
        <f>_xlfn.XLOOKUP(D15,Master_สายพาน!D:D,Master_สายพาน!E:E,"")</f>
        <v>Step3</v>
      </c>
      <c r="B15" s="141" t="str">
        <f>_xlfn.XLOOKUP(D15,Master_สายพาน!D:D,Master_สายพาน!B:B,"")</f>
        <v>สามชั้นพิเศษ</v>
      </c>
      <c r="C15" s="132" t="str">
        <f>_xlfn.XLOOKUP(D15,Master_สายพาน!D:D,Master_สายพาน!C:C,"")</f>
        <v>23089787</v>
      </c>
      <c r="D15" s="133" t="s">
        <v>700</v>
      </c>
      <c r="E15" s="134">
        <f>IFERROR(SUMIFS('0010'!$Q:$Q,'0010'!$T:$T,$C15),"")</f>
        <v>0</v>
      </c>
      <c r="F15" s="183">
        <f>IFERROR(SUMIFS('20'!$Q:$Q,'20'!$T:$T,$C15),"")</f>
        <v>0</v>
      </c>
      <c r="G15" s="186">
        <f>IFERROR(SUMIFS('แผนผลิต LOTUS'!$K:$K,'แผนผลิต LOTUS'!C:C,C15),"")</f>
        <v>0</v>
      </c>
      <c r="H15" s="187">
        <f>IFERROR(SUMIFS(แผนผลิตตลาด!$K:$K,แผนผลิตตลาด!C:C,C15),"")</f>
        <v>15</v>
      </c>
    </row>
    <row r="16" spans="1:11">
      <c r="A16" s="153" t="str">
        <f>_xlfn.XLOOKUP(D16,Master_สายพาน!D:D,Master_สายพาน!E:E,"")</f>
        <v>Step3</v>
      </c>
      <c r="B16" s="141" t="str">
        <f>_xlfn.XLOOKUP(D16,Master_สายพาน!D:D,Master_สายพาน!B:B,"")</f>
        <v>สามชั้นพิเศษ</v>
      </c>
      <c r="C16" s="132" t="str">
        <f>_xlfn.XLOOKUP(D16,Master_สายพาน!D:D,Master_สายพาน!C:C,"")</f>
        <v>23092558</v>
      </c>
      <c r="D16" s="133" t="s">
        <v>251</v>
      </c>
      <c r="E16" s="134">
        <f>IFERROR(SUMIFS('0010'!$Q:$Q,'0010'!$T:$T,$C16),"")</f>
        <v>0</v>
      </c>
      <c r="F16" s="183">
        <f>IFERROR(SUMIFS('20'!$Q:$Q,'20'!$T:$T,$C16),"")</f>
        <v>0</v>
      </c>
      <c r="G16" s="186">
        <f>IFERROR(SUMIFS('แผนผลิต LOTUS'!$K:$K,'แผนผลิต LOTUS'!C:C,C16),"")</f>
        <v>80</v>
      </c>
      <c r="H16" s="187">
        <f>IFERROR(SUMIFS(แผนผลิตตลาด!$K:$K,แผนผลิตตลาด!C:C,C16),"")</f>
        <v>0</v>
      </c>
    </row>
    <row r="17" spans="1:8">
      <c r="A17" s="153" t="str">
        <f>_xlfn.XLOOKUP(D17,Master_สายพาน!D:D,Master_สายพาน!E:E,"")</f>
        <v>Step3</v>
      </c>
      <c r="B17" s="141" t="str">
        <f>_xlfn.XLOOKUP(D17,Master_สายพาน!D:D,Master_สายพาน!B:B,"")</f>
        <v>สามชั้นพิเศษ</v>
      </c>
      <c r="C17" s="132" t="str">
        <f>_xlfn.XLOOKUP(D17,Master_สายพาน!D:D,Master_สายพาน!C:C,"")</f>
        <v>23028092</v>
      </c>
      <c r="D17" s="136" t="s">
        <v>241</v>
      </c>
      <c r="E17" s="134">
        <f>IFERROR(SUMIFS('0010'!$Q:$Q,'0010'!$T:$T,$C17),"")</f>
        <v>0</v>
      </c>
      <c r="F17" s="183">
        <f>IFERROR(SUMIFS('20'!$Q:$Q,'20'!$T:$T,$C17),"")</f>
        <v>0</v>
      </c>
      <c r="G17" s="186">
        <f>IFERROR(SUMIFS('แผนผลิต LOTUS'!$K:$K,'แผนผลิต LOTUS'!C:C,C17),"")</f>
        <v>2</v>
      </c>
      <c r="H17" s="187">
        <f>IFERROR(SUMIFS(แผนผลิตตลาด!$K:$K,แผนผลิตตลาด!C:C,C17),"")</f>
        <v>0</v>
      </c>
    </row>
    <row r="18" spans="1:8">
      <c r="A18" s="153" t="str">
        <f>_xlfn.XLOOKUP(D18,Master_สายพาน!D:D,Master_สายพาน!E:E,"")</f>
        <v>Step2</v>
      </c>
      <c r="B18" s="141" t="str">
        <f>_xlfn.XLOOKUP(D18,Master_สายพาน!D:D,Master_สายพาน!B:B,"")</f>
        <v>สามชั้น</v>
      </c>
      <c r="C18" s="132" t="str">
        <f>_xlfn.XLOOKUP(D18,Master_สายพาน!D:D,Master_สายพาน!C:C,"")</f>
        <v>23090967</v>
      </c>
      <c r="D18" s="133" t="s">
        <v>63</v>
      </c>
      <c r="E18" s="134">
        <f>IFERROR(SUMIFS('0010'!$Q:$Q,'0010'!$T:$T,$C18),"")</f>
        <v>0</v>
      </c>
      <c r="F18" s="183">
        <f>IFERROR(SUMIFS('20'!$Q:$Q,'20'!$T:$T,$C18),"")</f>
        <v>0</v>
      </c>
      <c r="G18" s="186">
        <f>IFERROR(SUMIFS('แผนผลิต LOTUS'!$K:$K,'แผนผลิต LOTUS'!C:C,C18),"")</f>
        <v>294</v>
      </c>
      <c r="H18" s="187">
        <f>IFERROR(SUMIFS(แผนผลิตตลาด!$K:$K,แผนผลิตตลาด!C:C,C18),"")</f>
        <v>0</v>
      </c>
    </row>
    <row r="19" spans="1:8">
      <c r="A19" s="153" t="str">
        <f>_xlfn.XLOOKUP(D19,Master_สายพาน!D:D,Master_สายพาน!E:E,"")</f>
        <v>Step2</v>
      </c>
      <c r="B19" s="141" t="str">
        <f>_xlfn.XLOOKUP(D19,Master_สายพาน!D:D,Master_สายพาน!B:B,"")</f>
        <v>สามชั้น</v>
      </c>
      <c r="C19" s="132" t="str">
        <f>_xlfn.XLOOKUP(D19,Master_สายพาน!D:D,Master_สายพาน!C:C,"")</f>
        <v>23057688</v>
      </c>
      <c r="D19" s="133" t="s">
        <v>61</v>
      </c>
      <c r="E19" s="134">
        <f>IFERROR(SUMIFS('0010'!$Q:$Q,'0010'!$T:$T,$C19),"")</f>
        <v>180.56</v>
      </c>
      <c r="F19" s="183">
        <f>IFERROR(SUMIFS('20'!$Q:$Q,'20'!$T:$T,$C19),"")</f>
        <v>0</v>
      </c>
      <c r="G19" s="186">
        <f>IFERROR(SUMIFS('แผนผลิต LOTUS'!$K:$K,'แผนผลิต LOTUS'!C:C,C19),"")</f>
        <v>275</v>
      </c>
      <c r="H19" s="187">
        <f>IFERROR(SUMIFS(แผนผลิตตลาด!$K:$K,แผนผลิตตลาด!C:C,C19),"")</f>
        <v>429.44</v>
      </c>
    </row>
    <row r="20" spans="1:8">
      <c r="A20" s="153" t="str">
        <f>_xlfn.XLOOKUP(D20,Master_สายพาน!D:D,Master_สายพาน!E:E,"")</f>
        <v>Step3</v>
      </c>
      <c r="B20" s="141" t="str">
        <f>_xlfn.XLOOKUP(D20,Master_สายพาน!D:D,Master_สายพาน!B:B,"")</f>
        <v>สามชั้น</v>
      </c>
      <c r="C20" s="132" t="str">
        <f>_xlfn.XLOOKUP(D20,Master_สายพาน!D:D,Master_สายพาน!C:C,"")</f>
        <v>23000203</v>
      </c>
      <c r="D20" s="133" t="s">
        <v>622</v>
      </c>
      <c r="E20" s="134">
        <f>IFERROR(SUMIFS('0010'!$Q:$Q,'0010'!$T:$T,$C20),"")</f>
        <v>1199.01</v>
      </c>
      <c r="F20" s="183">
        <f>IFERROR(SUMIFS('20'!$Q:$Q,'20'!$T:$T,$C20),"")</f>
        <v>0</v>
      </c>
      <c r="G20" s="186">
        <f>IFERROR(SUMIFS('แผนผลิต LOTUS'!$K:$K,'แผนผลิต LOTUS'!C:C,C20),"")</f>
        <v>0</v>
      </c>
      <c r="H20" s="187">
        <f>IFERROR(SUMIFS(แผนผลิตตลาด!$K:$K,แผนผลิตตลาด!C:C,C20),"")</f>
        <v>0</v>
      </c>
    </row>
    <row r="21" spans="1:8">
      <c r="A21" s="153" t="str">
        <f>_xlfn.XLOOKUP(D21,Master_สายพาน!D:D,Master_สายพาน!E:E,"")</f>
        <v>Step2</v>
      </c>
      <c r="B21" s="141" t="str">
        <f>_xlfn.XLOOKUP(D21,Master_สายพาน!D:D,Master_สายพาน!B:B,"")</f>
        <v>สามชั้น</v>
      </c>
      <c r="C21" s="132" t="str">
        <f>_xlfn.XLOOKUP(D21,Master_สายพาน!D:D,Master_สายพาน!C:C,"")</f>
        <v>23057700</v>
      </c>
      <c r="D21" s="136" t="s">
        <v>187</v>
      </c>
      <c r="E21" s="134">
        <f>IFERROR(SUMIFS('0010'!$Q:$Q,'0010'!$T:$T,$C21),"")</f>
        <v>15</v>
      </c>
      <c r="F21" s="183">
        <f>IFERROR(SUMIFS('20'!$Q:$Q,'20'!$T:$T,$C21),"")</f>
        <v>0</v>
      </c>
      <c r="G21" s="186">
        <f>IFERROR(SUMIFS('แผนผลิต LOTUS'!$K:$K,'แผนผลิต LOTUS'!C:C,C21),"")</f>
        <v>40</v>
      </c>
      <c r="H21" s="187">
        <f>IFERROR(SUMIFS(แผนผลิตตลาด!$K:$K,แผนผลิตตลาด!C:C,C21),"")</f>
        <v>155</v>
      </c>
    </row>
    <row r="22" spans="1:8">
      <c r="A22" s="153" t="str">
        <f>_xlfn.XLOOKUP(D22,Master_สายพาน!D:D,Master_สายพาน!E:E,"")</f>
        <v>Step2</v>
      </c>
      <c r="B22" s="141" t="str">
        <f>_xlfn.XLOOKUP(D22,Master_สายพาน!D:D,Master_สายพาน!B:B,"")</f>
        <v>สามชั้น</v>
      </c>
      <c r="C22" s="132" t="str">
        <f>_xlfn.XLOOKUP(D22,Master_สายพาน!D:D,Master_สายพาน!C:C,"")</f>
        <v>23057678</v>
      </c>
      <c r="D22" s="133" t="s">
        <v>690</v>
      </c>
      <c r="E22" s="134">
        <f>IFERROR(SUMIFS('0010'!$Q:$Q,'0010'!$T:$T,$C22),"")</f>
        <v>23.92</v>
      </c>
      <c r="F22" s="183">
        <f>IFERROR(SUMIFS('20'!$Q:$Q,'20'!$T:$T,$C22),"")</f>
        <v>0</v>
      </c>
      <c r="G22" s="186">
        <f>IFERROR(SUMIFS('แผนผลิต LOTUS'!$K:$K,'แผนผลิต LOTUS'!C:C,C22),"")</f>
        <v>0</v>
      </c>
      <c r="H22" s="187">
        <f>IFERROR(SUMIFS(แผนผลิตตลาด!$K:$K,แผนผลิตตลาด!C:C,C22),"")</f>
        <v>36.08</v>
      </c>
    </row>
    <row r="23" spans="1:8">
      <c r="A23" s="153" t="str">
        <f>_xlfn.XLOOKUP(D23,Master_สายพาน!D:D,Master_สายพาน!E:E,"")</f>
        <v>Step2</v>
      </c>
      <c r="B23" s="141" t="str">
        <f>_xlfn.XLOOKUP(D23,Master_สายพาน!D:D,Master_สายพาน!B:B,"")</f>
        <v>สามชั้น</v>
      </c>
      <c r="C23" s="132" t="str">
        <f>_xlfn.XLOOKUP(D23,Master_สายพาน!D:D,Master_สายพาน!C:C,"")</f>
        <v>23057701</v>
      </c>
      <c r="D23" s="133" t="s">
        <v>692</v>
      </c>
      <c r="E23" s="134">
        <f>IFERROR(SUMIFS('0010'!$Q:$Q,'0010'!$T:$T,$C23),"")</f>
        <v>0</v>
      </c>
      <c r="F23" s="183">
        <f>IFERROR(SUMIFS('20'!$Q:$Q,'20'!$T:$T,$C23),"")</f>
        <v>0</v>
      </c>
      <c r="G23" s="186">
        <f>IFERROR(SUMIFS('แผนผลิต LOTUS'!$K:$K,'แผนผลิต LOTUS'!C:C,C23),"")</f>
        <v>0</v>
      </c>
      <c r="H23" s="187">
        <f>IFERROR(SUMIFS(แผนผลิตตลาด!$K:$K,แผนผลิตตลาด!C:C,C23),"")</f>
        <v>10</v>
      </c>
    </row>
    <row r="24" spans="1:8">
      <c r="A24" s="153" t="str">
        <f>_xlfn.XLOOKUP(D24,Master_สายพาน!D:D,Master_สายพาน!E:E,"")</f>
        <v>Step2</v>
      </c>
      <c r="B24" s="141" t="str">
        <f>_xlfn.XLOOKUP(D24,Master_สายพาน!D:D,Master_สายพาน!B:B,"")</f>
        <v>สามชั้น</v>
      </c>
      <c r="C24" s="132" t="str">
        <f>_xlfn.XLOOKUP(D24,Master_สายพาน!D:D,Master_สายพาน!C:C,"")</f>
        <v>23057685</v>
      </c>
      <c r="D24" s="133" t="s">
        <v>104</v>
      </c>
      <c r="E24" s="134">
        <f>IFERROR(SUMIFS('0010'!$Q:$Q,'0010'!$T:$T,$C24),"")</f>
        <v>46.35</v>
      </c>
      <c r="F24" s="183">
        <f>IFERROR(SUMIFS('20'!$Q:$Q,'20'!$T:$T,$C24),"")</f>
        <v>0</v>
      </c>
      <c r="G24" s="186">
        <f>IFERROR(SUMIFS('แผนผลิต LOTUS'!$K:$K,'แผนผลิต LOTUS'!C:C,C24),"")</f>
        <v>45</v>
      </c>
      <c r="H24" s="187">
        <f>IFERROR(SUMIFS(แผนผลิตตลาด!$K:$K,แผนผลิตตลาด!C:C,C24),"")</f>
        <v>678.65</v>
      </c>
    </row>
    <row r="25" spans="1:8">
      <c r="A25" s="153" t="str">
        <f>_xlfn.XLOOKUP(D25,Master_สายพาน!D:D,Master_สายพาน!E:E,"")</f>
        <v>Step2</v>
      </c>
      <c r="B25" s="141" t="str">
        <f>_xlfn.XLOOKUP(D25,Master_สายพาน!D:D,Master_สายพาน!B:B,"")</f>
        <v>สามชั้น</v>
      </c>
      <c r="C25" s="132" t="str">
        <f>_xlfn.XLOOKUP(D25,Master_สายพาน!D:D,Master_สายพาน!C:C,"")</f>
        <v>23057695</v>
      </c>
      <c r="D25" s="133" t="s">
        <v>108</v>
      </c>
      <c r="E25" s="134">
        <f>IFERROR(SUMIFS('0010'!$Q:$Q,'0010'!$T:$T,$C25),"")</f>
        <v>20.350000000000001</v>
      </c>
      <c r="F25" s="183">
        <f>IFERROR(SUMIFS('20'!$Q:$Q,'20'!$T:$T,$C25),"")</f>
        <v>0</v>
      </c>
      <c r="G25" s="186">
        <f>IFERROR(SUMIFS('แผนผลิต LOTUS'!$K:$K,'แผนผลิต LOTUS'!C:C,C25),"")</f>
        <v>0</v>
      </c>
      <c r="H25" s="187">
        <f>IFERROR(SUMIFS(แผนผลิตตลาด!$K:$K,แผนผลิตตลาด!C:C,C25),"")</f>
        <v>94.65</v>
      </c>
    </row>
    <row r="26" spans="1:8">
      <c r="A26" s="153" t="str">
        <f>_xlfn.XLOOKUP(D26,Master_สายพาน!D:D,Master_สายพาน!E:E,"")</f>
        <v>Step2</v>
      </c>
      <c r="B26" s="141" t="str">
        <f>_xlfn.XLOOKUP(D26,Master_สายพาน!D:D,Master_สายพาน!B:B,"")</f>
        <v>สามชั้น</v>
      </c>
      <c r="C26" s="132" t="str">
        <f>_xlfn.XLOOKUP(D26,Master_สายพาน!D:D,Master_สายพาน!C:C,"")</f>
        <v>23057684</v>
      </c>
      <c r="D26" s="133" t="s">
        <v>620</v>
      </c>
      <c r="E26" s="134">
        <f>IFERROR(SUMIFS('0010'!$Q:$Q,'0010'!$T:$T,$C26),"")</f>
        <v>10.08</v>
      </c>
      <c r="F26" s="183">
        <f>IFERROR(SUMIFS('20'!$Q:$Q,'20'!$T:$T,$C26),"")</f>
        <v>0</v>
      </c>
      <c r="G26" s="186">
        <f>IFERROR(SUMIFS('แผนผลิต LOTUS'!$K:$K,'แผนผลิต LOTUS'!C:C,C26),"")</f>
        <v>0</v>
      </c>
      <c r="H26" s="187">
        <f>IFERROR(SUMIFS(แผนผลิตตลาด!$K:$K,แผนผลิตตลาด!C:C,C26),"")</f>
        <v>114.92</v>
      </c>
    </row>
    <row r="27" spans="1:8">
      <c r="A27" s="153" t="str">
        <f>_xlfn.XLOOKUP(D27,Master_สายพาน!D:D,Master_สายพาน!E:E,"")</f>
        <v>Step2</v>
      </c>
      <c r="B27" s="141" t="str">
        <f>_xlfn.XLOOKUP(D27,Master_สายพาน!D:D,Master_สายพาน!B:B,"")</f>
        <v>สามชั้น</v>
      </c>
      <c r="C27" s="132" t="str">
        <f>_xlfn.XLOOKUP(D27,Master_สายพาน!D:D,Master_สายพาน!C:C,"")</f>
        <v>23057675</v>
      </c>
      <c r="D27" s="133" t="s">
        <v>197</v>
      </c>
      <c r="E27" s="134">
        <f>IFERROR(SUMIFS('0010'!$Q:$Q,'0010'!$T:$T,$C27),"")</f>
        <v>242.48</v>
      </c>
      <c r="F27" s="183">
        <f>IFERROR(SUMIFS('20'!$Q:$Q,'20'!$T:$T,$C27),"")</f>
        <v>0</v>
      </c>
      <c r="G27" s="186">
        <f>IFERROR(SUMIFS('แผนผลิต LOTUS'!$K:$K,'แผนผลิต LOTUS'!C:C,C27),"")</f>
        <v>0</v>
      </c>
      <c r="H27" s="187">
        <f>IFERROR(SUMIFS(แผนผลิตตลาด!$K:$K,แผนผลิตตลาด!C:C,C27),"")</f>
        <v>0</v>
      </c>
    </row>
    <row r="28" spans="1:8">
      <c r="A28" s="153" t="str">
        <f>_xlfn.XLOOKUP(D28,Master_สายพาน!D:D,Master_สายพาน!E:E,"")</f>
        <v>Step2</v>
      </c>
      <c r="B28" s="141" t="str">
        <f>_xlfn.XLOOKUP(D28,Master_สายพาน!D:D,Master_สายพาน!B:B,"")</f>
        <v>สามชั้น</v>
      </c>
      <c r="C28" s="132" t="str">
        <f>_xlfn.XLOOKUP(D28,Master_สายพาน!D:D,Master_สายพาน!C:C,"")</f>
        <v>23057674</v>
      </c>
      <c r="D28" s="133" t="s">
        <v>223</v>
      </c>
      <c r="E28" s="134">
        <f>IFERROR(SUMIFS('0010'!$Q:$Q,'0010'!$T:$T,$C28),"")</f>
        <v>51.56</v>
      </c>
      <c r="F28" s="183">
        <f>IFERROR(SUMIFS('20'!$Q:$Q,'20'!$T:$T,$C28),"")</f>
        <v>0</v>
      </c>
      <c r="G28" s="186">
        <f>IFERROR(SUMIFS('แผนผลิต LOTUS'!$K:$K,'แผนผลิต LOTUS'!C:C,C28),"")</f>
        <v>95</v>
      </c>
      <c r="H28" s="187">
        <f>IFERROR(SUMIFS(แผนผลิตตลาด!$K:$K,แผนผลิตตลาด!C:C,C28),"")</f>
        <v>173.44</v>
      </c>
    </row>
    <row r="29" spans="1:8">
      <c r="A29" s="153" t="str">
        <f>_xlfn.XLOOKUP(D29,Master_สายพาน!D:D,Master_สายพาน!E:E,"")</f>
        <v>Step2</v>
      </c>
      <c r="B29" s="141" t="str">
        <f>_xlfn.XLOOKUP(D29,Master_สายพาน!D:D,Master_สายพาน!B:B,"")</f>
        <v>สามชั้น</v>
      </c>
      <c r="C29" s="132" t="str">
        <f>_xlfn.XLOOKUP(D29,Master_สายพาน!D:D,Master_สายพาน!C:C,"")</f>
        <v>23105856</v>
      </c>
      <c r="D29" s="133" t="s">
        <v>231</v>
      </c>
      <c r="E29" s="134">
        <f>IFERROR(SUMIFS('0010'!$Q:$Q,'0010'!$T:$T,$C29),"")</f>
        <v>180.34</v>
      </c>
      <c r="F29" s="183">
        <f>IFERROR(SUMIFS('20'!$Q:$Q,'20'!$T:$T,$C29),"")</f>
        <v>0</v>
      </c>
      <c r="G29" s="186">
        <f>IFERROR(SUMIFS('แผนผลิต LOTUS'!$K:$K,'แผนผลิต LOTUS'!C:C,C29),"")</f>
        <v>0</v>
      </c>
      <c r="H29" s="187">
        <f>IFERROR(SUMIFS(แผนผลิตตลาด!$K:$K,แผนผลิตตลาด!C:C,C29),"")</f>
        <v>59.66</v>
      </c>
    </row>
    <row r="30" spans="1:8">
      <c r="A30" s="153" t="str">
        <f>_xlfn.XLOOKUP(D30,Master_สายพาน!D:D,Master_สายพาน!E:E,"")</f>
        <v>Step2</v>
      </c>
      <c r="B30" s="141" t="str">
        <f>_xlfn.XLOOKUP(D30,Master_สายพาน!D:D,Master_สายพาน!B:B,"")</f>
        <v>สามชั้น</v>
      </c>
      <c r="C30" s="132" t="str">
        <f>_xlfn.XLOOKUP(D30,Master_สายพาน!D:D,Master_สายพาน!C:C,"")</f>
        <v>23057677</v>
      </c>
      <c r="D30" s="136" t="s">
        <v>243</v>
      </c>
      <c r="E30" s="134">
        <f>IFERROR(SUMIFS('0010'!$Q:$Q,'0010'!$T:$T,$C30),"")</f>
        <v>87.16</v>
      </c>
      <c r="F30" s="183">
        <f>IFERROR(SUMIFS('20'!$Q:$Q,'20'!$T:$T,$C30),"")</f>
        <v>0</v>
      </c>
      <c r="G30" s="186">
        <f>IFERROR(SUMIFS('แผนผลิต LOTUS'!$K:$K,'แผนผลิต LOTUS'!C:C,C30),"")</f>
        <v>56</v>
      </c>
      <c r="H30" s="187">
        <f>IFERROR(SUMIFS(แผนผลิตตลาด!$K:$K,แผนผลิตตลาด!C:C,C30),"")</f>
        <v>269.84000000000003</v>
      </c>
    </row>
    <row r="31" spans="1:8">
      <c r="A31" s="153" t="str">
        <f>_xlfn.XLOOKUP(D31,Master_สายพาน!D:D,Master_สายพาน!E:E,"")</f>
        <v>Step2</v>
      </c>
      <c r="B31" s="141" t="str">
        <f>_xlfn.XLOOKUP(D31,Master_สายพาน!D:D,Master_สายพาน!B:B,"")</f>
        <v>สามชั้น</v>
      </c>
      <c r="C31" s="132" t="str">
        <f>_xlfn.XLOOKUP(D31,Master_สายพาน!D:D,Master_สายพาน!C:C,"")</f>
        <v>23096254</v>
      </c>
      <c r="D31" s="136" t="s">
        <v>255</v>
      </c>
      <c r="E31" s="134">
        <f>IFERROR(SUMIFS('0010'!$Q:$Q,'0010'!$T:$T,$C31),"")</f>
        <v>0</v>
      </c>
      <c r="F31" s="183">
        <f>IFERROR(SUMIFS('20'!$Q:$Q,'20'!$T:$T,$C31),"")</f>
        <v>0</v>
      </c>
      <c r="G31" s="186">
        <f>IFERROR(SUMIFS('แผนผลิต LOTUS'!$K:$K,'แผนผลิต LOTUS'!C:C,C31),"")</f>
        <v>0</v>
      </c>
      <c r="H31" s="187">
        <f>IFERROR(SUMIFS(แผนผลิตตลาด!$K:$K,แผนผลิตตลาด!C:C,C31),"")</f>
        <v>110</v>
      </c>
    </row>
    <row r="32" spans="1:8">
      <c r="A32" s="153" t="str">
        <f>_xlfn.XLOOKUP(D32,Master_สายพาน!D:D,Master_สายพาน!E:E,"")</f>
        <v>Step2</v>
      </c>
      <c r="B32" s="141" t="str">
        <f>_xlfn.XLOOKUP(D32,Master_สายพาน!D:D,Master_สายพาน!B:B,"")</f>
        <v>สามชั้น</v>
      </c>
      <c r="C32" s="132" t="str">
        <f>_xlfn.XLOOKUP(D32,Master_สายพาน!D:D,Master_สายพาน!C:C,"")</f>
        <v>23057686</v>
      </c>
      <c r="D32" s="133" t="s">
        <v>626</v>
      </c>
      <c r="E32" s="134">
        <f>IFERROR(SUMIFS('0010'!$Q:$Q,'0010'!$T:$T,$C32),"")</f>
        <v>0</v>
      </c>
      <c r="F32" s="183">
        <f>IFERROR(SUMIFS('20'!$Q:$Q,'20'!$T:$T,$C32),"")</f>
        <v>0</v>
      </c>
      <c r="G32" s="186">
        <f>IFERROR(SUMIFS('แผนผลิต LOTUS'!$K:$K,'แผนผลิต LOTUS'!C:C,C32),"")</f>
        <v>0</v>
      </c>
      <c r="H32" s="187">
        <f>IFERROR(SUMIFS(แผนผลิตตลาด!$K:$K,แผนผลิตตลาด!C:C,C32),"")</f>
        <v>10</v>
      </c>
    </row>
    <row r="33" spans="1:8">
      <c r="A33" s="153" t="str">
        <f>_xlfn.XLOOKUP(D33,Master_สายพาน!D:D,Master_สายพาน!E:E,"")</f>
        <v>Step2</v>
      </c>
      <c r="B33" s="141" t="str">
        <f>_xlfn.XLOOKUP(D33,Master_สายพาน!D:D,Master_สายพาน!B:B,"")</f>
        <v>สามชั้น</v>
      </c>
      <c r="C33" s="132" t="str">
        <f>_xlfn.XLOOKUP(D33,Master_สายพาน!D:D,Master_สายพาน!C:C,"")</f>
        <v>23057687</v>
      </c>
      <c r="D33" s="133" t="s">
        <v>628</v>
      </c>
      <c r="E33" s="134">
        <f>IFERROR(SUMIFS('0010'!$Q:$Q,'0010'!$T:$T,$C33),"")</f>
        <v>640.94000000000005</v>
      </c>
      <c r="F33" s="183">
        <f>IFERROR(SUMIFS('20'!$Q:$Q,'20'!$T:$T,$C33),"")</f>
        <v>0</v>
      </c>
      <c r="G33" s="186">
        <f>IFERROR(SUMIFS('แผนผลิต LOTUS'!$K:$K,'แผนผลิต LOTUS'!C:C,C33),"")</f>
        <v>0</v>
      </c>
      <c r="H33" s="187">
        <f>IFERROR(SUMIFS(แผนผลิตตลาด!$K:$K,แผนผลิตตลาด!C:C,C33),"")</f>
        <v>584.05999999999995</v>
      </c>
    </row>
    <row r="34" spans="1:8">
      <c r="A34" s="153" t="str">
        <f>_xlfn.XLOOKUP(D34,Master_สายพาน!D:D,Master_สายพาน!E:E,"")</f>
        <v>Step3</v>
      </c>
      <c r="B34" s="141" t="str">
        <f>_xlfn.XLOOKUP(D34,Master_สายพาน!D:D,Master_สายพาน!B:B,"")</f>
        <v>สะโพกพิเศษ</v>
      </c>
      <c r="C34" s="132" t="str">
        <f>_xlfn.XLOOKUP(D34,Master_สายพาน!D:D,Master_สายพาน!C:C,"")</f>
        <v>23015189</v>
      </c>
      <c r="D34" s="133" t="s">
        <v>132</v>
      </c>
      <c r="E34" s="134">
        <f>IFERROR(SUMIFS('0010'!$Q:$Q,'0010'!$T:$T,$C34),"")</f>
        <v>0</v>
      </c>
      <c r="F34" s="183">
        <f>IFERROR(SUMIFS('20'!$Q:$Q,'20'!$T:$T,$C34),"")</f>
        <v>0</v>
      </c>
      <c r="G34" s="186">
        <f>IFERROR(SUMIFS('แผนผลิต LOTUS'!$K:$K,'แผนผลิต LOTUS'!C:C,C34),"")</f>
        <v>40</v>
      </c>
      <c r="H34" s="187">
        <f>IFERROR(SUMIFS(แผนผลิตตลาด!$K:$K,แผนผลิตตลาด!C:C,C34),"")</f>
        <v>55</v>
      </c>
    </row>
    <row r="35" spans="1:8">
      <c r="A35" s="153" t="str">
        <f>_xlfn.XLOOKUP(D35,Master_สายพาน!D:D,Master_สายพาน!E:E,"")</f>
        <v>Step3</v>
      </c>
      <c r="B35" s="141" t="str">
        <f>_xlfn.XLOOKUP(D35,Master_สายพาน!D:D,Master_สายพาน!B:B,"")</f>
        <v>สะโพกพิเศษ</v>
      </c>
      <c r="C35" s="132" t="str">
        <f>_xlfn.XLOOKUP(D35,Master_สายพาน!D:D,Master_สายพาน!C:C,"")</f>
        <v>23095547</v>
      </c>
      <c r="D35" s="133" t="s">
        <v>144</v>
      </c>
      <c r="E35" s="134">
        <f>IFERROR(SUMIFS('0010'!$Q:$Q,'0010'!$T:$T,$C35),"")</f>
        <v>3</v>
      </c>
      <c r="F35" s="183">
        <f>IFERROR(SUMIFS('20'!$Q:$Q,'20'!$T:$T,$C35),"")</f>
        <v>0</v>
      </c>
      <c r="G35" s="186">
        <f>IFERROR(SUMIFS('แผนผลิต LOTUS'!$K:$K,'แผนผลิต LOTUS'!C:C,C35),"")</f>
        <v>342</v>
      </c>
      <c r="H35" s="187">
        <f>IFERROR(SUMIFS(แผนผลิตตลาด!$K:$K,แผนผลิตตลาด!C:C,C35),"")</f>
        <v>0</v>
      </c>
    </row>
    <row r="36" spans="1:8">
      <c r="A36" s="153" t="str">
        <f>_xlfn.XLOOKUP(D36,Master_สายพาน!D:D,Master_สายพาน!E:E,"")</f>
        <v>Step3</v>
      </c>
      <c r="B36" s="141" t="str">
        <f>_xlfn.XLOOKUP(D36,Master_สายพาน!D:D,Master_สายพาน!B:B,"")</f>
        <v>สะโพกพิเศษ</v>
      </c>
      <c r="C36" s="132" t="str">
        <f>_xlfn.XLOOKUP(D36,Master_สายพาน!D:D,Master_สายพาน!C:C,"")</f>
        <v>23015177</v>
      </c>
      <c r="D36" s="133" t="s">
        <v>148</v>
      </c>
      <c r="E36" s="134">
        <f>IFERROR(SUMIFS('0010'!$Q:$Q,'0010'!$T:$T,$C36),"")</f>
        <v>24</v>
      </c>
      <c r="F36" s="183">
        <f>IFERROR(SUMIFS('20'!$Q:$Q,'20'!$T:$T,$C36),"")</f>
        <v>0</v>
      </c>
      <c r="G36" s="186">
        <f>IFERROR(SUMIFS('แผนผลิต LOTUS'!$K:$K,'แผนผลิต LOTUS'!C:C,C36),"")</f>
        <v>0</v>
      </c>
      <c r="H36" s="187">
        <f>IFERROR(SUMIFS(แผนผลิตตลาด!$K:$K,แผนผลิตตลาด!C:C,C36),"")</f>
        <v>466</v>
      </c>
    </row>
    <row r="37" spans="1:8">
      <c r="A37" s="153" t="str">
        <f>_xlfn.XLOOKUP(D37,Master_สายพาน!D:D,Master_สายพาน!E:E,"")</f>
        <v>Step3</v>
      </c>
      <c r="B37" s="141" t="str">
        <f>_xlfn.XLOOKUP(D37,Master_สายพาน!D:D,Master_สายพาน!B:B,"")</f>
        <v>สะโพกพิเศษ</v>
      </c>
      <c r="C37" s="132" t="str">
        <f>_xlfn.XLOOKUP(D37,Master_สายพาน!D:D,Master_สายพาน!C:C,"")</f>
        <v>23086964</v>
      </c>
      <c r="D37" s="133" t="s">
        <v>156</v>
      </c>
      <c r="E37" s="134">
        <f>IFERROR(SUMIFS('0010'!$Q:$Q,'0010'!$T:$T,$C37),"")</f>
        <v>12</v>
      </c>
      <c r="F37" s="183">
        <f>IFERROR(SUMIFS('20'!$Q:$Q,'20'!$T:$T,$C37),"")</f>
        <v>0</v>
      </c>
      <c r="G37" s="186">
        <f>IFERROR(SUMIFS('แผนผลิต LOTUS'!$K:$K,'แผนผลิต LOTUS'!C:C,C37),"")</f>
        <v>1557</v>
      </c>
      <c r="H37" s="187">
        <f>IFERROR(SUMIFS(แผนผลิตตลาด!$K:$K,แผนผลิตตลาด!C:C,C37),"")</f>
        <v>0</v>
      </c>
    </row>
    <row r="38" spans="1:8">
      <c r="A38" s="153" t="str">
        <f>_xlfn.XLOOKUP(D38,Master_สายพาน!D:D,Master_สายพาน!E:E,"")</f>
        <v>Step3</v>
      </c>
      <c r="B38" s="141" t="str">
        <f>_xlfn.XLOOKUP(D38,Master_สายพาน!D:D,Master_สายพาน!B:B,"")</f>
        <v>สะโพกพิเศษ</v>
      </c>
      <c r="C38" s="132" t="str">
        <f>_xlfn.XLOOKUP(D38,Master_สายพาน!D:D,Master_สายพาน!C:C,"")</f>
        <v>23000130</v>
      </c>
      <c r="D38" s="133" t="s">
        <v>146</v>
      </c>
      <c r="E38" s="134">
        <f>IFERROR(SUMIFS('0010'!$Q:$Q,'0010'!$T:$T,$C38),"")</f>
        <v>59.35</v>
      </c>
      <c r="F38" s="183">
        <f>IFERROR(SUMIFS('20'!$Q:$Q,'20'!$T:$T,$C38),"")</f>
        <v>0</v>
      </c>
      <c r="G38" s="186">
        <f>IFERROR(SUMIFS('แผนผลิต LOTUS'!$K:$K,'แผนผลิต LOTUS'!C:C,C38),"")</f>
        <v>0</v>
      </c>
      <c r="H38" s="187">
        <f>IFERROR(SUMIFS(แผนผลิตตลาด!$K:$K,แผนผลิตตลาด!C:C,C38),"")</f>
        <v>140.65</v>
      </c>
    </row>
    <row r="39" spans="1:8">
      <c r="A39" s="153" t="str">
        <f>_xlfn.XLOOKUP(D39,Master_สายพาน!D:D,Master_สายพาน!E:E,"")</f>
        <v>Step3</v>
      </c>
      <c r="B39" s="141" t="str">
        <f>_xlfn.XLOOKUP(D39,Master_สายพาน!D:D,Master_สายพาน!B:B,"")</f>
        <v>สะโพกพิเศษ</v>
      </c>
      <c r="C39" s="132" t="str">
        <f>_xlfn.XLOOKUP(D39,Master_สายพาน!D:D,Master_สายพาน!C:C,"")</f>
        <v>23087034</v>
      </c>
      <c r="D39" s="133" t="s">
        <v>158</v>
      </c>
      <c r="E39" s="134">
        <f>IFERROR(SUMIFS('0010'!$Q:$Q,'0010'!$T:$T,$C39),"")</f>
        <v>0</v>
      </c>
      <c r="F39" s="183">
        <f>IFERROR(SUMIFS('20'!$Q:$Q,'20'!$T:$T,$C39),"")</f>
        <v>0</v>
      </c>
      <c r="G39" s="186">
        <f>IFERROR(SUMIFS('แผนผลิต LOTUS'!$K:$K,'แผนผลิต LOTUS'!C:C,C39),"")</f>
        <v>10</v>
      </c>
      <c r="H39" s="187">
        <f>IFERROR(SUMIFS(แผนผลิตตลาด!$K:$K,แผนผลิตตลาด!C:C,C39),"")</f>
        <v>0</v>
      </c>
    </row>
    <row r="40" spans="1:8">
      <c r="A40" s="153" t="str">
        <f>_xlfn.XLOOKUP(D40,Master_สายพาน!D:D,Master_สายพาน!E:E,"")</f>
        <v>Step3</v>
      </c>
      <c r="B40" s="141" t="str">
        <f>_xlfn.XLOOKUP(D40,Master_สายพาน!D:D,Master_สายพาน!B:B,"")</f>
        <v>สะโพกพิเศษ</v>
      </c>
      <c r="C40" s="132" t="str">
        <f>_xlfn.XLOOKUP(D40,Master_สายพาน!D:D,Master_สายพาน!C:C,"")</f>
        <v>23071823</v>
      </c>
      <c r="D40" s="133" t="s">
        <v>632</v>
      </c>
      <c r="E40" s="134">
        <f>IFERROR(SUMIFS('0010'!$Q:$Q,'0010'!$T:$T,$C40),"")</f>
        <v>0</v>
      </c>
      <c r="F40" s="183">
        <f>IFERROR(SUMIFS('20'!$Q:$Q,'20'!$T:$T,$C40),"")</f>
        <v>0</v>
      </c>
      <c r="G40" s="186">
        <f>IFERROR(SUMIFS('แผนผลิต LOTUS'!$K:$K,'แผนผลิต LOTUS'!C:C,C40),"")</f>
        <v>0</v>
      </c>
      <c r="H40" s="187">
        <f>IFERROR(SUMIFS(แผนผลิตตลาด!$K:$K,แผนผลิตตลาด!C:C,C40),"")</f>
        <v>115</v>
      </c>
    </row>
    <row r="41" spans="1:8">
      <c r="A41" s="153" t="str">
        <f>_xlfn.XLOOKUP(D41,Master_สายพาน!D:D,Master_สายพาน!E:E,"")</f>
        <v>Step3</v>
      </c>
      <c r="B41" s="141" t="str">
        <f>_xlfn.XLOOKUP(D41,Master_สายพาน!D:D,Master_สายพาน!B:B,"")</f>
        <v>สะโพกพิเศษ</v>
      </c>
      <c r="C41" s="132" t="str">
        <f>_xlfn.XLOOKUP(D41,Master_สายพาน!D:D,Master_สายพาน!C:C,"")</f>
        <v>23015378</v>
      </c>
      <c r="D41" s="133" t="s">
        <v>115</v>
      </c>
      <c r="E41" s="134">
        <f>IFERROR(SUMIFS('0010'!$Q:$Q,'0010'!$T:$T,$C41),"")</f>
        <v>5.0999999999999996</v>
      </c>
      <c r="F41" s="183">
        <f>IFERROR(SUMIFS('20'!$Q:$Q,'20'!$T:$T,$C41),"")</f>
        <v>0</v>
      </c>
      <c r="G41" s="186">
        <f>IFERROR(SUMIFS('แผนผลิต LOTUS'!$K:$K,'แผนผลิต LOTUS'!C:C,C41),"")</f>
        <v>20</v>
      </c>
      <c r="H41" s="187">
        <f>IFERROR(SUMIFS(แผนผลิตตลาด!$K:$K,แผนผลิตตลาด!C:C,C41),"")</f>
        <v>14.9</v>
      </c>
    </row>
    <row r="42" spans="1:8">
      <c r="A42" s="153" t="str">
        <f>_xlfn.XLOOKUP(D42,Master_สายพาน!D:D,Master_สายพาน!E:E,"")</f>
        <v>Step2</v>
      </c>
      <c r="B42" s="141" t="str">
        <f>_xlfn.XLOOKUP(D42,Master_สายพาน!D:D,Master_สายพาน!B:B,"")</f>
        <v>สะโพก</v>
      </c>
      <c r="C42" s="132" t="str">
        <f>_xlfn.XLOOKUP(D42,Master_สายพาน!D:D,Master_สายพาน!C:C,"")</f>
        <v>23057693</v>
      </c>
      <c r="D42" s="133" t="s">
        <v>51</v>
      </c>
      <c r="E42" s="134">
        <f>IFERROR(SUMIFS('0010'!$Q:$Q,'0010'!$T:$T,$C42),"")</f>
        <v>103.59</v>
      </c>
      <c r="F42" s="183">
        <f>IFERROR(SUMIFS('20'!$Q:$Q,'20'!$T:$T,$C42),"")</f>
        <v>0</v>
      </c>
      <c r="G42" s="186">
        <f>IFERROR(SUMIFS('แผนผลิต LOTUS'!$K:$K,'แผนผลิต LOTUS'!C:C,C42),"")</f>
        <v>5</v>
      </c>
      <c r="H42" s="187">
        <f>IFERROR(SUMIFS(แผนผลิตตลาด!$K:$K,แผนผลิตตลาด!C:C,C42),"")</f>
        <v>631.41</v>
      </c>
    </row>
    <row r="43" spans="1:8">
      <c r="A43" s="153" t="str">
        <f>_xlfn.XLOOKUP(D43,Master_สายพาน!D:D,Master_สายพาน!E:E,"")</f>
        <v>Step2</v>
      </c>
      <c r="B43" s="141" t="str">
        <f>_xlfn.XLOOKUP(D43,Master_สายพาน!D:D,Master_สายพาน!B:B,"")</f>
        <v>สะโพก</v>
      </c>
      <c r="C43" s="132" t="str">
        <f>_xlfn.XLOOKUP(D43,Master_สายพาน!D:D,Master_สายพาน!C:C,"")</f>
        <v>23057680</v>
      </c>
      <c r="D43" s="133" t="s">
        <v>86</v>
      </c>
      <c r="E43" s="134">
        <f>IFERROR(SUMIFS('0010'!$Q:$Q,'0010'!$T:$T,$C43),"")</f>
        <v>22.99</v>
      </c>
      <c r="F43" s="183">
        <f>IFERROR(SUMIFS('20'!$Q:$Q,'20'!$T:$T,$C43),"")</f>
        <v>0</v>
      </c>
      <c r="G43" s="186">
        <f>IFERROR(SUMIFS('แผนผลิต LOTUS'!$K:$K,'แผนผลิต LOTUS'!C:C,C43),"")</f>
        <v>0</v>
      </c>
      <c r="H43" s="187">
        <f>IFERROR(SUMIFS(แผนผลิตตลาด!$K:$K,แผนผลิตตลาด!C:C,C43),"")</f>
        <v>187.01</v>
      </c>
    </row>
    <row r="44" spans="1:8">
      <c r="A44" s="153" t="str">
        <f>_xlfn.XLOOKUP(D44,Master_สายพาน!D:D,Master_สายพาน!E:E,"")</f>
        <v>Step2</v>
      </c>
      <c r="B44" s="141" t="str">
        <f>_xlfn.XLOOKUP(D44,Master_สายพาน!D:D,Master_สายพาน!B:B,"")</f>
        <v>สะโพก</v>
      </c>
      <c r="C44" s="132" t="str">
        <f>_xlfn.XLOOKUP(D44,Master_สายพาน!D:D,Master_สายพาน!C:C,"")</f>
        <v>23045518</v>
      </c>
      <c r="D44" s="133" t="s">
        <v>609</v>
      </c>
      <c r="E44" s="134">
        <f>IFERROR(SUMIFS('0010'!$Q:$Q,'0010'!$T:$T,$C44),"")</f>
        <v>221.39</v>
      </c>
      <c r="F44" s="183">
        <f>IFERROR(SUMIFS('20'!$Q:$Q,'20'!$T:$T,$C44),"")</f>
        <v>0</v>
      </c>
      <c r="G44" s="186">
        <f>IFERROR(SUMIFS('แผนผลิต LOTUS'!$K:$K,'แผนผลิต LOTUS'!C:C,C44),"")</f>
        <v>0</v>
      </c>
      <c r="H44" s="187">
        <f>IFERROR(SUMIFS(แผนผลิตตลาด!$K:$K,แผนผลิตตลาด!C:C,C44),"")</f>
        <v>0</v>
      </c>
    </row>
    <row r="45" spans="1:8">
      <c r="A45" s="153" t="str">
        <f>_xlfn.XLOOKUP(D45,Master_สายพาน!D:D,Master_สายพาน!E:E,"")</f>
        <v>Step2</v>
      </c>
      <c r="B45" s="141" t="str">
        <f>_xlfn.XLOOKUP(D45,Master_สายพาน!D:D,Master_สายพาน!B:B,"")</f>
        <v>สะโพก</v>
      </c>
      <c r="C45" s="132" t="str">
        <f>_xlfn.XLOOKUP(D45,Master_สายพาน!D:D,Master_สายพาน!C:C,"")</f>
        <v>23057691</v>
      </c>
      <c r="D45" s="133" t="s">
        <v>611</v>
      </c>
      <c r="E45" s="134">
        <f>IFERROR(SUMIFS('0010'!$Q:$Q,'0010'!$T:$T,$C45),"")</f>
        <v>81.08</v>
      </c>
      <c r="F45" s="183">
        <f>IFERROR(SUMIFS('20'!$Q:$Q,'20'!$T:$T,$C45),"")</f>
        <v>0</v>
      </c>
      <c r="G45" s="186">
        <f>IFERROR(SUMIFS('แผนผลิต LOTUS'!$K:$K,'แผนผลิต LOTUS'!C:C,C45),"")</f>
        <v>0</v>
      </c>
      <c r="H45" s="187">
        <f>IFERROR(SUMIFS(แผนผลิตตลาด!$K:$K,แผนผลิตตลาด!C:C,C45),"")</f>
        <v>783.92</v>
      </c>
    </row>
    <row r="46" spans="1:8">
      <c r="A46" s="153" t="str">
        <f>_xlfn.XLOOKUP(D46,Master_สายพาน!D:D,Master_สายพาน!E:E,"")</f>
        <v>Step2</v>
      </c>
      <c r="B46" s="141" t="str">
        <f>_xlfn.XLOOKUP(D46,Master_สายพาน!D:D,Master_สายพาน!B:B,"")</f>
        <v>สะโพก</v>
      </c>
      <c r="C46" s="132" t="str">
        <f>_xlfn.XLOOKUP(D46,Master_สายพาน!D:D,Master_สายพาน!C:C,"")</f>
        <v>23057673</v>
      </c>
      <c r="D46" s="133" t="s">
        <v>152</v>
      </c>
      <c r="E46" s="134">
        <f>IFERROR(SUMIFS('0010'!$Q:$Q,'0010'!$T:$T,$C46),"")</f>
        <v>92.37</v>
      </c>
      <c r="F46" s="183">
        <f>IFERROR(SUMIFS('20'!$Q:$Q,'20'!$T:$T,$C46),"")</f>
        <v>0</v>
      </c>
      <c r="G46" s="186">
        <f>IFERROR(SUMIFS('แผนผลิต LOTUS'!$K:$K,'แผนผลิต LOTUS'!C:C,C46),"")</f>
        <v>153</v>
      </c>
      <c r="H46" s="187">
        <f>IFERROR(SUMIFS(แผนผลิตตลาด!$K:$K,แผนผลิตตลาด!C:C,C46),"")</f>
        <v>303.63</v>
      </c>
    </row>
    <row r="47" spans="1:8">
      <c r="A47" s="153" t="str">
        <f>_xlfn.XLOOKUP(D47,Master_สายพาน!D:D,Master_สายพาน!E:E,"")</f>
        <v>Step2</v>
      </c>
      <c r="B47" s="141" t="str">
        <f>_xlfn.XLOOKUP(D47,Master_สายพาน!D:D,Master_สายพาน!B:B,"")</f>
        <v>สะโพก</v>
      </c>
      <c r="C47" s="132" t="str">
        <f>_xlfn.XLOOKUP(D47,Master_สายพาน!D:D,Master_สายพาน!C:C,"")</f>
        <v>23105855</v>
      </c>
      <c r="D47" s="133" t="s">
        <v>164</v>
      </c>
      <c r="E47" s="134">
        <f>IFERROR(SUMIFS('0010'!$Q:$Q,'0010'!$T:$T,$C47),"")</f>
        <v>352.47</v>
      </c>
      <c r="F47" s="183">
        <f>IFERROR(SUMIFS('20'!$Q:$Q,'20'!$T:$T,$C47),"")</f>
        <v>0</v>
      </c>
      <c r="G47" s="186">
        <f>IFERROR(SUMIFS('แผนผลิต LOTUS'!$K:$K,'แผนผลิต LOTUS'!C:C,C47),"")</f>
        <v>10</v>
      </c>
      <c r="H47" s="187">
        <f>IFERROR(SUMIFS(แผนผลิตตลาด!$K:$K,แผนผลิตตลาด!C:C,C47),"")</f>
        <v>87.529999999999973</v>
      </c>
    </row>
    <row r="48" spans="1:8">
      <c r="A48" s="153" t="str">
        <f>_xlfn.XLOOKUP(D48,Master_สายพาน!D:D,Master_สายพาน!E:E,"")</f>
        <v>Step2</v>
      </c>
      <c r="B48" s="141" t="str">
        <f>_xlfn.XLOOKUP(D48,Master_สายพาน!D:D,Master_สายพาน!B:B,"")</f>
        <v>สะโพก</v>
      </c>
      <c r="C48" s="132" t="str">
        <f>_xlfn.XLOOKUP(D48,Master_สายพาน!D:D,Master_สายพาน!C:C,"")</f>
        <v>23057681</v>
      </c>
      <c r="D48" s="136" t="s">
        <v>130</v>
      </c>
      <c r="E48" s="134">
        <f>IFERROR(SUMIFS('0010'!$Q:$Q,'0010'!$T:$T,$C48),"")</f>
        <v>161.34</v>
      </c>
      <c r="F48" s="183">
        <f>IFERROR(SUMIFS('20'!$Q:$Q,'20'!$T:$T,$C48),"")</f>
        <v>0</v>
      </c>
      <c r="G48" s="186">
        <f>IFERROR(SUMIFS('แผนผลิต LOTUS'!$K:$K,'แผนผลิต LOTUS'!C:C,C48),"")</f>
        <v>0</v>
      </c>
      <c r="H48" s="187">
        <f>IFERROR(SUMIFS(แผนผลิตตลาด!$K:$K,แผนผลิตตลาด!C:C,C48),"")</f>
        <v>0</v>
      </c>
    </row>
    <row r="49" spans="1:8">
      <c r="A49" s="153" t="str">
        <f>_xlfn.XLOOKUP(D49,Master_สายพาน!D:D,Master_สายพาน!E:E,"")</f>
        <v>Step3</v>
      </c>
      <c r="B49" s="141" t="str">
        <f>_xlfn.XLOOKUP(D49,Master_สายพาน!D:D,Master_สายพาน!B:B,"")</f>
        <v>สไลด์</v>
      </c>
      <c r="C49" s="132" t="str">
        <f>_xlfn.XLOOKUP(D49,Master_สายพาน!D:D,Master_สายพาน!C:C,"")</f>
        <v>23095309</v>
      </c>
      <c r="D49" s="133" t="s">
        <v>598</v>
      </c>
      <c r="E49" s="134">
        <f>IFERROR(SUMIFS('0010'!$Q:$Q,'0010'!$T:$T,$C49),"")</f>
        <v>0</v>
      </c>
      <c r="F49" s="183">
        <f>IFERROR(SUMIFS('20'!$Q:$Q,'20'!$T:$T,$C49),"")</f>
        <v>0</v>
      </c>
      <c r="G49" s="186">
        <f>IFERROR(SUMIFS('แผนผลิต LOTUS'!$K:$K,'แผนผลิต LOTUS'!C:C,C49),"")</f>
        <v>0</v>
      </c>
      <c r="H49" s="187">
        <f>IFERROR(SUMIFS(แผนผลิตตลาด!$K:$K,แผนผลิตตลาด!C:C,C49),"")</f>
        <v>3</v>
      </c>
    </row>
    <row r="50" spans="1:8">
      <c r="A50" s="153" t="str">
        <f>_xlfn.XLOOKUP(D50,Master_สายพาน!D:D,Master_สายพาน!E:E,"")</f>
        <v>Step3</v>
      </c>
      <c r="B50" s="141" t="str">
        <f>_xlfn.XLOOKUP(D50,Master_สายพาน!D:D,Master_สายพาน!B:B,"")</f>
        <v>สไลด์</v>
      </c>
      <c r="C50" s="132" t="str">
        <f>_xlfn.XLOOKUP(D50,Master_สายพาน!D:D,Master_สายพาน!C:C,"")</f>
        <v>23090983</v>
      </c>
      <c r="D50" s="133" t="s">
        <v>160</v>
      </c>
      <c r="E50" s="134">
        <f>IFERROR(SUMIFS('0010'!$Q:$Q,'0010'!$T:$T,$C50),"")</f>
        <v>12</v>
      </c>
      <c r="F50" s="183">
        <f>IFERROR(SUMIFS('20'!$Q:$Q,'20'!$T:$T,$C50),"")</f>
        <v>0</v>
      </c>
      <c r="G50" s="186">
        <f>IFERROR(SUMIFS('แผนผลิต LOTUS'!$K:$K,'แผนผลิต LOTUS'!C:C,C50),"")</f>
        <v>30</v>
      </c>
      <c r="H50" s="187">
        <f>IFERROR(SUMIFS(แผนผลิตตลาด!$K:$K,แผนผลิตตลาด!C:C,C50),"")</f>
        <v>0</v>
      </c>
    </row>
    <row r="51" spans="1:8">
      <c r="A51" s="153" t="str">
        <f>_xlfn.XLOOKUP(D51,Master_สายพาน!D:D,Master_สายพาน!E:E,"")</f>
        <v>Step3</v>
      </c>
      <c r="B51" s="141" t="str">
        <f>_xlfn.XLOOKUP(D51,Master_สายพาน!D:D,Master_สายพาน!B:B,"")</f>
        <v>สไลด์</v>
      </c>
      <c r="C51" s="132" t="str">
        <f>_xlfn.XLOOKUP(D51,Master_สายพาน!D:D,Master_สายพาน!C:C,"")</f>
        <v>23065140</v>
      </c>
      <c r="D51" s="133" t="s">
        <v>154</v>
      </c>
      <c r="E51" s="134">
        <f>IFERROR(SUMIFS('0010'!$Q:$Q,'0010'!$T:$T,$C51),"")</f>
        <v>0</v>
      </c>
      <c r="F51" s="183">
        <f>IFERROR(SUMIFS('20'!$Q:$Q,'20'!$T:$T,$C51),"")</f>
        <v>0</v>
      </c>
      <c r="G51" s="186">
        <f>IFERROR(SUMIFS('แผนผลิต LOTUS'!$K:$K,'แผนผลิต LOTUS'!C:C,C51),"")</f>
        <v>0</v>
      </c>
      <c r="H51" s="187">
        <f>IFERROR(SUMIFS(แผนผลิตตลาด!$K:$K,แผนผลิตตลาด!C:C,C51),"")</f>
        <v>25</v>
      </c>
    </row>
    <row r="52" spans="1:8">
      <c r="A52" s="153" t="str">
        <f>_xlfn.XLOOKUP(D52,Master_สายพาน!D:D,Master_สายพาน!E:E,"")</f>
        <v>Step3</v>
      </c>
      <c r="B52" s="141" t="str">
        <f>_xlfn.XLOOKUP(D52,Master_สายพาน!D:D,Master_สายพาน!B:B,"")</f>
        <v>สไลด์</v>
      </c>
      <c r="C52" s="132" t="str">
        <f>_xlfn.XLOOKUP(D52,Master_สายพาน!D:D,Master_สายพาน!C:C,"")</f>
        <v>23090974</v>
      </c>
      <c r="D52" s="133" t="s">
        <v>211</v>
      </c>
      <c r="E52" s="134">
        <f>IFERROR(SUMIFS('0010'!$Q:$Q,'0010'!$T:$T,$C52),"")</f>
        <v>15</v>
      </c>
      <c r="F52" s="183">
        <f>IFERROR(SUMIFS('20'!$Q:$Q,'20'!$T:$T,$C52),"")</f>
        <v>0</v>
      </c>
      <c r="G52" s="186">
        <f>IFERROR(SUMIFS('แผนผลิต LOTUS'!$K:$K,'แผนผลิต LOTUS'!C:C,C52),"")</f>
        <v>330</v>
      </c>
      <c r="H52" s="187">
        <f>IFERROR(SUMIFS(แผนผลิตตลาด!$K:$K,แผนผลิตตลาด!C:C,C52),"")</f>
        <v>0</v>
      </c>
    </row>
    <row r="53" spans="1:8">
      <c r="A53" s="153" t="str">
        <f>_xlfn.XLOOKUP(D53,Master_สายพาน!D:D,Master_สายพาน!E:E,"")</f>
        <v>Step3</v>
      </c>
      <c r="B53" s="141" t="str">
        <f>_xlfn.XLOOKUP(D53,Master_สายพาน!D:D,Master_สายพาน!B:B,"")</f>
        <v>สไลด์</v>
      </c>
      <c r="C53" s="132" t="str">
        <f>_xlfn.XLOOKUP(D53,Master_สายพาน!D:D,Master_สายพาน!C:C,"")</f>
        <v>23109353</v>
      </c>
      <c r="D53" s="133" t="s">
        <v>215</v>
      </c>
      <c r="E53" s="134">
        <f>IFERROR(SUMIFS('0010'!$Q:$Q,'0010'!$T:$T,$C53),"")</f>
        <v>0.5</v>
      </c>
      <c r="F53" s="183">
        <f>IFERROR(SUMIFS('20'!$Q:$Q,'20'!$T:$T,$C53),"")</f>
        <v>0</v>
      </c>
      <c r="G53" s="186">
        <f>IFERROR(SUMIFS('แผนผลิต LOTUS'!$K:$K,'แผนผลิต LOTUS'!C:C,C53),"")</f>
        <v>2</v>
      </c>
      <c r="H53" s="187">
        <f>IFERROR(SUMIFS(แผนผลิตตลาด!$K:$K,แผนผลิตตลาด!C:C,C53),"")</f>
        <v>0</v>
      </c>
    </row>
    <row r="54" spans="1:8">
      <c r="A54" s="153" t="str">
        <f>_xlfn.XLOOKUP(D54,Master_สายพาน!D:D,Master_สายพาน!E:E,"")</f>
        <v>Step3</v>
      </c>
      <c r="B54" s="141" t="str">
        <f>_xlfn.XLOOKUP(D54,Master_สายพาน!D:D,Master_สายพาน!B:B,"")</f>
        <v>สไลด์</v>
      </c>
      <c r="C54" s="132" t="str">
        <f>_xlfn.XLOOKUP(D54,Master_สายพาน!D:D,Master_สายพาน!C:C,"")</f>
        <v>23026834</v>
      </c>
      <c r="D54" s="133" t="s">
        <v>201</v>
      </c>
      <c r="E54" s="134">
        <f>IFERROR(SUMIFS('0010'!$Q:$Q,'0010'!$T:$T,$C54),"")</f>
        <v>0</v>
      </c>
      <c r="F54" s="183">
        <f>IFERROR(SUMIFS('20'!$Q:$Q,'20'!$T:$T,$C54),"")</f>
        <v>0</v>
      </c>
      <c r="G54" s="186">
        <f>IFERROR(SUMIFS('แผนผลิต LOTUS'!$K:$K,'แผนผลิต LOTUS'!C:C,C54),"")</f>
        <v>5</v>
      </c>
      <c r="H54" s="187">
        <f>IFERROR(SUMIFS(แผนผลิตตลาด!$K:$K,แผนผลิตตลาด!C:C,C54),"")</f>
        <v>0</v>
      </c>
    </row>
    <row r="55" spans="1:8">
      <c r="A55" s="153" t="str">
        <f>_xlfn.XLOOKUP(D55,Master_สายพาน!D:D,Master_สายพาน!E:E,"")</f>
        <v>Step3</v>
      </c>
      <c r="B55" s="141" t="str">
        <f>_xlfn.XLOOKUP(D55,Master_สายพาน!D:D,Master_สายพาน!B:B,"")</f>
        <v>สไลด์</v>
      </c>
      <c r="C55" s="132" t="str">
        <f>_xlfn.XLOOKUP(D55,Master_สายพาน!D:D,Master_สายพาน!C:C,"")</f>
        <v>23028088</v>
      </c>
      <c r="D55" s="133" t="s">
        <v>203</v>
      </c>
      <c r="E55" s="134">
        <f>IFERROR(SUMIFS('0010'!$Q:$Q,'0010'!$T:$T,$C55),"")</f>
        <v>0</v>
      </c>
      <c r="F55" s="183">
        <f>IFERROR(SUMIFS('20'!$Q:$Q,'20'!$T:$T,$C55),"")</f>
        <v>0</v>
      </c>
      <c r="G55" s="186">
        <f>IFERROR(SUMIFS('แผนผลิต LOTUS'!$K:$K,'แผนผลิต LOTUS'!C:C,C55),"")</f>
        <v>1.5</v>
      </c>
      <c r="H55" s="187">
        <f>IFERROR(SUMIFS(แผนผลิตตลาด!$K:$K,แผนผลิตตลาด!C:C,C55),"")</f>
        <v>0</v>
      </c>
    </row>
    <row r="56" spans="1:8">
      <c r="A56" s="153" t="str">
        <f>_xlfn.XLOOKUP(D56,Master_สายพาน!D:D,Master_สายพาน!E:E,"")</f>
        <v>Step3</v>
      </c>
      <c r="B56" s="141" t="str">
        <f>_xlfn.XLOOKUP(D56,Master_สายพาน!D:D,Master_สายพาน!B:B,"")</f>
        <v>สไลด์</v>
      </c>
      <c r="C56" s="132" t="str">
        <f>_xlfn.XLOOKUP(D56,Master_สายพาน!D:D,Master_สายพาน!C:C,"")</f>
        <v>23090984</v>
      </c>
      <c r="D56" s="133" t="s">
        <v>227</v>
      </c>
      <c r="E56" s="134">
        <f>IFERROR(SUMIFS('0010'!$Q:$Q,'0010'!$T:$T,$C56),"")</f>
        <v>3</v>
      </c>
      <c r="F56" s="183">
        <f>IFERROR(SUMIFS('20'!$Q:$Q,'20'!$T:$T,$C56),"")</f>
        <v>0</v>
      </c>
      <c r="G56" s="186">
        <f>IFERROR(SUMIFS('แผนผลิต LOTUS'!$K:$K,'แผนผลิต LOTUS'!C:C,C56),"")</f>
        <v>333</v>
      </c>
      <c r="H56" s="187">
        <f>IFERROR(SUMIFS(แผนผลิตตลาด!$K:$K,แผนผลิตตลาด!C:C,C56),"")</f>
        <v>0</v>
      </c>
    </row>
    <row r="57" spans="1:8">
      <c r="A57" s="153" t="str">
        <f>_xlfn.XLOOKUP(D57,Master_สายพาน!D:D,Master_สายพาน!E:E,"")</f>
        <v>Step3</v>
      </c>
      <c r="B57" s="141" t="str">
        <f>_xlfn.XLOOKUP(D57,Master_สายพาน!D:D,Master_สายพาน!B:B,"")</f>
        <v>สไลด์</v>
      </c>
      <c r="C57" s="132" t="str">
        <f>_xlfn.XLOOKUP(D57,Master_สายพาน!D:D,Master_สายพาน!C:C,"")</f>
        <v>23065141</v>
      </c>
      <c r="D57" s="133" t="s">
        <v>492</v>
      </c>
      <c r="E57" s="134">
        <f>IFERROR(SUMIFS('0010'!$Q:$Q,'0010'!$T:$T,$C57),"")</f>
        <v>0</v>
      </c>
      <c r="F57" s="183">
        <f>IFERROR(SUMIFS('20'!$Q:$Q,'20'!$T:$T,$C57),"")</f>
        <v>0</v>
      </c>
      <c r="G57" s="186">
        <f>IFERROR(SUMIFS('แผนผลิต LOTUS'!$K:$K,'แผนผลิต LOTUS'!C:C,C57),"")</f>
        <v>0</v>
      </c>
      <c r="H57" s="187">
        <f>IFERROR(SUMIFS(แผนผลิตตลาด!$K:$K,แผนผลิตตลาด!C:C,C57),"")</f>
        <v>20</v>
      </c>
    </row>
    <row r="58" spans="1:8">
      <c r="A58" s="153" t="str">
        <f>_xlfn.XLOOKUP(D58,Master_สายพาน!D:D,Master_สายพาน!E:E,"")</f>
        <v>Step3</v>
      </c>
      <c r="B58" s="141" t="str">
        <f>_xlfn.XLOOKUP(D58,Master_สายพาน!D:D,Master_สายพาน!B:B,"")</f>
        <v>สไลด์</v>
      </c>
      <c r="C58" s="132" t="str">
        <f>_xlfn.XLOOKUP(D58,Master_สายพาน!D:D,Master_สายพาน!C:C,"")</f>
        <v>23109352</v>
      </c>
      <c r="D58" s="133" t="s">
        <v>233</v>
      </c>
      <c r="E58" s="134">
        <f>IFERROR(SUMIFS('0010'!$Q:$Q,'0010'!$T:$T,$C58),"")</f>
        <v>0</v>
      </c>
      <c r="F58" s="183">
        <f>IFERROR(SUMIFS('20'!$Q:$Q,'20'!$T:$T,$C58),"")</f>
        <v>0</v>
      </c>
      <c r="G58" s="186">
        <f>IFERROR(SUMIFS('แผนผลิต LOTUS'!$K:$K,'แผนผลิต LOTUS'!C:C,C58),"")</f>
        <v>2</v>
      </c>
      <c r="H58" s="187">
        <f>IFERROR(SUMIFS(แผนผลิตตลาด!$K:$K,แผนผลิตตลาด!C:C,C58),"")</f>
        <v>0</v>
      </c>
    </row>
    <row r="59" spans="1:8">
      <c r="A59" s="153" t="str">
        <f>_xlfn.XLOOKUP(D59,Master_สายพาน!D:D,Master_สายพาน!E:E,"")</f>
        <v>Step3</v>
      </c>
      <c r="B59" s="141" t="str">
        <f>_xlfn.XLOOKUP(D59,Master_สายพาน!D:D,Master_สายพาน!B:B,"")</f>
        <v>สไลด์</v>
      </c>
      <c r="C59" s="132" t="str">
        <f>_xlfn.XLOOKUP(D59,Master_สายพาน!D:D,Master_สายพาน!C:C,"")</f>
        <v>23028090</v>
      </c>
      <c r="D59" s="133" t="s">
        <v>221</v>
      </c>
      <c r="E59" s="134">
        <f>IFERROR(SUMIFS('0010'!$Q:$Q,'0010'!$T:$T,$C59),"")</f>
        <v>0</v>
      </c>
      <c r="F59" s="183">
        <f>IFERROR(SUMIFS('20'!$Q:$Q,'20'!$T:$T,$C59),"")</f>
        <v>0</v>
      </c>
      <c r="G59" s="186">
        <f>IFERROR(SUMIFS('แผนผลิต LOTUS'!$K:$K,'แผนผลิต LOTUS'!C:C,C59),"")</f>
        <v>1</v>
      </c>
      <c r="H59" s="187">
        <f>IFERROR(SUMIFS(แผนผลิตตลาด!$K:$K,แผนผลิตตลาด!C:C,C59),"")</f>
        <v>0</v>
      </c>
    </row>
    <row r="60" spans="1:8">
      <c r="A60" s="153" t="str">
        <f>_xlfn.XLOOKUP(D60,Master_สายพาน!D:D,Master_สายพาน!E:E,"")</f>
        <v>Step3</v>
      </c>
      <c r="B60" s="141" t="str">
        <f>_xlfn.XLOOKUP(D60,Master_สายพาน!D:D,Master_สายพาน!B:B,"")</f>
        <v>สไลด์</v>
      </c>
      <c r="C60" s="132" t="str">
        <f>_xlfn.XLOOKUP(D60,Master_สายพาน!D:D,Master_สายพาน!C:C,"")</f>
        <v>23090975</v>
      </c>
      <c r="D60" s="133" t="s">
        <v>249</v>
      </c>
      <c r="E60" s="134">
        <f>IFERROR(SUMIFS('0010'!$Q:$Q,'0010'!$T:$T,$C60),"")</f>
        <v>3</v>
      </c>
      <c r="F60" s="183">
        <f>IFERROR(SUMIFS('20'!$Q:$Q,'20'!$T:$T,$C60),"")</f>
        <v>0</v>
      </c>
      <c r="G60" s="186">
        <f>IFERROR(SUMIFS('แผนผลิต LOTUS'!$K:$K,'แผนผลิต LOTUS'!C:C,C60),"")</f>
        <v>516</v>
      </c>
      <c r="H60" s="187">
        <f>IFERROR(SUMIFS(แผนผลิตตลาด!$K:$K,แผนผลิตตลาด!C:C,C60),"")</f>
        <v>0</v>
      </c>
    </row>
    <row r="61" spans="1:8">
      <c r="A61" s="153" t="str">
        <f>_xlfn.XLOOKUP(D61,Master_สายพาน!D:D,Master_สายพาน!E:E,"")</f>
        <v>Step3</v>
      </c>
      <c r="B61" s="141" t="str">
        <f>_xlfn.XLOOKUP(D61,Master_สายพาน!D:D,Master_สายพาน!B:B,"")</f>
        <v>สไลด์</v>
      </c>
      <c r="C61" s="132" t="str">
        <f>_xlfn.XLOOKUP(D61,Master_สายพาน!D:D,Master_สายพาน!C:C,"")</f>
        <v>23065143</v>
      </c>
      <c r="D61" s="133" t="s">
        <v>245</v>
      </c>
      <c r="E61" s="134">
        <f>IFERROR(SUMIFS('0010'!$Q:$Q,'0010'!$T:$T,$C61),"")</f>
        <v>125</v>
      </c>
      <c r="F61" s="183">
        <f>IFERROR(SUMIFS('20'!$Q:$Q,'20'!$T:$T,$C61),"")</f>
        <v>0</v>
      </c>
      <c r="G61" s="186">
        <f>IFERROR(SUMIFS('แผนผลิต LOTUS'!$K:$K,'แผนผลิต LOTUS'!C:C,C61),"")</f>
        <v>0</v>
      </c>
      <c r="H61" s="187">
        <f>IFERROR(SUMIFS(แผนผลิตตลาด!$K:$K,แผนผลิตตลาด!C:C,C61),"")</f>
        <v>0</v>
      </c>
    </row>
    <row r="62" spans="1:8">
      <c r="A62" s="153" t="str">
        <f>_xlfn.XLOOKUP(D62,Master_สายพาน!D:D,Master_สายพาน!E:E,"")</f>
        <v>Step3</v>
      </c>
      <c r="B62" s="141" t="str">
        <f>_xlfn.XLOOKUP(D62,Master_สายพาน!D:D,Master_สายพาน!B:B,"")</f>
        <v>สไลด์</v>
      </c>
      <c r="C62" s="132" t="str">
        <f>_xlfn.XLOOKUP(D62,Master_สายพาน!D:D,Master_สายพาน!C:C,"")</f>
        <v>23109351</v>
      </c>
      <c r="D62" s="133" t="s">
        <v>259</v>
      </c>
      <c r="E62" s="134">
        <f>IFERROR(SUMIFS('0010'!$Q:$Q,'0010'!$T:$T,$C62),"")</f>
        <v>0.25</v>
      </c>
      <c r="F62" s="183">
        <f>IFERROR(SUMIFS('20'!$Q:$Q,'20'!$T:$T,$C62),"")</f>
        <v>0</v>
      </c>
      <c r="G62" s="186">
        <f>IFERROR(SUMIFS('แผนผลิต LOTUS'!$K:$K,'แผนผลิต LOTUS'!C:C,C62),"")</f>
        <v>1</v>
      </c>
      <c r="H62" s="187">
        <f>IFERROR(SUMIFS(แผนผลิตตลาด!$K:$K,แผนผลิตตลาด!C:C,C62),"")</f>
        <v>0</v>
      </c>
    </row>
    <row r="63" spans="1:8">
      <c r="A63" s="153" t="str">
        <f>_xlfn.XLOOKUP(D63,Master_สายพาน!D:D,Master_สายพาน!E:E,"")</f>
        <v>Step3</v>
      </c>
      <c r="B63" s="141" t="str">
        <f>_xlfn.XLOOKUP(D63,Master_สายพาน!D:D,Master_สายพาน!B:B,"")</f>
        <v>สไลด์</v>
      </c>
      <c r="C63" s="132" t="str">
        <f>_xlfn.XLOOKUP(D63,Master_สายพาน!D:D,Master_สายพาน!C:C,"")</f>
        <v>23095552</v>
      </c>
      <c r="D63" s="133" t="s">
        <v>123</v>
      </c>
      <c r="E63" s="134">
        <f>IFERROR(SUMIFS('0010'!$Q:$Q,'0010'!$T:$T,$C63),"")</f>
        <v>0</v>
      </c>
      <c r="F63" s="183">
        <f>IFERROR(SUMIFS('20'!$Q:$Q,'20'!$T:$T,$C63),"")</f>
        <v>0</v>
      </c>
      <c r="G63" s="186">
        <f>IFERROR(SUMIFS('แผนผลิต LOTUS'!$K:$K,'แผนผลิต LOTUS'!C:C,C63),"")</f>
        <v>3</v>
      </c>
      <c r="H63" s="187">
        <f>IFERROR(SUMIFS(แผนผลิตตลาด!$K:$K,แผนผลิตตลาด!C:C,C63),"")</f>
        <v>0</v>
      </c>
    </row>
    <row r="64" spans="1:8">
      <c r="A64" s="153" t="str">
        <f>_xlfn.XLOOKUP(D64,Master_สายพาน!D:D,Master_สายพาน!E:E,"")</f>
        <v>Step3</v>
      </c>
      <c r="B64" s="141" t="str">
        <f>_xlfn.XLOOKUP(D64,Master_สายพาน!D:D,Master_สายพาน!B:B,"")</f>
        <v>ลวก</v>
      </c>
      <c r="C64" s="132" t="str">
        <f>_xlfn.XLOOKUP(D64,Master_สายพาน!D:D,Master_สายพาน!C:C,"")</f>
        <v>23000192</v>
      </c>
      <c r="D64" s="133" t="s">
        <v>34</v>
      </c>
      <c r="E64" s="134">
        <f>IFERROR(SUMIFS('0010'!$Q:$Q,'0010'!$T:$T,$C64),"")</f>
        <v>0</v>
      </c>
      <c r="F64" s="183">
        <f>IFERROR(SUMIFS('20'!$Q:$Q,'20'!$T:$T,$C64),"")</f>
        <v>0</v>
      </c>
      <c r="G64" s="186">
        <f>IFERROR(SUMIFS('แผนผลิต LOTUS'!$K:$K,'แผนผลิต LOTUS'!C:C,C64),"")</f>
        <v>28</v>
      </c>
      <c r="H64" s="187">
        <f>IFERROR(SUMIFS(แผนผลิตตลาด!$K:$K,แผนผลิตตลาด!C:C,C64),"")</f>
        <v>60</v>
      </c>
    </row>
    <row r="65" spans="1:8">
      <c r="A65" s="153" t="str">
        <f>_xlfn.XLOOKUP(D65,Master_สายพาน!D:D,Master_สายพาน!E:E,"")</f>
        <v>Step3</v>
      </c>
      <c r="B65" s="141" t="str">
        <f>_xlfn.XLOOKUP(D65,Master_สายพาน!D:D,Master_สายพาน!B:B,"")</f>
        <v>ลวก</v>
      </c>
      <c r="C65" s="132" t="str">
        <f>_xlfn.XLOOKUP(D65,Master_สายพาน!D:D,Master_สายพาน!C:C,"")</f>
        <v>23014042</v>
      </c>
      <c r="D65" s="133" t="s">
        <v>40</v>
      </c>
      <c r="E65" s="134">
        <f>IFERROR(SUMIFS('0010'!$Q:$Q,'0010'!$T:$T,$C65),"")</f>
        <v>0</v>
      </c>
      <c r="F65" s="183">
        <f>IFERROR(SUMIFS('20'!$Q:$Q,'20'!$T:$T,$C65),"")</f>
        <v>0</v>
      </c>
      <c r="G65" s="186">
        <f>IFERROR(SUMIFS('แผนผลิต LOTUS'!$K:$K,'แผนผลิต LOTUS'!C:C,C65),"")</f>
        <v>6</v>
      </c>
      <c r="H65" s="187">
        <f>IFERROR(SUMIFS(แผนผลิตตลาด!$K:$K,แผนผลิตตลาด!C:C,C65),"")</f>
        <v>0</v>
      </c>
    </row>
    <row r="66" spans="1:8">
      <c r="A66" s="153" t="str">
        <f>_xlfn.XLOOKUP(D66,Master_สายพาน!D:D,Master_สายพาน!E:E,"")</f>
        <v>Step3</v>
      </c>
      <c r="B66" s="141" t="str">
        <f>_xlfn.XLOOKUP(D66,Master_สายพาน!D:D,Master_สายพาน!B:B,"")</f>
        <v>บด</v>
      </c>
      <c r="C66" s="132" t="str">
        <f>_xlfn.XLOOKUP(D66,Master_สายพาน!D:D,Master_สายพาน!C:C,"")</f>
        <v>23069300</v>
      </c>
      <c r="D66" s="133" t="s">
        <v>171</v>
      </c>
      <c r="E66" s="134">
        <f>IFERROR(SUMIFS('0010'!$Q:$Q,'0010'!$T:$T,$C66),"")</f>
        <v>228.78</v>
      </c>
      <c r="F66" s="183">
        <f>IFERROR(SUMIFS('20'!$Q:$Q,'20'!$T:$T,$C66),"")</f>
        <v>0</v>
      </c>
      <c r="G66" s="186">
        <f>IFERROR(SUMIFS('แผนผลิต LOTUS'!$K:$K,'แผนผลิต LOTUS'!C:C,C66),"")</f>
        <v>35</v>
      </c>
      <c r="H66" s="187">
        <f>IFERROR(SUMIFS(แผนผลิตตลาด!$K:$K,แผนผลิตตลาด!C:C,C66),"")</f>
        <v>0</v>
      </c>
    </row>
    <row r="67" spans="1:8">
      <c r="A67" s="153" t="str">
        <f>_xlfn.XLOOKUP(D67,Master_สายพาน!D:D,Master_สายพาน!E:E,"")</f>
        <v>Step3</v>
      </c>
      <c r="B67" s="141" t="str">
        <f>_xlfn.XLOOKUP(D67,Master_สายพาน!D:D,Master_สายพาน!B:B,"")</f>
        <v>บด</v>
      </c>
      <c r="C67" s="132" t="str">
        <f>_xlfn.XLOOKUP(D67,Master_สายพาน!D:D,Master_สายพาน!C:C,"")</f>
        <v>23109359</v>
      </c>
      <c r="D67" s="133" t="s">
        <v>275</v>
      </c>
      <c r="E67" s="134">
        <f>IFERROR(SUMIFS('0010'!$Q:$Q,'0010'!$T:$T,$C67),"")</f>
        <v>0</v>
      </c>
      <c r="F67" s="183">
        <f>IFERROR(SUMIFS('20'!$Q:$Q,'20'!$T:$T,$C67),"")</f>
        <v>0</v>
      </c>
      <c r="G67" s="186">
        <f>IFERROR(SUMIFS('แผนผลิต LOTUS'!$K:$K,'แผนผลิต LOTUS'!C:C,C67),"")</f>
        <v>4.8</v>
      </c>
      <c r="H67" s="187">
        <f>IFERROR(SUMIFS(แผนผลิตตลาด!$K:$K,แผนผลิตตลาด!C:C,C67),"")</f>
        <v>0</v>
      </c>
    </row>
    <row r="68" spans="1:8">
      <c r="A68" s="153" t="str">
        <f>_xlfn.XLOOKUP(D68,Master_สายพาน!D:D,Master_สายพาน!E:E,"")</f>
        <v>Step3</v>
      </c>
      <c r="B68" s="141" t="str">
        <f>_xlfn.XLOOKUP(D68,Master_สายพาน!D:D,Master_สายพาน!B:B,"")</f>
        <v>บด</v>
      </c>
      <c r="C68" s="132" t="str">
        <f>_xlfn.XLOOKUP(D68,Master_สายพาน!D:D,Master_สายพาน!C:C,"")</f>
        <v>23090969</v>
      </c>
      <c r="D68" s="136" t="s">
        <v>273</v>
      </c>
      <c r="E68" s="134">
        <f>IFERROR(SUMIFS('0010'!$Q:$Q,'0010'!$T:$T,$C68),"")</f>
        <v>0</v>
      </c>
      <c r="F68" s="183">
        <f>IFERROR(SUMIFS('20'!$Q:$Q,'20'!$T:$T,$C68),"")</f>
        <v>0</v>
      </c>
      <c r="G68" s="186">
        <f>IFERROR(SUMIFS('แผนผลิต LOTUS'!$K:$K,'แผนผลิต LOTUS'!C:C,C68),"")</f>
        <v>78</v>
      </c>
      <c r="H68" s="187">
        <f>IFERROR(SUMIFS(แผนผลิตตลาด!$K:$K,แผนผลิตตลาด!C:C,C68),"")</f>
        <v>0</v>
      </c>
    </row>
    <row r="69" spans="1:8">
      <c r="A69" s="153" t="str">
        <f>_xlfn.XLOOKUP(D69,Master_สายพาน!D:D,Master_สายพาน!E:E,"")</f>
        <v>Step3</v>
      </c>
      <c r="B69" s="141" t="str">
        <f>_xlfn.XLOOKUP(D69,Master_สายพาน!D:D,Master_สายพาน!B:B,"")</f>
        <v>บด</v>
      </c>
      <c r="C69" s="132" t="str">
        <f>_xlfn.XLOOKUP(D69,Master_สายพาน!D:D,Master_สายพาน!C:C,"")</f>
        <v>23057698</v>
      </c>
      <c r="D69" s="136" t="s">
        <v>271</v>
      </c>
      <c r="E69" s="134">
        <f>IFERROR(SUMIFS('0010'!$Q:$Q,'0010'!$T:$T,$C69),"")</f>
        <v>80</v>
      </c>
      <c r="F69" s="183">
        <f>IFERROR(SUMIFS('20'!$Q:$Q,'20'!$T:$T,$C69),"")</f>
        <v>0</v>
      </c>
      <c r="G69" s="186">
        <f>IFERROR(SUMIFS('แผนผลิต LOTUS'!$K:$K,'แผนผลิต LOTUS'!C:C,C69),"")</f>
        <v>770</v>
      </c>
      <c r="H69" s="187">
        <f>IFERROR(SUMIFS(แผนผลิตตลาด!$K:$K,แผนผลิตตลาด!C:C,C69),"")</f>
        <v>340</v>
      </c>
    </row>
    <row r="70" spans="1:8">
      <c r="A70" s="153" t="str">
        <f>_xlfn.XLOOKUP(D70,Master_สายพาน!D:D,Master_สายพาน!E:E,"")</f>
        <v>Step3</v>
      </c>
      <c r="B70" s="141" t="str">
        <f>_xlfn.XLOOKUP(D70,Master_สายพาน!D:D,Master_สายพาน!B:B,"")</f>
        <v>บด</v>
      </c>
      <c r="C70" s="132" t="str">
        <f>_xlfn.XLOOKUP(D70,Master_สายพาน!D:D,Master_สายพาน!C:C,"")</f>
        <v>23039556</v>
      </c>
      <c r="D70" s="136" t="s">
        <v>267</v>
      </c>
      <c r="E70" s="134">
        <f>IFERROR(SUMIFS('0010'!$Q:$Q,'0010'!$T:$T,$C70),"")</f>
        <v>40</v>
      </c>
      <c r="F70" s="183">
        <f>IFERROR(SUMIFS('20'!$Q:$Q,'20'!$T:$T,$C70),"")</f>
        <v>0</v>
      </c>
      <c r="G70" s="186">
        <f>IFERROR(SUMIFS('แผนผลิต LOTUS'!$K:$K,'แผนผลิต LOTUS'!C:C,C70),"")</f>
        <v>1590</v>
      </c>
      <c r="H70" s="187">
        <f>IFERROR(SUMIFS(แผนผลิตตลาด!$K:$K,แผนผลิตตลาด!C:C,C70),"")</f>
        <v>10</v>
      </c>
    </row>
    <row r="71" spans="1:8">
      <c r="A71" s="153" t="str">
        <f>_xlfn.XLOOKUP(D71,Master_สายพาน!D:D,Master_สายพาน!E:E,"")</f>
        <v>Step3</v>
      </c>
      <c r="B71" s="141" t="str">
        <f>_xlfn.XLOOKUP(D71,Master_สายพาน!D:D,Master_สายพาน!B:B,"")</f>
        <v>บด</v>
      </c>
      <c r="C71" s="132" t="str">
        <f>_xlfn.XLOOKUP(D71,Master_สายพาน!D:D,Master_สายพาน!C:C,"")</f>
        <v>23025552</v>
      </c>
      <c r="D71" s="136" t="s">
        <v>265</v>
      </c>
      <c r="E71" s="134">
        <f>IFERROR(SUMIFS('0010'!$Q:$Q,'0010'!$T:$T,$C71),"")</f>
        <v>0</v>
      </c>
      <c r="F71" s="183">
        <f>IFERROR(SUMIFS('20'!$Q:$Q,'20'!$T:$T,$C71),"")</f>
        <v>0</v>
      </c>
      <c r="G71" s="186">
        <f>IFERROR(SUMIFS('แผนผลิต LOTUS'!$K:$K,'แผนผลิต LOTUS'!C:C,C71),"")</f>
        <v>2</v>
      </c>
      <c r="H71" s="187">
        <f>IFERROR(SUMIFS(แผนผลิตตลาด!$K:$K,แผนผลิตตลาด!C:C,C71),"")</f>
        <v>0</v>
      </c>
    </row>
    <row r="72" spans="1:8">
      <c r="A72" s="153" t="str">
        <f>_xlfn.XLOOKUP(D72,Master_สายพาน!D:D,Master_สายพาน!E:E,"")</f>
        <v>Step2</v>
      </c>
      <c r="B72" s="141" t="str">
        <f>_xlfn.XLOOKUP(D72,Master_สายพาน!D:D,Master_สายพาน!B:B,"")</f>
        <v>ต้มเลือด</v>
      </c>
      <c r="C72" s="132" t="str">
        <f>_xlfn.XLOOKUP(D72,Master_สายพาน!D:D,Master_สายพาน!C:C,"")</f>
        <v>23067920</v>
      </c>
      <c r="D72" s="133" t="s">
        <v>16</v>
      </c>
      <c r="E72" s="134">
        <f>IFERROR(SUMIFS('0010'!$Q:$Q,'0010'!$T:$T,$C72),"")</f>
        <v>11</v>
      </c>
      <c r="F72" s="183">
        <f>IFERROR(SUMIFS('20'!$Q:$Q,'20'!$T:$T,$C72),"")</f>
        <v>0</v>
      </c>
      <c r="G72" s="186">
        <f>IFERROR(SUMIFS('แผนผลิต LOTUS'!$K:$K,'แผนผลิต LOTUS'!C:C,C72),"")</f>
        <v>5</v>
      </c>
      <c r="H72" s="187">
        <f>IFERROR(SUMIFS(แผนผลิตตลาด!$K:$K,แผนผลิตตลาด!C:C,C72),"")</f>
        <v>204</v>
      </c>
    </row>
    <row r="73" spans="1:8">
      <c r="A73" s="153" t="str">
        <f>_xlfn.XLOOKUP(D73,Master_สายพาน!D:D,Master_สายพาน!E:E,"")</f>
        <v>Step2</v>
      </c>
      <c r="B73" s="141" t="str">
        <f>_xlfn.XLOOKUP(D73,Master_สายพาน!D:D,Master_สายพาน!B:B,"")</f>
        <v>ต้มเลือด</v>
      </c>
      <c r="C73" s="132" t="str">
        <f>_xlfn.XLOOKUP(D73,Master_สายพาน!D:D,Master_สายพาน!C:C,"")</f>
        <v>23084674</v>
      </c>
      <c r="D73" s="133" t="s">
        <v>19</v>
      </c>
      <c r="E73" s="134">
        <f>IFERROR(SUMIFS('0010'!$Q:$Q,'0010'!$T:$T,$C73),"")</f>
        <v>104.4</v>
      </c>
      <c r="F73" s="183">
        <f>IFERROR(SUMIFS('20'!$Q:$Q,'20'!$T:$T,$C73),"")</f>
        <v>0</v>
      </c>
      <c r="G73" s="186">
        <f>IFERROR(SUMIFS('แผนผลิต LOTUS'!$K:$K,'แผนผลิต LOTUS'!C:C,C73),"")</f>
        <v>55.999999999999993</v>
      </c>
      <c r="H73" s="187">
        <f>IFERROR(SUMIFS(แผนผลิตตลาด!$K:$K,แผนผลิตตลาด!C:C,C73),"")</f>
        <v>0</v>
      </c>
    </row>
    <row r="74" spans="1:8">
      <c r="A74" s="153" t="str">
        <f>_xlfn.XLOOKUP(D74,Master_สายพาน!D:D,Master_สายพาน!E:E,"")</f>
        <v>Step2</v>
      </c>
      <c r="B74" s="141" t="str">
        <f>_xlfn.XLOOKUP(D74,Master_สายพาน!D:D,Master_สายพาน!B:B,"")</f>
        <v>ต้มเลือด</v>
      </c>
      <c r="C74" s="132" t="str">
        <f>_xlfn.XLOOKUP(D74,Master_สายพาน!D:D,Master_สายพาน!C:C,"")</f>
        <v>23015390</v>
      </c>
      <c r="D74" s="133" t="s">
        <v>564</v>
      </c>
      <c r="E74" s="134">
        <f>IFERROR(SUMIFS('0010'!$Q:$Q,'0010'!$T:$T,$C74),"")</f>
        <v>0</v>
      </c>
      <c r="F74" s="183">
        <f>IFERROR(SUMIFS('20'!$Q:$Q,'20'!$T:$T,$C74),"")</f>
        <v>0</v>
      </c>
      <c r="G74" s="186">
        <f>IFERROR(SUMIFS('แผนผลิต LOTUS'!$K:$K,'แผนผลิต LOTUS'!C:C,C74),"")</f>
        <v>0</v>
      </c>
      <c r="H74" s="187">
        <f>IFERROR(SUMIFS(แผนผลิตตลาด!$K:$K,แผนผลิตตลาด!C:C,C74),"")</f>
        <v>332</v>
      </c>
    </row>
    <row r="75" spans="1:8">
      <c r="A75" s="153" t="str">
        <f>_xlfn.XLOOKUP(D75,Master_สายพาน!D:D,Master_สายพาน!E:E,"")</f>
        <v>Step3</v>
      </c>
      <c r="B75" s="141" t="str">
        <f>_xlfn.XLOOKUP(D75,Master_สายพาน!D:D,Master_สายพาน!B:B,"")</f>
        <v>ไหล่พิเศษ</v>
      </c>
      <c r="C75" s="132" t="str">
        <f>_xlfn.XLOOKUP(D75,Master_สายพาน!D:D,Master_สายพาน!C:C,"")</f>
        <v>23086963</v>
      </c>
      <c r="D75" s="133" t="s">
        <v>142</v>
      </c>
      <c r="E75" s="134">
        <f>IFERROR(SUMIFS('0010'!$Q:$Q,'0010'!$T:$T,$C75),"")</f>
        <v>6</v>
      </c>
      <c r="F75" s="183">
        <f>IFERROR(SUMIFS('20'!$Q:$Q,'20'!$T:$T,$C75),"")</f>
        <v>0</v>
      </c>
      <c r="G75" s="186">
        <f>IFERROR(SUMIFS('แผนผลิต LOTUS'!$K:$K,'แผนผลิต LOTUS'!C:C,C75),"")</f>
        <v>780</v>
      </c>
      <c r="H75" s="187">
        <f>IFERROR(SUMIFS(แผนผลิตตลาด!$K:$K,แผนผลิตตลาด!C:C,C75),"")</f>
        <v>0</v>
      </c>
    </row>
    <row r="76" spans="1:8">
      <c r="A76" s="153" t="str">
        <f>_xlfn.XLOOKUP(D76,Master_สายพาน!D:D,Master_สายพาน!E:E,"")</f>
        <v>Step3</v>
      </c>
      <c r="B76" s="141" t="str">
        <f>_xlfn.XLOOKUP(D76,Master_สายพาน!D:D,Master_สายพาน!B:B,"")</f>
        <v>ไหล่พิเศษ</v>
      </c>
      <c r="C76" s="132" t="str">
        <f>_xlfn.XLOOKUP(D76,Master_สายพาน!D:D,Master_สายพาน!C:C,"")</f>
        <v>23000127</v>
      </c>
      <c r="D76" s="133" t="s">
        <v>654</v>
      </c>
      <c r="E76" s="134">
        <f>IFERROR(SUMIFS('0010'!$Q:$Q,'0010'!$T:$T,$C76),"")</f>
        <v>178.8</v>
      </c>
      <c r="F76" s="183">
        <f>IFERROR(SUMIFS('20'!$Q:$Q,'20'!$T:$T,$C76),"")</f>
        <v>0</v>
      </c>
      <c r="G76" s="186">
        <f>IFERROR(SUMIFS('แผนผลิต LOTUS'!$K:$K,'แผนผลิต LOTUS'!C:C,C76),"")</f>
        <v>0</v>
      </c>
      <c r="H76" s="187">
        <f>IFERROR(SUMIFS(แผนผลิตตลาด!$K:$K,แผนผลิตตลาด!C:C,C76),"")</f>
        <v>0</v>
      </c>
    </row>
    <row r="77" spans="1:8">
      <c r="A77" s="153" t="str">
        <f>_xlfn.XLOOKUP(D77,Master_สายพาน!D:D,Master_สายพาน!E:E,"")</f>
        <v>Step3</v>
      </c>
      <c r="B77" s="141" t="str">
        <f>_xlfn.XLOOKUP(D77,Master_สายพาน!D:D,Master_สายพาน!B:B,"")</f>
        <v>ไหล่พิเศษ</v>
      </c>
      <c r="C77" s="132" t="str">
        <f>_xlfn.XLOOKUP(D77,Master_สายพาน!D:D,Master_สายพาน!C:C,"")</f>
        <v>23086658</v>
      </c>
      <c r="D77" s="133" t="s">
        <v>140</v>
      </c>
      <c r="E77" s="134">
        <f>IFERROR(SUMIFS('0010'!$Q:$Q,'0010'!$T:$T,$C77),"")</f>
        <v>30</v>
      </c>
      <c r="F77" s="183">
        <f>IFERROR(SUMIFS('20'!$Q:$Q,'20'!$T:$T,$C77),"")</f>
        <v>0</v>
      </c>
      <c r="G77" s="186">
        <f>IFERROR(SUMIFS('แผนผลิต LOTUS'!$K:$K,'แผนผลิต LOTUS'!C:C,C77),"")</f>
        <v>65</v>
      </c>
      <c r="H77" s="187">
        <f>IFERROR(SUMIFS(แผนผลิตตลาด!$K:$K,แผนผลิตตลาด!C:C,C77),"")</f>
        <v>0</v>
      </c>
    </row>
    <row r="78" spans="1:8">
      <c r="A78" s="153" t="str">
        <f>_xlfn.XLOOKUP(D78,Master_สายพาน!D:D,Master_สายพาน!E:E,"")</f>
        <v>Step3</v>
      </c>
      <c r="B78" s="141" t="str">
        <f>_xlfn.XLOOKUP(D78,Master_สายพาน!D:D,Master_สายพาน!B:B,"")</f>
        <v>ไหล่พิเศษ</v>
      </c>
      <c r="C78" s="132" t="str">
        <f>_xlfn.XLOOKUP(D78,Master_สายพาน!D:D,Master_สายพาน!C:C,"")</f>
        <v>23086962</v>
      </c>
      <c r="D78" s="133" t="s">
        <v>179</v>
      </c>
      <c r="E78" s="134">
        <f>IFERROR(SUMIFS('0010'!$Q:$Q,'0010'!$T:$T,$C78),"")</f>
        <v>3</v>
      </c>
      <c r="F78" s="183">
        <f>IFERROR(SUMIFS('20'!$Q:$Q,'20'!$T:$T,$C78),"")</f>
        <v>0</v>
      </c>
      <c r="G78" s="186">
        <f>IFERROR(SUMIFS('แผนผลิต LOTUS'!$K:$K,'แผนผลิต LOTUS'!C:C,C78),"")</f>
        <v>108</v>
      </c>
      <c r="H78" s="187">
        <f>IFERROR(SUMIFS(แผนผลิตตลาด!$K:$K,แผนผลิตตลาด!C:C,C78),"")</f>
        <v>0</v>
      </c>
    </row>
    <row r="79" spans="1:8">
      <c r="A79" s="153" t="str">
        <f>_xlfn.XLOOKUP(D79,Master_สายพาน!D:D,Master_สายพาน!E:E,"")</f>
        <v>Step3</v>
      </c>
      <c r="B79" s="141" t="str">
        <f>_xlfn.XLOOKUP(D79,Master_สายพาน!D:D,Master_สายพาน!B:B,"")</f>
        <v>ไหล่พิเศษ</v>
      </c>
      <c r="C79" s="132" t="str">
        <f>_xlfn.XLOOKUP(D79,Master_สายพาน!D:D,Master_สายพาน!C:C,"")</f>
        <v>23086967</v>
      </c>
      <c r="D79" s="133" t="s">
        <v>209</v>
      </c>
      <c r="E79" s="134">
        <f>IFERROR(SUMIFS('0010'!$Q:$Q,'0010'!$T:$T,$C79),"")</f>
        <v>24</v>
      </c>
      <c r="F79" s="183">
        <f>IFERROR(SUMIFS('20'!$Q:$Q,'20'!$T:$T,$C79),"")</f>
        <v>0</v>
      </c>
      <c r="G79" s="186">
        <f>IFERROR(SUMIFS('แผนผลิต LOTUS'!$K:$K,'แผนผลิต LOTUS'!C:C,C79),"")</f>
        <v>192</v>
      </c>
      <c r="H79" s="187">
        <f>IFERROR(SUMIFS(แผนผลิตตลาด!$K:$K,แผนผลิตตลาด!C:C,C79),"")</f>
        <v>0</v>
      </c>
    </row>
    <row r="80" spans="1:8">
      <c r="A80" s="153" t="str">
        <f>_xlfn.XLOOKUP(D80,Master_สายพาน!D:D,Master_สายพาน!E:E,"")</f>
        <v>Step2</v>
      </c>
      <c r="B80" s="141" t="str">
        <f>_xlfn.XLOOKUP(D80,Master_สายพาน!D:D,Master_สายพาน!B:B,"")</f>
        <v>ไหล่</v>
      </c>
      <c r="C80" s="132" t="str">
        <f>_xlfn.XLOOKUP(D80,Master_สายพาน!D:D,Master_สายพาน!C:C,"")</f>
        <v>23105755</v>
      </c>
      <c r="D80" s="133" t="s">
        <v>213</v>
      </c>
      <c r="E80" s="134">
        <f>IFERROR(SUMIFS('0010'!$Q:$Q,'0010'!$T:$T,$C80),"")</f>
        <v>8.1999999999999993</v>
      </c>
      <c r="F80" s="183">
        <f>IFERROR(SUMIFS('20'!$Q:$Q,'20'!$T:$T,$C80),"")</f>
        <v>0</v>
      </c>
      <c r="G80" s="186">
        <f>IFERROR(SUMIFS('แผนผลิต LOTUS'!$K:$K,'แผนผลิต LOTUS'!C:C,C80),"")</f>
        <v>20</v>
      </c>
      <c r="H80" s="187">
        <f>IFERROR(SUMIFS(แผนผลิตตลาด!$K:$K,แผนผลิตตลาด!C:C,C80),"")</f>
        <v>0</v>
      </c>
    </row>
    <row r="81" spans="1:8">
      <c r="A81" s="153" t="str">
        <f>_xlfn.XLOOKUP(D81,Master_สายพาน!D:D,Master_สายพาน!E:E,"")</f>
        <v>Step2</v>
      </c>
      <c r="B81" s="141" t="str">
        <f>_xlfn.XLOOKUP(D81,Master_สายพาน!D:D,Master_สายพาน!B:B,"")</f>
        <v>ไหล่</v>
      </c>
      <c r="C81" s="132" t="str">
        <f>_xlfn.XLOOKUP(D81,Master_สายพาน!D:D,Master_สายพาน!C:C,"")</f>
        <v>23057672</v>
      </c>
      <c r="D81" s="133" t="s">
        <v>136</v>
      </c>
      <c r="E81" s="134">
        <f>IFERROR(SUMIFS('0010'!$Q:$Q,'0010'!$T:$T,$C81),"")</f>
        <v>58.62</v>
      </c>
      <c r="F81" s="183">
        <f>IFERROR(SUMIFS('20'!$Q:$Q,'20'!$T:$T,$C81),"")</f>
        <v>0</v>
      </c>
      <c r="G81" s="186">
        <f>IFERROR(SUMIFS('แผนผลิต LOTUS'!$K:$K,'แผนผลิต LOTUS'!C:C,C81),"")</f>
        <v>5</v>
      </c>
      <c r="H81" s="187">
        <f>IFERROR(SUMIFS(แผนผลิตตลาด!$K:$K,แผนผลิตตลาด!C:C,C81),"")</f>
        <v>76.38</v>
      </c>
    </row>
    <row r="82" spans="1:8">
      <c r="A82" s="153" t="str">
        <f>_xlfn.XLOOKUP(D82,Master_สายพาน!D:D,Master_สายพาน!E:E,"")</f>
        <v>Step2</v>
      </c>
      <c r="B82" s="141" t="str">
        <f>_xlfn.XLOOKUP(D82,Master_สายพาน!D:D,Master_สายพาน!B:B,"")</f>
        <v>ไหล่</v>
      </c>
      <c r="C82" s="132" t="str">
        <f>_xlfn.XLOOKUP(D82,Master_สายพาน!D:D,Master_สายพาน!C:C,"")</f>
        <v>23105854</v>
      </c>
      <c r="D82" s="133" t="s">
        <v>659</v>
      </c>
      <c r="E82" s="134">
        <f>IFERROR(SUMIFS('0010'!$Q:$Q,'0010'!$T:$T,$C82),"")</f>
        <v>68.900000000000006</v>
      </c>
      <c r="F82" s="183">
        <f>IFERROR(SUMIFS('20'!$Q:$Q,'20'!$T:$T,$C82),"")</f>
        <v>0</v>
      </c>
      <c r="G82" s="186">
        <f>IFERROR(SUMIFS('แผนผลิต LOTUS'!$K:$K,'แผนผลิต LOTUS'!C:C,C82),"")</f>
        <v>0</v>
      </c>
      <c r="H82" s="187">
        <f>IFERROR(SUMIFS(แผนผลิตตลาด!$K:$K,แผนผลิตตลาด!C:C,C82),"")</f>
        <v>88.100249999999988</v>
      </c>
    </row>
    <row r="83" spans="1:8">
      <c r="A83" s="153" t="str">
        <f>_xlfn.XLOOKUP(D83,Master_สายพาน!D:D,Master_สายพาน!E:E,"")</f>
        <v>Step2</v>
      </c>
      <c r="B83" s="141" t="str">
        <f>_xlfn.XLOOKUP(D83,Master_สายพาน!D:D,Master_สายพาน!B:B,"")</f>
        <v>ไหล่</v>
      </c>
      <c r="C83" s="132" t="str">
        <f>_xlfn.XLOOKUP(D83,Master_สายพาน!D:D,Master_สายพาน!C:C,"")</f>
        <v>23090968</v>
      </c>
      <c r="D83" s="133" t="s">
        <v>58</v>
      </c>
      <c r="E83" s="134">
        <f>IFERROR(SUMIFS('0010'!$Q:$Q,'0010'!$T:$T,$C83),"")</f>
        <v>0</v>
      </c>
      <c r="F83" s="183">
        <f>IFERROR(SUMIFS('20'!$Q:$Q,'20'!$T:$T,$C83),"")</f>
        <v>0</v>
      </c>
      <c r="G83" s="186">
        <f>IFERROR(SUMIFS('แผนผลิต LOTUS'!$K:$K,'แผนผลิต LOTUS'!C:C,C83),"")</f>
        <v>3</v>
      </c>
      <c r="H83" s="187">
        <f>IFERROR(SUMIFS(แผนผลิตตลาด!$K:$K,แผนผลิตตลาด!C:C,C83),"")</f>
        <v>0</v>
      </c>
    </row>
    <row r="84" spans="1:8">
      <c r="A84" s="153" t="str">
        <f>_xlfn.XLOOKUP(D84,Master_สายพาน!D:D,Master_สายพาน!E:E,"")</f>
        <v>Step2</v>
      </c>
      <c r="B84" s="141" t="str">
        <f>_xlfn.XLOOKUP(D84,Master_สายพาน!D:D,Master_สายพาน!B:B,"")</f>
        <v>ไหล่</v>
      </c>
      <c r="C84" s="132" t="str">
        <f>_xlfn.XLOOKUP(D84,Master_สายพาน!D:D,Master_สายพาน!C:C,"")</f>
        <v>23057689</v>
      </c>
      <c r="D84" s="133" t="s">
        <v>56</v>
      </c>
      <c r="E84" s="134">
        <f>IFERROR(SUMIFS('0010'!$Q:$Q,'0010'!$T:$T,$C84),"")</f>
        <v>612.72</v>
      </c>
      <c r="F84" s="183">
        <f>IFERROR(SUMIFS('20'!$Q:$Q,'20'!$T:$T,$C84),"")</f>
        <v>0</v>
      </c>
      <c r="G84" s="186">
        <f>IFERROR(SUMIFS('แผนผลิต LOTUS'!$K:$K,'แผนผลิต LOTUS'!C:C,C84),"")</f>
        <v>0</v>
      </c>
      <c r="H84" s="187">
        <f>IFERROR(SUMIFS(แผนผลิตตลาด!$K:$K,แผนผลิตตลาด!C:C,C84),"")</f>
        <v>0</v>
      </c>
    </row>
    <row r="85" spans="1:8">
      <c r="A85" s="153" t="str">
        <f>_xlfn.XLOOKUP(D85,Master_สายพาน!D:D,Master_สายพาน!E:E,"")</f>
        <v>Step2</v>
      </c>
      <c r="B85" s="141" t="str">
        <f>_xlfn.XLOOKUP(D85,Master_สายพาน!D:D,Master_สายพาน!B:B,"")</f>
        <v>ไหล่</v>
      </c>
      <c r="C85" s="132" t="str">
        <f>_xlfn.XLOOKUP(D85,Master_สายพาน!D:D,Master_สายพาน!C:C,"")</f>
        <v>23057702</v>
      </c>
      <c r="D85" s="133" t="s">
        <v>588</v>
      </c>
      <c r="E85" s="134">
        <f>IFERROR(SUMIFS('0010'!$Q:$Q,'0010'!$T:$T,$C85),"")</f>
        <v>191.51</v>
      </c>
      <c r="F85" s="183">
        <f>IFERROR(SUMIFS('20'!$Q:$Q,'20'!$T:$T,$C85),"")</f>
        <v>0</v>
      </c>
      <c r="G85" s="186">
        <f>IFERROR(SUMIFS('แผนผลิต LOTUS'!$K:$K,'แผนผลิต LOTUS'!C:C,C85),"")</f>
        <v>0</v>
      </c>
      <c r="H85" s="187">
        <f>IFERROR(SUMIFS(แผนผลิตตลาด!$K:$K,แผนผลิตตลาด!C:C,C85),"")</f>
        <v>0</v>
      </c>
    </row>
    <row r="86" spans="1:8">
      <c r="A86" s="153" t="str">
        <f>_xlfn.XLOOKUP(D86,Master_สายพาน!D:D,Master_สายพาน!E:E,"")</f>
        <v>Step2</v>
      </c>
      <c r="B86" s="141" t="str">
        <f>_xlfn.XLOOKUP(D86,Master_สายพาน!D:D,Master_สายพาน!B:B,"")</f>
        <v>ไหล่</v>
      </c>
      <c r="C86" s="132" t="str">
        <f>_xlfn.XLOOKUP(D86,Master_สายพาน!D:D,Master_สายพาน!C:C,"")</f>
        <v>23057690</v>
      </c>
      <c r="D86" s="133" t="s">
        <v>65</v>
      </c>
      <c r="E86" s="134">
        <f>IFERROR(SUMIFS('0010'!$Q:$Q,'0010'!$T:$T,$C86),"")</f>
        <v>5.18</v>
      </c>
      <c r="F86" s="183">
        <f>IFERROR(SUMIFS('20'!$Q:$Q,'20'!$T:$T,$C86),"")</f>
        <v>0</v>
      </c>
      <c r="G86" s="186">
        <f>IFERROR(SUMIFS('แผนผลิต LOTUS'!$K:$K,'แผนผลิต LOTUS'!C:C,C86),"")</f>
        <v>65</v>
      </c>
      <c r="H86" s="187">
        <f>IFERROR(SUMIFS(แผนผลิตตลาด!$K:$K,แผนผลิตตลาด!C:C,C86),"")</f>
        <v>49.82</v>
      </c>
    </row>
    <row r="87" spans="1:8">
      <c r="A87" s="153" t="str">
        <f>_xlfn.XLOOKUP(D87,Master_สายพาน!D:D,Master_สายพาน!E:E,"")</f>
        <v>Step2</v>
      </c>
      <c r="B87" s="141" t="str">
        <f>_xlfn.XLOOKUP(D87,Master_สายพาน!D:D,Master_สายพาน!B:B,"")</f>
        <v>ไหล่</v>
      </c>
      <c r="C87" s="132" t="str">
        <f>_xlfn.XLOOKUP(D87,Master_สายพาน!D:D,Master_สายพาน!C:C,"")</f>
        <v>23095553</v>
      </c>
      <c r="D87" s="133" t="s">
        <v>67</v>
      </c>
      <c r="E87" s="134">
        <f>IFERROR(SUMIFS('0010'!$Q:$Q,'0010'!$T:$T,$C87),"")</f>
        <v>3.1</v>
      </c>
      <c r="F87" s="183">
        <f>IFERROR(SUMIFS('20'!$Q:$Q,'20'!$T:$T,$C87),"")</f>
        <v>0</v>
      </c>
      <c r="G87" s="186">
        <f>IFERROR(SUMIFS('แผนผลิต LOTUS'!$K:$K,'แผนผลิต LOTUS'!C:C,C87),"")</f>
        <v>207</v>
      </c>
      <c r="H87" s="187">
        <f>IFERROR(SUMIFS(แผนผลิตตลาด!$K:$K,แผนผลิตตลาด!C:C,C87),"")</f>
        <v>0</v>
      </c>
    </row>
    <row r="88" spans="1:8">
      <c r="A88" s="153" t="str">
        <f>_xlfn.XLOOKUP(D88,Master_สายพาน!D:D,Master_สายพาน!E:E,"")</f>
        <v>Step2</v>
      </c>
      <c r="B88" s="141" t="str">
        <f>_xlfn.XLOOKUP(D88,Master_สายพาน!D:D,Master_สายพาน!B:B,"")</f>
        <v>ไหล่</v>
      </c>
      <c r="C88" s="132" t="str">
        <f>_xlfn.XLOOKUP(D88,Master_สายพาน!D:D,Master_สายพาน!C:C,"")</f>
        <v>23057679</v>
      </c>
      <c r="D88" s="133" t="s">
        <v>596</v>
      </c>
      <c r="E88" s="134">
        <f>IFERROR(SUMIFS('0010'!$Q:$Q,'0010'!$T:$T,$C88),"")</f>
        <v>175.3</v>
      </c>
      <c r="F88" s="183">
        <f>IFERROR(SUMIFS('20'!$Q:$Q,'20'!$T:$T,$C88),"")</f>
        <v>0</v>
      </c>
      <c r="G88" s="186">
        <f>IFERROR(SUMIFS('แผนผลิต LOTUS'!$K:$K,'แผนผลิต LOTUS'!C:C,C88),"")</f>
        <v>0</v>
      </c>
      <c r="H88" s="187">
        <f>IFERROR(SUMIFS(แผนผลิตตลาด!$K:$K,แผนผลิตตลาด!C:C,C88),"")</f>
        <v>0</v>
      </c>
    </row>
    <row r="89" spans="1:8">
      <c r="A89" s="153" t="str">
        <f>_xlfn.XLOOKUP(D89,Master_สายพาน!D:D,Master_สายพาน!E:E,"")</f>
        <v>Step2</v>
      </c>
      <c r="B89" s="141" t="str">
        <f>_xlfn.XLOOKUP(D89,Master_สายพาน!D:D,Master_สายพาน!B:B,"")</f>
        <v>ไหล่</v>
      </c>
      <c r="C89" s="132" t="str">
        <f>_xlfn.XLOOKUP(D89,Master_สายพาน!D:D,Master_สายพาน!C:C,"")</f>
        <v>23057671</v>
      </c>
      <c r="D89" s="133" t="s">
        <v>177</v>
      </c>
      <c r="E89" s="134">
        <f>IFERROR(SUMIFS('0010'!$Q:$Q,'0010'!$T:$T,$C89),"")</f>
        <v>10.16</v>
      </c>
      <c r="F89" s="183">
        <f>IFERROR(SUMIFS('20'!$Q:$Q,'20'!$T:$T,$C89),"")</f>
        <v>0</v>
      </c>
      <c r="G89" s="186">
        <f>IFERROR(SUMIFS('แผนผลิต LOTUS'!$K:$K,'แผนผลิต LOTUS'!C:C,C89),"")</f>
        <v>10</v>
      </c>
      <c r="H89" s="187">
        <f>IFERROR(SUMIFS(แผนผลิตตลาด!$K:$K,แผนผลิตตลาด!C:C,C89),"")</f>
        <v>0</v>
      </c>
    </row>
    <row r="90" spans="1:8">
      <c r="A90" s="153" t="str">
        <f>_xlfn.XLOOKUP(D90,Master_สายพาน!D:D,Master_สายพาน!E:E,"")</f>
        <v>Step2</v>
      </c>
      <c r="B90" s="141" t="str">
        <f>_xlfn.XLOOKUP(D90,Master_สายพาน!D:D,Master_สายพาน!B:B,"")</f>
        <v>ไหล่</v>
      </c>
      <c r="C90" s="132" t="str">
        <f>_xlfn.XLOOKUP(D90,Master_สายพาน!D:D,Master_สายพาน!C:C,"")</f>
        <v>23057697</v>
      </c>
      <c r="D90" s="133" t="s">
        <v>22</v>
      </c>
      <c r="E90" s="134">
        <f>IFERROR(SUMIFS('0010'!$Q:$Q,'0010'!$T:$T,$C90),"")</f>
        <v>25.5</v>
      </c>
      <c r="F90" s="183">
        <f>IFERROR(SUMIFS('20'!$Q:$Q,'20'!$T:$T,$C90),"")</f>
        <v>0</v>
      </c>
      <c r="G90" s="186">
        <f>IFERROR(SUMIFS('แผนผลิต LOTUS'!$K:$K,'แผนผลิต LOTUS'!C:C,C90),"")</f>
        <v>25</v>
      </c>
      <c r="H90" s="187">
        <f>IFERROR(SUMIFS(แผนผลิตตลาด!$K:$K,แผนผลิตตลาด!C:C,C90),"")</f>
        <v>14.5</v>
      </c>
    </row>
    <row r="91" spans="1:8">
      <c r="A91" s="153" t="str">
        <f>_xlfn.XLOOKUP(D91,Master_สายพาน!D:D,Master_สายพาน!E:E,"")</f>
        <v>Step2</v>
      </c>
      <c r="B91" s="141" t="str">
        <f>_xlfn.XLOOKUP(D91,Master_สายพาน!D:D,Master_สายพาน!B:B,"")</f>
        <v>ไหล่</v>
      </c>
      <c r="C91" s="132" t="str">
        <f>_xlfn.XLOOKUP(D91,Master_สายพาน!D:D,Master_สายพาน!C:C,"")</f>
        <v>23057676</v>
      </c>
      <c r="D91" s="133" t="s">
        <v>205</v>
      </c>
      <c r="E91" s="134">
        <f>IFERROR(SUMIFS('0010'!$Q:$Q,'0010'!$T:$T,$C91),"")</f>
        <v>38.270000000000003</v>
      </c>
      <c r="F91" s="183">
        <f>IFERROR(SUMIFS('20'!$Q:$Q,'20'!$T:$T,$C91),"")</f>
        <v>0</v>
      </c>
      <c r="G91" s="186">
        <f>IFERROR(SUMIFS('แผนผลิต LOTUS'!$K:$K,'แผนผลิต LOTUS'!C:C,C91),"")</f>
        <v>42</v>
      </c>
      <c r="H91" s="187">
        <f>IFERROR(SUMIFS(แผนผลิตตลาด!$K:$K,แผนผลิตตลาด!C:C,C91),"")</f>
        <v>21.729999999999997</v>
      </c>
    </row>
    <row r="92" spans="1:8">
      <c r="A92" s="153" t="str">
        <f>_xlfn.XLOOKUP(D92,Master_สายพาน!D:D,Master_สายพาน!E:E,"")</f>
        <v>Step3</v>
      </c>
      <c r="B92" s="141" t="str">
        <f>_xlfn.XLOOKUP(D92,Master_สายพาน!D:D,Master_สายพาน!B:B,"")</f>
        <v>ไม่ชัว</v>
      </c>
      <c r="C92" s="132" t="str">
        <f>_xlfn.XLOOKUP(D92,Master_สายพาน!D:D,Master_สายพาน!C:C,"")</f>
        <v>23015290</v>
      </c>
      <c r="D92" s="133" t="s">
        <v>684</v>
      </c>
      <c r="E92" s="134">
        <f>IFERROR(SUMIFS('0010'!$Q:$Q,'0010'!$T:$T,$C92),"")</f>
        <v>13.02</v>
      </c>
      <c r="F92" s="183">
        <f>IFERROR(SUMIFS('20'!$Q:$Q,'20'!$T:$T,$C92),"")</f>
        <v>0</v>
      </c>
      <c r="G92" s="186">
        <f>IFERROR(SUMIFS('แผนผลิต LOTUS'!$K:$K,'แผนผลิต LOTUS'!C:C,C92),"")</f>
        <v>0</v>
      </c>
      <c r="H92" s="187">
        <f>IFERROR(SUMIFS(แผนผลิตตลาด!$K:$K,แผนผลิตตลาด!C:C,C92),"")</f>
        <v>11.98</v>
      </c>
    </row>
    <row r="93" spans="1:8">
      <c r="A93" s="153" t="str">
        <f>_xlfn.XLOOKUP(D93,Master_สายพาน!D:D,Master_สายพาน!E:E,"")</f>
        <v>Step3</v>
      </c>
      <c r="B93" s="141" t="str">
        <f>_xlfn.XLOOKUP(D93,Master_สายพาน!D:D,Master_สายพาน!B:B,"")</f>
        <v>เศษ</v>
      </c>
      <c r="C93" s="132" t="str">
        <f>_xlfn.XLOOKUP(D93,Master_สายพาน!D:D,Master_สายพาน!C:C,"")</f>
        <v>23015269</v>
      </c>
      <c r="D93" s="133" t="s">
        <v>566</v>
      </c>
      <c r="E93" s="134">
        <f>IFERROR(SUMIFS('0010'!$Q:$Q,'0010'!$T:$T,$C93),"")</f>
        <v>42.61</v>
      </c>
      <c r="F93" s="183">
        <f>IFERROR(SUMIFS('20'!$Q:$Q,'20'!$T:$T,$C93),"")</f>
        <v>0</v>
      </c>
      <c r="G93" s="186">
        <f>IFERROR(SUMIFS('แผนผลิต LOTUS'!$K:$K,'แผนผลิต LOTUS'!C:C,C93),"")</f>
        <v>0</v>
      </c>
      <c r="H93" s="187">
        <f>IFERROR(SUMIFS(แผนผลิตตลาด!$K:$K,แผนผลิตตลาด!C:C,C93),"")</f>
        <v>0</v>
      </c>
    </row>
    <row r="94" spans="1:8">
      <c r="A94" s="153" t="str">
        <f>_xlfn.XLOOKUP(D94,Master_สายพาน!D:D,Master_สายพาน!E:E,"")</f>
        <v>Step3</v>
      </c>
      <c r="B94" s="141" t="str">
        <f>_xlfn.XLOOKUP(D94,Master_สายพาน!D:D,Master_สายพาน!B:B,"")</f>
        <v>เศษ</v>
      </c>
      <c r="C94" s="132" t="str">
        <f>_xlfn.XLOOKUP(D94,Master_สายพาน!D:D,Master_สายพาน!C:C,"")</f>
        <v>23057696</v>
      </c>
      <c r="D94" s="136" t="s">
        <v>568</v>
      </c>
      <c r="E94" s="134">
        <f>IFERROR(SUMIFS('0010'!$Q:$Q,'0010'!$T:$T,$C94),"")</f>
        <v>958.65</v>
      </c>
      <c r="F94" s="183">
        <f>IFERROR(SUMIFS('20'!$Q:$Q,'20'!$T:$T,$C94),"")</f>
        <v>0</v>
      </c>
      <c r="G94" s="186">
        <f>IFERROR(SUMIFS('แผนผลิต LOTUS'!$K:$K,'แผนผลิต LOTUS'!C:C,C94),"")</f>
        <v>0</v>
      </c>
      <c r="H94" s="187">
        <f>IFERROR(SUMIFS(แผนผลิตตลาด!$K:$K,แผนผลิตตลาด!C:C,C94),"")</f>
        <v>0</v>
      </c>
    </row>
    <row r="95" spans="1:8">
      <c r="A95" s="153" t="str">
        <f>_xlfn.XLOOKUP(D95,Master_สายพาน!D:D,Master_สายพาน!E:E,"")</f>
        <v>Step2</v>
      </c>
      <c r="B95" s="141" t="str">
        <f>_xlfn.XLOOKUP(D95,Master_สายพาน!D:D,Master_สายพาน!B:B,"")</f>
        <v>เศษ</v>
      </c>
      <c r="C95" s="132" t="str">
        <f>_xlfn.XLOOKUP(D95,Master_สายพาน!D:D,Master_สายพาน!C:C,"")</f>
        <v>23067921</v>
      </c>
      <c r="D95" s="136" t="s">
        <v>25</v>
      </c>
      <c r="E95" s="134">
        <f>IFERROR(SUMIFS('0010'!$Q:$Q,'0010'!$T:$T,$C95),"")</f>
        <v>280.04000000000002</v>
      </c>
      <c r="F95" s="183">
        <f>IFERROR(SUMIFS('20'!$Q:$Q,'20'!$T:$T,$C95),"")</f>
        <v>0</v>
      </c>
      <c r="G95" s="186">
        <f>IFERROR(SUMIFS('แผนผลิต LOTUS'!$K:$K,'แผนผลิต LOTUS'!C:C,C95),"")</f>
        <v>15</v>
      </c>
      <c r="H95" s="187">
        <f>IFERROR(SUMIFS(แผนผลิตตลาด!$K:$K,แผนผลิตตลาด!C:C,C95),"")</f>
        <v>0</v>
      </c>
    </row>
    <row r="96" spans="1:8">
      <c r="A96" s="153" t="str">
        <f>_xlfn.XLOOKUP(D96,Master_สายพาน!D:D,Master_สายพาน!E:E,"")</f>
        <v>Step3</v>
      </c>
      <c r="B96" s="141" t="str">
        <f>_xlfn.XLOOKUP(D96,Master_สายพาน!D:D,Master_สายพาน!B:B,"")</f>
        <v>เศษ</v>
      </c>
      <c r="C96" s="132" t="str">
        <f>_xlfn.XLOOKUP(D96,Master_สายพาน!D:D,Master_สายพาน!C:C,"")</f>
        <v>23078867</v>
      </c>
      <c r="D96" s="133" t="s">
        <v>173</v>
      </c>
      <c r="E96" s="134">
        <f>IFERROR(SUMIFS('0010'!$Q:$Q,'0010'!$T:$T,$C96),"")</f>
        <v>70</v>
      </c>
      <c r="F96" s="183">
        <f>IFERROR(SUMIFS('20'!$Q:$Q,'20'!$T:$T,$C96),"")</f>
        <v>0</v>
      </c>
      <c r="G96" s="186">
        <f>IFERROR(SUMIFS('แผนผลิต LOTUS'!$K:$K,'แผนผลิต LOTUS'!C:C,C96),"")</f>
        <v>10</v>
      </c>
      <c r="H96" s="187">
        <f>IFERROR(SUMIFS(แผนผลิตตลาด!$K:$K,แผนผลิตตลาด!C:C,C96),"")</f>
        <v>650</v>
      </c>
    </row>
    <row r="97" spans="1:8">
      <c r="A97" s="153" t="str">
        <f>_xlfn.XLOOKUP(D97,Master_สายพาน!D:D,Master_สายพาน!E:E,"")</f>
        <v>Step2</v>
      </c>
      <c r="B97" s="141" t="str">
        <f>_xlfn.XLOOKUP(D97,Master_สายพาน!D:D,Master_สายพาน!B:B,"")</f>
        <v>เศษ</v>
      </c>
      <c r="C97" s="132" t="str">
        <f>_xlfn.XLOOKUP(D97,Master_สายพาน!D:D,Master_สายพาน!C:C,"")</f>
        <v>23063344</v>
      </c>
      <c r="D97" s="133" t="s">
        <v>27</v>
      </c>
      <c r="E97" s="134">
        <f>IFERROR(SUMIFS('0010'!$Q:$Q,'0010'!$T:$T,$C97),"")</f>
        <v>68.08</v>
      </c>
      <c r="F97" s="183">
        <f>IFERROR(SUMIFS('20'!$Q:$Q,'20'!$T:$T,$C97),"")</f>
        <v>0</v>
      </c>
      <c r="G97" s="186">
        <f>IFERROR(SUMIFS('แผนผลิต LOTUS'!$K:$K,'แผนผลิต LOTUS'!C:C,C97),"")</f>
        <v>0</v>
      </c>
      <c r="H97" s="187">
        <f>IFERROR(SUMIFS(แผนผลิตตลาด!$K:$K,แผนผลิตตลาด!C:C,C97),"")</f>
        <v>71.92</v>
      </c>
    </row>
    <row r="98" spans="1:8">
      <c r="A98" s="153" t="str">
        <f>_xlfn.XLOOKUP(D98,Master_สายพาน!D:D,Master_สายพาน!E:E,"")</f>
        <v>Step3</v>
      </c>
      <c r="B98" s="141" t="str">
        <f>_xlfn.XLOOKUP(D98,Master_สายพาน!D:D,Master_สายพาน!B:B,"")</f>
        <v>เลาะขา</v>
      </c>
      <c r="C98" s="132" t="str">
        <f>_xlfn.XLOOKUP(D98,Master_สายพาน!D:D,Master_สายพาน!C:C,"")</f>
        <v>23000168</v>
      </c>
      <c r="D98" s="133" t="s">
        <v>71</v>
      </c>
      <c r="E98" s="134">
        <f>IFERROR(SUMIFS('0010'!$Q:$Q,'0010'!$T:$T,$C98),"")</f>
        <v>25</v>
      </c>
      <c r="F98" s="183">
        <f>IFERROR(SUMIFS('20'!$Q:$Q,'20'!$T:$T,$C98),"")</f>
        <v>0</v>
      </c>
      <c r="G98" s="186">
        <f>IFERROR(SUMIFS('แผนผลิต LOTUS'!$K:$K,'แผนผลิต LOTUS'!C:C,C98),"")</f>
        <v>0</v>
      </c>
      <c r="H98" s="187">
        <f>IFERROR(SUMIFS(แผนผลิตตลาด!$K:$K,แผนผลิตตลาด!C:C,C98),"")</f>
        <v>0</v>
      </c>
    </row>
    <row r="99" spans="1:8">
      <c r="A99" s="153" t="str">
        <f>_xlfn.XLOOKUP(D99,Master_สายพาน!D:D,Master_สายพาน!E:E,"")</f>
        <v>Step3</v>
      </c>
      <c r="B99" s="141" t="str">
        <f>_xlfn.XLOOKUP(D99,Master_สายพาน!D:D,Master_สายพาน!B:B,"")</f>
        <v>เลาะขา</v>
      </c>
      <c r="C99" s="132" t="str">
        <f>_xlfn.XLOOKUP(D99,Master_สายพาน!D:D,Master_สายพาน!C:C,"")</f>
        <v>23000167</v>
      </c>
      <c r="D99" s="133" t="s">
        <v>54</v>
      </c>
      <c r="E99" s="134">
        <f>IFERROR(SUMIFS('0010'!$Q:$Q,'0010'!$T:$T,$C99),"")</f>
        <v>830.5</v>
      </c>
      <c r="F99" s="183">
        <f>IFERROR(SUMIFS('20'!$Q:$Q,'20'!$T:$T,$C99),"")</f>
        <v>0</v>
      </c>
      <c r="G99" s="186">
        <f>IFERROR(SUMIFS('แผนผลิต LOTUS'!$K:$K,'แผนผลิต LOTUS'!C:C,C99),"")</f>
        <v>0</v>
      </c>
      <c r="H99" s="187">
        <f>IFERROR(SUMIFS(แผนผลิตตลาด!$K:$K,แผนผลิตตลาด!C:C,C99),"")</f>
        <v>504.5</v>
      </c>
    </row>
    <row r="100" spans="1:8">
      <c r="A100" s="153" t="str">
        <f>_xlfn.XLOOKUP(D100,Master_สายพาน!D:D,Master_สายพาน!E:E,"")</f>
        <v>Step3</v>
      </c>
      <c r="B100" s="141" t="str">
        <f>_xlfn.XLOOKUP(D100,Master_สายพาน!D:D,Master_สายพาน!B:B,"")</f>
        <v>เลาะขา</v>
      </c>
      <c r="C100" s="132" t="str">
        <f>_xlfn.XLOOKUP(D100,Master_สายพาน!D:D,Master_สายพาน!C:C,"")</f>
        <v>23088348</v>
      </c>
      <c r="D100" s="136" t="s">
        <v>78</v>
      </c>
      <c r="E100" s="134">
        <f>IFERROR(SUMIFS('0010'!$Q:$Q,'0010'!$T:$T,$C100),"")</f>
        <v>10.88</v>
      </c>
      <c r="F100" s="183">
        <f>IFERROR(SUMIFS('20'!$Q:$Q,'20'!$T:$T,$C100),"")</f>
        <v>0</v>
      </c>
      <c r="G100" s="186">
        <f>IFERROR(SUMIFS('แผนผลิต LOTUS'!$K:$K,'แผนผลิต LOTUS'!C:C,C100),"")</f>
        <v>610</v>
      </c>
      <c r="H100" s="187">
        <f>IFERROR(SUMIFS(แผนผลิตตลาด!$K:$K,แผนผลิตตลาด!C:C,C100),"")</f>
        <v>0</v>
      </c>
    </row>
    <row r="101" spans="1:8">
      <c r="A101" s="153" t="str">
        <f>_xlfn.XLOOKUP(D101,Master_สายพาน!D:D,Master_สายพาน!E:E,"")</f>
        <v>Step3</v>
      </c>
      <c r="B101" s="141" t="str">
        <f>_xlfn.XLOOKUP(D101,Master_สายพาน!D:D,Master_สายพาน!B:B,"")</f>
        <v>เลาะขา</v>
      </c>
      <c r="C101" s="132" t="str">
        <f>_xlfn.XLOOKUP(D101,Master_สายพาน!D:D,Master_สายพาน!C:C,"")</f>
        <v>23072463</v>
      </c>
      <c r="D101" s="133" t="s">
        <v>76</v>
      </c>
      <c r="E101" s="134">
        <f>IFERROR(SUMIFS('0010'!$Q:$Q,'0010'!$T:$T,$C101),"")</f>
        <v>105</v>
      </c>
      <c r="F101" s="183">
        <f>IFERROR(SUMIFS('20'!$Q:$Q,'20'!$T:$T,$C101),"")</f>
        <v>0</v>
      </c>
      <c r="G101" s="186">
        <f>IFERROR(SUMIFS('แผนผลิต LOTUS'!$K:$K,'แผนผลิต LOTUS'!C:C,C101),"")</f>
        <v>5</v>
      </c>
      <c r="H101" s="187">
        <f>IFERROR(SUMIFS(แผนผลิตตลาด!$K:$K,แผนผลิตตลาด!C:C,C101),"")</f>
        <v>10</v>
      </c>
    </row>
    <row r="102" spans="1:8">
      <c r="A102" s="153" t="str">
        <f>_xlfn.XLOOKUP(D102,Master_สายพาน!D:D,Master_สายพาน!E:E,"")</f>
        <v>Step3</v>
      </c>
      <c r="B102" s="141" t="str">
        <f>_xlfn.XLOOKUP(D102,Master_สายพาน!D:D,Master_สายพาน!B:B,"")</f>
        <v>เลาะขา</v>
      </c>
      <c r="C102" s="132" t="str">
        <f>_xlfn.XLOOKUP(D102,Master_สายพาน!D:D,Master_สายพาน!C:C,"")</f>
        <v>23015313</v>
      </c>
      <c r="D102" s="133" t="s">
        <v>92</v>
      </c>
      <c r="E102" s="134">
        <f>IFERROR(SUMIFS('0010'!$Q:$Q,'0010'!$T:$T,$C102),"")</f>
        <v>97.73</v>
      </c>
      <c r="F102" s="183">
        <f>IFERROR(SUMIFS('20'!$Q:$Q,'20'!$T:$T,$C102),"")</f>
        <v>0</v>
      </c>
      <c r="G102" s="186">
        <f>IFERROR(SUMIFS('แผนผลิต LOTUS'!$K:$K,'แผนผลิต LOTUS'!C:C,C102),"")</f>
        <v>0</v>
      </c>
      <c r="H102" s="187">
        <f>IFERROR(SUMIFS(แผนผลิตตลาด!$K:$K,แผนผลิตตลาด!C:C,C102),"")</f>
        <v>0</v>
      </c>
    </row>
    <row r="103" spans="1:8">
      <c r="A103" s="153" t="str">
        <f>_xlfn.XLOOKUP(D103,Master_สายพาน!D:D,Master_สายพาน!E:E,"")</f>
        <v>Step3</v>
      </c>
      <c r="B103" s="141" t="str">
        <f>_xlfn.XLOOKUP(D103,Master_สายพาน!D:D,Master_สายพาน!B:B,"")</f>
        <v>เผาขา</v>
      </c>
      <c r="C103" s="132" t="str">
        <f>_xlfn.XLOOKUP(D103,Master_สายพาน!D:D,Master_สายพาน!C:C,"")</f>
        <v>23063196</v>
      </c>
      <c r="D103" s="133" t="s">
        <v>594</v>
      </c>
      <c r="E103" s="134">
        <f>IFERROR(SUMIFS('0010'!$Q:$Q,'0010'!$T:$T,$C103),"")</f>
        <v>41.72</v>
      </c>
      <c r="F103" s="183">
        <f>IFERROR(SUMIFS('20'!$Q:$Q,'20'!$T:$T,$C103),"")</f>
        <v>0</v>
      </c>
      <c r="G103" s="186">
        <f>IFERROR(SUMIFS('แผนผลิต LOTUS'!$K:$K,'แผนผลิต LOTUS'!C:C,C103),"")</f>
        <v>0</v>
      </c>
      <c r="H103" s="187">
        <f>IFERROR(SUMIFS(แผนผลิตตลาด!$K:$K,แผนผลิตตลาด!C:C,C103),"")</f>
        <v>0</v>
      </c>
    </row>
    <row r="104" spans="1:8">
      <c r="A104" s="153" t="str">
        <f>_xlfn.XLOOKUP(D104,Master_สายพาน!D:D,Master_สายพาน!E:E,"")</f>
        <v>Step3</v>
      </c>
      <c r="B104" s="141" t="str">
        <f>_xlfn.XLOOKUP(D104,Master_สายพาน!D:D,Master_สายพาน!B:B,"")</f>
        <v>เผาขา</v>
      </c>
      <c r="C104" s="132" t="str">
        <f>_xlfn.XLOOKUP(D104,Master_สายพาน!D:D,Master_สายพาน!C:C,"")</f>
        <v>23063197</v>
      </c>
      <c r="D104" s="133" t="s">
        <v>88</v>
      </c>
      <c r="E104" s="134">
        <f>IFERROR(SUMIFS('0010'!$Q:$Q,'0010'!$T:$T,$C104),"")</f>
        <v>161.29</v>
      </c>
      <c r="F104" s="183">
        <f>IFERROR(SUMIFS('20'!$Q:$Q,'20'!$T:$T,$C104),"")</f>
        <v>0</v>
      </c>
      <c r="G104" s="186">
        <f>IFERROR(SUMIFS('แผนผลิต LOTUS'!$K:$K,'แผนผลิต LOTUS'!C:C,C104),"")</f>
        <v>60</v>
      </c>
      <c r="H104" s="187">
        <f>IFERROR(SUMIFS(แผนผลิตตลาด!$K:$K,แผนผลิตตลาด!C:C,C104),"")</f>
        <v>0</v>
      </c>
    </row>
    <row r="105" spans="1:8">
      <c r="A105" s="153" t="str">
        <f>_xlfn.XLOOKUP(D105,Master_สายพาน!D:D,Master_สายพาน!E:E,"")</f>
        <v>Step3</v>
      </c>
      <c r="B105" s="141" t="str">
        <f>_xlfn.XLOOKUP(D105,Master_สายพาน!D:D,Master_สายพาน!B:B,"")</f>
        <v>เผาขา</v>
      </c>
      <c r="C105" s="132" t="str">
        <f>_xlfn.XLOOKUP(D105,Master_สายพาน!D:D,Master_สายพาน!C:C,"")</f>
        <v>23019173</v>
      </c>
      <c r="D105" s="133" t="s">
        <v>84</v>
      </c>
      <c r="E105" s="134">
        <f>IFERROR(SUMIFS('0010'!$Q:$Q,'0010'!$T:$T,$C105),"")</f>
        <v>8.23</v>
      </c>
      <c r="F105" s="183">
        <f>IFERROR(SUMIFS('20'!$Q:$Q,'20'!$T:$T,$C105),"")</f>
        <v>0</v>
      </c>
      <c r="G105" s="186">
        <f>IFERROR(SUMIFS('แผนผลิต LOTUS'!$K:$K,'แผนผลิต LOTUS'!C:C,C105),"")</f>
        <v>20</v>
      </c>
      <c r="H105" s="187">
        <f>IFERROR(SUMIFS(แผนผลิตตลาด!$K:$K,แผนผลิตตลาด!C:C,C105),"")</f>
        <v>31.77</v>
      </c>
    </row>
    <row r="106" spans="1:8">
      <c r="A106" s="153" t="str">
        <f>_xlfn.XLOOKUP(D106,Master_สายพาน!D:D,Master_สายพาน!E:E,"")</f>
        <v>Step3</v>
      </c>
      <c r="B106" s="141" t="str">
        <f>_xlfn.XLOOKUP(D106,Master_สายพาน!D:D,Master_สายพาน!B:B,"")</f>
        <v>เผาขา</v>
      </c>
      <c r="C106" s="132" t="str">
        <f>_xlfn.XLOOKUP(D106,Master_สายพาน!D:D,Master_สายพาน!C:C,"")</f>
        <v>23014036</v>
      </c>
      <c r="D106" s="133" t="s">
        <v>90</v>
      </c>
      <c r="E106" s="134">
        <f>IFERROR(SUMIFS('0010'!$Q:$Q,'0010'!$T:$T,$C106),"")</f>
        <v>897.8</v>
      </c>
      <c r="F106" s="183">
        <f>IFERROR(SUMIFS('20'!$Q:$Q,'20'!$T:$T,$C106),"")</f>
        <v>0</v>
      </c>
      <c r="G106" s="186">
        <f>IFERROR(SUMIFS('แผนผลิต LOTUS'!$K:$K,'แผนผลิต LOTUS'!C:C,C106),"")</f>
        <v>0</v>
      </c>
      <c r="H106" s="187">
        <f>IFERROR(SUMIFS(แผนผลิตตลาด!$K:$K,แผนผลิตตลาด!C:C,C106),"")</f>
        <v>0</v>
      </c>
    </row>
    <row r="107" spans="1:8">
      <c r="A107" s="153" t="str">
        <f>_xlfn.XLOOKUP(D107,Master_สายพาน!D:D,Master_สายพาน!E:E,"")</f>
        <v>Step3</v>
      </c>
      <c r="B107" s="141" t="str">
        <f>_xlfn.XLOOKUP(D107,Master_สายพาน!D:D,Master_สายพาน!B:B,"")</f>
        <v>เผาขา</v>
      </c>
      <c r="C107" s="132" t="str">
        <f>_xlfn.XLOOKUP(D107,Master_สายพาน!D:D,Master_สายพาน!C:C,"")</f>
        <v>23095543</v>
      </c>
      <c r="D107" s="136" t="s">
        <v>80</v>
      </c>
      <c r="E107" s="134">
        <f>IFERROR(SUMIFS('0010'!$Q:$Q,'0010'!$T:$T,$C107),"")</f>
        <v>27</v>
      </c>
      <c r="F107" s="183">
        <f>IFERROR(SUMIFS('20'!$Q:$Q,'20'!$T:$T,$C107),"")</f>
        <v>0</v>
      </c>
      <c r="G107" s="186">
        <f>IFERROR(SUMIFS('แผนผลิต LOTUS'!$K:$K,'แผนผลิต LOTUS'!C:C,C107),"")</f>
        <v>72</v>
      </c>
      <c r="H107" s="187">
        <f>IFERROR(SUMIFS(แผนผลิตตลาด!$K:$K,แผนผลิตตลาด!C:C,C107),"")</f>
        <v>0</v>
      </c>
    </row>
    <row r="108" spans="1:8">
      <c r="A108" s="153" t="str">
        <f>_xlfn.XLOOKUP(D108,Master_สายพาน!D:D,Master_สายพาน!E:E,"")</f>
        <v>Step3</v>
      </c>
      <c r="B108" s="141" t="str">
        <f>_xlfn.XLOOKUP(D108,Master_สายพาน!D:D,Master_สายพาน!B:B,"")</f>
        <v>เปิดหมู</v>
      </c>
      <c r="C108" s="132" t="str">
        <f>_xlfn.XLOOKUP(D108,Master_สายพาน!D:D,Master_สายพาน!C:C,"")</f>
        <v>23066316</v>
      </c>
      <c r="D108" s="133" t="s">
        <v>580</v>
      </c>
      <c r="E108" s="134">
        <f>IFERROR(SUMIFS('0010'!$Q:$Q,'0010'!$T:$T,$C108),"")</f>
        <v>0</v>
      </c>
      <c r="F108" s="183">
        <f>IFERROR(SUMIFS('20'!$Q:$Q,'20'!$T:$T,$C108),"")</f>
        <v>0</v>
      </c>
      <c r="G108" s="186">
        <f>IFERROR(SUMIFS('แผนผลิต LOTUS'!$K:$K,'แผนผลิต LOTUS'!C:C,C108),"")</f>
        <v>0</v>
      </c>
      <c r="H108" s="187">
        <f>IFERROR(SUMIFS(แผนผลิตตลาด!$K:$K,แผนผลิตตลาด!C:C,C108),"")</f>
        <v>19.999919999999999</v>
      </c>
    </row>
    <row r="109" spans="1:8">
      <c r="A109" s="153" t="str">
        <f>_xlfn.XLOOKUP(D109,Master_สายพาน!D:D,Master_สายพาน!E:E,"")</f>
        <v>Step3</v>
      </c>
      <c r="B109" s="141" t="str">
        <f>_xlfn.XLOOKUP(D109,Master_สายพาน!D:D,Master_สายพาน!B:B,"")</f>
        <v>เปิดหมู</v>
      </c>
      <c r="C109" s="132" t="str">
        <f>_xlfn.XLOOKUP(D109,Master_สายพาน!D:D,Master_สายพาน!C:C,"")</f>
        <v>23000175</v>
      </c>
      <c r="D109" s="133" t="s">
        <v>636</v>
      </c>
      <c r="E109" s="134">
        <f>IFERROR(SUMIFS('0010'!$Q:$Q,'0010'!$T:$T,$C109),"")</f>
        <v>15.74</v>
      </c>
      <c r="F109" s="183">
        <f>IFERROR(SUMIFS('20'!$Q:$Q,'20'!$T:$T,$C109),"")</f>
        <v>0</v>
      </c>
      <c r="G109" s="186">
        <f>IFERROR(SUMIFS('แผนผลิต LOTUS'!$K:$K,'แผนผลิต LOTUS'!C:C,C109),"")</f>
        <v>0</v>
      </c>
      <c r="H109" s="187">
        <f>IFERROR(SUMIFS(แผนผลิตตลาด!$K:$K,แผนผลิตตลาด!C:C,C109),"")</f>
        <v>0</v>
      </c>
    </row>
    <row r="110" spans="1:8">
      <c r="A110" s="153" t="str">
        <f>_xlfn.XLOOKUP(D110,Master_สายพาน!D:D,Master_สายพาน!E:E,"")</f>
        <v>Step1</v>
      </c>
      <c r="B110" s="141" t="str">
        <f>_xlfn.XLOOKUP(D110,Master_สายพาน!D:D,Master_สายพาน!B:B,"")</f>
        <v>เปิดหมู</v>
      </c>
      <c r="C110" s="132" t="str">
        <f>_xlfn.XLOOKUP(D110,Master_สายพาน!D:D,Master_สายพาน!C:C,"")</f>
        <v>23015321</v>
      </c>
      <c r="D110" s="136" t="s">
        <v>128</v>
      </c>
      <c r="E110" s="134">
        <f>IFERROR(SUMIFS('0010'!$Q:$Q,'0010'!$T:$T,$C110),"")</f>
        <v>0</v>
      </c>
      <c r="F110" s="183">
        <f>IFERROR(SUMIFS('20'!$Q:$Q,'20'!$T:$T,$C110),"")</f>
        <v>0</v>
      </c>
      <c r="G110" s="186">
        <f>IFERROR(SUMIFS('แผนผลิต LOTUS'!$K:$K,'แผนผลิต LOTUS'!C:C,C110),"")</f>
        <v>80</v>
      </c>
      <c r="H110" s="187">
        <f>IFERROR(SUMIFS(แผนผลิตตลาด!$K:$K,แผนผลิตตลาด!C:C,C110),"")</f>
        <v>3304</v>
      </c>
    </row>
    <row r="111" spans="1:8">
      <c r="A111" s="153" t="str">
        <f>_xlfn.XLOOKUP(D111,Master_สายพาน!D:D,Master_สายพาน!E:E,"")</f>
        <v>Step1</v>
      </c>
      <c r="B111" s="141" t="str">
        <f>_xlfn.XLOOKUP(D111,Master_สายพาน!D:D,Master_สายพาน!B:B,"")</f>
        <v>เครื่องใน</v>
      </c>
      <c r="C111" s="132" t="str">
        <f>_xlfn.XLOOKUP(D111,Master_สายพาน!D:D,Master_สายพาน!C:C,"")</f>
        <v>23000197</v>
      </c>
      <c r="D111" s="133" t="str" cm="1">
        <f t="array" ref="D111:D267">_xlfn._xlws.SORT(
  _xlfn.UNIQUE(
    _xlfn._xlws.FILTER(
      _xlfn.VSTACK(แผนผลิตตลาด!D5:D1140,'แผนผลิต LOTUS'!D5:D820),
      _xlfn.VSTACK(แผนผลิตตลาด!D5:D1140,'แผนผลิต LOTUS'!D5:D820)&lt;&gt;0
    )
  ),
1,1)</f>
        <v>เครื่องในชุด(หมู)</v>
      </c>
      <c r="E111" s="134">
        <f>IFERROR(SUMIFS('0010'!$Q:$Q,'0010'!$T:$T,$C111),"")</f>
        <v>0</v>
      </c>
      <c r="F111" s="183">
        <f>IFERROR(SUMIFS('20'!$Q:$Q,'20'!$T:$T,$C111),"")</f>
        <v>0</v>
      </c>
      <c r="G111" s="186">
        <f>IFERROR(SUMIFS('แผนผลิต LOTUS'!$K:$K,'แผนผลิต LOTUS'!C:C,C111),"")</f>
        <v>0</v>
      </c>
      <c r="H111" s="187">
        <f>IFERROR(SUMIFS(แผนผลิตตลาด!$K:$K,แผนผลิตตลาด!C:C,C111),"")</f>
        <v>3040</v>
      </c>
    </row>
    <row r="112" spans="1:8">
      <c r="A112" s="153" t="str">
        <f>_xlfn.XLOOKUP(D112,Master_สายพาน!D:D,Master_สายพาน!E:E,"")</f>
        <v>Step2</v>
      </c>
      <c r="B112" s="141" t="str">
        <f>_xlfn.XLOOKUP(D112,Master_สายพาน!D:D,Master_สายพาน!B:B,"")</f>
        <v>เครื่องใน</v>
      </c>
      <c r="C112" s="132" t="str">
        <f>_xlfn.XLOOKUP(D112,Master_สายพาน!D:D,Master_สายพาน!C:C,"")</f>
        <v>23107368</v>
      </c>
      <c r="D112" s="133" t="str">
        <v>เครื่องในชุด(หมู)แต่ง</v>
      </c>
      <c r="E112" s="134">
        <f>IFERROR(SUMIFS('0010'!$Q:$Q,'0010'!$T:$T,$C112),"")</f>
        <v>0</v>
      </c>
      <c r="F112" s="183">
        <f>IFERROR(SUMIFS('20'!$Q:$Q,'20'!$T:$T,$C112),"")</f>
        <v>0</v>
      </c>
      <c r="G112" s="186">
        <f>IFERROR(SUMIFS('แผนผลิต LOTUS'!$K:$K,'แผนผลิต LOTUS'!C:C,C112),"")</f>
        <v>0</v>
      </c>
      <c r="H112" s="187">
        <f>IFERROR(SUMIFS(แผนผลิตตลาด!$K:$K,แผนผลิตตลาด!C:C,C112),"")</f>
        <v>1378</v>
      </c>
    </row>
    <row r="113" spans="1:8">
      <c r="A113" s="153" t="str">
        <f>_xlfn.XLOOKUP(D113,Master_สายพาน!D:D,Master_สายพาน!E:E,"")</f>
        <v>Step2</v>
      </c>
      <c r="B113" s="141" t="str">
        <f>_xlfn.XLOOKUP(D113,Master_สายพาน!D:D,Master_สายพาน!B:B,"")</f>
        <v>ไหล่</v>
      </c>
      <c r="C113" s="132" t="str">
        <f>_xlfn.XLOOKUP(D113,Master_สายพาน!D:D,Master_สายพาน!C:C,"")</f>
        <v>23105755</v>
      </c>
      <c r="D113" s="133" t="str">
        <v>เซพแพ็ค สันคอหมู กก.ละ</v>
      </c>
      <c r="E113" s="134">
        <f>IFERROR(SUMIFS('0010'!$Q:$Q,'0010'!$T:$T,$C113),"")</f>
        <v>8.1999999999999993</v>
      </c>
      <c r="F113" s="183">
        <f>IFERROR(SUMIFS('20'!$Q:$Q,'20'!$T:$T,$C113),"")</f>
        <v>0</v>
      </c>
      <c r="G113" s="186">
        <f>IFERROR(SUMIFS('แผนผลิต LOTUS'!$K:$K,'แผนผลิต LOTUS'!C:C,C113),"")</f>
        <v>20</v>
      </c>
      <c r="H113" s="187">
        <f>IFERROR(SUMIFS(แผนผลิตตลาด!$K:$K,แผนผลิตตลาด!C:C,C113),"")</f>
        <v>0</v>
      </c>
    </row>
    <row r="114" spans="1:8">
      <c r="A114" s="153" t="str">
        <f>_xlfn.XLOOKUP(D114,Master_สายพาน!D:D,Master_สายพาน!E:E,"")</f>
        <v>Step3</v>
      </c>
      <c r="B114" s="141" t="str">
        <f>_xlfn.XLOOKUP(D114,Master_สายพาน!D:D,Master_สายพาน!B:B,"")</f>
        <v>ไหล่พิเศษ</v>
      </c>
      <c r="C114" s="132" t="str">
        <f>_xlfn.XLOOKUP(D114,Master_สายพาน!D:D,Master_สายพาน!C:C,"")</f>
        <v>23086963</v>
      </c>
      <c r="D114" s="133" t="str">
        <v>เนื้อแดงแต่งตัดชิ้น SIS กก.ละ</v>
      </c>
      <c r="E114" s="134">
        <f>IFERROR(SUMIFS('0010'!$Q:$Q,'0010'!$T:$T,$C114),"")</f>
        <v>6</v>
      </c>
      <c r="F114" s="183">
        <f>IFERROR(SUMIFS('20'!$Q:$Q,'20'!$T:$T,$C114),"")</f>
        <v>0</v>
      </c>
      <c r="G114" s="186">
        <f>IFERROR(SUMIFS('แผนผลิต LOTUS'!$K:$K,'แผนผลิต LOTUS'!C:C,C114),"")</f>
        <v>780</v>
      </c>
      <c r="H114" s="187">
        <f>IFERROR(SUMIFS(แผนผลิตตลาด!$K:$K,แผนผลิตตลาด!C:C,C114),"")</f>
        <v>0</v>
      </c>
    </row>
    <row r="115" spans="1:8">
      <c r="A115" s="153" t="str">
        <f>_xlfn.XLOOKUP(D115,Master_สายพาน!D:D,Master_สายพาน!E:E,"")</f>
        <v>Step3</v>
      </c>
      <c r="B115" s="141" t="str">
        <f>_xlfn.XLOOKUP(D115,Master_สายพาน!D:D,Master_สายพาน!B:B,"")</f>
        <v>สะโพกพิเศษ</v>
      </c>
      <c r="C115" s="132" t="str">
        <f>_xlfn.XLOOKUP(D115,Master_สายพาน!D:D,Master_สายพาน!C:C,"")</f>
        <v>23015189</v>
      </c>
      <c r="D115" s="133" t="str">
        <v>เนื้อแดงหั่นชิ้น</v>
      </c>
      <c r="E115" s="134">
        <f>IFERROR(SUMIFS('0010'!$Q:$Q,'0010'!$T:$T,$C115),"")</f>
        <v>0</v>
      </c>
      <c r="F115" s="183">
        <f>IFERROR(SUMIFS('20'!$Q:$Q,'20'!$T:$T,$C115),"")</f>
        <v>0</v>
      </c>
      <c r="G115" s="186">
        <f>IFERROR(SUMIFS('แผนผลิต LOTUS'!$K:$K,'แผนผลิต LOTUS'!C:C,C115),"")</f>
        <v>40</v>
      </c>
      <c r="H115" s="187">
        <f>IFERROR(SUMIFS(แผนผลิตตลาด!$K:$K,แผนผลิตตลาด!C:C,C115),"")</f>
        <v>55</v>
      </c>
    </row>
    <row r="116" spans="1:8">
      <c r="A116" s="153" t="str">
        <f>_xlfn.XLOOKUP(D116,Master_สายพาน!D:D,Master_สายพาน!E:E,"")</f>
        <v/>
      </c>
      <c r="B116" s="141" t="str">
        <f>_xlfn.XLOOKUP(D116,Master_สายพาน!D:D,Master_สายพาน!B:B,"")</f>
        <v/>
      </c>
      <c r="C116" s="132" t="str">
        <f>_xlfn.XLOOKUP(D116,Master_สายพาน!D:D,Master_สายพาน!C:C,"")</f>
        <v/>
      </c>
      <c r="D116" s="133" t="str">
        <v>เนื้อไหล่-IN</v>
      </c>
      <c r="E116" s="134">
        <f>IFERROR(SUMIFS('0010'!$Q:$Q,'0010'!$T:$T,$C116),"")</f>
        <v>0</v>
      </c>
      <c r="F116" s="183">
        <f>IFERROR(SUMIFS('20'!$Q:$Q,'20'!$T:$T,$C116),"")</f>
        <v>0</v>
      </c>
      <c r="G116" s="186">
        <f>IFERROR(SUMIFS('แผนผลิต LOTUS'!$K:$K,'แผนผลิต LOTUS'!C:C,C116),"")</f>
        <v>0</v>
      </c>
      <c r="H116" s="187">
        <f>IFERROR(SUMIFS(แผนผลิตตลาด!$K:$K,แผนผลิตตลาด!C:C,C116),"")</f>
        <v>0</v>
      </c>
    </row>
    <row r="117" spans="1:8">
      <c r="A117" s="153" t="str">
        <f>_xlfn.XLOOKUP(D117,Master_สายพาน!D:D,Master_สายพาน!E:E,"")</f>
        <v>Step3</v>
      </c>
      <c r="B117" s="141" t="str">
        <f>_xlfn.XLOOKUP(D117,Master_สายพาน!D:D,Master_สายพาน!B:B,"")</f>
        <v>ไหล่พิเศษ</v>
      </c>
      <c r="C117" s="132" t="str">
        <f>_xlfn.XLOOKUP(D117,Master_สายพาน!D:D,Master_สายพาน!C:C,"")</f>
        <v>23000127</v>
      </c>
      <c r="D117" s="133" t="str">
        <v>เนื้อไหล่ติดหนัง</v>
      </c>
      <c r="E117" s="134">
        <f>IFERROR(SUMIFS('0010'!$Q:$Q,'0010'!$T:$T,$C117),"")</f>
        <v>178.8</v>
      </c>
      <c r="F117" s="183">
        <f>IFERROR(SUMIFS('20'!$Q:$Q,'20'!$T:$T,$C117),"")</f>
        <v>0</v>
      </c>
      <c r="G117" s="186">
        <f>IFERROR(SUMIFS('แผนผลิต LOTUS'!$K:$K,'แผนผลิต LOTUS'!C:C,C117),"")</f>
        <v>0</v>
      </c>
      <c r="H117" s="187">
        <f>IFERROR(SUMIFS(แผนผลิตตลาด!$K:$K,แผนผลิตตลาด!C:C,C117),"")</f>
        <v>0</v>
      </c>
    </row>
    <row r="118" spans="1:8">
      <c r="A118" s="153" t="str">
        <f>_xlfn.XLOOKUP(D118,Master_สายพาน!D:D,Master_สายพาน!E:E,"")</f>
        <v>Step3</v>
      </c>
      <c r="B118" s="141" t="str">
        <f>_xlfn.XLOOKUP(D118,Master_สายพาน!D:D,Master_สายพาน!B:B,"")</f>
        <v>ไหล่พิเศษ</v>
      </c>
      <c r="C118" s="132" t="str">
        <f>_xlfn.XLOOKUP(D118,Master_สายพาน!D:D,Master_สายพาน!C:C,"")</f>
        <v>23086658</v>
      </c>
      <c r="D118" s="133" t="str">
        <v>เนื้อไหล่ติดหนังสไลด์</v>
      </c>
      <c r="E118" s="134">
        <f>IFERROR(SUMIFS('0010'!$Q:$Q,'0010'!$T:$T,$C118),"")</f>
        <v>30</v>
      </c>
      <c r="F118" s="183">
        <f>IFERROR(SUMIFS('20'!$Q:$Q,'20'!$T:$T,$C118),"")</f>
        <v>0</v>
      </c>
      <c r="G118" s="186">
        <f>IFERROR(SUMIFS('แผนผลิต LOTUS'!$K:$K,'แผนผลิต LOTUS'!C:C,C118),"")</f>
        <v>65</v>
      </c>
      <c r="H118" s="187">
        <f>IFERROR(SUMIFS(แผนผลิตตลาด!$K:$K,แผนผลิตตลาด!C:C,C118),"")</f>
        <v>0</v>
      </c>
    </row>
    <row r="119" spans="1:8">
      <c r="A119" s="153" t="str">
        <f>_xlfn.XLOOKUP(D119,Master_สายพาน!D:D,Master_สายพาน!E:E,"")</f>
        <v>Step3</v>
      </c>
      <c r="B119" s="141" t="str">
        <f>_xlfn.XLOOKUP(D119,Master_สายพาน!D:D,Master_สายพาน!B:B,"")</f>
        <v>เลาะขา</v>
      </c>
      <c r="C119" s="132" t="str">
        <f>_xlfn.XLOOKUP(D119,Master_สายพาน!D:D,Master_สายพาน!C:C,"")</f>
        <v>23000168</v>
      </c>
      <c r="D119" s="133" t="str">
        <v>เนื้อขาเลาะ</v>
      </c>
      <c r="E119" s="134">
        <f>IFERROR(SUMIFS('0010'!$Q:$Q,'0010'!$T:$T,$C119),"")</f>
        <v>25</v>
      </c>
      <c r="F119" s="183">
        <f>IFERROR(SUMIFS('20'!$Q:$Q,'20'!$T:$T,$C119),"")</f>
        <v>0</v>
      </c>
      <c r="G119" s="186">
        <f>IFERROR(SUMIFS('แผนผลิต LOTUS'!$K:$K,'แผนผลิต LOTUS'!C:C,C119),"")</f>
        <v>0</v>
      </c>
      <c r="H119" s="187">
        <f>IFERROR(SUMIFS(แผนผลิตตลาด!$K:$K,แผนผลิตตลาด!C:C,C119),"")</f>
        <v>0</v>
      </c>
    </row>
    <row r="120" spans="1:8">
      <c r="A120" s="153" t="str">
        <f>_xlfn.XLOOKUP(D120,Master_สายพาน!D:D,Master_สายพาน!E:E,"")</f>
        <v>Step3</v>
      </c>
      <c r="B120" s="141" t="str">
        <f>_xlfn.XLOOKUP(D120,Master_สายพาน!D:D,Master_สายพาน!B:B,"")</f>
        <v>สะโพกพิเศษ</v>
      </c>
      <c r="C120" s="132" t="str">
        <f>_xlfn.XLOOKUP(D120,Master_สายพาน!D:D,Master_สายพาน!C:C,"")</f>
        <v>23095547</v>
      </c>
      <c r="D120" s="133" t="str">
        <v>เนื้อหมูหั่นชิ้น (SIS) กก. ละ</v>
      </c>
      <c r="E120" s="134">
        <f>IFERROR(SUMIFS('0010'!$Q:$Q,'0010'!$T:$T,$C120),"")</f>
        <v>3</v>
      </c>
      <c r="F120" s="183">
        <f>IFERROR(SUMIFS('20'!$Q:$Q,'20'!$T:$T,$C120),"")</f>
        <v>0</v>
      </c>
      <c r="G120" s="186">
        <f>IFERROR(SUMIFS('แผนผลิต LOTUS'!$K:$K,'แผนผลิต LOTUS'!C:C,C120),"")</f>
        <v>342</v>
      </c>
      <c r="H120" s="187">
        <f>IFERROR(SUMIFS(แผนผลิตตลาด!$K:$K,แผนผลิตตลาด!C:C,C120),"")</f>
        <v>0</v>
      </c>
    </row>
    <row r="121" spans="1:8">
      <c r="A121" s="153" t="str">
        <f>_xlfn.XLOOKUP(D121,Master_สายพาน!D:D,Master_สายพาน!E:E,"")</f>
        <v/>
      </c>
      <c r="B121" s="141" t="str">
        <f>_xlfn.XLOOKUP(D121,Master_สายพาน!D:D,Master_สายพาน!B:B,"")</f>
        <v/>
      </c>
      <c r="C121" s="132" t="str">
        <f>_xlfn.XLOOKUP(D121,Master_สายพาน!D:D,Master_สายพาน!C:C,"")</f>
        <v/>
      </c>
      <c r="D121" s="136" t="str">
        <v>เลือดก้อน(หมู)-CP</v>
      </c>
      <c r="E121" s="134">
        <f>IFERROR(SUMIFS('0010'!$Q:$Q,'0010'!$T:$T,$C121),"")</f>
        <v>0</v>
      </c>
      <c r="F121" s="183">
        <f>IFERROR(SUMIFS('20'!$Q:$Q,'20'!$T:$T,$C121),"")</f>
        <v>0</v>
      </c>
      <c r="G121" s="186">
        <f>IFERROR(SUMIFS('แผนผลิต LOTUS'!$K:$K,'แผนผลิต LOTUS'!C:C,C121),"")</f>
        <v>0</v>
      </c>
      <c r="H121" s="187">
        <f>IFERROR(SUMIFS(แผนผลิตตลาด!$K:$K,แผนผลิตตลาด!C:C,C121),"")</f>
        <v>0</v>
      </c>
    </row>
    <row r="122" spans="1:8">
      <c r="A122" s="153" t="str">
        <f>_xlfn.XLOOKUP(D122,Master_สายพาน!D:D,Master_สายพาน!E:E,"")</f>
        <v>Step2</v>
      </c>
      <c r="B122" s="141" t="str">
        <f>_xlfn.XLOOKUP(D122,Master_สายพาน!D:D,Master_สายพาน!B:B,"")</f>
        <v>ต้มเลือด</v>
      </c>
      <c r="C122" s="132" t="str">
        <f>_xlfn.XLOOKUP(D122,Master_สายพาน!D:D,Master_สายพาน!C:C,"")</f>
        <v>23067920</v>
      </c>
      <c r="D122" s="136" t="str">
        <v>เลือดก้อนTT</v>
      </c>
      <c r="E122" s="134">
        <f>IFERROR(SUMIFS('0010'!$Q:$Q,'0010'!$T:$T,$C122),"")</f>
        <v>11</v>
      </c>
      <c r="F122" s="183">
        <f>IFERROR(SUMIFS('20'!$Q:$Q,'20'!$T:$T,$C122),"")</f>
        <v>0</v>
      </c>
      <c r="G122" s="186">
        <f>IFERROR(SUMIFS('แผนผลิต LOTUS'!$K:$K,'แผนผลิต LOTUS'!C:C,C122),"")</f>
        <v>5</v>
      </c>
      <c r="H122" s="187">
        <f>IFERROR(SUMIFS(แผนผลิตตลาด!$K:$K,แผนผลิตตลาด!C:C,C122),"")</f>
        <v>204</v>
      </c>
    </row>
    <row r="123" spans="1:8">
      <c r="A123" s="153" t="str">
        <f>_xlfn.XLOOKUP(D123,Master_สายพาน!D:D,Master_สายพาน!E:E,"")</f>
        <v>Step2</v>
      </c>
      <c r="B123" s="141" t="str">
        <f>_xlfn.XLOOKUP(D123,Master_สายพาน!D:D,Master_สายพาน!B:B,"")</f>
        <v>ต้มเลือด</v>
      </c>
      <c r="C123" s="132" t="str">
        <f>_xlfn.XLOOKUP(D123,Master_สายพาน!D:D,Master_สายพาน!C:C,"")</f>
        <v>23084674</v>
      </c>
      <c r="D123" s="133" t="str">
        <v>เลือดหมูก้อนปรุงรสพาสเจอร์ไรซ์400กรัม-C</v>
      </c>
      <c r="E123" s="134">
        <f>IFERROR(SUMIFS('0010'!$Q:$Q,'0010'!$T:$T,$C123),"")</f>
        <v>104.4</v>
      </c>
      <c r="F123" s="183">
        <f>IFERROR(SUMIFS('20'!$Q:$Q,'20'!$T:$T,$C123),"")</f>
        <v>0</v>
      </c>
      <c r="G123" s="186">
        <f>IFERROR(SUMIFS('แผนผลิต LOTUS'!$K:$K,'แผนผลิต LOTUS'!C:C,C123),"")</f>
        <v>55.999999999999993</v>
      </c>
      <c r="H123" s="187">
        <f>IFERROR(SUMIFS(แผนผลิตตลาด!$K:$K,แผนผลิตตลาด!C:C,C123),"")</f>
        <v>0</v>
      </c>
    </row>
    <row r="124" spans="1:8">
      <c r="A124" s="153" t="str">
        <f>_xlfn.XLOOKUP(D124,Master_สายพาน!D:D,Master_สายพาน!E:E,"")</f>
        <v>Step2</v>
      </c>
      <c r="B124" s="141" t="str">
        <f>_xlfn.XLOOKUP(D124,Master_สายพาน!D:D,Master_สายพาน!B:B,"")</f>
        <v>ต้มเลือด</v>
      </c>
      <c r="C124" s="132" t="str">
        <f>_xlfn.XLOOKUP(D124,Master_สายพาน!D:D,Master_สายพาน!C:C,"")</f>
        <v>23015390</v>
      </c>
      <c r="D124" s="133" t="str">
        <v>เลือดหมูสด</v>
      </c>
      <c r="E124" s="134">
        <f>IFERROR(SUMIFS('0010'!$Q:$Q,'0010'!$T:$T,$C124),"")</f>
        <v>0</v>
      </c>
      <c r="F124" s="183">
        <f>IFERROR(SUMIFS('20'!$Q:$Q,'20'!$T:$T,$C124),"")</f>
        <v>0</v>
      </c>
      <c r="G124" s="186">
        <f>IFERROR(SUMIFS('แผนผลิต LOTUS'!$K:$K,'แผนผลิต LOTUS'!C:C,C124),"")</f>
        <v>0</v>
      </c>
      <c r="H124" s="187">
        <f>IFERROR(SUMIFS(แผนผลิตตลาด!$K:$K,แผนผลิตตลาด!C:C,C124),"")</f>
        <v>332</v>
      </c>
    </row>
    <row r="125" spans="1:8">
      <c r="A125" s="153" t="str">
        <f>_xlfn.XLOOKUP(D125,Master_สายพาน!D:D,Master_สายพาน!E:E,"")</f>
        <v>Step3</v>
      </c>
      <c r="B125" s="141" t="str">
        <f>_xlfn.XLOOKUP(D125,Master_สายพาน!D:D,Master_สายพาน!B:B,"")</f>
        <v>เศษ</v>
      </c>
      <c r="C125" s="132" t="str">
        <f>_xlfn.XLOOKUP(D125,Master_สายพาน!D:D,Master_สายพาน!C:C,"")</f>
        <v>23015269</v>
      </c>
      <c r="D125" s="133" t="str">
        <v>เศษซี่โครง</v>
      </c>
      <c r="E125" s="134">
        <f>IFERROR(SUMIFS('0010'!$Q:$Q,'0010'!$T:$T,$C125),"")</f>
        <v>42.61</v>
      </c>
      <c r="F125" s="183">
        <f>IFERROR(SUMIFS('20'!$Q:$Q,'20'!$T:$T,$C125),"")</f>
        <v>0</v>
      </c>
      <c r="G125" s="186">
        <f>IFERROR(SUMIFS('แผนผลิต LOTUS'!$K:$K,'แผนผลิต LOTUS'!C:C,C125),"")</f>
        <v>0</v>
      </c>
      <c r="H125" s="187">
        <f>IFERROR(SUMIFS(แผนผลิตตลาด!$K:$K,แผนผลิตตลาด!C:C,C125),"")</f>
        <v>0</v>
      </c>
    </row>
    <row r="126" spans="1:8">
      <c r="A126" s="153" t="str">
        <f>_xlfn.XLOOKUP(D126,Master_สายพาน!D:D,Master_สายพาน!E:E,"")</f>
        <v>Step3</v>
      </c>
      <c r="B126" s="141" t="str">
        <f>_xlfn.XLOOKUP(D126,Master_สายพาน!D:D,Master_สายพาน!B:B,"")</f>
        <v>เศษ</v>
      </c>
      <c r="C126" s="132" t="str">
        <f>_xlfn.XLOOKUP(D126,Master_สายพาน!D:D,Master_สายพาน!C:C,"")</f>
        <v>23057696</v>
      </c>
      <c r="D126" s="133" t="str">
        <v>เศษมันTT</v>
      </c>
      <c r="E126" s="134">
        <f>IFERROR(SUMIFS('0010'!$Q:$Q,'0010'!$T:$T,$C126),"")</f>
        <v>958.65</v>
      </c>
      <c r="F126" s="183">
        <f>IFERROR(SUMIFS('20'!$Q:$Q,'20'!$T:$T,$C126),"")</f>
        <v>0</v>
      </c>
      <c r="G126" s="186">
        <f>IFERROR(SUMIFS('แผนผลิต LOTUS'!$K:$K,'แผนผลิต LOTUS'!C:C,C126),"")</f>
        <v>0</v>
      </c>
      <c r="H126" s="187">
        <f>IFERROR(SUMIFS(แผนผลิตตลาด!$K:$K,แผนผลิตตลาด!C:C,C126),"")</f>
        <v>0</v>
      </c>
    </row>
    <row r="127" spans="1:8">
      <c r="A127" s="153" t="str">
        <f>_xlfn.XLOOKUP(D127,Master_สายพาน!D:D,Master_สายพาน!E:E,"")</f>
        <v>Step2</v>
      </c>
      <c r="B127" s="141" t="str">
        <f>_xlfn.XLOOKUP(D127,Master_สายพาน!D:D,Master_สายพาน!B:B,"")</f>
        <v>เศษ</v>
      </c>
      <c r="C127" s="132" t="str">
        <f>_xlfn.XLOOKUP(D127,Master_สายพาน!D:D,Master_สายพาน!C:C,"")</f>
        <v>23067921</v>
      </c>
      <c r="D127" s="136" t="str">
        <v>เศษมันติดหนังTT</v>
      </c>
      <c r="E127" s="134">
        <f>IFERROR(SUMIFS('0010'!$Q:$Q,'0010'!$T:$T,$C127),"")</f>
        <v>280.04000000000002</v>
      </c>
      <c r="F127" s="183">
        <f>IFERROR(SUMIFS('20'!$Q:$Q,'20'!$T:$T,$C127),"")</f>
        <v>0</v>
      </c>
      <c r="G127" s="186">
        <f>IFERROR(SUMIFS('แผนผลิต LOTUS'!$K:$K,'แผนผลิต LOTUS'!C:C,C127),"")</f>
        <v>15</v>
      </c>
      <c r="H127" s="187">
        <f>IFERROR(SUMIFS(แผนผลิตตลาด!$K:$K,แผนผลิตตลาด!C:C,C127),"")</f>
        <v>0</v>
      </c>
    </row>
    <row r="128" spans="1:8">
      <c r="A128" s="153" t="str">
        <f>_xlfn.XLOOKUP(D128,Master_สายพาน!D:D,Master_สายพาน!E:E,"")</f>
        <v>Step3</v>
      </c>
      <c r="B128" s="141" t="str">
        <f>_xlfn.XLOOKUP(D128,Master_สายพาน!D:D,Master_สายพาน!B:B,"")</f>
        <v>เศษ</v>
      </c>
      <c r="C128" s="132" t="str">
        <f>_xlfn.XLOOKUP(D128,Master_สายพาน!D:D,Master_สายพาน!C:C,"")</f>
        <v>23078867</v>
      </c>
      <c r="D128" s="133" t="str">
        <v>เศษสามชั้นสไลด์</v>
      </c>
      <c r="E128" s="134">
        <f>IFERROR(SUMIFS('0010'!$Q:$Q,'0010'!$T:$T,$C128),"")</f>
        <v>70</v>
      </c>
      <c r="F128" s="183">
        <f>IFERROR(SUMIFS('20'!$Q:$Q,'20'!$T:$T,$C128),"")</f>
        <v>0</v>
      </c>
      <c r="G128" s="186">
        <f>IFERROR(SUMIFS('แผนผลิต LOTUS'!$K:$K,'แผนผลิต LOTUS'!C:C,C128),"")</f>
        <v>10</v>
      </c>
      <c r="H128" s="187">
        <f>IFERROR(SUMIFS(แผนผลิตตลาด!$K:$K,แผนผลิตตลาด!C:C,C128),"")</f>
        <v>650</v>
      </c>
    </row>
    <row r="129" spans="1:8">
      <c r="A129" s="153" t="str">
        <f>_xlfn.XLOOKUP(D129,Master_สายพาน!D:D,Master_สายพาน!E:E,"")</f>
        <v>Step2</v>
      </c>
      <c r="B129" s="141" t="str">
        <f>_xlfn.XLOOKUP(D129,Master_สายพาน!D:D,Master_สายพาน!B:B,"")</f>
        <v>เศษ</v>
      </c>
      <c r="C129" s="132" t="str">
        <f>_xlfn.XLOOKUP(D129,Master_สายพาน!D:D,Master_สายพาน!C:C,"")</f>
        <v>23063344</v>
      </c>
      <c r="D129" s="133" t="str">
        <v>เศษหนังTT</v>
      </c>
      <c r="E129" s="134">
        <f>IFERROR(SUMIFS('0010'!$Q:$Q,'0010'!$T:$T,$C129),"")</f>
        <v>68.08</v>
      </c>
      <c r="F129" s="183">
        <f>IFERROR(SUMIFS('20'!$Q:$Q,'20'!$T:$T,$C129),"")</f>
        <v>0</v>
      </c>
      <c r="G129" s="186">
        <f>IFERROR(SUMIFS('แผนผลิต LOTUS'!$K:$K,'แผนผลิต LOTUS'!C:C,C129),"")</f>
        <v>0</v>
      </c>
      <c r="H129" s="187">
        <f>IFERROR(SUMIFS(แผนผลิตตลาด!$K:$K,แผนผลิตตลาด!C:C,C129),"")</f>
        <v>71.92</v>
      </c>
    </row>
    <row r="130" spans="1:8">
      <c r="A130" s="153" t="str">
        <f>_xlfn.XLOOKUP(D130,Master_สายพาน!D:D,Master_สายพาน!E:E,"")</f>
        <v/>
      </c>
      <c r="B130" s="141" t="str">
        <f>_xlfn.XLOOKUP(D130,Master_สายพาน!D:D,Master_สายพาน!B:B,"")</f>
        <v/>
      </c>
      <c r="C130" s="132" t="str">
        <f>_xlfn.XLOOKUP(D130,Master_สายพาน!D:D,Master_สายพาน!C:C,"")</f>
        <v/>
      </c>
      <c r="D130" s="133" t="str">
        <v>ไต (Freeze)</v>
      </c>
      <c r="E130" s="134">
        <f>IFERROR(SUMIFS('0010'!$Q:$Q,'0010'!$T:$T,$C130),"")</f>
        <v>0</v>
      </c>
      <c r="F130" s="183">
        <f>IFERROR(SUMIFS('20'!$Q:$Q,'20'!$T:$T,$C130),"")</f>
        <v>0</v>
      </c>
      <c r="G130" s="186">
        <f>IFERROR(SUMIFS('แผนผลิต LOTUS'!$K:$K,'แผนผลิต LOTUS'!C:C,C130),"")</f>
        <v>0</v>
      </c>
      <c r="H130" s="187">
        <f>IFERROR(SUMIFS(แผนผลิตตลาด!$K:$K,แผนผลิตตลาด!C:C,C130),"")</f>
        <v>0</v>
      </c>
    </row>
    <row r="131" spans="1:8">
      <c r="A131" s="153" t="str">
        <f>_xlfn.XLOOKUP(D131,Master_สายพาน!D:D,Master_สายพาน!E:E,"")</f>
        <v>Step1</v>
      </c>
      <c r="B131" s="141" t="str">
        <f>_xlfn.XLOOKUP(D131,Master_สายพาน!D:D,Master_สายพาน!B:B,"")</f>
        <v>เครื่องใน</v>
      </c>
      <c r="C131" s="132" t="str">
        <f>_xlfn.XLOOKUP(D131,Master_สายพาน!D:D,Master_สายพาน!C:C,"")</f>
        <v>23000194</v>
      </c>
      <c r="D131" s="133" t="str">
        <v>ไตหมู</v>
      </c>
      <c r="E131" s="134">
        <f>IFERROR(SUMIFS('0010'!$Q:$Q,'0010'!$T:$T,$C131),"")</f>
        <v>0</v>
      </c>
      <c r="F131" s="183">
        <f>IFERROR(SUMIFS('20'!$Q:$Q,'20'!$T:$T,$C131),"")</f>
        <v>0</v>
      </c>
      <c r="G131" s="186">
        <f>IFERROR(SUMIFS('แผนผลิต LOTUS'!$K:$K,'แผนผลิต LOTUS'!C:C,C131),"")</f>
        <v>8</v>
      </c>
      <c r="H131" s="187">
        <f>IFERROR(SUMIFS(แผนผลิตตลาด!$K:$K,แผนผลิตตลาด!C:C,C131),"")</f>
        <v>204</v>
      </c>
    </row>
    <row r="132" spans="1:8">
      <c r="A132" s="153" t="str">
        <f>_xlfn.XLOOKUP(D132,Master_สายพาน!D:D,Master_สายพาน!E:E,"")</f>
        <v>Step3</v>
      </c>
      <c r="B132" s="141" t="str">
        <f>_xlfn.XLOOKUP(D132,Master_สายพาน!D:D,Master_สายพาน!B:B,"")</f>
        <v>เครื่องใน</v>
      </c>
      <c r="C132" s="132" t="str">
        <f>_xlfn.XLOOKUP(D132,Master_สายพาน!D:D,Master_สายพาน!C:C,"")</f>
        <v>23095558</v>
      </c>
      <c r="D132" s="133" t="str">
        <v>ไตหมู (SIS) กก. ละ</v>
      </c>
      <c r="E132" s="134">
        <f>IFERROR(SUMIFS('0010'!$Q:$Q,'0010'!$T:$T,$C132),"")</f>
        <v>0</v>
      </c>
      <c r="F132" s="183">
        <f>IFERROR(SUMIFS('20'!$Q:$Q,'20'!$T:$T,$C132),"")</f>
        <v>0</v>
      </c>
      <c r="G132" s="186">
        <f>IFERROR(SUMIFS('แผนผลิต LOTUS'!$K:$K,'แผนผลิต LOTUS'!C:C,C132),"")</f>
        <v>3</v>
      </c>
      <c r="H132" s="187">
        <f>IFERROR(SUMIFS(แผนผลิตตลาด!$K:$K,แผนผลิตตลาด!C:C,C132),"")</f>
        <v>0</v>
      </c>
    </row>
    <row r="133" spans="1:8">
      <c r="A133" s="153" t="str">
        <f>_xlfn.XLOOKUP(D133,Master_สายพาน!D:D,Master_สายพาน!E:E,"")</f>
        <v>Step1</v>
      </c>
      <c r="B133" s="141" t="str">
        <f>_xlfn.XLOOKUP(D133,Master_สายพาน!D:D,Master_สายพาน!B:B,"")</f>
        <v>เครื่องใน</v>
      </c>
      <c r="C133" s="132" t="str">
        <f>_xlfn.XLOOKUP(D133,Master_สายพาน!D:D,Master_สายพาน!C:C,"")</f>
        <v>23015350</v>
      </c>
      <c r="D133" s="133" t="str">
        <v>ไส้ใหญ่</v>
      </c>
      <c r="E133" s="134">
        <f>IFERROR(SUMIFS('0010'!$Q:$Q,'0010'!$T:$T,$C133),"")</f>
        <v>0</v>
      </c>
      <c r="F133" s="183">
        <f>IFERROR(SUMIFS('20'!$Q:$Q,'20'!$T:$T,$C133),"")</f>
        <v>0</v>
      </c>
      <c r="G133" s="186">
        <f>IFERROR(SUMIFS('แผนผลิต LOTUS'!$K:$K,'แผนผลิต LOTUS'!C:C,C133),"")</f>
        <v>5</v>
      </c>
      <c r="H133" s="187">
        <f>IFERROR(SUMIFS(แผนผลิตตลาด!$K:$K,แผนผลิตตลาด!C:C,C133),"")</f>
        <v>595</v>
      </c>
    </row>
    <row r="134" spans="1:8">
      <c r="A134" s="153" t="str">
        <f>_xlfn.XLOOKUP(D134,Master_สายพาน!D:D,Master_สายพาน!E:E,"")</f>
        <v/>
      </c>
      <c r="B134" s="141" t="str">
        <f>_xlfn.XLOOKUP(D134,Master_สายพาน!D:D,Master_สายพาน!B:B,"")</f>
        <v/>
      </c>
      <c r="C134" s="132" t="str">
        <f>_xlfn.XLOOKUP(D134,Master_สายพาน!D:D,Master_สายพาน!C:C,"")</f>
        <v/>
      </c>
      <c r="D134" s="133" t="str">
        <v>ไส้ใหญ่ (Freeze)</v>
      </c>
      <c r="E134" s="134">
        <f>IFERROR(SUMIFS('0010'!$Q:$Q,'0010'!$T:$T,$C134),"")</f>
        <v>0</v>
      </c>
      <c r="F134" s="183">
        <f>IFERROR(SUMIFS('20'!$Q:$Q,'20'!$T:$T,$C134),"")</f>
        <v>0</v>
      </c>
      <c r="G134" s="186">
        <f>IFERROR(SUMIFS('แผนผลิต LOTUS'!$K:$K,'แผนผลิต LOTUS'!C:C,C134),"")</f>
        <v>0</v>
      </c>
      <c r="H134" s="187">
        <f>IFERROR(SUMIFS(แผนผลิตตลาด!$K:$K,แผนผลิตตลาด!C:C,C134),"")</f>
        <v>0</v>
      </c>
    </row>
    <row r="135" spans="1:8">
      <c r="A135" s="153" t="str">
        <f>_xlfn.XLOOKUP(D135,Master_สายพาน!D:D,Master_สายพาน!E:E,"")</f>
        <v>Step3</v>
      </c>
      <c r="B135" s="141" t="str">
        <f>_xlfn.XLOOKUP(D135,Master_สายพาน!D:D,Master_สายพาน!B:B,"")</f>
        <v>ลวก</v>
      </c>
      <c r="C135" s="132" t="str">
        <f>_xlfn.XLOOKUP(D135,Master_สายพาน!D:D,Master_สายพาน!C:C,"")</f>
        <v>23000192</v>
      </c>
      <c r="D135" s="133" t="str">
        <v>ไส้ใหญ่(ลวก)</v>
      </c>
      <c r="E135" s="134">
        <f>IFERROR(SUMIFS('0010'!$Q:$Q,'0010'!$T:$T,$C135),"")</f>
        <v>0</v>
      </c>
      <c r="F135" s="183">
        <f>IFERROR(SUMIFS('20'!$Q:$Q,'20'!$T:$T,$C135),"")</f>
        <v>0</v>
      </c>
      <c r="G135" s="186">
        <f>IFERROR(SUMIFS('แผนผลิต LOTUS'!$K:$K,'แผนผลิต LOTUS'!C:C,C135),"")</f>
        <v>28</v>
      </c>
      <c r="H135" s="187">
        <f>IFERROR(SUMIFS(แผนผลิตตลาด!$K:$K,แผนผลิตตลาด!C:C,C135),"")</f>
        <v>60</v>
      </c>
    </row>
    <row r="136" spans="1:8">
      <c r="A136" s="153" t="str">
        <f>_xlfn.XLOOKUP(D136,Master_สายพาน!D:D,Master_สายพาน!E:E,"")</f>
        <v>Step1</v>
      </c>
      <c r="B136" s="141" t="str">
        <f>_xlfn.XLOOKUP(D136,Master_สายพาน!D:D,Master_สายพาน!B:B,"")</f>
        <v>เครื่องใน</v>
      </c>
      <c r="C136" s="132" t="str">
        <f>_xlfn.XLOOKUP(D136,Master_สายพาน!D:D,Master_สายพาน!C:C,"")</f>
        <v>23000181</v>
      </c>
      <c r="D136" s="133" t="str">
        <v>ไส้ขม</v>
      </c>
      <c r="E136" s="134">
        <f>IFERROR(SUMIFS('0010'!$Q:$Q,'0010'!$T:$T,$C136),"")</f>
        <v>0</v>
      </c>
      <c r="F136" s="183">
        <f>IFERROR(SUMIFS('20'!$Q:$Q,'20'!$T:$T,$C136),"")</f>
        <v>0</v>
      </c>
      <c r="G136" s="186">
        <f>IFERROR(SUMIFS('แผนผลิต LOTUS'!$K:$K,'แผนผลิต LOTUS'!C:C,C136),"")</f>
        <v>4</v>
      </c>
      <c r="H136" s="187">
        <f>IFERROR(SUMIFS(แผนผลิตตลาด!$K:$K,แผนผลิตตลาด!C:C,C136),"")</f>
        <v>722</v>
      </c>
    </row>
    <row r="137" spans="1:8">
      <c r="A137" s="153" t="str">
        <f>_xlfn.XLOOKUP(D137,Master_สายพาน!D:D,Master_สายพาน!E:E,"")</f>
        <v/>
      </c>
      <c r="B137" s="141" t="str">
        <f>_xlfn.XLOOKUP(D137,Master_สายพาน!D:D,Master_สายพาน!B:B,"")</f>
        <v/>
      </c>
      <c r="C137" s="132" t="str">
        <f>_xlfn.XLOOKUP(D137,Master_สายพาน!D:D,Master_สายพาน!C:C,"")</f>
        <v/>
      </c>
      <c r="D137" s="133" t="str">
        <v>ไส้ขม (Freeze)</v>
      </c>
      <c r="E137" s="134">
        <f>IFERROR(SUMIFS('0010'!$Q:$Q,'0010'!$T:$T,$C137),"")</f>
        <v>0</v>
      </c>
      <c r="F137" s="183">
        <f>IFERROR(SUMIFS('20'!$Q:$Q,'20'!$T:$T,$C137),"")</f>
        <v>0</v>
      </c>
      <c r="G137" s="186">
        <f>IFERROR(SUMIFS('แผนผลิต LOTUS'!$K:$K,'แผนผลิต LOTUS'!C:C,C137),"")</f>
        <v>0</v>
      </c>
      <c r="H137" s="187">
        <f>IFERROR(SUMIFS(แผนผลิตตลาด!$K:$K,แผนผลิตตลาด!C:C,C137),"")</f>
        <v>0</v>
      </c>
    </row>
    <row r="138" spans="1:8">
      <c r="A138" s="153" t="str">
        <f>_xlfn.XLOOKUP(D138,Master_สายพาน!D:D,Master_สายพาน!E:E,"")</f>
        <v>Step1</v>
      </c>
      <c r="B138" s="141" t="str">
        <f>_xlfn.XLOOKUP(D138,Master_สายพาน!D:D,Master_สายพาน!B:B,"")</f>
        <v>เครื่องใน</v>
      </c>
      <c r="C138" s="132" t="str">
        <f>_xlfn.XLOOKUP(D138,Master_สายพาน!D:D,Master_สายพาน!C:C,"")</f>
        <v>23015346</v>
      </c>
      <c r="D138" s="133" t="str">
        <v>ไส้ตัน</v>
      </c>
      <c r="E138" s="134">
        <f>IFERROR(SUMIFS('0010'!$Q:$Q,'0010'!$T:$T,$C138),"")</f>
        <v>0</v>
      </c>
      <c r="F138" s="183">
        <f>IFERROR(SUMIFS('20'!$Q:$Q,'20'!$T:$T,$C138),"")</f>
        <v>0</v>
      </c>
      <c r="G138" s="186">
        <f>IFERROR(SUMIFS('แผนผลิต LOTUS'!$K:$K,'แผนผลิต LOTUS'!C:C,C138),"")</f>
        <v>0</v>
      </c>
      <c r="H138" s="187">
        <f>IFERROR(SUMIFS(แผนผลิตตลาด!$K:$K,แผนผลิตตลาด!C:C,C138),"")</f>
        <v>2</v>
      </c>
    </row>
    <row r="139" spans="1:8">
      <c r="A139" s="153" t="str">
        <f>_xlfn.XLOOKUP(D139,Master_สายพาน!D:D,Master_สายพาน!E:E,"")</f>
        <v>Step3</v>
      </c>
      <c r="B139" s="141" t="str">
        <f>_xlfn.XLOOKUP(D139,Master_สายพาน!D:D,Master_สายพาน!B:B,"")</f>
        <v>ลวก</v>
      </c>
      <c r="C139" s="132" t="str">
        <f>_xlfn.XLOOKUP(D139,Master_สายพาน!D:D,Master_สายพาน!C:C,"")</f>
        <v>23014042</v>
      </c>
      <c r="D139" s="133" t="str">
        <v>ไส้ตันลวก</v>
      </c>
      <c r="E139" s="134">
        <f>IFERROR(SUMIFS('0010'!$Q:$Q,'0010'!$T:$T,$C139),"")</f>
        <v>0</v>
      </c>
      <c r="F139" s="183">
        <f>IFERROR(SUMIFS('20'!$Q:$Q,'20'!$T:$T,$C139),"")</f>
        <v>0</v>
      </c>
      <c r="G139" s="186">
        <f>IFERROR(SUMIFS('แผนผลิต LOTUS'!$K:$K,'แผนผลิต LOTUS'!C:C,C139),"")</f>
        <v>6</v>
      </c>
      <c r="H139" s="187">
        <f>IFERROR(SUMIFS(แผนผลิตตลาด!$K:$K,แผนผลิตตลาด!C:C,C139),"")</f>
        <v>0</v>
      </c>
    </row>
    <row r="140" spans="1:8">
      <c r="A140" s="153" t="str">
        <f>_xlfn.XLOOKUP(D140,Master_สายพาน!D:D,Master_สายพาน!E:E,"")</f>
        <v>Step1</v>
      </c>
      <c r="B140" s="141" t="str">
        <f>_xlfn.XLOOKUP(D140,Master_สายพาน!D:D,Master_สายพาน!B:B,"")</f>
        <v>เครื่องใน</v>
      </c>
      <c r="C140" s="132" t="str">
        <f>_xlfn.XLOOKUP(D140,Master_สายพาน!D:D,Master_สายพาน!C:C,"")</f>
        <v>23000191</v>
      </c>
      <c r="D140" s="133" t="str">
        <v>ไส้อ่อน</v>
      </c>
      <c r="E140" s="134">
        <f>IFERROR(SUMIFS('0010'!$Q:$Q,'0010'!$T:$T,$C140),"")</f>
        <v>0</v>
      </c>
      <c r="F140" s="183">
        <f>IFERROR(SUMIFS('20'!$Q:$Q,'20'!$T:$T,$C140),"")</f>
        <v>0</v>
      </c>
      <c r="G140" s="186">
        <f>IFERROR(SUMIFS('แผนผลิต LOTUS'!$K:$K,'แผนผลิต LOTUS'!C:C,C140),"")</f>
        <v>64</v>
      </c>
      <c r="H140" s="187">
        <f>IFERROR(SUMIFS(แผนผลิตตลาด!$K:$K,แผนผลิตตลาด!C:C,C140),"")</f>
        <v>114</v>
      </c>
    </row>
    <row r="141" spans="1:8">
      <c r="A141" s="153" t="str">
        <f>_xlfn.XLOOKUP(D141,Master_สายพาน!D:D,Master_สายพาน!E:E,"")</f>
        <v>Step2</v>
      </c>
      <c r="B141" s="141" t="str">
        <f>_xlfn.XLOOKUP(D141,Master_สายพาน!D:D,Master_สายพาน!B:B,"")</f>
        <v>ไหล่</v>
      </c>
      <c r="C141" s="132" t="str">
        <f>_xlfn.XLOOKUP(D141,Master_สายพาน!D:D,Master_สายพาน!C:C,"")</f>
        <v>23057672</v>
      </c>
      <c r="D141" s="133" t="str">
        <v>ไหล่TT</v>
      </c>
      <c r="E141" s="134">
        <f>IFERROR(SUMIFS('0010'!$Q:$Q,'0010'!$T:$T,$C141),"")</f>
        <v>58.62</v>
      </c>
      <c r="F141" s="183">
        <f>IFERROR(SUMIFS('20'!$Q:$Q,'20'!$T:$T,$C141),"")</f>
        <v>0</v>
      </c>
      <c r="G141" s="186">
        <f>IFERROR(SUMIFS('แผนผลิต LOTUS'!$K:$K,'แผนผลิต LOTUS'!C:C,C141),"")</f>
        <v>5</v>
      </c>
      <c r="H141" s="187">
        <f>IFERROR(SUMIFS(แผนผลิตตลาด!$K:$K,แผนผลิตตลาด!C:C,C141),"")</f>
        <v>76.38</v>
      </c>
    </row>
    <row r="142" spans="1:8">
      <c r="A142" s="153" t="str">
        <f>_xlfn.XLOOKUP(D142,Master_สายพาน!D:D,Master_สายพาน!E:E,"")</f>
        <v>Step2</v>
      </c>
      <c r="B142" s="141" t="str">
        <f>_xlfn.XLOOKUP(D142,Master_สายพาน!D:D,Master_สายพาน!B:B,"")</f>
        <v>ไหล่</v>
      </c>
      <c r="C142" s="132" t="str">
        <f>_xlfn.XLOOKUP(D142,Master_สายพาน!D:D,Master_สายพาน!C:C,"")</f>
        <v>23105854</v>
      </c>
      <c r="D142" s="133" t="str">
        <v>ไหล่หมู B2B (Basic)</v>
      </c>
      <c r="E142" s="134">
        <f>IFERROR(SUMIFS('0010'!$Q:$Q,'0010'!$T:$T,$C142),"")</f>
        <v>68.900000000000006</v>
      </c>
      <c r="F142" s="183">
        <f>IFERROR(SUMIFS('20'!$Q:$Q,'20'!$T:$T,$C142),"")</f>
        <v>0</v>
      </c>
      <c r="G142" s="186">
        <f>IFERROR(SUMIFS('แผนผลิต LOTUS'!$K:$K,'แผนผลิต LOTUS'!C:C,C142),"")</f>
        <v>0</v>
      </c>
      <c r="H142" s="187">
        <f>IFERROR(SUMIFS(แผนผลิตตลาด!$K:$K,แผนผลิตตลาด!C:C,C142),"")</f>
        <v>88.100249999999988</v>
      </c>
    </row>
    <row r="143" spans="1:8">
      <c r="A143" s="153" t="str">
        <f>_xlfn.XLOOKUP(D143,Master_สายพาน!D:D,Master_สายพาน!E:E,"")</f>
        <v>Step1</v>
      </c>
      <c r="B143" s="141" t="str">
        <f>_xlfn.XLOOKUP(D143,Master_สายพาน!D:D,Master_สายพาน!B:B,"")</f>
        <v>เครื่องใน</v>
      </c>
      <c r="C143" s="132" t="str">
        <f>_xlfn.XLOOKUP(D143,Master_สายพาน!D:D,Master_สายพาน!C:C,"")</f>
        <v>23000189</v>
      </c>
      <c r="D143" s="136" t="str">
        <v>กระเพาะ</v>
      </c>
      <c r="E143" s="134">
        <f>IFERROR(SUMIFS('0010'!$Q:$Q,'0010'!$T:$T,$C143),"")</f>
        <v>0</v>
      </c>
      <c r="F143" s="183">
        <f>IFERROR(SUMIFS('20'!$Q:$Q,'20'!$T:$T,$C143),"")</f>
        <v>0</v>
      </c>
      <c r="G143" s="186">
        <f>IFERROR(SUMIFS('แผนผลิต LOTUS'!$K:$K,'แผนผลิต LOTUS'!C:C,C143),"")</f>
        <v>16</v>
      </c>
      <c r="H143" s="187">
        <f>IFERROR(SUMIFS(แผนผลิตตลาด!$K:$K,แผนผลิตตลาด!C:C,C143),"")</f>
        <v>358</v>
      </c>
    </row>
    <row r="144" spans="1:8">
      <c r="A144" s="153" t="str">
        <f>_xlfn.XLOOKUP(D144,Master_สายพาน!D:D,Master_สายพาน!E:E,"")</f>
        <v/>
      </c>
      <c r="B144" s="141" t="str">
        <f>_xlfn.XLOOKUP(D144,Master_สายพาน!D:D,Master_สายพาน!B:B,"")</f>
        <v/>
      </c>
      <c r="C144" s="132" t="str">
        <f>_xlfn.XLOOKUP(D144,Master_สายพาน!D:D,Master_สายพาน!C:C,"")</f>
        <v/>
      </c>
      <c r="D144" s="133" t="str">
        <v>กระเพาะ (Freeze)</v>
      </c>
      <c r="E144" s="134">
        <f>IFERROR(SUMIFS('0010'!$Q:$Q,'0010'!$T:$T,$C144),"")</f>
        <v>0</v>
      </c>
      <c r="F144" s="183">
        <f>IFERROR(SUMIFS('20'!$Q:$Q,'20'!$T:$T,$C144),"")</f>
        <v>0</v>
      </c>
      <c r="G144" s="186">
        <f>IFERROR(SUMIFS('แผนผลิต LOTUS'!$K:$K,'แผนผลิต LOTUS'!C:C,C144),"")</f>
        <v>0</v>
      </c>
      <c r="H144" s="187">
        <f>IFERROR(SUMIFS(แผนผลิตตลาด!$K:$K,แผนผลิตตลาด!C:C,C144),"")</f>
        <v>0</v>
      </c>
    </row>
    <row r="145" spans="1:8">
      <c r="A145" s="153" t="str">
        <f>_xlfn.XLOOKUP(D145,Master_สายพาน!D:D,Master_สายพาน!E:E,"")</f>
        <v>Step3</v>
      </c>
      <c r="B145" s="141" t="str">
        <f>_xlfn.XLOOKUP(D145,Master_สายพาน!D:D,Master_สายพาน!B:B,"")</f>
        <v>เปิดหมู</v>
      </c>
      <c r="C145" s="132" t="str">
        <f>_xlfn.XLOOKUP(D145,Master_สายพาน!D:D,Master_สายพาน!C:C,"")</f>
        <v>23066316</v>
      </c>
      <c r="D145" s="133" t="str">
        <v>กระโหลกหมูเลาะ</v>
      </c>
      <c r="E145" s="134">
        <f>IFERROR(SUMIFS('0010'!$Q:$Q,'0010'!$T:$T,$C145),"")</f>
        <v>0</v>
      </c>
      <c r="F145" s="183">
        <f>IFERROR(SUMIFS('20'!$Q:$Q,'20'!$T:$T,$C145),"")</f>
        <v>0</v>
      </c>
      <c r="G145" s="186">
        <f>IFERROR(SUMIFS('แผนผลิต LOTUS'!$K:$K,'แผนผลิต LOTUS'!C:C,C145),"")</f>
        <v>0</v>
      </c>
      <c r="H145" s="187">
        <f>IFERROR(SUMIFS(แผนผลิตตลาด!$K:$K,แผนผลิตตลาด!C:C,C145),"")</f>
        <v>19.999919999999999</v>
      </c>
    </row>
    <row r="146" spans="1:8">
      <c r="A146" s="153" t="str">
        <f>_xlfn.XLOOKUP(D146,Master_สายพาน!D:D,Master_สายพาน!E:E,"")</f>
        <v>Step2</v>
      </c>
      <c r="B146" s="141" t="str">
        <f>_xlfn.XLOOKUP(D146,Master_สายพาน!D:D,Master_สายพาน!B:B,"")</f>
        <v>สะโพก</v>
      </c>
      <c r="C146" s="132" t="str">
        <f>_xlfn.XLOOKUP(D146,Master_สายพาน!D:D,Master_สายพาน!C:C,"")</f>
        <v>23057693</v>
      </c>
      <c r="D146" s="133" t="str">
        <v>กระดูกแว่นTT</v>
      </c>
      <c r="E146" s="134">
        <f>IFERROR(SUMIFS('0010'!$Q:$Q,'0010'!$T:$T,$C146),"")</f>
        <v>103.59</v>
      </c>
      <c r="F146" s="183">
        <f>IFERROR(SUMIFS('20'!$Q:$Q,'20'!$T:$T,$C146),"")</f>
        <v>0</v>
      </c>
      <c r="G146" s="186">
        <f>IFERROR(SUMIFS('แผนผลิต LOTUS'!$K:$K,'แผนผลิต LOTUS'!C:C,C146),"")</f>
        <v>5</v>
      </c>
      <c r="H146" s="187">
        <f>IFERROR(SUMIFS(แผนผลิตตลาด!$K:$K,แผนผลิตตลาด!C:C,C146),"")</f>
        <v>631.41</v>
      </c>
    </row>
    <row r="147" spans="1:8">
      <c r="A147" s="153" t="str">
        <f>_xlfn.XLOOKUP(D147,Master_สายพาน!D:D,Master_สายพาน!E:E,"")</f>
        <v>Step2</v>
      </c>
      <c r="B147" s="141" t="str">
        <f>_xlfn.XLOOKUP(D147,Master_สายพาน!D:D,Master_สายพาน!B:B,"")</f>
        <v>ไหล่</v>
      </c>
      <c r="C147" s="132" t="str">
        <f>_xlfn.XLOOKUP(D147,Master_สายพาน!D:D,Master_สายพาน!C:C,"")</f>
        <v>23090968</v>
      </c>
      <c r="D147" s="133" t="str">
        <v>กระดูกข้อ SIS กก.ละ</v>
      </c>
      <c r="E147" s="134">
        <f>IFERROR(SUMIFS('0010'!$Q:$Q,'0010'!$T:$T,$C147),"")</f>
        <v>0</v>
      </c>
      <c r="F147" s="183">
        <f>IFERROR(SUMIFS('20'!$Q:$Q,'20'!$T:$T,$C147),"")</f>
        <v>0</v>
      </c>
      <c r="G147" s="186">
        <f>IFERROR(SUMIFS('แผนผลิต LOTUS'!$K:$K,'แผนผลิต LOTUS'!C:C,C147),"")</f>
        <v>3</v>
      </c>
      <c r="H147" s="187">
        <f>IFERROR(SUMIFS(แผนผลิตตลาด!$K:$K,แผนผลิตตลาด!C:C,C147),"")</f>
        <v>0</v>
      </c>
    </row>
    <row r="148" spans="1:8">
      <c r="A148" s="153" t="str">
        <f>_xlfn.XLOOKUP(D148,Master_สายพาน!D:D,Master_สายพาน!E:E,"")</f>
        <v>Step2</v>
      </c>
      <c r="B148" s="141" t="str">
        <f>_xlfn.XLOOKUP(D148,Master_สายพาน!D:D,Master_สายพาน!B:B,"")</f>
        <v>ไหล่</v>
      </c>
      <c r="C148" s="132" t="str">
        <f>_xlfn.XLOOKUP(D148,Master_สายพาน!D:D,Master_สายพาน!C:C,"")</f>
        <v>23057689</v>
      </c>
      <c r="D148" s="130" t="str">
        <v>กระดูกข้อTT</v>
      </c>
      <c r="E148" s="134">
        <f>IFERROR(SUMIFS('0010'!$Q:$Q,'0010'!$T:$T,$C148),"")</f>
        <v>612.72</v>
      </c>
      <c r="F148" s="183">
        <f>IFERROR(SUMIFS('20'!$Q:$Q,'20'!$T:$T,$C148),"")</f>
        <v>0</v>
      </c>
      <c r="G148" s="186">
        <f>IFERROR(SUMIFS('แผนผลิต LOTUS'!$K:$K,'แผนผลิต LOTUS'!C:C,C148),"")</f>
        <v>0</v>
      </c>
      <c r="H148" s="187">
        <f>IFERROR(SUMIFS(แผนผลิตตลาด!$K:$K,แผนผลิตตลาด!C:C,C148),"")</f>
        <v>0</v>
      </c>
    </row>
    <row r="149" spans="1:8">
      <c r="A149" s="153" t="str">
        <f>_xlfn.XLOOKUP(D149,Master_สายพาน!D:D,Master_สายพาน!E:E,"")</f>
        <v>Step3</v>
      </c>
      <c r="B149" s="141" t="str">
        <f>_xlfn.XLOOKUP(D149,Master_สายพาน!D:D,Master_สายพาน!B:B,"")</f>
        <v>เลาะขา</v>
      </c>
      <c r="C149" s="132" t="str">
        <f>_xlfn.XLOOKUP(D149,Master_สายพาน!D:D,Master_สายพาน!C:C,"")</f>
        <v>23000167</v>
      </c>
      <c r="D149" s="133" t="str">
        <v>กระดูกขาเลาะ</v>
      </c>
      <c r="E149" s="134">
        <f>IFERROR(SUMIFS('0010'!$Q:$Q,'0010'!$T:$T,$C149),"")</f>
        <v>830.5</v>
      </c>
      <c r="F149" s="183">
        <f>IFERROR(SUMIFS('20'!$Q:$Q,'20'!$T:$T,$C149),"")</f>
        <v>0</v>
      </c>
      <c r="G149" s="186">
        <f>IFERROR(SUMIFS('แผนผลิต LOTUS'!$K:$K,'แผนผลิต LOTUS'!C:C,C149),"")</f>
        <v>0</v>
      </c>
      <c r="H149" s="187">
        <f>IFERROR(SUMIFS(แผนผลิตตลาด!$K:$K,แผนผลิตตลาด!C:C,C149),"")</f>
        <v>504.5</v>
      </c>
    </row>
    <row r="150" spans="1:8">
      <c r="A150" s="153" t="str">
        <f>_xlfn.XLOOKUP(D150,Master_สายพาน!D:D,Master_สายพาน!E:E,"")</f>
        <v>Step2</v>
      </c>
      <c r="B150" s="141" t="str">
        <f>_xlfn.XLOOKUP(D150,Master_สายพาน!D:D,Master_สายพาน!B:B,"")</f>
        <v>สามชั้น</v>
      </c>
      <c r="C150" s="132" t="str">
        <f>_xlfn.XLOOKUP(D150,Master_สายพาน!D:D,Master_สายพาน!C:C,"")</f>
        <v>23090967</v>
      </c>
      <c r="D150" s="133" t="str">
        <v>กระดูกซุป SIS กก.ละ</v>
      </c>
      <c r="E150" s="134">
        <f>IFERROR(SUMIFS('0010'!$Q:$Q,'0010'!$T:$T,$C150),"")</f>
        <v>0</v>
      </c>
      <c r="F150" s="183">
        <f>IFERROR(SUMIFS('20'!$Q:$Q,'20'!$T:$T,$C150),"")</f>
        <v>0</v>
      </c>
      <c r="G150" s="186">
        <f>IFERROR(SUMIFS('แผนผลิต LOTUS'!$K:$K,'แผนผลิต LOTUS'!C:C,C150),"")</f>
        <v>294</v>
      </c>
      <c r="H150" s="187">
        <f>IFERROR(SUMIFS(แผนผลิตตลาด!$K:$K,แผนผลิตตลาด!C:C,C150),"")</f>
        <v>0</v>
      </c>
    </row>
    <row r="151" spans="1:8">
      <c r="A151" s="153" t="str">
        <f>_xlfn.XLOOKUP(D151,Master_สายพาน!D:D,Master_สายพาน!E:E,"")</f>
        <v>Step2</v>
      </c>
      <c r="B151" s="141" t="str">
        <f>_xlfn.XLOOKUP(D151,Master_สายพาน!D:D,Master_สายพาน!B:B,"")</f>
        <v>สามชั้น</v>
      </c>
      <c r="C151" s="132" t="str">
        <f>_xlfn.XLOOKUP(D151,Master_สายพาน!D:D,Master_สายพาน!C:C,"")</f>
        <v>23057688</v>
      </c>
      <c r="D151" s="133" t="str">
        <v>กระดูกซุปTT</v>
      </c>
      <c r="E151" s="134">
        <f>IFERROR(SUMIFS('0010'!$Q:$Q,'0010'!$T:$T,$C151),"")</f>
        <v>180.56</v>
      </c>
      <c r="F151" s="183">
        <f>IFERROR(SUMIFS('20'!$Q:$Q,'20'!$T:$T,$C151),"")</f>
        <v>0</v>
      </c>
      <c r="G151" s="186">
        <f>IFERROR(SUMIFS('แผนผลิต LOTUS'!$K:$K,'แผนผลิต LOTUS'!C:C,C151),"")</f>
        <v>275</v>
      </c>
      <c r="H151" s="187">
        <f>IFERROR(SUMIFS(แผนผลิตตลาด!$K:$K,แผนผลิตตลาด!C:C,C151),"")</f>
        <v>429.44</v>
      </c>
    </row>
    <row r="152" spans="1:8">
      <c r="A152" s="153" t="str">
        <f>_xlfn.XLOOKUP(D152,Master_สายพาน!D:D,Master_สายพาน!E:E,"")</f>
        <v/>
      </c>
      <c r="B152" s="141" t="str">
        <f>_xlfn.XLOOKUP(D152,Master_สายพาน!D:D,Master_สายพาน!B:B,"")</f>
        <v/>
      </c>
      <c r="C152" s="132" t="str">
        <f>_xlfn.XLOOKUP(D152,Master_สายพาน!D:D,Master_สายพาน!C:C,"")</f>
        <v/>
      </c>
      <c r="D152" s="133" t="str">
        <v>กระดูกซุปหั่นชิ้น TT</v>
      </c>
      <c r="E152" s="134">
        <f>IFERROR(SUMIFS('0010'!$Q:$Q,'0010'!$T:$T,$C152),"")</f>
        <v>0</v>
      </c>
      <c r="F152" s="183">
        <f>IFERROR(SUMIFS('20'!$Q:$Q,'20'!$T:$T,$C152),"")</f>
        <v>0</v>
      </c>
      <c r="G152" s="186">
        <f>IFERROR(SUMIFS('แผนผลิต LOTUS'!$K:$K,'แผนผลิต LOTUS'!C:C,C152),"")</f>
        <v>0</v>
      </c>
      <c r="H152" s="187">
        <f>IFERROR(SUMIFS(แผนผลิตตลาด!$K:$K,แผนผลิตตลาด!C:C,C152),"")</f>
        <v>0</v>
      </c>
    </row>
    <row r="153" spans="1:8">
      <c r="A153" s="153" t="str">
        <f>_xlfn.XLOOKUP(D153,Master_สายพาน!D:D,Master_สายพาน!E:E,"")</f>
        <v>Step2</v>
      </c>
      <c r="B153" s="141" t="str">
        <f>_xlfn.XLOOKUP(D153,Master_สายพาน!D:D,Master_สายพาน!B:B,"")</f>
        <v>ไหล่</v>
      </c>
      <c r="C153" s="132" t="str">
        <f>_xlfn.XLOOKUP(D153,Master_สายพาน!D:D,Master_สายพาน!C:C,"")</f>
        <v>23057702</v>
      </c>
      <c r="D153" s="133" t="str">
        <v>กระดูกอกTT</v>
      </c>
      <c r="E153" s="134">
        <f>IFERROR(SUMIFS('0010'!$Q:$Q,'0010'!$T:$T,$C153),"")</f>
        <v>191.51</v>
      </c>
      <c r="F153" s="183">
        <f>IFERROR(SUMIFS('20'!$Q:$Q,'20'!$T:$T,$C153),"")</f>
        <v>0</v>
      </c>
      <c r="G153" s="186">
        <f>IFERROR(SUMIFS('แผนผลิต LOTUS'!$K:$K,'แผนผลิต LOTUS'!C:C,C153),"")</f>
        <v>0</v>
      </c>
      <c r="H153" s="187">
        <f>IFERROR(SUMIFS(แผนผลิตตลาด!$K:$K,แผนผลิตตลาด!C:C,C153),"")</f>
        <v>0</v>
      </c>
    </row>
    <row r="154" spans="1:8">
      <c r="A154" s="153" t="str">
        <f>_xlfn.XLOOKUP(D154,Master_สายพาน!D:D,Master_สายพาน!E:E,"")</f>
        <v>Step2</v>
      </c>
      <c r="B154" s="141" t="str">
        <f>_xlfn.XLOOKUP(D154,Master_สายพาน!D:D,Master_สายพาน!B:B,"")</f>
        <v>ไหล่</v>
      </c>
      <c r="C154" s="132" t="str">
        <f>_xlfn.XLOOKUP(D154,Master_สายพาน!D:D,Master_สายพาน!C:C,"")</f>
        <v>23057690</v>
      </c>
      <c r="D154" s="133" t="str">
        <v>กระดูกอ่อนTT</v>
      </c>
      <c r="E154" s="134">
        <f>IFERROR(SUMIFS('0010'!$Q:$Q,'0010'!$T:$T,$C154),"")</f>
        <v>5.18</v>
      </c>
      <c r="F154" s="183">
        <f>IFERROR(SUMIFS('20'!$Q:$Q,'20'!$T:$T,$C154),"")</f>
        <v>0</v>
      </c>
      <c r="G154" s="186">
        <f>IFERROR(SUMIFS('แผนผลิต LOTUS'!$K:$K,'แผนผลิต LOTUS'!C:C,C154),"")</f>
        <v>65</v>
      </c>
      <c r="H154" s="187">
        <f>IFERROR(SUMIFS(แผนผลิตตลาด!$K:$K,แผนผลิตตลาด!C:C,C154),"")</f>
        <v>49.82</v>
      </c>
    </row>
    <row r="155" spans="1:8">
      <c r="A155" s="153" t="str">
        <f>_xlfn.XLOOKUP(D155,Master_สายพาน!D:D,Master_สายพาน!E:E,"")</f>
        <v>Step2</v>
      </c>
      <c r="B155" s="141" t="str">
        <f>_xlfn.XLOOKUP(D155,Master_สายพาน!D:D,Master_สายพาน!B:B,"")</f>
        <v>ไหล่</v>
      </c>
      <c r="C155" s="132" t="str">
        <f>_xlfn.XLOOKUP(D155,Master_สายพาน!D:D,Master_สายพาน!C:C,"")</f>
        <v>23095553</v>
      </c>
      <c r="D155" s="133" t="str">
        <v>กระดูกอ่อนใบพาย (SIS) กก. ละ</v>
      </c>
      <c r="E155" s="134">
        <f>IFERROR(SUMIFS('0010'!$Q:$Q,'0010'!$T:$T,$C155),"")</f>
        <v>3.1</v>
      </c>
      <c r="F155" s="183">
        <f>IFERROR(SUMIFS('20'!$Q:$Q,'20'!$T:$T,$C155),"")</f>
        <v>0</v>
      </c>
      <c r="G155" s="186">
        <f>IFERROR(SUMIFS('แผนผลิต LOTUS'!$K:$K,'แผนผลิต LOTUS'!C:C,C155),"")</f>
        <v>207</v>
      </c>
      <c r="H155" s="187">
        <f>IFERROR(SUMIFS(แผนผลิตตลาด!$K:$K,แผนผลิตตลาด!C:C,C155),"")</f>
        <v>0</v>
      </c>
    </row>
    <row r="156" spans="1:8">
      <c r="A156" s="153" t="str">
        <f>_xlfn.XLOOKUP(D156,Master_สายพาน!D:D,Master_สายพาน!E:E,"")</f>
        <v>Step1</v>
      </c>
      <c r="B156" s="141" t="str">
        <f>_xlfn.XLOOKUP(D156,Master_สายพาน!D:D,Master_สายพาน!B:B,"")</f>
        <v>เครื่องใน</v>
      </c>
      <c r="C156" s="132" t="str">
        <f>_xlfn.XLOOKUP(D156,Master_สายพาน!D:D,Master_สายพาน!C:C,"")</f>
        <v>23000186</v>
      </c>
      <c r="D156" s="133" t="str">
        <v>ขั้วตับหมู</v>
      </c>
      <c r="E156" s="134">
        <f>IFERROR(SUMIFS('0010'!$Q:$Q,'0010'!$T:$T,$C156),"")</f>
        <v>0</v>
      </c>
      <c r="F156" s="183">
        <f>IFERROR(SUMIFS('20'!$Q:$Q,'20'!$T:$T,$C156),"")</f>
        <v>0</v>
      </c>
      <c r="G156" s="186">
        <f>IFERROR(SUMIFS('แผนผลิต LOTUS'!$K:$K,'แผนผลิต LOTUS'!C:C,C156),"")</f>
        <v>96</v>
      </c>
      <c r="H156" s="187">
        <f>IFERROR(SUMIFS(แผนผลิตตลาด!$K:$K,แผนผลิตตลาด!C:C,C156),"")</f>
        <v>80</v>
      </c>
    </row>
    <row r="157" spans="1:8">
      <c r="A157" s="153" t="str">
        <f>_xlfn.XLOOKUP(D157,Master_สายพาน!D:D,Master_สายพาน!E:E,"")</f>
        <v/>
      </c>
      <c r="B157" s="141" t="str">
        <f>_xlfn.XLOOKUP(D157,Master_สายพาน!D:D,Master_สายพาน!B:B,"")</f>
        <v/>
      </c>
      <c r="C157" s="132" t="str">
        <f>_xlfn.XLOOKUP(D157,Master_สายพาน!D:D,Master_สายพาน!C:C,"")</f>
        <v/>
      </c>
      <c r="D157" s="130" t="str">
        <v>ขาหน้า-Raw</v>
      </c>
      <c r="E157" s="134">
        <f>IFERROR(SUMIFS('0010'!$Q:$Q,'0010'!$T:$T,$C157),"")</f>
        <v>0</v>
      </c>
      <c r="F157" s="183">
        <f>IFERROR(SUMIFS('20'!$Q:$Q,'20'!$T:$T,$C157),"")</f>
        <v>0</v>
      </c>
      <c r="G157" s="186">
        <f>IFERROR(SUMIFS('แผนผลิต LOTUS'!$K:$K,'แผนผลิต LOTUS'!C:C,C157),"")</f>
        <v>0</v>
      </c>
      <c r="H157" s="187">
        <f>IFERROR(SUMIFS(แผนผลิตตลาด!$K:$K,แผนผลิตตลาด!C:C,C157),"")</f>
        <v>0</v>
      </c>
    </row>
    <row r="158" spans="1:8">
      <c r="A158" s="153" t="str">
        <f>_xlfn.XLOOKUP(D158,Master_สายพาน!D:D,Master_สายพาน!E:E,"")</f>
        <v>Step2</v>
      </c>
      <c r="B158" s="141" t="str">
        <f>_xlfn.XLOOKUP(D158,Master_สายพาน!D:D,Master_สายพาน!B:B,"")</f>
        <v>ไหล่</v>
      </c>
      <c r="C158" s="132" t="str">
        <f>_xlfn.XLOOKUP(D158,Master_สายพาน!D:D,Master_สายพาน!C:C,"")</f>
        <v>23057679</v>
      </c>
      <c r="D158" s="130" t="str">
        <v>ขาหน้าTT</v>
      </c>
      <c r="E158" s="134">
        <f>IFERROR(SUMIFS('0010'!$Q:$Q,'0010'!$T:$T,$C158),"")</f>
        <v>175.3</v>
      </c>
      <c r="F158" s="183">
        <f>IFERROR(SUMIFS('20'!$Q:$Q,'20'!$T:$T,$C158),"")</f>
        <v>0</v>
      </c>
      <c r="G158" s="186">
        <f>IFERROR(SUMIFS('แผนผลิต LOTUS'!$K:$K,'แผนผลิต LOTUS'!C:C,C158),"")</f>
        <v>0</v>
      </c>
      <c r="H158" s="187">
        <f>IFERROR(SUMIFS(แผนผลิตตลาด!$K:$K,แผนผลิตตลาด!C:C,C158),"")</f>
        <v>0</v>
      </c>
    </row>
    <row r="159" spans="1:8">
      <c r="A159" s="153" t="str">
        <f>_xlfn.XLOOKUP(D159,Master_สายพาน!D:D,Master_สายพาน!E:E,"")</f>
        <v>Step3</v>
      </c>
      <c r="B159" s="141" t="str">
        <f>_xlfn.XLOOKUP(D159,Master_สายพาน!D:D,Master_สายพาน!B:B,"")</f>
        <v>เผาขา</v>
      </c>
      <c r="C159" s="132" t="str">
        <f>_xlfn.XLOOKUP(D159,Master_สายพาน!D:D,Master_สายพาน!C:C,"")</f>
        <v>23063196</v>
      </c>
      <c r="D159" s="130" t="str">
        <v>ขาหน้าเผาTT</v>
      </c>
      <c r="E159" s="134">
        <f>IFERROR(SUMIFS('0010'!$Q:$Q,'0010'!$T:$T,$C159),"")</f>
        <v>41.72</v>
      </c>
      <c r="F159" s="183">
        <f>IFERROR(SUMIFS('20'!$Q:$Q,'20'!$T:$T,$C159),"")</f>
        <v>0</v>
      </c>
      <c r="G159" s="186">
        <f>IFERROR(SUMIFS('แผนผลิต LOTUS'!$K:$K,'แผนผลิต LOTUS'!C:C,C159),"")</f>
        <v>0</v>
      </c>
      <c r="H159" s="187">
        <f>IFERROR(SUMIFS(แผนผลิตตลาด!$K:$K,แผนผลิตตลาด!C:C,C159),"")</f>
        <v>0</v>
      </c>
    </row>
    <row r="160" spans="1:8">
      <c r="A160" s="153" t="str">
        <f>_xlfn.XLOOKUP(D160,Master_สายพาน!D:D,Master_สายพาน!E:E,"")</f>
        <v>Step3</v>
      </c>
      <c r="B160" s="141" t="str">
        <f>_xlfn.XLOOKUP(D160,Master_สายพาน!D:D,Master_สายพาน!B:B,"")</f>
        <v>เลาะขา</v>
      </c>
      <c r="C160" s="132" t="str">
        <f>_xlfn.XLOOKUP(D160,Master_สายพาน!D:D,Master_สายพาน!C:C,"")</f>
        <v>23088348</v>
      </c>
      <c r="D160" s="130" t="str">
        <v>ขาหมูเผาเลาะกระดูกหั่นชิ้นSpec-1(M)</v>
      </c>
      <c r="E160" s="134">
        <f>IFERROR(SUMIFS('0010'!$Q:$Q,'0010'!$T:$T,$C160),"")</f>
        <v>10.88</v>
      </c>
      <c r="F160" s="183">
        <f>IFERROR(SUMIFS('20'!$Q:$Q,'20'!$T:$T,$C160),"")</f>
        <v>0</v>
      </c>
      <c r="G160" s="186">
        <f>IFERROR(SUMIFS('แผนผลิต LOTUS'!$K:$K,'แผนผลิต LOTUS'!C:C,C160),"")</f>
        <v>610</v>
      </c>
      <c r="H160" s="187">
        <f>IFERROR(SUMIFS(แผนผลิตตลาด!$K:$K,แผนผลิตตลาด!C:C,C160),"")</f>
        <v>0</v>
      </c>
    </row>
    <row r="161" spans="1:8">
      <c r="A161" s="153" t="str">
        <f>_xlfn.XLOOKUP(D161,Master_สายพาน!D:D,Master_สายพาน!E:E,"")</f>
        <v>Step3</v>
      </c>
      <c r="B161" s="141" t="str">
        <f>_xlfn.XLOOKUP(D161,Master_สายพาน!D:D,Master_สายพาน!B:B,"")</f>
        <v>สไลด์</v>
      </c>
      <c r="C161" s="132" t="str">
        <f>_xlfn.XLOOKUP(D161,Master_สายพาน!D:D,Master_สายพาน!C:C,"")</f>
        <v>23095309</v>
      </c>
      <c r="D161" s="130" t="str">
        <v>ขาหมูเผาสไลซ์ SIS กก.ละ</v>
      </c>
      <c r="E161" s="134">
        <f>IFERROR(SUMIFS('0010'!$Q:$Q,'0010'!$T:$T,$C161),"")</f>
        <v>0</v>
      </c>
      <c r="F161" s="183">
        <f>IFERROR(SUMIFS('20'!$Q:$Q,'20'!$T:$T,$C161),"")</f>
        <v>0</v>
      </c>
      <c r="G161" s="186">
        <f>IFERROR(SUMIFS('แผนผลิต LOTUS'!$K:$K,'แผนผลิต LOTUS'!C:C,C161),"")</f>
        <v>0</v>
      </c>
      <c r="H161" s="187">
        <f>IFERROR(SUMIFS(แผนผลิตตลาด!$K:$K,แผนผลิตตลาด!C:C,C161),"")</f>
        <v>3</v>
      </c>
    </row>
    <row r="162" spans="1:8">
      <c r="A162" s="153" t="str">
        <f>_xlfn.XLOOKUP(D162,Master_สายพาน!D:D,Master_สายพาน!E:E,"")</f>
        <v>Step3</v>
      </c>
      <c r="B162" s="141" t="str">
        <f>_xlfn.XLOOKUP(D162,Master_สายพาน!D:D,Master_สายพาน!B:B,"")</f>
        <v>เลาะขา</v>
      </c>
      <c r="C162" s="132" t="str">
        <f>_xlfn.XLOOKUP(D162,Master_สายพาน!D:D,Master_สายพาน!C:C,"")</f>
        <v>23072463</v>
      </c>
      <c r="D162" s="136" t="str">
        <v>ขาหมูเลาะติดหนัง</v>
      </c>
      <c r="E162" s="134">
        <f>IFERROR(SUMIFS('0010'!$Q:$Q,'0010'!$T:$T,$C162),"")</f>
        <v>105</v>
      </c>
      <c r="F162" s="183">
        <f>IFERROR(SUMIFS('20'!$Q:$Q,'20'!$T:$T,$C162),"")</f>
        <v>0</v>
      </c>
      <c r="G162" s="186">
        <f>IFERROR(SUMIFS('แผนผลิต LOTUS'!$K:$K,'แผนผลิต LOTUS'!C:C,C162),"")</f>
        <v>5</v>
      </c>
      <c r="H162" s="187">
        <f>IFERROR(SUMIFS(แผนผลิตตลาด!$K:$K,แผนผลิตตลาด!C:C,C162),"")</f>
        <v>10</v>
      </c>
    </row>
    <row r="163" spans="1:8">
      <c r="A163" s="153" t="str">
        <f>_xlfn.XLOOKUP(D163,Master_สายพาน!D:D,Master_สายพาน!E:E,"")</f>
        <v/>
      </c>
      <c r="B163" s="141" t="str">
        <f>_xlfn.XLOOKUP(D163,Master_สายพาน!D:D,Master_สายพาน!B:B,"")</f>
        <v/>
      </c>
      <c r="C163" s="132" t="str">
        <f>_xlfn.XLOOKUP(D163,Master_สายพาน!D:D,Master_สายพาน!C:C,"")</f>
        <v/>
      </c>
      <c r="D163" s="136" t="str">
        <v/>
      </c>
      <c r="E163" s="134">
        <f>IFERROR(SUMIFS('0010'!$Q:$Q,'0010'!$T:$T,$C163),"")</f>
        <v>0</v>
      </c>
      <c r="F163" s="183">
        <f>IFERROR(SUMIFS('20'!$Q:$Q,'20'!$T:$T,$C163),"")</f>
        <v>0</v>
      </c>
      <c r="G163" s="186">
        <f>IFERROR(SUMIFS('แผนผลิต LOTUS'!$K:$K,'แผนผลิต LOTUS'!C:C,C163),"")</f>
        <v>0</v>
      </c>
      <c r="H163" s="187">
        <f>IFERROR(SUMIFS(แผนผลิตตลาด!$K:$K,แผนผลิตตลาด!C:C,C163),"")</f>
        <v>0</v>
      </c>
    </row>
    <row r="164" spans="1:8">
      <c r="A164" s="153" t="str">
        <f>_xlfn.XLOOKUP(D164,Master_สายพาน!D:D,Master_สายพาน!E:E,"")</f>
        <v/>
      </c>
      <c r="B164" s="141" t="str">
        <f>_xlfn.XLOOKUP(D164,Master_สายพาน!D:D,Master_สายพาน!B:B,"")</f>
        <v/>
      </c>
      <c r="C164" s="132" t="str">
        <f>_xlfn.XLOOKUP(D164,Master_สายพาน!D:D,Master_สายพาน!C:C,"")</f>
        <v/>
      </c>
      <c r="D164" s="130" t="str">
        <v/>
      </c>
      <c r="E164" s="134">
        <f>IFERROR(SUMIFS('0010'!$Q:$Q,'0010'!$T:$T,$C164),"")</f>
        <v>0</v>
      </c>
      <c r="F164" s="183">
        <f>IFERROR(SUMIFS('20'!$Q:$Q,'20'!$T:$T,$C164),"")</f>
        <v>0</v>
      </c>
      <c r="G164" s="186">
        <f>IFERROR(SUMIFS('แผนผลิต LOTUS'!$K:$K,'แผนผลิต LOTUS'!C:C,C164),"")</f>
        <v>0</v>
      </c>
      <c r="H164" s="187">
        <f>IFERROR(SUMIFS(แผนผลิตตลาด!$K:$K,แผนผลิตตลาด!C:C,C164),"")</f>
        <v>0</v>
      </c>
    </row>
    <row r="165" spans="1:8">
      <c r="A165" s="153">
        <f>_xlfn.XLOOKUP(D165,Master_สายพาน!D:D,Master_สายพาน!E:E,"")</f>
        <v>0</v>
      </c>
      <c r="B165" s="141">
        <f>_xlfn.XLOOKUP(D165,Master_สายพาน!D:D,Master_สายพาน!B:B,"")</f>
        <v>0</v>
      </c>
      <c r="C165" s="132">
        <f>_xlfn.XLOOKUP(D165,Master_สายพาน!D:D,Master_สายพาน!C:C,"")</f>
        <v>0</v>
      </c>
      <c r="D165" s="130" t="str">
        <v/>
      </c>
      <c r="E165" s="134">
        <f>IFERROR(SUMIFS('0010'!$Q:$Q,'0010'!$T:$T,$C165),"")</f>
        <v>0</v>
      </c>
      <c r="F165" s="183">
        <f>IFERROR(SUMIFS('20'!$Q:$Q,'20'!$T:$T,$C165),"")</f>
        <v>0</v>
      </c>
      <c r="G165" s="186">
        <f>IFERROR(SUMIFS('แผนผลิต LOTUS'!$K:$K,'แผนผลิต LOTUS'!C:C,C165),"")</f>
        <v>0</v>
      </c>
      <c r="H165" s="187">
        <f>IFERROR(SUMIFS(แผนผลิตตลาด!$K:$K,แผนผลิตตลาด!C:C,C165),"")</f>
        <v>0</v>
      </c>
    </row>
    <row r="166" spans="1:8">
      <c r="A166" s="153">
        <f>_xlfn.XLOOKUP(D166,Master_สายพาน!D:D,Master_สายพาน!E:E,"")</f>
        <v>0</v>
      </c>
      <c r="B166" s="141">
        <f>_xlfn.XLOOKUP(D166,Master_สายพาน!D:D,Master_สายพาน!B:B,"")</f>
        <v>0</v>
      </c>
      <c r="C166" s="132">
        <f>_xlfn.XLOOKUP(D166,Master_สายพาน!D:D,Master_สายพาน!C:C,"")</f>
        <v>0</v>
      </c>
      <c r="D166" s="130" t="str">
        <v/>
      </c>
      <c r="E166" s="134">
        <f>IFERROR(SUMIFS('0010'!$Q:$Q,'0010'!$T:$T,$C166),"")</f>
        <v>0</v>
      </c>
      <c r="F166" s="183">
        <f>IFERROR(SUMIFS('20'!$Q:$Q,'20'!$T:$T,$C166),"")</f>
        <v>0</v>
      </c>
      <c r="G166" s="186">
        <f>IFERROR(SUMIFS('แผนผลิต LOTUS'!$K:$K,'แผนผลิต LOTUS'!C:C,C166),"")</f>
        <v>0</v>
      </c>
      <c r="H166" s="187">
        <f>IFERROR(SUMIFS(แผนผลิตตลาด!$K:$K,แผนผลิตตลาด!C:C,C166),"")</f>
        <v>0</v>
      </c>
    </row>
    <row r="167" spans="1:8">
      <c r="A167" s="153">
        <f>_xlfn.XLOOKUP(D167,Master_สายพาน!D:D,Master_สายพาน!E:E,"")</f>
        <v>0</v>
      </c>
      <c r="B167" s="141">
        <f>_xlfn.XLOOKUP(D167,Master_สายพาน!D:D,Master_สายพาน!B:B,"")</f>
        <v>0</v>
      </c>
      <c r="C167" s="132">
        <f>_xlfn.XLOOKUP(D167,Master_สายพาน!D:D,Master_สายพาน!C:C,"")</f>
        <v>0</v>
      </c>
      <c r="D167" s="130" t="str">
        <v/>
      </c>
      <c r="E167" s="134">
        <f>IFERROR(SUMIFS('0010'!$Q:$Q,'0010'!$T:$T,$C167),"")</f>
        <v>0</v>
      </c>
      <c r="F167" s="183">
        <f>IFERROR(SUMIFS('20'!$Q:$Q,'20'!$T:$T,$C167),"")</f>
        <v>0</v>
      </c>
      <c r="G167" s="186">
        <f>IFERROR(SUMIFS('แผนผลิต LOTUS'!$K:$K,'แผนผลิต LOTUS'!C:C,C167),"")</f>
        <v>0</v>
      </c>
      <c r="H167" s="187">
        <f>IFERROR(SUMIFS(แผนผลิตตลาด!$K:$K,แผนผลิตตลาด!C:C,C167),"")</f>
        <v>0</v>
      </c>
    </row>
    <row r="168" spans="1:8">
      <c r="A168" s="153">
        <f>_xlfn.XLOOKUP(D168,Master_สายพาน!D:D,Master_สายพาน!E:E,"")</f>
        <v>0</v>
      </c>
      <c r="B168" s="141">
        <f>_xlfn.XLOOKUP(D168,Master_สายพาน!D:D,Master_สายพาน!B:B,"")</f>
        <v>0</v>
      </c>
      <c r="C168" s="132">
        <f>_xlfn.XLOOKUP(D168,Master_สายพาน!D:D,Master_สายพาน!C:C,"")</f>
        <v>0</v>
      </c>
      <c r="D168" s="130" t="str">
        <v/>
      </c>
      <c r="E168" s="134">
        <f>IFERROR(SUMIFS('0010'!$Q:$Q,'0010'!$T:$T,$C168),"")</f>
        <v>0</v>
      </c>
      <c r="F168" s="183">
        <f>IFERROR(SUMIFS('20'!$Q:$Q,'20'!$T:$T,$C168),"")</f>
        <v>0</v>
      </c>
      <c r="G168" s="186">
        <f>IFERROR(SUMIFS('แผนผลิต LOTUS'!$K:$K,'แผนผลิต LOTUS'!C:C,C168),"")</f>
        <v>0</v>
      </c>
      <c r="H168" s="187">
        <f>IFERROR(SUMIFS(แผนผลิตตลาด!$K:$K,แผนผลิตตลาด!C:C,C168),"")</f>
        <v>0</v>
      </c>
    </row>
    <row r="169" spans="1:8">
      <c r="A169" s="153">
        <f>_xlfn.XLOOKUP(D169,Master_สายพาน!D:D,Master_สายพาน!E:E,"")</f>
        <v>0</v>
      </c>
      <c r="B169" s="141">
        <f>_xlfn.XLOOKUP(D169,Master_สายพาน!D:D,Master_สายพาน!B:B,"")</f>
        <v>0</v>
      </c>
      <c r="C169" s="132">
        <f>_xlfn.XLOOKUP(D169,Master_สายพาน!D:D,Master_สายพาน!C:C,"")</f>
        <v>0</v>
      </c>
      <c r="D169" s="130" t="str">
        <v/>
      </c>
      <c r="E169" s="134">
        <f>IFERROR(SUMIFS('0010'!$Q:$Q,'0010'!$T:$T,$C169),"")</f>
        <v>0</v>
      </c>
      <c r="F169" s="183">
        <f>IFERROR(SUMIFS('20'!$Q:$Q,'20'!$T:$T,$C169),"")</f>
        <v>0</v>
      </c>
      <c r="G169" s="186">
        <f>IFERROR(SUMIFS('แผนผลิต LOTUS'!$K:$K,'แผนผลิต LOTUS'!C:C,C169),"")</f>
        <v>0</v>
      </c>
      <c r="H169" s="187">
        <f>IFERROR(SUMIFS(แผนผลิตตลาด!$K:$K,แผนผลิตตลาด!C:C,C169),"")</f>
        <v>0</v>
      </c>
    </row>
    <row r="170" spans="1:8">
      <c r="A170" s="153">
        <f>_xlfn.XLOOKUP(D170,Master_สายพาน!D:D,Master_สายพาน!E:E,"")</f>
        <v>0</v>
      </c>
      <c r="B170" s="141">
        <f>_xlfn.XLOOKUP(D170,Master_สายพาน!D:D,Master_สายพาน!B:B,"")</f>
        <v>0</v>
      </c>
      <c r="C170" s="132">
        <f>_xlfn.XLOOKUP(D170,Master_สายพาน!D:D,Master_สายพาน!C:C,"")</f>
        <v>0</v>
      </c>
      <c r="D170" s="130" t="str">
        <v/>
      </c>
      <c r="E170" s="134">
        <f>IFERROR(SUMIFS('0010'!$Q:$Q,'0010'!$T:$T,$C170),"")</f>
        <v>0</v>
      </c>
      <c r="F170" s="183">
        <f>IFERROR(SUMIFS('20'!$Q:$Q,'20'!$T:$T,$C170),"")</f>
        <v>0</v>
      </c>
      <c r="G170" s="186">
        <f>IFERROR(SUMIFS('แผนผลิต LOTUS'!$K:$K,'แผนผลิต LOTUS'!C:C,C170),"")</f>
        <v>0</v>
      </c>
      <c r="H170" s="187">
        <f>IFERROR(SUMIFS(แผนผลิตตลาด!$K:$K,แผนผลิตตลาด!C:C,C170),"")</f>
        <v>0</v>
      </c>
    </row>
    <row r="171" spans="1:8">
      <c r="A171" s="153">
        <f>_xlfn.XLOOKUP(D171,Master_สายพาน!D:D,Master_สายพาน!E:E,"")</f>
        <v>0</v>
      </c>
      <c r="B171" s="141">
        <f>_xlfn.XLOOKUP(D171,Master_สายพาน!D:D,Master_สายพาน!B:B,"")</f>
        <v>0</v>
      </c>
      <c r="C171" s="132">
        <f>_xlfn.XLOOKUP(D171,Master_สายพาน!D:D,Master_สายพาน!C:C,"")</f>
        <v>0</v>
      </c>
      <c r="D171" s="130" t="str">
        <v/>
      </c>
      <c r="E171" s="134">
        <f>IFERROR(SUMIFS('0010'!$Q:$Q,'0010'!$T:$T,$C171),"")</f>
        <v>0</v>
      </c>
      <c r="F171" s="183">
        <f>IFERROR(SUMIFS('20'!$Q:$Q,'20'!$T:$T,$C171),"")</f>
        <v>0</v>
      </c>
      <c r="G171" s="186">
        <f>IFERROR(SUMIFS('แผนผลิต LOTUS'!$K:$K,'แผนผลิต LOTUS'!C:C,C171),"")</f>
        <v>0</v>
      </c>
      <c r="H171" s="187">
        <f>IFERROR(SUMIFS(แผนผลิตตลาด!$K:$K,แผนผลิตตลาด!C:C,C171),"")</f>
        <v>0</v>
      </c>
    </row>
    <row r="172" spans="1:8">
      <c r="A172" s="153">
        <f>_xlfn.XLOOKUP(D172,Master_สายพาน!D:D,Master_สายพาน!E:E,"")</f>
        <v>0</v>
      </c>
      <c r="B172" s="141">
        <f>_xlfn.XLOOKUP(D172,Master_สายพาน!D:D,Master_สายพาน!B:B,"")</f>
        <v>0</v>
      </c>
      <c r="C172" s="132">
        <f>_xlfn.XLOOKUP(D172,Master_สายพาน!D:D,Master_สายพาน!C:C,"")</f>
        <v>0</v>
      </c>
      <c r="D172" s="130" t="str">
        <v/>
      </c>
      <c r="E172" s="134">
        <f>IFERROR(SUMIFS('0010'!$Q:$Q,'0010'!$T:$T,$C172),"")</f>
        <v>0</v>
      </c>
      <c r="F172" s="183">
        <f>IFERROR(SUMIFS('20'!$Q:$Q,'20'!$T:$T,$C172),"")</f>
        <v>0</v>
      </c>
      <c r="G172" s="186">
        <f>IFERROR(SUMIFS('แผนผลิต LOTUS'!$K:$K,'แผนผลิต LOTUS'!C:C,C172),"")</f>
        <v>0</v>
      </c>
      <c r="H172" s="187">
        <f>IFERROR(SUMIFS(แผนผลิตตลาด!$K:$K,แผนผลิตตลาด!C:C,C172),"")</f>
        <v>0</v>
      </c>
    </row>
    <row r="173" spans="1:8">
      <c r="A173" s="153">
        <f>_xlfn.XLOOKUP(D173,Master_สายพาน!D:D,Master_สายพาน!E:E,"")</f>
        <v>0</v>
      </c>
      <c r="B173" s="141">
        <f>_xlfn.XLOOKUP(D173,Master_สายพาน!D:D,Master_สายพาน!B:B,"")</f>
        <v>0</v>
      </c>
      <c r="C173" s="132">
        <f>_xlfn.XLOOKUP(D173,Master_สายพาน!D:D,Master_สายพาน!C:C,"")</f>
        <v>0</v>
      </c>
      <c r="D173" s="130" t="str">
        <v/>
      </c>
      <c r="E173" s="134">
        <f>IFERROR(SUMIFS('0010'!$Q:$Q,'0010'!$T:$T,$C173),"")</f>
        <v>0</v>
      </c>
      <c r="F173" s="183">
        <f>IFERROR(SUMIFS('20'!$Q:$Q,'20'!$T:$T,$C173),"")</f>
        <v>0</v>
      </c>
      <c r="G173" s="186">
        <f>IFERROR(SUMIFS('แผนผลิต LOTUS'!$K:$K,'แผนผลิต LOTUS'!C:C,C173),"")</f>
        <v>0</v>
      </c>
      <c r="H173" s="187">
        <f>IFERROR(SUMIFS(แผนผลิตตลาด!$K:$K,แผนผลิตตลาด!C:C,C173),"")</f>
        <v>0</v>
      </c>
    </row>
    <row r="174" spans="1:8">
      <c r="A174" s="153">
        <f>_xlfn.XLOOKUP(D174,Master_สายพาน!D:D,Master_สายพาน!E:E,"")</f>
        <v>0</v>
      </c>
      <c r="B174" s="141">
        <f>_xlfn.XLOOKUP(D174,Master_สายพาน!D:D,Master_สายพาน!B:B,"")</f>
        <v>0</v>
      </c>
      <c r="C174" s="132">
        <f>_xlfn.XLOOKUP(D174,Master_สายพาน!D:D,Master_สายพาน!C:C,"")</f>
        <v>0</v>
      </c>
      <c r="D174" s="130" t="str">
        <v/>
      </c>
      <c r="E174" s="134">
        <f>IFERROR(SUMIFS('0010'!$Q:$Q,'0010'!$T:$T,$C174),"")</f>
        <v>0</v>
      </c>
      <c r="F174" s="183">
        <f>IFERROR(SUMIFS('20'!$Q:$Q,'20'!$T:$T,$C174),"")</f>
        <v>0</v>
      </c>
      <c r="G174" s="186">
        <f>IFERROR(SUMIFS('แผนผลิต LOTUS'!$K:$K,'แผนผลิต LOTUS'!C:C,C174),"")</f>
        <v>0</v>
      </c>
      <c r="H174" s="187">
        <f>IFERROR(SUMIFS(แผนผลิตตลาด!$K:$K,แผนผลิตตลาด!C:C,C174),"")</f>
        <v>0</v>
      </c>
    </row>
    <row r="175" spans="1:8">
      <c r="A175" s="153">
        <f>_xlfn.XLOOKUP(D175,Master_สายพาน!D:D,Master_สายพาน!E:E,"")</f>
        <v>0</v>
      </c>
      <c r="B175" s="141">
        <f>_xlfn.XLOOKUP(D175,Master_สายพาน!D:D,Master_สายพาน!B:B,"")</f>
        <v>0</v>
      </c>
      <c r="C175" s="132">
        <f>_xlfn.XLOOKUP(D175,Master_สายพาน!D:D,Master_สายพาน!C:C,"")</f>
        <v>0</v>
      </c>
      <c r="D175" s="130" t="str">
        <v/>
      </c>
      <c r="E175" s="134">
        <f>IFERROR(SUMIFS('0010'!$Q:$Q,'0010'!$T:$T,$C175),"")</f>
        <v>0</v>
      </c>
      <c r="F175" s="183">
        <f>IFERROR(SUMIFS('20'!$Q:$Q,'20'!$T:$T,$C175),"")</f>
        <v>0</v>
      </c>
      <c r="G175" s="186">
        <f>IFERROR(SUMIFS('แผนผลิต LOTUS'!$K:$K,'แผนผลิต LOTUS'!C:C,C175),"")</f>
        <v>0</v>
      </c>
      <c r="H175" s="187">
        <f>IFERROR(SUMIFS(แผนผลิตตลาด!$K:$K,แผนผลิตตลาด!C:C,C175),"")</f>
        <v>0</v>
      </c>
    </row>
    <row r="176" spans="1:8">
      <c r="A176" s="153">
        <f>_xlfn.XLOOKUP(D176,Master_สายพาน!D:D,Master_สายพาน!E:E,"")</f>
        <v>0</v>
      </c>
      <c r="B176" s="141">
        <f>_xlfn.XLOOKUP(D176,Master_สายพาน!D:D,Master_สายพาน!B:B,"")</f>
        <v>0</v>
      </c>
      <c r="C176" s="132">
        <f>_xlfn.XLOOKUP(D176,Master_สายพาน!D:D,Master_สายพาน!C:C,"")</f>
        <v>0</v>
      </c>
      <c r="D176" s="130" t="str">
        <v/>
      </c>
      <c r="E176" s="134">
        <f>IFERROR(SUMIFS('0010'!$Q:$Q,'0010'!$T:$T,$C176),"")</f>
        <v>0</v>
      </c>
      <c r="F176" s="183">
        <f>IFERROR(SUMIFS('20'!$Q:$Q,'20'!$T:$T,$C176),"")</f>
        <v>0</v>
      </c>
      <c r="G176" s="186">
        <f>IFERROR(SUMIFS('แผนผลิต LOTUS'!$K:$K,'แผนผลิต LOTUS'!C:C,C176),"")</f>
        <v>0</v>
      </c>
      <c r="H176" s="187">
        <f>IFERROR(SUMIFS(แผนผลิตตลาด!$K:$K,แผนผลิตตลาด!C:C,C176),"")</f>
        <v>0</v>
      </c>
    </row>
    <row r="177" spans="1:8">
      <c r="A177" s="153">
        <f>_xlfn.XLOOKUP(D177,Master_สายพาน!D:D,Master_สายพาน!E:E,"")</f>
        <v>0</v>
      </c>
      <c r="B177" s="141">
        <f>_xlfn.XLOOKUP(D177,Master_สายพาน!D:D,Master_สายพาน!B:B,"")</f>
        <v>0</v>
      </c>
      <c r="C177" s="132">
        <f>_xlfn.XLOOKUP(D177,Master_สายพาน!D:D,Master_สายพาน!C:C,"")</f>
        <v>0</v>
      </c>
      <c r="D177" s="130" t="str">
        <v/>
      </c>
      <c r="E177" s="134">
        <f>IFERROR(SUMIFS('0010'!$Q:$Q,'0010'!$T:$T,$C177),"")</f>
        <v>0</v>
      </c>
      <c r="F177" s="183">
        <f>IFERROR(SUMIFS('20'!$Q:$Q,'20'!$T:$T,$C177),"")</f>
        <v>0</v>
      </c>
      <c r="G177" s="186">
        <f>IFERROR(SUMIFS('แผนผลิต LOTUS'!$K:$K,'แผนผลิต LOTUS'!C:C,C177),"")</f>
        <v>0</v>
      </c>
      <c r="H177" s="187">
        <f>IFERROR(SUMIFS(แผนผลิตตลาด!$K:$K,แผนผลิตตลาด!C:C,C177),"")</f>
        <v>0</v>
      </c>
    </row>
    <row r="178" spans="1:8">
      <c r="A178" s="153">
        <f>_xlfn.XLOOKUP(D178,Master_สายพาน!D:D,Master_สายพาน!E:E,"")</f>
        <v>0</v>
      </c>
      <c r="B178" s="141">
        <f>_xlfn.XLOOKUP(D178,Master_สายพาน!D:D,Master_สายพาน!B:B,"")</f>
        <v>0</v>
      </c>
      <c r="C178" s="132">
        <f>_xlfn.XLOOKUP(D178,Master_สายพาน!D:D,Master_สายพาน!C:C,"")</f>
        <v>0</v>
      </c>
      <c r="D178" s="130" t="str">
        <v/>
      </c>
      <c r="E178" s="134">
        <f>IFERROR(SUMIFS('0010'!$Q:$Q,'0010'!$T:$T,$C178),"")</f>
        <v>0</v>
      </c>
      <c r="F178" s="183">
        <f>IFERROR(SUMIFS('20'!$Q:$Q,'20'!$T:$T,$C178),"")</f>
        <v>0</v>
      </c>
      <c r="G178" s="186">
        <f>IFERROR(SUMIFS('แผนผลิต LOTUS'!$K:$K,'แผนผลิต LOTUS'!C:C,C178),"")</f>
        <v>0</v>
      </c>
      <c r="H178" s="187">
        <f>IFERROR(SUMIFS(แผนผลิตตลาด!$K:$K,แผนผลิตตลาด!C:C,C178),"")</f>
        <v>0</v>
      </c>
    </row>
    <row r="179" spans="1:8">
      <c r="A179" s="153">
        <f>_xlfn.XLOOKUP(D179,Master_สายพาน!D:D,Master_สายพาน!E:E,"")</f>
        <v>0</v>
      </c>
      <c r="B179" s="141">
        <f>_xlfn.XLOOKUP(D179,Master_สายพาน!D:D,Master_สายพาน!B:B,"")</f>
        <v>0</v>
      </c>
      <c r="C179" s="132">
        <f>_xlfn.XLOOKUP(D179,Master_สายพาน!D:D,Master_สายพาน!C:C,"")</f>
        <v>0</v>
      </c>
      <c r="D179" s="130" t="str">
        <v/>
      </c>
      <c r="E179" s="134">
        <f>IFERROR(SUMIFS('0010'!$Q:$Q,'0010'!$T:$T,$C179),"")</f>
        <v>0</v>
      </c>
      <c r="F179" s="183">
        <f>IFERROR(SUMIFS('20'!$Q:$Q,'20'!$T:$T,$C179),"")</f>
        <v>0</v>
      </c>
      <c r="G179" s="186">
        <f>IFERROR(SUMIFS('แผนผลิต LOTUS'!$K:$K,'แผนผลิต LOTUS'!C:C,C179),"")</f>
        <v>0</v>
      </c>
      <c r="H179" s="187">
        <f>IFERROR(SUMIFS(แผนผลิตตลาด!$K:$K,แผนผลิตตลาด!C:C,C179),"")</f>
        <v>0</v>
      </c>
    </row>
    <row r="180" spans="1:8">
      <c r="A180" s="153">
        <f>_xlfn.XLOOKUP(D180,Master_สายพาน!D:D,Master_สายพาน!E:E,"")</f>
        <v>0</v>
      </c>
      <c r="B180" s="141">
        <f>_xlfn.XLOOKUP(D180,Master_สายพาน!D:D,Master_สายพาน!B:B,"")</f>
        <v>0</v>
      </c>
      <c r="C180" s="132">
        <f>_xlfn.XLOOKUP(D180,Master_สายพาน!D:D,Master_สายพาน!C:C,"")</f>
        <v>0</v>
      </c>
      <c r="D180" s="130" t="str">
        <v/>
      </c>
      <c r="E180" s="134">
        <f>IFERROR(SUMIFS('0010'!$Q:$Q,'0010'!$T:$T,$C180),"")</f>
        <v>0</v>
      </c>
      <c r="F180" s="183">
        <f>IFERROR(SUMIFS('20'!$Q:$Q,'20'!$T:$T,$C180),"")</f>
        <v>0</v>
      </c>
      <c r="G180" s="186">
        <f>IFERROR(SUMIFS('แผนผลิต LOTUS'!$K:$K,'แผนผลิต LOTUS'!C:C,C180),"")</f>
        <v>0</v>
      </c>
      <c r="H180" s="187">
        <f>IFERROR(SUMIFS(แผนผลิตตลาด!$K:$K,แผนผลิตตลาด!C:C,C180),"")</f>
        <v>0</v>
      </c>
    </row>
    <row r="181" spans="1:8">
      <c r="A181" s="153">
        <f>_xlfn.XLOOKUP(D181,Master_สายพาน!D:D,Master_สายพาน!E:E,"")</f>
        <v>0</v>
      </c>
      <c r="B181" s="141">
        <f>_xlfn.XLOOKUP(D181,Master_สายพาน!D:D,Master_สายพาน!B:B,"")</f>
        <v>0</v>
      </c>
      <c r="C181" s="132">
        <f>_xlfn.XLOOKUP(D181,Master_สายพาน!D:D,Master_สายพาน!C:C,"")</f>
        <v>0</v>
      </c>
      <c r="D181" s="130" t="str">
        <v/>
      </c>
      <c r="E181" s="134">
        <f>IFERROR(SUMIFS('0010'!$Q:$Q,'0010'!$T:$T,$C181),"")</f>
        <v>0</v>
      </c>
      <c r="F181" s="183">
        <f>IFERROR(SUMIFS('20'!$Q:$Q,'20'!$T:$T,$C181),"")</f>
        <v>0</v>
      </c>
      <c r="G181" s="186">
        <f>IFERROR(SUMIFS('แผนผลิต LOTUS'!$K:$K,'แผนผลิต LOTUS'!C:C,C181),"")</f>
        <v>0</v>
      </c>
      <c r="H181" s="187">
        <f>IFERROR(SUMIFS(แผนผลิตตลาด!$K:$K,แผนผลิตตลาด!C:C,C181),"")</f>
        <v>0</v>
      </c>
    </row>
    <row r="182" spans="1:8">
      <c r="A182" s="153">
        <f>_xlfn.XLOOKUP(D182,Master_สายพาน!D:D,Master_สายพาน!E:E,"")</f>
        <v>0</v>
      </c>
      <c r="B182" s="141">
        <f>_xlfn.XLOOKUP(D182,Master_สายพาน!D:D,Master_สายพาน!B:B,"")</f>
        <v>0</v>
      </c>
      <c r="C182" s="132">
        <f>_xlfn.XLOOKUP(D182,Master_สายพาน!D:D,Master_สายพาน!C:C,"")</f>
        <v>0</v>
      </c>
      <c r="D182" s="130" t="str">
        <v/>
      </c>
      <c r="E182" s="134">
        <f>IFERROR(SUMIFS('0010'!$Q:$Q,'0010'!$T:$T,$C182),"")</f>
        <v>0</v>
      </c>
      <c r="F182" s="183">
        <f>IFERROR(SUMIFS('20'!$Q:$Q,'20'!$T:$T,$C182),"")</f>
        <v>0</v>
      </c>
      <c r="G182" s="186">
        <f>IFERROR(SUMIFS('แผนผลิต LOTUS'!$K:$K,'แผนผลิต LOTUS'!C:C,C182),"")</f>
        <v>0</v>
      </c>
      <c r="H182" s="187">
        <f>IFERROR(SUMIFS(แผนผลิตตลาด!$K:$K,แผนผลิตตลาด!C:C,C182),"")</f>
        <v>0</v>
      </c>
    </row>
    <row r="183" spans="1:8">
      <c r="A183" s="153">
        <f>_xlfn.XLOOKUP(D183,Master_สายพาน!D:D,Master_สายพาน!E:E,"")</f>
        <v>0</v>
      </c>
      <c r="B183" s="141">
        <f>_xlfn.XLOOKUP(D183,Master_สายพาน!D:D,Master_สายพาน!B:B,"")</f>
        <v>0</v>
      </c>
      <c r="C183" s="132">
        <f>_xlfn.XLOOKUP(D183,Master_สายพาน!D:D,Master_สายพาน!C:C,"")</f>
        <v>0</v>
      </c>
      <c r="D183" s="130" t="str">
        <v/>
      </c>
      <c r="E183" s="134">
        <f>IFERROR(SUMIFS('0010'!$Q:$Q,'0010'!$T:$T,$C183),"")</f>
        <v>0</v>
      </c>
      <c r="F183" s="183">
        <f>IFERROR(SUMIFS('20'!$Q:$Q,'20'!$T:$T,$C183),"")</f>
        <v>0</v>
      </c>
      <c r="G183" s="186">
        <f>IFERROR(SUMIFS('แผนผลิต LOTUS'!$K:$K,'แผนผลิต LOTUS'!C:C,C183),"")</f>
        <v>0</v>
      </c>
      <c r="H183" s="187">
        <f>IFERROR(SUMIFS(แผนผลิตตลาด!$K:$K,แผนผลิตตลาด!C:C,C183),"")</f>
        <v>0</v>
      </c>
    </row>
    <row r="184" spans="1:8">
      <c r="A184" s="153">
        <f>_xlfn.XLOOKUP(D184,Master_สายพาน!D:D,Master_สายพาน!E:E,"")</f>
        <v>0</v>
      </c>
      <c r="B184" s="141">
        <f>_xlfn.XLOOKUP(D184,Master_สายพาน!D:D,Master_สายพาน!B:B,"")</f>
        <v>0</v>
      </c>
      <c r="C184" s="132">
        <f>_xlfn.XLOOKUP(D184,Master_สายพาน!D:D,Master_สายพาน!C:C,"")</f>
        <v>0</v>
      </c>
      <c r="D184" s="130" t="str">
        <v/>
      </c>
      <c r="E184" s="134">
        <f>IFERROR(SUMIFS('0010'!$Q:$Q,'0010'!$T:$T,$C184),"")</f>
        <v>0</v>
      </c>
      <c r="F184" s="183">
        <f>IFERROR(SUMIFS('20'!$Q:$Q,'20'!$T:$T,$C184),"")</f>
        <v>0</v>
      </c>
      <c r="G184" s="186">
        <f>IFERROR(SUMIFS('แผนผลิต LOTUS'!$K:$K,'แผนผลิต LOTUS'!C:C,C184),"")</f>
        <v>0</v>
      </c>
      <c r="H184" s="187">
        <f>IFERROR(SUMIFS(แผนผลิตตลาด!$K:$K,แผนผลิตตลาด!C:C,C184),"")</f>
        <v>0</v>
      </c>
    </row>
    <row r="185" spans="1:8">
      <c r="A185" s="153">
        <f>_xlfn.XLOOKUP(D185,Master_สายพาน!D:D,Master_สายพาน!E:E,"")</f>
        <v>0</v>
      </c>
      <c r="B185" s="141">
        <f>_xlfn.XLOOKUP(D185,Master_สายพาน!D:D,Master_สายพาน!B:B,"")</f>
        <v>0</v>
      </c>
      <c r="C185" s="132">
        <f>_xlfn.XLOOKUP(D185,Master_สายพาน!D:D,Master_สายพาน!C:C,"")</f>
        <v>0</v>
      </c>
      <c r="D185" s="130" t="str">
        <v/>
      </c>
      <c r="E185" s="134">
        <f>IFERROR(SUMIFS('0010'!$Q:$Q,'0010'!$T:$T,$C185),"")</f>
        <v>0</v>
      </c>
      <c r="F185" s="183">
        <f>IFERROR(SUMIFS('20'!$Q:$Q,'20'!$T:$T,$C185),"")</f>
        <v>0</v>
      </c>
      <c r="G185" s="186">
        <f>IFERROR(SUMIFS('แผนผลิต LOTUS'!$K:$K,'แผนผลิต LOTUS'!C:C,C185),"")</f>
        <v>0</v>
      </c>
      <c r="H185" s="187">
        <f>IFERROR(SUMIFS(แผนผลิตตลาด!$K:$K,แผนผลิตตลาด!C:C,C185),"")</f>
        <v>0</v>
      </c>
    </row>
    <row r="186" spans="1:8">
      <c r="A186" s="153">
        <f>_xlfn.XLOOKUP(D186,Master_สายพาน!D:D,Master_สายพาน!E:E,"")</f>
        <v>0</v>
      </c>
      <c r="B186" s="141">
        <f>_xlfn.XLOOKUP(D186,Master_สายพาน!D:D,Master_สายพาน!B:B,"")</f>
        <v>0</v>
      </c>
      <c r="C186" s="132">
        <f>_xlfn.XLOOKUP(D186,Master_สายพาน!D:D,Master_สายพาน!C:C,"")</f>
        <v>0</v>
      </c>
      <c r="D186" s="130" t="str">
        <v/>
      </c>
      <c r="E186" s="134">
        <f>IFERROR(SUMIFS('0010'!$Q:$Q,'0010'!$T:$T,$C186),"")</f>
        <v>0</v>
      </c>
      <c r="F186" s="183">
        <f>IFERROR(SUMIFS('20'!$Q:$Q,'20'!$T:$T,$C186),"")</f>
        <v>0</v>
      </c>
      <c r="G186" s="186">
        <f>IFERROR(SUMIFS('แผนผลิต LOTUS'!$K:$K,'แผนผลิต LOTUS'!C:C,C186),"")</f>
        <v>0</v>
      </c>
      <c r="H186" s="187">
        <f>IFERROR(SUMIFS(แผนผลิตตลาด!$K:$K,แผนผลิตตลาด!C:C,C186),"")</f>
        <v>0</v>
      </c>
    </row>
    <row r="187" spans="1:8">
      <c r="A187" s="153">
        <f>_xlfn.XLOOKUP(D187,Master_สายพาน!D:D,Master_สายพาน!E:E,"")</f>
        <v>0</v>
      </c>
      <c r="B187" s="141">
        <f>_xlfn.XLOOKUP(D187,Master_สายพาน!D:D,Master_สายพาน!B:B,"")</f>
        <v>0</v>
      </c>
      <c r="C187" s="132">
        <f>_xlfn.XLOOKUP(D187,Master_สายพาน!D:D,Master_สายพาน!C:C,"")</f>
        <v>0</v>
      </c>
      <c r="D187" s="130" t="str">
        <v/>
      </c>
      <c r="E187" s="134">
        <f>IFERROR(SUMIFS('0010'!$Q:$Q,'0010'!$T:$T,$C187),"")</f>
        <v>0</v>
      </c>
      <c r="F187" s="183">
        <f>IFERROR(SUMIFS('20'!$Q:$Q,'20'!$T:$T,$C187),"")</f>
        <v>0</v>
      </c>
      <c r="G187" s="186">
        <f>IFERROR(SUMIFS('แผนผลิต LOTUS'!$K:$K,'แผนผลิต LOTUS'!C:C,C187),"")</f>
        <v>0</v>
      </c>
      <c r="H187" s="187">
        <f>IFERROR(SUMIFS(แผนผลิตตลาด!$K:$K,แผนผลิตตลาด!C:C,C187),"")</f>
        <v>0</v>
      </c>
    </row>
    <row r="188" spans="1:8">
      <c r="A188" s="153">
        <f>_xlfn.XLOOKUP(D188,Master_สายพาน!D:D,Master_สายพาน!E:E,"")</f>
        <v>0</v>
      </c>
      <c r="B188" s="141">
        <f>_xlfn.XLOOKUP(D188,Master_สายพาน!D:D,Master_สายพาน!B:B,"")</f>
        <v>0</v>
      </c>
      <c r="C188" s="132">
        <f>_xlfn.XLOOKUP(D188,Master_สายพาน!D:D,Master_สายพาน!C:C,"")</f>
        <v>0</v>
      </c>
      <c r="D188" s="130" t="str">
        <v/>
      </c>
      <c r="E188" s="134">
        <f>IFERROR(SUMIFS('0010'!$Q:$Q,'0010'!$T:$T,$C188),"")</f>
        <v>0</v>
      </c>
      <c r="F188" s="183">
        <f>IFERROR(SUMIFS('20'!$Q:$Q,'20'!$T:$T,$C188),"")</f>
        <v>0</v>
      </c>
      <c r="G188" s="186">
        <f>IFERROR(SUMIFS('แผนผลิต LOTUS'!$K:$K,'แผนผลิต LOTUS'!C:C,C188),"")</f>
        <v>0</v>
      </c>
      <c r="H188" s="187">
        <f>IFERROR(SUMIFS(แผนผลิตตลาด!$K:$K,แผนผลิตตลาด!C:C,C188),"")</f>
        <v>0</v>
      </c>
    </row>
    <row r="189" spans="1:8">
      <c r="A189" s="153">
        <f>_xlfn.XLOOKUP(D189,Master_สายพาน!D:D,Master_สายพาน!E:E,"")</f>
        <v>0</v>
      </c>
      <c r="B189" s="141">
        <f>_xlfn.XLOOKUP(D189,Master_สายพาน!D:D,Master_สายพาน!B:B,"")</f>
        <v>0</v>
      </c>
      <c r="C189" s="132">
        <f>_xlfn.XLOOKUP(D189,Master_สายพาน!D:D,Master_สายพาน!C:C,"")</f>
        <v>0</v>
      </c>
      <c r="D189" s="130" t="str">
        <v/>
      </c>
      <c r="E189" s="134">
        <f>IFERROR(SUMIFS('0010'!$Q:$Q,'0010'!$T:$T,$C189),"")</f>
        <v>0</v>
      </c>
      <c r="F189" s="183">
        <f>IFERROR(SUMIFS('20'!$Q:$Q,'20'!$T:$T,$C189),"")</f>
        <v>0</v>
      </c>
      <c r="G189" s="186">
        <f>IFERROR(SUMIFS('แผนผลิต LOTUS'!$K:$K,'แผนผลิต LOTUS'!C:C,C189),"")</f>
        <v>0</v>
      </c>
      <c r="H189" s="187">
        <f>IFERROR(SUMIFS(แผนผลิตตลาด!$K:$K,แผนผลิตตลาด!C:C,C189),"")</f>
        <v>0</v>
      </c>
    </row>
    <row r="190" spans="1:8">
      <c r="A190" s="153">
        <f>_xlfn.XLOOKUP(D190,Master_สายพาน!D:D,Master_สายพาน!E:E,"")</f>
        <v>0</v>
      </c>
      <c r="B190" s="141">
        <f>_xlfn.XLOOKUP(D190,Master_สายพาน!D:D,Master_สายพาน!B:B,"")</f>
        <v>0</v>
      </c>
      <c r="C190" s="132">
        <f>_xlfn.XLOOKUP(D190,Master_สายพาน!D:D,Master_สายพาน!C:C,"")</f>
        <v>0</v>
      </c>
      <c r="D190" s="130" t="str">
        <v/>
      </c>
      <c r="E190" s="134">
        <f>IFERROR(SUMIFS('0010'!$Q:$Q,'0010'!$T:$T,$C190),"")</f>
        <v>0</v>
      </c>
      <c r="F190" s="183">
        <f>IFERROR(SUMIFS('20'!$Q:$Q,'20'!$T:$T,$C190),"")</f>
        <v>0</v>
      </c>
      <c r="G190" s="186">
        <f>IFERROR(SUMIFS('แผนผลิต LOTUS'!$K:$K,'แผนผลิต LOTUS'!C:C,C190),"")</f>
        <v>0</v>
      </c>
      <c r="H190" s="187">
        <f>IFERROR(SUMIFS(แผนผลิตตลาด!$K:$K,แผนผลิตตลาด!C:C,C190),"")</f>
        <v>0</v>
      </c>
    </row>
    <row r="191" spans="1:8">
      <c r="A191" s="153">
        <f>_xlfn.XLOOKUP(D191,Master_สายพาน!D:D,Master_สายพาน!E:E,"")</f>
        <v>0</v>
      </c>
      <c r="B191" s="141">
        <f>_xlfn.XLOOKUP(D191,Master_สายพาน!D:D,Master_สายพาน!B:B,"")</f>
        <v>0</v>
      </c>
      <c r="C191" s="132">
        <f>_xlfn.XLOOKUP(D191,Master_สายพาน!D:D,Master_สายพาน!C:C,"")</f>
        <v>0</v>
      </c>
      <c r="D191" s="130" t="str">
        <v/>
      </c>
      <c r="E191" s="134">
        <f>IFERROR(SUMIFS('0010'!$Q:$Q,'0010'!$T:$T,$C191),"")</f>
        <v>0</v>
      </c>
      <c r="F191" s="183">
        <f>IFERROR(SUMIFS('20'!$Q:$Q,'20'!$T:$T,$C191),"")</f>
        <v>0</v>
      </c>
      <c r="G191" s="186">
        <f>IFERROR(SUMIFS('แผนผลิต LOTUS'!$K:$K,'แผนผลิต LOTUS'!C:C,C191),"")</f>
        <v>0</v>
      </c>
      <c r="H191" s="187">
        <f>IFERROR(SUMIFS(แผนผลิตตลาด!$K:$K,แผนผลิตตลาด!C:C,C191),"")</f>
        <v>0</v>
      </c>
    </row>
    <row r="192" spans="1:8">
      <c r="A192" s="153">
        <f>_xlfn.XLOOKUP(D192,Master_สายพาน!D:D,Master_สายพาน!E:E,"")</f>
        <v>0</v>
      </c>
      <c r="B192" s="141">
        <f>_xlfn.XLOOKUP(D192,Master_สายพาน!D:D,Master_สายพาน!B:B,"")</f>
        <v>0</v>
      </c>
      <c r="C192" s="132">
        <f>_xlfn.XLOOKUP(D192,Master_สายพาน!D:D,Master_สายพาน!C:C,"")</f>
        <v>0</v>
      </c>
      <c r="D192" s="130" t="str">
        <v/>
      </c>
      <c r="E192" s="134">
        <f>IFERROR(SUMIFS('0010'!$Q:$Q,'0010'!$T:$T,$C192),"")</f>
        <v>0</v>
      </c>
      <c r="F192" s="183">
        <f>IFERROR(SUMIFS('20'!$Q:$Q,'20'!$T:$T,$C192),"")</f>
        <v>0</v>
      </c>
      <c r="G192" s="186">
        <f>IFERROR(SUMIFS('แผนผลิต LOTUS'!$K:$K,'แผนผลิต LOTUS'!C:C,C192),"")</f>
        <v>0</v>
      </c>
      <c r="H192" s="187">
        <f>IFERROR(SUMIFS(แผนผลิตตลาด!$K:$K,แผนผลิตตลาด!C:C,C192),"")</f>
        <v>0</v>
      </c>
    </row>
    <row r="193" spans="1:8">
      <c r="A193" s="153">
        <f>_xlfn.XLOOKUP(D193,Master_สายพาน!D:D,Master_สายพาน!E:E,"")</f>
        <v>0</v>
      </c>
      <c r="B193" s="141">
        <f>_xlfn.XLOOKUP(D193,Master_สายพาน!D:D,Master_สายพาน!B:B,"")</f>
        <v>0</v>
      </c>
      <c r="C193" s="132">
        <f>_xlfn.XLOOKUP(D193,Master_สายพาน!D:D,Master_สายพาน!C:C,"")</f>
        <v>0</v>
      </c>
      <c r="D193" s="130" t="str">
        <v/>
      </c>
      <c r="E193" s="134">
        <f>IFERROR(SUMIFS('0010'!$Q:$Q,'0010'!$T:$T,$C193),"")</f>
        <v>0</v>
      </c>
      <c r="F193" s="183">
        <f>IFERROR(SUMIFS('20'!$Q:$Q,'20'!$T:$T,$C193),"")</f>
        <v>0</v>
      </c>
      <c r="G193" s="186">
        <f>IFERROR(SUMIFS('แผนผลิต LOTUS'!$K:$K,'แผนผลิต LOTUS'!C:C,C193),"")</f>
        <v>0</v>
      </c>
      <c r="H193" s="187">
        <f>IFERROR(SUMIFS(แผนผลิตตลาด!$K:$K,แผนผลิตตลาด!C:C,C193),"")</f>
        <v>0</v>
      </c>
    </row>
    <row r="194" spans="1:8">
      <c r="A194" s="153">
        <f>_xlfn.XLOOKUP(D194,Master_สายพาน!D:D,Master_สายพาน!E:E,"")</f>
        <v>0</v>
      </c>
      <c r="B194" s="141">
        <f>_xlfn.XLOOKUP(D194,Master_สายพาน!D:D,Master_สายพาน!B:B,"")</f>
        <v>0</v>
      </c>
      <c r="C194" s="132">
        <f>_xlfn.XLOOKUP(D194,Master_สายพาน!D:D,Master_สายพาน!C:C,"")</f>
        <v>0</v>
      </c>
      <c r="D194" s="130" t="str">
        <v/>
      </c>
      <c r="E194" s="134">
        <f>IFERROR(SUMIFS('0010'!$Q:$Q,'0010'!$T:$T,$C194),"")</f>
        <v>0</v>
      </c>
      <c r="F194" s="183">
        <f>IFERROR(SUMIFS('20'!$Q:$Q,'20'!$T:$T,$C194),"")</f>
        <v>0</v>
      </c>
      <c r="G194" s="186">
        <f>IFERROR(SUMIFS('แผนผลิต LOTUS'!$K:$K,'แผนผลิต LOTUS'!C:C,C194),"")</f>
        <v>0</v>
      </c>
      <c r="H194" s="187">
        <f>IFERROR(SUMIFS(แผนผลิตตลาด!$K:$K,แผนผลิตตลาด!C:C,C194),"")</f>
        <v>0</v>
      </c>
    </row>
    <row r="195" spans="1:8">
      <c r="A195" s="153">
        <f>_xlfn.XLOOKUP(D195,Master_สายพาน!D:D,Master_สายพาน!E:E,"")</f>
        <v>0</v>
      </c>
      <c r="B195" s="141">
        <f>_xlfn.XLOOKUP(D195,Master_สายพาน!D:D,Master_สายพาน!B:B,"")</f>
        <v>0</v>
      </c>
      <c r="C195" s="132">
        <f>_xlfn.XLOOKUP(D195,Master_สายพาน!D:D,Master_สายพาน!C:C,"")</f>
        <v>0</v>
      </c>
      <c r="D195" s="130" t="str">
        <v/>
      </c>
      <c r="E195" s="134">
        <f>IFERROR(SUMIFS('0010'!$Q:$Q,'0010'!$T:$T,$C195),"")</f>
        <v>0</v>
      </c>
      <c r="F195" s="183">
        <f>IFERROR(SUMIFS('20'!$Q:$Q,'20'!$T:$T,$C195),"")</f>
        <v>0</v>
      </c>
      <c r="G195" s="186">
        <f>IFERROR(SUMIFS('แผนผลิต LOTUS'!$K:$K,'แผนผลิต LOTUS'!C:C,C195),"")</f>
        <v>0</v>
      </c>
      <c r="H195" s="187">
        <f>IFERROR(SUMIFS(แผนผลิตตลาด!$K:$K,แผนผลิตตลาด!C:C,C195),"")</f>
        <v>0</v>
      </c>
    </row>
    <row r="196" spans="1:8">
      <c r="A196" s="153">
        <f>_xlfn.XLOOKUP(D196,Master_สายพาน!D:D,Master_สายพาน!E:E,"")</f>
        <v>0</v>
      </c>
      <c r="B196" s="141">
        <f>_xlfn.XLOOKUP(D196,Master_สายพาน!D:D,Master_สายพาน!B:B,"")</f>
        <v>0</v>
      </c>
      <c r="C196" s="132">
        <f>_xlfn.XLOOKUP(D196,Master_สายพาน!D:D,Master_สายพาน!C:C,"")</f>
        <v>0</v>
      </c>
      <c r="D196" s="130" t="str">
        <v/>
      </c>
      <c r="E196" s="134">
        <f>IFERROR(SUMIFS('0010'!$Q:$Q,'0010'!$T:$T,$C196),"")</f>
        <v>0</v>
      </c>
      <c r="F196" s="183">
        <f>IFERROR(SUMIFS('20'!$Q:$Q,'20'!$T:$T,$C196),"")</f>
        <v>0</v>
      </c>
      <c r="G196" s="186">
        <f>IFERROR(SUMIFS('แผนผลิต LOTUS'!$K:$K,'แผนผลิต LOTUS'!C:C,C196),"")</f>
        <v>0</v>
      </c>
      <c r="H196" s="187">
        <f>IFERROR(SUMIFS(แผนผลิตตลาด!$K:$K,แผนผลิตตลาด!C:C,C196),"")</f>
        <v>0</v>
      </c>
    </row>
    <row r="197" spans="1:8">
      <c r="A197" s="153">
        <f>_xlfn.XLOOKUP(D197,Master_สายพาน!D:D,Master_สายพาน!E:E,"")</f>
        <v>0</v>
      </c>
      <c r="B197" s="141">
        <f>_xlfn.XLOOKUP(D197,Master_สายพาน!D:D,Master_สายพาน!B:B,"")</f>
        <v>0</v>
      </c>
      <c r="C197" s="132">
        <f>_xlfn.XLOOKUP(D197,Master_สายพาน!D:D,Master_สายพาน!C:C,"")</f>
        <v>0</v>
      </c>
      <c r="D197" s="130" t="str">
        <v/>
      </c>
      <c r="E197" s="134">
        <f>IFERROR(SUMIFS('0010'!$Q:$Q,'0010'!$T:$T,$C197),"")</f>
        <v>0</v>
      </c>
      <c r="F197" s="183">
        <f>IFERROR(SUMIFS('20'!$Q:$Q,'20'!$T:$T,$C197),"")</f>
        <v>0</v>
      </c>
      <c r="G197" s="186">
        <f>IFERROR(SUMIFS('แผนผลิต LOTUS'!$K:$K,'แผนผลิต LOTUS'!C:C,C197),"")</f>
        <v>0</v>
      </c>
      <c r="H197" s="187">
        <f>IFERROR(SUMIFS(แผนผลิตตลาด!$K:$K,แผนผลิตตลาด!C:C,C197),"")</f>
        <v>0</v>
      </c>
    </row>
    <row r="198" spans="1:8">
      <c r="A198" s="153">
        <f>_xlfn.XLOOKUP(D198,Master_สายพาน!D:D,Master_สายพาน!E:E,"")</f>
        <v>0</v>
      </c>
      <c r="B198" s="141">
        <f>_xlfn.XLOOKUP(D198,Master_สายพาน!D:D,Master_สายพาน!B:B,"")</f>
        <v>0</v>
      </c>
      <c r="C198" s="132">
        <f>_xlfn.XLOOKUP(D198,Master_สายพาน!D:D,Master_สายพาน!C:C,"")</f>
        <v>0</v>
      </c>
      <c r="D198" s="130" t="str">
        <v/>
      </c>
      <c r="E198" s="134">
        <f>IFERROR(SUMIFS('0010'!$Q:$Q,'0010'!$T:$T,$C198),"")</f>
        <v>0</v>
      </c>
      <c r="F198" s="183">
        <f>IFERROR(SUMIFS('20'!$Q:$Q,'20'!$T:$T,$C198),"")</f>
        <v>0</v>
      </c>
      <c r="G198" s="186">
        <f>IFERROR(SUMIFS('แผนผลิต LOTUS'!$K:$K,'แผนผลิต LOTUS'!C:C,C198),"")</f>
        <v>0</v>
      </c>
      <c r="H198" s="187">
        <f>IFERROR(SUMIFS(แผนผลิตตลาด!$K:$K,แผนผลิตตลาด!C:C,C198),"")</f>
        <v>0</v>
      </c>
    </row>
    <row r="199" spans="1:8">
      <c r="A199" s="153">
        <f>_xlfn.XLOOKUP(D199,Master_สายพาน!D:D,Master_สายพาน!E:E,"")</f>
        <v>0</v>
      </c>
      <c r="B199" s="141">
        <f>_xlfn.XLOOKUP(D199,Master_สายพาน!D:D,Master_สายพาน!B:B,"")</f>
        <v>0</v>
      </c>
      <c r="C199" s="132">
        <f>_xlfn.XLOOKUP(D199,Master_สายพาน!D:D,Master_สายพาน!C:C,"")</f>
        <v>0</v>
      </c>
      <c r="D199" s="130" t="str">
        <v/>
      </c>
      <c r="E199" s="134">
        <f>IFERROR(SUMIFS('0010'!$Q:$Q,'0010'!$T:$T,$C199),"")</f>
        <v>0</v>
      </c>
      <c r="F199" s="183">
        <f>IFERROR(SUMIFS('20'!$Q:$Q,'20'!$T:$T,$C199),"")</f>
        <v>0</v>
      </c>
      <c r="G199" s="186">
        <f>IFERROR(SUMIFS('แผนผลิต LOTUS'!$K:$K,'แผนผลิต LOTUS'!C:C,C199),"")</f>
        <v>0</v>
      </c>
      <c r="H199" s="187">
        <f>IFERROR(SUMIFS(แผนผลิตตลาด!$K:$K,แผนผลิตตลาด!C:C,C199),"")</f>
        <v>0</v>
      </c>
    </row>
    <row r="200" spans="1:8">
      <c r="A200" s="153">
        <f>_xlfn.XLOOKUP(D200,Master_สายพาน!D:D,Master_สายพาน!E:E,"")</f>
        <v>0</v>
      </c>
      <c r="B200" s="141">
        <f>_xlfn.XLOOKUP(D200,Master_สายพาน!D:D,Master_สายพาน!B:B,"")</f>
        <v>0</v>
      </c>
      <c r="C200" s="132">
        <f>_xlfn.XLOOKUP(D200,Master_สายพาน!D:D,Master_สายพาน!C:C,"")</f>
        <v>0</v>
      </c>
      <c r="D200" s="130" t="str">
        <v/>
      </c>
      <c r="E200" s="134">
        <f>IFERROR(SUMIFS('0010'!$Q:$Q,'0010'!$T:$T,$C200),"")</f>
        <v>0</v>
      </c>
      <c r="F200" s="183">
        <f>IFERROR(SUMIFS('20'!$Q:$Q,'20'!$T:$T,$C200),"")</f>
        <v>0</v>
      </c>
      <c r="G200" s="186">
        <f>IFERROR(SUMIFS('แผนผลิต LOTUS'!$K:$K,'แผนผลิต LOTUS'!C:C,C200),"")</f>
        <v>0</v>
      </c>
      <c r="H200" s="187">
        <f>IFERROR(SUMIFS(แผนผลิตตลาด!$K:$K,แผนผลิตตลาด!C:C,C200),"")</f>
        <v>0</v>
      </c>
    </row>
    <row r="201" spans="1:8">
      <c r="D201" s="128" t="str">
        <v/>
      </c>
    </row>
    <row r="202" spans="1:8">
      <c r="D202" s="128" t="str">
        <v/>
      </c>
    </row>
    <row r="203" spans="1:8">
      <c r="D203" s="128" t="str">
        <v/>
      </c>
    </row>
    <row r="204" spans="1:8">
      <c r="D204" s="128" t="str">
        <v/>
      </c>
    </row>
    <row r="205" spans="1:8">
      <c r="D205" s="128" t="str">
        <v/>
      </c>
    </row>
    <row r="206" spans="1:8">
      <c r="D206" s="128" t="str">
        <v/>
      </c>
    </row>
    <row r="207" spans="1:8">
      <c r="D207" s="128" t="str">
        <v/>
      </c>
    </row>
    <row r="208" spans="1:8">
      <c r="D208" s="128" t="str">
        <v/>
      </c>
    </row>
    <row r="209" spans="4:4">
      <c r="D209" s="128" t="str">
        <v/>
      </c>
    </row>
    <row r="210" spans="4:4">
      <c r="D210" s="128" t="str">
        <v/>
      </c>
    </row>
    <row r="211" spans="4:4">
      <c r="D211" s="128" t="str">
        <v/>
      </c>
    </row>
    <row r="212" spans="4:4">
      <c r="D212" s="128" t="str">
        <v/>
      </c>
    </row>
    <row r="213" spans="4:4">
      <c r="D213" s="128" t="str">
        <v/>
      </c>
    </row>
    <row r="214" spans="4:4">
      <c r="D214" s="128" t="str">
        <v/>
      </c>
    </row>
    <row r="215" spans="4:4">
      <c r="D215" s="128" t="str">
        <v/>
      </c>
    </row>
    <row r="216" spans="4:4">
      <c r="D216" s="128" t="str">
        <v/>
      </c>
    </row>
    <row r="217" spans="4:4">
      <c r="D217" s="128" t="str">
        <v/>
      </c>
    </row>
    <row r="218" spans="4:4">
      <c r="D218" s="128" t="str">
        <v/>
      </c>
    </row>
    <row r="219" spans="4:4">
      <c r="D219" s="128" t="str">
        <v/>
      </c>
    </row>
    <row r="220" spans="4:4">
      <c r="D220" s="128" t="str">
        <v/>
      </c>
    </row>
    <row r="221" spans="4:4">
      <c r="D221" s="128" t="str">
        <v/>
      </c>
    </row>
    <row r="222" spans="4:4">
      <c r="D222" s="128" t="str">
        <v/>
      </c>
    </row>
    <row r="223" spans="4:4">
      <c r="D223" s="128" t="str">
        <v/>
      </c>
    </row>
    <row r="224" spans="4:4">
      <c r="D224" s="128" t="str">
        <v/>
      </c>
    </row>
    <row r="225" spans="4:4">
      <c r="D225" s="128" t="str">
        <v/>
      </c>
    </row>
    <row r="226" spans="4:4">
      <c r="D226" s="128" t="str">
        <v/>
      </c>
    </row>
    <row r="227" spans="4:4">
      <c r="D227" s="128" t="str">
        <v/>
      </c>
    </row>
    <row r="228" spans="4:4">
      <c r="D228" s="128" t="str">
        <v/>
      </c>
    </row>
    <row r="229" spans="4:4">
      <c r="D229" s="128" t="str">
        <v/>
      </c>
    </row>
    <row r="230" spans="4:4">
      <c r="D230" s="128" t="str">
        <v/>
      </c>
    </row>
    <row r="231" spans="4:4">
      <c r="D231" s="128" t="str">
        <v/>
      </c>
    </row>
    <row r="232" spans="4:4">
      <c r="D232" s="128" t="str">
        <v/>
      </c>
    </row>
    <row r="233" spans="4:4">
      <c r="D233" s="128" t="str">
        <v/>
      </c>
    </row>
    <row r="234" spans="4:4">
      <c r="D234" s="128" t="str">
        <v/>
      </c>
    </row>
    <row r="235" spans="4:4">
      <c r="D235" s="128" t="str">
        <v/>
      </c>
    </row>
    <row r="236" spans="4:4">
      <c r="D236" s="128" t="str">
        <v/>
      </c>
    </row>
    <row r="237" spans="4:4">
      <c r="D237" s="128" t="str">
        <v/>
      </c>
    </row>
    <row r="238" spans="4:4">
      <c r="D238" s="128" t="str">
        <v/>
      </c>
    </row>
    <row r="239" spans="4:4">
      <c r="D239" s="128" t="str">
        <v/>
      </c>
    </row>
    <row r="240" spans="4:4">
      <c r="D240" s="128" t="str">
        <v/>
      </c>
    </row>
    <row r="241" spans="4:4">
      <c r="D241" s="128" t="str">
        <v/>
      </c>
    </row>
    <row r="242" spans="4:4">
      <c r="D242" s="128" t="str">
        <v/>
      </c>
    </row>
    <row r="243" spans="4:4">
      <c r="D243" s="128" t="str">
        <v/>
      </c>
    </row>
    <row r="244" spans="4:4">
      <c r="D244" s="128" t="str">
        <v/>
      </c>
    </row>
    <row r="245" spans="4:4">
      <c r="D245" s="128" t="str">
        <v/>
      </c>
    </row>
    <row r="246" spans="4:4">
      <c r="D246" s="128" t="str">
        <v/>
      </c>
    </row>
    <row r="247" spans="4:4">
      <c r="D247" s="128" t="str">
        <v/>
      </c>
    </row>
    <row r="248" spans="4:4">
      <c r="D248" s="128" t="str">
        <v/>
      </c>
    </row>
    <row r="249" spans="4:4">
      <c r="D249" s="128" t="str">
        <v/>
      </c>
    </row>
    <row r="250" spans="4:4">
      <c r="D250" s="128" t="str">
        <v/>
      </c>
    </row>
    <row r="251" spans="4:4">
      <c r="D251" s="128" t="str">
        <v/>
      </c>
    </row>
    <row r="252" spans="4:4">
      <c r="D252" s="128" t="str">
        <v/>
      </c>
    </row>
    <row r="253" spans="4:4">
      <c r="D253" s="128" t="str">
        <v/>
      </c>
    </row>
    <row r="254" spans="4:4">
      <c r="D254" s="128" t="str">
        <v/>
      </c>
    </row>
    <row r="255" spans="4:4">
      <c r="D255" s="128" t="str">
        <v/>
      </c>
    </row>
    <row r="256" spans="4:4">
      <c r="D256" s="128" t="str">
        <v/>
      </c>
    </row>
    <row r="257" spans="4:4">
      <c r="D257" s="128" t="str">
        <v/>
      </c>
    </row>
    <row r="258" spans="4:4">
      <c r="D258" s="128" t="str">
        <v/>
      </c>
    </row>
    <row r="259" spans="4:4">
      <c r="D259" s="128" t="str">
        <v/>
      </c>
    </row>
    <row r="260" spans="4:4">
      <c r="D260" s="128" t="str">
        <v/>
      </c>
    </row>
    <row r="261" spans="4:4">
      <c r="D261" s="128" t="str">
        <v/>
      </c>
    </row>
    <row r="262" spans="4:4">
      <c r="D262" s="128" t="str">
        <v/>
      </c>
    </row>
    <row r="263" spans="4:4">
      <c r="D263" s="128" t="str">
        <v/>
      </c>
    </row>
    <row r="264" spans="4:4">
      <c r="D264" s="128" t="str">
        <v/>
      </c>
    </row>
    <row r="265" spans="4:4">
      <c r="D265" s="128" t="str">
        <v/>
      </c>
    </row>
    <row r="266" spans="4:4">
      <c r="D266" s="128" t="str">
        <v/>
      </c>
    </row>
    <row r="267" spans="4:4">
      <c r="D267" s="128" t="str">
        <v/>
      </c>
    </row>
    <row r="268" spans="4:4">
      <c r="D268" s="128"/>
    </row>
    <row r="269" spans="4:4">
      <c r="D269" s="128"/>
    </row>
    <row r="270" spans="4:4">
      <c r="D270" s="128"/>
    </row>
    <row r="271" spans="4:4">
      <c r="D271" s="128"/>
    </row>
    <row r="272" spans="4:4">
      <c r="D272" s="128"/>
    </row>
    <row r="273" spans="4:4">
      <c r="D273" s="128"/>
    </row>
    <row r="274" spans="4:4">
      <c r="D274" s="128"/>
    </row>
    <row r="275" spans="4:4">
      <c r="D275" s="128"/>
    </row>
    <row r="276" spans="4:4">
      <c r="D276" s="128"/>
    </row>
    <row r="277" spans="4:4">
      <c r="D277" s="128"/>
    </row>
    <row r="278" spans="4:4">
      <c r="D278" s="128"/>
    </row>
    <row r="279" spans="4:4">
      <c r="D279" s="128"/>
    </row>
    <row r="280" spans="4:4">
      <c r="D280" s="128"/>
    </row>
  </sheetData>
  <autoFilter ref="A5:K280" xr:uid="{B4DEC414-D5D2-4EBA-A489-0ADC5EE17507}">
    <filterColumn colId="1">
      <filters>
        <filter val="เครื่องใน"/>
        <filter val="เปิดหมู"/>
        <filter val="เผาขา"/>
        <filter val="เลาะขา"/>
        <filter val="เศษ"/>
        <filter val="ไม่ชัว"/>
        <filter val="ไหล่"/>
        <filter val="ไหล่พิเศษ"/>
        <filter val="ต้มเลือด"/>
        <filter val="บด"/>
        <filter val="ลวก"/>
        <filter val="สไลด์"/>
        <filter val="สะโพก"/>
        <filter val="สะโพกพิเศษ"/>
        <filter val="สามชั้น"/>
        <filter val="สามชั้นพิเศษ"/>
      </filters>
    </filterColumn>
    <sortState xmlns:xlrd2="http://schemas.microsoft.com/office/spreadsheetml/2017/richdata2" ref="A6:K280">
      <sortCondition descending="1" ref="B5:B280"/>
    </sortState>
  </autoFilter>
  <mergeCells count="2">
    <mergeCell ref="G2:G3"/>
    <mergeCell ref="H2:H3"/>
  </mergeCells>
  <phoneticPr fontId="1" type="noConversion"/>
  <conditionalFormatting sqref="A1:A5 A201:A1048576">
    <cfRule type="containsText" dxfId="46" priority="1" operator="containsText" text="Step1">
      <formula>NOT(ISERROR(SEARCH("Step1",A1)))</formula>
    </cfRule>
    <cfRule type="containsText" dxfId="45" priority="4" operator="containsText" text="Step2">
      <formula>NOT(ISERROR(SEARCH("Step2",A1)))</formula>
    </cfRule>
    <cfRule type="containsText" dxfId="44" priority="5" operator="containsText" text="Step3">
      <formula>NOT(ISERROR(SEARCH("Step3",A1)))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6E7DB84B-1D16-44EB-84AF-41F1416665DB}">
            <xm:f>NOT(ISERROR(SEARCH(Master_สายพาน!$B$193,A1)))</xm:f>
            <xm:f>Master_สายพาน!$B$193</xm:f>
            <x14:dxf>
              <fill>
                <patternFill>
                  <bgColor theme="3" tint="0.89996032593768116"/>
                </patternFill>
              </fill>
            </x14:dxf>
          </x14:cfRule>
          <xm:sqref>A5 B1:B1048576</xm:sqref>
        </x14:conditionalFormatting>
        <x14:conditionalFormatting xmlns:xm="http://schemas.microsoft.com/office/excel/2006/main">
          <x14:cfRule type="containsText" priority="10" operator="containsText" id="{0A3E0827-8ED5-4A05-BF2F-B6A386E9C3AD}">
            <xm:f>NOT(ISERROR(SEARCH(Master_สายพาน!$B$197,A1)))</xm:f>
            <xm:f>Master_สายพาน!$B$197</xm:f>
            <x14:dxf>
              <fill>
                <patternFill>
                  <bgColor theme="0" tint="-4.9989318521683403E-2"/>
                </patternFill>
              </fill>
            </x14:dxf>
          </x14:cfRule>
          <x14:cfRule type="containsText" priority="11" operator="containsText" id="{48C9D078-C68F-4B91-97B2-09A1F5892C43}">
            <xm:f>NOT(ISERROR(SEARCH(Master_สายพาน!$B$139,A1)))</xm:f>
            <xm:f>Master_สายพาน!$B$139</xm:f>
            <x14:dxf>
              <fill>
                <patternFill>
                  <bgColor theme="3" tint="0.89996032593768116"/>
                </patternFill>
              </fill>
            </x14:dxf>
          </x14:cfRule>
          <x14:cfRule type="containsText" priority="12" operator="containsText" id="{2C52D51F-A218-464E-A8A0-8C09A28833C8}">
            <xm:f>NOT(ISERROR(SEARCH(Master_สายพาน!$B$99,A1)))</xm:f>
            <xm:f>Master_สายพาน!$B$99</xm:f>
            <x14:dxf>
              <fill>
                <patternFill>
                  <bgColor theme="0" tint="-4.9989318521683403E-2"/>
                </patternFill>
              </fill>
            </x14:dxf>
          </x14:cfRule>
          <x14:cfRule type="containsText" priority="13" operator="containsText" id="{DE8DD281-2469-4A21-AEF5-98E22F6662B6}">
            <xm:f>NOT(ISERROR(SEARCH(Master_สายพาน!$B$85,A1)))</xm:f>
            <xm:f>Master_สายพาน!$B$85</xm:f>
            <x14:dxf>
              <fill>
                <patternFill>
                  <bgColor theme="3" tint="0.89996032593768116"/>
                </patternFill>
              </fill>
            </x14:dxf>
          </x14:cfRule>
          <x14:cfRule type="containsText" priority="14" operator="containsText" id="{278DF3A3-5AFB-49D5-8E1F-EE837F438992}">
            <xm:f>NOT(ISERROR(SEARCH(Master_สายพาน!$B$129,A1)))</xm:f>
            <xm:f>Master_สายพาน!$B$129</xm:f>
            <x14:dxf>
              <fill>
                <patternFill>
                  <bgColor theme="0" tint="-4.9989318521683403E-2"/>
                </patternFill>
              </fill>
            </x14:dxf>
          </x14:cfRule>
          <x14:cfRule type="containsText" priority="15" operator="containsText" id="{0B0543D2-0E2B-4F09-B387-4A80DFC55DEB}">
            <xm:f>NOT(ISERROR(SEARCH(Master_สายพาน!$B$67,A1)))</xm:f>
            <xm:f>Master_สายพาน!$B$67</xm:f>
            <x14:dxf>
              <fill>
                <patternFill>
                  <bgColor theme="3" tint="0.89996032593768116"/>
                </patternFill>
              </fill>
            </x14:dxf>
          </x14:cfRule>
          <x14:cfRule type="containsText" priority="16" operator="containsText" id="{8BD189DB-8BDE-45F5-B261-B581A0610114}">
            <xm:f>NOT(ISERROR(SEARCH(Master_สายพาน!$B$10,A1)))</xm:f>
            <xm:f>Master_สายพาน!$B$10</xm:f>
            <x14:dxf>
              <fill>
                <patternFill>
                  <bgColor theme="0" tint="-4.9989318521683403E-2"/>
                </patternFill>
              </fill>
            </x14:dxf>
          </x14:cfRule>
          <x14:cfRule type="containsText" priority="17" operator="containsText" id="{59415B30-177C-476A-B8C9-069131CC5FEA}">
            <xm:f>NOT(ISERROR(SEARCH(Master_สายพาน!$B$39,A1)))</xm:f>
            <xm:f>Master_สายพาน!$B$39</xm:f>
            <x14:dxf>
              <fill>
                <patternFill>
                  <bgColor theme="3" tint="0.89996032593768116"/>
                </patternFill>
              </fill>
            </x14:dxf>
          </x14:cfRule>
          <x14:cfRule type="containsText" priority="18" operator="containsText" id="{F97D2130-6F12-447A-88C1-7AF5062C3DF2}">
            <xm:f>NOT(ISERROR(SEARCH(Master_สายพาน!$B$183,A1)))</xm:f>
            <xm:f>Master_สายพาน!$B$183</xm:f>
            <x14:dxf>
              <fill>
                <patternFill>
                  <bgColor theme="0" tint="-4.9989318521683403E-2"/>
                </patternFill>
              </fill>
            </x14:dxf>
          </x14:cfRule>
          <x14:cfRule type="containsText" priority="19" operator="containsText" id="{2C1863F1-05FA-4ED5-807B-3EE3BF5A4DB0}">
            <xm:f>NOT(ISERROR(SEARCH(Master_สายพาน!$B$39,A1)))</xm:f>
            <xm:f>Master_สายพาน!$B$39</xm:f>
            <x14:dxf>
              <fill>
                <patternFill>
                  <bgColor rgb="FFFFCC99"/>
                </patternFill>
              </fill>
            </x14:dxf>
          </x14:cfRule>
          <x14:cfRule type="containsText" priority="20" operator="containsText" id="{7C7BDAAB-E5E1-47BD-8CFD-9E3FA31483C3}">
            <xm:f>NOT(ISERROR(SEARCH(Master_สายพาน!$B$183,A1)))</xm:f>
            <xm:f>Master_สายพาน!$B$183</xm:f>
            <x14:dxf>
              <fill>
                <patternFill>
                  <bgColor theme="3" tint="0.89996032593768116"/>
                </patternFill>
              </fill>
            </x14:dxf>
          </x14:cfRule>
          <x14:cfRule type="containsText" priority="21" operator="containsText" id="{42B5B518-03DA-4923-8238-10171DF27EBD}">
            <xm:f>NOT(ISERROR(SEARCH(Master_สายพาน!$B$67,A1)))</xm:f>
            <xm:f>Master_สายพาน!$B$67</xm:f>
            <x14:dxf>
              <font>
                <b/>
                <i val="0"/>
              </font>
              <fill>
                <patternFill patternType="solid">
                  <bgColor rgb="FFCEDFF0"/>
                </patternFill>
              </fill>
            </x14:dxf>
          </x14:cfRule>
          <x14:cfRule type="containsText" priority="22" operator="containsText" id="{94E916D6-A78F-4E90-A3D4-8CF526748338}">
            <xm:f>NOT(ISERROR(SEARCH(Master_สายพาน!$B$39,A1)))</xm:f>
            <xm:f>Master_สายพาน!$B$39</xm:f>
            <x14:dxf>
              <font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3" operator="containsText" id="{A807A24B-324A-4910-AE0B-CAAFD1ECB543}">
            <xm:f>NOT(ISERROR(SEARCH(Master_สายพาน!$B$39,A1)))</xm:f>
            <xm:f>Master_สายพาน!$B$39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4" operator="containsText" id="{7FAAD2C6-42BA-4AC9-9B9C-E646978EE1C7}">
            <xm:f>NOT(ISERROR(SEARCH(Master_สายพาน!$B$183,A1)))</xm:f>
            <xm:f>Master_สายพาน!$B$183</xm:f>
            <x14:dxf>
              <fill>
                <patternFill>
                  <bgColor rgb="FFC00000"/>
                </patternFill>
              </fill>
            </x14:dxf>
          </x14:cfRule>
          <x14:cfRule type="containsText" priority="25" operator="containsText" id="{A5E9ED12-5090-4E29-93CE-A2637FB696C5}">
            <xm:f>NOT(ISERROR(SEARCH(Master_สายพาน!$B$2,A1)))</xm:f>
            <xm:f>Master_สายพาน!$B$2</xm:f>
            <x14:dxf>
              <font>
                <b/>
                <i val="0"/>
              </font>
              <fill>
                <patternFill>
                  <bgColor rgb="FFCCECFF"/>
                </patternFill>
              </fill>
            </x14:dxf>
          </x14:cfRule>
          <xm:sqref>B1:B1048576 A5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C924-9F16-45C0-8459-C8A9D7147B3B}">
  <dimension ref="A1:N217"/>
  <sheetViews>
    <sheetView workbookViewId="0">
      <selection activeCell="F87" sqref="F87"/>
    </sheetView>
  </sheetViews>
  <sheetFormatPr defaultRowHeight="14.25"/>
  <cols>
    <col min="1" max="1" width="12.375" customWidth="1"/>
    <col min="2" max="2" width="36.125" bestFit="1" customWidth="1"/>
    <col min="3" max="6" width="15.75" customWidth="1"/>
    <col min="7" max="7" width="9" customWidth="1"/>
    <col min="8" max="8" width="7" customWidth="1"/>
    <col min="9" max="14" width="15.75" customWidth="1"/>
  </cols>
  <sheetData>
    <row r="1" spans="1:14">
      <c r="A1" s="125" t="s">
        <v>3171</v>
      </c>
      <c r="E1" s="123" t="s">
        <v>3172</v>
      </c>
      <c r="H1" s="1"/>
      <c r="I1" s="124" t="s">
        <v>3173</v>
      </c>
      <c r="N1" s="1"/>
    </row>
    <row r="2" spans="1:14">
      <c r="A2" t="s">
        <v>3174</v>
      </c>
      <c r="B2" t="s">
        <v>3175</v>
      </c>
      <c r="C2" t="s">
        <v>3159</v>
      </c>
      <c r="E2" t="s">
        <v>936</v>
      </c>
      <c r="F2" t="s">
        <v>937</v>
      </c>
      <c r="G2" t="s">
        <v>3159</v>
      </c>
      <c r="I2" t="s">
        <v>936</v>
      </c>
      <c r="J2" t="s">
        <v>937</v>
      </c>
      <c r="K2" t="s">
        <v>3159</v>
      </c>
      <c r="L2">
        <v>1000</v>
      </c>
      <c r="M2">
        <v>1300</v>
      </c>
    </row>
    <row r="3" spans="1:14">
      <c r="A3">
        <v>23015265</v>
      </c>
      <c r="B3" t="s">
        <v>181</v>
      </c>
      <c r="C3">
        <v>95</v>
      </c>
      <c r="E3">
        <v>23000130</v>
      </c>
      <c r="F3" t="s">
        <v>146</v>
      </c>
      <c r="G3">
        <v>20</v>
      </c>
      <c r="H3">
        <v>20</v>
      </c>
      <c r="I3">
        <v>23000127</v>
      </c>
      <c r="J3" t="s">
        <v>654</v>
      </c>
      <c r="K3" s="10">
        <f>56+8</f>
        <v>64</v>
      </c>
      <c r="L3">
        <v>0</v>
      </c>
      <c r="M3">
        <v>56</v>
      </c>
      <c r="N3">
        <v>56</v>
      </c>
    </row>
    <row r="4" spans="1:14">
      <c r="A4">
        <v>23058553</v>
      </c>
      <c r="B4" t="s">
        <v>378</v>
      </c>
      <c r="C4">
        <v>125</v>
      </c>
      <c r="E4">
        <v>23000172</v>
      </c>
      <c r="F4" t="s">
        <v>112</v>
      </c>
      <c r="G4">
        <v>0</v>
      </c>
      <c r="H4">
        <v>2</v>
      </c>
      <c r="I4">
        <v>23000130</v>
      </c>
      <c r="J4" t="s">
        <v>146</v>
      </c>
      <c r="K4" s="10">
        <f>150+10</f>
        <v>160</v>
      </c>
      <c r="L4">
        <v>0</v>
      </c>
      <c r="M4">
        <v>150</v>
      </c>
      <c r="N4">
        <v>150</v>
      </c>
    </row>
    <row r="5" spans="1:14">
      <c r="A5">
        <v>23070475</v>
      </c>
      <c r="B5" t="s">
        <v>518</v>
      </c>
      <c r="C5">
        <v>40</v>
      </c>
      <c r="E5">
        <v>23000181</v>
      </c>
      <c r="F5" t="s">
        <v>38</v>
      </c>
      <c r="G5">
        <v>32</v>
      </c>
      <c r="H5">
        <v>32</v>
      </c>
      <c r="I5">
        <v>23000167</v>
      </c>
      <c r="J5" t="s">
        <v>54</v>
      </c>
      <c r="K5" s="10">
        <f>1625+50</f>
        <v>1675</v>
      </c>
      <c r="L5">
        <v>0</v>
      </c>
      <c r="M5">
        <v>1625</v>
      </c>
      <c r="N5">
        <v>1625</v>
      </c>
    </row>
    <row r="6" spans="1:14">
      <c r="A6">
        <v>23071882</v>
      </c>
      <c r="B6" t="s">
        <v>448</v>
      </c>
      <c r="C6">
        <v>30</v>
      </c>
      <c r="E6">
        <v>23000186</v>
      </c>
      <c r="F6" t="s">
        <v>69</v>
      </c>
      <c r="G6">
        <v>54</v>
      </c>
      <c r="H6">
        <v>54</v>
      </c>
      <c r="I6">
        <v>23000168</v>
      </c>
      <c r="J6" t="s">
        <v>71</v>
      </c>
      <c r="K6" s="10">
        <v>40</v>
      </c>
      <c r="L6">
        <v>0</v>
      </c>
      <c r="M6">
        <v>40</v>
      </c>
      <c r="N6">
        <v>40</v>
      </c>
    </row>
    <row r="7" spans="1:14">
      <c r="A7">
        <v>23075089</v>
      </c>
      <c r="B7" t="s">
        <v>358</v>
      </c>
      <c r="C7">
        <v>10</v>
      </c>
      <c r="E7">
        <v>23000187</v>
      </c>
      <c r="F7" t="s">
        <v>102</v>
      </c>
      <c r="G7">
        <v>16</v>
      </c>
      <c r="H7">
        <v>16</v>
      </c>
      <c r="I7">
        <v>23000175</v>
      </c>
      <c r="J7" t="s">
        <v>636</v>
      </c>
      <c r="K7" s="10">
        <v>15</v>
      </c>
      <c r="L7">
        <v>0</v>
      </c>
      <c r="M7">
        <v>15</v>
      </c>
      <c r="N7">
        <v>15</v>
      </c>
    </row>
    <row r="8" spans="1:14">
      <c r="A8">
        <v>23097794</v>
      </c>
      <c r="B8" t="s">
        <v>494</v>
      </c>
      <c r="C8">
        <v>2</v>
      </c>
      <c r="E8">
        <v>23000188</v>
      </c>
      <c r="F8" t="s">
        <v>94</v>
      </c>
      <c r="G8">
        <v>58</v>
      </c>
      <c r="H8">
        <v>58</v>
      </c>
      <c r="I8">
        <v>23000181</v>
      </c>
      <c r="J8" t="s">
        <v>38</v>
      </c>
      <c r="K8" s="10">
        <v>600</v>
      </c>
      <c r="L8">
        <v>0</v>
      </c>
      <c r="M8">
        <v>600</v>
      </c>
      <c r="N8">
        <v>600</v>
      </c>
    </row>
    <row r="9" spans="1:14">
      <c r="A9">
        <v>23097796</v>
      </c>
      <c r="B9" t="s">
        <v>522</v>
      </c>
      <c r="C9">
        <v>17</v>
      </c>
      <c r="E9">
        <v>23000189</v>
      </c>
      <c r="F9" t="s">
        <v>46</v>
      </c>
      <c r="G9">
        <v>14</v>
      </c>
      <c r="H9">
        <v>14</v>
      </c>
      <c r="I9">
        <v>23000186</v>
      </c>
      <c r="J9" t="s">
        <v>69</v>
      </c>
      <c r="K9" s="10">
        <v>84</v>
      </c>
      <c r="L9">
        <v>0</v>
      </c>
      <c r="M9">
        <v>84</v>
      </c>
      <c r="N9">
        <v>84</v>
      </c>
    </row>
    <row r="10" spans="1:14">
      <c r="A10">
        <v>23098995</v>
      </c>
      <c r="B10" t="s">
        <v>360</v>
      </c>
      <c r="C10">
        <v>70</v>
      </c>
      <c r="E10">
        <v>23000190</v>
      </c>
      <c r="F10" t="s">
        <v>125</v>
      </c>
      <c r="G10">
        <v>14</v>
      </c>
      <c r="H10">
        <v>14</v>
      </c>
      <c r="I10">
        <v>23000187</v>
      </c>
      <c r="J10" t="s">
        <v>102</v>
      </c>
      <c r="K10" s="10">
        <v>400</v>
      </c>
      <c r="L10">
        <v>0</v>
      </c>
      <c r="M10">
        <v>400</v>
      </c>
      <c r="N10">
        <v>400</v>
      </c>
    </row>
    <row r="11" spans="1:14">
      <c r="A11">
        <v>23109354</v>
      </c>
      <c r="B11" t="s">
        <v>235</v>
      </c>
      <c r="C11">
        <v>3.6</v>
      </c>
      <c r="E11">
        <v>23000191</v>
      </c>
      <c r="F11" t="s">
        <v>44</v>
      </c>
      <c r="G11">
        <v>36</v>
      </c>
      <c r="H11">
        <v>36</v>
      </c>
      <c r="I11">
        <v>23000188</v>
      </c>
      <c r="J11" t="s">
        <v>94</v>
      </c>
      <c r="K11" s="10">
        <v>150</v>
      </c>
      <c r="L11">
        <v>0</v>
      </c>
      <c r="M11">
        <v>150</v>
      </c>
      <c r="N11">
        <v>150</v>
      </c>
    </row>
    <row r="12" spans="1:14">
      <c r="A12">
        <v>23015268</v>
      </c>
      <c r="B12" t="s">
        <v>440</v>
      </c>
      <c r="C12">
        <v>0</v>
      </c>
      <c r="E12">
        <v>23000192</v>
      </c>
      <c r="F12" t="s">
        <v>34</v>
      </c>
      <c r="G12">
        <v>22</v>
      </c>
      <c r="H12">
        <v>22</v>
      </c>
      <c r="I12">
        <v>23000189</v>
      </c>
      <c r="J12" t="s">
        <v>46</v>
      </c>
      <c r="K12" s="10">
        <v>124</v>
      </c>
      <c r="L12">
        <v>0</v>
      </c>
      <c r="M12">
        <v>124</v>
      </c>
      <c r="N12">
        <v>124</v>
      </c>
    </row>
    <row r="13" spans="1:14">
      <c r="A13">
        <v>23073308</v>
      </c>
      <c r="B13" t="s">
        <v>520</v>
      </c>
      <c r="C13">
        <v>9</v>
      </c>
      <c r="E13">
        <v>23000193</v>
      </c>
      <c r="F13" t="s">
        <v>110</v>
      </c>
      <c r="G13">
        <v>12</v>
      </c>
      <c r="H13">
        <v>12</v>
      </c>
      <c r="I13">
        <v>23000190</v>
      </c>
      <c r="J13" t="s">
        <v>125</v>
      </c>
      <c r="K13" s="10">
        <v>120</v>
      </c>
      <c r="L13">
        <v>0</v>
      </c>
      <c r="M13">
        <v>120</v>
      </c>
      <c r="N13">
        <v>120</v>
      </c>
    </row>
    <row r="14" spans="1:14">
      <c r="A14">
        <v>23015198</v>
      </c>
      <c r="B14" t="s">
        <v>486</v>
      </c>
      <c r="C14">
        <v>5</v>
      </c>
      <c r="E14">
        <v>23000194</v>
      </c>
      <c r="F14" t="s">
        <v>29</v>
      </c>
      <c r="G14">
        <v>2</v>
      </c>
      <c r="H14">
        <v>2</v>
      </c>
      <c r="I14">
        <v>23000191</v>
      </c>
      <c r="J14" t="s">
        <v>44</v>
      </c>
      <c r="K14" s="10">
        <v>146</v>
      </c>
      <c r="L14">
        <v>0</v>
      </c>
      <c r="M14">
        <v>146</v>
      </c>
      <c r="N14">
        <v>146</v>
      </c>
    </row>
    <row r="15" spans="1:14">
      <c r="A15">
        <v>23057815</v>
      </c>
      <c r="B15" t="s">
        <v>490</v>
      </c>
      <c r="C15">
        <v>140</v>
      </c>
      <c r="E15">
        <v>23000197</v>
      </c>
      <c r="F15" t="s">
        <v>12</v>
      </c>
      <c r="G15">
        <v>30</v>
      </c>
      <c r="H15">
        <v>30</v>
      </c>
      <c r="I15">
        <v>23000192</v>
      </c>
      <c r="J15" t="s">
        <v>34</v>
      </c>
      <c r="K15" s="10">
        <v>100</v>
      </c>
      <c r="L15">
        <v>0</v>
      </c>
      <c r="M15">
        <v>100</v>
      </c>
      <c r="N15">
        <v>100</v>
      </c>
    </row>
    <row r="16" spans="1:14">
      <c r="A16">
        <v>23057818</v>
      </c>
      <c r="B16" t="s">
        <v>462</v>
      </c>
      <c r="C16">
        <v>10</v>
      </c>
      <c r="E16">
        <v>23014036</v>
      </c>
      <c r="F16" t="s">
        <v>90</v>
      </c>
      <c r="G16">
        <v>80</v>
      </c>
      <c r="H16">
        <v>80</v>
      </c>
      <c r="I16">
        <v>23000193</v>
      </c>
      <c r="J16" t="s">
        <v>110</v>
      </c>
      <c r="K16" s="10">
        <v>70</v>
      </c>
      <c r="L16">
        <v>0</v>
      </c>
      <c r="M16">
        <v>70</v>
      </c>
      <c r="N16">
        <v>70</v>
      </c>
    </row>
    <row r="17" spans="1:14">
      <c r="A17">
        <v>23057824</v>
      </c>
      <c r="B17" t="s">
        <v>516</v>
      </c>
      <c r="C17">
        <v>80</v>
      </c>
      <c r="E17">
        <v>23015189</v>
      </c>
      <c r="F17" t="s">
        <v>132</v>
      </c>
      <c r="G17">
        <v>50</v>
      </c>
      <c r="H17">
        <v>50</v>
      </c>
      <c r="I17">
        <v>23000194</v>
      </c>
      <c r="J17" t="s">
        <v>29</v>
      </c>
      <c r="K17" s="10">
        <v>36</v>
      </c>
      <c r="L17">
        <v>0</v>
      </c>
      <c r="M17">
        <v>36</v>
      </c>
      <c r="N17">
        <v>36</v>
      </c>
    </row>
    <row r="18" spans="1:14">
      <c r="A18">
        <v>23057827</v>
      </c>
      <c r="B18" t="s">
        <v>446</v>
      </c>
      <c r="C18">
        <v>0</v>
      </c>
      <c r="E18">
        <v>23015265</v>
      </c>
      <c r="F18" t="s">
        <v>181</v>
      </c>
      <c r="G18">
        <v>70</v>
      </c>
      <c r="H18">
        <v>70</v>
      </c>
      <c r="I18">
        <v>23000197</v>
      </c>
      <c r="J18" t="s">
        <v>12</v>
      </c>
      <c r="K18" s="10">
        <v>46</v>
      </c>
      <c r="L18">
        <v>0</v>
      </c>
      <c r="M18">
        <v>46</v>
      </c>
      <c r="N18">
        <v>46</v>
      </c>
    </row>
    <row r="19" spans="1:14">
      <c r="A19">
        <v>23058552</v>
      </c>
      <c r="B19" t="s">
        <v>370</v>
      </c>
      <c r="C19">
        <v>30</v>
      </c>
      <c r="E19">
        <v>23015267</v>
      </c>
      <c r="F19" t="s">
        <v>183</v>
      </c>
      <c r="G19">
        <v>85</v>
      </c>
      <c r="H19">
        <v>85</v>
      </c>
      <c r="I19">
        <v>23000203</v>
      </c>
      <c r="J19" t="s">
        <v>622</v>
      </c>
      <c r="K19" s="10">
        <v>5</v>
      </c>
      <c r="L19">
        <v>0</v>
      </c>
      <c r="M19">
        <v>5</v>
      </c>
      <c r="N19">
        <v>5</v>
      </c>
    </row>
    <row r="20" spans="1:14">
      <c r="A20">
        <v>23058555</v>
      </c>
      <c r="B20" t="s">
        <v>314</v>
      </c>
      <c r="C20">
        <v>290</v>
      </c>
      <c r="E20">
        <v>23015313</v>
      </c>
      <c r="F20" t="s">
        <v>92</v>
      </c>
      <c r="G20">
        <v>15</v>
      </c>
      <c r="H20">
        <v>15</v>
      </c>
      <c r="I20">
        <v>23000210</v>
      </c>
      <c r="J20" t="s">
        <v>634</v>
      </c>
      <c r="K20" s="10">
        <v>5</v>
      </c>
      <c r="L20">
        <v>0</v>
      </c>
      <c r="M20">
        <v>5</v>
      </c>
      <c r="N20">
        <v>5</v>
      </c>
    </row>
    <row r="21" spans="1:14">
      <c r="A21">
        <v>23068390</v>
      </c>
      <c r="B21" t="s">
        <v>316</v>
      </c>
      <c r="C21">
        <v>60</v>
      </c>
      <c r="E21">
        <v>23015321</v>
      </c>
      <c r="F21" t="s">
        <v>128</v>
      </c>
      <c r="G21">
        <v>280</v>
      </c>
      <c r="H21">
        <v>280</v>
      </c>
      <c r="I21">
        <v>23000219</v>
      </c>
      <c r="J21" t="s">
        <v>616</v>
      </c>
      <c r="K21" s="10">
        <v>0</v>
      </c>
      <c r="L21">
        <v>0</v>
      </c>
      <c r="M21">
        <v>0</v>
      </c>
      <c r="N21">
        <v>0</v>
      </c>
    </row>
    <row r="22" spans="1:14">
      <c r="A22">
        <v>23105752</v>
      </c>
      <c r="B22" t="s">
        <v>229</v>
      </c>
      <c r="C22">
        <v>30</v>
      </c>
      <c r="E22">
        <v>23015346</v>
      </c>
      <c r="F22" t="s">
        <v>42</v>
      </c>
      <c r="G22">
        <v>20</v>
      </c>
      <c r="H22">
        <v>20</v>
      </c>
      <c r="I22">
        <v>23014036</v>
      </c>
      <c r="J22" t="s">
        <v>90</v>
      </c>
      <c r="K22" s="10">
        <v>35</v>
      </c>
      <c r="L22">
        <v>0</v>
      </c>
      <c r="M22">
        <v>35</v>
      </c>
      <c r="N22">
        <v>35</v>
      </c>
    </row>
    <row r="23" spans="1:14">
      <c r="A23">
        <v>23105754</v>
      </c>
      <c r="B23" t="s">
        <v>257</v>
      </c>
      <c r="C23">
        <v>140</v>
      </c>
      <c r="E23">
        <v>23015378</v>
      </c>
      <c r="F23" t="s">
        <v>115</v>
      </c>
      <c r="G23">
        <v>5</v>
      </c>
      <c r="H23">
        <v>5</v>
      </c>
      <c r="I23">
        <v>23014042</v>
      </c>
      <c r="J23" t="s">
        <v>40</v>
      </c>
      <c r="K23" s="10">
        <v>10</v>
      </c>
      <c r="L23">
        <v>0</v>
      </c>
      <c r="M23">
        <v>10</v>
      </c>
      <c r="N23">
        <v>10</v>
      </c>
    </row>
    <row r="24" spans="1:14">
      <c r="A24">
        <v>23087034</v>
      </c>
      <c r="B24" t="s">
        <v>158</v>
      </c>
      <c r="C24">
        <v>85</v>
      </c>
      <c r="E24">
        <v>23019173</v>
      </c>
      <c r="F24" t="s">
        <v>84</v>
      </c>
      <c r="G24">
        <v>20</v>
      </c>
      <c r="H24">
        <v>20</v>
      </c>
      <c r="I24">
        <v>23015177</v>
      </c>
      <c r="J24" t="s">
        <v>148</v>
      </c>
      <c r="K24" s="10">
        <v>650</v>
      </c>
      <c r="L24">
        <v>0</v>
      </c>
      <c r="M24">
        <v>650</v>
      </c>
      <c r="N24">
        <v>650</v>
      </c>
    </row>
    <row r="25" spans="1:14">
      <c r="A25">
        <v>23104868</v>
      </c>
      <c r="B25" t="s">
        <v>416</v>
      </c>
      <c r="C25">
        <v>0</v>
      </c>
      <c r="E25">
        <v>23025552</v>
      </c>
      <c r="F25" t="s">
        <v>265</v>
      </c>
      <c r="G25">
        <v>2</v>
      </c>
      <c r="H25">
        <v>2</v>
      </c>
      <c r="I25">
        <v>23015189</v>
      </c>
      <c r="J25" t="s">
        <v>132</v>
      </c>
      <c r="K25" s="10">
        <v>85</v>
      </c>
      <c r="L25">
        <v>0</v>
      </c>
      <c r="M25">
        <v>85</v>
      </c>
      <c r="N25">
        <v>85</v>
      </c>
    </row>
    <row r="26" spans="1:14">
      <c r="A26">
        <v>23109357</v>
      </c>
      <c r="B26" t="s">
        <v>166</v>
      </c>
      <c r="C26">
        <v>0.8</v>
      </c>
      <c r="E26">
        <v>23028072</v>
      </c>
      <c r="F26" t="s">
        <v>239</v>
      </c>
      <c r="G26">
        <v>1</v>
      </c>
      <c r="H26">
        <v>1</v>
      </c>
      <c r="I26">
        <v>23015265</v>
      </c>
      <c r="J26" t="s">
        <v>181</v>
      </c>
      <c r="K26" s="10">
        <v>10</v>
      </c>
      <c r="L26">
        <v>0</v>
      </c>
      <c r="M26">
        <v>10</v>
      </c>
      <c r="N26">
        <v>10</v>
      </c>
    </row>
    <row r="27" spans="1:14">
      <c r="A27">
        <v>23057812</v>
      </c>
      <c r="B27" t="s">
        <v>408</v>
      </c>
      <c r="C27">
        <v>380</v>
      </c>
      <c r="E27">
        <v>23028088</v>
      </c>
      <c r="F27" t="s">
        <v>203</v>
      </c>
      <c r="G27">
        <v>0.5</v>
      </c>
      <c r="H27">
        <v>0.5</v>
      </c>
      <c r="I27">
        <v>23015269</v>
      </c>
      <c r="J27" t="s">
        <v>566</v>
      </c>
      <c r="K27" s="10">
        <v>5</v>
      </c>
      <c r="L27">
        <v>0</v>
      </c>
      <c r="M27">
        <v>5</v>
      </c>
      <c r="N27">
        <v>5</v>
      </c>
    </row>
    <row r="28" spans="1:14">
      <c r="A28">
        <v>23105753</v>
      </c>
      <c r="B28" t="s">
        <v>162</v>
      </c>
      <c r="C28">
        <v>170</v>
      </c>
      <c r="E28">
        <v>23028090</v>
      </c>
      <c r="F28" t="s">
        <v>221</v>
      </c>
      <c r="G28">
        <v>2.5</v>
      </c>
      <c r="H28">
        <v>2.5</v>
      </c>
      <c r="I28">
        <v>23015290</v>
      </c>
      <c r="J28" t="s">
        <v>684</v>
      </c>
      <c r="K28" s="10">
        <v>45</v>
      </c>
      <c r="L28">
        <v>0</v>
      </c>
      <c r="M28">
        <v>45</v>
      </c>
      <c r="N28">
        <v>45</v>
      </c>
    </row>
    <row r="29" spans="1:14">
      <c r="A29">
        <v>23065140</v>
      </c>
      <c r="B29" t="s">
        <v>154</v>
      </c>
      <c r="C29">
        <v>430</v>
      </c>
      <c r="E29">
        <v>23028092</v>
      </c>
      <c r="F29" t="s">
        <v>241</v>
      </c>
      <c r="G29">
        <v>1.5</v>
      </c>
      <c r="H29">
        <v>1.5</v>
      </c>
      <c r="I29">
        <v>23015313</v>
      </c>
      <c r="J29" t="s">
        <v>92</v>
      </c>
      <c r="K29" s="10">
        <v>180</v>
      </c>
      <c r="L29">
        <v>0</v>
      </c>
      <c r="M29">
        <v>180</v>
      </c>
      <c r="N29">
        <v>180</v>
      </c>
    </row>
    <row r="30" spans="1:14">
      <c r="A30">
        <v>23065141</v>
      </c>
      <c r="B30" t="s">
        <v>492</v>
      </c>
      <c r="C30">
        <v>35</v>
      </c>
      <c r="E30">
        <v>23039556</v>
      </c>
      <c r="F30" t="s">
        <v>267</v>
      </c>
      <c r="G30">
        <v>2045</v>
      </c>
      <c r="H30">
        <v>2045</v>
      </c>
      <c r="I30">
        <v>23015321</v>
      </c>
      <c r="J30" t="s">
        <v>128</v>
      </c>
      <c r="K30" s="10">
        <v>550</v>
      </c>
      <c r="L30">
        <v>0</v>
      </c>
      <c r="M30">
        <v>550</v>
      </c>
      <c r="N30">
        <v>550</v>
      </c>
    </row>
    <row r="31" spans="1:14">
      <c r="A31">
        <v>23065142</v>
      </c>
      <c r="B31" t="s">
        <v>207</v>
      </c>
      <c r="C31">
        <v>25</v>
      </c>
      <c r="E31">
        <v>23047038</v>
      </c>
      <c r="F31" t="s">
        <v>269</v>
      </c>
      <c r="G31">
        <v>5</v>
      </c>
      <c r="H31">
        <v>5</v>
      </c>
      <c r="I31">
        <v>23015342</v>
      </c>
      <c r="J31" t="s">
        <v>48</v>
      </c>
      <c r="K31" s="10">
        <v>10</v>
      </c>
      <c r="L31">
        <v>0</v>
      </c>
      <c r="M31">
        <v>10</v>
      </c>
      <c r="N31">
        <v>10</v>
      </c>
    </row>
    <row r="32" spans="1:14">
      <c r="A32">
        <v>23065143</v>
      </c>
      <c r="B32" t="s">
        <v>245</v>
      </c>
      <c r="C32">
        <v>310</v>
      </c>
      <c r="E32">
        <v>23057673</v>
      </c>
      <c r="F32" t="s">
        <v>152</v>
      </c>
      <c r="G32">
        <v>144</v>
      </c>
      <c r="H32">
        <v>144</v>
      </c>
      <c r="I32">
        <v>23015346</v>
      </c>
      <c r="J32" t="s">
        <v>42</v>
      </c>
      <c r="K32" s="10">
        <v>30</v>
      </c>
      <c r="L32">
        <v>0</v>
      </c>
      <c r="M32">
        <v>30</v>
      </c>
      <c r="N32">
        <v>30</v>
      </c>
    </row>
    <row r="33" spans="1:14">
      <c r="A33">
        <v>23097790</v>
      </c>
      <c r="B33" t="s">
        <v>412</v>
      </c>
      <c r="C33">
        <v>105</v>
      </c>
      <c r="E33">
        <v>23057674</v>
      </c>
      <c r="F33" t="s">
        <v>223</v>
      </c>
      <c r="G33">
        <v>160</v>
      </c>
      <c r="H33">
        <v>160</v>
      </c>
      <c r="I33">
        <v>23015350</v>
      </c>
      <c r="J33" t="s">
        <v>36</v>
      </c>
      <c r="K33" s="10">
        <v>550</v>
      </c>
      <c r="L33">
        <v>0</v>
      </c>
      <c r="M33">
        <v>550</v>
      </c>
      <c r="N33">
        <v>550</v>
      </c>
    </row>
    <row r="34" spans="1:14">
      <c r="A34">
        <v>23097793</v>
      </c>
      <c r="B34" t="s">
        <v>474</v>
      </c>
      <c r="C34">
        <v>30</v>
      </c>
      <c r="E34">
        <v>23057675</v>
      </c>
      <c r="F34" t="s">
        <v>197</v>
      </c>
      <c r="G34">
        <v>20</v>
      </c>
      <c r="H34">
        <v>20</v>
      </c>
      <c r="I34">
        <v>23015378</v>
      </c>
      <c r="J34" t="s">
        <v>115</v>
      </c>
      <c r="K34" s="10">
        <v>70</v>
      </c>
      <c r="L34">
        <v>0</v>
      </c>
      <c r="M34">
        <v>70</v>
      </c>
      <c r="N34">
        <v>70</v>
      </c>
    </row>
    <row r="35" spans="1:14">
      <c r="A35">
        <v>23097797</v>
      </c>
      <c r="B35" t="s">
        <v>524</v>
      </c>
      <c r="C35">
        <v>30</v>
      </c>
      <c r="E35">
        <v>23057676</v>
      </c>
      <c r="F35" t="s">
        <v>205</v>
      </c>
      <c r="G35">
        <v>36</v>
      </c>
      <c r="H35">
        <v>36</v>
      </c>
      <c r="I35">
        <v>23015390</v>
      </c>
      <c r="J35" t="s">
        <v>564</v>
      </c>
      <c r="K35" s="10">
        <v>222</v>
      </c>
      <c r="L35">
        <v>0</v>
      </c>
      <c r="M35">
        <v>222</v>
      </c>
      <c r="N35">
        <v>222</v>
      </c>
    </row>
    <row r="36" spans="1:14">
      <c r="A36">
        <v>23109351</v>
      </c>
      <c r="B36" t="s">
        <v>259</v>
      </c>
      <c r="C36">
        <v>6</v>
      </c>
      <c r="E36">
        <v>23057677</v>
      </c>
      <c r="F36" t="s">
        <v>243</v>
      </c>
      <c r="G36">
        <v>28</v>
      </c>
      <c r="H36">
        <v>28</v>
      </c>
      <c r="I36">
        <v>23019139</v>
      </c>
      <c r="J36" t="s">
        <v>694</v>
      </c>
      <c r="K36" s="10">
        <v>15</v>
      </c>
      <c r="L36">
        <v>0</v>
      </c>
      <c r="M36">
        <v>15</v>
      </c>
      <c r="N36">
        <v>15</v>
      </c>
    </row>
    <row r="37" spans="1:14">
      <c r="A37">
        <v>23109352</v>
      </c>
      <c r="B37" t="s">
        <v>233</v>
      </c>
      <c r="C37">
        <v>6</v>
      </c>
      <c r="E37">
        <v>23057681</v>
      </c>
      <c r="F37" t="s">
        <v>130</v>
      </c>
      <c r="G37">
        <v>15</v>
      </c>
      <c r="H37">
        <v>15</v>
      </c>
      <c r="I37">
        <v>23039556</v>
      </c>
      <c r="J37" t="s">
        <v>267</v>
      </c>
      <c r="K37" s="10">
        <v>30</v>
      </c>
      <c r="L37">
        <v>0</v>
      </c>
      <c r="M37">
        <v>30</v>
      </c>
      <c r="N37">
        <v>30</v>
      </c>
    </row>
    <row r="38" spans="1:14">
      <c r="A38">
        <v>23109353</v>
      </c>
      <c r="B38" t="s">
        <v>215</v>
      </c>
      <c r="C38">
        <v>6</v>
      </c>
      <c r="E38">
        <v>23057685</v>
      </c>
      <c r="F38" t="s">
        <v>104</v>
      </c>
      <c r="G38">
        <v>60</v>
      </c>
      <c r="H38">
        <v>60</v>
      </c>
      <c r="I38">
        <v>23045518</v>
      </c>
      <c r="J38" t="s">
        <v>609</v>
      </c>
      <c r="K38" s="10">
        <v>80</v>
      </c>
      <c r="L38">
        <v>0</v>
      </c>
      <c r="M38">
        <v>80</v>
      </c>
      <c r="N38">
        <v>80</v>
      </c>
    </row>
    <row r="39" spans="1:14">
      <c r="A39">
        <v>23110587</v>
      </c>
      <c r="B39" t="s">
        <v>426</v>
      </c>
      <c r="C39">
        <v>8</v>
      </c>
      <c r="E39">
        <v>23057688</v>
      </c>
      <c r="F39" t="s">
        <v>61</v>
      </c>
      <c r="G39">
        <v>215</v>
      </c>
      <c r="H39">
        <v>215</v>
      </c>
      <c r="I39">
        <v>23057671</v>
      </c>
      <c r="J39" t="s">
        <v>177</v>
      </c>
      <c r="K39" s="10">
        <v>5</v>
      </c>
      <c r="L39">
        <v>0</v>
      </c>
      <c r="M39">
        <v>5</v>
      </c>
      <c r="N39">
        <v>5</v>
      </c>
    </row>
    <row r="40" spans="1:14">
      <c r="A40">
        <v>23110593</v>
      </c>
      <c r="B40" t="s">
        <v>506</v>
      </c>
      <c r="C40">
        <v>8</v>
      </c>
      <c r="E40">
        <v>23057689</v>
      </c>
      <c r="F40" t="s">
        <v>56</v>
      </c>
      <c r="G40">
        <v>15</v>
      </c>
      <c r="H40">
        <v>15</v>
      </c>
      <c r="I40">
        <v>23057672</v>
      </c>
      <c r="J40" t="s">
        <v>136</v>
      </c>
      <c r="K40" s="10">
        <v>110</v>
      </c>
      <c r="L40">
        <v>0</v>
      </c>
      <c r="M40">
        <v>110</v>
      </c>
      <c r="N40">
        <v>110</v>
      </c>
    </row>
    <row r="41" spans="1:14">
      <c r="A41">
        <v>23110595</v>
      </c>
      <c r="B41" t="s">
        <v>530</v>
      </c>
      <c r="C41">
        <v>8</v>
      </c>
      <c r="E41">
        <v>23057690</v>
      </c>
      <c r="F41" t="s">
        <v>65</v>
      </c>
      <c r="G41">
        <v>45</v>
      </c>
      <c r="H41">
        <v>45</v>
      </c>
      <c r="I41">
        <v>23057673</v>
      </c>
      <c r="J41" t="s">
        <v>152</v>
      </c>
      <c r="K41" s="10">
        <f>513+9</f>
        <v>522</v>
      </c>
      <c r="L41">
        <v>0</v>
      </c>
      <c r="M41">
        <v>504</v>
      </c>
      <c r="N41">
        <v>504</v>
      </c>
    </row>
    <row r="42" spans="1:14">
      <c r="A42">
        <v>23110600</v>
      </c>
      <c r="B42" t="s">
        <v>480</v>
      </c>
      <c r="C42">
        <v>8</v>
      </c>
      <c r="E42">
        <v>23057693</v>
      </c>
      <c r="F42" t="s">
        <v>51</v>
      </c>
      <c r="G42">
        <v>5</v>
      </c>
      <c r="H42">
        <v>5</v>
      </c>
      <c r="I42">
        <v>23057674</v>
      </c>
      <c r="J42" t="s">
        <v>223</v>
      </c>
      <c r="K42" s="10">
        <f>250+10+20</f>
        <v>280</v>
      </c>
      <c r="L42">
        <v>0</v>
      </c>
      <c r="M42">
        <v>250</v>
      </c>
      <c r="N42">
        <v>250</v>
      </c>
    </row>
    <row r="43" spans="1:14">
      <c r="A43">
        <v>23111033</v>
      </c>
      <c r="B43" t="s">
        <v>538</v>
      </c>
      <c r="C43">
        <v>4</v>
      </c>
      <c r="E43">
        <v>23057697</v>
      </c>
      <c r="F43" t="s">
        <v>22</v>
      </c>
      <c r="G43">
        <v>25</v>
      </c>
      <c r="H43">
        <v>25</v>
      </c>
      <c r="I43">
        <v>23057675</v>
      </c>
      <c r="J43" t="s">
        <v>197</v>
      </c>
      <c r="K43" s="10">
        <v>80</v>
      </c>
      <c r="L43">
        <v>0</v>
      </c>
      <c r="M43">
        <v>80</v>
      </c>
      <c r="N43">
        <v>80</v>
      </c>
    </row>
    <row r="44" spans="1:14">
      <c r="A44">
        <v>23111034</v>
      </c>
      <c r="B44" t="s">
        <v>484</v>
      </c>
      <c r="C44">
        <v>4</v>
      </c>
      <c r="E44">
        <v>23057698</v>
      </c>
      <c r="F44" t="s">
        <v>271</v>
      </c>
      <c r="G44">
        <v>610</v>
      </c>
      <c r="H44">
        <v>610</v>
      </c>
      <c r="I44">
        <v>23057676</v>
      </c>
      <c r="J44" t="s">
        <v>205</v>
      </c>
      <c r="K44" s="10">
        <v>54</v>
      </c>
      <c r="L44">
        <v>0</v>
      </c>
      <c r="M44">
        <v>54</v>
      </c>
      <c r="N44">
        <v>54</v>
      </c>
    </row>
    <row r="45" spans="1:14">
      <c r="A45">
        <v>23111035</v>
      </c>
      <c r="B45" t="s">
        <v>512</v>
      </c>
      <c r="C45">
        <v>4</v>
      </c>
      <c r="E45">
        <v>23057700</v>
      </c>
      <c r="F45" t="s">
        <v>187</v>
      </c>
      <c r="G45">
        <v>20</v>
      </c>
      <c r="H45">
        <v>20</v>
      </c>
      <c r="I45">
        <v>23057677</v>
      </c>
      <c r="J45" t="s">
        <v>243</v>
      </c>
      <c r="K45" s="10">
        <f>217+14</f>
        <v>231</v>
      </c>
      <c r="L45">
        <v>0</v>
      </c>
      <c r="M45">
        <v>217</v>
      </c>
      <c r="N45">
        <v>217</v>
      </c>
    </row>
    <row r="46" spans="1:14">
      <c r="A46">
        <v>23111036</v>
      </c>
      <c r="B46" t="s">
        <v>434</v>
      </c>
      <c r="C46">
        <v>4</v>
      </c>
      <c r="E46">
        <v>23063197</v>
      </c>
      <c r="F46" t="s">
        <v>88</v>
      </c>
      <c r="G46">
        <v>45</v>
      </c>
      <c r="H46">
        <v>45</v>
      </c>
      <c r="I46">
        <v>23057678</v>
      </c>
      <c r="J46" t="s">
        <v>690</v>
      </c>
      <c r="K46" s="10">
        <v>80</v>
      </c>
      <c r="L46">
        <v>0</v>
      </c>
      <c r="M46">
        <v>80</v>
      </c>
      <c r="N46">
        <v>80</v>
      </c>
    </row>
    <row r="47" spans="1:14">
      <c r="A47">
        <v>23110631</v>
      </c>
      <c r="B47" t="s">
        <v>910</v>
      </c>
      <c r="C47">
        <v>7.5</v>
      </c>
      <c r="E47">
        <v>23064091</v>
      </c>
      <c r="F47" t="s">
        <v>118</v>
      </c>
      <c r="G47">
        <v>55</v>
      </c>
      <c r="H47">
        <v>55</v>
      </c>
      <c r="I47">
        <v>23057679</v>
      </c>
      <c r="J47" t="s">
        <v>596</v>
      </c>
      <c r="K47" s="10">
        <v>40</v>
      </c>
      <c r="L47">
        <v>0</v>
      </c>
      <c r="M47">
        <v>40</v>
      </c>
      <c r="N47">
        <v>40</v>
      </c>
    </row>
    <row r="48" spans="1:14">
      <c r="A48">
        <v>23058590</v>
      </c>
      <c r="B48" t="s">
        <v>290</v>
      </c>
      <c r="C48">
        <v>5</v>
      </c>
      <c r="E48">
        <v>23067919</v>
      </c>
      <c r="F48" t="s">
        <v>96</v>
      </c>
      <c r="G48">
        <v>10</v>
      </c>
      <c r="H48">
        <v>10</v>
      </c>
      <c r="I48">
        <v>23057680</v>
      </c>
      <c r="J48" t="s">
        <v>86</v>
      </c>
      <c r="K48" s="10">
        <v>720</v>
      </c>
      <c r="L48">
        <v>0</v>
      </c>
      <c r="M48">
        <v>720</v>
      </c>
      <c r="N48">
        <v>720</v>
      </c>
    </row>
    <row r="49" spans="1:14">
      <c r="A49">
        <v>23062105</v>
      </c>
      <c r="B49" t="s">
        <v>296</v>
      </c>
      <c r="C49">
        <v>10</v>
      </c>
      <c r="E49">
        <v>23067920</v>
      </c>
      <c r="F49" t="s">
        <v>16</v>
      </c>
      <c r="G49">
        <v>10</v>
      </c>
      <c r="H49">
        <v>10</v>
      </c>
      <c r="I49">
        <v>23057681</v>
      </c>
      <c r="J49" t="s">
        <v>130</v>
      </c>
      <c r="K49" s="10">
        <v>55</v>
      </c>
      <c r="L49">
        <v>0</v>
      </c>
      <c r="M49">
        <v>55</v>
      </c>
      <c r="N49">
        <v>55</v>
      </c>
    </row>
    <row r="50" spans="1:14">
      <c r="A50">
        <v>23058556</v>
      </c>
      <c r="B50" t="s">
        <v>304</v>
      </c>
      <c r="C50">
        <v>0</v>
      </c>
      <c r="E50">
        <v>23069300</v>
      </c>
      <c r="F50" t="s">
        <v>171</v>
      </c>
      <c r="G50">
        <v>50</v>
      </c>
      <c r="H50">
        <v>50</v>
      </c>
      <c r="I50">
        <v>23057684</v>
      </c>
      <c r="J50" t="s">
        <v>620</v>
      </c>
      <c r="K50" s="10">
        <v>200</v>
      </c>
      <c r="L50">
        <v>0</v>
      </c>
      <c r="M50">
        <v>200</v>
      </c>
      <c r="N50">
        <v>200</v>
      </c>
    </row>
    <row r="51" spans="1:14">
      <c r="A51">
        <v>23047038</v>
      </c>
      <c r="B51" t="s">
        <v>269</v>
      </c>
      <c r="C51">
        <v>280</v>
      </c>
      <c r="E51">
        <v>23072463</v>
      </c>
      <c r="F51" t="s">
        <v>76</v>
      </c>
      <c r="G51">
        <v>15</v>
      </c>
      <c r="H51">
        <v>15</v>
      </c>
      <c r="I51">
        <v>23057685</v>
      </c>
      <c r="J51" t="s">
        <v>104</v>
      </c>
      <c r="K51" s="10">
        <f>215+5</f>
        <v>220</v>
      </c>
      <c r="L51">
        <v>0</v>
      </c>
      <c r="M51">
        <v>215</v>
      </c>
      <c r="N51">
        <v>215</v>
      </c>
    </row>
    <row r="52" spans="1:14">
      <c r="A52">
        <v>23062967</v>
      </c>
      <c r="B52" t="s">
        <v>544</v>
      </c>
      <c r="C52">
        <v>40</v>
      </c>
      <c r="E52">
        <v>23078867</v>
      </c>
      <c r="F52" t="s">
        <v>173</v>
      </c>
      <c r="G52">
        <v>10</v>
      </c>
      <c r="H52">
        <v>10</v>
      </c>
      <c r="I52">
        <v>23057687</v>
      </c>
      <c r="J52" t="s">
        <v>628</v>
      </c>
      <c r="K52" s="10">
        <v>180</v>
      </c>
      <c r="L52">
        <v>0</v>
      </c>
      <c r="M52">
        <v>180</v>
      </c>
      <c r="N52">
        <v>180</v>
      </c>
    </row>
    <row r="53" spans="1:14">
      <c r="A53">
        <v>23071881</v>
      </c>
      <c r="B53" t="s">
        <v>546</v>
      </c>
      <c r="C53">
        <v>160</v>
      </c>
      <c r="E53">
        <v>23084674</v>
      </c>
      <c r="F53" t="s">
        <v>19</v>
      </c>
      <c r="G53">
        <v>30.000000000000004</v>
      </c>
      <c r="H53">
        <v>30.000000000000004</v>
      </c>
      <c r="I53">
        <v>23057688</v>
      </c>
      <c r="J53" t="s">
        <v>61</v>
      </c>
      <c r="K53" s="10">
        <f>590+20</f>
        <v>610</v>
      </c>
      <c r="L53">
        <v>0</v>
      </c>
      <c r="M53">
        <v>590</v>
      </c>
      <c r="N53">
        <v>590</v>
      </c>
    </row>
    <row r="54" spans="1:14">
      <c r="A54">
        <v>23097783</v>
      </c>
      <c r="B54" t="s">
        <v>548</v>
      </c>
      <c r="C54">
        <v>72</v>
      </c>
      <c r="E54">
        <v>23086658</v>
      </c>
      <c r="F54" t="s">
        <v>140</v>
      </c>
      <c r="G54">
        <v>45</v>
      </c>
      <c r="H54">
        <v>45</v>
      </c>
      <c r="I54">
        <v>23057689</v>
      </c>
      <c r="J54" t="s">
        <v>56</v>
      </c>
      <c r="K54" s="10">
        <v>660</v>
      </c>
      <c r="L54">
        <v>0</v>
      </c>
      <c r="M54">
        <v>660</v>
      </c>
      <c r="N54">
        <v>660</v>
      </c>
    </row>
    <row r="55" spans="1:14">
      <c r="A55">
        <v>23105702</v>
      </c>
      <c r="B55" t="s">
        <v>550</v>
      </c>
      <c r="C55">
        <v>60</v>
      </c>
      <c r="E55">
        <v>23086962</v>
      </c>
      <c r="F55" t="s">
        <v>179</v>
      </c>
      <c r="G55">
        <v>90</v>
      </c>
      <c r="H55">
        <v>90</v>
      </c>
      <c r="I55">
        <v>23057690</v>
      </c>
      <c r="J55" t="s">
        <v>65</v>
      </c>
      <c r="K55" s="10">
        <v>35</v>
      </c>
      <c r="L55">
        <v>0</v>
      </c>
      <c r="M55">
        <v>35</v>
      </c>
      <c r="N55">
        <v>35</v>
      </c>
    </row>
    <row r="56" spans="1:14">
      <c r="A56">
        <v>23108462</v>
      </c>
      <c r="B56" t="s">
        <v>552</v>
      </c>
      <c r="C56">
        <v>100</v>
      </c>
      <c r="E56">
        <v>23086963</v>
      </c>
      <c r="F56" t="s">
        <v>657</v>
      </c>
      <c r="G56">
        <v>447</v>
      </c>
      <c r="H56">
        <v>447</v>
      </c>
      <c r="I56">
        <v>23057691</v>
      </c>
      <c r="J56" t="s">
        <v>611</v>
      </c>
      <c r="K56" s="10">
        <v>410</v>
      </c>
      <c r="L56">
        <v>0</v>
      </c>
      <c r="M56">
        <v>410</v>
      </c>
      <c r="N56">
        <v>410</v>
      </c>
    </row>
    <row r="57" spans="1:14">
      <c r="A57">
        <v>23109359</v>
      </c>
      <c r="B57" t="s">
        <v>275</v>
      </c>
      <c r="C57">
        <v>9.6</v>
      </c>
      <c r="E57">
        <v>23086964</v>
      </c>
      <c r="F57" t="s">
        <v>156</v>
      </c>
      <c r="G57">
        <v>1125</v>
      </c>
      <c r="H57">
        <v>1125</v>
      </c>
      <c r="I57">
        <v>23057693</v>
      </c>
      <c r="J57" t="s">
        <v>51</v>
      </c>
      <c r="K57" s="10">
        <v>805</v>
      </c>
      <c r="L57">
        <v>0</v>
      </c>
      <c r="M57">
        <v>805</v>
      </c>
      <c r="N57">
        <v>805</v>
      </c>
    </row>
    <row r="58" spans="1:14">
      <c r="A58">
        <v>23110584</v>
      </c>
      <c r="B58" t="s">
        <v>554</v>
      </c>
      <c r="C58">
        <v>8</v>
      </c>
      <c r="E58">
        <v>23086965</v>
      </c>
      <c r="F58" t="s">
        <v>225</v>
      </c>
      <c r="G58">
        <v>618</v>
      </c>
      <c r="H58">
        <v>618</v>
      </c>
      <c r="I58">
        <v>23057695</v>
      </c>
      <c r="J58" t="s">
        <v>108</v>
      </c>
      <c r="K58" s="10">
        <f>675+10</f>
        <v>685</v>
      </c>
      <c r="L58">
        <v>0</v>
      </c>
      <c r="M58">
        <v>675</v>
      </c>
      <c r="N58">
        <v>675</v>
      </c>
    </row>
    <row r="59" spans="1:14">
      <c r="A59">
        <v>23110590</v>
      </c>
      <c r="B59" t="s">
        <v>556</v>
      </c>
      <c r="C59">
        <v>8</v>
      </c>
      <c r="E59">
        <v>23086966</v>
      </c>
      <c r="F59" t="s">
        <v>199</v>
      </c>
      <c r="G59">
        <v>234</v>
      </c>
      <c r="H59">
        <v>234</v>
      </c>
      <c r="I59">
        <v>23057696</v>
      </c>
      <c r="J59" t="s">
        <v>568</v>
      </c>
      <c r="K59" s="10">
        <v>315</v>
      </c>
      <c r="L59">
        <v>0</v>
      </c>
      <c r="M59">
        <v>315</v>
      </c>
      <c r="N59">
        <v>315</v>
      </c>
    </row>
    <row r="60" spans="1:14">
      <c r="A60">
        <v>23111028</v>
      </c>
      <c r="B60" t="s">
        <v>558</v>
      </c>
      <c r="C60">
        <v>4</v>
      </c>
      <c r="E60">
        <v>23086967</v>
      </c>
      <c r="F60" t="s">
        <v>209</v>
      </c>
      <c r="G60">
        <v>234</v>
      </c>
      <c r="H60">
        <v>234</v>
      </c>
      <c r="I60">
        <v>23057697</v>
      </c>
      <c r="J60" t="s">
        <v>22</v>
      </c>
      <c r="K60" s="10">
        <f>220+10</f>
        <v>230</v>
      </c>
      <c r="L60">
        <v>0</v>
      </c>
      <c r="M60">
        <v>220</v>
      </c>
      <c r="N60">
        <v>220</v>
      </c>
    </row>
    <row r="61" spans="1:14">
      <c r="A61">
        <v>23111037</v>
      </c>
      <c r="B61" t="s">
        <v>560</v>
      </c>
      <c r="C61">
        <v>4</v>
      </c>
      <c r="E61">
        <v>23086968</v>
      </c>
      <c r="F61" t="s">
        <v>247</v>
      </c>
      <c r="G61">
        <v>642</v>
      </c>
      <c r="H61">
        <v>642</v>
      </c>
      <c r="I61">
        <v>23057698</v>
      </c>
      <c r="J61" t="s">
        <v>271</v>
      </c>
      <c r="K61" s="10">
        <f>460+55+30+5</f>
        <v>550</v>
      </c>
      <c r="L61">
        <v>0</v>
      </c>
      <c r="M61">
        <v>460</v>
      </c>
      <c r="N61">
        <v>460</v>
      </c>
    </row>
    <row r="62" spans="1:14">
      <c r="A62">
        <v>23110630</v>
      </c>
      <c r="B62" t="s">
        <v>3176</v>
      </c>
      <c r="C62">
        <v>4.5</v>
      </c>
      <c r="E62">
        <v>23086969</v>
      </c>
      <c r="F62" t="s">
        <v>189</v>
      </c>
      <c r="G62">
        <v>492</v>
      </c>
      <c r="H62">
        <v>492</v>
      </c>
      <c r="I62">
        <v>23057700</v>
      </c>
      <c r="J62" t="s">
        <v>187</v>
      </c>
      <c r="K62" s="10">
        <f>110+5+20</f>
        <v>135</v>
      </c>
      <c r="L62">
        <v>0</v>
      </c>
      <c r="M62">
        <v>110</v>
      </c>
      <c r="N62">
        <v>110</v>
      </c>
    </row>
    <row r="63" spans="1:14">
      <c r="A63">
        <v>23084674</v>
      </c>
      <c r="B63" t="s">
        <v>19</v>
      </c>
      <c r="C63">
        <v>5.6</v>
      </c>
      <c r="E63">
        <v>23086970</v>
      </c>
      <c r="F63" t="s">
        <v>191</v>
      </c>
      <c r="G63">
        <v>90</v>
      </c>
      <c r="H63">
        <v>90</v>
      </c>
      <c r="I63">
        <v>23057702</v>
      </c>
      <c r="J63" t="s">
        <v>588</v>
      </c>
      <c r="K63" s="10">
        <v>135</v>
      </c>
      <c r="L63">
        <v>0</v>
      </c>
      <c r="M63">
        <v>135</v>
      </c>
      <c r="N63">
        <v>135</v>
      </c>
    </row>
    <row r="64" spans="1:14">
      <c r="A64">
        <v>23062107</v>
      </c>
      <c r="B64" t="s">
        <v>282</v>
      </c>
      <c r="C64">
        <v>65</v>
      </c>
      <c r="E64">
        <v>23087034</v>
      </c>
      <c r="F64" t="s">
        <v>158</v>
      </c>
      <c r="G64">
        <v>10</v>
      </c>
      <c r="H64">
        <v>10</v>
      </c>
      <c r="I64">
        <v>23058182</v>
      </c>
      <c r="J64" t="s">
        <v>599</v>
      </c>
      <c r="K64" s="10">
        <v>0</v>
      </c>
      <c r="L64">
        <v>0</v>
      </c>
      <c r="M64">
        <v>0</v>
      </c>
      <c r="N64">
        <v>0</v>
      </c>
    </row>
    <row r="65" spans="1:14">
      <c r="A65">
        <v>23086658</v>
      </c>
      <c r="B65" t="s">
        <v>140</v>
      </c>
      <c r="C65">
        <v>0</v>
      </c>
      <c r="E65">
        <v>23088348</v>
      </c>
      <c r="F65" t="s">
        <v>78</v>
      </c>
      <c r="G65">
        <v>455</v>
      </c>
      <c r="H65">
        <v>455</v>
      </c>
      <c r="I65">
        <v>23063196</v>
      </c>
      <c r="J65" t="s">
        <v>594</v>
      </c>
      <c r="K65" s="10">
        <v>120</v>
      </c>
      <c r="L65">
        <v>0</v>
      </c>
      <c r="M65">
        <v>120</v>
      </c>
      <c r="N65">
        <v>120</v>
      </c>
    </row>
    <row r="66" spans="1:14">
      <c r="A66">
        <v>23088036</v>
      </c>
      <c r="B66" t="s">
        <v>392</v>
      </c>
      <c r="C66">
        <v>20</v>
      </c>
      <c r="E66">
        <v>23090967</v>
      </c>
      <c r="F66" t="s">
        <v>63</v>
      </c>
      <c r="G66">
        <v>249</v>
      </c>
      <c r="H66">
        <v>249</v>
      </c>
      <c r="I66">
        <v>23063197</v>
      </c>
      <c r="J66" t="s">
        <v>88</v>
      </c>
      <c r="K66" s="10">
        <v>265</v>
      </c>
      <c r="L66">
        <v>0</v>
      </c>
      <c r="M66">
        <v>265</v>
      </c>
      <c r="N66">
        <v>265</v>
      </c>
    </row>
    <row r="67" spans="1:14">
      <c r="A67">
        <v>23000206</v>
      </c>
      <c r="B67" t="s">
        <v>284</v>
      </c>
      <c r="C67">
        <v>10</v>
      </c>
      <c r="E67">
        <v>23090968</v>
      </c>
      <c r="F67" t="s">
        <v>58</v>
      </c>
      <c r="G67">
        <v>12</v>
      </c>
      <c r="H67">
        <v>12</v>
      </c>
      <c r="I67">
        <v>23063342</v>
      </c>
      <c r="J67" t="s">
        <v>656</v>
      </c>
      <c r="K67" s="10">
        <v>5</v>
      </c>
      <c r="L67">
        <v>0</v>
      </c>
      <c r="M67">
        <v>5</v>
      </c>
      <c r="N67">
        <v>5</v>
      </c>
    </row>
    <row r="68" spans="1:14">
      <c r="A68">
        <v>23057809</v>
      </c>
      <c r="B68" t="s">
        <v>390</v>
      </c>
      <c r="C68">
        <v>140</v>
      </c>
      <c r="E68">
        <v>23090969</v>
      </c>
      <c r="F68" t="s">
        <v>273</v>
      </c>
      <c r="G68">
        <v>93</v>
      </c>
      <c r="H68">
        <v>93</v>
      </c>
      <c r="I68">
        <v>23064091</v>
      </c>
      <c r="J68" t="s">
        <v>118</v>
      </c>
      <c r="K68" s="10">
        <f>1970+35</f>
        <v>2005</v>
      </c>
      <c r="L68">
        <v>0</v>
      </c>
      <c r="M68">
        <v>1970</v>
      </c>
      <c r="N68">
        <v>1970</v>
      </c>
    </row>
    <row r="69" spans="1:14">
      <c r="A69">
        <v>23057821</v>
      </c>
      <c r="B69" t="s">
        <v>470</v>
      </c>
      <c r="C69">
        <v>40</v>
      </c>
      <c r="E69">
        <v>23090974</v>
      </c>
      <c r="F69" t="s">
        <v>211</v>
      </c>
      <c r="G69">
        <v>294</v>
      </c>
      <c r="H69">
        <v>294</v>
      </c>
      <c r="I69">
        <v>23065140</v>
      </c>
      <c r="J69" t="s">
        <v>154</v>
      </c>
      <c r="K69" s="10">
        <f>20+5</f>
        <v>25</v>
      </c>
      <c r="L69">
        <v>0</v>
      </c>
      <c r="M69">
        <v>20</v>
      </c>
      <c r="N69">
        <v>20</v>
      </c>
    </row>
    <row r="70" spans="1:14">
      <c r="A70">
        <v>23058551</v>
      </c>
      <c r="B70" t="s">
        <v>436</v>
      </c>
      <c r="C70">
        <v>55</v>
      </c>
      <c r="E70">
        <v>23090975</v>
      </c>
      <c r="F70" t="s">
        <v>249</v>
      </c>
      <c r="G70">
        <v>447</v>
      </c>
      <c r="H70">
        <v>447</v>
      </c>
      <c r="I70">
        <v>23065142</v>
      </c>
      <c r="J70" t="s">
        <v>207</v>
      </c>
      <c r="K70" s="10">
        <v>5</v>
      </c>
      <c r="L70">
        <v>0</v>
      </c>
      <c r="M70">
        <v>5</v>
      </c>
      <c r="N70">
        <v>5</v>
      </c>
    </row>
    <row r="71" spans="1:14">
      <c r="A71">
        <v>23058591</v>
      </c>
      <c r="B71" t="s">
        <v>312</v>
      </c>
      <c r="C71">
        <v>100</v>
      </c>
      <c r="E71">
        <v>23090977</v>
      </c>
      <c r="F71" t="s">
        <v>98</v>
      </c>
      <c r="G71">
        <v>81</v>
      </c>
      <c r="H71">
        <v>81</v>
      </c>
      <c r="I71">
        <v>23065143</v>
      </c>
      <c r="J71" t="s">
        <v>245</v>
      </c>
      <c r="K71" s="10">
        <v>5</v>
      </c>
      <c r="L71">
        <v>0</v>
      </c>
      <c r="M71">
        <v>5</v>
      </c>
      <c r="N71">
        <v>5</v>
      </c>
    </row>
    <row r="72" spans="1:14">
      <c r="A72">
        <v>23066879</v>
      </c>
      <c r="B72" t="s">
        <v>324</v>
      </c>
      <c r="C72">
        <v>10</v>
      </c>
      <c r="E72">
        <v>23090983</v>
      </c>
      <c r="F72" t="s">
        <v>160</v>
      </c>
      <c r="G72">
        <v>21</v>
      </c>
      <c r="H72">
        <v>21</v>
      </c>
      <c r="I72">
        <v>23067917</v>
      </c>
      <c r="J72" t="s">
        <v>704</v>
      </c>
      <c r="K72" s="10">
        <v>0</v>
      </c>
      <c r="L72">
        <v>0</v>
      </c>
      <c r="M72">
        <v>0</v>
      </c>
      <c r="N72">
        <v>0</v>
      </c>
    </row>
    <row r="73" spans="1:14">
      <c r="A73">
        <v>23073188</v>
      </c>
      <c r="B73" t="s">
        <v>318</v>
      </c>
      <c r="C73">
        <v>10</v>
      </c>
      <c r="E73">
        <v>23090984</v>
      </c>
      <c r="F73" t="s">
        <v>227</v>
      </c>
      <c r="G73">
        <v>309</v>
      </c>
      <c r="H73">
        <v>309</v>
      </c>
      <c r="I73">
        <v>23067920</v>
      </c>
      <c r="J73" t="s">
        <v>16</v>
      </c>
      <c r="K73" s="10">
        <v>127</v>
      </c>
      <c r="L73">
        <v>0</v>
      </c>
      <c r="M73">
        <v>112</v>
      </c>
      <c r="N73">
        <v>112</v>
      </c>
    </row>
    <row r="74" spans="1:14">
      <c r="A74">
        <v>23105751</v>
      </c>
      <c r="B74" t="s">
        <v>396</v>
      </c>
      <c r="C74">
        <v>10</v>
      </c>
      <c r="E74">
        <v>23092558</v>
      </c>
      <c r="F74" t="s">
        <v>251</v>
      </c>
      <c r="G74">
        <v>50</v>
      </c>
      <c r="H74">
        <v>50</v>
      </c>
      <c r="I74">
        <v>23067921</v>
      </c>
      <c r="J74" t="s">
        <v>25</v>
      </c>
      <c r="K74" s="10">
        <v>100</v>
      </c>
      <c r="L74">
        <v>0</v>
      </c>
      <c r="M74">
        <v>100</v>
      </c>
      <c r="N74">
        <v>100</v>
      </c>
    </row>
    <row r="75" spans="1:14">
      <c r="A75">
        <v>23105755</v>
      </c>
      <c r="B75" t="s">
        <v>213</v>
      </c>
      <c r="C75">
        <v>0</v>
      </c>
      <c r="E75">
        <v>23095543</v>
      </c>
      <c r="F75" t="s">
        <v>80</v>
      </c>
      <c r="G75">
        <v>84</v>
      </c>
      <c r="H75">
        <v>84</v>
      </c>
      <c r="I75">
        <v>23068096</v>
      </c>
      <c r="J75" t="s">
        <v>706</v>
      </c>
      <c r="K75" s="10">
        <v>0</v>
      </c>
      <c r="L75">
        <v>0</v>
      </c>
      <c r="M75">
        <v>0</v>
      </c>
      <c r="N75">
        <v>0</v>
      </c>
    </row>
    <row r="76" spans="1:14">
      <c r="A76">
        <v>23088348</v>
      </c>
      <c r="B76" t="s">
        <v>78</v>
      </c>
      <c r="C76">
        <v>130</v>
      </c>
      <c r="E76">
        <v>23095547</v>
      </c>
      <c r="F76" t="s">
        <v>144</v>
      </c>
      <c r="G76">
        <v>330</v>
      </c>
      <c r="H76">
        <v>330</v>
      </c>
      <c r="I76">
        <v>23068097</v>
      </c>
      <c r="J76" t="s">
        <v>708</v>
      </c>
      <c r="K76" s="10">
        <v>0</v>
      </c>
      <c r="L76">
        <v>0</v>
      </c>
      <c r="M76">
        <v>0</v>
      </c>
      <c r="N76">
        <v>0</v>
      </c>
    </row>
    <row r="77" spans="1:14">
      <c r="A77">
        <v>23098989</v>
      </c>
      <c r="B77" t="s">
        <v>332</v>
      </c>
      <c r="C77">
        <v>10</v>
      </c>
      <c r="E77">
        <v>23095552</v>
      </c>
      <c r="F77" t="s">
        <v>123</v>
      </c>
      <c r="G77">
        <v>3</v>
      </c>
      <c r="H77">
        <v>3</v>
      </c>
      <c r="I77">
        <v>23068098</v>
      </c>
      <c r="J77" t="s">
        <v>710</v>
      </c>
      <c r="K77" s="10">
        <v>0</v>
      </c>
      <c r="L77">
        <v>0</v>
      </c>
      <c r="M77">
        <v>0</v>
      </c>
      <c r="N77">
        <v>0</v>
      </c>
    </row>
    <row r="78" spans="1:14">
      <c r="A78">
        <v>23109326</v>
      </c>
      <c r="B78" t="s">
        <v>334</v>
      </c>
      <c r="C78">
        <v>60</v>
      </c>
      <c r="E78">
        <v>23095553</v>
      </c>
      <c r="F78" t="s">
        <v>67</v>
      </c>
      <c r="G78">
        <v>81</v>
      </c>
      <c r="H78">
        <v>81</v>
      </c>
      <c r="I78">
        <v>23068099</v>
      </c>
      <c r="J78" t="s">
        <v>712</v>
      </c>
      <c r="K78" s="10">
        <v>0</v>
      </c>
      <c r="L78">
        <v>0</v>
      </c>
      <c r="M78">
        <v>0</v>
      </c>
      <c r="N78">
        <v>0</v>
      </c>
    </row>
    <row r="79" spans="1:14">
      <c r="A79">
        <v>23062095</v>
      </c>
      <c r="B79" t="s">
        <v>380</v>
      </c>
      <c r="C79">
        <v>10</v>
      </c>
      <c r="E79">
        <v>23096254</v>
      </c>
      <c r="F79" t="s">
        <v>255</v>
      </c>
      <c r="G79">
        <v>10</v>
      </c>
      <c r="H79">
        <v>10</v>
      </c>
      <c r="I79">
        <v>23068101</v>
      </c>
      <c r="J79" t="s">
        <v>716</v>
      </c>
      <c r="K79" s="10">
        <v>0</v>
      </c>
      <c r="L79">
        <v>0</v>
      </c>
      <c r="M79">
        <v>0</v>
      </c>
      <c r="N79">
        <v>0</v>
      </c>
    </row>
    <row r="80" spans="1:14">
      <c r="A80">
        <v>23063759</v>
      </c>
      <c r="B80" t="s">
        <v>342</v>
      </c>
      <c r="C80">
        <v>140</v>
      </c>
      <c r="E80">
        <v>23105755</v>
      </c>
      <c r="F80" t="s">
        <v>213</v>
      </c>
      <c r="G80">
        <v>30</v>
      </c>
      <c r="H80">
        <v>30</v>
      </c>
      <c r="I80">
        <v>23069300</v>
      </c>
      <c r="J80" t="s">
        <v>171</v>
      </c>
      <c r="K80" s="10">
        <f>85+5</f>
        <v>90</v>
      </c>
      <c r="L80">
        <v>0</v>
      </c>
      <c r="M80">
        <v>85</v>
      </c>
      <c r="N80">
        <v>85</v>
      </c>
    </row>
    <row r="81" spans="1:14">
      <c r="A81">
        <v>23062101</v>
      </c>
      <c r="B81" t="s">
        <v>388</v>
      </c>
      <c r="C81">
        <v>0</v>
      </c>
      <c r="E81">
        <v>23105855</v>
      </c>
      <c r="F81" t="s">
        <v>164</v>
      </c>
      <c r="G81">
        <v>10</v>
      </c>
      <c r="H81">
        <v>10</v>
      </c>
      <c r="I81">
        <v>23072463</v>
      </c>
      <c r="J81" t="s">
        <v>76</v>
      </c>
      <c r="K81" s="10">
        <v>245</v>
      </c>
      <c r="L81">
        <v>0</v>
      </c>
      <c r="M81">
        <v>245</v>
      </c>
      <c r="N81">
        <v>245</v>
      </c>
    </row>
    <row r="82" spans="1:14">
      <c r="A82">
        <v>23067590</v>
      </c>
      <c r="B82" t="s">
        <v>330</v>
      </c>
      <c r="C82">
        <v>20</v>
      </c>
      <c r="E82">
        <v>23109351</v>
      </c>
      <c r="F82" t="s">
        <v>259</v>
      </c>
      <c r="G82">
        <v>1</v>
      </c>
      <c r="H82">
        <v>1</v>
      </c>
      <c r="I82">
        <v>23075357</v>
      </c>
      <c r="J82" t="s">
        <v>686</v>
      </c>
      <c r="K82" s="10">
        <v>30</v>
      </c>
      <c r="L82">
        <v>0</v>
      </c>
      <c r="M82">
        <v>30</v>
      </c>
      <c r="N82">
        <v>30</v>
      </c>
    </row>
    <row r="83" spans="1:14">
      <c r="A83">
        <v>23058584</v>
      </c>
      <c r="B83" t="s">
        <v>344</v>
      </c>
      <c r="C83">
        <v>65</v>
      </c>
      <c r="E83">
        <v>23109352</v>
      </c>
      <c r="F83" t="s">
        <v>233</v>
      </c>
      <c r="G83">
        <v>1</v>
      </c>
      <c r="H83">
        <v>1</v>
      </c>
      <c r="I83">
        <v>23078867</v>
      </c>
      <c r="J83" t="s">
        <v>173</v>
      </c>
      <c r="K83" s="10">
        <f>220+10</f>
        <v>230</v>
      </c>
      <c r="L83">
        <v>0</v>
      </c>
      <c r="M83">
        <v>220</v>
      </c>
      <c r="N83">
        <v>220</v>
      </c>
    </row>
    <row r="84" spans="1:14">
      <c r="A84">
        <v>23058585</v>
      </c>
      <c r="B84" t="s">
        <v>326</v>
      </c>
      <c r="C84">
        <v>5</v>
      </c>
      <c r="E84">
        <v>23109355</v>
      </c>
      <c r="F84" t="s">
        <v>193</v>
      </c>
      <c r="G84">
        <v>1.6</v>
      </c>
      <c r="H84">
        <v>1.6</v>
      </c>
      <c r="I84">
        <v>23081187</v>
      </c>
      <c r="J84" t="s">
        <v>642</v>
      </c>
      <c r="K84" s="10">
        <v>5</v>
      </c>
      <c r="L84">
        <v>0</v>
      </c>
      <c r="M84">
        <v>5</v>
      </c>
      <c r="N84">
        <v>5</v>
      </c>
    </row>
    <row r="85" spans="1:14">
      <c r="A85">
        <v>23058586</v>
      </c>
      <c r="B85" t="s">
        <v>286</v>
      </c>
      <c r="C85">
        <v>5</v>
      </c>
      <c r="E85">
        <v>23109357</v>
      </c>
      <c r="F85" t="s">
        <v>166</v>
      </c>
      <c r="G85">
        <v>0.8</v>
      </c>
      <c r="H85">
        <v>0.8</v>
      </c>
      <c r="I85">
        <v>23082156</v>
      </c>
      <c r="J85" t="s">
        <v>718</v>
      </c>
      <c r="K85" s="10">
        <v>0</v>
      </c>
      <c r="L85">
        <v>0</v>
      </c>
      <c r="M85">
        <v>0</v>
      </c>
      <c r="N85">
        <v>0</v>
      </c>
    </row>
    <row r="86" spans="1:14">
      <c r="A86">
        <v>23058587</v>
      </c>
      <c r="B86" t="s">
        <v>382</v>
      </c>
      <c r="C86">
        <v>5</v>
      </c>
      <c r="E86">
        <v>23109359</v>
      </c>
      <c r="F86" t="s">
        <v>275</v>
      </c>
      <c r="G86">
        <v>1.6</v>
      </c>
      <c r="H86">
        <v>1.6</v>
      </c>
      <c r="I86">
        <v>23082162</v>
      </c>
      <c r="J86" t="s">
        <v>720</v>
      </c>
      <c r="K86" s="10">
        <v>0</v>
      </c>
      <c r="L86">
        <v>0</v>
      </c>
      <c r="M86">
        <v>0</v>
      </c>
      <c r="N86">
        <v>0</v>
      </c>
    </row>
    <row r="87" spans="1:14">
      <c r="A87">
        <v>23058589</v>
      </c>
      <c r="B87" t="s">
        <v>300</v>
      </c>
      <c r="C87">
        <v>10</v>
      </c>
      <c r="E87">
        <v>0</v>
      </c>
      <c r="F87">
        <v>0</v>
      </c>
      <c r="I87">
        <v>23082275</v>
      </c>
      <c r="J87" t="s">
        <v>722</v>
      </c>
      <c r="K87" s="10">
        <v>0</v>
      </c>
      <c r="L87">
        <v>0</v>
      </c>
      <c r="M87">
        <v>0</v>
      </c>
      <c r="N87">
        <v>0</v>
      </c>
    </row>
    <row r="88" spans="1:14">
      <c r="A88">
        <v>23066875</v>
      </c>
      <c r="B88" t="s">
        <v>294</v>
      </c>
      <c r="C88">
        <v>20</v>
      </c>
      <c r="I88">
        <v>23082276</v>
      </c>
      <c r="J88" t="s">
        <v>724</v>
      </c>
      <c r="K88" s="10">
        <v>0</v>
      </c>
      <c r="L88">
        <v>0</v>
      </c>
      <c r="M88">
        <v>0</v>
      </c>
      <c r="N88">
        <v>0</v>
      </c>
    </row>
    <row r="89" spans="1:14">
      <c r="A89">
        <v>23088112</v>
      </c>
      <c r="B89" t="s">
        <v>280</v>
      </c>
      <c r="C89">
        <v>20</v>
      </c>
      <c r="I89">
        <v>23084674</v>
      </c>
      <c r="J89" t="s">
        <v>19</v>
      </c>
      <c r="K89" s="10">
        <v>20</v>
      </c>
      <c r="L89">
        <v>0</v>
      </c>
      <c r="M89">
        <v>20</v>
      </c>
      <c r="N89">
        <v>20</v>
      </c>
    </row>
    <row r="90" spans="1:14">
      <c r="A90">
        <v>23097787</v>
      </c>
      <c r="B90" t="s">
        <v>348</v>
      </c>
      <c r="C90">
        <v>5</v>
      </c>
      <c r="I90">
        <v>23086962</v>
      </c>
      <c r="J90" t="s">
        <v>179</v>
      </c>
      <c r="K90" s="10">
        <v>21</v>
      </c>
      <c r="L90">
        <v>0</v>
      </c>
      <c r="M90">
        <v>21</v>
      </c>
      <c r="N90">
        <v>21</v>
      </c>
    </row>
    <row r="91" spans="1:14">
      <c r="A91">
        <v>23097788</v>
      </c>
      <c r="B91" t="s">
        <v>350</v>
      </c>
      <c r="C91">
        <v>4</v>
      </c>
      <c r="I91">
        <v>23086964</v>
      </c>
      <c r="J91" t="s">
        <v>156</v>
      </c>
      <c r="K91" s="10">
        <v>15</v>
      </c>
      <c r="L91">
        <v>0</v>
      </c>
      <c r="M91">
        <v>15</v>
      </c>
      <c r="N91">
        <v>15</v>
      </c>
    </row>
    <row r="92" spans="1:14">
      <c r="A92">
        <v>23109532</v>
      </c>
      <c r="B92" t="s">
        <v>100</v>
      </c>
      <c r="C92">
        <v>3.2</v>
      </c>
      <c r="I92">
        <v>23086965</v>
      </c>
      <c r="J92" t="s">
        <v>225</v>
      </c>
      <c r="K92" s="10">
        <v>6</v>
      </c>
      <c r="L92">
        <v>0</v>
      </c>
      <c r="M92">
        <v>6</v>
      </c>
      <c r="N92">
        <v>6</v>
      </c>
    </row>
    <row r="93" spans="1:14">
      <c r="A93">
        <v>23062111</v>
      </c>
      <c r="B93" t="s">
        <v>354</v>
      </c>
      <c r="C93">
        <v>5</v>
      </c>
      <c r="I93">
        <v>23086968</v>
      </c>
      <c r="J93" t="s">
        <v>247</v>
      </c>
      <c r="K93" s="10">
        <v>9</v>
      </c>
      <c r="L93">
        <v>0</v>
      </c>
      <c r="M93">
        <v>9</v>
      </c>
      <c r="N93">
        <v>9</v>
      </c>
    </row>
    <row r="94" spans="1:14">
      <c r="A94">
        <v>23062103</v>
      </c>
      <c r="B94" t="s">
        <v>306</v>
      </c>
      <c r="C94">
        <v>0</v>
      </c>
      <c r="I94">
        <v>23086969</v>
      </c>
      <c r="J94" t="s">
        <v>189</v>
      </c>
      <c r="K94" s="10">
        <v>6</v>
      </c>
      <c r="L94">
        <v>0</v>
      </c>
      <c r="M94">
        <v>6</v>
      </c>
      <c r="N94">
        <v>6</v>
      </c>
    </row>
    <row r="95" spans="1:14">
      <c r="A95">
        <v>23058588</v>
      </c>
      <c r="B95" t="s">
        <v>372</v>
      </c>
      <c r="C95">
        <v>5</v>
      </c>
      <c r="I95">
        <v>23086970</v>
      </c>
      <c r="J95" t="s">
        <v>191</v>
      </c>
      <c r="K95" s="10">
        <v>18</v>
      </c>
      <c r="L95">
        <v>0</v>
      </c>
      <c r="M95">
        <v>18</v>
      </c>
      <c r="N95">
        <v>18</v>
      </c>
    </row>
    <row r="96" spans="1:14">
      <c r="A96">
        <v>23062097</v>
      </c>
      <c r="B96" t="s">
        <v>374</v>
      </c>
      <c r="C96">
        <v>5</v>
      </c>
      <c r="I96">
        <v>23089906</v>
      </c>
      <c r="J96" t="s">
        <v>663</v>
      </c>
      <c r="K96" s="10">
        <v>10</v>
      </c>
      <c r="L96">
        <v>0</v>
      </c>
      <c r="M96">
        <v>10</v>
      </c>
      <c r="N96">
        <v>10</v>
      </c>
    </row>
    <row r="97" spans="1:14">
      <c r="A97">
        <v>23071884</v>
      </c>
      <c r="B97" t="s">
        <v>346</v>
      </c>
      <c r="C97">
        <v>4.9997999999999996</v>
      </c>
      <c r="I97">
        <v>23089913</v>
      </c>
      <c r="J97" t="s">
        <v>665</v>
      </c>
      <c r="K97" s="10">
        <v>0</v>
      </c>
      <c r="L97">
        <v>0</v>
      </c>
      <c r="M97">
        <v>0</v>
      </c>
      <c r="N97">
        <v>0</v>
      </c>
    </row>
    <row r="98" spans="1:14">
      <c r="A98">
        <v>0</v>
      </c>
      <c r="B98">
        <v>0</v>
      </c>
      <c r="C98">
        <v>0</v>
      </c>
      <c r="I98">
        <v>23089920</v>
      </c>
      <c r="J98" t="s">
        <v>667</v>
      </c>
      <c r="K98" s="10">
        <v>20</v>
      </c>
      <c r="L98">
        <v>0</v>
      </c>
      <c r="M98">
        <v>20</v>
      </c>
      <c r="N98">
        <v>20</v>
      </c>
    </row>
    <row r="99" spans="1:14">
      <c r="A99">
        <v>0</v>
      </c>
      <c r="B99" t="s">
        <v>3177</v>
      </c>
      <c r="C99">
        <v>0</v>
      </c>
      <c r="I99">
        <v>23096254</v>
      </c>
      <c r="J99" t="s">
        <v>255</v>
      </c>
      <c r="K99" s="10">
        <f>20+840</f>
        <v>860</v>
      </c>
      <c r="L99">
        <v>0</v>
      </c>
      <c r="M99">
        <v>840</v>
      </c>
      <c r="N99">
        <v>840</v>
      </c>
    </row>
    <row r="100" spans="1:14">
      <c r="I100">
        <v>23103841</v>
      </c>
      <c r="J100" t="s">
        <v>675</v>
      </c>
      <c r="K100" s="10">
        <v>10</v>
      </c>
      <c r="L100">
        <v>0</v>
      </c>
      <c r="M100">
        <v>10</v>
      </c>
      <c r="N100">
        <v>10</v>
      </c>
    </row>
    <row r="101" spans="1:14">
      <c r="I101">
        <v>23105854</v>
      </c>
      <c r="J101" t="s">
        <v>659</v>
      </c>
      <c r="K101" s="10">
        <v>50.999849999999995</v>
      </c>
      <c r="L101">
        <v>0</v>
      </c>
      <c r="M101">
        <v>50.999849999999995</v>
      </c>
      <c r="N101">
        <v>50.999849999999995</v>
      </c>
    </row>
    <row r="102" spans="1:14">
      <c r="I102">
        <v>23105855</v>
      </c>
      <c r="J102" t="s">
        <v>164</v>
      </c>
      <c r="K102" s="10">
        <f>530+30</f>
        <v>560</v>
      </c>
      <c r="L102">
        <v>0</v>
      </c>
      <c r="M102">
        <v>530</v>
      </c>
      <c r="N102">
        <v>530</v>
      </c>
    </row>
    <row r="103" spans="1:14">
      <c r="I103">
        <v>23105856</v>
      </c>
      <c r="J103" t="s">
        <v>231</v>
      </c>
      <c r="K103" s="10">
        <f>366+6</f>
        <v>372</v>
      </c>
      <c r="L103">
        <v>0</v>
      </c>
      <c r="M103">
        <v>366</v>
      </c>
      <c r="N103">
        <v>366</v>
      </c>
    </row>
    <row r="104" spans="1:14">
      <c r="I104">
        <v>23106505</v>
      </c>
      <c r="J104" t="s">
        <v>726</v>
      </c>
      <c r="K104" s="10">
        <v>0</v>
      </c>
      <c r="L104">
        <v>0</v>
      </c>
      <c r="M104">
        <v>0</v>
      </c>
      <c r="N104">
        <v>0</v>
      </c>
    </row>
    <row r="105" spans="1:14">
      <c r="I105">
        <v>23106506</v>
      </c>
      <c r="J105" t="s">
        <v>728</v>
      </c>
      <c r="K105" s="10">
        <v>0</v>
      </c>
      <c r="L105">
        <v>0</v>
      </c>
      <c r="M105">
        <v>0</v>
      </c>
      <c r="N105">
        <v>0</v>
      </c>
    </row>
    <row r="106" spans="1:14">
      <c r="I106">
        <v>23106552</v>
      </c>
      <c r="J106" t="s">
        <v>730</v>
      </c>
      <c r="K106" s="10">
        <v>0</v>
      </c>
      <c r="L106">
        <v>0</v>
      </c>
      <c r="M106">
        <v>0</v>
      </c>
      <c r="N106">
        <v>0</v>
      </c>
    </row>
    <row r="107" spans="1:14">
      <c r="I107">
        <v>23107176</v>
      </c>
      <c r="J107" t="s">
        <v>677</v>
      </c>
      <c r="K107" s="10">
        <v>10</v>
      </c>
      <c r="L107">
        <v>0</v>
      </c>
      <c r="M107">
        <v>10</v>
      </c>
      <c r="N107">
        <v>10</v>
      </c>
    </row>
    <row r="108" spans="1:14">
      <c r="I108">
        <v>23107368</v>
      </c>
      <c r="J108" t="s">
        <v>562</v>
      </c>
      <c r="K108" s="10">
        <v>29</v>
      </c>
      <c r="L108">
        <v>0</v>
      </c>
      <c r="M108">
        <v>29</v>
      </c>
      <c r="N108">
        <v>29</v>
      </c>
    </row>
    <row r="109" spans="1:14">
      <c r="I109">
        <v>23109455</v>
      </c>
      <c r="J109" t="s">
        <v>732</v>
      </c>
      <c r="K109" s="10">
        <v>0</v>
      </c>
      <c r="L109">
        <v>0</v>
      </c>
      <c r="M109">
        <v>0</v>
      </c>
      <c r="N109">
        <v>0</v>
      </c>
    </row>
    <row r="110" spans="1:14">
      <c r="I110">
        <v>0</v>
      </c>
      <c r="J110">
        <v>0</v>
      </c>
      <c r="K110" s="10"/>
    </row>
    <row r="111" spans="1:14">
      <c r="K111" s="10"/>
    </row>
    <row r="112" spans="1:14">
      <c r="K112" s="10">
        <v>0</v>
      </c>
      <c r="L112">
        <v>0</v>
      </c>
      <c r="M112">
        <v>0</v>
      </c>
      <c r="N112">
        <v>0</v>
      </c>
    </row>
    <row r="113" spans="11:14">
      <c r="K113" s="10">
        <v>0</v>
      </c>
      <c r="L113">
        <v>0</v>
      </c>
      <c r="M113">
        <v>0</v>
      </c>
      <c r="N113">
        <v>0</v>
      </c>
    </row>
    <row r="114" spans="11:14">
      <c r="K114" s="10">
        <v>0</v>
      </c>
      <c r="L114">
        <v>0</v>
      </c>
      <c r="M114">
        <v>0</v>
      </c>
      <c r="N114">
        <v>0</v>
      </c>
    </row>
    <row r="115" spans="11:14">
      <c r="K115" s="10">
        <v>0</v>
      </c>
      <c r="L115">
        <v>0</v>
      </c>
      <c r="M115">
        <v>0</v>
      </c>
      <c r="N115">
        <v>0</v>
      </c>
    </row>
    <row r="116" spans="11:14">
      <c r="K116" s="10">
        <v>0</v>
      </c>
      <c r="L116">
        <v>0</v>
      </c>
      <c r="M116">
        <v>0</v>
      </c>
      <c r="N116">
        <v>0</v>
      </c>
    </row>
    <row r="117" spans="11:14">
      <c r="K117" s="10">
        <v>0</v>
      </c>
      <c r="L117">
        <v>0</v>
      </c>
      <c r="M117">
        <v>0</v>
      </c>
      <c r="N117">
        <v>0</v>
      </c>
    </row>
    <row r="118" spans="11:14">
      <c r="K118" s="10">
        <v>0</v>
      </c>
      <c r="L118">
        <v>0</v>
      </c>
      <c r="M118">
        <v>0</v>
      </c>
      <c r="N118">
        <v>0</v>
      </c>
    </row>
    <row r="119" spans="11:14">
      <c r="K119" s="10">
        <v>0</v>
      </c>
      <c r="L119">
        <v>0</v>
      </c>
      <c r="M119">
        <v>0</v>
      </c>
      <c r="N119">
        <v>0</v>
      </c>
    </row>
    <row r="120" spans="11:14">
      <c r="K120" s="10">
        <v>0</v>
      </c>
      <c r="L120">
        <v>0</v>
      </c>
      <c r="M120">
        <v>0</v>
      </c>
      <c r="N120">
        <v>0</v>
      </c>
    </row>
    <row r="121" spans="11:14">
      <c r="K121" s="10">
        <v>0</v>
      </c>
      <c r="L121">
        <v>0</v>
      </c>
      <c r="M121">
        <v>0</v>
      </c>
      <c r="N121">
        <v>0</v>
      </c>
    </row>
    <row r="122" spans="11:14">
      <c r="K122" s="10">
        <v>0</v>
      </c>
      <c r="L122">
        <v>0</v>
      </c>
      <c r="M122">
        <v>0</v>
      </c>
      <c r="N122">
        <v>0</v>
      </c>
    </row>
    <row r="123" spans="11:14">
      <c r="K123" s="10">
        <v>0</v>
      </c>
      <c r="L123">
        <v>0</v>
      </c>
      <c r="M123">
        <v>0</v>
      </c>
      <c r="N123">
        <v>0</v>
      </c>
    </row>
    <row r="124" spans="11:14">
      <c r="K124" s="10">
        <v>0</v>
      </c>
      <c r="L124">
        <v>0</v>
      </c>
      <c r="M124">
        <v>0</v>
      </c>
      <c r="N124">
        <v>0</v>
      </c>
    </row>
    <row r="125" spans="11:14">
      <c r="K125" s="10">
        <v>0</v>
      </c>
      <c r="L125">
        <v>0</v>
      </c>
      <c r="M125">
        <v>0</v>
      </c>
      <c r="N125">
        <v>0</v>
      </c>
    </row>
    <row r="126" spans="11:14">
      <c r="K126" s="10">
        <v>0</v>
      </c>
      <c r="L126">
        <v>0</v>
      </c>
      <c r="M126">
        <v>0</v>
      </c>
      <c r="N126">
        <v>0</v>
      </c>
    </row>
    <row r="127" spans="11:14">
      <c r="K127" s="10">
        <v>0</v>
      </c>
      <c r="L127">
        <v>0</v>
      </c>
      <c r="M127">
        <v>0</v>
      </c>
      <c r="N127">
        <v>0</v>
      </c>
    </row>
    <row r="128" spans="11:14">
      <c r="K128" s="10">
        <v>0</v>
      </c>
      <c r="L128">
        <v>0</v>
      </c>
      <c r="M128">
        <v>0</v>
      </c>
      <c r="N128">
        <v>0</v>
      </c>
    </row>
    <row r="129" spans="11:14">
      <c r="K129" s="10">
        <v>0</v>
      </c>
      <c r="L129">
        <v>0</v>
      </c>
      <c r="M129">
        <v>0</v>
      </c>
      <c r="N129">
        <v>0</v>
      </c>
    </row>
    <row r="130" spans="11:14">
      <c r="K130" s="10">
        <v>0</v>
      </c>
      <c r="L130">
        <v>0</v>
      </c>
      <c r="M130">
        <v>0</v>
      </c>
      <c r="N130">
        <v>0</v>
      </c>
    </row>
    <row r="131" spans="11:14">
      <c r="K131" s="10">
        <v>0</v>
      </c>
      <c r="L131">
        <v>0</v>
      </c>
      <c r="M131">
        <v>0</v>
      </c>
      <c r="N131">
        <v>0</v>
      </c>
    </row>
    <row r="132" spans="11:14">
      <c r="K132" s="10">
        <v>0</v>
      </c>
      <c r="L132">
        <v>0</v>
      </c>
      <c r="M132">
        <v>0</v>
      </c>
      <c r="N132">
        <v>0</v>
      </c>
    </row>
    <row r="133" spans="11:14">
      <c r="K133" s="10">
        <v>0</v>
      </c>
      <c r="L133">
        <v>0</v>
      </c>
      <c r="M133">
        <v>0</v>
      </c>
      <c r="N133">
        <v>0</v>
      </c>
    </row>
    <row r="134" spans="11:14">
      <c r="K134" s="10">
        <v>0</v>
      </c>
      <c r="L134">
        <v>0</v>
      </c>
      <c r="M134">
        <v>0</v>
      </c>
      <c r="N134">
        <v>0</v>
      </c>
    </row>
    <row r="135" spans="11:14">
      <c r="K135" s="10">
        <v>0</v>
      </c>
      <c r="L135">
        <v>0</v>
      </c>
      <c r="M135">
        <v>0</v>
      </c>
      <c r="N135">
        <v>0</v>
      </c>
    </row>
    <row r="136" spans="11:14">
      <c r="K136" s="10">
        <v>0</v>
      </c>
      <c r="L136">
        <v>0</v>
      </c>
      <c r="M136">
        <v>0</v>
      </c>
      <c r="N136">
        <v>0</v>
      </c>
    </row>
    <row r="137" spans="11:14">
      <c r="K137" s="10">
        <v>0</v>
      </c>
      <c r="L137">
        <v>0</v>
      </c>
      <c r="M137">
        <v>0</v>
      </c>
      <c r="N137">
        <v>0</v>
      </c>
    </row>
    <row r="138" spans="11:14">
      <c r="K138" s="10">
        <v>0</v>
      </c>
      <c r="L138">
        <v>0</v>
      </c>
      <c r="M138">
        <v>0</v>
      </c>
      <c r="N138">
        <v>0</v>
      </c>
    </row>
    <row r="139" spans="11:14">
      <c r="K139" s="10">
        <v>0</v>
      </c>
      <c r="L139">
        <v>0</v>
      </c>
      <c r="M139">
        <v>0</v>
      </c>
      <c r="N139">
        <v>0</v>
      </c>
    </row>
    <row r="140" spans="11:14">
      <c r="K140" s="10">
        <v>0</v>
      </c>
      <c r="L140">
        <v>0</v>
      </c>
      <c r="M140">
        <v>0</v>
      </c>
      <c r="N140">
        <v>0</v>
      </c>
    </row>
    <row r="141" spans="11:14">
      <c r="K141" s="10">
        <v>0</v>
      </c>
      <c r="L141">
        <v>0</v>
      </c>
      <c r="M141">
        <v>0</v>
      </c>
      <c r="N141">
        <v>0</v>
      </c>
    </row>
    <row r="142" spans="11:14">
      <c r="K142" s="10">
        <v>0</v>
      </c>
      <c r="L142">
        <v>0</v>
      </c>
      <c r="M142">
        <v>0</v>
      </c>
      <c r="N142">
        <v>0</v>
      </c>
    </row>
    <row r="143" spans="11:14">
      <c r="K143" s="10">
        <v>0</v>
      </c>
      <c r="L143">
        <v>0</v>
      </c>
      <c r="M143">
        <v>0</v>
      </c>
      <c r="N143">
        <v>0</v>
      </c>
    </row>
    <row r="144" spans="11:14">
      <c r="K144" s="10">
        <v>0</v>
      </c>
      <c r="L144">
        <v>0</v>
      </c>
      <c r="M144">
        <v>0</v>
      </c>
      <c r="N144">
        <v>0</v>
      </c>
    </row>
    <row r="145" spans="11:14">
      <c r="K145" s="10">
        <v>0</v>
      </c>
      <c r="L145">
        <v>0</v>
      </c>
      <c r="M145">
        <v>0</v>
      </c>
      <c r="N145">
        <v>0</v>
      </c>
    </row>
    <row r="146" spans="11:14">
      <c r="K146" s="10">
        <v>0</v>
      </c>
      <c r="L146">
        <v>0</v>
      </c>
      <c r="M146">
        <v>0</v>
      </c>
      <c r="N146">
        <v>0</v>
      </c>
    </row>
    <row r="147" spans="11:14">
      <c r="K147" s="10">
        <v>0</v>
      </c>
      <c r="L147">
        <v>0</v>
      </c>
      <c r="M147">
        <v>0</v>
      </c>
      <c r="N147">
        <v>0</v>
      </c>
    </row>
    <row r="148" spans="11:14">
      <c r="K148" s="10">
        <v>0</v>
      </c>
      <c r="L148">
        <v>0</v>
      </c>
      <c r="M148">
        <v>0</v>
      </c>
      <c r="N148">
        <v>0</v>
      </c>
    </row>
    <row r="149" spans="11:14">
      <c r="K149" s="10">
        <v>0</v>
      </c>
      <c r="L149">
        <v>0</v>
      </c>
      <c r="M149">
        <v>0</v>
      </c>
      <c r="N149">
        <v>0</v>
      </c>
    </row>
    <row r="150" spans="11:14">
      <c r="K150" s="10">
        <v>0</v>
      </c>
      <c r="L150">
        <v>0</v>
      </c>
      <c r="M150">
        <v>0</v>
      </c>
      <c r="N150">
        <v>0</v>
      </c>
    </row>
    <row r="151" spans="11:14">
      <c r="K151" s="10">
        <v>0</v>
      </c>
      <c r="L151">
        <v>0</v>
      </c>
      <c r="M151">
        <v>0</v>
      </c>
      <c r="N151">
        <v>0</v>
      </c>
    </row>
    <row r="152" spans="11:14">
      <c r="K152" s="10">
        <v>0</v>
      </c>
      <c r="L152">
        <v>0</v>
      </c>
      <c r="M152">
        <v>0</v>
      </c>
      <c r="N152">
        <v>0</v>
      </c>
    </row>
    <row r="153" spans="11:14">
      <c r="K153" s="10">
        <v>0</v>
      </c>
      <c r="L153">
        <v>0</v>
      </c>
      <c r="M153">
        <v>0</v>
      </c>
      <c r="N153">
        <v>0</v>
      </c>
    </row>
    <row r="154" spans="11:14">
      <c r="K154" s="10">
        <v>0</v>
      </c>
      <c r="L154">
        <v>0</v>
      </c>
      <c r="M154">
        <v>0</v>
      </c>
      <c r="N154">
        <v>0</v>
      </c>
    </row>
    <row r="155" spans="11:14">
      <c r="K155" s="10">
        <v>0</v>
      </c>
      <c r="L155">
        <v>0</v>
      </c>
      <c r="M155">
        <v>0</v>
      </c>
      <c r="N155">
        <v>0</v>
      </c>
    </row>
    <row r="156" spans="11:14">
      <c r="K156" s="10">
        <v>0</v>
      </c>
      <c r="L156">
        <v>0</v>
      </c>
      <c r="M156">
        <v>0</v>
      </c>
      <c r="N156">
        <v>0</v>
      </c>
    </row>
    <row r="157" spans="11:14">
      <c r="K157" s="10">
        <v>0</v>
      </c>
      <c r="L157">
        <v>0</v>
      </c>
      <c r="M157">
        <v>0</v>
      </c>
      <c r="N157">
        <v>0</v>
      </c>
    </row>
    <row r="158" spans="11:14">
      <c r="K158" s="10">
        <v>0</v>
      </c>
      <c r="L158">
        <v>0</v>
      </c>
      <c r="M158">
        <v>0</v>
      </c>
      <c r="N158">
        <v>0</v>
      </c>
    </row>
    <row r="159" spans="11:14">
      <c r="K159" s="10">
        <v>0</v>
      </c>
      <c r="L159">
        <v>0</v>
      </c>
      <c r="M159">
        <v>0</v>
      </c>
      <c r="N159">
        <v>0</v>
      </c>
    </row>
    <row r="160" spans="11:14">
      <c r="K160" s="10">
        <v>0</v>
      </c>
      <c r="L160">
        <v>0</v>
      </c>
      <c r="M160">
        <v>0</v>
      </c>
      <c r="N160">
        <v>0</v>
      </c>
    </row>
    <row r="161" spans="11:14">
      <c r="K161" s="10">
        <v>0</v>
      </c>
      <c r="L161">
        <v>0</v>
      </c>
      <c r="M161">
        <v>0</v>
      </c>
      <c r="N161">
        <v>0</v>
      </c>
    </row>
    <row r="162" spans="11:14">
      <c r="K162" s="10">
        <v>0</v>
      </c>
      <c r="L162">
        <v>0</v>
      </c>
      <c r="M162">
        <v>0</v>
      </c>
      <c r="N162">
        <v>0</v>
      </c>
    </row>
    <row r="163" spans="11:14">
      <c r="K163" s="10">
        <v>0</v>
      </c>
      <c r="L163">
        <v>0</v>
      </c>
      <c r="M163">
        <v>0</v>
      </c>
      <c r="N163">
        <v>0</v>
      </c>
    </row>
    <row r="164" spans="11:14">
      <c r="K164" s="10">
        <v>0</v>
      </c>
      <c r="L164">
        <v>0</v>
      </c>
      <c r="M164">
        <v>0</v>
      </c>
      <c r="N164">
        <v>0</v>
      </c>
    </row>
    <row r="165" spans="11:14">
      <c r="K165" s="10">
        <v>0</v>
      </c>
      <c r="L165">
        <v>0</v>
      </c>
      <c r="M165">
        <v>0</v>
      </c>
      <c r="N165">
        <v>0</v>
      </c>
    </row>
    <row r="166" spans="11:14">
      <c r="K166" s="10">
        <v>0</v>
      </c>
      <c r="L166">
        <v>0</v>
      </c>
      <c r="M166">
        <v>0</v>
      </c>
      <c r="N166">
        <v>0</v>
      </c>
    </row>
    <row r="167" spans="11:14">
      <c r="K167" s="10">
        <v>0</v>
      </c>
      <c r="L167">
        <v>0</v>
      </c>
      <c r="M167">
        <v>0</v>
      </c>
      <c r="N167">
        <v>0</v>
      </c>
    </row>
    <row r="168" spans="11:14">
      <c r="K168" s="10">
        <v>0</v>
      </c>
      <c r="L168">
        <v>0</v>
      </c>
      <c r="M168">
        <v>0</v>
      </c>
      <c r="N168">
        <v>0</v>
      </c>
    </row>
    <row r="169" spans="11:14">
      <c r="K169" s="10">
        <v>0</v>
      </c>
      <c r="L169">
        <v>0</v>
      </c>
      <c r="M169">
        <v>0</v>
      </c>
      <c r="N169">
        <v>0</v>
      </c>
    </row>
    <row r="170" spans="11:14">
      <c r="K170" s="10">
        <v>0</v>
      </c>
      <c r="L170">
        <v>0</v>
      </c>
      <c r="M170">
        <v>0</v>
      </c>
      <c r="N170">
        <v>0</v>
      </c>
    </row>
    <row r="171" spans="11:14">
      <c r="K171" s="10">
        <v>0</v>
      </c>
      <c r="L171">
        <v>0</v>
      </c>
      <c r="M171">
        <v>0</v>
      </c>
      <c r="N171">
        <v>0</v>
      </c>
    </row>
    <row r="172" spans="11:14">
      <c r="K172" s="10">
        <v>0</v>
      </c>
      <c r="L172">
        <v>0</v>
      </c>
      <c r="M172">
        <v>0</v>
      </c>
      <c r="N172">
        <v>0</v>
      </c>
    </row>
    <row r="173" spans="11:14">
      <c r="K173" s="10">
        <v>0</v>
      </c>
      <c r="L173">
        <v>0</v>
      </c>
      <c r="M173">
        <v>0</v>
      </c>
      <c r="N173">
        <v>0</v>
      </c>
    </row>
    <row r="174" spans="11:14">
      <c r="K174" s="10">
        <v>0</v>
      </c>
      <c r="L174">
        <v>0</v>
      </c>
      <c r="M174">
        <v>0</v>
      </c>
      <c r="N174">
        <v>0</v>
      </c>
    </row>
    <row r="175" spans="11:14">
      <c r="K175" s="10">
        <v>0</v>
      </c>
      <c r="L175">
        <v>0</v>
      </c>
      <c r="M175">
        <v>0</v>
      </c>
      <c r="N175">
        <v>0</v>
      </c>
    </row>
    <row r="176" spans="11:14">
      <c r="K176" s="10">
        <v>0</v>
      </c>
      <c r="L176">
        <v>0</v>
      </c>
      <c r="M176">
        <v>0</v>
      </c>
      <c r="N176">
        <v>0</v>
      </c>
    </row>
    <row r="177" spans="11:14">
      <c r="K177" s="10">
        <v>0</v>
      </c>
      <c r="L177">
        <v>0</v>
      </c>
      <c r="M177">
        <v>0</v>
      </c>
      <c r="N177">
        <v>0</v>
      </c>
    </row>
    <row r="178" spans="11:14">
      <c r="K178" s="10">
        <v>0</v>
      </c>
      <c r="L178">
        <v>0</v>
      </c>
      <c r="M178">
        <v>0</v>
      </c>
      <c r="N178">
        <v>0</v>
      </c>
    </row>
    <row r="179" spans="11:14">
      <c r="K179" s="10">
        <v>0</v>
      </c>
      <c r="L179">
        <v>0</v>
      </c>
      <c r="M179">
        <v>0</v>
      </c>
      <c r="N179">
        <v>0</v>
      </c>
    </row>
    <row r="180" spans="11:14">
      <c r="K180" s="10">
        <v>0</v>
      </c>
      <c r="L180">
        <v>0</v>
      </c>
      <c r="M180">
        <v>0</v>
      </c>
      <c r="N180">
        <v>0</v>
      </c>
    </row>
    <row r="181" spans="11:14">
      <c r="K181" s="10">
        <v>0</v>
      </c>
      <c r="L181">
        <v>0</v>
      </c>
      <c r="M181">
        <v>0</v>
      </c>
      <c r="N181">
        <v>0</v>
      </c>
    </row>
    <row r="182" spans="11:14">
      <c r="K182" s="10">
        <v>0</v>
      </c>
      <c r="L182">
        <v>0</v>
      </c>
      <c r="M182">
        <v>0</v>
      </c>
      <c r="N182">
        <v>0</v>
      </c>
    </row>
    <row r="183" spans="11:14">
      <c r="K183" s="10">
        <v>0</v>
      </c>
      <c r="L183">
        <v>0</v>
      </c>
      <c r="M183">
        <v>0</v>
      </c>
      <c r="N183">
        <v>0</v>
      </c>
    </row>
    <row r="184" spans="11:14">
      <c r="K184" s="10">
        <v>0</v>
      </c>
      <c r="L184">
        <v>0</v>
      </c>
      <c r="M184">
        <v>0</v>
      </c>
      <c r="N184">
        <v>0</v>
      </c>
    </row>
    <row r="185" spans="11:14">
      <c r="K185" s="10">
        <v>0</v>
      </c>
      <c r="L185">
        <v>0</v>
      </c>
      <c r="M185">
        <v>0</v>
      </c>
      <c r="N185">
        <v>0</v>
      </c>
    </row>
    <row r="186" spans="11:14">
      <c r="K186" s="10">
        <v>0</v>
      </c>
      <c r="L186">
        <v>0</v>
      </c>
      <c r="M186">
        <v>0</v>
      </c>
      <c r="N186">
        <v>0</v>
      </c>
    </row>
    <row r="187" spans="11:14">
      <c r="K187" s="10">
        <v>0</v>
      </c>
      <c r="L187">
        <v>0</v>
      </c>
      <c r="M187">
        <v>0</v>
      </c>
      <c r="N187">
        <v>0</v>
      </c>
    </row>
    <row r="188" spans="11:14">
      <c r="K188" s="10">
        <v>0</v>
      </c>
      <c r="L188">
        <v>0</v>
      </c>
      <c r="M188">
        <v>0</v>
      </c>
      <c r="N188">
        <v>0</v>
      </c>
    </row>
    <row r="189" spans="11:14">
      <c r="K189" s="10">
        <v>0</v>
      </c>
      <c r="L189">
        <v>0</v>
      </c>
      <c r="M189">
        <v>0</v>
      </c>
      <c r="N189">
        <v>0</v>
      </c>
    </row>
    <row r="190" spans="11:14">
      <c r="K190" s="10">
        <v>0</v>
      </c>
      <c r="N190">
        <f t="shared" ref="N190:N217" si="0">+M190+L190</f>
        <v>0</v>
      </c>
    </row>
    <row r="191" spans="11:14">
      <c r="K191" s="10">
        <v>0</v>
      </c>
      <c r="N191">
        <f t="shared" si="0"/>
        <v>0</v>
      </c>
    </row>
    <row r="192" spans="11:14">
      <c r="K192" s="10">
        <v>0</v>
      </c>
      <c r="N192">
        <f t="shared" si="0"/>
        <v>0</v>
      </c>
    </row>
    <row r="193" spans="11:14">
      <c r="K193" s="10">
        <v>0</v>
      </c>
      <c r="N193">
        <f t="shared" si="0"/>
        <v>0</v>
      </c>
    </row>
    <row r="194" spans="11:14">
      <c r="K194" s="10">
        <v>0</v>
      </c>
      <c r="N194">
        <f t="shared" si="0"/>
        <v>0</v>
      </c>
    </row>
    <row r="195" spans="11:14">
      <c r="K195" s="10">
        <v>0</v>
      </c>
      <c r="N195">
        <f t="shared" si="0"/>
        <v>0</v>
      </c>
    </row>
    <row r="196" spans="11:14">
      <c r="K196" s="10">
        <v>0</v>
      </c>
      <c r="N196">
        <f t="shared" si="0"/>
        <v>0</v>
      </c>
    </row>
    <row r="197" spans="11:14">
      <c r="K197" s="10">
        <v>0</v>
      </c>
      <c r="N197">
        <f t="shared" si="0"/>
        <v>0</v>
      </c>
    </row>
    <row r="198" spans="11:14">
      <c r="K198" s="10">
        <v>0</v>
      </c>
      <c r="N198">
        <f t="shared" si="0"/>
        <v>0</v>
      </c>
    </row>
    <row r="199" spans="11:14">
      <c r="K199" s="10">
        <v>0</v>
      </c>
      <c r="N199">
        <f t="shared" si="0"/>
        <v>0</v>
      </c>
    </row>
    <row r="200" spans="11:14">
      <c r="K200" s="10">
        <v>0</v>
      </c>
      <c r="N200">
        <f t="shared" si="0"/>
        <v>0</v>
      </c>
    </row>
    <row r="201" spans="11:14">
      <c r="K201" s="10">
        <v>0</v>
      </c>
      <c r="N201">
        <f t="shared" si="0"/>
        <v>0</v>
      </c>
    </row>
    <row r="202" spans="11:14">
      <c r="K202" s="10">
        <v>0</v>
      </c>
      <c r="N202">
        <f t="shared" si="0"/>
        <v>0</v>
      </c>
    </row>
    <row r="203" spans="11:14">
      <c r="K203" s="10">
        <v>0</v>
      </c>
      <c r="N203">
        <f t="shared" si="0"/>
        <v>0</v>
      </c>
    </row>
    <row r="204" spans="11:14">
      <c r="K204" s="10">
        <v>0</v>
      </c>
      <c r="N204">
        <f t="shared" si="0"/>
        <v>0</v>
      </c>
    </row>
    <row r="205" spans="11:14">
      <c r="K205" s="10">
        <v>0</v>
      </c>
      <c r="N205">
        <f t="shared" si="0"/>
        <v>0</v>
      </c>
    </row>
    <row r="206" spans="11:14">
      <c r="K206" s="10">
        <v>0</v>
      </c>
      <c r="N206">
        <f t="shared" si="0"/>
        <v>0</v>
      </c>
    </row>
    <row r="207" spans="11:14">
      <c r="K207" s="10">
        <v>0</v>
      </c>
      <c r="N207">
        <f t="shared" si="0"/>
        <v>0</v>
      </c>
    </row>
    <row r="208" spans="11:14">
      <c r="K208" s="10">
        <v>0</v>
      </c>
      <c r="N208">
        <f t="shared" si="0"/>
        <v>0</v>
      </c>
    </row>
    <row r="209" spans="11:14">
      <c r="K209" s="10">
        <v>0</v>
      </c>
      <c r="N209">
        <f t="shared" si="0"/>
        <v>0</v>
      </c>
    </row>
    <row r="210" spans="11:14">
      <c r="K210" s="10">
        <v>0</v>
      </c>
      <c r="N210">
        <f t="shared" si="0"/>
        <v>0</v>
      </c>
    </row>
    <row r="211" spans="11:14">
      <c r="K211" s="10">
        <v>0</v>
      </c>
      <c r="N211">
        <f t="shared" si="0"/>
        <v>0</v>
      </c>
    </row>
    <row r="212" spans="11:14">
      <c r="K212" s="10">
        <v>0</v>
      </c>
      <c r="N212">
        <f t="shared" si="0"/>
        <v>0</v>
      </c>
    </row>
    <row r="213" spans="11:14">
      <c r="K213" s="10">
        <v>0</v>
      </c>
      <c r="N213">
        <f t="shared" si="0"/>
        <v>0</v>
      </c>
    </row>
    <row r="214" spans="11:14">
      <c r="K214">
        <v>0</v>
      </c>
      <c r="N214">
        <f t="shared" si="0"/>
        <v>0</v>
      </c>
    </row>
    <row r="215" spans="11:14">
      <c r="K215">
        <v>0</v>
      </c>
      <c r="N215">
        <f t="shared" si="0"/>
        <v>0</v>
      </c>
    </row>
    <row r="216" spans="11:14">
      <c r="K216">
        <v>0</v>
      </c>
      <c r="N216">
        <f t="shared" si="0"/>
        <v>0</v>
      </c>
    </row>
    <row r="217" spans="11:14">
      <c r="K217">
        <v>0</v>
      </c>
      <c r="N217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10B9-EC3B-422F-B40A-91B6DF7F423A}">
  <dimension ref="A1:G211"/>
  <sheetViews>
    <sheetView workbookViewId="0">
      <selection activeCell="D2" sqref="D2"/>
    </sheetView>
  </sheetViews>
  <sheetFormatPr defaultRowHeight="14.25"/>
  <cols>
    <col min="1" max="1" width="11.75" customWidth="1"/>
    <col min="2" max="2" width="16.75" bestFit="1" customWidth="1"/>
    <col min="3" max="3" width="16.25" bestFit="1" customWidth="1"/>
    <col min="4" max="4" width="34.625" bestFit="1" customWidth="1"/>
    <col min="5" max="5" width="20" customWidth="1"/>
    <col min="6" max="6" width="18" customWidth="1"/>
    <col min="7" max="7" width="15.75" bestFit="1" customWidth="1"/>
  </cols>
  <sheetData>
    <row r="1" spans="1:7" ht="23.25">
      <c r="A1" s="152"/>
      <c r="B1" s="9"/>
      <c r="C1" s="8"/>
      <c r="D1" s="162"/>
      <c r="E1" s="8"/>
      <c r="F1" s="8"/>
      <c r="G1" s="8"/>
    </row>
    <row r="2" spans="1:7" ht="26.25">
      <c r="A2" s="152"/>
      <c r="B2" s="129" t="s">
        <v>3157</v>
      </c>
      <c r="C2" s="127">
        <f ca="1">TODAY()</f>
        <v>46154</v>
      </c>
      <c r="D2" s="162"/>
      <c r="E2" s="8"/>
      <c r="F2" s="188" t="s">
        <v>3167</v>
      </c>
      <c r="G2" s="189">
        <f>15</f>
        <v>15</v>
      </c>
    </row>
    <row r="3" spans="1:7" ht="26.25">
      <c r="A3" s="152"/>
      <c r="B3" s="129" t="s">
        <v>3168</v>
      </c>
      <c r="C3" s="127">
        <f ca="1">C2+1</f>
        <v>46155</v>
      </c>
      <c r="D3" s="162"/>
      <c r="E3" s="8"/>
      <c r="F3" s="188"/>
      <c r="G3" s="189"/>
    </row>
    <row r="4" spans="1:7" ht="23.25">
      <c r="A4" s="152"/>
      <c r="B4" s="9"/>
      <c r="C4" s="8"/>
      <c r="D4" s="163"/>
      <c r="E4" s="8"/>
      <c r="F4" s="171">
        <f>SUBTOTAL(9,F6:F1465)</f>
        <v>11207.5</v>
      </c>
      <c r="G4" s="171">
        <f>SUBTOTAL(9,G6:G1465)</f>
        <v>19037.99985</v>
      </c>
    </row>
    <row r="5" spans="1:7" ht="29.25">
      <c r="A5" s="170" t="s">
        <v>3</v>
      </c>
      <c r="B5" s="170" t="s">
        <v>0</v>
      </c>
      <c r="C5" s="170" t="s">
        <v>758</v>
      </c>
      <c r="D5" s="170" t="s">
        <v>743</v>
      </c>
      <c r="E5" s="180" t="s">
        <v>3164</v>
      </c>
      <c r="F5" s="181" t="s">
        <v>3169</v>
      </c>
      <c r="G5" s="182" t="s">
        <v>3170</v>
      </c>
    </row>
    <row r="6" spans="1:7" ht="23.25">
      <c r="A6" s="172" t="str">
        <f>_xlfn.XLOOKUP(D6,Master_สายพาน!D:D,Master_สายพาน!E:E,"")</f>
        <v>Step1</v>
      </c>
      <c r="B6" s="173" t="str">
        <f>_xlfn.XLOOKUP(D6,Master_สายพาน!D:D,Master_สายพาน!B:B,"")</f>
        <v>เครื่องใน</v>
      </c>
      <c r="C6" s="174" t="str">
        <f>_xlfn.XLOOKUP(D6,Master_สายพาน!D:D,Master_สายพาน!C:C,"")</f>
        <v>23000197</v>
      </c>
      <c r="D6" s="175" t="str" cm="1">
        <f t="array" ref="D6:D147">_xlfn._xlws.SORT(
  _xlfn.UNIQUE(
    _xlfn._xlws.FILTER(
      _xlfn.VSTACK('สรุปยอดปัน 90%'!J3:J1090,'สรุปยอดปัน 90%'!F3:F870),
      _xlfn.VSTACK('สรุปยอดปัน 90%'!J3:J1090,'สรุปยอดปัน 90%'!F3:F870)&lt;&gt;0
    )
  ),
1,1)</f>
        <v>เครื่องในชุด(หมู)</v>
      </c>
      <c r="E6" s="176">
        <f>IFERROR(SUMIFS('0010'!$Q:$Q,'0010'!$T:$T,$C6),"")</f>
        <v>0</v>
      </c>
      <c r="F6" s="177">
        <f>IFERROR(SUMIFS('สรุปยอดปัน 90%'!G:G,'สรุปยอดปัน 90%'!E:E,C6),"")</f>
        <v>30</v>
      </c>
      <c r="G6" s="178">
        <f>IFERROR(SUMIFS('สรุปยอดปัน 90%'!K:K,'สรุปยอดปัน 90%'!I:I,C6),"")</f>
        <v>46</v>
      </c>
    </row>
    <row r="7" spans="1:7" ht="23.25">
      <c r="A7" s="165" t="str">
        <f>_xlfn.XLOOKUP(D7,Master_สายพาน!D:D,Master_สายพาน!E:E,"")</f>
        <v>Step2</v>
      </c>
      <c r="B7" s="166" t="str">
        <f>_xlfn.XLOOKUP(D7,Master_สายพาน!D:D,Master_สายพาน!B:B,"")</f>
        <v>เครื่องใน</v>
      </c>
      <c r="C7" s="167" t="str">
        <f>_xlfn.XLOOKUP(D7,Master_สายพาน!D:D,Master_สายพาน!C:C,"")</f>
        <v>23107368</v>
      </c>
      <c r="D7" s="168" t="str">
        <v>เครื่องในชุด(หมู)แต่ง</v>
      </c>
      <c r="E7" s="169">
        <f>IFERROR(SUMIFS('0010'!$Q:$Q,'0010'!$T:$T,$C7),"")</f>
        <v>0</v>
      </c>
      <c r="F7" s="177">
        <f>IFERROR(SUMIFS('สรุปยอดปัน 90%'!G:G,'สรุปยอดปัน 90%'!E:E,C7),"")</f>
        <v>0</v>
      </c>
      <c r="G7" s="178">
        <f>IFERROR(SUMIFS('สรุปยอดปัน 90%'!K:K,'สรุปยอดปัน 90%'!I:I,C7),"")</f>
        <v>29</v>
      </c>
    </row>
    <row r="8" spans="1:7" ht="23.25">
      <c r="A8" s="153" t="str">
        <f>_xlfn.XLOOKUP(D8,Master_สายพาน!D:D,Master_สายพาน!E:E,"")</f>
        <v>Step2</v>
      </c>
      <c r="B8" s="141" t="str">
        <f>_xlfn.XLOOKUP(D8,Master_สายพาน!D:D,Master_สายพาน!B:B,"")</f>
        <v>ไหล่</v>
      </c>
      <c r="C8" s="132" t="str">
        <f>_xlfn.XLOOKUP(D8,Master_สายพาน!D:D,Master_สายพาน!C:C,"")</f>
        <v>23105755</v>
      </c>
      <c r="D8" s="133" t="str">
        <v>เซพแพ็ค สันคอหมู กก.ละ</v>
      </c>
      <c r="E8" s="134">
        <f>IFERROR(SUMIFS('0010'!$Q:$Q,'0010'!$T:$T,$C8),"")</f>
        <v>8.1999999999999993</v>
      </c>
      <c r="F8" s="177">
        <f>IFERROR(SUMIFS('สรุปยอดปัน 90%'!G:G,'สรุปยอดปัน 90%'!E:E,C8),"")</f>
        <v>30</v>
      </c>
      <c r="G8" s="178">
        <f>IFERROR(SUMIFS('สรุปยอดปัน 90%'!K:K,'สรุปยอดปัน 90%'!I:I,C8),"")</f>
        <v>0</v>
      </c>
    </row>
    <row r="9" spans="1:7" ht="23.25">
      <c r="A9" s="153" t="str">
        <f>_xlfn.XLOOKUP(D9,Master_สายพาน!D:D,Master_สายพาน!E:E,"")</f>
        <v>Step3</v>
      </c>
      <c r="B9" s="141" t="str">
        <f>_xlfn.XLOOKUP(D9,Master_สายพาน!D:D,Master_สายพาน!B:B,"")</f>
        <v>สะโพกพิเศษ</v>
      </c>
      <c r="C9" s="132" t="str">
        <f>_xlfn.XLOOKUP(D9,Master_สายพาน!D:D,Master_สายพาน!C:C,"")</f>
        <v>23015189</v>
      </c>
      <c r="D9" s="133" t="str">
        <v>เนื้อแดงหั่นชิ้น</v>
      </c>
      <c r="E9" s="134">
        <f>IFERROR(SUMIFS('0010'!$Q:$Q,'0010'!$T:$T,$C9),"")</f>
        <v>0</v>
      </c>
      <c r="F9" s="177">
        <f>IFERROR(SUMIFS('สรุปยอดปัน 90%'!G:G,'สรุปยอดปัน 90%'!E:E,C9),"")</f>
        <v>50</v>
      </c>
      <c r="G9" s="178">
        <f>IFERROR(SUMIFS('สรุปยอดปัน 90%'!K:K,'สรุปยอดปัน 90%'!I:I,C9),"")</f>
        <v>85</v>
      </c>
    </row>
    <row r="10" spans="1:7" ht="23.25">
      <c r="A10" s="153" t="str">
        <f>_xlfn.XLOOKUP(D10,Master_สายพาน!D:D,Master_สายพาน!E:E,"")</f>
        <v>Step3</v>
      </c>
      <c r="B10" s="141" t="str">
        <f>_xlfn.XLOOKUP(D10,Master_สายพาน!D:D,Master_สายพาน!B:B,"")</f>
        <v>ไหล่พิเศษ</v>
      </c>
      <c r="C10" s="132" t="str">
        <f>_xlfn.XLOOKUP(D10,Master_สายพาน!D:D,Master_สายพาน!C:C,"")</f>
        <v>23086963</v>
      </c>
      <c r="D10" s="133" t="str">
        <v>เนื้อไหล่แต่งตัดชิ้น SIS กก.ละ</v>
      </c>
      <c r="E10" s="134">
        <f>IFERROR(SUMIFS('0010'!$Q:$Q,'0010'!$T:$T,$C10),"")</f>
        <v>6</v>
      </c>
      <c r="F10" s="177">
        <f>IFERROR(SUMIFS('สรุปยอดปัน 90%'!G:G,'สรุปยอดปัน 90%'!E:E,C10),"")</f>
        <v>447</v>
      </c>
      <c r="G10" s="178">
        <f>IFERROR(SUMIFS('สรุปยอดปัน 90%'!K:K,'สรุปยอดปัน 90%'!I:I,C10),"")</f>
        <v>0</v>
      </c>
    </row>
    <row r="11" spans="1:7" ht="23.25">
      <c r="A11" s="153" t="str">
        <f>_xlfn.XLOOKUP(D11,Master_สายพาน!D:D,Master_สายพาน!E:E,"")</f>
        <v>Step3</v>
      </c>
      <c r="B11" s="141" t="str">
        <f>_xlfn.XLOOKUP(D11,Master_สายพาน!D:D,Master_สายพาน!B:B,"")</f>
        <v>ไหล่พิเศษ</v>
      </c>
      <c r="C11" s="132" t="str">
        <f>_xlfn.XLOOKUP(D11,Master_สายพาน!D:D,Master_สายพาน!C:C,"")</f>
        <v>23000127</v>
      </c>
      <c r="D11" s="133" t="str">
        <v>เนื้อไหล่ติดหนัง</v>
      </c>
      <c r="E11" s="134">
        <f>IFERROR(SUMIFS('0010'!$Q:$Q,'0010'!$T:$T,$C11),"")</f>
        <v>178.8</v>
      </c>
      <c r="F11" s="177">
        <f>IFERROR(SUMIFS('สรุปยอดปัน 90%'!G:G,'สรุปยอดปัน 90%'!E:E,C11),"")</f>
        <v>0</v>
      </c>
      <c r="G11" s="178">
        <f>IFERROR(SUMIFS('สรุปยอดปัน 90%'!K:K,'สรุปยอดปัน 90%'!I:I,C11),"")</f>
        <v>64</v>
      </c>
    </row>
    <row r="12" spans="1:7" ht="23.25">
      <c r="A12" s="153" t="str">
        <f>_xlfn.XLOOKUP(D12,Master_สายพาน!D:D,Master_สายพาน!E:E,"")</f>
        <v>Step3</v>
      </c>
      <c r="B12" s="141" t="str">
        <f>_xlfn.XLOOKUP(D12,Master_สายพาน!D:D,Master_สายพาน!B:B,"")</f>
        <v>ไหล่พิเศษ</v>
      </c>
      <c r="C12" s="132" t="str">
        <f>_xlfn.XLOOKUP(D12,Master_สายพาน!D:D,Master_สายพาน!C:C,"")</f>
        <v>23086658</v>
      </c>
      <c r="D12" s="133" t="str">
        <v>เนื้อไหล่ติดหนังสไลด์</v>
      </c>
      <c r="E12" s="134">
        <f>IFERROR(SUMIFS('0010'!$Q:$Q,'0010'!$T:$T,$C12),"")</f>
        <v>30</v>
      </c>
      <c r="F12" s="177">
        <f>IFERROR(SUMIFS('สรุปยอดปัน 90%'!G:G,'สรุปยอดปัน 90%'!E:E,C12),"")</f>
        <v>45</v>
      </c>
      <c r="G12" s="178">
        <f>IFERROR(SUMIFS('สรุปยอดปัน 90%'!K:K,'สรุปยอดปัน 90%'!I:I,C12),"")</f>
        <v>0</v>
      </c>
    </row>
    <row r="13" spans="1:7" ht="23.25">
      <c r="A13" s="153" t="str">
        <f>_xlfn.XLOOKUP(D13,Master_สายพาน!D:D,Master_สายพาน!E:E,"")</f>
        <v>Step3</v>
      </c>
      <c r="B13" s="141" t="str">
        <f>_xlfn.XLOOKUP(D13,Master_สายพาน!D:D,Master_สายพาน!B:B,"")</f>
        <v>เลาะขา</v>
      </c>
      <c r="C13" s="132" t="str">
        <f>_xlfn.XLOOKUP(D13,Master_สายพาน!D:D,Master_สายพาน!C:C,"")</f>
        <v>23000168</v>
      </c>
      <c r="D13" s="133" t="str">
        <v>เนื้อขาเลาะ</v>
      </c>
      <c r="E13" s="134">
        <f>IFERROR(SUMIFS('0010'!$Q:$Q,'0010'!$T:$T,$C13),"")</f>
        <v>25</v>
      </c>
      <c r="F13" s="177">
        <f>IFERROR(SUMIFS('สรุปยอดปัน 90%'!G:G,'สรุปยอดปัน 90%'!E:E,C13),"")</f>
        <v>0</v>
      </c>
      <c r="G13" s="178">
        <f>IFERROR(SUMIFS('สรุปยอดปัน 90%'!K:K,'สรุปยอดปัน 90%'!I:I,C13),"")</f>
        <v>40</v>
      </c>
    </row>
    <row r="14" spans="1:7" ht="23.25">
      <c r="A14" s="153" t="str">
        <f>_xlfn.XLOOKUP(D14,Master_สายพาน!D:D,Master_สายพาน!E:E,"")</f>
        <v>Step3</v>
      </c>
      <c r="B14" s="141" t="str">
        <f>_xlfn.XLOOKUP(D14,Master_สายพาน!D:D,Master_สายพาน!B:B,"")</f>
        <v>สะโพกพิเศษ</v>
      </c>
      <c r="C14" s="132" t="str">
        <f>_xlfn.XLOOKUP(D14,Master_สายพาน!D:D,Master_สายพาน!C:C,"")</f>
        <v>23095547</v>
      </c>
      <c r="D14" s="133" t="str">
        <v>เนื้อหมูหั่นชิ้น (SIS) กก. ละ</v>
      </c>
      <c r="E14" s="134">
        <f>IFERROR(SUMIFS('0010'!$Q:$Q,'0010'!$T:$T,$C14),"")</f>
        <v>3</v>
      </c>
      <c r="F14" s="177">
        <f>IFERROR(SUMIFS('สรุปยอดปัน 90%'!G:G,'สรุปยอดปัน 90%'!E:E,C14),"")</f>
        <v>330</v>
      </c>
      <c r="G14" s="178">
        <f>IFERROR(SUMIFS('สรุปยอดปัน 90%'!K:K,'สรุปยอดปัน 90%'!I:I,C14),"")</f>
        <v>0</v>
      </c>
    </row>
    <row r="15" spans="1:7" ht="23.25">
      <c r="A15" s="153" t="str">
        <f>_xlfn.XLOOKUP(D15,Master_สายพาน!D:D,Master_สายพาน!E:E,"")</f>
        <v>Step2</v>
      </c>
      <c r="B15" s="141" t="str">
        <f>_xlfn.XLOOKUP(D15,Master_สายพาน!D:D,Master_สายพาน!B:B,"")</f>
        <v>ต้มเลือด</v>
      </c>
      <c r="C15" s="132" t="str">
        <f>_xlfn.XLOOKUP(D15,Master_สายพาน!D:D,Master_สายพาน!C:C,"")</f>
        <v>23067920</v>
      </c>
      <c r="D15" s="133" t="str">
        <v>เลือดก้อนTT</v>
      </c>
      <c r="E15" s="134">
        <f>IFERROR(SUMIFS('0010'!$Q:$Q,'0010'!$T:$T,$C15),"")</f>
        <v>11</v>
      </c>
      <c r="F15" s="177">
        <f>IFERROR(SUMIFS('สรุปยอดปัน 90%'!G:G,'สรุปยอดปัน 90%'!E:E,C15),"")</f>
        <v>10</v>
      </c>
      <c r="G15" s="178">
        <f>IFERROR(SUMIFS('สรุปยอดปัน 90%'!K:K,'สรุปยอดปัน 90%'!I:I,C15),"")</f>
        <v>127</v>
      </c>
    </row>
    <row r="16" spans="1:7" ht="23.25">
      <c r="A16" s="153" t="str">
        <f>_xlfn.XLOOKUP(D16,Master_สายพาน!D:D,Master_สายพาน!E:E,"")</f>
        <v>Step2</v>
      </c>
      <c r="B16" s="141" t="str">
        <f>_xlfn.XLOOKUP(D16,Master_สายพาน!D:D,Master_สายพาน!B:B,"")</f>
        <v>ต้มเลือด</v>
      </c>
      <c r="C16" s="132" t="str">
        <f>_xlfn.XLOOKUP(D16,Master_สายพาน!D:D,Master_สายพาน!C:C,"")</f>
        <v>23084674</v>
      </c>
      <c r="D16" s="133" t="str">
        <v>เลือดหมูก้อนปรุงรสพาสเจอร์ไรซ์400กรัม-C</v>
      </c>
      <c r="E16" s="134">
        <f>IFERROR(SUMIFS('0010'!$Q:$Q,'0010'!$T:$T,$C16),"")</f>
        <v>104.4</v>
      </c>
      <c r="F16" s="177">
        <f>IFERROR(SUMIFS('สรุปยอดปัน 90%'!G:G,'สรุปยอดปัน 90%'!E:E,C16),"")</f>
        <v>30.000000000000004</v>
      </c>
      <c r="G16" s="178">
        <f>IFERROR(SUMIFS('สรุปยอดปัน 90%'!K:K,'สรุปยอดปัน 90%'!I:I,C16),"")</f>
        <v>20</v>
      </c>
    </row>
    <row r="17" spans="1:7" ht="23.25">
      <c r="A17" s="153" t="str">
        <f>_xlfn.XLOOKUP(D17,Master_สายพาน!D:D,Master_สายพาน!E:E,"")</f>
        <v>Step2</v>
      </c>
      <c r="B17" s="141" t="str">
        <f>_xlfn.XLOOKUP(D17,Master_สายพาน!D:D,Master_สายพาน!B:B,"")</f>
        <v>ต้มเลือด</v>
      </c>
      <c r="C17" s="132" t="str">
        <f>_xlfn.XLOOKUP(D17,Master_สายพาน!D:D,Master_สายพาน!C:C,"")</f>
        <v>23015390</v>
      </c>
      <c r="D17" s="133" t="str">
        <v>เลือดหมูสด</v>
      </c>
      <c r="E17" s="134">
        <f>IFERROR(SUMIFS('0010'!$Q:$Q,'0010'!$T:$T,$C17),"")</f>
        <v>0</v>
      </c>
      <c r="F17" s="177">
        <f>IFERROR(SUMIFS('สรุปยอดปัน 90%'!G:G,'สรุปยอดปัน 90%'!E:E,C17),"")</f>
        <v>0</v>
      </c>
      <c r="G17" s="178">
        <f>IFERROR(SUMIFS('สรุปยอดปัน 90%'!K:K,'สรุปยอดปัน 90%'!I:I,C17),"")</f>
        <v>222</v>
      </c>
    </row>
    <row r="18" spans="1:7" ht="23.25">
      <c r="A18" s="153" t="str">
        <f>_xlfn.XLOOKUP(D18,Master_สายพาน!D:D,Master_สายพาน!E:E,"")</f>
        <v>Step3</v>
      </c>
      <c r="B18" s="141" t="str">
        <f>_xlfn.XLOOKUP(D18,Master_สายพาน!D:D,Master_สายพาน!B:B,"")</f>
        <v>เศษ</v>
      </c>
      <c r="C18" s="132" t="str">
        <f>_xlfn.XLOOKUP(D18,Master_สายพาน!D:D,Master_สายพาน!C:C,"")</f>
        <v>23015269</v>
      </c>
      <c r="D18" s="133" t="str">
        <v>เศษซี่โครง</v>
      </c>
      <c r="E18" s="134">
        <f>IFERROR(SUMIFS('0010'!$Q:$Q,'0010'!$T:$T,$C18),"")</f>
        <v>42.61</v>
      </c>
      <c r="F18" s="177">
        <f>IFERROR(SUMIFS('สรุปยอดปัน 90%'!G:G,'สรุปยอดปัน 90%'!E:E,C18),"")</f>
        <v>0</v>
      </c>
      <c r="G18" s="178">
        <f>IFERROR(SUMIFS('สรุปยอดปัน 90%'!K:K,'สรุปยอดปัน 90%'!I:I,C18),"")</f>
        <v>5</v>
      </c>
    </row>
    <row r="19" spans="1:7" ht="23.25">
      <c r="A19" s="153" t="str">
        <f>_xlfn.XLOOKUP(D19,Master_สายพาน!D:D,Master_สายพาน!E:E,"")</f>
        <v>Step3</v>
      </c>
      <c r="B19" s="141" t="str">
        <f>_xlfn.XLOOKUP(D19,Master_สายพาน!D:D,Master_สายพาน!B:B,"")</f>
        <v>เศษ</v>
      </c>
      <c r="C19" s="132" t="str">
        <f>_xlfn.XLOOKUP(D19,Master_สายพาน!D:D,Master_สายพาน!C:C,"")</f>
        <v>23057696</v>
      </c>
      <c r="D19" s="133" t="str">
        <v>เศษมันTT</v>
      </c>
      <c r="E19" s="134">
        <f>IFERROR(SUMIFS('0010'!$Q:$Q,'0010'!$T:$T,$C19),"")</f>
        <v>958.65</v>
      </c>
      <c r="F19" s="177">
        <f>IFERROR(SUMIFS('สรุปยอดปัน 90%'!G:G,'สรุปยอดปัน 90%'!E:E,C19),"")</f>
        <v>0</v>
      </c>
      <c r="G19" s="178">
        <f>IFERROR(SUMIFS('สรุปยอดปัน 90%'!K:K,'สรุปยอดปัน 90%'!I:I,C19),"")</f>
        <v>315</v>
      </c>
    </row>
    <row r="20" spans="1:7" ht="23.25">
      <c r="A20" s="153" t="str">
        <f>_xlfn.XLOOKUP(D20,Master_สายพาน!D:D,Master_สายพาน!E:E,"")</f>
        <v>Step2</v>
      </c>
      <c r="B20" s="141" t="str">
        <f>_xlfn.XLOOKUP(D20,Master_สายพาน!D:D,Master_สายพาน!B:B,"")</f>
        <v>เศษ</v>
      </c>
      <c r="C20" s="132" t="str">
        <f>_xlfn.XLOOKUP(D20,Master_สายพาน!D:D,Master_สายพาน!C:C,"")</f>
        <v>23067921</v>
      </c>
      <c r="D20" s="136" t="str">
        <v>เศษมันติดหนังTT</v>
      </c>
      <c r="E20" s="134">
        <f>IFERROR(SUMIFS('0010'!$Q:$Q,'0010'!$T:$T,$C20),"")</f>
        <v>280.04000000000002</v>
      </c>
      <c r="F20" s="177">
        <f>IFERROR(SUMIFS('สรุปยอดปัน 90%'!G:G,'สรุปยอดปัน 90%'!E:E,C20),"")</f>
        <v>0</v>
      </c>
      <c r="G20" s="178">
        <f>IFERROR(SUMIFS('สรุปยอดปัน 90%'!K:K,'สรุปยอดปัน 90%'!I:I,C20),"")</f>
        <v>100</v>
      </c>
    </row>
    <row r="21" spans="1:7" ht="23.25">
      <c r="A21" s="153" t="str">
        <f>_xlfn.XLOOKUP(D21,Master_สายพาน!D:D,Master_สายพาน!E:E,"")</f>
        <v>Step3</v>
      </c>
      <c r="B21" s="141" t="str">
        <f>_xlfn.XLOOKUP(D21,Master_สายพาน!D:D,Master_สายพาน!B:B,"")</f>
        <v>เศษ</v>
      </c>
      <c r="C21" s="132" t="str">
        <f>_xlfn.XLOOKUP(D21,Master_สายพาน!D:D,Master_สายพาน!C:C,"")</f>
        <v>23078867</v>
      </c>
      <c r="D21" s="136" t="str">
        <v>เศษสามชั้นสไลด์</v>
      </c>
      <c r="E21" s="134">
        <f>IFERROR(SUMIFS('0010'!$Q:$Q,'0010'!$T:$T,$C21),"")</f>
        <v>70</v>
      </c>
      <c r="F21" s="177">
        <f>IFERROR(SUMIFS('สรุปยอดปัน 90%'!G:G,'สรุปยอดปัน 90%'!E:E,C21),"")</f>
        <v>10</v>
      </c>
      <c r="G21" s="178">
        <f>IFERROR(SUMIFS('สรุปยอดปัน 90%'!K:K,'สรุปยอดปัน 90%'!I:I,C21),"")</f>
        <v>230</v>
      </c>
    </row>
    <row r="22" spans="1:7" ht="23.25">
      <c r="A22" s="153" t="str">
        <f>_xlfn.XLOOKUP(D22,Master_สายพาน!D:D,Master_สายพาน!E:E,"")</f>
        <v>Step1</v>
      </c>
      <c r="B22" s="141" t="str">
        <f>_xlfn.XLOOKUP(D22,Master_สายพาน!D:D,Master_สายพาน!B:B,"")</f>
        <v>เครื่องใน</v>
      </c>
      <c r="C22" s="132" t="str">
        <f>_xlfn.XLOOKUP(D22,Master_สายพาน!D:D,Master_สายพาน!C:C,"")</f>
        <v>23000194</v>
      </c>
      <c r="D22" s="133" t="str">
        <v>ไตหมู</v>
      </c>
      <c r="E22" s="134">
        <f>IFERROR(SUMIFS('0010'!$Q:$Q,'0010'!$T:$T,$C22),"")</f>
        <v>0</v>
      </c>
      <c r="F22" s="177">
        <f>IFERROR(SUMIFS('สรุปยอดปัน 90%'!G:G,'สรุปยอดปัน 90%'!E:E,C22),"")</f>
        <v>2</v>
      </c>
      <c r="G22" s="178">
        <f>IFERROR(SUMIFS('สรุปยอดปัน 90%'!K:K,'สรุปยอดปัน 90%'!I:I,C22),"")</f>
        <v>36</v>
      </c>
    </row>
    <row r="23" spans="1:7" ht="23.25">
      <c r="A23" s="153" t="str">
        <f>_xlfn.XLOOKUP(D23,Master_สายพาน!D:D,Master_สายพาน!E:E,"")</f>
        <v>Step1</v>
      </c>
      <c r="B23" s="141" t="str">
        <f>_xlfn.XLOOKUP(D23,Master_สายพาน!D:D,Master_สายพาน!B:B,"")</f>
        <v>เครื่องใน</v>
      </c>
      <c r="C23" s="132" t="str">
        <f>_xlfn.XLOOKUP(D23,Master_สายพาน!D:D,Master_สายพาน!C:C,"")</f>
        <v>23015350</v>
      </c>
      <c r="D23" s="133" t="str">
        <v>ไส้ใหญ่</v>
      </c>
      <c r="E23" s="134">
        <f>IFERROR(SUMIFS('0010'!$Q:$Q,'0010'!$T:$T,$C23),"")</f>
        <v>0</v>
      </c>
      <c r="F23" s="177">
        <f>IFERROR(SUMIFS('สรุปยอดปัน 90%'!G:G,'สรุปยอดปัน 90%'!E:E,C23),"")</f>
        <v>0</v>
      </c>
      <c r="G23" s="178">
        <f>IFERROR(SUMIFS('สรุปยอดปัน 90%'!K:K,'สรุปยอดปัน 90%'!I:I,C23),"")</f>
        <v>550</v>
      </c>
    </row>
    <row r="24" spans="1:7" ht="23.25">
      <c r="A24" s="153" t="str">
        <f>_xlfn.XLOOKUP(D24,Master_สายพาน!D:D,Master_สายพาน!E:E,"")</f>
        <v>Step3</v>
      </c>
      <c r="B24" s="141" t="str">
        <f>_xlfn.XLOOKUP(D24,Master_สายพาน!D:D,Master_สายพาน!B:B,"")</f>
        <v>ลวก</v>
      </c>
      <c r="C24" s="132" t="str">
        <f>_xlfn.XLOOKUP(D24,Master_สายพาน!D:D,Master_สายพาน!C:C,"")</f>
        <v>23000192</v>
      </c>
      <c r="D24" s="133" t="str">
        <v>ไส้ใหญ่(ลวก)</v>
      </c>
      <c r="E24" s="134">
        <f>IFERROR(SUMIFS('0010'!$Q:$Q,'0010'!$T:$T,$C24),"")</f>
        <v>0</v>
      </c>
      <c r="F24" s="177">
        <f>IFERROR(SUMIFS('สรุปยอดปัน 90%'!G:G,'สรุปยอดปัน 90%'!E:E,C24),"")</f>
        <v>22</v>
      </c>
      <c r="G24" s="178">
        <f>IFERROR(SUMIFS('สรุปยอดปัน 90%'!K:K,'สรุปยอดปัน 90%'!I:I,C24),"")</f>
        <v>100</v>
      </c>
    </row>
    <row r="25" spans="1:7" ht="23.25">
      <c r="A25" s="153" t="str">
        <f>_xlfn.XLOOKUP(D25,Master_สายพาน!D:D,Master_สายพาน!E:E,"")</f>
        <v>Step1</v>
      </c>
      <c r="B25" s="141" t="str">
        <f>_xlfn.XLOOKUP(D25,Master_สายพาน!D:D,Master_สายพาน!B:B,"")</f>
        <v>เครื่องใน</v>
      </c>
      <c r="C25" s="132" t="str">
        <f>_xlfn.XLOOKUP(D25,Master_สายพาน!D:D,Master_สายพาน!C:C,"")</f>
        <v>23000181</v>
      </c>
      <c r="D25" s="133" t="str">
        <v>ไส้ขม</v>
      </c>
      <c r="E25" s="134">
        <f>IFERROR(SUMIFS('0010'!$Q:$Q,'0010'!$T:$T,$C25),"")</f>
        <v>0</v>
      </c>
      <c r="F25" s="177">
        <f>IFERROR(SUMIFS('สรุปยอดปัน 90%'!G:G,'สรุปยอดปัน 90%'!E:E,C25),"")</f>
        <v>32</v>
      </c>
      <c r="G25" s="178">
        <f>IFERROR(SUMIFS('สรุปยอดปัน 90%'!K:K,'สรุปยอดปัน 90%'!I:I,C25),"")</f>
        <v>600</v>
      </c>
    </row>
    <row r="26" spans="1:7" ht="23.25">
      <c r="A26" s="153" t="str">
        <f>_xlfn.XLOOKUP(D26,Master_สายพาน!D:D,Master_สายพาน!E:E,"")</f>
        <v>Step1</v>
      </c>
      <c r="B26" s="141" t="str">
        <f>_xlfn.XLOOKUP(D26,Master_สายพาน!D:D,Master_สายพาน!B:B,"")</f>
        <v>เครื่องใน</v>
      </c>
      <c r="C26" s="132" t="str">
        <f>_xlfn.XLOOKUP(D26,Master_สายพาน!D:D,Master_สายพาน!C:C,"")</f>
        <v>23015346</v>
      </c>
      <c r="D26" s="133" t="str">
        <v>ไส้ตัน</v>
      </c>
      <c r="E26" s="134">
        <f>IFERROR(SUMIFS('0010'!$Q:$Q,'0010'!$T:$T,$C26),"")</f>
        <v>0</v>
      </c>
      <c r="F26" s="177">
        <f>IFERROR(SUMIFS('สรุปยอดปัน 90%'!G:G,'สรุปยอดปัน 90%'!E:E,C26),"")</f>
        <v>20</v>
      </c>
      <c r="G26" s="178">
        <f>IFERROR(SUMIFS('สรุปยอดปัน 90%'!K:K,'สรุปยอดปัน 90%'!I:I,C26),"")</f>
        <v>30</v>
      </c>
    </row>
    <row r="27" spans="1:7" ht="23.25">
      <c r="A27" s="153" t="str">
        <f>_xlfn.XLOOKUP(D27,Master_สายพาน!D:D,Master_สายพาน!E:E,"")</f>
        <v>Step3</v>
      </c>
      <c r="B27" s="141" t="str">
        <f>_xlfn.XLOOKUP(D27,Master_สายพาน!D:D,Master_สายพาน!B:B,"")</f>
        <v>ลวก</v>
      </c>
      <c r="C27" s="132" t="str">
        <f>_xlfn.XLOOKUP(D27,Master_สายพาน!D:D,Master_สายพาน!C:C,"")</f>
        <v>23014042</v>
      </c>
      <c r="D27" s="133" t="str">
        <v>ไส้ตันลวก</v>
      </c>
      <c r="E27" s="134">
        <f>IFERROR(SUMIFS('0010'!$Q:$Q,'0010'!$T:$T,$C27),"")</f>
        <v>0</v>
      </c>
      <c r="F27" s="177">
        <f>IFERROR(SUMIFS('สรุปยอดปัน 90%'!G:G,'สรุปยอดปัน 90%'!E:E,C27),"")</f>
        <v>0</v>
      </c>
      <c r="G27" s="178">
        <f>IFERROR(SUMIFS('สรุปยอดปัน 90%'!K:K,'สรุปยอดปัน 90%'!I:I,C27),"")</f>
        <v>10</v>
      </c>
    </row>
    <row r="28" spans="1:7" ht="23.25">
      <c r="A28" s="153" t="str">
        <f>_xlfn.XLOOKUP(D28,Master_สายพาน!D:D,Master_สายพาน!E:E,"")</f>
        <v>Step1</v>
      </c>
      <c r="B28" s="141" t="str">
        <f>_xlfn.XLOOKUP(D28,Master_สายพาน!D:D,Master_สายพาน!B:B,"")</f>
        <v>เครื่องใน</v>
      </c>
      <c r="C28" s="132" t="str">
        <f>_xlfn.XLOOKUP(D28,Master_สายพาน!D:D,Master_สายพาน!C:C,"")</f>
        <v>23000191</v>
      </c>
      <c r="D28" s="133" t="str">
        <v>ไส้อ่อน</v>
      </c>
      <c r="E28" s="134">
        <f>IFERROR(SUMIFS('0010'!$Q:$Q,'0010'!$T:$T,$C28),"")</f>
        <v>0</v>
      </c>
      <c r="F28" s="177">
        <f>IFERROR(SUMIFS('สรุปยอดปัน 90%'!G:G,'สรุปยอดปัน 90%'!E:E,C28),"")</f>
        <v>36</v>
      </c>
      <c r="G28" s="178">
        <f>IFERROR(SUMIFS('สรุปยอดปัน 90%'!K:K,'สรุปยอดปัน 90%'!I:I,C28),"")</f>
        <v>146</v>
      </c>
    </row>
    <row r="29" spans="1:7" ht="23.25">
      <c r="A29" s="153" t="str">
        <f>_xlfn.XLOOKUP(D29,Master_สายพาน!D:D,Master_สายพาน!E:E,"")</f>
        <v>Step2</v>
      </c>
      <c r="B29" s="141" t="str">
        <f>_xlfn.XLOOKUP(D29,Master_สายพาน!D:D,Master_สายพาน!B:B,"")</f>
        <v>ไหล่</v>
      </c>
      <c r="C29" s="132" t="str">
        <f>_xlfn.XLOOKUP(D29,Master_สายพาน!D:D,Master_สายพาน!C:C,"")</f>
        <v>23057672</v>
      </c>
      <c r="D29" s="133" t="str">
        <v>ไหล่TT</v>
      </c>
      <c r="E29" s="134">
        <f>IFERROR(SUMIFS('0010'!$Q:$Q,'0010'!$T:$T,$C29),"")</f>
        <v>58.62</v>
      </c>
      <c r="F29" s="177">
        <f>IFERROR(SUMIFS('สรุปยอดปัน 90%'!G:G,'สรุปยอดปัน 90%'!E:E,C29),"")</f>
        <v>0</v>
      </c>
      <c r="G29" s="178">
        <f>IFERROR(SUMIFS('สรุปยอดปัน 90%'!K:K,'สรุปยอดปัน 90%'!I:I,C29),"")</f>
        <v>110</v>
      </c>
    </row>
    <row r="30" spans="1:7" ht="23.25">
      <c r="A30" s="153" t="str">
        <f>_xlfn.XLOOKUP(D30,Master_สายพาน!D:D,Master_สายพาน!E:E,"")</f>
        <v>Step3</v>
      </c>
      <c r="B30" s="141" t="str">
        <f>_xlfn.XLOOKUP(D30,Master_สายพาน!D:D,Master_สายพาน!B:B,"")</f>
        <v>บด</v>
      </c>
      <c r="C30" s="132" t="str">
        <f>_xlfn.XLOOKUP(D30,Master_สายพาน!D:D,Master_สายพาน!C:C,"")</f>
        <v>23063342</v>
      </c>
      <c r="D30" s="133" t="str">
        <v>ไหล่บดTT</v>
      </c>
      <c r="E30" s="134">
        <f>IFERROR(SUMIFS('0010'!$Q:$Q,'0010'!$T:$T,$C30),"")</f>
        <v>0</v>
      </c>
      <c r="F30" s="177">
        <f>IFERROR(SUMIFS('สรุปยอดปัน 90%'!G:G,'สรุปยอดปัน 90%'!E:E,C30),"")</f>
        <v>0</v>
      </c>
      <c r="G30" s="178">
        <f>IFERROR(SUMIFS('สรุปยอดปัน 90%'!K:K,'สรุปยอดปัน 90%'!I:I,C30),"")</f>
        <v>5</v>
      </c>
    </row>
    <row r="31" spans="1:7" ht="23.25">
      <c r="A31" s="153" t="str">
        <f>_xlfn.XLOOKUP(D31,Master_สายพาน!D:D,Master_สายพาน!E:E,"")</f>
        <v>Step2</v>
      </c>
      <c r="B31" s="141" t="str">
        <f>_xlfn.XLOOKUP(D31,Master_สายพาน!D:D,Master_สายพาน!B:B,"")</f>
        <v>ไหล่</v>
      </c>
      <c r="C31" s="132" t="str">
        <f>_xlfn.XLOOKUP(D31,Master_สายพาน!D:D,Master_สายพาน!C:C,"")</f>
        <v>23105854</v>
      </c>
      <c r="D31" s="133" t="str">
        <v>ไหล่หมู B2B (Basic)</v>
      </c>
      <c r="E31" s="134">
        <f>IFERROR(SUMIFS('0010'!$Q:$Q,'0010'!$T:$T,$C31),"")</f>
        <v>68.900000000000006</v>
      </c>
      <c r="F31" s="177">
        <f>IFERROR(SUMIFS('สรุปยอดปัน 90%'!G:G,'สรุปยอดปัน 90%'!E:E,C31),"")</f>
        <v>0</v>
      </c>
      <c r="G31" s="178">
        <f>IFERROR(SUMIFS('สรุปยอดปัน 90%'!K:K,'สรุปยอดปัน 90%'!I:I,C31),"")</f>
        <v>50.999849999999995</v>
      </c>
    </row>
    <row r="32" spans="1:7" ht="23.25">
      <c r="A32" s="153" t="str">
        <f>_xlfn.XLOOKUP(D32,Master_สายพาน!D:D,Master_สายพาน!E:E,"")</f>
        <v>Step1</v>
      </c>
      <c r="B32" s="141" t="str">
        <f>_xlfn.XLOOKUP(D32,Master_สายพาน!D:D,Master_สายพาน!B:B,"")</f>
        <v>เครื่องใน</v>
      </c>
      <c r="C32" s="132" t="str">
        <f>_xlfn.XLOOKUP(D32,Master_สายพาน!D:D,Master_สายพาน!C:C,"")</f>
        <v>23000189</v>
      </c>
      <c r="D32" s="133" t="str">
        <v>กระเพาะ</v>
      </c>
      <c r="E32" s="134">
        <f>IFERROR(SUMIFS('0010'!$Q:$Q,'0010'!$T:$T,$C32),"")</f>
        <v>0</v>
      </c>
      <c r="F32" s="177">
        <f>IFERROR(SUMIFS('สรุปยอดปัน 90%'!G:G,'สรุปยอดปัน 90%'!E:E,C32),"")</f>
        <v>14</v>
      </c>
      <c r="G32" s="178">
        <f>IFERROR(SUMIFS('สรุปยอดปัน 90%'!K:K,'สรุปยอดปัน 90%'!I:I,C32),"")</f>
        <v>124</v>
      </c>
    </row>
    <row r="33" spans="1:7" ht="23.25">
      <c r="A33" s="153" t="str">
        <f>_xlfn.XLOOKUP(D33,Master_สายพาน!D:D,Master_สายพาน!E:E,"")</f>
        <v>Step3</v>
      </c>
      <c r="B33" s="141" t="str">
        <f>_xlfn.XLOOKUP(D33,Master_สายพาน!D:D,Master_สายพาน!B:B,"")</f>
        <v>ลวก</v>
      </c>
      <c r="C33" s="132" t="str">
        <f>_xlfn.XLOOKUP(D33,Master_สายพาน!D:D,Master_สายพาน!C:C,"")</f>
        <v>23015342</v>
      </c>
      <c r="D33" s="133" t="str">
        <v>กระเพาะลวก</v>
      </c>
      <c r="E33" s="134">
        <f>IFERROR(SUMIFS('0010'!$Q:$Q,'0010'!$T:$T,$C33),"")</f>
        <v>0</v>
      </c>
      <c r="F33" s="177">
        <f>IFERROR(SUMIFS('สรุปยอดปัน 90%'!G:G,'สรุปยอดปัน 90%'!E:E,C33),"")</f>
        <v>0</v>
      </c>
      <c r="G33" s="178">
        <f>IFERROR(SUMIFS('สรุปยอดปัน 90%'!K:K,'สรุปยอดปัน 90%'!I:I,C33),"")</f>
        <v>10</v>
      </c>
    </row>
    <row r="34" spans="1:7" ht="23.25">
      <c r="A34" s="153" t="str">
        <f>_xlfn.XLOOKUP(D34,Master_สายพาน!D:D,Master_สายพาน!E:E,"")</f>
        <v>Step2</v>
      </c>
      <c r="B34" s="141" t="str">
        <f>_xlfn.XLOOKUP(D34,Master_สายพาน!D:D,Master_สายพาน!B:B,"")</f>
        <v>สะโพก</v>
      </c>
      <c r="C34" s="132" t="str">
        <f>_xlfn.XLOOKUP(D34,Master_สายพาน!D:D,Master_สายพาน!C:C,"")</f>
        <v>23057693</v>
      </c>
      <c r="D34" s="133" t="str">
        <v>กระดูกแว่นTT</v>
      </c>
      <c r="E34" s="134">
        <f>IFERROR(SUMIFS('0010'!$Q:$Q,'0010'!$T:$T,$C34),"")</f>
        <v>103.59</v>
      </c>
      <c r="F34" s="177">
        <f>IFERROR(SUMIFS('สรุปยอดปัน 90%'!G:G,'สรุปยอดปัน 90%'!E:E,C34),"")</f>
        <v>5</v>
      </c>
      <c r="G34" s="178">
        <f>IFERROR(SUMIFS('สรุปยอดปัน 90%'!K:K,'สรุปยอดปัน 90%'!I:I,C34),"")</f>
        <v>805</v>
      </c>
    </row>
    <row r="35" spans="1:7" ht="23.25">
      <c r="A35" s="153" t="str">
        <f>_xlfn.XLOOKUP(D35,Master_สายพาน!D:D,Master_สายพาน!E:E,"")</f>
        <v>Step2</v>
      </c>
      <c r="B35" s="141" t="str">
        <f>_xlfn.XLOOKUP(D35,Master_สายพาน!D:D,Master_สายพาน!B:B,"")</f>
        <v>ไหล่</v>
      </c>
      <c r="C35" s="132" t="str">
        <f>_xlfn.XLOOKUP(D35,Master_สายพาน!D:D,Master_สายพาน!C:C,"")</f>
        <v>23090968</v>
      </c>
      <c r="D35" s="133" t="str">
        <v>กระดูกข้อ SIS กก.ละ</v>
      </c>
      <c r="E35" s="134">
        <f>IFERROR(SUMIFS('0010'!$Q:$Q,'0010'!$T:$T,$C35),"")</f>
        <v>0</v>
      </c>
      <c r="F35" s="177">
        <f>IFERROR(SUMIFS('สรุปยอดปัน 90%'!G:G,'สรุปยอดปัน 90%'!E:E,C35),"")</f>
        <v>12</v>
      </c>
      <c r="G35" s="178">
        <f>IFERROR(SUMIFS('สรุปยอดปัน 90%'!K:K,'สรุปยอดปัน 90%'!I:I,C35),"")</f>
        <v>0</v>
      </c>
    </row>
    <row r="36" spans="1:7" ht="23.25">
      <c r="A36" s="153" t="str">
        <f>_xlfn.XLOOKUP(D36,Master_สายพาน!D:D,Master_สายพาน!E:E,"")</f>
        <v>Step2</v>
      </c>
      <c r="B36" s="141" t="str">
        <f>_xlfn.XLOOKUP(D36,Master_สายพาน!D:D,Master_สายพาน!B:B,"")</f>
        <v>ไหล่</v>
      </c>
      <c r="C36" s="132" t="str">
        <f>_xlfn.XLOOKUP(D36,Master_สายพาน!D:D,Master_สายพาน!C:C,"")</f>
        <v>23057689</v>
      </c>
      <c r="D36" s="133" t="str">
        <v>กระดูกข้อTT</v>
      </c>
      <c r="E36" s="134">
        <f>IFERROR(SUMIFS('0010'!$Q:$Q,'0010'!$T:$T,$C36),"")</f>
        <v>612.72</v>
      </c>
      <c r="F36" s="177">
        <f>IFERROR(SUMIFS('สรุปยอดปัน 90%'!G:G,'สรุปยอดปัน 90%'!E:E,C36),"")</f>
        <v>15</v>
      </c>
      <c r="G36" s="178">
        <f>IFERROR(SUMIFS('สรุปยอดปัน 90%'!K:K,'สรุปยอดปัน 90%'!I:I,C36),"")</f>
        <v>660</v>
      </c>
    </row>
    <row r="37" spans="1:7" ht="23.25">
      <c r="A37" s="153" t="str">
        <f>_xlfn.XLOOKUP(D37,Master_สายพาน!D:D,Master_สายพาน!E:E,"")</f>
        <v>Step3</v>
      </c>
      <c r="B37" s="141" t="str">
        <f>_xlfn.XLOOKUP(D37,Master_สายพาน!D:D,Master_สายพาน!B:B,"")</f>
        <v>เลาะขา</v>
      </c>
      <c r="C37" s="132" t="str">
        <f>_xlfn.XLOOKUP(D37,Master_สายพาน!D:D,Master_สายพาน!C:C,"")</f>
        <v>23000167</v>
      </c>
      <c r="D37" s="133" t="str">
        <v>กระดูกขาเลาะ</v>
      </c>
      <c r="E37" s="134">
        <f>IFERROR(SUMIFS('0010'!$Q:$Q,'0010'!$T:$T,$C37),"")</f>
        <v>830.5</v>
      </c>
      <c r="F37" s="177">
        <f>IFERROR(SUMIFS('สรุปยอดปัน 90%'!G:G,'สรุปยอดปัน 90%'!E:E,C37),"")</f>
        <v>0</v>
      </c>
      <c r="G37" s="178">
        <f>IFERROR(SUMIFS('สรุปยอดปัน 90%'!K:K,'สรุปยอดปัน 90%'!I:I,C37),"")</f>
        <v>1675</v>
      </c>
    </row>
    <row r="38" spans="1:7" ht="23.25">
      <c r="A38" s="153" t="str">
        <f>_xlfn.XLOOKUP(D38,Master_สายพาน!D:D,Master_สายพาน!E:E,"")</f>
        <v>Step2</v>
      </c>
      <c r="B38" s="141" t="str">
        <f>_xlfn.XLOOKUP(D38,Master_สายพาน!D:D,Master_สายพาน!B:B,"")</f>
        <v>สามชั้น</v>
      </c>
      <c r="C38" s="132" t="str">
        <f>_xlfn.XLOOKUP(D38,Master_สายพาน!D:D,Master_สายพาน!C:C,"")</f>
        <v>23090967</v>
      </c>
      <c r="D38" s="133" t="str">
        <v>กระดูกซุป SIS กก.ละ</v>
      </c>
      <c r="E38" s="134">
        <f>IFERROR(SUMIFS('0010'!$Q:$Q,'0010'!$T:$T,$C38),"")</f>
        <v>0</v>
      </c>
      <c r="F38" s="177">
        <f>IFERROR(SUMIFS('สรุปยอดปัน 90%'!G:G,'สรุปยอดปัน 90%'!E:E,C38),"")</f>
        <v>249</v>
      </c>
      <c r="G38" s="178">
        <f>IFERROR(SUMIFS('สรุปยอดปัน 90%'!K:K,'สรุปยอดปัน 90%'!I:I,C38),"")</f>
        <v>0</v>
      </c>
    </row>
    <row r="39" spans="1:7" ht="23.25">
      <c r="A39" s="153" t="str">
        <f>_xlfn.XLOOKUP(D39,Master_สายพาน!D:D,Master_สายพาน!E:E,"")</f>
        <v>Step2</v>
      </c>
      <c r="B39" s="141" t="str">
        <f>_xlfn.XLOOKUP(D39,Master_สายพาน!D:D,Master_สายพาน!B:B,"")</f>
        <v>สามชั้น</v>
      </c>
      <c r="C39" s="132" t="str">
        <f>_xlfn.XLOOKUP(D39,Master_สายพาน!D:D,Master_สายพาน!C:C,"")</f>
        <v>23057688</v>
      </c>
      <c r="D39" s="133" t="str">
        <v>กระดูกซุปTT</v>
      </c>
      <c r="E39" s="134">
        <f>IFERROR(SUMIFS('0010'!$Q:$Q,'0010'!$T:$T,$C39),"")</f>
        <v>180.56</v>
      </c>
      <c r="F39" s="177">
        <f>IFERROR(SUMIFS('สรุปยอดปัน 90%'!G:G,'สรุปยอดปัน 90%'!E:E,C39),"")</f>
        <v>215</v>
      </c>
      <c r="G39" s="178">
        <f>IFERROR(SUMIFS('สรุปยอดปัน 90%'!K:K,'สรุปยอดปัน 90%'!I:I,C39),"")</f>
        <v>610</v>
      </c>
    </row>
    <row r="40" spans="1:7" ht="23.25">
      <c r="A40" s="153" t="str">
        <f>_xlfn.XLOOKUP(D40,Master_สายพาน!D:D,Master_สายพาน!E:E,"")</f>
        <v>Step2</v>
      </c>
      <c r="B40" s="141" t="str">
        <f>_xlfn.XLOOKUP(D40,Master_สายพาน!D:D,Master_สายพาน!B:B,"")</f>
        <v>ไหล่</v>
      </c>
      <c r="C40" s="132" t="str">
        <f>_xlfn.XLOOKUP(D40,Master_สายพาน!D:D,Master_สายพาน!C:C,"")</f>
        <v>23057702</v>
      </c>
      <c r="D40" s="133" t="str">
        <v>กระดูกอกTT</v>
      </c>
      <c r="E40" s="134">
        <f>IFERROR(SUMIFS('0010'!$Q:$Q,'0010'!$T:$T,$C40),"")</f>
        <v>191.51</v>
      </c>
      <c r="F40" s="177">
        <f>IFERROR(SUMIFS('สรุปยอดปัน 90%'!G:G,'สรุปยอดปัน 90%'!E:E,C40),"")</f>
        <v>0</v>
      </c>
      <c r="G40" s="178">
        <f>IFERROR(SUMIFS('สรุปยอดปัน 90%'!K:K,'สรุปยอดปัน 90%'!I:I,C40),"")</f>
        <v>135</v>
      </c>
    </row>
    <row r="41" spans="1:7" ht="23.25">
      <c r="A41" s="153" t="str">
        <f>_xlfn.XLOOKUP(D41,Master_สายพาน!D:D,Master_สายพาน!E:E,"")</f>
        <v>Step2</v>
      </c>
      <c r="B41" s="141" t="str">
        <f>_xlfn.XLOOKUP(D41,Master_สายพาน!D:D,Master_สายพาน!B:B,"")</f>
        <v>ไหล่</v>
      </c>
      <c r="C41" s="132" t="str">
        <f>_xlfn.XLOOKUP(D41,Master_สายพาน!D:D,Master_สายพาน!C:C,"")</f>
        <v>23057690</v>
      </c>
      <c r="D41" s="133" t="str">
        <v>กระดูกอ่อนTT</v>
      </c>
      <c r="E41" s="134">
        <f>IFERROR(SUMIFS('0010'!$Q:$Q,'0010'!$T:$T,$C41),"")</f>
        <v>5.18</v>
      </c>
      <c r="F41" s="177">
        <f>IFERROR(SUMIFS('สรุปยอดปัน 90%'!G:G,'สรุปยอดปัน 90%'!E:E,C41),"")</f>
        <v>45</v>
      </c>
      <c r="G41" s="178">
        <f>IFERROR(SUMIFS('สรุปยอดปัน 90%'!K:K,'สรุปยอดปัน 90%'!I:I,C41),"")</f>
        <v>35</v>
      </c>
    </row>
    <row r="42" spans="1:7" ht="23.25">
      <c r="A42" s="153" t="str">
        <f>_xlfn.XLOOKUP(D42,Master_สายพาน!D:D,Master_สายพาน!E:E,"")</f>
        <v>Step2</v>
      </c>
      <c r="B42" s="141" t="str">
        <f>_xlfn.XLOOKUP(D42,Master_สายพาน!D:D,Master_สายพาน!B:B,"")</f>
        <v>ไหล่</v>
      </c>
      <c r="C42" s="132" t="str">
        <f>_xlfn.XLOOKUP(D42,Master_สายพาน!D:D,Master_สายพาน!C:C,"")</f>
        <v>23095553</v>
      </c>
      <c r="D42" s="133" t="str">
        <v>กระดูกอ่อนใบพาย (SIS) กก. ละ</v>
      </c>
      <c r="E42" s="134">
        <f>IFERROR(SUMIFS('0010'!$Q:$Q,'0010'!$T:$T,$C42),"")</f>
        <v>3.1</v>
      </c>
      <c r="F42" s="177">
        <f>IFERROR(SUMIFS('สรุปยอดปัน 90%'!G:G,'สรุปยอดปัน 90%'!E:E,C42),"")</f>
        <v>81</v>
      </c>
      <c r="G42" s="178">
        <f>IFERROR(SUMIFS('สรุปยอดปัน 90%'!K:K,'สรุปยอดปัน 90%'!I:I,C42),"")</f>
        <v>0</v>
      </c>
    </row>
    <row r="43" spans="1:7" ht="23.25">
      <c r="A43" s="153" t="str">
        <f>_xlfn.XLOOKUP(D43,Master_สายพาน!D:D,Master_สายพาน!E:E,"")</f>
        <v>Step1</v>
      </c>
      <c r="B43" s="141" t="str">
        <f>_xlfn.XLOOKUP(D43,Master_สายพาน!D:D,Master_สายพาน!B:B,"")</f>
        <v>เครื่องใน</v>
      </c>
      <c r="C43" s="132" t="str">
        <f>_xlfn.XLOOKUP(D43,Master_สายพาน!D:D,Master_สายพาน!C:C,"")</f>
        <v>23000186</v>
      </c>
      <c r="D43" s="133" t="str">
        <v>ขั้วตับหมู</v>
      </c>
      <c r="E43" s="134">
        <f>IFERROR(SUMIFS('0010'!$Q:$Q,'0010'!$T:$T,$C43),"")</f>
        <v>0</v>
      </c>
      <c r="F43" s="177">
        <f>IFERROR(SUMIFS('สรุปยอดปัน 90%'!G:G,'สรุปยอดปัน 90%'!E:E,C43),"")</f>
        <v>54</v>
      </c>
      <c r="G43" s="178">
        <f>IFERROR(SUMIFS('สรุปยอดปัน 90%'!K:K,'สรุปยอดปัน 90%'!I:I,C43),"")</f>
        <v>84</v>
      </c>
    </row>
    <row r="44" spans="1:7" ht="23.25">
      <c r="A44" s="153" t="str">
        <f>_xlfn.XLOOKUP(D44,Master_สายพาน!D:D,Master_สายพาน!E:E,"")</f>
        <v>Step2</v>
      </c>
      <c r="B44" s="141" t="str">
        <f>_xlfn.XLOOKUP(D44,Master_สายพาน!D:D,Master_สายพาน!B:B,"")</f>
        <v>ไหล่</v>
      </c>
      <c r="C44" s="132" t="str">
        <f>_xlfn.XLOOKUP(D44,Master_สายพาน!D:D,Master_สายพาน!C:C,"")</f>
        <v>23057679</v>
      </c>
      <c r="D44" s="133" t="str">
        <v>ขาหน้าTT</v>
      </c>
      <c r="E44" s="134">
        <f>IFERROR(SUMIFS('0010'!$Q:$Q,'0010'!$T:$T,$C44),"")</f>
        <v>175.3</v>
      </c>
      <c r="F44" s="177">
        <f>IFERROR(SUMIFS('สรุปยอดปัน 90%'!G:G,'สรุปยอดปัน 90%'!E:E,C44),"")</f>
        <v>0</v>
      </c>
      <c r="G44" s="178">
        <f>IFERROR(SUMIFS('สรุปยอดปัน 90%'!K:K,'สรุปยอดปัน 90%'!I:I,C44),"")</f>
        <v>40</v>
      </c>
    </row>
    <row r="45" spans="1:7" ht="23.25">
      <c r="A45" s="153" t="str">
        <f>_xlfn.XLOOKUP(D45,Master_สายพาน!D:D,Master_สายพาน!E:E,"")</f>
        <v>Step3</v>
      </c>
      <c r="B45" s="141" t="str">
        <f>_xlfn.XLOOKUP(D45,Master_สายพาน!D:D,Master_สายพาน!B:B,"")</f>
        <v>เผาขา</v>
      </c>
      <c r="C45" s="132" t="str">
        <f>_xlfn.XLOOKUP(D45,Master_สายพาน!D:D,Master_สายพาน!C:C,"")</f>
        <v>23063196</v>
      </c>
      <c r="D45" s="133" t="str">
        <v>ขาหน้าเผาTT</v>
      </c>
      <c r="E45" s="134">
        <f>IFERROR(SUMIFS('0010'!$Q:$Q,'0010'!$T:$T,$C45),"")</f>
        <v>41.72</v>
      </c>
      <c r="F45" s="177">
        <f>IFERROR(SUMIFS('สรุปยอดปัน 90%'!G:G,'สรุปยอดปัน 90%'!E:E,C45),"")</f>
        <v>0</v>
      </c>
      <c r="G45" s="178">
        <f>IFERROR(SUMIFS('สรุปยอดปัน 90%'!K:K,'สรุปยอดปัน 90%'!I:I,C45),"")</f>
        <v>120</v>
      </c>
    </row>
    <row r="46" spans="1:7" ht="23.25">
      <c r="A46" s="153" t="str">
        <f>_xlfn.XLOOKUP(D46,Master_สายพาน!D:D,Master_สายพาน!E:E,"")</f>
        <v>Step3</v>
      </c>
      <c r="B46" s="141" t="str">
        <f>_xlfn.XLOOKUP(D46,Master_สายพาน!D:D,Master_สายพาน!B:B,"")</f>
        <v>เลาะขา</v>
      </c>
      <c r="C46" s="132" t="str">
        <f>_xlfn.XLOOKUP(D46,Master_สายพาน!D:D,Master_สายพาน!C:C,"")</f>
        <v>23088348</v>
      </c>
      <c r="D46" s="133" t="str">
        <v>ขาหมูเผาเลาะกระดูกหั่นชิ้นSpec-1(M)</v>
      </c>
      <c r="E46" s="134">
        <f>IFERROR(SUMIFS('0010'!$Q:$Q,'0010'!$T:$T,$C46),"")</f>
        <v>10.88</v>
      </c>
      <c r="F46" s="177">
        <f>IFERROR(SUMIFS('สรุปยอดปัน 90%'!G:G,'สรุปยอดปัน 90%'!E:E,C46),"")</f>
        <v>455</v>
      </c>
      <c r="G46" s="178">
        <f>IFERROR(SUMIFS('สรุปยอดปัน 90%'!K:K,'สรุปยอดปัน 90%'!I:I,C46),"")</f>
        <v>0</v>
      </c>
    </row>
    <row r="47" spans="1:7" ht="23.25">
      <c r="A47" s="153" t="str">
        <f>_xlfn.XLOOKUP(D47,Master_สายพาน!D:D,Master_สายพาน!E:E,"")</f>
        <v>Step3</v>
      </c>
      <c r="B47" s="141" t="str">
        <f>_xlfn.XLOOKUP(D47,Master_สายพาน!D:D,Master_สายพาน!B:B,"")</f>
        <v>เลาะขา</v>
      </c>
      <c r="C47" s="132" t="str">
        <f>_xlfn.XLOOKUP(D47,Master_สายพาน!D:D,Master_สายพาน!C:C,"")</f>
        <v>23072463</v>
      </c>
      <c r="D47" s="133" t="str">
        <v>ขาหมูเลาะติดหนัง</v>
      </c>
      <c r="E47" s="134">
        <f>IFERROR(SUMIFS('0010'!$Q:$Q,'0010'!$T:$T,$C47),"")</f>
        <v>105</v>
      </c>
      <c r="F47" s="177">
        <f>IFERROR(SUMIFS('สรุปยอดปัน 90%'!G:G,'สรุปยอดปัน 90%'!E:E,C47),"")</f>
        <v>15</v>
      </c>
      <c r="G47" s="178">
        <f>IFERROR(SUMIFS('สรุปยอดปัน 90%'!K:K,'สรุปยอดปัน 90%'!I:I,C47),"")</f>
        <v>245</v>
      </c>
    </row>
    <row r="48" spans="1:7" ht="23.25">
      <c r="A48" s="153" t="str">
        <f>_xlfn.XLOOKUP(D48,Master_สายพาน!D:D,Master_สายพาน!E:E,"")</f>
        <v>Step2</v>
      </c>
      <c r="B48" s="141" t="str">
        <f>_xlfn.XLOOKUP(D48,Master_สายพาน!D:D,Master_สายพาน!B:B,"")</f>
        <v>สะโพก</v>
      </c>
      <c r="C48" s="132" t="str">
        <f>_xlfn.XLOOKUP(D48,Master_สายพาน!D:D,Master_สายพาน!C:C,"")</f>
        <v>23057680</v>
      </c>
      <c r="D48" s="133" t="str">
        <v>ขาหลังTT</v>
      </c>
      <c r="E48" s="134">
        <f>IFERROR(SUMIFS('0010'!$Q:$Q,'0010'!$T:$T,$C48),"")</f>
        <v>22.99</v>
      </c>
      <c r="F48" s="177">
        <f>IFERROR(SUMIFS('สรุปยอดปัน 90%'!G:G,'สรุปยอดปัน 90%'!E:E,C48),"")</f>
        <v>0</v>
      </c>
      <c r="G48" s="178">
        <f>IFERROR(SUMIFS('สรุปยอดปัน 90%'!K:K,'สรุปยอดปัน 90%'!I:I,C48),"")</f>
        <v>720</v>
      </c>
    </row>
    <row r="49" spans="1:7" ht="23.25">
      <c r="A49" s="153" t="str">
        <f>_xlfn.XLOOKUP(D49,Master_สายพาน!D:D,Master_สายพาน!E:E,"")</f>
        <v>Step3</v>
      </c>
      <c r="B49" s="141" t="str">
        <f>_xlfn.XLOOKUP(D49,Master_สายพาน!D:D,Master_สายพาน!B:B,"")</f>
        <v>เผาขา</v>
      </c>
      <c r="C49" s="132" t="str">
        <f>_xlfn.XLOOKUP(D49,Master_สายพาน!D:D,Master_สายพาน!C:C,"")</f>
        <v>23063197</v>
      </c>
      <c r="D49" s="133" t="str">
        <v>ขาหลังเผาTT</v>
      </c>
      <c r="E49" s="134">
        <f>IFERROR(SUMIFS('0010'!$Q:$Q,'0010'!$T:$T,$C49),"")</f>
        <v>161.29</v>
      </c>
      <c r="F49" s="177">
        <f>IFERROR(SUMIFS('สรุปยอดปัน 90%'!G:G,'สรุปยอดปัน 90%'!E:E,C49),"")</f>
        <v>45</v>
      </c>
      <c r="G49" s="178">
        <f>IFERROR(SUMIFS('สรุปยอดปัน 90%'!K:K,'สรุปยอดปัน 90%'!I:I,C49),"")</f>
        <v>265</v>
      </c>
    </row>
    <row r="50" spans="1:7" ht="23.25">
      <c r="A50" s="153" t="str">
        <f>_xlfn.XLOOKUP(D50,Master_สายพาน!D:D,Master_สายพาน!E:E,"")</f>
        <v>Step3</v>
      </c>
      <c r="B50" s="141" t="str">
        <f>_xlfn.XLOOKUP(D50,Master_สายพาน!D:D,Master_สายพาน!B:B,"")</f>
        <v>เผาขา</v>
      </c>
      <c r="C50" s="132" t="str">
        <f>_xlfn.XLOOKUP(D50,Master_สายพาน!D:D,Master_สายพาน!C:C,"")</f>
        <v>23019173</v>
      </c>
      <c r="D50" s="133" t="str">
        <v>ขาหลังเผาแบ่งคากิ</v>
      </c>
      <c r="E50" s="134">
        <f>IFERROR(SUMIFS('0010'!$Q:$Q,'0010'!$T:$T,$C50),"")</f>
        <v>8.23</v>
      </c>
      <c r="F50" s="177">
        <f>IFERROR(SUMIFS('สรุปยอดปัน 90%'!G:G,'สรุปยอดปัน 90%'!E:E,C50),"")</f>
        <v>20</v>
      </c>
      <c r="G50" s="178">
        <f>IFERROR(SUMIFS('สรุปยอดปัน 90%'!K:K,'สรุปยอดปัน 90%'!I:I,C50),"")</f>
        <v>0</v>
      </c>
    </row>
    <row r="51" spans="1:7" ht="23.25">
      <c r="A51" s="153" t="str">
        <f>_xlfn.XLOOKUP(D51,Master_สายพาน!D:D,Master_สายพาน!E:E,"")</f>
        <v/>
      </c>
      <c r="B51" s="141" t="str">
        <f>_xlfn.XLOOKUP(D51,Master_สายพาน!D:D,Master_สายพาน!B:B,"")</f>
        <v/>
      </c>
      <c r="C51" s="132" t="str">
        <f>_xlfn.XLOOKUP(D51,Master_สายพาน!D:D,Master_สายพาน!C:C,"")</f>
        <v>23075357</v>
      </c>
      <c r="D51" s="133" t="str">
        <v>คอหมูย่าง (Freeze)</v>
      </c>
      <c r="E51" s="134">
        <f>IFERROR(SUMIFS('0010'!$Q:$Q,'0010'!$T:$T,$C51),"")</f>
        <v>0</v>
      </c>
      <c r="F51" s="177">
        <f>IFERROR(SUMIFS('สรุปยอดปัน 90%'!G:G,'สรุปยอดปัน 90%'!E:E,C51),"")</f>
        <v>0</v>
      </c>
      <c r="G51" s="178">
        <f>IFERROR(SUMIFS('สรุปยอดปัน 90%'!K:K,'สรุปยอดปัน 90%'!I:I,C51),"")</f>
        <v>30</v>
      </c>
    </row>
    <row r="52" spans="1:7" ht="23.25">
      <c r="A52" s="153" t="str">
        <f>_xlfn.XLOOKUP(D52,Master_สายพาน!D:D,Master_สายพาน!E:E,"")</f>
        <v>Step2</v>
      </c>
      <c r="B52" s="141" t="str">
        <f>_xlfn.XLOOKUP(D52,Master_สายพาน!D:D,Master_สายพาน!B:B,"")</f>
        <v>ไหล่</v>
      </c>
      <c r="C52" s="132" t="str">
        <f>_xlfn.XLOOKUP(D52,Master_สายพาน!D:D,Master_สายพาน!C:C,"")</f>
        <v>23057671</v>
      </c>
      <c r="D52" s="133" t="str">
        <v>คอหมูย่างTT</v>
      </c>
      <c r="E52" s="134">
        <f>IFERROR(SUMIFS('0010'!$Q:$Q,'0010'!$T:$T,$C52),"")</f>
        <v>10.16</v>
      </c>
      <c r="F52" s="177">
        <f>IFERROR(SUMIFS('สรุปยอดปัน 90%'!G:G,'สรุปยอดปัน 90%'!E:E,C52),"")</f>
        <v>0</v>
      </c>
      <c r="G52" s="178">
        <f>IFERROR(SUMIFS('สรุปยอดปัน 90%'!K:K,'สรุปยอดปัน 90%'!I:I,C52),"")</f>
        <v>5</v>
      </c>
    </row>
    <row r="53" spans="1:7" ht="23.25">
      <c r="A53" s="153" t="str">
        <f>_xlfn.XLOOKUP(D53,Master_สายพาน!D:D,Master_สายพาน!E:E,"")</f>
        <v>Step3</v>
      </c>
      <c r="B53" s="141" t="str">
        <f>_xlfn.XLOOKUP(D53,Master_สายพาน!D:D,Master_สายพาน!B:B,"")</f>
        <v>ไหล่พิเศษ</v>
      </c>
      <c r="C53" s="132" t="str">
        <f>_xlfn.XLOOKUP(D53,Master_สายพาน!D:D,Master_สายพาน!C:C,"")</f>
        <v>23086962</v>
      </c>
      <c r="D53" s="136" t="str">
        <v>คอหมูย่างแต่ง SIS กก.ละ</v>
      </c>
      <c r="E53" s="134">
        <f>IFERROR(SUMIFS('0010'!$Q:$Q,'0010'!$T:$T,$C53),"")</f>
        <v>3</v>
      </c>
      <c r="F53" s="177">
        <f>IFERROR(SUMIFS('สรุปยอดปัน 90%'!G:G,'สรุปยอดปัน 90%'!E:E,C53),"")</f>
        <v>90</v>
      </c>
      <c r="G53" s="178">
        <f>IFERROR(SUMIFS('สรุปยอดปัน 90%'!K:K,'สรุปยอดปัน 90%'!I:I,C53),"")</f>
        <v>21</v>
      </c>
    </row>
    <row r="54" spans="1:7" ht="23.25">
      <c r="A54" s="153" t="str">
        <f>_xlfn.XLOOKUP(D54,Master_สายพาน!D:D,Master_สายพาน!E:E,"")</f>
        <v>Step3</v>
      </c>
      <c r="B54" s="141" t="str">
        <f>_xlfn.XLOOKUP(D54,Master_สายพาน!D:D,Master_สายพาน!B:B,"")</f>
        <v>เลาะขา</v>
      </c>
      <c r="C54" s="132" t="str">
        <f>_xlfn.XLOOKUP(D54,Master_สายพาน!D:D,Master_สายพาน!C:C,"")</f>
        <v>23015313</v>
      </c>
      <c r="D54" s="133" t="str">
        <v>คากิ</v>
      </c>
      <c r="E54" s="134">
        <f>IFERROR(SUMIFS('0010'!$Q:$Q,'0010'!$T:$T,$C54),"")</f>
        <v>97.73</v>
      </c>
      <c r="F54" s="177">
        <f>IFERROR(SUMIFS('สรุปยอดปัน 90%'!G:G,'สรุปยอดปัน 90%'!E:E,C54),"")</f>
        <v>15</v>
      </c>
      <c r="G54" s="178">
        <f>IFERROR(SUMIFS('สรุปยอดปัน 90%'!K:K,'สรุปยอดปัน 90%'!I:I,C54),"")</f>
        <v>180</v>
      </c>
    </row>
    <row r="55" spans="1:7" ht="23.25">
      <c r="A55" s="153" t="str">
        <f>_xlfn.XLOOKUP(D55,Master_สายพาน!D:D,Master_สายพาน!E:E,"")</f>
        <v>Step3</v>
      </c>
      <c r="B55" s="141" t="str">
        <f>_xlfn.XLOOKUP(D55,Master_สายพาน!D:D,Master_สายพาน!B:B,"")</f>
        <v>เลาะขา</v>
      </c>
      <c r="C55" s="132">
        <f>_xlfn.XLOOKUP(D55,Master_สายพาน!D:D,Master_สายพาน!C:C,"")</f>
        <v>23058182</v>
      </c>
      <c r="D55" s="133" t="str">
        <v>คากิTT</v>
      </c>
      <c r="E55" s="134">
        <f>IFERROR(SUMIFS('0010'!$Q:$Q,'0010'!$T:$T,$C55),"")</f>
        <v>0</v>
      </c>
      <c r="F55" s="177">
        <f>IFERROR(SUMIFS('สรุปยอดปัน 90%'!G:G,'สรุปยอดปัน 90%'!E:E,C55),"")</f>
        <v>0</v>
      </c>
      <c r="G55" s="178">
        <f>IFERROR(SUMIFS('สรุปยอดปัน 90%'!K:K,'สรุปยอดปัน 90%'!I:I,C55),"")</f>
        <v>0</v>
      </c>
    </row>
    <row r="56" spans="1:7" ht="23.25">
      <c r="A56" s="153" t="str">
        <f>_xlfn.XLOOKUP(D56,Master_สายพาน!D:D,Master_สายพาน!E:E,"")</f>
        <v>Step3</v>
      </c>
      <c r="B56" s="141" t="str">
        <f>_xlfn.XLOOKUP(D56,Master_สายพาน!D:D,Master_สายพาน!B:B,"")</f>
        <v>เผาขา</v>
      </c>
      <c r="C56" s="132" t="str">
        <f>_xlfn.XLOOKUP(D56,Master_สายพาน!D:D,Master_สายพาน!C:C,"")</f>
        <v>23014036</v>
      </c>
      <c r="D56" s="133" t="str">
        <v>คากิเผา</v>
      </c>
      <c r="E56" s="134">
        <f>IFERROR(SUMIFS('0010'!$Q:$Q,'0010'!$T:$T,$C56),"")</f>
        <v>897.8</v>
      </c>
      <c r="F56" s="177">
        <f>IFERROR(SUMIFS('สรุปยอดปัน 90%'!G:G,'สรุปยอดปัน 90%'!E:E,C56),"")</f>
        <v>80</v>
      </c>
      <c r="G56" s="178">
        <f>IFERROR(SUMIFS('สรุปยอดปัน 90%'!K:K,'สรุปยอดปัน 90%'!I:I,C56),"")</f>
        <v>35</v>
      </c>
    </row>
    <row r="57" spans="1:7" ht="23.25">
      <c r="A57" s="153" t="str">
        <f>_xlfn.XLOOKUP(D57,Master_สายพาน!D:D,Master_สายพาน!E:E,"")</f>
        <v>Step3</v>
      </c>
      <c r="B57" s="141" t="str">
        <f>_xlfn.XLOOKUP(D57,Master_สายพาน!D:D,Master_สายพาน!B:B,"")</f>
        <v>ไม่ชัว</v>
      </c>
      <c r="C57" s="132" t="str">
        <f>_xlfn.XLOOKUP(D57,Master_สายพาน!D:D,Master_สายพาน!C:C,"")</f>
        <v>23015290</v>
      </c>
      <c r="D57" s="133" t="str">
        <v>ชิ้นเนื้อติดกระดูก</v>
      </c>
      <c r="E57" s="134">
        <f>IFERROR(SUMIFS('0010'!$Q:$Q,'0010'!$T:$T,$C57),"")</f>
        <v>13.02</v>
      </c>
      <c r="F57" s="177">
        <f>IFERROR(SUMIFS('สรุปยอดปัน 90%'!G:G,'สรุปยอดปัน 90%'!E:E,C57),"")</f>
        <v>0</v>
      </c>
      <c r="G57" s="178">
        <f>IFERROR(SUMIFS('สรุปยอดปัน 90%'!K:K,'สรุปยอดปัน 90%'!I:I,C57),"")</f>
        <v>45</v>
      </c>
    </row>
    <row r="58" spans="1:7" ht="23.25">
      <c r="A58" s="153" t="str">
        <f>_xlfn.XLOOKUP(D58,Master_สายพาน!D:D,Master_สายพาน!E:E,"")</f>
        <v>Step3</v>
      </c>
      <c r="B58" s="141" t="str">
        <f>_xlfn.XLOOKUP(D58,Master_สายพาน!D:D,Master_สายพาน!B:B,"")</f>
        <v>บด</v>
      </c>
      <c r="C58" s="132" t="str">
        <f>_xlfn.XLOOKUP(D58,Master_สายพาน!D:D,Master_สายพาน!C:C,"")</f>
        <v>23069300</v>
      </c>
      <c r="D58" s="133" t="str">
        <v>ชิ้นเนื้อหมูบดTT</v>
      </c>
      <c r="E58" s="134">
        <f>IFERROR(SUMIFS('0010'!$Q:$Q,'0010'!$T:$T,$C58),"")</f>
        <v>228.78</v>
      </c>
      <c r="F58" s="177">
        <f>IFERROR(SUMIFS('สรุปยอดปัน 90%'!G:G,'สรุปยอดปัน 90%'!E:E,C58),"")</f>
        <v>50</v>
      </c>
      <c r="G58" s="178">
        <f>IFERROR(SUMIFS('สรุปยอดปัน 90%'!K:K,'สรุปยอดปัน 90%'!I:I,C58),"")</f>
        <v>90</v>
      </c>
    </row>
    <row r="59" spans="1:7" ht="23.25">
      <c r="A59" s="153" t="str">
        <f>_xlfn.XLOOKUP(D59,Master_สายพาน!D:D,Master_สายพาน!E:E,"")</f>
        <v>Step3</v>
      </c>
      <c r="B59" s="141" t="str">
        <f>_xlfn.XLOOKUP(D59,Master_สายพาน!D:D,Master_สายพาน!B:B,"")</f>
        <v>สามชั้น</v>
      </c>
      <c r="C59" s="132" t="str">
        <f>_xlfn.XLOOKUP(D59,Master_สายพาน!D:D,Master_สายพาน!C:C,"")</f>
        <v>23000203</v>
      </c>
      <c r="D59" s="133" t="str">
        <v>ชิ้นมันแข็ง</v>
      </c>
      <c r="E59" s="134">
        <f>IFERROR(SUMIFS('0010'!$Q:$Q,'0010'!$T:$T,$C59),"")</f>
        <v>1199.01</v>
      </c>
      <c r="F59" s="177">
        <f>IFERROR(SUMIFS('สรุปยอดปัน 90%'!G:G,'สรุปยอดปัน 90%'!E:E,C59),"")</f>
        <v>0</v>
      </c>
      <c r="G59" s="178">
        <f>IFERROR(SUMIFS('สรุปยอดปัน 90%'!K:K,'สรุปยอดปัน 90%'!I:I,C59),"")</f>
        <v>5</v>
      </c>
    </row>
    <row r="60" spans="1:7" ht="23.25">
      <c r="A60" s="153" t="str">
        <f>_xlfn.XLOOKUP(D60,Master_สายพาน!D:D,Master_สายพาน!E:E,"")</f>
        <v>Step2</v>
      </c>
      <c r="B60" s="141" t="str">
        <f>_xlfn.XLOOKUP(D60,Master_สายพาน!D:D,Master_สายพาน!B:B,"")</f>
        <v>ไหล่</v>
      </c>
      <c r="C60" s="132" t="str">
        <f>_xlfn.XLOOKUP(D60,Master_สายพาน!D:D,Master_สายพาน!C:C,"")</f>
        <v>23057697</v>
      </c>
      <c r="D60" s="133" t="str">
        <v>ชิ้นมันคอTT</v>
      </c>
      <c r="E60" s="134">
        <f>IFERROR(SUMIFS('0010'!$Q:$Q,'0010'!$T:$T,$C60),"")</f>
        <v>25.5</v>
      </c>
      <c r="F60" s="177">
        <f>IFERROR(SUMIFS('สรุปยอดปัน 90%'!G:G,'สรุปยอดปัน 90%'!E:E,C60),"")</f>
        <v>25</v>
      </c>
      <c r="G60" s="178">
        <f>IFERROR(SUMIFS('สรุปยอดปัน 90%'!K:K,'สรุปยอดปัน 90%'!I:I,C60),"")</f>
        <v>230</v>
      </c>
    </row>
    <row r="61" spans="1:7" ht="23.25">
      <c r="A61" s="153" t="str">
        <f>_xlfn.XLOOKUP(D61,Master_สายพาน!D:D,Master_สายพาน!E:E,"")</f>
        <v>Step2</v>
      </c>
      <c r="B61" s="141" t="str">
        <f>_xlfn.XLOOKUP(D61,Master_สายพาน!D:D,Master_สายพาน!B:B,"")</f>
        <v>สามชั้น</v>
      </c>
      <c r="C61" s="132" t="str">
        <f>_xlfn.XLOOKUP(D61,Master_สายพาน!D:D,Master_สายพาน!C:C,"")</f>
        <v>23057700</v>
      </c>
      <c r="D61" s="133" t="str">
        <v>ซี่โครงTT</v>
      </c>
      <c r="E61" s="134">
        <f>IFERROR(SUMIFS('0010'!$Q:$Q,'0010'!$T:$T,$C61),"")</f>
        <v>15</v>
      </c>
      <c r="F61" s="177">
        <f>IFERROR(SUMIFS('สรุปยอดปัน 90%'!G:G,'สรุปยอดปัน 90%'!E:E,C61),"")</f>
        <v>20</v>
      </c>
      <c r="G61" s="178">
        <f>IFERROR(SUMIFS('สรุปยอดปัน 90%'!K:K,'สรุปยอดปัน 90%'!I:I,C61),"")</f>
        <v>135</v>
      </c>
    </row>
    <row r="62" spans="1:7" ht="23.25">
      <c r="A62" s="153" t="str">
        <f>_xlfn.XLOOKUP(D62,Master_สายพาน!D:D,Master_สายพาน!E:E,"")</f>
        <v>Step3</v>
      </c>
      <c r="B62" s="141" t="str">
        <f>_xlfn.XLOOKUP(D62,Master_สายพาน!D:D,Master_สายพาน!B:B,"")</f>
        <v>สามชั้นพิเศษ</v>
      </c>
      <c r="C62" s="132" t="str">
        <f>_xlfn.XLOOKUP(D62,Master_สายพาน!D:D,Master_สายพาน!C:C,"")</f>
        <v>23086969</v>
      </c>
      <c r="D62" s="133" t="str">
        <v>ซี่โครงแข็งตัดเส้น 2 นิ้ว SIS กก.ละ</v>
      </c>
      <c r="E62" s="134">
        <f>IFERROR(SUMIFS('0010'!$Q:$Q,'0010'!$T:$T,$C62),"")</f>
        <v>3</v>
      </c>
      <c r="F62" s="177">
        <f>IFERROR(SUMIFS('สรุปยอดปัน 90%'!G:G,'สรุปยอดปัน 90%'!E:E,C62),"")</f>
        <v>492</v>
      </c>
      <c r="G62" s="178">
        <f>IFERROR(SUMIFS('สรุปยอดปัน 90%'!K:K,'สรุปยอดปัน 90%'!I:I,C62),"")</f>
        <v>6</v>
      </c>
    </row>
    <row r="63" spans="1:7" ht="23.25">
      <c r="A63" s="153" t="str">
        <f>_xlfn.XLOOKUP(D63,Master_สายพาน!D:D,Master_สายพาน!E:E,"")</f>
        <v>Step2</v>
      </c>
      <c r="B63" s="141" t="str">
        <f>_xlfn.XLOOKUP(D63,Master_สายพาน!D:D,Master_สายพาน!B:B,"")</f>
        <v>สามชั้น</v>
      </c>
      <c r="C63" s="132" t="str">
        <f>_xlfn.XLOOKUP(D63,Master_สายพาน!D:D,Master_สายพาน!C:C,"")</f>
        <v>23057678</v>
      </c>
      <c r="D63" s="133" t="str">
        <v>ซี่โครงแผ่นTT</v>
      </c>
      <c r="E63" s="134">
        <f>IFERROR(SUMIFS('0010'!$Q:$Q,'0010'!$T:$T,$C63),"")</f>
        <v>23.92</v>
      </c>
      <c r="F63" s="177">
        <f>IFERROR(SUMIFS('สรุปยอดปัน 90%'!G:G,'สรุปยอดปัน 90%'!E:E,C63),"")</f>
        <v>0</v>
      </c>
      <c r="G63" s="178">
        <f>IFERROR(SUMIFS('สรุปยอดปัน 90%'!K:K,'สรุปยอดปัน 90%'!I:I,C63),"")</f>
        <v>80</v>
      </c>
    </row>
    <row r="64" spans="1:7" ht="23.25">
      <c r="A64" s="153" t="str">
        <f>_xlfn.XLOOKUP(D64,Master_สายพาน!D:D,Master_สายพาน!E:E,"")</f>
        <v>Step3</v>
      </c>
      <c r="B64" s="141" t="str">
        <f>_xlfn.XLOOKUP(D64,Master_สายพาน!D:D,Master_สายพาน!B:B,"")</f>
        <v>สามชั้นพิเศษ</v>
      </c>
      <c r="C64" s="132" t="str">
        <f>_xlfn.XLOOKUP(D64,Master_สายพาน!D:D,Master_สายพาน!C:C,"")</f>
        <v>23015265</v>
      </c>
      <c r="D64" s="133" t="str">
        <v>ซี่โครงหั่นชิ้น</v>
      </c>
      <c r="E64" s="134">
        <f>IFERROR(SUMIFS('0010'!$Q:$Q,'0010'!$T:$T,$C64),"")</f>
        <v>5</v>
      </c>
      <c r="F64" s="177">
        <f>IFERROR(SUMIFS('สรุปยอดปัน 90%'!G:G,'สรุปยอดปัน 90%'!E:E,C64),"")</f>
        <v>70</v>
      </c>
      <c r="G64" s="178">
        <f>IFERROR(SUMIFS('สรุปยอดปัน 90%'!K:K,'สรุปยอดปัน 90%'!I:I,C64),"")</f>
        <v>10</v>
      </c>
    </row>
    <row r="65" spans="1:7" ht="23.25">
      <c r="A65" s="153" t="str">
        <f>_xlfn.XLOOKUP(D65,Master_สายพาน!D:D,Master_สายพาน!E:E,"")</f>
        <v>Step3</v>
      </c>
      <c r="B65" s="141" t="str">
        <f>_xlfn.XLOOKUP(D65,Master_สายพาน!D:D,Master_สายพาน!B:B,"")</f>
        <v>สามชั้นพิเศษ</v>
      </c>
      <c r="C65" s="132" t="str">
        <f>_xlfn.XLOOKUP(D65,Master_สายพาน!D:D,Master_สายพาน!C:C,"")</f>
        <v>23086970</v>
      </c>
      <c r="D65" s="133" t="str">
        <v>ซี่โครงอ่อนแผ่น 3 นิ้ว SIS กก.ละ</v>
      </c>
      <c r="E65" s="134">
        <f>IFERROR(SUMIFS('0010'!$Q:$Q,'0010'!$T:$T,$C65),"")</f>
        <v>3</v>
      </c>
      <c r="F65" s="177">
        <f>IFERROR(SUMIFS('สรุปยอดปัน 90%'!G:G,'สรุปยอดปัน 90%'!E:E,C65),"")</f>
        <v>90</v>
      </c>
      <c r="G65" s="178">
        <f>IFERROR(SUMIFS('สรุปยอดปัน 90%'!K:K,'สรุปยอดปัน 90%'!I:I,C65),"")</f>
        <v>18</v>
      </c>
    </row>
    <row r="66" spans="1:7" ht="23.25">
      <c r="A66" s="153" t="str">
        <f>_xlfn.XLOOKUP(D66,Master_สายพาน!D:D,Master_สายพาน!E:E,"")</f>
        <v>Step3</v>
      </c>
      <c r="B66" s="141" t="str">
        <f>_xlfn.XLOOKUP(D66,Master_สายพาน!D:D,Master_สายพาน!B:B,"")</f>
        <v>สามชั้นพิเศษ</v>
      </c>
      <c r="C66" s="132" t="str">
        <f>_xlfn.XLOOKUP(D66,Master_สายพาน!D:D,Master_สายพาน!C:C,"")</f>
        <v>23109355</v>
      </c>
      <c r="D66" s="133" t="str">
        <v>ซี่โครงอ่อนหมูชีวาสไลซ์ตรายูฟาร์ม400กรัม</v>
      </c>
      <c r="E66" s="134">
        <f>IFERROR(SUMIFS('0010'!$Q:$Q,'0010'!$T:$T,$C66),"")</f>
        <v>0</v>
      </c>
      <c r="F66" s="177">
        <f>IFERROR(SUMIFS('สรุปยอดปัน 90%'!G:G,'สรุปยอดปัน 90%'!E:E,C66),"")</f>
        <v>1.6</v>
      </c>
      <c r="G66" s="178">
        <f>IFERROR(SUMIFS('สรุปยอดปัน 90%'!K:K,'สรุปยอดปัน 90%'!I:I,C66),"")</f>
        <v>0</v>
      </c>
    </row>
    <row r="67" spans="1:7" ht="23.25">
      <c r="A67" s="153" t="str">
        <f>_xlfn.XLOOKUP(D67,Master_สายพาน!D:D,Master_สายพาน!E:E,"")</f>
        <v>Step3</v>
      </c>
      <c r="B67" s="141" t="str">
        <f>_xlfn.XLOOKUP(D67,Master_สายพาน!D:D,Master_สายพาน!B:B,"")</f>
        <v>สามชั้นพิเศษ</v>
      </c>
      <c r="C67" s="132" t="str">
        <f>_xlfn.XLOOKUP(D67,Master_สายพาน!D:D,Master_สายพาน!C:C,"")</f>
        <v>23015267</v>
      </c>
      <c r="D67" s="133" t="str">
        <v>ซี่โครงอ่อนหั่นชิ้น</v>
      </c>
      <c r="E67" s="134">
        <f>IFERROR(SUMIFS('0010'!$Q:$Q,'0010'!$T:$T,$C67),"")</f>
        <v>5</v>
      </c>
      <c r="F67" s="177">
        <f>IFERROR(SUMIFS('สรุปยอดปัน 90%'!G:G,'สรุปยอดปัน 90%'!E:E,C67),"")</f>
        <v>85</v>
      </c>
      <c r="G67" s="178">
        <f>IFERROR(SUMIFS('สรุปยอดปัน 90%'!K:K,'สรุปยอดปัน 90%'!I:I,C67),"")</f>
        <v>0</v>
      </c>
    </row>
    <row r="68" spans="1:7" ht="23.25">
      <c r="A68" s="153" t="str">
        <f>_xlfn.XLOOKUP(D68,Master_สายพาน!D:D,Master_สายพาน!E:E,"")</f>
        <v>Step3</v>
      </c>
      <c r="B68" s="141" t="str">
        <f>_xlfn.XLOOKUP(D68,Master_สายพาน!D:D,Master_สายพาน!B:B,"")</f>
        <v>เผาขา</v>
      </c>
      <c r="C68" s="132" t="str">
        <f>_xlfn.XLOOKUP(D68,Master_สายพาน!D:D,Master_สายพาน!C:C,"")</f>
        <v>23095543</v>
      </c>
      <c r="D68" s="133" t="str">
        <v>ซีพี ขาหมูเผาหั่นท่อน กก.ละ</v>
      </c>
      <c r="E68" s="134">
        <f>IFERROR(SUMIFS('0010'!$Q:$Q,'0010'!$T:$T,$C68),"")</f>
        <v>27</v>
      </c>
      <c r="F68" s="177">
        <f>IFERROR(SUMIFS('สรุปยอดปัน 90%'!G:G,'สรุปยอดปัน 90%'!E:E,C68),"")</f>
        <v>84</v>
      </c>
      <c r="G68" s="178">
        <f>IFERROR(SUMIFS('สรุปยอดปัน 90%'!K:K,'สรุปยอดปัน 90%'!I:I,C68),"")</f>
        <v>0</v>
      </c>
    </row>
    <row r="69" spans="1:7" ht="23.25">
      <c r="A69" s="153" t="str">
        <f>_xlfn.XLOOKUP(D69,Master_สายพาน!D:D,Master_สายพาน!E:E,"")</f>
        <v>Step1</v>
      </c>
      <c r="B69" s="141" t="str">
        <f>_xlfn.XLOOKUP(D69,Master_สายพาน!D:D,Master_สายพาน!B:B,"")</f>
        <v>เครื่องใน</v>
      </c>
      <c r="C69" s="132" t="str">
        <f>_xlfn.XLOOKUP(D69,Master_สายพาน!D:D,Master_สายพาน!C:C,"")</f>
        <v>23000188</v>
      </c>
      <c r="D69" s="136" t="str">
        <v>ตับหมู</v>
      </c>
      <c r="E69" s="134">
        <f>IFERROR(SUMIFS('0010'!$Q:$Q,'0010'!$T:$T,$C69),"")</f>
        <v>0</v>
      </c>
      <c r="F69" s="177">
        <f>IFERROR(SUMIFS('สรุปยอดปัน 90%'!G:G,'สรุปยอดปัน 90%'!E:E,C69),"")</f>
        <v>58</v>
      </c>
      <c r="G69" s="178">
        <f>IFERROR(SUMIFS('สรุปยอดปัน 90%'!K:K,'สรุปยอดปัน 90%'!I:I,C69),"")</f>
        <v>150</v>
      </c>
    </row>
    <row r="70" spans="1:7" ht="23.25">
      <c r="A70" s="153" t="str">
        <f>_xlfn.XLOOKUP(D70,Master_สายพาน!D:D,Master_สายพาน!E:E,"")</f>
        <v>Step2</v>
      </c>
      <c r="B70" s="141" t="str">
        <f>_xlfn.XLOOKUP(D70,Master_สายพาน!D:D,Master_สายพาน!B:B,"")</f>
        <v>เครื่องใน</v>
      </c>
      <c r="C70" s="132" t="str">
        <f>_xlfn.XLOOKUP(D70,Master_สายพาน!D:D,Master_สายพาน!C:C,"")</f>
        <v>23090977</v>
      </c>
      <c r="D70" s="133" t="str">
        <v>ตับหมู SIS กก.ละ</v>
      </c>
      <c r="E70" s="134">
        <f>IFERROR(SUMIFS('0010'!$Q:$Q,'0010'!$T:$T,$C70),"")</f>
        <v>8.43</v>
      </c>
      <c r="F70" s="177">
        <f>IFERROR(SUMIFS('สรุปยอดปัน 90%'!G:G,'สรุปยอดปัน 90%'!E:E,C70),"")</f>
        <v>81</v>
      </c>
      <c r="G70" s="178">
        <f>IFERROR(SUMIFS('สรุปยอดปัน 90%'!K:K,'สรุปยอดปัน 90%'!I:I,C70),"")</f>
        <v>0</v>
      </c>
    </row>
    <row r="71" spans="1:7" ht="23.25">
      <c r="A71" s="153" t="str">
        <f>_xlfn.XLOOKUP(D71,Master_สายพาน!D:D,Master_สายพาน!E:E,"")</f>
        <v>Step3</v>
      </c>
      <c r="B71" s="141" t="str">
        <f>_xlfn.XLOOKUP(D71,Master_สายพาน!D:D,Master_สายพาน!B:B,"")</f>
        <v>เครื่องใน</v>
      </c>
      <c r="C71" s="132" t="str">
        <f>_xlfn.XLOOKUP(D71,Master_สายพาน!D:D,Master_สายพาน!C:C,"")</f>
        <v>23067919</v>
      </c>
      <c r="D71" s="133" t="str">
        <v>ตับหั่นชิ้นTT</v>
      </c>
      <c r="E71" s="134">
        <f>IFERROR(SUMIFS('0010'!$Q:$Q,'0010'!$T:$T,$C71),"")</f>
        <v>0</v>
      </c>
      <c r="F71" s="177">
        <f>IFERROR(SUMIFS('สรุปยอดปัน 90%'!G:G,'สรุปยอดปัน 90%'!E:E,C71),"")</f>
        <v>10</v>
      </c>
      <c r="G71" s="178">
        <f>IFERROR(SUMIFS('สรุปยอดปัน 90%'!K:K,'สรุปยอดปัน 90%'!I:I,C71),"")</f>
        <v>0</v>
      </c>
    </row>
    <row r="72" spans="1:7" ht="23.25">
      <c r="A72" s="153" t="str">
        <f>_xlfn.XLOOKUP(D72,Master_สายพาน!D:D,Master_สายพาน!E:E,"")</f>
        <v>Step1</v>
      </c>
      <c r="B72" s="141" t="str">
        <f>_xlfn.XLOOKUP(D72,Master_สายพาน!D:D,Master_สายพาน!B:B,"")</f>
        <v>เครื่องใน</v>
      </c>
      <c r="C72" s="132" t="str">
        <f>_xlfn.XLOOKUP(D72,Master_สายพาน!D:D,Master_สายพาน!C:C,"")</f>
        <v>23000187</v>
      </c>
      <c r="D72" s="133" t="str">
        <v>ปอด</v>
      </c>
      <c r="E72" s="134">
        <f>IFERROR(SUMIFS('0010'!$Q:$Q,'0010'!$T:$T,$C72),"")</f>
        <v>0</v>
      </c>
      <c r="F72" s="177">
        <f>IFERROR(SUMIFS('สรุปยอดปัน 90%'!G:G,'สรุปยอดปัน 90%'!E:E,C72),"")</f>
        <v>16</v>
      </c>
      <c r="G72" s="178">
        <f>IFERROR(SUMIFS('สรุปยอดปัน 90%'!K:K,'สรุปยอดปัน 90%'!I:I,C72),"")</f>
        <v>400</v>
      </c>
    </row>
    <row r="73" spans="1:7" ht="23.25">
      <c r="A73" s="153" t="str">
        <f>_xlfn.XLOOKUP(D73,Master_สายพาน!D:D,Master_สายพาน!E:E,"")</f>
        <v>Step2</v>
      </c>
      <c r="B73" s="141" t="str">
        <f>_xlfn.XLOOKUP(D73,Master_สายพาน!D:D,Master_สายพาน!B:B,"")</f>
        <v>สะโพก</v>
      </c>
      <c r="C73" s="132" t="str">
        <f>_xlfn.XLOOKUP(D73,Master_สายพาน!D:D,Master_สายพาน!C:C,"")</f>
        <v>23045518</v>
      </c>
      <c r="D73" s="133" t="str">
        <v>มันเปลว เบอร์ 1</v>
      </c>
      <c r="E73" s="134">
        <f>IFERROR(SUMIFS('0010'!$Q:$Q,'0010'!$T:$T,$C73),"")</f>
        <v>221.39</v>
      </c>
      <c r="F73" s="177">
        <f>IFERROR(SUMIFS('สรุปยอดปัน 90%'!G:G,'สรุปยอดปัน 90%'!E:E,C73),"")</f>
        <v>0</v>
      </c>
      <c r="G73" s="178">
        <f>IFERROR(SUMIFS('สรุปยอดปัน 90%'!K:K,'สรุปยอดปัน 90%'!I:I,C73),"")</f>
        <v>80</v>
      </c>
    </row>
    <row r="74" spans="1:7" ht="23.25">
      <c r="A74" s="153" t="str">
        <f>_xlfn.XLOOKUP(D74,Master_สายพาน!D:D,Master_สายพาน!E:E,"")</f>
        <v>Step2</v>
      </c>
      <c r="B74" s="141" t="str">
        <f>_xlfn.XLOOKUP(D74,Master_สายพาน!D:D,Master_สายพาน!B:B,"")</f>
        <v>สะโพก</v>
      </c>
      <c r="C74" s="132" t="str">
        <f>_xlfn.XLOOKUP(D74,Master_สายพาน!D:D,Master_สายพาน!C:C,"")</f>
        <v>23057691</v>
      </c>
      <c r="D74" s="136" t="str">
        <v>มันเปลวTT</v>
      </c>
      <c r="E74" s="134">
        <f>IFERROR(SUMIFS('0010'!$Q:$Q,'0010'!$T:$T,$C74),"")</f>
        <v>81.08</v>
      </c>
      <c r="F74" s="177">
        <f>IFERROR(SUMIFS('สรุปยอดปัน 90%'!G:G,'สรุปยอดปัน 90%'!E:E,C74),"")</f>
        <v>0</v>
      </c>
      <c r="G74" s="178">
        <f>IFERROR(SUMIFS('สรุปยอดปัน 90%'!K:K,'สรุปยอดปัน 90%'!I:I,C74),"")</f>
        <v>410</v>
      </c>
    </row>
    <row r="75" spans="1:7" ht="23.25">
      <c r="A75" s="153" t="str">
        <f>_xlfn.XLOOKUP(D75,Master_สายพาน!D:D,Master_สายพาน!E:E,"")</f>
        <v>Step2</v>
      </c>
      <c r="B75" s="141" t="str">
        <f>_xlfn.XLOOKUP(D75,Master_สายพาน!D:D,Master_สายพาน!B:B,"")</f>
        <v>สามชั้น</v>
      </c>
      <c r="C75" s="132" t="str">
        <f>_xlfn.XLOOKUP(D75,Master_สายพาน!D:D,Master_สายพาน!C:C,"")</f>
        <v>23057685</v>
      </c>
      <c r="D75" s="136" t="str">
        <v>มันแข็งTT</v>
      </c>
      <c r="E75" s="134">
        <f>IFERROR(SUMIFS('0010'!$Q:$Q,'0010'!$T:$T,$C75),"")</f>
        <v>46.35</v>
      </c>
      <c r="F75" s="177">
        <f>IFERROR(SUMIFS('สรุปยอดปัน 90%'!G:G,'สรุปยอดปัน 90%'!E:E,C75),"")</f>
        <v>60</v>
      </c>
      <c r="G75" s="178">
        <f>IFERROR(SUMIFS('สรุปยอดปัน 90%'!K:K,'สรุปยอดปัน 90%'!I:I,C75),"")</f>
        <v>220</v>
      </c>
    </row>
    <row r="76" spans="1:7" ht="23.25">
      <c r="A76" s="153" t="str">
        <f>_xlfn.XLOOKUP(D76,Master_สายพาน!D:D,Master_สายพาน!E:E,"")</f>
        <v>Step3</v>
      </c>
      <c r="B76" s="141" t="str">
        <f>_xlfn.XLOOKUP(D76,Master_สายพาน!D:D,Master_สายพาน!B:B,"")</f>
        <v>สามชั้นพิเศษ</v>
      </c>
      <c r="C76" s="132" t="str">
        <f>_xlfn.XLOOKUP(D76,Master_สายพาน!D:D,Master_สายพาน!C:C,"")</f>
        <v>23064091</v>
      </c>
      <c r="D76" s="136" t="str">
        <v>มันแข็งติดหนัง TT</v>
      </c>
      <c r="E76" s="134">
        <f>IFERROR(SUMIFS('0010'!$Q:$Q,'0010'!$T:$T,$C76),"")</f>
        <v>625.58000000000004</v>
      </c>
      <c r="F76" s="177">
        <f>IFERROR(SUMIFS('สรุปยอดปัน 90%'!G:G,'สรุปยอดปัน 90%'!E:E,C76),"")</f>
        <v>55</v>
      </c>
      <c r="G76" s="178">
        <f>IFERROR(SUMIFS('สรุปยอดปัน 90%'!K:K,'สรุปยอดปัน 90%'!I:I,C76),"")</f>
        <v>2005</v>
      </c>
    </row>
    <row r="77" spans="1:7" ht="23.25">
      <c r="A77" s="153" t="str">
        <f>_xlfn.XLOOKUP(D77,Master_สายพาน!D:D,Master_สายพาน!E:E,"")</f>
        <v>Step2</v>
      </c>
      <c r="B77" s="141" t="str">
        <f>_xlfn.XLOOKUP(D77,Master_สายพาน!D:D,Master_สายพาน!B:B,"")</f>
        <v>สามชั้น</v>
      </c>
      <c r="C77" s="132">
        <f>_xlfn.XLOOKUP(D77,Master_สายพาน!D:D,Master_สายพาน!C:C,"")</f>
        <v>23000219</v>
      </c>
      <c r="D77" s="136" t="str">
        <v>มันท้อง</v>
      </c>
      <c r="E77" s="134">
        <f>IFERROR(SUMIFS('0010'!$Q:$Q,'0010'!$T:$T,$C77),"")</f>
        <v>0</v>
      </c>
      <c r="F77" s="177">
        <f>IFERROR(SUMIFS('สรุปยอดปัน 90%'!G:G,'สรุปยอดปัน 90%'!E:E,C77),"")</f>
        <v>0</v>
      </c>
      <c r="G77" s="178">
        <f>IFERROR(SUMIFS('สรุปยอดปัน 90%'!K:K,'สรุปยอดปัน 90%'!I:I,C77),"")</f>
        <v>0</v>
      </c>
    </row>
    <row r="78" spans="1:7" ht="23.25">
      <c r="A78" s="153" t="str">
        <f>_xlfn.XLOOKUP(D78,Master_สายพาน!D:D,Master_สายพาน!E:E,"")</f>
        <v>Step2</v>
      </c>
      <c r="B78" s="141" t="str">
        <f>_xlfn.XLOOKUP(D78,Master_สายพาน!D:D,Master_สายพาน!B:B,"")</f>
        <v>สามชั้น</v>
      </c>
      <c r="C78" s="132" t="str">
        <f>_xlfn.XLOOKUP(D78,Master_สายพาน!D:D,Master_สายพาน!C:C,"")</f>
        <v>23057695</v>
      </c>
      <c r="D78" s="136" t="str">
        <v>มันท้องTT</v>
      </c>
      <c r="E78" s="134">
        <f>IFERROR(SUMIFS('0010'!$Q:$Q,'0010'!$T:$T,$C78),"")</f>
        <v>20.350000000000001</v>
      </c>
      <c r="F78" s="177">
        <f>IFERROR(SUMIFS('สรุปยอดปัน 90%'!G:G,'สรุปยอดปัน 90%'!E:E,C78),"")</f>
        <v>0</v>
      </c>
      <c r="G78" s="178">
        <f>IFERROR(SUMIFS('สรุปยอดปัน 90%'!K:K,'สรุปยอดปัน 90%'!I:I,C78),"")</f>
        <v>685</v>
      </c>
    </row>
    <row r="79" spans="1:7" ht="23.25">
      <c r="A79" s="153" t="str">
        <f>_xlfn.XLOOKUP(D79,Master_สายพาน!D:D,Master_สายพาน!E:E,"")</f>
        <v>Step2</v>
      </c>
      <c r="B79" s="141" t="str">
        <f>_xlfn.XLOOKUP(D79,Master_สายพาน!D:D,Master_สายพาน!B:B,"")</f>
        <v>สามชั้น</v>
      </c>
      <c r="C79" s="132" t="str">
        <f>_xlfn.XLOOKUP(D79,Master_สายพาน!D:D,Master_สายพาน!C:C,"")</f>
        <v>23057684</v>
      </c>
      <c r="D79" s="133" t="str">
        <v>มันสันหลังTT</v>
      </c>
      <c r="E79" s="134">
        <f>IFERROR(SUMIFS('0010'!$Q:$Q,'0010'!$T:$T,$C79),"")</f>
        <v>10.08</v>
      </c>
      <c r="F79" s="177">
        <f>IFERROR(SUMIFS('สรุปยอดปัน 90%'!G:G,'สรุปยอดปัน 90%'!E:E,C79),"")</f>
        <v>0</v>
      </c>
      <c r="G79" s="178">
        <f>IFERROR(SUMIFS('สรุปยอดปัน 90%'!K:K,'สรุปยอดปัน 90%'!I:I,C79),"")</f>
        <v>200</v>
      </c>
    </row>
    <row r="80" spans="1:7" ht="23.25">
      <c r="A80" s="153" t="str">
        <f>_xlfn.XLOOKUP(D80,Master_สายพาน!D:D,Master_สายพาน!E:E,"")</f>
        <v>Step1</v>
      </c>
      <c r="B80" s="141" t="str">
        <f>_xlfn.XLOOKUP(D80,Master_สายพาน!D:D,Master_สายพาน!B:B,"")</f>
        <v>เครื่องใน</v>
      </c>
      <c r="C80" s="132" t="str">
        <f>_xlfn.XLOOKUP(D80,Master_สายพาน!D:D,Master_สายพาน!C:C,"")</f>
        <v>23000193</v>
      </c>
      <c r="D80" s="133" t="str">
        <v>ม้าม</v>
      </c>
      <c r="E80" s="134">
        <f>IFERROR(SUMIFS('0010'!$Q:$Q,'0010'!$T:$T,$C80),"")</f>
        <v>0</v>
      </c>
      <c r="F80" s="177">
        <f>IFERROR(SUMIFS('สรุปยอดปัน 90%'!G:G,'สรุปยอดปัน 90%'!E:E,C80),"")</f>
        <v>12</v>
      </c>
      <c r="G80" s="178">
        <f>IFERROR(SUMIFS('สรุปยอดปัน 90%'!K:K,'สรุปยอดปัน 90%'!I:I,C80),"")</f>
        <v>70</v>
      </c>
    </row>
    <row r="81" spans="1:7" ht="23.25">
      <c r="A81" s="153" t="str">
        <f>_xlfn.XLOOKUP(D81,Master_สายพาน!D:D,Master_สายพาน!E:E,"")</f>
        <v>Step3</v>
      </c>
      <c r="B81" s="141" t="str">
        <f>_xlfn.XLOOKUP(D81,Master_สายพาน!D:D,Master_สายพาน!B:B,"")</f>
        <v>เครื่องใน</v>
      </c>
      <c r="C81" s="132" t="str">
        <f>_xlfn.XLOOKUP(D81,Master_สายพาน!D:D,Master_สายพาน!C:C,"")</f>
        <v>23000172</v>
      </c>
      <c r="D81" s="133" t="str">
        <v>ลิ้นหมู</v>
      </c>
      <c r="E81" s="134">
        <f>IFERROR(SUMIFS('0010'!$Q:$Q,'0010'!$T:$T,$C81),"")</f>
        <v>3.18</v>
      </c>
      <c r="F81" s="177">
        <f>IFERROR(SUMIFS('สรุปยอดปัน 90%'!G:G,'สรุปยอดปัน 90%'!E:E,C81),"")</f>
        <v>0</v>
      </c>
      <c r="G81" s="178">
        <f>IFERROR(SUMIFS('สรุปยอดปัน 90%'!K:K,'สรุปยอดปัน 90%'!I:I,C81),"")</f>
        <v>0</v>
      </c>
    </row>
    <row r="82" spans="1:7" ht="23.25">
      <c r="A82" s="153" t="str">
        <f>_xlfn.XLOOKUP(D82,Master_สายพาน!D:D,Master_สายพาน!E:E,"")</f>
        <v>Step2</v>
      </c>
      <c r="B82" s="141" t="str">
        <f>_xlfn.XLOOKUP(D82,Master_สายพาน!D:D,Master_สายพาน!B:B,"")</f>
        <v>สะโพก</v>
      </c>
      <c r="C82" s="132" t="str">
        <f>_xlfn.XLOOKUP(D82,Master_สายพาน!D:D,Master_สายพาน!C:C,"")</f>
        <v>23057673</v>
      </c>
      <c r="D82" s="133" t="str">
        <v>สะโพกTT</v>
      </c>
      <c r="E82" s="134">
        <f>IFERROR(SUMIFS('0010'!$Q:$Q,'0010'!$T:$T,$C82),"")</f>
        <v>92.37</v>
      </c>
      <c r="F82" s="177">
        <f>IFERROR(SUMIFS('สรุปยอดปัน 90%'!G:G,'สรุปยอดปัน 90%'!E:E,C82),"")</f>
        <v>144</v>
      </c>
      <c r="G82" s="178">
        <f>IFERROR(SUMIFS('สรุปยอดปัน 90%'!K:K,'สรุปยอดปัน 90%'!I:I,C82),"")</f>
        <v>522</v>
      </c>
    </row>
    <row r="83" spans="1:7" ht="23.25">
      <c r="A83" s="153" t="str">
        <f>_xlfn.XLOOKUP(D83,Master_สายพาน!D:D,Master_สายพาน!E:E,"")</f>
        <v>Step3</v>
      </c>
      <c r="B83" s="141" t="str">
        <f>_xlfn.XLOOKUP(D83,Master_สายพาน!D:D,Master_สายพาน!B:B,"")</f>
        <v>สะโพกพิเศษ</v>
      </c>
      <c r="C83" s="132" t="str">
        <f>_xlfn.XLOOKUP(D83,Master_สายพาน!D:D,Master_สายพาน!C:C,"")</f>
        <v>23015177</v>
      </c>
      <c r="D83" s="133" t="str">
        <v>สะโพกแต่ง</v>
      </c>
      <c r="E83" s="134">
        <f>IFERROR(SUMIFS('0010'!$Q:$Q,'0010'!$T:$T,$C83),"")</f>
        <v>24</v>
      </c>
      <c r="F83" s="177">
        <f>IFERROR(SUMIFS('สรุปยอดปัน 90%'!G:G,'สรุปยอดปัน 90%'!E:E,C83),"")</f>
        <v>0</v>
      </c>
      <c r="G83" s="178">
        <f>IFERROR(SUMIFS('สรุปยอดปัน 90%'!K:K,'สรุปยอดปัน 90%'!I:I,C83),"")</f>
        <v>650</v>
      </c>
    </row>
    <row r="84" spans="1:7" ht="23.25">
      <c r="A84" s="153" t="str">
        <f>_xlfn.XLOOKUP(D84,Master_สายพาน!D:D,Master_สายพาน!E:E,"")</f>
        <v>Step3</v>
      </c>
      <c r="B84" s="141" t="str">
        <f>_xlfn.XLOOKUP(D84,Master_สายพาน!D:D,Master_สายพาน!B:B,"")</f>
        <v>สะโพกพิเศษ</v>
      </c>
      <c r="C84" s="132" t="str">
        <f>_xlfn.XLOOKUP(D84,Master_สายพาน!D:D,Master_สายพาน!C:C,"")</f>
        <v>23086964</v>
      </c>
      <c r="D84" s="133" t="str">
        <v>สะโพกแต่งตัดชิ้น SIS กก.ละ</v>
      </c>
      <c r="E84" s="134">
        <f>IFERROR(SUMIFS('0010'!$Q:$Q,'0010'!$T:$T,$C84),"")</f>
        <v>12</v>
      </c>
      <c r="F84" s="177">
        <f>IFERROR(SUMIFS('สรุปยอดปัน 90%'!G:G,'สรุปยอดปัน 90%'!E:E,C84),"")</f>
        <v>1125</v>
      </c>
      <c r="G84" s="178">
        <f>IFERROR(SUMIFS('สรุปยอดปัน 90%'!K:K,'สรุปยอดปัน 90%'!I:I,C84),"")</f>
        <v>15</v>
      </c>
    </row>
    <row r="85" spans="1:7" ht="23.25">
      <c r="A85" s="153" t="str">
        <f>_xlfn.XLOOKUP(D85,Master_สายพาน!D:D,Master_สายพาน!E:E,"")</f>
        <v>Step3</v>
      </c>
      <c r="B85" s="141" t="str">
        <f>_xlfn.XLOOKUP(D85,Master_สายพาน!D:D,Master_สายพาน!B:B,"")</f>
        <v>สะโพกพิเศษ</v>
      </c>
      <c r="C85" s="132" t="str">
        <f>_xlfn.XLOOKUP(D85,Master_สายพาน!D:D,Master_สายพาน!C:C,"")</f>
        <v>23000130</v>
      </c>
      <c r="D85" s="133" t="str">
        <v>สะโพกติดหนัง</v>
      </c>
      <c r="E85" s="134">
        <f>IFERROR(SUMIFS('0010'!$Q:$Q,'0010'!$T:$T,$C85),"")</f>
        <v>59.35</v>
      </c>
      <c r="F85" s="177">
        <f>IFERROR(SUMIFS('สรุปยอดปัน 90%'!G:G,'สรุปยอดปัน 90%'!E:E,C85),"")</f>
        <v>20</v>
      </c>
      <c r="G85" s="178">
        <f>IFERROR(SUMIFS('สรุปยอดปัน 90%'!K:K,'สรุปยอดปัน 90%'!I:I,C85),"")</f>
        <v>160</v>
      </c>
    </row>
    <row r="86" spans="1:7" ht="23.25">
      <c r="A86" s="153" t="str">
        <f>_xlfn.XLOOKUP(D86,Master_สายพาน!D:D,Master_สายพาน!E:E,"")</f>
        <v>Step3</v>
      </c>
      <c r="B86" s="141" t="str">
        <f>_xlfn.XLOOKUP(D86,Master_สายพาน!D:D,Master_สายพาน!B:B,"")</f>
        <v>สไลด์</v>
      </c>
      <c r="C86" s="132" t="str">
        <f>_xlfn.XLOOKUP(D86,Master_สายพาน!D:D,Master_สายพาน!C:C,"")</f>
        <v>23090983</v>
      </c>
      <c r="D86" s="133" t="str">
        <v>สะโพกสไลซ์ SIS กก.ละ</v>
      </c>
      <c r="E86" s="134">
        <f>IFERROR(SUMIFS('0010'!$Q:$Q,'0010'!$T:$T,$C86),"")</f>
        <v>12</v>
      </c>
      <c r="F86" s="177">
        <f>IFERROR(SUMIFS('สรุปยอดปัน 90%'!G:G,'สรุปยอดปัน 90%'!E:E,C86),"")</f>
        <v>21</v>
      </c>
      <c r="G86" s="178">
        <f>IFERROR(SUMIFS('สรุปยอดปัน 90%'!K:K,'สรุปยอดปัน 90%'!I:I,C86),"")</f>
        <v>0</v>
      </c>
    </row>
    <row r="87" spans="1:7" ht="23.25">
      <c r="A87" s="153" t="str">
        <f>_xlfn.XLOOKUP(D87,Master_สายพาน!D:D,Master_สายพาน!E:E,"")</f>
        <v>Step3</v>
      </c>
      <c r="B87" s="141" t="str">
        <f>_xlfn.XLOOKUP(D87,Master_สายพาน!D:D,Master_สายพาน!B:B,"")</f>
        <v>สไลด์</v>
      </c>
      <c r="C87" s="132" t="str">
        <f>_xlfn.XLOOKUP(D87,Master_สายพาน!D:D,Master_สายพาน!C:C,"")</f>
        <v>23065140</v>
      </c>
      <c r="D87" s="133" t="str">
        <v>สะโพกสไลด์</v>
      </c>
      <c r="E87" s="134">
        <f>IFERROR(SUMIFS('0010'!$Q:$Q,'0010'!$T:$T,$C87),"")</f>
        <v>0</v>
      </c>
      <c r="F87" s="177">
        <f>IFERROR(SUMIFS('สรุปยอดปัน 90%'!G:G,'สรุปยอดปัน 90%'!E:E,C87),"")</f>
        <v>0</v>
      </c>
      <c r="G87" s="178">
        <f>IFERROR(SUMIFS('สรุปยอดปัน 90%'!K:K,'สรุปยอดปัน 90%'!I:I,C87),"")</f>
        <v>25</v>
      </c>
    </row>
    <row r="88" spans="1:7" ht="23.25">
      <c r="A88" s="153" t="str">
        <f>_xlfn.XLOOKUP(D88,Master_สายพาน!D:D,Master_สายพาน!E:E,"")</f>
        <v>Step2</v>
      </c>
      <c r="B88" s="141" t="str">
        <f>_xlfn.XLOOKUP(D88,Master_สายพาน!D:D,Master_สายพาน!B:B,"")</f>
        <v>สะโพก</v>
      </c>
      <c r="C88" s="132" t="str">
        <f>_xlfn.XLOOKUP(D88,Master_สายพาน!D:D,Master_สายพาน!C:C,"")</f>
        <v>23105855</v>
      </c>
      <c r="D88" s="133" t="str">
        <v>สะโพกหมู B2B (Basic)</v>
      </c>
      <c r="E88" s="134">
        <f>IFERROR(SUMIFS('0010'!$Q:$Q,'0010'!$T:$T,$C88),"")</f>
        <v>352.47</v>
      </c>
      <c r="F88" s="177">
        <f>IFERROR(SUMIFS('สรุปยอดปัน 90%'!G:G,'สรุปยอดปัน 90%'!E:E,C88),"")</f>
        <v>10</v>
      </c>
      <c r="G88" s="178">
        <f>IFERROR(SUMIFS('สรุปยอดปัน 90%'!K:K,'สรุปยอดปัน 90%'!I:I,C88),"")</f>
        <v>560</v>
      </c>
    </row>
    <row r="89" spans="1:7" ht="23.25">
      <c r="A89" s="153" t="str">
        <f>_xlfn.XLOOKUP(D89,Master_สายพาน!D:D,Master_สายพาน!E:E,"")</f>
        <v>Step3</v>
      </c>
      <c r="B89" s="141" t="str">
        <f>_xlfn.XLOOKUP(D89,Master_สายพาน!D:D,Master_สายพาน!B:B,"")</f>
        <v>สะโพกพิเศษ</v>
      </c>
      <c r="C89" s="132" t="str">
        <f>_xlfn.XLOOKUP(D89,Master_สายพาน!D:D,Master_สายพาน!C:C,"")</f>
        <v>23109357</v>
      </c>
      <c r="D89" s="133" t="str">
        <v>สะโพกหมูชีวา (ตรา ยูฟาร์ม) 400 กรัม</v>
      </c>
      <c r="E89" s="134">
        <f>IFERROR(SUMIFS('0010'!$Q:$Q,'0010'!$T:$T,$C89),"")</f>
        <v>0</v>
      </c>
      <c r="F89" s="177">
        <f>IFERROR(SUMIFS('สรุปยอดปัน 90%'!G:G,'สรุปยอดปัน 90%'!E:E,C89),"")</f>
        <v>0.8</v>
      </c>
      <c r="G89" s="178">
        <f>IFERROR(SUMIFS('สรุปยอดปัน 90%'!K:K,'สรุปยอดปัน 90%'!I:I,C89),"")</f>
        <v>0</v>
      </c>
    </row>
    <row r="90" spans="1:7" ht="23.25">
      <c r="A90" s="153" t="str">
        <f>_xlfn.XLOOKUP(D90,Master_สายพาน!D:D,Master_สายพาน!E:E,"")</f>
        <v>Step3</v>
      </c>
      <c r="B90" s="141" t="str">
        <f>_xlfn.XLOOKUP(D90,Master_สายพาน!D:D,Master_สายพาน!B:B,"")</f>
        <v>สะโพกพิเศษ</v>
      </c>
      <c r="C90" s="132" t="str">
        <f>_xlfn.XLOOKUP(D90,Master_สายพาน!D:D,Master_สายพาน!C:C,"")</f>
        <v>23087034</v>
      </c>
      <c r="D90" s="133" t="str">
        <v>สะโพกหมูตัดเส้น(M)</v>
      </c>
      <c r="E90" s="134">
        <f>IFERROR(SUMIFS('0010'!$Q:$Q,'0010'!$T:$T,$C90),"")</f>
        <v>0</v>
      </c>
      <c r="F90" s="177">
        <f>IFERROR(SUMIFS('สรุปยอดปัน 90%'!G:G,'สรุปยอดปัน 90%'!E:E,C90),"")</f>
        <v>10</v>
      </c>
      <c r="G90" s="178">
        <f>IFERROR(SUMIFS('สรุปยอดปัน 90%'!K:K,'สรุปยอดปัน 90%'!I:I,C90),"")</f>
        <v>0</v>
      </c>
    </row>
    <row r="91" spans="1:7" ht="23.25">
      <c r="A91" s="153" t="str">
        <f>_xlfn.XLOOKUP(D91,Master_สายพาน!D:D,Master_สายพาน!E:E,"")</f>
        <v>Step2</v>
      </c>
      <c r="B91" s="141" t="str">
        <f>_xlfn.XLOOKUP(D91,Master_สายพาน!D:D,Master_สายพาน!B:B,"")</f>
        <v>สามชั้น</v>
      </c>
      <c r="C91" s="132" t="str">
        <f>_xlfn.XLOOKUP(D91,Master_สายพาน!D:D,Master_สายพาน!C:C,"")</f>
        <v>23057675</v>
      </c>
      <c r="D91" s="133" t="str">
        <v>สันในTT</v>
      </c>
      <c r="E91" s="134">
        <f>IFERROR(SUMIFS('0010'!$Q:$Q,'0010'!$T:$T,$C91),"")</f>
        <v>242.48</v>
      </c>
      <c r="F91" s="177">
        <f>IFERROR(SUMIFS('สรุปยอดปัน 90%'!G:G,'สรุปยอดปัน 90%'!E:E,C91),"")</f>
        <v>20</v>
      </c>
      <c r="G91" s="178">
        <f>IFERROR(SUMIFS('สรุปยอดปัน 90%'!K:K,'สรุปยอดปัน 90%'!I:I,C91),"")</f>
        <v>80</v>
      </c>
    </row>
    <row r="92" spans="1:7" ht="23.25">
      <c r="A92" s="153" t="str">
        <f>_xlfn.XLOOKUP(D92,Master_สายพาน!D:D,Master_สายพาน!E:E,"")</f>
        <v>Step3</v>
      </c>
      <c r="B92" s="141" t="str">
        <f>_xlfn.XLOOKUP(D92,Master_สายพาน!D:D,Master_สายพาน!B:B,"")</f>
        <v>สามชั้นพิเศษ</v>
      </c>
      <c r="C92" s="132" t="str">
        <f>_xlfn.XLOOKUP(D92,Master_สายพาน!D:D,Master_สายพาน!C:C,"")</f>
        <v>23086966</v>
      </c>
      <c r="D92" s="133" t="str">
        <v>สันในแต่ง SIS กก.ละ</v>
      </c>
      <c r="E92" s="134">
        <f>IFERROR(SUMIFS('0010'!$Q:$Q,'0010'!$T:$T,$C92),"")</f>
        <v>0</v>
      </c>
      <c r="F92" s="177">
        <f>IFERROR(SUMIFS('สรุปยอดปัน 90%'!G:G,'สรุปยอดปัน 90%'!E:E,C92),"")</f>
        <v>234</v>
      </c>
      <c r="G92" s="178">
        <f>IFERROR(SUMIFS('สรุปยอดปัน 90%'!K:K,'สรุปยอดปัน 90%'!I:I,C92),"")</f>
        <v>0</v>
      </c>
    </row>
    <row r="93" spans="1:7" ht="23.25">
      <c r="A93" s="153" t="str">
        <f>_xlfn.XLOOKUP(D93,Master_สายพาน!D:D,Master_สายพาน!E:E,"")</f>
        <v>Step2</v>
      </c>
      <c r="B93" s="141" t="str">
        <f>_xlfn.XLOOKUP(D93,Master_สายพาน!D:D,Master_สายพาน!B:B,"")</f>
        <v>ไหล่</v>
      </c>
      <c r="C93" s="132" t="str">
        <f>_xlfn.XLOOKUP(D93,Master_สายพาน!D:D,Master_สายพาน!C:C,"")</f>
        <v>23057676</v>
      </c>
      <c r="D93" s="133" t="str">
        <v>สันคอTT</v>
      </c>
      <c r="E93" s="134">
        <f>IFERROR(SUMIFS('0010'!$Q:$Q,'0010'!$T:$T,$C93),"")</f>
        <v>38.270000000000003</v>
      </c>
      <c r="F93" s="177">
        <f>IFERROR(SUMIFS('สรุปยอดปัน 90%'!G:G,'สรุปยอดปัน 90%'!E:E,C93),"")</f>
        <v>36</v>
      </c>
      <c r="G93" s="178">
        <f>IFERROR(SUMIFS('สรุปยอดปัน 90%'!K:K,'สรุปยอดปัน 90%'!I:I,C93),"")</f>
        <v>54</v>
      </c>
    </row>
    <row r="94" spans="1:7" ht="23.25">
      <c r="A94" s="153" t="str">
        <f>_xlfn.XLOOKUP(D94,Master_สายพาน!D:D,Master_สายพาน!E:E,"")</f>
        <v>Step3</v>
      </c>
      <c r="B94" s="141" t="str">
        <f>_xlfn.XLOOKUP(D94,Master_สายพาน!D:D,Master_สายพาน!B:B,"")</f>
        <v>ไหล่พิเศษ</v>
      </c>
      <c r="C94" s="132" t="str">
        <f>_xlfn.XLOOKUP(D94,Master_สายพาน!D:D,Master_สายพาน!C:C,"")</f>
        <v>23086967</v>
      </c>
      <c r="D94" s="133" t="str">
        <v>สันคอแต่งตัดชิ้น SIS กก.ละ</v>
      </c>
      <c r="E94" s="134">
        <f>IFERROR(SUMIFS('0010'!$Q:$Q,'0010'!$T:$T,$C94),"")</f>
        <v>24</v>
      </c>
      <c r="F94" s="177">
        <f>IFERROR(SUMIFS('สรุปยอดปัน 90%'!G:G,'สรุปยอดปัน 90%'!E:E,C94),"")</f>
        <v>234</v>
      </c>
      <c r="G94" s="178">
        <f>IFERROR(SUMIFS('สรุปยอดปัน 90%'!K:K,'สรุปยอดปัน 90%'!I:I,C94),"")</f>
        <v>0</v>
      </c>
    </row>
    <row r="95" spans="1:7" ht="23.25">
      <c r="A95" s="153" t="str">
        <f>_xlfn.XLOOKUP(D95,Master_สายพาน!D:D,Master_สายพาน!E:E,"")</f>
        <v>Step3</v>
      </c>
      <c r="B95" s="141" t="str">
        <f>_xlfn.XLOOKUP(D95,Master_สายพาน!D:D,Master_สายพาน!B:B,"")</f>
        <v>สไลด์</v>
      </c>
      <c r="C95" s="132" t="str">
        <f>_xlfn.XLOOKUP(D95,Master_สายพาน!D:D,Master_สายพาน!C:C,"")</f>
        <v>23090974</v>
      </c>
      <c r="D95" s="133" t="str">
        <v>สันคอสไลซ์ SIS กก.ละ</v>
      </c>
      <c r="E95" s="134">
        <f>IFERROR(SUMIFS('0010'!$Q:$Q,'0010'!$T:$T,$C95),"")</f>
        <v>15</v>
      </c>
      <c r="F95" s="177">
        <f>IFERROR(SUMIFS('สรุปยอดปัน 90%'!G:G,'สรุปยอดปัน 90%'!E:E,C95),"")</f>
        <v>294</v>
      </c>
      <c r="G95" s="178">
        <f>IFERROR(SUMIFS('สรุปยอดปัน 90%'!K:K,'สรุปยอดปัน 90%'!I:I,C95),"")</f>
        <v>0</v>
      </c>
    </row>
    <row r="96" spans="1:7" ht="23.25">
      <c r="A96" s="153" t="str">
        <f>_xlfn.XLOOKUP(D96,Master_สายพาน!D:D,Master_สายพาน!E:E,"")</f>
        <v>Step3</v>
      </c>
      <c r="B96" s="141" t="str">
        <f>_xlfn.XLOOKUP(D96,Master_สายพาน!D:D,Master_สายพาน!B:B,"")</f>
        <v>สไลด์</v>
      </c>
      <c r="C96" s="132" t="str">
        <f>_xlfn.XLOOKUP(D96,Master_สายพาน!D:D,Master_สายพาน!C:C,"")</f>
        <v>23065142</v>
      </c>
      <c r="D96" s="133" t="str">
        <v>สันคอสไลด์</v>
      </c>
      <c r="E96" s="134">
        <f>IFERROR(SUMIFS('0010'!$Q:$Q,'0010'!$T:$T,$C96),"")</f>
        <v>0</v>
      </c>
      <c r="F96" s="177">
        <f>IFERROR(SUMIFS('สรุปยอดปัน 90%'!G:G,'สรุปยอดปัน 90%'!E:E,C96),"")</f>
        <v>0</v>
      </c>
      <c r="G96" s="178">
        <f>IFERROR(SUMIFS('สรุปยอดปัน 90%'!K:K,'สรุปยอดปัน 90%'!I:I,C96),"")</f>
        <v>5</v>
      </c>
    </row>
    <row r="97" spans="1:7" ht="23.25">
      <c r="A97" s="153" t="str">
        <f>_xlfn.XLOOKUP(D97,Master_สายพาน!D:D,Master_สายพาน!E:E,"")</f>
        <v>Step3</v>
      </c>
      <c r="B97" s="141" t="str">
        <f>_xlfn.XLOOKUP(D97,Master_สายพาน!D:D,Master_สายพาน!B:B,"")</f>
        <v>สไลด์</v>
      </c>
      <c r="C97" s="132" t="str">
        <f>_xlfn.XLOOKUP(D97,Master_สายพาน!D:D,Master_สายพาน!C:C,"")</f>
        <v>23028088</v>
      </c>
      <c r="D97" s="133" t="str">
        <v>สันคอหมูสไลซ์อนามัยซีพี 500 กรัม</v>
      </c>
      <c r="E97" s="134">
        <f>IFERROR(SUMIFS('0010'!$Q:$Q,'0010'!$T:$T,$C97),"")</f>
        <v>0</v>
      </c>
      <c r="F97" s="177">
        <f>IFERROR(SUMIFS('สรุปยอดปัน 90%'!G:G,'สรุปยอดปัน 90%'!E:E,C97),"")</f>
        <v>0.5</v>
      </c>
      <c r="G97" s="178">
        <f>IFERROR(SUMIFS('สรุปยอดปัน 90%'!K:K,'สรุปยอดปัน 90%'!I:I,C97),"")</f>
        <v>0</v>
      </c>
    </row>
    <row r="98" spans="1:7" ht="23.25">
      <c r="A98" s="153" t="str">
        <f>_xlfn.XLOOKUP(D98,Master_สายพาน!D:D,Master_สายพาน!E:E,"")</f>
        <v>Step2</v>
      </c>
      <c r="B98" s="141" t="str">
        <f>_xlfn.XLOOKUP(D98,Master_สายพาน!D:D,Master_สายพาน!B:B,"")</f>
        <v>สามชั้น</v>
      </c>
      <c r="C98" s="132" t="str">
        <f>_xlfn.XLOOKUP(D98,Master_สายพาน!D:D,Master_สายพาน!C:C,"")</f>
        <v>23057674</v>
      </c>
      <c r="D98" s="133" t="str">
        <v>สันนอกTT</v>
      </c>
      <c r="E98" s="134">
        <f>IFERROR(SUMIFS('0010'!$Q:$Q,'0010'!$T:$T,$C98),"")</f>
        <v>51.56</v>
      </c>
      <c r="F98" s="177">
        <f>IFERROR(SUMIFS('สรุปยอดปัน 90%'!G:G,'สรุปยอดปัน 90%'!E:E,C98),"")</f>
        <v>160</v>
      </c>
      <c r="G98" s="178">
        <f>IFERROR(SUMIFS('สรุปยอดปัน 90%'!K:K,'สรุปยอดปัน 90%'!I:I,C98),"")</f>
        <v>280</v>
      </c>
    </row>
    <row r="99" spans="1:7" ht="23.25">
      <c r="A99" s="153" t="str">
        <f>_xlfn.XLOOKUP(D99,Master_สายพาน!D:D,Master_สายพาน!E:E,"")</f>
        <v>Step3</v>
      </c>
      <c r="B99" s="141" t="str">
        <f>_xlfn.XLOOKUP(D99,Master_สายพาน!D:D,Master_สายพาน!B:B,"")</f>
        <v>สามชั้นพิเศษ</v>
      </c>
      <c r="C99" s="132" t="str">
        <f>_xlfn.XLOOKUP(D99,Master_สายพาน!D:D,Master_สายพาน!C:C,"")</f>
        <v>23086965</v>
      </c>
      <c r="D99" s="133" t="str">
        <v>สันนอกแต่งตัดชิ้น SIS กก.ละ</v>
      </c>
      <c r="E99" s="134">
        <f>IFERROR(SUMIFS('0010'!$Q:$Q,'0010'!$T:$T,$C99),"")</f>
        <v>6</v>
      </c>
      <c r="F99" s="177">
        <f>IFERROR(SUMIFS('สรุปยอดปัน 90%'!G:G,'สรุปยอดปัน 90%'!E:E,C99),"")</f>
        <v>618</v>
      </c>
      <c r="G99" s="178">
        <f>IFERROR(SUMIFS('สรุปยอดปัน 90%'!K:K,'สรุปยอดปัน 90%'!I:I,C99),"")</f>
        <v>6</v>
      </c>
    </row>
    <row r="100" spans="1:7" ht="23.25">
      <c r="A100" s="153" t="str">
        <f>_xlfn.XLOOKUP(D100,Master_สายพาน!D:D,Master_สายพาน!E:E,"")</f>
        <v>Step3</v>
      </c>
      <c r="B100" s="141" t="str">
        <f>_xlfn.XLOOKUP(D100,Master_สายพาน!D:D,Master_สายพาน!B:B,"")</f>
        <v>สามชั้นพิเศษ</v>
      </c>
      <c r="C100" s="132" t="str">
        <f>_xlfn.XLOOKUP(D100,Master_สายพาน!D:D,Master_สายพาน!C:C,"")</f>
        <v>23019139</v>
      </c>
      <c r="D100" s="133" t="str">
        <v>สันนอกติดหนัง</v>
      </c>
      <c r="E100" s="134">
        <f>IFERROR(SUMIFS('0010'!$Q:$Q,'0010'!$T:$T,$C100),"")</f>
        <v>3.39</v>
      </c>
      <c r="F100" s="177">
        <f>IFERROR(SUMIFS('สรุปยอดปัน 90%'!G:G,'สรุปยอดปัน 90%'!E:E,C100),"")</f>
        <v>0</v>
      </c>
      <c r="G100" s="178">
        <f>IFERROR(SUMIFS('สรุปยอดปัน 90%'!K:K,'สรุปยอดปัน 90%'!I:I,C100),"")</f>
        <v>15</v>
      </c>
    </row>
    <row r="101" spans="1:7" ht="23.25">
      <c r="A101" s="153" t="str">
        <f>_xlfn.XLOOKUP(D101,Master_สายพาน!D:D,Master_สายพาน!E:E,"")</f>
        <v>Step3</v>
      </c>
      <c r="B101" s="141" t="str">
        <f>_xlfn.XLOOKUP(D101,Master_สายพาน!D:D,Master_สายพาน!B:B,"")</f>
        <v>สไลด์</v>
      </c>
      <c r="C101" s="132" t="str">
        <f>_xlfn.XLOOKUP(D101,Master_สายพาน!D:D,Master_สายพาน!C:C,"")</f>
        <v>23090984</v>
      </c>
      <c r="D101" s="133" t="str">
        <v>สันนอกสไลซ์ SIS กก.ละ</v>
      </c>
      <c r="E101" s="134">
        <f>IFERROR(SUMIFS('0010'!$Q:$Q,'0010'!$T:$T,$C101),"")</f>
        <v>3</v>
      </c>
      <c r="F101" s="177">
        <f>IFERROR(SUMIFS('สรุปยอดปัน 90%'!G:G,'สรุปยอดปัน 90%'!E:E,C101),"")</f>
        <v>309</v>
      </c>
      <c r="G101" s="178">
        <f>IFERROR(SUMIFS('สรุปยอดปัน 90%'!K:K,'สรุปยอดปัน 90%'!I:I,C101),"")</f>
        <v>0</v>
      </c>
    </row>
    <row r="102" spans="1:7" ht="23.25">
      <c r="A102" s="153" t="str">
        <f>_xlfn.XLOOKUP(D102,Master_สายพาน!D:D,Master_สายพาน!E:E,"")</f>
        <v>Step2</v>
      </c>
      <c r="B102" s="141" t="str">
        <f>_xlfn.XLOOKUP(D102,Master_สายพาน!D:D,Master_สายพาน!B:B,"")</f>
        <v>สามชั้น</v>
      </c>
      <c r="C102" s="132" t="str">
        <f>_xlfn.XLOOKUP(D102,Master_สายพาน!D:D,Master_สายพาน!C:C,"")</f>
        <v>23105856</v>
      </c>
      <c r="D102" s="133" t="str">
        <v>สันนอกหมู B2B (Basic)</v>
      </c>
      <c r="E102" s="134">
        <f>IFERROR(SUMIFS('0010'!$Q:$Q,'0010'!$T:$T,$C102),"")</f>
        <v>180.34</v>
      </c>
      <c r="F102" s="177">
        <f>IFERROR(SUMIFS('สรุปยอดปัน 90%'!G:G,'สรุปยอดปัน 90%'!E:E,C102),"")</f>
        <v>0</v>
      </c>
      <c r="G102" s="178">
        <f>IFERROR(SUMIFS('สรุปยอดปัน 90%'!K:K,'สรุปยอดปัน 90%'!I:I,C102),"")</f>
        <v>372</v>
      </c>
    </row>
    <row r="103" spans="1:7" ht="23.25">
      <c r="A103" s="153" t="str">
        <f>_xlfn.XLOOKUP(D103,Master_สายพาน!D:D,Master_สายพาน!E:E,"")</f>
        <v>Step3</v>
      </c>
      <c r="B103" s="141" t="str">
        <f>_xlfn.XLOOKUP(D103,Master_สายพาน!D:D,Master_สายพาน!B:B,"")</f>
        <v>สไลด์</v>
      </c>
      <c r="C103" s="132" t="str">
        <f>_xlfn.XLOOKUP(D103,Master_สายพาน!D:D,Master_สายพาน!C:C,"")</f>
        <v>23109352</v>
      </c>
      <c r="D103" s="133" t="str">
        <v>สันนอกหมูชีวาสไลซ์(ตรา ยูฟาร์ม) 250 กรัม</v>
      </c>
      <c r="E103" s="134">
        <f>IFERROR(SUMIFS('0010'!$Q:$Q,'0010'!$T:$T,$C103),"")</f>
        <v>0</v>
      </c>
      <c r="F103" s="177">
        <f>IFERROR(SUMIFS('สรุปยอดปัน 90%'!G:G,'สรุปยอดปัน 90%'!E:E,C103),"")</f>
        <v>1</v>
      </c>
      <c r="G103" s="178">
        <f>IFERROR(SUMIFS('สรุปยอดปัน 90%'!K:K,'สรุปยอดปัน 90%'!I:I,C103),"")</f>
        <v>0</v>
      </c>
    </row>
    <row r="104" spans="1:7" ht="23.25">
      <c r="A104" s="153" t="str">
        <f>_xlfn.XLOOKUP(D104,Master_สายพาน!D:D,Master_สายพาน!E:E,"")</f>
        <v>Step3</v>
      </c>
      <c r="B104" s="141" t="str">
        <f>_xlfn.XLOOKUP(D104,Master_สายพาน!D:D,Master_สายพาน!B:B,"")</f>
        <v>สไลด์</v>
      </c>
      <c r="C104" s="132" t="str">
        <f>_xlfn.XLOOKUP(D104,Master_สายพาน!D:D,Master_สายพาน!C:C,"")</f>
        <v>23028090</v>
      </c>
      <c r="D104" s="133" t="str">
        <v>สันนอกหมูสไลซ์อนามัยซีพี 500 กรัม</v>
      </c>
      <c r="E104" s="134">
        <f>IFERROR(SUMIFS('0010'!$Q:$Q,'0010'!$T:$T,$C104),"")</f>
        <v>0</v>
      </c>
      <c r="F104" s="177">
        <f>IFERROR(SUMIFS('สรุปยอดปัน 90%'!G:G,'สรุปยอดปัน 90%'!E:E,C104),"")</f>
        <v>2.5</v>
      </c>
      <c r="G104" s="178">
        <f>IFERROR(SUMIFS('สรุปยอดปัน 90%'!K:K,'สรุปยอดปัน 90%'!I:I,C104),"")</f>
        <v>0</v>
      </c>
    </row>
    <row r="105" spans="1:7" ht="23.25">
      <c r="A105" s="153" t="str">
        <f>_xlfn.XLOOKUP(D105,Master_สายพาน!D:D,Master_สายพาน!E:E,"")</f>
        <v>Step2</v>
      </c>
      <c r="B105" s="141" t="str">
        <f>_xlfn.XLOOKUP(D105,Master_สายพาน!D:D,Master_สายพาน!B:B,"")</f>
        <v>สามชั้น</v>
      </c>
      <c r="C105" s="132" t="str">
        <f>_xlfn.XLOOKUP(D105,Master_สายพาน!D:D,Master_สายพาน!C:C,"")</f>
        <v>23057677</v>
      </c>
      <c r="D105" s="133" t="str">
        <v>สามชั้นTT</v>
      </c>
      <c r="E105" s="134">
        <f>IFERROR(SUMIFS('0010'!$Q:$Q,'0010'!$T:$T,$C105),"")</f>
        <v>87.16</v>
      </c>
      <c r="F105" s="177">
        <f>IFERROR(SUMIFS('สรุปยอดปัน 90%'!G:G,'สรุปยอดปัน 90%'!E:E,C105),"")</f>
        <v>28</v>
      </c>
      <c r="G105" s="178">
        <f>IFERROR(SUMIFS('สรุปยอดปัน 90%'!K:K,'สรุปยอดปัน 90%'!I:I,C105),"")</f>
        <v>231</v>
      </c>
    </row>
    <row r="106" spans="1:7" ht="23.25">
      <c r="A106" s="153" t="str">
        <f>_xlfn.XLOOKUP(D106,Master_สายพาน!D:D,Master_สายพาน!E:E,"")</f>
        <v>Step2</v>
      </c>
      <c r="B106" s="141" t="str">
        <f>_xlfn.XLOOKUP(D106,Master_สายพาน!D:D,Master_สายพาน!B:B,"")</f>
        <v>สามชั้น</v>
      </c>
      <c r="C106" s="132" t="str">
        <f>_xlfn.XLOOKUP(D106,Master_สายพาน!D:D,Master_สายพาน!C:C,"")</f>
        <v>23096254</v>
      </c>
      <c r="D106" s="133" t="str">
        <v>สามชั้นTT(XL)</v>
      </c>
      <c r="E106" s="134">
        <f>IFERROR(SUMIFS('0010'!$Q:$Q,'0010'!$T:$T,$C106),"")</f>
        <v>0</v>
      </c>
      <c r="F106" s="177">
        <f>IFERROR(SUMIFS('สรุปยอดปัน 90%'!G:G,'สรุปยอดปัน 90%'!E:E,C106),"")</f>
        <v>10</v>
      </c>
      <c r="G106" s="178">
        <f>IFERROR(SUMIFS('สรุปยอดปัน 90%'!K:K,'สรุปยอดปัน 90%'!I:I,C106),"")</f>
        <v>860</v>
      </c>
    </row>
    <row r="107" spans="1:7" ht="23.25">
      <c r="A107" s="153" t="str">
        <f>_xlfn.XLOOKUP(D107,Master_สายพาน!D:D,Master_สายพาน!E:E,"")</f>
        <v>Step3</v>
      </c>
      <c r="B107" s="141" t="str">
        <f>_xlfn.XLOOKUP(D107,Master_สายพาน!D:D,Master_สายพาน!B:B,"")</f>
        <v>สามชั้นพิเศษ</v>
      </c>
      <c r="C107" s="132" t="str">
        <f>_xlfn.XLOOKUP(D107,Master_สายพาน!D:D,Master_สายพาน!C:C,"")</f>
        <v>23086968</v>
      </c>
      <c r="D107" s="133" t="str">
        <v>สามชั้นตัดเส้น SIS กก.ละ</v>
      </c>
      <c r="E107" s="134">
        <f>IFERROR(SUMIFS('0010'!$Q:$Q,'0010'!$T:$T,$C107),"")</f>
        <v>0</v>
      </c>
      <c r="F107" s="177">
        <f>IFERROR(SUMIFS('สรุปยอดปัน 90%'!G:G,'สรุปยอดปัน 90%'!E:E,C107),"")</f>
        <v>642</v>
      </c>
      <c r="G107" s="178">
        <f>IFERROR(SUMIFS('สรุปยอดปัน 90%'!K:K,'สรุปยอดปัน 90%'!I:I,C107),"")</f>
        <v>9</v>
      </c>
    </row>
    <row r="108" spans="1:7" ht="23.25">
      <c r="A108" s="153" t="str">
        <f>_xlfn.XLOOKUP(D108,Master_สายพาน!D:D,Master_สายพาน!E:E,"")</f>
        <v>Step3</v>
      </c>
      <c r="B108" s="141" t="str">
        <f>_xlfn.XLOOKUP(D108,Master_สายพาน!D:D,Master_สายพาน!B:B,"")</f>
        <v>สไลด์</v>
      </c>
      <c r="C108" s="132" t="str">
        <f>_xlfn.XLOOKUP(D108,Master_สายพาน!D:D,Master_สายพาน!C:C,"")</f>
        <v>23090975</v>
      </c>
      <c r="D108" s="133" t="str">
        <v>สามชั้นสไลซ์ SIS กก.ละ</v>
      </c>
      <c r="E108" s="134">
        <f>IFERROR(SUMIFS('0010'!$Q:$Q,'0010'!$T:$T,$C108),"")</f>
        <v>3</v>
      </c>
      <c r="F108" s="177">
        <f>IFERROR(SUMIFS('สรุปยอดปัน 90%'!G:G,'สรุปยอดปัน 90%'!E:E,C108),"")</f>
        <v>447</v>
      </c>
      <c r="G108" s="178">
        <f>IFERROR(SUMIFS('สรุปยอดปัน 90%'!K:K,'สรุปยอดปัน 90%'!I:I,C108),"")</f>
        <v>0</v>
      </c>
    </row>
    <row r="109" spans="1:7" ht="23.25">
      <c r="A109" s="153" t="str">
        <f>_xlfn.XLOOKUP(D109,Master_สายพาน!D:D,Master_สายพาน!E:E,"")</f>
        <v>Step3</v>
      </c>
      <c r="B109" s="141" t="str">
        <f>_xlfn.XLOOKUP(D109,Master_สายพาน!D:D,Master_สายพาน!B:B,"")</f>
        <v>สไลด์</v>
      </c>
      <c r="C109" s="132" t="str">
        <f>_xlfn.XLOOKUP(D109,Master_สายพาน!D:D,Master_สายพาน!C:C,"")</f>
        <v>23065143</v>
      </c>
      <c r="D109" s="133" t="str">
        <v>สามชั้นสไลด์</v>
      </c>
      <c r="E109" s="134">
        <f>IFERROR(SUMIFS('0010'!$Q:$Q,'0010'!$T:$T,$C109),"")</f>
        <v>125</v>
      </c>
      <c r="F109" s="177">
        <f>IFERROR(SUMIFS('สรุปยอดปัน 90%'!G:G,'สรุปยอดปัน 90%'!E:E,C109),"")</f>
        <v>0</v>
      </c>
      <c r="G109" s="178">
        <f>IFERROR(SUMIFS('สรุปยอดปัน 90%'!K:K,'สรุปยอดปัน 90%'!I:I,C109),"")</f>
        <v>5</v>
      </c>
    </row>
    <row r="110" spans="1:7" ht="23.25">
      <c r="A110" s="153" t="str">
        <f>_xlfn.XLOOKUP(D110,Master_สายพาน!D:D,Master_สายพาน!E:E,"")</f>
        <v>Step3</v>
      </c>
      <c r="B110" s="141" t="str">
        <f>_xlfn.XLOOKUP(D110,Master_สายพาน!D:D,Master_สายพาน!B:B,"")</f>
        <v>สไลด์</v>
      </c>
      <c r="C110" s="132" t="str">
        <f>_xlfn.XLOOKUP(D110,Master_สายพาน!D:D,Master_สายพาน!C:C,"")</f>
        <v>23109351</v>
      </c>
      <c r="D110" s="133" t="str">
        <v>สามชั้นหมูชีวาสไลซ์(ตรา ยูฟาร์ม)250 กรัม</v>
      </c>
      <c r="E110" s="134">
        <f>IFERROR(SUMIFS('0010'!$Q:$Q,'0010'!$T:$T,$C110),"")</f>
        <v>0.25</v>
      </c>
      <c r="F110" s="177">
        <f>IFERROR(SUMIFS('สรุปยอดปัน 90%'!G:G,'สรุปยอดปัน 90%'!E:E,C110),"")</f>
        <v>1</v>
      </c>
      <c r="G110" s="178">
        <f>IFERROR(SUMIFS('สรุปยอดปัน 90%'!K:K,'สรุปยอดปัน 90%'!I:I,C110),"")</f>
        <v>0</v>
      </c>
    </row>
    <row r="111" spans="1:7" ht="23.25">
      <c r="A111" s="153" t="str">
        <f>_xlfn.XLOOKUP(D111,Master_สายพาน!D:D,Master_สายพาน!E:E,"")</f>
        <v>Step3</v>
      </c>
      <c r="B111" s="141" t="str">
        <f>_xlfn.XLOOKUP(D111,Master_สายพาน!D:D,Master_สายพาน!B:B,"")</f>
        <v>สามชั้นพิเศษ</v>
      </c>
      <c r="C111" s="132" t="str">
        <f>_xlfn.XLOOKUP(D111,Master_สายพาน!D:D,Master_สายพาน!C:C,"")</f>
        <v>23092558</v>
      </c>
      <c r="D111" s="133" t="str">
        <v>สามชั้นหั่นชิ้น (M)</v>
      </c>
      <c r="E111" s="134">
        <f>IFERROR(SUMIFS('0010'!$Q:$Q,'0010'!$T:$T,$C111),"")</f>
        <v>0</v>
      </c>
      <c r="F111" s="177">
        <f>IFERROR(SUMIFS('สรุปยอดปัน 90%'!G:G,'สรุปยอดปัน 90%'!E:E,C111),"")</f>
        <v>50</v>
      </c>
      <c r="G111" s="178">
        <f>IFERROR(SUMIFS('สรุปยอดปัน 90%'!K:K,'สรุปยอดปัน 90%'!I:I,C111),"")</f>
        <v>0</v>
      </c>
    </row>
    <row r="112" spans="1:7" ht="23.25">
      <c r="A112" s="153" t="str">
        <f>_xlfn.XLOOKUP(D112,Master_สายพาน!D:D,Master_สายพาน!E:E,"")</f>
        <v/>
      </c>
      <c r="B112" s="141" t="str">
        <f>_xlfn.XLOOKUP(D112,Master_สายพาน!D:D,Master_สายพาน!B:B,"")</f>
        <v/>
      </c>
      <c r="C112" s="132" t="str">
        <f>_xlfn.XLOOKUP(D112,Master_สายพาน!D:D,Master_สายพาน!C:C,"")</f>
        <v>23082162</v>
      </c>
      <c r="D112" s="133" t="str">
        <v>สุกรชำแหละไม่รวมหัวเครื่องใน #3</v>
      </c>
      <c r="E112" s="134">
        <f>IFERROR(SUMIFS('0010'!$Q:$Q,'0010'!$T:$T,$C112),"")</f>
        <v>0</v>
      </c>
      <c r="F112" s="177">
        <f>IFERROR(SUMIFS('สรุปยอดปัน 90%'!G:G,'สรุปยอดปัน 90%'!E:E,C112),"")</f>
        <v>0</v>
      </c>
      <c r="G112" s="178">
        <f>IFERROR(SUMIFS('สรุปยอดปัน 90%'!K:K,'สรุปยอดปัน 90%'!I:I,C112),"")</f>
        <v>0</v>
      </c>
    </row>
    <row r="113" spans="1:7" ht="23.25">
      <c r="A113" s="153" t="str">
        <f>_xlfn.XLOOKUP(D113,Master_สายพาน!D:D,Master_สายพาน!E:E,"")</f>
        <v/>
      </c>
      <c r="B113" s="141" t="str">
        <f>_xlfn.XLOOKUP(D113,Master_สายพาน!D:D,Master_สายพาน!B:B,"")</f>
        <v/>
      </c>
      <c r="C113" s="132" t="str">
        <f>_xlfn.XLOOKUP(D113,Master_สายพาน!D:D,Master_สายพาน!C:C,"")</f>
        <v>23082156</v>
      </c>
      <c r="D113" s="133" t="str">
        <v>สุกรชำแหละรวมหัวเครื่องใน #3</v>
      </c>
      <c r="E113" s="134">
        <f>IFERROR(SUMIFS('0010'!$Q:$Q,'0010'!$T:$T,$C113),"")</f>
        <v>0</v>
      </c>
      <c r="F113" s="177">
        <f>IFERROR(SUMIFS('สรุปยอดปัน 90%'!G:G,'สรุปยอดปัน 90%'!E:E,C113),"")</f>
        <v>0</v>
      </c>
      <c r="G113" s="178">
        <f>IFERROR(SUMIFS('สรุปยอดปัน 90%'!K:K,'สรุปยอดปัน 90%'!I:I,C113),"")</f>
        <v>0</v>
      </c>
    </row>
    <row r="114" spans="1:7" ht="23.25">
      <c r="A114" s="153" t="str">
        <f>_xlfn.XLOOKUP(D114,Master_สายพาน!D:D,Master_สายพาน!E:E,"")</f>
        <v>Step3</v>
      </c>
      <c r="B114" s="141" t="str">
        <f>_xlfn.XLOOKUP(D114,Master_สายพาน!D:D,Master_สายพาน!B:B,"")</f>
        <v>สะโพกพิเศษ</v>
      </c>
      <c r="C114" s="132" t="str">
        <f>_xlfn.XLOOKUP(D114,Master_สายพาน!D:D,Master_สายพาน!C:C,"")</f>
        <v>23015378</v>
      </c>
      <c r="D114" s="136" t="str">
        <v>หนังสะโพกติดมัน</v>
      </c>
      <c r="E114" s="134">
        <f>IFERROR(SUMIFS('0010'!$Q:$Q,'0010'!$T:$T,$C114),"")</f>
        <v>5.0999999999999996</v>
      </c>
      <c r="F114" s="177">
        <f>IFERROR(SUMIFS('สรุปยอดปัน 90%'!G:G,'สรุปยอดปัน 90%'!E:E,C114),"")</f>
        <v>5</v>
      </c>
      <c r="G114" s="178">
        <f>IFERROR(SUMIFS('สรุปยอดปัน 90%'!K:K,'สรุปยอดปัน 90%'!I:I,C114),"")</f>
        <v>70</v>
      </c>
    </row>
    <row r="115" spans="1:7" ht="23.25">
      <c r="A115" s="153" t="str">
        <f>_xlfn.XLOOKUP(D115,Master_สายพาน!D:D,Master_สายพาน!E:E,"")</f>
        <v>Step3</v>
      </c>
      <c r="B115" s="141" t="str">
        <f>_xlfn.XLOOKUP(D115,Master_สายพาน!D:D,Master_สายพาน!B:B,"")</f>
        <v>สามชั้นพิเศษ</v>
      </c>
      <c r="C115" s="132" t="str">
        <f>_xlfn.XLOOKUP(D115,Master_สายพาน!D:D,Master_สายพาน!C:C,"")</f>
        <v>23000210</v>
      </c>
      <c r="D115" s="136" t="str">
        <v>หนังสามชั้น</v>
      </c>
      <c r="E115" s="134">
        <f>IFERROR(SUMIFS('0010'!$Q:$Q,'0010'!$T:$T,$C115),"")</f>
        <v>21.62</v>
      </c>
      <c r="F115" s="177">
        <f>IFERROR(SUMIFS('สรุปยอดปัน 90%'!G:G,'สรุปยอดปัน 90%'!E:E,C115),"")</f>
        <v>0</v>
      </c>
      <c r="G115" s="178">
        <f>IFERROR(SUMIFS('สรุปยอดปัน 90%'!K:K,'สรุปยอดปัน 90%'!I:I,C115),"")</f>
        <v>5</v>
      </c>
    </row>
    <row r="116" spans="1:7" ht="23.25">
      <c r="A116" s="153" t="str">
        <f>_xlfn.XLOOKUP(D116,Master_สายพาน!D:D,Master_สายพาน!E:E,"")</f>
        <v>Step2</v>
      </c>
      <c r="B116" s="141" t="str">
        <f>_xlfn.XLOOKUP(D116,Master_สายพาน!D:D,Master_สายพาน!B:B,"")</f>
        <v>สามชั้น</v>
      </c>
      <c r="C116" s="132" t="str">
        <f>_xlfn.XLOOKUP(D116,Master_สายพาน!D:D,Master_สายพาน!C:C,"")</f>
        <v>23057687</v>
      </c>
      <c r="D116" s="136" t="str">
        <v>หนังหมูรวมTT</v>
      </c>
      <c r="E116" s="134">
        <f>IFERROR(SUMIFS('0010'!$Q:$Q,'0010'!$T:$T,$C116),"")</f>
        <v>640.94000000000005</v>
      </c>
      <c r="F116" s="177">
        <f>IFERROR(SUMIFS('สรุปยอดปัน 90%'!G:G,'สรุปยอดปัน 90%'!E:E,C116),"")</f>
        <v>0</v>
      </c>
      <c r="G116" s="178">
        <f>IFERROR(SUMIFS('สรุปยอดปัน 90%'!K:K,'สรุปยอดปัน 90%'!I:I,C116),"")</f>
        <v>180</v>
      </c>
    </row>
    <row r="117" spans="1:7" ht="23.25">
      <c r="A117" s="153" t="str">
        <f>_xlfn.XLOOKUP(D117,Master_สายพาน!D:D,Master_สายพาน!E:E,"")</f>
        <v>Step3</v>
      </c>
      <c r="B117" s="141" t="str">
        <f>_xlfn.XLOOKUP(D117,Master_สายพาน!D:D,Master_สายพาน!B:B,"")</f>
        <v>เปิดหมู</v>
      </c>
      <c r="C117" s="132" t="str">
        <f>_xlfn.XLOOKUP(D117,Master_สายพาน!D:D,Master_สายพาน!C:C,"")</f>
        <v>23000175</v>
      </c>
      <c r="D117" s="133" t="str">
        <v>หน้ากากหมู</v>
      </c>
      <c r="E117" s="134">
        <f>IFERROR(SUMIFS('0010'!$Q:$Q,'0010'!$T:$T,$C117),"")</f>
        <v>15.74</v>
      </c>
      <c r="F117" s="177">
        <f>IFERROR(SUMIFS('สรุปยอดปัน 90%'!G:G,'สรุปยอดปัน 90%'!E:E,C117),"")</f>
        <v>0</v>
      </c>
      <c r="G117" s="178">
        <f>IFERROR(SUMIFS('สรุปยอดปัน 90%'!K:K,'สรุปยอดปัน 90%'!I:I,C117),"")</f>
        <v>15</v>
      </c>
    </row>
    <row r="118" spans="1:7" ht="23.25">
      <c r="A118" s="153" t="str">
        <f>_xlfn.XLOOKUP(D118,Master_สายพาน!D:D,Master_สายพาน!E:E,"")</f>
        <v>Step3</v>
      </c>
      <c r="B118" s="141" t="str">
        <f>_xlfn.XLOOKUP(D118,Master_สายพาน!D:D,Master_สายพาน!B:B,"")</f>
        <v>สไลด์</v>
      </c>
      <c r="C118" s="132" t="str">
        <f>_xlfn.XLOOKUP(D118,Master_สายพาน!D:D,Master_สายพาน!C:C,"")</f>
        <v>23095552</v>
      </c>
      <c r="D118" s="133" t="str">
        <v>หน้ากากหมูสไลด์ (SIS) กก. ละ</v>
      </c>
      <c r="E118" s="134">
        <f>IFERROR(SUMIFS('0010'!$Q:$Q,'0010'!$T:$T,$C118),"")</f>
        <v>0</v>
      </c>
      <c r="F118" s="177">
        <f>IFERROR(SUMIFS('สรุปยอดปัน 90%'!G:G,'สรุปยอดปัน 90%'!E:E,C118),"")</f>
        <v>3</v>
      </c>
      <c r="G118" s="178">
        <f>IFERROR(SUMIFS('สรุปยอดปัน 90%'!K:K,'สรุปยอดปัน 90%'!I:I,C118),"")</f>
        <v>0</v>
      </c>
    </row>
    <row r="119" spans="1:7" ht="23.25">
      <c r="A119" s="153" t="str">
        <f>_xlfn.XLOOKUP(D119,Master_สายพาน!D:D,Master_สายพาน!E:E,"")</f>
        <v>Step3</v>
      </c>
      <c r="B119" s="141" t="str">
        <f>_xlfn.XLOOKUP(D119,Master_สายพาน!D:D,Master_สายพาน!B:B,"")</f>
        <v>บด</v>
      </c>
      <c r="C119" s="132" t="str">
        <f>_xlfn.XLOOKUP(D119,Master_สายพาน!D:D,Master_สายพาน!C:C,"")</f>
        <v>23047038</v>
      </c>
      <c r="D119" s="133" t="str">
        <v>หมุบดเบอร์ 1</v>
      </c>
      <c r="E119" s="134">
        <f>IFERROR(SUMIFS('0010'!$Q:$Q,'0010'!$T:$T,$C119),"")</f>
        <v>0</v>
      </c>
      <c r="F119" s="177">
        <f>IFERROR(SUMIFS('สรุปยอดปัน 90%'!G:G,'สรุปยอดปัน 90%'!E:E,C119),"")</f>
        <v>5</v>
      </c>
      <c r="G119" s="178">
        <f>IFERROR(SUMIFS('สรุปยอดปัน 90%'!K:K,'สรุปยอดปัน 90%'!I:I,C119),"")</f>
        <v>0</v>
      </c>
    </row>
    <row r="120" spans="1:7" ht="23.25">
      <c r="A120" s="153" t="str">
        <f>_xlfn.XLOOKUP(D120,Master_สายพาน!D:D,Master_สายพาน!E:E,"")</f>
        <v/>
      </c>
      <c r="B120" s="141" t="str">
        <f>_xlfn.XLOOKUP(D120,Master_สายพาน!D:D,Master_สายพาน!B:B,"")</f>
        <v/>
      </c>
      <c r="C120" s="132" t="str">
        <f>_xlfn.XLOOKUP(D120,Master_สายพาน!D:D,Master_สายพาน!C:C,"")</f>
        <v>23107176</v>
      </c>
      <c r="D120" s="133" t="str">
        <v>หมูเด้งปรุงรสพร้อมปรุง (SPC) 1kg-F</v>
      </c>
      <c r="E120" s="134">
        <f>IFERROR(SUMIFS('0010'!$Q:$Q,'0010'!$T:$T,$C120),"")</f>
        <v>0</v>
      </c>
      <c r="F120" s="177">
        <f>IFERROR(SUMIFS('สรุปยอดปัน 90%'!G:G,'สรุปยอดปัน 90%'!E:E,C120),"")</f>
        <v>0</v>
      </c>
      <c r="G120" s="178">
        <f>IFERROR(SUMIFS('สรุปยอดปัน 90%'!K:K,'สรุปยอดปัน 90%'!I:I,C120),"")</f>
        <v>10</v>
      </c>
    </row>
    <row r="121" spans="1:7" ht="23.25">
      <c r="A121" s="153" t="str">
        <f>_xlfn.XLOOKUP(D121,Master_สายพาน!D:D,Master_สายพาน!E:E,"")</f>
        <v/>
      </c>
      <c r="B121" s="141" t="str">
        <f>_xlfn.XLOOKUP(D121,Master_สายพาน!D:D,Master_สายพาน!B:B,"")</f>
        <v/>
      </c>
      <c r="C121" s="132" t="str">
        <f>_xlfn.XLOOKUP(D121,Master_สายพาน!D:D,Master_สายพาน!C:C,"")</f>
        <v>23068096</v>
      </c>
      <c r="D121" s="133" t="str">
        <v>หมูชำแหละ รวมหัวเครื่องใน</v>
      </c>
      <c r="E121" s="134">
        <f>IFERROR(SUMIFS('0010'!$Q:$Q,'0010'!$T:$T,$C121),"")</f>
        <v>0</v>
      </c>
      <c r="F121" s="177">
        <f>IFERROR(SUMIFS('สรุปยอดปัน 90%'!G:G,'สรุปยอดปัน 90%'!E:E,C121),"")</f>
        <v>0</v>
      </c>
      <c r="G121" s="178">
        <f>IFERROR(SUMIFS('สรุปยอดปัน 90%'!K:K,'สรุปยอดปัน 90%'!I:I,C121),"")</f>
        <v>0</v>
      </c>
    </row>
    <row r="122" spans="1:7" ht="23.25">
      <c r="A122" s="153" t="str">
        <f>_xlfn.XLOOKUP(D122,Master_สายพาน!D:D,Master_สายพาน!E:E,"")</f>
        <v/>
      </c>
      <c r="B122" s="141" t="str">
        <f>_xlfn.XLOOKUP(D122,Master_สายพาน!D:D,Master_สายพาน!B:B,"")</f>
        <v/>
      </c>
      <c r="C122" s="132" t="str">
        <f>_xlfn.XLOOKUP(D122,Master_สายพาน!D:D,Master_สายพาน!C:C,"")</f>
        <v>23106505</v>
      </c>
      <c r="D122" s="133" t="str">
        <v>หมูชำแหละ รวมหัวเครื่องใน(P)</v>
      </c>
      <c r="E122" s="134">
        <f>IFERROR(SUMIFS('0010'!$Q:$Q,'0010'!$T:$T,$C122),"")</f>
        <v>0</v>
      </c>
      <c r="F122" s="177">
        <f>IFERROR(SUMIFS('สรุปยอดปัน 90%'!G:G,'สรุปยอดปัน 90%'!E:E,C122),"")</f>
        <v>0</v>
      </c>
      <c r="G122" s="178">
        <f>IFERROR(SUMIFS('สรุปยอดปัน 90%'!K:K,'สรุปยอดปัน 90%'!I:I,C122),"")</f>
        <v>0</v>
      </c>
    </row>
    <row r="123" spans="1:7" ht="23.25">
      <c r="A123" s="153" t="str">
        <f>_xlfn.XLOOKUP(D123,Master_สายพาน!D:D,Master_สายพาน!E:E,"")</f>
        <v/>
      </c>
      <c r="B123" s="141" t="str">
        <f>_xlfn.XLOOKUP(D123,Master_สายพาน!D:D,Master_สายพาน!B:B,"")</f>
        <v/>
      </c>
      <c r="C123" s="132" t="str">
        <f>_xlfn.XLOOKUP(D123,Master_สายพาน!D:D,Master_สายพาน!C:C,"")</f>
        <v>23068097</v>
      </c>
      <c r="D123" s="133" t="str">
        <v>หมูชำแหละไม่รวมหัวเครื่องใน</v>
      </c>
      <c r="E123" s="134">
        <f>IFERROR(SUMIFS('0010'!$Q:$Q,'0010'!$T:$T,$C123),"")</f>
        <v>0</v>
      </c>
      <c r="F123" s="177">
        <f>IFERROR(SUMIFS('สรุปยอดปัน 90%'!G:G,'สรุปยอดปัน 90%'!E:E,C123),"")</f>
        <v>0</v>
      </c>
      <c r="G123" s="178">
        <f>IFERROR(SUMIFS('สรุปยอดปัน 90%'!K:K,'สรุปยอดปัน 90%'!I:I,C123),"")</f>
        <v>0</v>
      </c>
    </row>
    <row r="124" spans="1:7" ht="23.25">
      <c r="A124" s="153" t="str">
        <f>_xlfn.XLOOKUP(D124,Master_สายพาน!D:D,Master_สายพาน!E:E,"")</f>
        <v/>
      </c>
      <c r="B124" s="141" t="str">
        <f>_xlfn.XLOOKUP(D124,Master_สายพาน!D:D,Master_สายพาน!B:B,"")</f>
        <v/>
      </c>
      <c r="C124" s="132" t="str">
        <f>_xlfn.XLOOKUP(D124,Master_สายพาน!D:D,Master_สายพาน!C:C,"")</f>
        <v>23106506</v>
      </c>
      <c r="D124" s="133" t="str">
        <v>หมูชำแหละไม่รวมหัวเครื่องใน(P)</v>
      </c>
      <c r="E124" s="134">
        <f>IFERROR(SUMIFS('0010'!$Q:$Q,'0010'!$T:$T,$C124),"")</f>
        <v>0</v>
      </c>
      <c r="F124" s="177">
        <f>IFERROR(SUMIFS('สรุปยอดปัน 90%'!G:G,'สรุปยอดปัน 90%'!E:E,C124),"")</f>
        <v>0</v>
      </c>
      <c r="G124" s="178">
        <f>IFERROR(SUMIFS('สรุปยอดปัน 90%'!K:K,'สรุปยอดปัน 90%'!I:I,C124),"")</f>
        <v>0</v>
      </c>
    </row>
    <row r="125" spans="1:7" ht="23.25">
      <c r="A125" s="153" t="str">
        <f>_xlfn.XLOOKUP(D125,Master_สายพาน!D:D,Master_สายพาน!E:E,"")</f>
        <v/>
      </c>
      <c r="B125" s="141" t="str">
        <f>_xlfn.XLOOKUP(D125,Master_สายพาน!D:D,Master_สายพาน!B:B,"")</f>
        <v/>
      </c>
      <c r="C125" s="132" t="str">
        <f>_xlfn.XLOOKUP(D125,Master_สายพาน!D:D,Master_สายพาน!C:C,"")</f>
        <v>23082276</v>
      </c>
      <c r="D125" s="133" t="str">
        <v>หมูชำแหละซี่โครงไม่รวมหัวเครื่องใน</v>
      </c>
      <c r="E125" s="134">
        <f>IFERROR(SUMIFS('0010'!$Q:$Q,'0010'!$T:$T,$C125),"")</f>
        <v>0</v>
      </c>
      <c r="F125" s="177">
        <f>IFERROR(SUMIFS('สรุปยอดปัน 90%'!G:G,'สรุปยอดปัน 90%'!E:E,C125),"")</f>
        <v>0</v>
      </c>
      <c r="G125" s="178">
        <f>IFERROR(SUMIFS('สรุปยอดปัน 90%'!K:K,'สรุปยอดปัน 90%'!I:I,C125),"")</f>
        <v>0</v>
      </c>
    </row>
    <row r="126" spans="1:7" ht="23.25">
      <c r="A126" s="153" t="str">
        <f>_xlfn.XLOOKUP(D126,Master_สายพาน!D:D,Master_สายพาน!E:E,"")</f>
        <v/>
      </c>
      <c r="B126" s="141" t="str">
        <f>_xlfn.XLOOKUP(D126,Master_สายพาน!D:D,Master_สายพาน!B:B,"")</f>
        <v/>
      </c>
      <c r="C126" s="132" t="str">
        <f>_xlfn.XLOOKUP(D126,Master_สายพาน!D:D,Master_สายพาน!C:C,"")</f>
        <v>23109455</v>
      </c>
      <c r="D126" s="133" t="str">
        <v>หมูชำแหละซี่โครงไม่รวมหัวเครื่องใน#3</v>
      </c>
      <c r="E126" s="134">
        <f>IFERROR(SUMIFS('0010'!$Q:$Q,'0010'!$T:$T,$C126),"")</f>
        <v>0</v>
      </c>
      <c r="F126" s="177">
        <f>IFERROR(SUMIFS('สรุปยอดปัน 90%'!G:G,'สรุปยอดปัน 90%'!E:E,C126),"")</f>
        <v>0</v>
      </c>
      <c r="G126" s="178">
        <f>IFERROR(SUMIFS('สรุปยอดปัน 90%'!K:K,'สรุปยอดปัน 90%'!I:I,C126),"")</f>
        <v>0</v>
      </c>
    </row>
    <row r="127" spans="1:7" ht="23.25">
      <c r="A127" s="153" t="str">
        <f>_xlfn.XLOOKUP(D127,Master_สายพาน!D:D,Master_สายพาน!E:E,"")</f>
        <v/>
      </c>
      <c r="B127" s="141" t="str">
        <f>_xlfn.XLOOKUP(D127,Master_สายพาน!D:D,Master_สายพาน!B:B,"")</f>
        <v/>
      </c>
      <c r="C127" s="132" t="str">
        <f>_xlfn.XLOOKUP(D127,Master_สายพาน!D:D,Master_สายพาน!C:C,"")</f>
        <v>23082275</v>
      </c>
      <c r="D127" s="133" t="str">
        <v>หมูชำแหละซี่โครงรวมหัวเครื่องใน</v>
      </c>
      <c r="E127" s="134">
        <f>IFERROR(SUMIFS('0010'!$Q:$Q,'0010'!$T:$T,$C127),"")</f>
        <v>0</v>
      </c>
      <c r="F127" s="177">
        <f>IFERROR(SUMIFS('สรุปยอดปัน 90%'!G:G,'สรุปยอดปัน 90%'!E:E,C127),"")</f>
        <v>0</v>
      </c>
      <c r="G127" s="178">
        <f>IFERROR(SUMIFS('สรุปยอดปัน 90%'!K:K,'สรุปยอดปัน 90%'!I:I,C127),"")</f>
        <v>0</v>
      </c>
    </row>
    <row r="128" spans="1:7" ht="23.25">
      <c r="A128" s="153" t="str">
        <f>_xlfn.XLOOKUP(D128,Master_สายพาน!D:D,Master_สายพาน!E:E,"")</f>
        <v/>
      </c>
      <c r="B128" s="141" t="str">
        <f>_xlfn.XLOOKUP(D128,Master_สายพาน!D:D,Master_สายพาน!B:B,"")</f>
        <v/>
      </c>
      <c r="C128" s="132" t="str">
        <f>_xlfn.XLOOKUP(D128,Master_สายพาน!D:D,Master_สายพาน!C:C,"")</f>
        <v>23068101</v>
      </c>
      <c r="D128" s="133" t="str">
        <v>หมูชิ้นส่วน 18 ชิ้นไม่รวมหัวเครื่องใน</v>
      </c>
      <c r="E128" s="134">
        <f>IFERROR(SUMIFS('0010'!$Q:$Q,'0010'!$T:$T,$C128),"")</f>
        <v>0</v>
      </c>
      <c r="F128" s="177">
        <f>IFERROR(SUMIFS('สรุปยอดปัน 90%'!G:G,'สรุปยอดปัน 90%'!E:E,C128),"")</f>
        <v>0</v>
      </c>
      <c r="G128" s="178">
        <f>IFERROR(SUMIFS('สรุปยอดปัน 90%'!K:K,'สรุปยอดปัน 90%'!I:I,C128),"")</f>
        <v>0</v>
      </c>
    </row>
    <row r="129" spans="1:7" ht="23.25">
      <c r="A129" s="153" t="str">
        <f>_xlfn.XLOOKUP(D129,Master_สายพาน!D:D,Master_สายพาน!E:E,"")</f>
        <v/>
      </c>
      <c r="B129" s="141" t="str">
        <f>_xlfn.XLOOKUP(D129,Master_สายพาน!D:D,Master_สายพาน!B:B,"")</f>
        <v/>
      </c>
      <c r="C129" s="132" t="str">
        <f>_xlfn.XLOOKUP(D129,Master_สายพาน!D:D,Master_สายพาน!C:C,"")</f>
        <v>23106552</v>
      </c>
      <c r="D129" s="133" t="str">
        <v>หมูชิ้นส่วน ไม่รวมหัวเครื่องใน (P)</v>
      </c>
      <c r="E129" s="134">
        <f>IFERROR(SUMIFS('0010'!$Q:$Q,'0010'!$T:$T,$C129),"")</f>
        <v>0</v>
      </c>
      <c r="F129" s="177">
        <f>IFERROR(SUMIFS('สรุปยอดปัน 90%'!G:G,'สรุปยอดปัน 90%'!E:E,C129),"")</f>
        <v>0</v>
      </c>
      <c r="G129" s="178">
        <f>IFERROR(SUMIFS('สรุปยอดปัน 90%'!K:K,'สรุปยอดปัน 90%'!I:I,C129),"")</f>
        <v>0</v>
      </c>
    </row>
    <row r="130" spans="1:7" ht="23.25">
      <c r="A130" s="153" t="str">
        <f>_xlfn.XLOOKUP(D130,Master_สายพาน!D:D,Master_สายพาน!E:E,"")</f>
        <v/>
      </c>
      <c r="B130" s="141" t="str">
        <f>_xlfn.XLOOKUP(D130,Master_สายพาน!D:D,Master_สายพาน!B:B,"")</f>
        <v/>
      </c>
      <c r="C130" s="132" t="str">
        <f>_xlfn.XLOOKUP(D130,Master_สายพาน!D:D,Master_สายพาน!C:C,"")</f>
        <v>23068099</v>
      </c>
      <c r="D130" s="136" t="str">
        <v>หมูชิ้นส่วนไม่รวมหัวเครื่องใน</v>
      </c>
      <c r="E130" s="134">
        <f>IFERROR(SUMIFS('0010'!$Q:$Q,'0010'!$T:$T,$C130),"")</f>
        <v>0</v>
      </c>
      <c r="F130" s="177">
        <f>IFERROR(SUMIFS('สรุปยอดปัน 90%'!G:G,'สรุปยอดปัน 90%'!E:E,C130),"")</f>
        <v>0</v>
      </c>
      <c r="G130" s="178">
        <f>IFERROR(SUMIFS('สรุปยอดปัน 90%'!K:K,'สรุปยอดปัน 90%'!I:I,C130),"")</f>
        <v>0</v>
      </c>
    </row>
    <row r="131" spans="1:7" ht="23.25">
      <c r="A131" s="153" t="str">
        <f>_xlfn.XLOOKUP(D131,Master_สายพาน!D:D,Master_สายพาน!E:E,"")</f>
        <v/>
      </c>
      <c r="B131" s="141" t="str">
        <f>_xlfn.XLOOKUP(D131,Master_สายพาน!D:D,Master_สายพาน!B:B,"")</f>
        <v/>
      </c>
      <c r="C131" s="132" t="str">
        <f>_xlfn.XLOOKUP(D131,Master_สายพาน!D:D,Master_สายพาน!C:C,"")</f>
        <v>23068098</v>
      </c>
      <c r="D131" s="136" t="str">
        <v>หมูชิ้นส่วนรวมหัวเครื่องใน</v>
      </c>
      <c r="E131" s="134">
        <f>IFERROR(SUMIFS('0010'!$Q:$Q,'0010'!$T:$T,$C131),"")</f>
        <v>0</v>
      </c>
      <c r="F131" s="177">
        <f>IFERROR(SUMIFS('สรุปยอดปัน 90%'!G:G,'สรุปยอดปัน 90%'!E:E,C131),"")</f>
        <v>0</v>
      </c>
      <c r="G131" s="178">
        <f>IFERROR(SUMIFS('สรุปยอดปัน 90%'!K:K,'สรุปยอดปัน 90%'!I:I,C131),"")</f>
        <v>0</v>
      </c>
    </row>
    <row r="132" spans="1:7" ht="23.25">
      <c r="A132" s="153" t="str">
        <f>_xlfn.XLOOKUP(D132,Master_สายพาน!D:D,Master_สายพาน!E:E,"")</f>
        <v>Step3</v>
      </c>
      <c r="B132" s="141" t="str">
        <f>_xlfn.XLOOKUP(D132,Master_สายพาน!D:D,Master_สายพาน!B:B,"")</f>
        <v>บด</v>
      </c>
      <c r="C132" s="132" t="str">
        <f>_xlfn.XLOOKUP(D132,Master_สายพาน!D:D,Master_สายพาน!C:C,"")</f>
        <v>23109359</v>
      </c>
      <c r="D132" s="136" t="str">
        <v>หมูชีวาบด (ตรา ยูฟาร์ม) 400 กรัม</v>
      </c>
      <c r="E132" s="134">
        <f>IFERROR(SUMIFS('0010'!$Q:$Q,'0010'!$T:$T,$C132),"")</f>
        <v>0</v>
      </c>
      <c r="F132" s="177">
        <f>IFERROR(SUMIFS('สรุปยอดปัน 90%'!G:G,'สรุปยอดปัน 90%'!E:E,C132),"")</f>
        <v>1.6</v>
      </c>
      <c r="G132" s="178">
        <f>IFERROR(SUMIFS('สรุปยอดปัน 90%'!K:K,'สรุปยอดปัน 90%'!I:I,C132),"")</f>
        <v>0</v>
      </c>
    </row>
    <row r="133" spans="1:7" ht="23.25">
      <c r="A133" s="153" t="str">
        <f>_xlfn.XLOOKUP(D133,Master_สายพาน!D:D,Master_สายพาน!E:E,"")</f>
        <v/>
      </c>
      <c r="B133" s="141" t="str">
        <f>_xlfn.XLOOKUP(D133,Master_สายพาน!D:D,Master_สายพาน!B:B,"")</f>
        <v/>
      </c>
      <c r="C133" s="132" t="str">
        <f>_xlfn.XLOOKUP(D133,Master_สายพาน!D:D,Master_สายพาน!C:C,"")</f>
        <v>23067917</v>
      </c>
      <c r="D133" s="136" t="str">
        <v>หมูซีก (1 ซีก)</v>
      </c>
      <c r="E133" s="134">
        <f>IFERROR(SUMIFS('0010'!$Q:$Q,'0010'!$T:$T,$C133),"")</f>
        <v>0</v>
      </c>
      <c r="F133" s="177">
        <f>IFERROR(SUMIFS('สรุปยอดปัน 90%'!G:G,'สรุปยอดปัน 90%'!E:E,C133),"")</f>
        <v>0</v>
      </c>
      <c r="G133" s="178">
        <f>IFERROR(SUMIFS('สรุปยอดปัน 90%'!K:K,'สรุปยอดปัน 90%'!I:I,C133),"")</f>
        <v>0</v>
      </c>
    </row>
    <row r="134" spans="1:7" ht="23.25">
      <c r="A134" s="153" t="str">
        <f>_xlfn.XLOOKUP(D134,Master_สายพาน!D:D,Master_สายพาน!E:E,"")</f>
        <v/>
      </c>
      <c r="B134" s="141" t="str">
        <f>_xlfn.XLOOKUP(D134,Master_สายพาน!D:D,Master_สายพาน!B:B,"")</f>
        <v/>
      </c>
      <c r="C134" s="132" t="str">
        <f>_xlfn.XLOOKUP(D134,Master_สายพาน!D:D,Master_สายพาน!C:C,"")</f>
        <v>23089920</v>
      </c>
      <c r="D134" s="136" t="str">
        <v>หมูนุ่มปรุงรส(SPC)_B2C 1 กก.-F</v>
      </c>
      <c r="E134" s="134">
        <f>IFERROR(SUMIFS('0010'!$Q:$Q,'0010'!$T:$T,$C134),"")</f>
        <v>0</v>
      </c>
      <c r="F134" s="177">
        <f>IFERROR(SUMIFS('สรุปยอดปัน 90%'!G:G,'สรุปยอดปัน 90%'!E:E,C134),"")</f>
        <v>0</v>
      </c>
      <c r="G134" s="178">
        <f>IFERROR(SUMIFS('สรุปยอดปัน 90%'!K:K,'สรุปยอดปัน 90%'!I:I,C134),"")</f>
        <v>20</v>
      </c>
    </row>
    <row r="135" spans="1:7" ht="23.25">
      <c r="A135" s="153" t="str">
        <f>_xlfn.XLOOKUP(D135,Master_สายพาน!D:D,Master_สายพาน!E:E,"")</f>
        <v/>
      </c>
      <c r="B135" s="141" t="str">
        <f>_xlfn.XLOOKUP(D135,Master_สายพาน!D:D,Master_สายพาน!B:B,"")</f>
        <v/>
      </c>
      <c r="C135" s="132" t="str">
        <f>_xlfn.XLOOKUP(D135,Master_สายพาน!D:D,Master_สายพาน!C:C,"")</f>
        <v>23089913</v>
      </c>
      <c r="D135" s="136" t="str">
        <v>หมูนุ่มปรุงรสน้ำมันงา(SPC)_B2C 1 กก.-F</v>
      </c>
      <c r="E135" s="134">
        <f>IFERROR(SUMIFS('0010'!$Q:$Q,'0010'!$T:$T,$C135),"")</f>
        <v>0</v>
      </c>
      <c r="F135" s="177">
        <f>IFERROR(SUMIFS('สรุปยอดปัน 90%'!G:G,'สรุปยอดปัน 90%'!E:E,C135),"")</f>
        <v>0</v>
      </c>
      <c r="G135" s="178">
        <f>IFERROR(SUMIFS('สรุปยอดปัน 90%'!K:K,'สรุปยอดปัน 90%'!I:I,C135),"")</f>
        <v>0</v>
      </c>
    </row>
    <row r="136" spans="1:7" ht="23.25">
      <c r="A136" s="153" t="str">
        <f>_xlfn.XLOOKUP(D136,Master_สายพาน!D:D,Master_สายพาน!E:E,"")</f>
        <v/>
      </c>
      <c r="B136" s="141" t="str">
        <f>_xlfn.XLOOKUP(D136,Master_สายพาน!D:D,Master_สายพาน!B:B,"")</f>
        <v/>
      </c>
      <c r="C136" s="132" t="str">
        <f>_xlfn.XLOOKUP(D136,Master_สายพาน!D:D,Master_สายพาน!C:C,"")</f>
        <v>23089906</v>
      </c>
      <c r="D136" s="136" t="str">
        <v>หมูนุ่มปรุงรสพริกไทยดำ(SPC)_B2C 1 กก.-F</v>
      </c>
      <c r="E136" s="134">
        <f>IFERROR(SUMIFS('0010'!$Q:$Q,'0010'!$T:$T,$C136),"")</f>
        <v>0</v>
      </c>
      <c r="F136" s="177">
        <f>IFERROR(SUMIFS('สรุปยอดปัน 90%'!G:G,'สรุปยอดปัน 90%'!E:E,C136),"")</f>
        <v>0</v>
      </c>
      <c r="G136" s="178">
        <f>IFERROR(SUMIFS('สรุปยอดปัน 90%'!K:K,'สรุปยอดปัน 90%'!I:I,C136),"")</f>
        <v>10</v>
      </c>
    </row>
    <row r="137" spans="1:7" ht="23.25">
      <c r="A137" s="153" t="str">
        <f>_xlfn.XLOOKUP(D137,Master_สายพาน!D:D,Master_สายพาน!E:E,"")</f>
        <v/>
      </c>
      <c r="B137" s="141" t="str">
        <f>_xlfn.XLOOKUP(D137,Master_สายพาน!D:D,Master_สายพาน!B:B,"")</f>
        <v/>
      </c>
      <c r="C137" s="132" t="str">
        <f>_xlfn.XLOOKUP(D137,Master_สายพาน!D:D,Master_สายพาน!C:C,"")</f>
        <v>23103841</v>
      </c>
      <c r="D137" s="136" t="str">
        <v>หมูนุ่มปรุงรสสูตร2(SPC) 1000ก-F</v>
      </c>
      <c r="E137" s="134">
        <f>IFERROR(SUMIFS('0010'!$Q:$Q,'0010'!$T:$T,$C137),"")</f>
        <v>0</v>
      </c>
      <c r="F137" s="177">
        <f>IFERROR(SUMIFS('สรุปยอดปัน 90%'!G:G,'สรุปยอดปัน 90%'!E:E,C137),"")</f>
        <v>0</v>
      </c>
      <c r="G137" s="178">
        <f>IFERROR(SUMIFS('สรุปยอดปัน 90%'!K:K,'สรุปยอดปัน 90%'!I:I,C137),"")</f>
        <v>10</v>
      </c>
    </row>
    <row r="138" spans="1:7" ht="23.25">
      <c r="A138" s="153" t="str">
        <f>_xlfn.XLOOKUP(D138,Master_สายพาน!D:D,Master_สายพาน!E:E,"")</f>
        <v>Step3</v>
      </c>
      <c r="B138" s="141" t="str">
        <f>_xlfn.XLOOKUP(D138,Master_สายพาน!D:D,Master_สายพาน!B:B,"")</f>
        <v>บด</v>
      </c>
      <c r="C138" s="132" t="str">
        <f>_xlfn.XLOOKUP(D138,Master_สายพาน!D:D,Master_สายพาน!C:C,"")</f>
        <v>23090969</v>
      </c>
      <c r="D138" s="136" t="str">
        <v>หมูบด SIS กก.ละ</v>
      </c>
      <c r="E138" s="134">
        <f>IFERROR(SUMIFS('0010'!$Q:$Q,'0010'!$T:$T,$C138),"")</f>
        <v>0</v>
      </c>
      <c r="F138" s="177">
        <f>IFERROR(SUMIFS('สรุปยอดปัน 90%'!G:G,'สรุปยอดปัน 90%'!E:E,C138),"")</f>
        <v>93</v>
      </c>
      <c r="G138" s="178">
        <f>IFERROR(SUMIFS('สรุปยอดปัน 90%'!K:K,'สรุปยอดปัน 90%'!I:I,C138),"")</f>
        <v>0</v>
      </c>
    </row>
    <row r="139" spans="1:7" ht="23.25">
      <c r="A139" s="153" t="str">
        <f>_xlfn.XLOOKUP(D139,Master_สายพาน!D:D,Master_สายพาน!E:E,"")</f>
        <v>Step3</v>
      </c>
      <c r="B139" s="141" t="str">
        <f>_xlfn.XLOOKUP(D139,Master_สายพาน!D:D,Master_สายพาน!B:B,"")</f>
        <v>บด</v>
      </c>
      <c r="C139" s="132" t="str">
        <f>_xlfn.XLOOKUP(D139,Master_สายพาน!D:D,Master_สายพาน!C:C,"")</f>
        <v>23057698</v>
      </c>
      <c r="D139" s="136" t="str">
        <v>หมูบดTT</v>
      </c>
      <c r="E139" s="134">
        <f>IFERROR(SUMIFS('0010'!$Q:$Q,'0010'!$T:$T,$C139),"")</f>
        <v>80</v>
      </c>
      <c r="F139" s="177">
        <f>IFERROR(SUMIFS('สรุปยอดปัน 90%'!G:G,'สรุปยอดปัน 90%'!E:E,C139),"")</f>
        <v>610</v>
      </c>
      <c r="G139" s="178">
        <f>IFERROR(SUMIFS('สรุปยอดปัน 90%'!K:K,'สรุปยอดปัน 90%'!I:I,C139),"")</f>
        <v>550</v>
      </c>
    </row>
    <row r="140" spans="1:7" ht="23.25">
      <c r="A140" s="153" t="str">
        <f>_xlfn.XLOOKUP(D140,Master_สายพาน!D:D,Master_สายพาน!E:E,"")</f>
        <v>Step3</v>
      </c>
      <c r="B140" s="141" t="str">
        <f>_xlfn.XLOOKUP(D140,Master_สายพาน!D:D,Master_สายพาน!B:B,"")</f>
        <v>บด</v>
      </c>
      <c r="C140" s="132" t="str">
        <f>_xlfn.XLOOKUP(D140,Master_สายพาน!D:D,Master_สายพาน!C:C,"")</f>
        <v>23039556</v>
      </c>
      <c r="D140" s="136" t="str">
        <v>หมูบดปนมัน 30 %</v>
      </c>
      <c r="E140" s="134">
        <f>IFERROR(SUMIFS('0010'!$Q:$Q,'0010'!$T:$T,$C140),"")</f>
        <v>40</v>
      </c>
      <c r="F140" s="177">
        <f>IFERROR(SUMIFS('สรุปยอดปัน 90%'!G:G,'สรุปยอดปัน 90%'!E:E,C140),"")</f>
        <v>2045</v>
      </c>
      <c r="G140" s="178">
        <f>IFERROR(SUMIFS('สรุปยอดปัน 90%'!K:K,'สรุปยอดปัน 90%'!I:I,C140),"")</f>
        <v>30</v>
      </c>
    </row>
    <row r="141" spans="1:7" ht="23.25">
      <c r="A141" s="153" t="str">
        <f>_xlfn.XLOOKUP(D141,Master_สายพาน!D:D,Master_สายพาน!E:E,"")</f>
        <v>Step3</v>
      </c>
      <c r="B141" s="141" t="str">
        <f>_xlfn.XLOOKUP(D141,Master_สายพาน!D:D,Master_สายพาน!B:B,"")</f>
        <v>บด</v>
      </c>
      <c r="C141" s="132" t="str">
        <f>_xlfn.XLOOKUP(D141,Master_สายพาน!D:D,Master_สายพาน!C:C,"")</f>
        <v>23025552</v>
      </c>
      <c r="D141" s="136" t="str">
        <v>หมูบดอนามัยซีพี 500 กรัม</v>
      </c>
      <c r="E141" s="134">
        <f>IFERROR(SUMIFS('0010'!$Q:$Q,'0010'!$T:$T,$C141),"")</f>
        <v>0</v>
      </c>
      <c r="F141" s="177">
        <f>IFERROR(SUMIFS('สรุปยอดปัน 90%'!G:G,'สรุปยอดปัน 90%'!E:E,C141),"")</f>
        <v>2</v>
      </c>
      <c r="G141" s="178">
        <f>IFERROR(SUMIFS('สรุปยอดปัน 90%'!K:K,'สรุปยอดปัน 90%'!I:I,C141),"")</f>
        <v>0</v>
      </c>
    </row>
    <row r="142" spans="1:7" ht="23.25">
      <c r="A142" s="153" t="str">
        <f>_xlfn.XLOOKUP(D142,Master_สายพาน!D:D,Master_สายพาน!E:E,"")</f>
        <v>Step3</v>
      </c>
      <c r="B142" s="141" t="str">
        <f>_xlfn.XLOOKUP(D142,Master_สายพาน!D:D,Master_สายพาน!B:B,"")</f>
        <v>สามชั้นพิเศษ</v>
      </c>
      <c r="C142" s="132" t="str">
        <f>_xlfn.XLOOKUP(D142,Master_สายพาน!D:D,Master_สายพาน!C:C,"")</f>
        <v>23028072</v>
      </c>
      <c r="D142" s="136" t="str">
        <v>หมูสามชั้นสไลซ์อนามัยซีพี 1000 กรัม</v>
      </c>
      <c r="E142" s="134">
        <f>IFERROR(SUMIFS('0010'!$Q:$Q,'0010'!$T:$T,$C142),"")</f>
        <v>0</v>
      </c>
      <c r="F142" s="177">
        <f>IFERROR(SUMIFS('สรุปยอดปัน 90%'!G:G,'สรุปยอดปัน 90%'!E:E,C142),"")</f>
        <v>1</v>
      </c>
      <c r="G142" s="178">
        <f>IFERROR(SUMIFS('สรุปยอดปัน 90%'!K:K,'สรุปยอดปัน 90%'!I:I,C142),"")</f>
        <v>0</v>
      </c>
    </row>
    <row r="143" spans="1:7" ht="23.25">
      <c r="A143" s="153" t="str">
        <f>_xlfn.XLOOKUP(D143,Master_สายพาน!D:D,Master_สายพาน!E:E,"")</f>
        <v>Step3</v>
      </c>
      <c r="B143" s="141" t="str">
        <f>_xlfn.XLOOKUP(D143,Master_สายพาน!D:D,Master_สายพาน!B:B,"")</f>
        <v>สามชั้นพิเศษ</v>
      </c>
      <c r="C143" s="132" t="str">
        <f>_xlfn.XLOOKUP(D143,Master_สายพาน!D:D,Master_สายพาน!C:C,"")</f>
        <v>23028092</v>
      </c>
      <c r="D143" s="136" t="str">
        <v>หมูสามชั้นสไลซ์อนามัยซีพี 500 กรัม</v>
      </c>
      <c r="E143" s="134">
        <f>IFERROR(SUMIFS('0010'!$Q:$Q,'0010'!$T:$T,$C143),"")</f>
        <v>0</v>
      </c>
      <c r="F143" s="177">
        <f>IFERROR(SUMIFS('สรุปยอดปัน 90%'!G:G,'สรุปยอดปัน 90%'!E:E,C143),"")</f>
        <v>1.5</v>
      </c>
      <c r="G143" s="178">
        <f>IFERROR(SUMIFS('สรุปยอดปัน 90%'!K:K,'สรุปยอดปัน 90%'!I:I,C143),"")</f>
        <v>0</v>
      </c>
    </row>
    <row r="144" spans="1:7" ht="23.25">
      <c r="A144" s="153" t="str">
        <f>_xlfn.XLOOKUP(D144,Master_สายพาน!D:D,Master_สายพาน!E:E,"")</f>
        <v>Step1</v>
      </c>
      <c r="B144" s="141" t="str">
        <f>_xlfn.XLOOKUP(D144,Master_สายพาน!D:D,Master_สายพาน!B:B,"")</f>
        <v>เปิดหมู</v>
      </c>
      <c r="C144" s="132" t="str">
        <f>_xlfn.XLOOKUP(D144,Master_สายพาน!D:D,Master_สายพาน!C:C,"")</f>
        <v>23081187</v>
      </c>
      <c r="D144" s="136" t="str">
        <v>หัวเบอร์ 1</v>
      </c>
      <c r="E144" s="134">
        <f>IFERROR(SUMIFS('0010'!$Q:$Q,'0010'!$T:$T,$C144),"")</f>
        <v>0</v>
      </c>
      <c r="F144" s="177">
        <f>IFERROR(SUMIFS('สรุปยอดปัน 90%'!G:G,'สรุปยอดปัน 90%'!E:E,C144),"")</f>
        <v>0</v>
      </c>
      <c r="G144" s="178">
        <f>IFERROR(SUMIFS('สรุปยอดปัน 90%'!K:K,'สรุปยอดปัน 90%'!I:I,C144),"")</f>
        <v>5</v>
      </c>
    </row>
    <row r="145" spans="1:7" ht="23.25">
      <c r="A145" s="153" t="str">
        <f>_xlfn.XLOOKUP(D145,Master_สายพาน!D:D,Master_สายพาน!E:E,"")</f>
        <v>Step1</v>
      </c>
      <c r="B145" s="141" t="str">
        <f>_xlfn.XLOOKUP(D145,Master_สายพาน!D:D,Master_สายพาน!B:B,"")</f>
        <v>เครื่องใน</v>
      </c>
      <c r="C145" s="132" t="str">
        <f>_xlfn.XLOOKUP(D145,Master_สายพาน!D:D,Master_สายพาน!C:C,"")</f>
        <v>23000190</v>
      </c>
      <c r="D145" s="136" t="str">
        <v>หัวใจหมู</v>
      </c>
      <c r="E145" s="134">
        <f>IFERROR(SUMIFS('0010'!$Q:$Q,'0010'!$T:$T,$C145),"")</f>
        <v>0</v>
      </c>
      <c r="F145" s="177">
        <f>IFERROR(SUMIFS('สรุปยอดปัน 90%'!G:G,'สรุปยอดปัน 90%'!E:E,C145),"")</f>
        <v>14</v>
      </c>
      <c r="G145" s="178">
        <f>IFERROR(SUMIFS('สรุปยอดปัน 90%'!K:K,'สรุปยอดปัน 90%'!I:I,C145),"")</f>
        <v>120</v>
      </c>
    </row>
    <row r="146" spans="1:7" ht="23.25">
      <c r="A146" s="153" t="str">
        <f>_xlfn.XLOOKUP(D146,Master_สายพาน!D:D,Master_สายพาน!E:E,"")</f>
        <v>Step1</v>
      </c>
      <c r="B146" s="141" t="str">
        <f>_xlfn.XLOOKUP(D146,Master_สายพาน!D:D,Master_สายพาน!B:B,"")</f>
        <v>เปิดหมู</v>
      </c>
      <c r="C146" s="132" t="str">
        <f>_xlfn.XLOOKUP(D146,Master_สายพาน!D:D,Master_สายพาน!C:C,"")</f>
        <v>23015321</v>
      </c>
      <c r="D146" s="136" t="str">
        <v>หัวติดลิ้น</v>
      </c>
      <c r="E146" s="134">
        <f>IFERROR(SUMIFS('0010'!$Q:$Q,'0010'!$T:$T,$C146),"")</f>
        <v>0</v>
      </c>
      <c r="F146" s="177">
        <f>IFERROR(SUMIFS('สรุปยอดปัน 90%'!G:G,'สรุปยอดปัน 90%'!E:E,C146),"")</f>
        <v>280</v>
      </c>
      <c r="G146" s="178">
        <f>IFERROR(SUMIFS('สรุปยอดปัน 90%'!K:K,'สรุปยอดปัน 90%'!I:I,C146),"")</f>
        <v>550</v>
      </c>
    </row>
    <row r="147" spans="1:7" ht="23.25">
      <c r="A147" s="153" t="str">
        <f>_xlfn.XLOOKUP(D147,Master_สายพาน!D:D,Master_สายพาน!E:E,"")</f>
        <v>Step2</v>
      </c>
      <c r="B147" s="141" t="str">
        <f>_xlfn.XLOOKUP(D147,Master_สายพาน!D:D,Master_สายพาน!B:B,"")</f>
        <v>สะโพก</v>
      </c>
      <c r="C147" s="132" t="str">
        <f>_xlfn.XLOOKUP(D147,Master_สายพาน!D:D,Master_สายพาน!C:C,"")</f>
        <v>23057681</v>
      </c>
      <c r="D147" s="136" t="str">
        <v>หางหมูTT</v>
      </c>
      <c r="E147" s="134">
        <f>IFERROR(SUMIFS('0010'!$Q:$Q,'0010'!$T:$T,$C147),"")</f>
        <v>161.34</v>
      </c>
      <c r="F147" s="177">
        <f>IFERROR(SUMIFS('สรุปยอดปัน 90%'!G:G,'สรุปยอดปัน 90%'!E:E,C147),"")</f>
        <v>15</v>
      </c>
      <c r="G147" s="178">
        <f>IFERROR(SUMIFS('สรุปยอดปัน 90%'!K:K,'สรุปยอดปัน 90%'!I:I,C147),"")</f>
        <v>55</v>
      </c>
    </row>
    <row r="148" spans="1:7" ht="23.25">
      <c r="A148" s="153">
        <f>_xlfn.XLOOKUP(D148,Master_สายพาน!D:D,Master_สายพาน!E:E,"")</f>
        <v>0</v>
      </c>
      <c r="B148" s="141">
        <f>_xlfn.XLOOKUP(D148,Master_สายพาน!D:D,Master_สายพาน!B:B,"")</f>
        <v>0</v>
      </c>
      <c r="C148" s="132">
        <f>_xlfn.XLOOKUP(D148,Master_สายพาน!D:D,Master_สายพาน!C:C,"")</f>
        <v>0</v>
      </c>
      <c r="D148" s="136"/>
      <c r="E148" s="134">
        <f>IFERROR(SUMIFS('0010'!$Q:$Q,'0010'!$T:$T,$C148),"")</f>
        <v>0</v>
      </c>
      <c r="F148" s="177">
        <f>IFERROR(SUMIFS('สรุปยอดปัน 90%'!G:G,'สรุปยอดปัน 90%'!E:E,C148),"")</f>
        <v>0</v>
      </c>
      <c r="G148" s="178">
        <f>IFERROR(SUMIFS('สรุปยอดปัน 90%'!K:K,'สรุปยอดปัน 90%'!I:I,C148),"")</f>
        <v>0</v>
      </c>
    </row>
    <row r="149" spans="1:7" ht="23.25">
      <c r="A149" s="153">
        <f>_xlfn.XLOOKUP(D149,Master_สายพาน!D:D,Master_สายพาน!E:E,"")</f>
        <v>0</v>
      </c>
      <c r="B149" s="141">
        <f>_xlfn.XLOOKUP(D149,Master_สายพาน!D:D,Master_สายพาน!B:B,"")</f>
        <v>0</v>
      </c>
      <c r="C149" s="132">
        <f>_xlfn.XLOOKUP(D149,Master_สายพาน!D:D,Master_สายพาน!C:C,"")</f>
        <v>0</v>
      </c>
      <c r="D149" s="136"/>
      <c r="E149" s="134">
        <f>IFERROR(SUMIFS('0010'!$Q:$Q,'0010'!$T:$T,$C149),"")</f>
        <v>0</v>
      </c>
      <c r="F149" s="177">
        <f>IFERROR(SUMIFS('สรุปยอดปัน 90%'!G:G,'สรุปยอดปัน 90%'!E:E,C149),"")</f>
        <v>0</v>
      </c>
      <c r="G149" s="178">
        <f>IFERROR(SUMIFS('สรุปยอดปัน 90%'!K:K,'สรุปยอดปัน 90%'!I:I,C149),"")</f>
        <v>0</v>
      </c>
    </row>
    <row r="150" spans="1:7" ht="23.25">
      <c r="A150" s="153">
        <f>_xlfn.XLOOKUP(D150,Master_สายพาน!D:D,Master_สายพาน!E:E,"")</f>
        <v>0</v>
      </c>
      <c r="B150" s="141">
        <f>_xlfn.XLOOKUP(D150,Master_สายพาน!D:D,Master_สายพาน!B:B,"")</f>
        <v>0</v>
      </c>
      <c r="C150" s="132">
        <f>_xlfn.XLOOKUP(D150,Master_สายพาน!D:D,Master_สายพาน!C:C,"")</f>
        <v>0</v>
      </c>
      <c r="D150" s="136"/>
      <c r="E150" s="134">
        <f>IFERROR(SUMIFS('0010'!$Q:$Q,'0010'!$T:$T,$C150),"")</f>
        <v>0</v>
      </c>
      <c r="F150" s="177">
        <f>IFERROR(SUMIFS('สรุปยอดปัน 90%'!G:G,'สรุปยอดปัน 90%'!E:E,C150),"")</f>
        <v>0</v>
      </c>
      <c r="G150" s="178">
        <f>IFERROR(SUMIFS('สรุปยอดปัน 90%'!K:K,'สรุปยอดปัน 90%'!I:I,C150),"")</f>
        <v>0</v>
      </c>
    </row>
    <row r="151" spans="1:7" ht="23.25">
      <c r="A151" s="153">
        <f>_xlfn.XLOOKUP(D151,Master_สายพาน!D:D,Master_สายพาน!E:E,"")</f>
        <v>0</v>
      </c>
      <c r="B151" s="141">
        <f>_xlfn.XLOOKUP(D151,Master_สายพาน!D:D,Master_สายพาน!B:B,"")</f>
        <v>0</v>
      </c>
      <c r="C151" s="132">
        <f>_xlfn.XLOOKUP(D151,Master_สายพาน!D:D,Master_สายพาน!C:C,"")</f>
        <v>0</v>
      </c>
      <c r="D151" s="136"/>
      <c r="E151" s="134">
        <f>IFERROR(SUMIFS('0010'!$Q:$Q,'0010'!$T:$T,$C151),"")</f>
        <v>0</v>
      </c>
      <c r="F151" s="177">
        <f>IFERROR(SUMIFS('สรุปยอดปัน 90%'!G:G,'สรุปยอดปัน 90%'!E:E,C151),"")</f>
        <v>0</v>
      </c>
      <c r="G151" s="178">
        <f>IFERROR(SUMIFS('สรุปยอดปัน 90%'!K:K,'สรุปยอดปัน 90%'!I:I,C151),"")</f>
        <v>0</v>
      </c>
    </row>
    <row r="152" spans="1:7" ht="23.25">
      <c r="A152" s="153">
        <f>_xlfn.XLOOKUP(D152,Master_สายพาน!D:D,Master_สายพาน!E:E,"")</f>
        <v>0</v>
      </c>
      <c r="B152" s="141">
        <f>_xlfn.XLOOKUP(D152,Master_สายพาน!D:D,Master_สายพาน!B:B,"")</f>
        <v>0</v>
      </c>
      <c r="C152" s="132">
        <f>_xlfn.XLOOKUP(D152,Master_สายพาน!D:D,Master_สายพาน!C:C,"")</f>
        <v>0</v>
      </c>
      <c r="D152" s="136"/>
      <c r="E152" s="134">
        <f>IFERROR(SUMIFS('0010'!$Q:$Q,'0010'!$T:$T,$C152),"")</f>
        <v>0</v>
      </c>
      <c r="F152" s="177">
        <f>IFERROR(SUMIFS('สรุปยอดปัน 90%'!G:G,'สรุปยอดปัน 90%'!E:E,C152),"")</f>
        <v>0</v>
      </c>
      <c r="G152" s="178">
        <f>IFERROR(SUMIFS('สรุปยอดปัน 90%'!K:K,'สรุปยอดปัน 90%'!I:I,C152),"")</f>
        <v>0</v>
      </c>
    </row>
    <row r="153" spans="1:7" ht="23.25">
      <c r="A153" s="153">
        <f>_xlfn.XLOOKUP(D153,Master_สายพาน!D:D,Master_สายพาน!E:E,"")</f>
        <v>0</v>
      </c>
      <c r="B153" s="141">
        <f>_xlfn.XLOOKUP(D153,Master_สายพาน!D:D,Master_สายพาน!B:B,"")</f>
        <v>0</v>
      </c>
      <c r="C153" s="132">
        <f>_xlfn.XLOOKUP(D153,Master_สายพาน!D:D,Master_สายพาน!C:C,"")</f>
        <v>0</v>
      </c>
      <c r="D153" s="136"/>
      <c r="E153" s="134">
        <f>IFERROR(SUMIFS('0010'!$Q:$Q,'0010'!$T:$T,$C153),"")</f>
        <v>0</v>
      </c>
      <c r="F153" s="177">
        <f>IFERROR(SUMIFS('สรุปยอดปัน 90%'!G:G,'สรุปยอดปัน 90%'!E:E,C153),"")</f>
        <v>0</v>
      </c>
      <c r="G153" s="178">
        <f>IFERROR(SUMIFS('สรุปยอดปัน 90%'!K:K,'สรุปยอดปัน 90%'!I:I,C153),"")</f>
        <v>0</v>
      </c>
    </row>
    <row r="154" spans="1:7" ht="23.25">
      <c r="A154" s="153">
        <f>_xlfn.XLOOKUP(D154,Master_สายพาน!D:D,Master_สายพาน!E:E,"")</f>
        <v>0</v>
      </c>
      <c r="B154" s="141">
        <f>_xlfn.XLOOKUP(D154,Master_สายพาน!D:D,Master_สายพาน!B:B,"")</f>
        <v>0</v>
      </c>
      <c r="C154" s="132">
        <f>_xlfn.XLOOKUP(D154,Master_สายพาน!D:D,Master_สายพาน!C:C,"")</f>
        <v>0</v>
      </c>
      <c r="D154" s="136"/>
      <c r="E154" s="134">
        <f>IFERROR(SUMIFS('0010'!$Q:$Q,'0010'!$T:$T,$C154),"")</f>
        <v>0</v>
      </c>
      <c r="F154" s="177">
        <f>IFERROR(SUMIFS('สรุปยอดปัน 90%'!G:G,'สรุปยอดปัน 90%'!E:E,C154),"")</f>
        <v>0</v>
      </c>
      <c r="G154" s="178">
        <f>IFERROR(SUMIFS('สรุปยอดปัน 90%'!K:K,'สรุปยอดปัน 90%'!I:I,C154),"")</f>
        <v>0</v>
      </c>
    </row>
    <row r="155" spans="1:7" ht="23.25">
      <c r="A155" s="153">
        <f>_xlfn.XLOOKUP(D155,Master_สายพาน!D:D,Master_สายพาน!E:E,"")</f>
        <v>0</v>
      </c>
      <c r="B155" s="141">
        <f>_xlfn.XLOOKUP(D155,Master_สายพาน!D:D,Master_สายพาน!B:B,"")</f>
        <v>0</v>
      </c>
      <c r="C155" s="132">
        <f>_xlfn.XLOOKUP(D155,Master_สายพาน!D:D,Master_สายพาน!C:C,"")</f>
        <v>0</v>
      </c>
      <c r="D155" s="136"/>
      <c r="E155" s="134">
        <f>IFERROR(SUMIFS('0010'!$Q:$Q,'0010'!$T:$T,$C155),"")</f>
        <v>0</v>
      </c>
      <c r="F155" s="177">
        <f>IFERROR(SUMIFS('สรุปยอดปัน 90%'!G:G,'สรุปยอดปัน 90%'!E:E,C155),"")</f>
        <v>0</v>
      </c>
      <c r="G155" s="178">
        <f>IFERROR(SUMIFS('สรุปยอดปัน 90%'!K:K,'สรุปยอดปัน 90%'!I:I,C155),"")</f>
        <v>0</v>
      </c>
    </row>
    <row r="156" spans="1:7" ht="23.25">
      <c r="A156" s="153">
        <f>_xlfn.XLOOKUP(D156,Master_สายพาน!D:D,Master_สายพาน!E:E,"")</f>
        <v>0</v>
      </c>
      <c r="B156" s="141">
        <f>_xlfn.XLOOKUP(D156,Master_สายพาน!D:D,Master_สายพาน!B:B,"")</f>
        <v>0</v>
      </c>
      <c r="C156" s="132">
        <f>_xlfn.XLOOKUP(D156,Master_สายพาน!D:D,Master_สายพาน!C:C,"")</f>
        <v>0</v>
      </c>
      <c r="D156" s="136"/>
      <c r="E156" s="134">
        <f>IFERROR(SUMIFS('0010'!$Q:$Q,'0010'!$T:$T,$C156),"")</f>
        <v>0</v>
      </c>
      <c r="F156" s="177">
        <f>IFERROR(SUMIFS('สรุปยอดปัน 90%'!G:G,'สรุปยอดปัน 90%'!E:E,C156),"")</f>
        <v>0</v>
      </c>
      <c r="G156" s="178">
        <f>IFERROR(SUMIFS('สรุปยอดปัน 90%'!K:K,'สรุปยอดปัน 90%'!I:I,C156),"")</f>
        <v>0</v>
      </c>
    </row>
    <row r="157" spans="1:7" ht="23.25">
      <c r="A157" s="153">
        <f>_xlfn.XLOOKUP(D157,Master_สายพาน!D:D,Master_สายพาน!E:E,"")</f>
        <v>0</v>
      </c>
      <c r="B157" s="141">
        <f>_xlfn.XLOOKUP(D157,Master_สายพาน!D:D,Master_สายพาน!B:B,"")</f>
        <v>0</v>
      </c>
      <c r="C157" s="132">
        <f>_xlfn.XLOOKUP(D157,Master_สายพาน!D:D,Master_สายพาน!C:C,"")</f>
        <v>0</v>
      </c>
      <c r="D157" s="136"/>
      <c r="E157" s="134">
        <f>IFERROR(SUMIFS('0010'!$Q:$Q,'0010'!$T:$T,$C157),"")</f>
        <v>0</v>
      </c>
      <c r="F157" s="177">
        <f>IFERROR(SUMIFS('สรุปยอดปัน 90%'!G:G,'สรุปยอดปัน 90%'!E:E,C157),"")</f>
        <v>0</v>
      </c>
      <c r="G157" s="178">
        <f>IFERROR(SUMIFS('สรุปยอดปัน 90%'!K:K,'สรุปยอดปัน 90%'!I:I,C157),"")</f>
        <v>0</v>
      </c>
    </row>
    <row r="158" spans="1:7" ht="23.25">
      <c r="A158" s="153">
        <f>_xlfn.XLOOKUP(D158,Master_สายพาน!D:D,Master_สายพาน!E:E,"")</f>
        <v>0</v>
      </c>
      <c r="B158" s="141">
        <f>_xlfn.XLOOKUP(D158,Master_สายพาน!D:D,Master_สายพาน!B:B,"")</f>
        <v>0</v>
      </c>
      <c r="C158" s="132">
        <f>_xlfn.XLOOKUP(D158,Master_สายพาน!D:D,Master_สายพาน!C:C,"")</f>
        <v>0</v>
      </c>
      <c r="D158" s="136"/>
      <c r="E158" s="134">
        <f>IFERROR(SUMIFS('0010'!$Q:$Q,'0010'!$T:$T,$C158),"")</f>
        <v>0</v>
      </c>
      <c r="F158" s="177">
        <f>IFERROR(SUMIFS('สรุปยอดปัน 90%'!G:G,'สรุปยอดปัน 90%'!E:E,C158),"")</f>
        <v>0</v>
      </c>
      <c r="G158" s="178">
        <f>IFERROR(SUMIFS('สรุปยอดปัน 90%'!K:K,'สรุปยอดปัน 90%'!I:I,C158),"")</f>
        <v>0</v>
      </c>
    </row>
    <row r="159" spans="1:7" ht="23.25">
      <c r="A159" s="153">
        <f>_xlfn.XLOOKUP(D159,Master_สายพาน!D:D,Master_สายพาน!E:E,"")</f>
        <v>0</v>
      </c>
      <c r="B159" s="141">
        <f>_xlfn.XLOOKUP(D159,Master_สายพาน!D:D,Master_สายพาน!B:B,"")</f>
        <v>0</v>
      </c>
      <c r="C159" s="132">
        <f>_xlfn.XLOOKUP(D159,Master_สายพาน!D:D,Master_สายพาน!C:C,"")</f>
        <v>0</v>
      </c>
      <c r="D159" s="136"/>
      <c r="E159" s="134">
        <f>IFERROR(SUMIFS('0010'!$Q:$Q,'0010'!$T:$T,$C159),"")</f>
        <v>0</v>
      </c>
      <c r="F159" s="177">
        <f>IFERROR(SUMIFS('สรุปยอดปัน 90%'!G:G,'สรุปยอดปัน 90%'!E:E,C159),"")</f>
        <v>0</v>
      </c>
      <c r="G159" s="178">
        <f>IFERROR(SUMIFS('สรุปยอดปัน 90%'!K:K,'สรุปยอดปัน 90%'!I:I,C159),"")</f>
        <v>0</v>
      </c>
    </row>
    <row r="160" spans="1:7" ht="23.25">
      <c r="A160" s="153">
        <f>_xlfn.XLOOKUP(D160,Master_สายพาน!D:D,Master_สายพาน!E:E,"")</f>
        <v>0</v>
      </c>
      <c r="B160" s="141">
        <f>_xlfn.XLOOKUP(D160,Master_สายพาน!D:D,Master_สายพาน!B:B,"")</f>
        <v>0</v>
      </c>
      <c r="C160" s="132">
        <f>_xlfn.XLOOKUP(D160,Master_สายพาน!D:D,Master_สายพาน!C:C,"")</f>
        <v>0</v>
      </c>
      <c r="D160" s="136"/>
      <c r="E160" s="134">
        <f>IFERROR(SUMIFS('0010'!$Q:$Q,'0010'!$T:$T,$C160),"")</f>
        <v>0</v>
      </c>
      <c r="F160" s="177">
        <f>IFERROR(SUMIFS('สรุปยอดปัน 90%'!G:G,'สรุปยอดปัน 90%'!E:E,C160),"")</f>
        <v>0</v>
      </c>
      <c r="G160" s="178">
        <f>IFERROR(SUMIFS('สรุปยอดปัน 90%'!K:K,'สรุปยอดปัน 90%'!I:I,C160),"")</f>
        <v>0</v>
      </c>
    </row>
    <row r="161" spans="1:7" ht="23.25">
      <c r="A161" s="153">
        <f>_xlfn.XLOOKUP(D161,Master_สายพาน!D:D,Master_สายพาน!E:E,"")</f>
        <v>0</v>
      </c>
      <c r="B161" s="141">
        <f>_xlfn.XLOOKUP(D161,Master_สายพาน!D:D,Master_สายพาน!B:B,"")</f>
        <v>0</v>
      </c>
      <c r="C161" s="132">
        <f>_xlfn.XLOOKUP(D161,Master_สายพาน!D:D,Master_สายพาน!C:C,"")</f>
        <v>0</v>
      </c>
      <c r="D161" s="136"/>
      <c r="E161" s="134">
        <f>IFERROR(SUMIFS('0010'!$Q:$Q,'0010'!$T:$T,$C161),"")</f>
        <v>0</v>
      </c>
      <c r="F161" s="177">
        <f>IFERROR(SUMIFS('สรุปยอดปัน 90%'!G:G,'สรุปยอดปัน 90%'!E:E,C161),"")</f>
        <v>0</v>
      </c>
      <c r="G161" s="178">
        <f>IFERROR(SUMIFS('สรุปยอดปัน 90%'!K:K,'สรุปยอดปัน 90%'!I:I,C161),"")</f>
        <v>0</v>
      </c>
    </row>
    <row r="162" spans="1:7" ht="23.25">
      <c r="A162" s="153">
        <f>_xlfn.XLOOKUP(D162,Master_สายพาน!D:D,Master_สายพาน!E:E,"")</f>
        <v>0</v>
      </c>
      <c r="B162" s="141">
        <f>_xlfn.XLOOKUP(D162,Master_สายพาน!D:D,Master_สายพาน!B:B,"")</f>
        <v>0</v>
      </c>
      <c r="C162" s="132">
        <f>_xlfn.XLOOKUP(D162,Master_สายพาน!D:D,Master_สายพาน!C:C,"")</f>
        <v>0</v>
      </c>
      <c r="D162" s="136"/>
      <c r="E162" s="134">
        <f>IFERROR(SUMIFS('0010'!$Q:$Q,'0010'!$T:$T,$C162),"")</f>
        <v>0</v>
      </c>
      <c r="F162" s="177">
        <f>IFERROR(SUMIFS('สรุปยอดปัน 90%'!G:G,'สรุปยอดปัน 90%'!E:E,C162),"")</f>
        <v>0</v>
      </c>
      <c r="G162" s="178">
        <f>IFERROR(SUMIFS('สรุปยอดปัน 90%'!K:K,'สรุปยอดปัน 90%'!I:I,C162),"")</f>
        <v>0</v>
      </c>
    </row>
    <row r="163" spans="1:7" ht="23.25">
      <c r="A163" s="153">
        <f>_xlfn.XLOOKUP(D163,Master_สายพาน!D:D,Master_สายพาน!E:E,"")</f>
        <v>0</v>
      </c>
      <c r="B163" s="141">
        <f>_xlfn.XLOOKUP(D163,Master_สายพาน!D:D,Master_สายพาน!B:B,"")</f>
        <v>0</v>
      </c>
      <c r="C163" s="132">
        <f>_xlfn.XLOOKUP(D163,Master_สายพาน!D:D,Master_สายพาน!C:C,"")</f>
        <v>0</v>
      </c>
      <c r="D163" s="136"/>
      <c r="E163" s="134">
        <f>IFERROR(SUMIFS('0010'!$Q:$Q,'0010'!$T:$T,$C163),"")</f>
        <v>0</v>
      </c>
      <c r="F163" s="177">
        <f>IFERROR(SUMIFS('สรุปยอดปัน 90%'!G:G,'สรุปยอดปัน 90%'!E:E,C163),"")</f>
        <v>0</v>
      </c>
      <c r="G163" s="178">
        <f>IFERROR(SUMIFS('สรุปยอดปัน 90%'!K:K,'สรุปยอดปัน 90%'!I:I,C163),"")</f>
        <v>0</v>
      </c>
    </row>
    <row r="164" spans="1:7" ht="23.25">
      <c r="A164" s="153">
        <f>_xlfn.XLOOKUP(D164,Master_สายพาน!D:D,Master_สายพาน!E:E,"")</f>
        <v>0</v>
      </c>
      <c r="B164" s="141">
        <f>_xlfn.XLOOKUP(D164,Master_สายพาน!D:D,Master_สายพาน!B:B,"")</f>
        <v>0</v>
      </c>
      <c r="C164" s="132">
        <f>_xlfn.XLOOKUP(D164,Master_สายพาน!D:D,Master_สายพาน!C:C,"")</f>
        <v>0</v>
      </c>
      <c r="D164" s="136"/>
      <c r="E164" s="134">
        <f>IFERROR(SUMIFS('0010'!$Q:$Q,'0010'!$T:$T,$C164),"")</f>
        <v>0</v>
      </c>
      <c r="F164" s="177">
        <f>IFERROR(SUMIFS('สรุปยอดปัน 90%'!G:G,'สรุปยอดปัน 90%'!E:E,C164),"")</f>
        <v>0</v>
      </c>
      <c r="G164" s="178">
        <f>IFERROR(SUMIFS('สรุปยอดปัน 90%'!K:K,'สรุปยอดปัน 90%'!I:I,C164),"")</f>
        <v>0</v>
      </c>
    </row>
    <row r="165" spans="1:7" ht="23.25">
      <c r="A165" s="153">
        <f>_xlfn.XLOOKUP(D165,Master_สายพาน!D:D,Master_สายพาน!E:E,"")</f>
        <v>0</v>
      </c>
      <c r="B165" s="141">
        <f>_xlfn.XLOOKUP(D165,Master_สายพาน!D:D,Master_สายพาน!B:B,"")</f>
        <v>0</v>
      </c>
      <c r="C165" s="132">
        <f>_xlfn.XLOOKUP(D165,Master_สายพาน!D:D,Master_สายพาน!C:C,"")</f>
        <v>0</v>
      </c>
      <c r="D165" s="136"/>
      <c r="E165" s="134">
        <f>IFERROR(SUMIFS('0010'!$Q:$Q,'0010'!$T:$T,$C165),"")</f>
        <v>0</v>
      </c>
      <c r="F165" s="177">
        <f>IFERROR(SUMIFS('สรุปยอดปัน 90%'!G:G,'สรุปยอดปัน 90%'!E:E,C165),"")</f>
        <v>0</v>
      </c>
      <c r="G165" s="178">
        <f>IFERROR(SUMIFS('สรุปยอดปัน 90%'!K:K,'สรุปยอดปัน 90%'!I:I,C165),"")</f>
        <v>0</v>
      </c>
    </row>
    <row r="166" spans="1:7" ht="23.25">
      <c r="A166" s="153">
        <f>_xlfn.XLOOKUP(D166,Master_สายพาน!D:D,Master_สายพาน!E:E,"")</f>
        <v>0</v>
      </c>
      <c r="B166" s="141">
        <f>_xlfn.XLOOKUP(D166,Master_สายพาน!D:D,Master_สายพาน!B:B,"")</f>
        <v>0</v>
      </c>
      <c r="C166" s="132">
        <f>_xlfn.XLOOKUP(D166,Master_สายพาน!D:D,Master_สายพาน!C:C,"")</f>
        <v>0</v>
      </c>
      <c r="D166" s="136"/>
      <c r="E166" s="134">
        <f>IFERROR(SUMIFS('0010'!$Q:$Q,'0010'!$T:$T,$C166),"")</f>
        <v>0</v>
      </c>
      <c r="F166" s="177">
        <f>IFERROR(SUMIFS('สรุปยอดปัน 90%'!G:G,'สรุปยอดปัน 90%'!E:E,C166),"")</f>
        <v>0</v>
      </c>
      <c r="G166" s="178">
        <f>IFERROR(SUMIFS('สรุปยอดปัน 90%'!K:K,'สรุปยอดปัน 90%'!I:I,C166),"")</f>
        <v>0</v>
      </c>
    </row>
    <row r="167" spans="1:7" ht="23.25">
      <c r="A167" s="153">
        <f>_xlfn.XLOOKUP(D167,Master_สายพาน!D:D,Master_สายพาน!E:E,"")</f>
        <v>0</v>
      </c>
      <c r="B167" s="141">
        <f>_xlfn.XLOOKUP(D167,Master_สายพาน!D:D,Master_สายพาน!B:B,"")</f>
        <v>0</v>
      </c>
      <c r="C167" s="132">
        <f>_xlfn.XLOOKUP(D167,Master_สายพาน!D:D,Master_สายพาน!C:C,"")</f>
        <v>0</v>
      </c>
      <c r="D167" s="136"/>
      <c r="E167" s="134">
        <f>IFERROR(SUMIFS('0010'!$Q:$Q,'0010'!$T:$T,$C167),"")</f>
        <v>0</v>
      </c>
      <c r="F167" s="177">
        <f>IFERROR(SUMIFS('สรุปยอดปัน 90%'!G:G,'สรุปยอดปัน 90%'!E:E,C167),"")</f>
        <v>0</v>
      </c>
      <c r="G167" s="178">
        <f>IFERROR(SUMIFS('สรุปยอดปัน 90%'!K:K,'สรุปยอดปัน 90%'!I:I,C167),"")</f>
        <v>0</v>
      </c>
    </row>
    <row r="168" spans="1:7" ht="23.25">
      <c r="A168" s="153">
        <f>_xlfn.XLOOKUP(D168,Master_สายพาน!D:D,Master_สายพาน!E:E,"")</f>
        <v>0</v>
      </c>
      <c r="B168" s="141">
        <f>_xlfn.XLOOKUP(D168,Master_สายพาน!D:D,Master_สายพาน!B:B,"")</f>
        <v>0</v>
      </c>
      <c r="C168" s="132">
        <f>_xlfn.XLOOKUP(D168,Master_สายพาน!D:D,Master_สายพาน!C:C,"")</f>
        <v>0</v>
      </c>
      <c r="D168" s="136"/>
      <c r="E168" s="134">
        <f>IFERROR(SUMIFS('0010'!$Q:$Q,'0010'!$T:$T,$C168),"")</f>
        <v>0</v>
      </c>
      <c r="F168" s="177">
        <f>IFERROR(SUMIFS('สรุปยอดปัน 90%'!G:G,'สรุปยอดปัน 90%'!E:E,C168),"")</f>
        <v>0</v>
      </c>
      <c r="G168" s="178">
        <f>IFERROR(SUMIFS('สรุปยอดปัน 90%'!K:K,'สรุปยอดปัน 90%'!I:I,C168),"")</f>
        <v>0</v>
      </c>
    </row>
    <row r="169" spans="1:7" ht="23.25">
      <c r="A169" s="153">
        <f>_xlfn.XLOOKUP(D169,Master_สายพาน!D:D,Master_สายพาน!E:E,"")</f>
        <v>0</v>
      </c>
      <c r="B169" s="141">
        <f>_xlfn.XLOOKUP(D169,Master_สายพาน!D:D,Master_สายพาน!B:B,"")</f>
        <v>0</v>
      </c>
      <c r="C169" s="132">
        <f>_xlfn.XLOOKUP(D169,Master_สายพาน!D:D,Master_สายพาน!C:C,"")</f>
        <v>0</v>
      </c>
      <c r="D169" s="136"/>
      <c r="E169" s="134">
        <f>IFERROR(SUMIFS('0010'!$Q:$Q,'0010'!$T:$T,$C169),"")</f>
        <v>0</v>
      </c>
      <c r="F169" s="177">
        <f>IFERROR(SUMIFS('สรุปยอดปัน 90%'!G:G,'สรุปยอดปัน 90%'!E:E,C169),"")</f>
        <v>0</v>
      </c>
      <c r="G169" s="178">
        <f>IFERROR(SUMIFS('สรุปยอดปัน 90%'!K:K,'สรุปยอดปัน 90%'!I:I,C169),"")</f>
        <v>0</v>
      </c>
    </row>
    <row r="170" spans="1:7" ht="23.25">
      <c r="A170" s="153">
        <f>_xlfn.XLOOKUP(D170,Master_สายพาน!D:D,Master_สายพาน!E:E,"")</f>
        <v>0</v>
      </c>
      <c r="B170" s="141">
        <f>_xlfn.XLOOKUP(D170,Master_สายพาน!D:D,Master_สายพาน!B:B,"")</f>
        <v>0</v>
      </c>
      <c r="C170" s="132">
        <f>_xlfn.XLOOKUP(D170,Master_สายพาน!D:D,Master_สายพาน!C:C,"")</f>
        <v>0</v>
      </c>
      <c r="D170" s="136"/>
      <c r="E170" s="134">
        <f>IFERROR(SUMIFS('0010'!$Q:$Q,'0010'!$T:$T,$C170),"")</f>
        <v>0</v>
      </c>
      <c r="F170" s="177">
        <f>IFERROR(SUMIFS('สรุปยอดปัน 90%'!G:G,'สรุปยอดปัน 90%'!E:E,C170),"")</f>
        <v>0</v>
      </c>
      <c r="G170" s="178">
        <f>IFERROR(SUMIFS('สรุปยอดปัน 90%'!K:K,'สรุปยอดปัน 90%'!I:I,C170),"")</f>
        <v>0</v>
      </c>
    </row>
    <row r="171" spans="1:7" ht="23.25">
      <c r="A171" s="153">
        <f>_xlfn.XLOOKUP(D171,Master_สายพาน!D:D,Master_สายพาน!E:E,"")</f>
        <v>0</v>
      </c>
      <c r="B171" s="141">
        <f>_xlfn.XLOOKUP(D171,Master_สายพาน!D:D,Master_สายพาน!B:B,"")</f>
        <v>0</v>
      </c>
      <c r="C171" s="132">
        <f>_xlfn.XLOOKUP(D171,Master_สายพาน!D:D,Master_สายพาน!C:C,"")</f>
        <v>0</v>
      </c>
      <c r="D171" s="136"/>
      <c r="E171" s="134">
        <f>IFERROR(SUMIFS('0010'!$Q:$Q,'0010'!$T:$T,$C171),"")</f>
        <v>0</v>
      </c>
      <c r="F171" s="177">
        <f>IFERROR(SUMIFS('สรุปยอดปัน 90%'!G:G,'สรุปยอดปัน 90%'!E:E,C171),"")</f>
        <v>0</v>
      </c>
      <c r="G171" s="178">
        <f>IFERROR(SUMIFS('สรุปยอดปัน 90%'!K:K,'สรุปยอดปัน 90%'!I:I,C171),"")</f>
        <v>0</v>
      </c>
    </row>
    <row r="172" spans="1:7" ht="23.25">
      <c r="A172" s="153">
        <f>_xlfn.XLOOKUP(D172,Master_สายพาน!D:D,Master_สายพาน!E:E,"")</f>
        <v>0</v>
      </c>
      <c r="B172" s="141">
        <f>_xlfn.XLOOKUP(D172,Master_สายพาน!D:D,Master_สายพาน!B:B,"")</f>
        <v>0</v>
      </c>
      <c r="C172" s="132">
        <f>_xlfn.XLOOKUP(D172,Master_สายพาน!D:D,Master_สายพาน!C:C,"")</f>
        <v>0</v>
      </c>
      <c r="D172" s="136"/>
      <c r="E172" s="134">
        <f>IFERROR(SUMIFS('0010'!$Q:$Q,'0010'!$T:$T,$C172),"")</f>
        <v>0</v>
      </c>
      <c r="F172" s="177">
        <f>IFERROR(SUMIFS('สรุปยอดปัน 90%'!G:G,'สรุปยอดปัน 90%'!E:E,C172),"")</f>
        <v>0</v>
      </c>
      <c r="G172" s="178">
        <f>IFERROR(SUMIFS('สรุปยอดปัน 90%'!K:K,'สรุปยอดปัน 90%'!I:I,C172),"")</f>
        <v>0</v>
      </c>
    </row>
    <row r="173" spans="1:7" ht="23.25">
      <c r="A173" s="153">
        <f>_xlfn.XLOOKUP(D173,Master_สายพาน!D:D,Master_สายพาน!E:E,"")</f>
        <v>0</v>
      </c>
      <c r="B173" s="141">
        <f>_xlfn.XLOOKUP(D173,Master_สายพาน!D:D,Master_สายพาน!B:B,"")</f>
        <v>0</v>
      </c>
      <c r="C173" s="132">
        <f>_xlfn.XLOOKUP(D173,Master_สายพาน!D:D,Master_สายพาน!C:C,"")</f>
        <v>0</v>
      </c>
      <c r="D173" s="136"/>
      <c r="E173" s="134">
        <f>IFERROR(SUMIFS('0010'!$Q:$Q,'0010'!$T:$T,$C173),"")</f>
        <v>0</v>
      </c>
      <c r="F173" s="177">
        <f>IFERROR(SUMIFS('สรุปยอดปัน 90%'!G:G,'สรุปยอดปัน 90%'!E:E,C173),"")</f>
        <v>0</v>
      </c>
      <c r="G173" s="178">
        <f>IFERROR(SUMIFS('สรุปยอดปัน 90%'!K:K,'สรุปยอดปัน 90%'!I:I,C173),"")</f>
        <v>0</v>
      </c>
    </row>
    <row r="174" spans="1:7" ht="23.25">
      <c r="A174" s="153">
        <f>_xlfn.XLOOKUP(D174,Master_สายพาน!D:D,Master_สายพาน!E:E,"")</f>
        <v>0</v>
      </c>
      <c r="B174" s="141">
        <f>_xlfn.XLOOKUP(D174,Master_สายพาน!D:D,Master_สายพาน!B:B,"")</f>
        <v>0</v>
      </c>
      <c r="C174" s="132">
        <f>_xlfn.XLOOKUP(D174,Master_สายพาน!D:D,Master_สายพาน!C:C,"")</f>
        <v>0</v>
      </c>
      <c r="D174" s="136"/>
      <c r="E174" s="134">
        <f>IFERROR(SUMIFS('0010'!$Q:$Q,'0010'!$T:$T,$C174),"")</f>
        <v>0</v>
      </c>
      <c r="F174" s="177">
        <f>IFERROR(SUMIFS('สรุปยอดปัน 90%'!G:G,'สรุปยอดปัน 90%'!E:E,C174),"")</f>
        <v>0</v>
      </c>
      <c r="G174" s="178">
        <f>IFERROR(SUMIFS('สรุปยอดปัน 90%'!K:K,'สรุปยอดปัน 90%'!I:I,C174),"")</f>
        <v>0</v>
      </c>
    </row>
    <row r="175" spans="1:7" ht="23.25">
      <c r="A175" s="153">
        <f>_xlfn.XLOOKUP(D175,Master_สายพาน!D:D,Master_สายพาน!E:E,"")</f>
        <v>0</v>
      </c>
      <c r="B175" s="141">
        <f>_xlfn.XLOOKUP(D175,Master_สายพาน!D:D,Master_สายพาน!B:B,"")</f>
        <v>0</v>
      </c>
      <c r="C175" s="132">
        <f>_xlfn.XLOOKUP(D175,Master_สายพาน!D:D,Master_สายพาน!C:C,"")</f>
        <v>0</v>
      </c>
      <c r="D175" s="136"/>
      <c r="E175" s="134">
        <f>IFERROR(SUMIFS('0010'!$Q:$Q,'0010'!$T:$T,$C175),"")</f>
        <v>0</v>
      </c>
      <c r="F175" s="177">
        <f>IFERROR(SUMIFS('สรุปยอดปัน 90%'!G:G,'สรุปยอดปัน 90%'!E:E,C175),"")</f>
        <v>0</v>
      </c>
      <c r="G175" s="178">
        <f>IFERROR(SUMIFS('สรุปยอดปัน 90%'!K:K,'สรุปยอดปัน 90%'!I:I,C175),"")</f>
        <v>0</v>
      </c>
    </row>
    <row r="176" spans="1:7" ht="23.25">
      <c r="A176" s="153">
        <f>_xlfn.XLOOKUP(D176,Master_สายพาน!D:D,Master_สายพาน!E:E,"")</f>
        <v>0</v>
      </c>
      <c r="B176" s="141">
        <f>_xlfn.XLOOKUP(D176,Master_สายพาน!D:D,Master_สายพาน!B:B,"")</f>
        <v>0</v>
      </c>
      <c r="C176" s="132">
        <f>_xlfn.XLOOKUP(D176,Master_สายพาน!D:D,Master_สายพาน!C:C,"")</f>
        <v>0</v>
      </c>
      <c r="D176" s="136"/>
      <c r="E176" s="134">
        <f>IFERROR(SUMIFS('0010'!$Q:$Q,'0010'!$T:$T,$C176),"")</f>
        <v>0</v>
      </c>
      <c r="F176" s="177">
        <f>IFERROR(SUMIFS('สรุปยอดปัน 90%'!G:G,'สรุปยอดปัน 90%'!E:E,C176),"")</f>
        <v>0</v>
      </c>
      <c r="G176" s="178">
        <f>IFERROR(SUMIFS('สรุปยอดปัน 90%'!K:K,'สรุปยอดปัน 90%'!I:I,C176),"")</f>
        <v>0</v>
      </c>
    </row>
    <row r="177" spans="1:7" ht="23.25">
      <c r="A177" s="153">
        <f>_xlfn.XLOOKUP(D177,Master_สายพาน!D:D,Master_สายพาน!E:E,"")</f>
        <v>0</v>
      </c>
      <c r="B177" s="141">
        <f>_xlfn.XLOOKUP(D177,Master_สายพาน!D:D,Master_สายพาน!B:B,"")</f>
        <v>0</v>
      </c>
      <c r="C177" s="132">
        <f>_xlfn.XLOOKUP(D177,Master_สายพาน!D:D,Master_สายพาน!C:C,"")</f>
        <v>0</v>
      </c>
      <c r="D177" s="136"/>
      <c r="E177" s="134">
        <f>IFERROR(SUMIFS('0010'!$Q:$Q,'0010'!$T:$T,$C177),"")</f>
        <v>0</v>
      </c>
      <c r="F177" s="177">
        <f>IFERROR(SUMIFS('สรุปยอดปัน 90%'!G:G,'สรุปยอดปัน 90%'!E:E,C177),"")</f>
        <v>0</v>
      </c>
      <c r="G177" s="178">
        <f>IFERROR(SUMIFS('สรุปยอดปัน 90%'!K:K,'สรุปยอดปัน 90%'!I:I,C177),"")</f>
        <v>0</v>
      </c>
    </row>
    <row r="178" spans="1:7" ht="23.25">
      <c r="A178" s="153">
        <f>_xlfn.XLOOKUP(D178,Master_สายพาน!D:D,Master_สายพาน!E:E,"")</f>
        <v>0</v>
      </c>
      <c r="B178" s="141">
        <f>_xlfn.XLOOKUP(D178,Master_สายพาน!D:D,Master_สายพาน!B:B,"")</f>
        <v>0</v>
      </c>
      <c r="C178" s="132">
        <f>_xlfn.XLOOKUP(D178,Master_สายพาน!D:D,Master_สายพาน!C:C,"")</f>
        <v>0</v>
      </c>
      <c r="D178" s="136"/>
      <c r="E178" s="134">
        <f>IFERROR(SUMIFS('0010'!$Q:$Q,'0010'!$T:$T,$C178),"")</f>
        <v>0</v>
      </c>
      <c r="F178" s="177">
        <f>IFERROR(SUMIFS('สรุปยอดปัน 90%'!G:G,'สรุปยอดปัน 90%'!E:E,C178),"")</f>
        <v>0</v>
      </c>
      <c r="G178" s="178">
        <f>IFERROR(SUMIFS('สรุปยอดปัน 90%'!K:K,'สรุปยอดปัน 90%'!I:I,C178),"")</f>
        <v>0</v>
      </c>
    </row>
    <row r="179" spans="1:7" ht="23.25">
      <c r="A179" s="153">
        <f>_xlfn.XLOOKUP(D179,Master_สายพาน!D:D,Master_สายพาน!E:E,"")</f>
        <v>0</v>
      </c>
      <c r="B179" s="141">
        <f>_xlfn.XLOOKUP(D179,Master_สายพาน!D:D,Master_สายพาน!B:B,"")</f>
        <v>0</v>
      </c>
      <c r="C179" s="132">
        <f>_xlfn.XLOOKUP(D179,Master_สายพาน!D:D,Master_สายพาน!C:C,"")</f>
        <v>0</v>
      </c>
      <c r="D179" s="136"/>
      <c r="E179" s="134">
        <f>IFERROR(SUMIFS('0010'!$Q:$Q,'0010'!$T:$T,$C179),"")</f>
        <v>0</v>
      </c>
      <c r="F179" s="177">
        <f>IFERROR(SUMIFS('สรุปยอดปัน 90%'!G:G,'สรุปยอดปัน 90%'!E:E,C179),"")</f>
        <v>0</v>
      </c>
      <c r="G179" s="178">
        <f>IFERROR(SUMIFS('สรุปยอดปัน 90%'!K:K,'สรุปยอดปัน 90%'!I:I,C179),"")</f>
        <v>0</v>
      </c>
    </row>
    <row r="180" spans="1:7" ht="23.25">
      <c r="A180" s="153">
        <f>_xlfn.XLOOKUP(D180,Master_สายพาน!D:D,Master_สายพาน!E:E,"")</f>
        <v>0</v>
      </c>
      <c r="B180" s="141">
        <f>_xlfn.XLOOKUP(D180,Master_สายพาน!D:D,Master_สายพาน!B:B,"")</f>
        <v>0</v>
      </c>
      <c r="C180" s="132">
        <f>_xlfn.XLOOKUP(D180,Master_สายพาน!D:D,Master_สายพาน!C:C,"")</f>
        <v>0</v>
      </c>
      <c r="D180" s="136"/>
      <c r="E180" s="134">
        <f>IFERROR(SUMIFS('0010'!$Q:$Q,'0010'!$T:$T,$C180),"")</f>
        <v>0</v>
      </c>
      <c r="F180" s="177">
        <f>IFERROR(SUMIFS('สรุปยอดปัน 90%'!G:G,'สรุปยอดปัน 90%'!E:E,C180),"")</f>
        <v>0</v>
      </c>
      <c r="G180" s="178">
        <f>IFERROR(SUMIFS('สรุปยอดปัน 90%'!K:K,'สรุปยอดปัน 90%'!I:I,C180),"")</f>
        <v>0</v>
      </c>
    </row>
    <row r="181" spans="1:7" ht="23.25">
      <c r="A181" s="153">
        <f>_xlfn.XLOOKUP(D181,Master_สายพาน!D:D,Master_สายพาน!E:E,"")</f>
        <v>0</v>
      </c>
      <c r="B181" s="141">
        <f>_xlfn.XLOOKUP(D181,Master_สายพาน!D:D,Master_สายพาน!B:B,"")</f>
        <v>0</v>
      </c>
      <c r="C181" s="132">
        <f>_xlfn.XLOOKUP(D181,Master_สายพาน!D:D,Master_สายพาน!C:C,"")</f>
        <v>0</v>
      </c>
      <c r="D181" s="136"/>
      <c r="E181" s="134">
        <f>IFERROR(SUMIFS('0010'!$Q:$Q,'0010'!$T:$T,$C181),"")</f>
        <v>0</v>
      </c>
      <c r="F181" s="177">
        <f>IFERROR(SUMIFS('สรุปยอดปัน 90%'!G:G,'สรุปยอดปัน 90%'!E:E,C181),"")</f>
        <v>0</v>
      </c>
      <c r="G181" s="178">
        <f>IFERROR(SUMIFS('สรุปยอดปัน 90%'!K:K,'สรุปยอดปัน 90%'!I:I,C181),"")</f>
        <v>0</v>
      </c>
    </row>
    <row r="182" spans="1:7" ht="23.25">
      <c r="A182" s="153">
        <f>_xlfn.XLOOKUP(D182,Master_สายพาน!D:D,Master_สายพาน!E:E,"")</f>
        <v>0</v>
      </c>
      <c r="B182" s="141">
        <f>_xlfn.XLOOKUP(D182,Master_สายพาน!D:D,Master_สายพาน!B:B,"")</f>
        <v>0</v>
      </c>
      <c r="C182" s="132">
        <f>_xlfn.XLOOKUP(D182,Master_สายพาน!D:D,Master_สายพาน!C:C,"")</f>
        <v>0</v>
      </c>
      <c r="D182" s="136"/>
      <c r="E182" s="134">
        <f>IFERROR(SUMIFS('0010'!$Q:$Q,'0010'!$T:$T,$C182),"")</f>
        <v>0</v>
      </c>
      <c r="F182" s="177">
        <f>IFERROR(SUMIFS('สรุปยอดปัน 90%'!G:G,'สรุปยอดปัน 90%'!E:E,C182),"")</f>
        <v>0</v>
      </c>
      <c r="G182" s="178">
        <f>IFERROR(SUMIFS('สรุปยอดปัน 90%'!K:K,'สรุปยอดปัน 90%'!I:I,C182),"")</f>
        <v>0</v>
      </c>
    </row>
    <row r="183" spans="1:7" ht="23.25">
      <c r="A183" s="153">
        <f>_xlfn.XLOOKUP(D183,Master_สายพาน!D:D,Master_สายพาน!E:E,"")</f>
        <v>0</v>
      </c>
      <c r="B183" s="141">
        <f>_xlfn.XLOOKUP(D183,Master_สายพาน!D:D,Master_สายพาน!B:B,"")</f>
        <v>0</v>
      </c>
      <c r="C183" s="132">
        <f>_xlfn.XLOOKUP(D183,Master_สายพาน!D:D,Master_สายพาน!C:C,"")</f>
        <v>0</v>
      </c>
      <c r="D183" s="136"/>
      <c r="E183" s="134">
        <f>IFERROR(SUMIFS('0010'!$Q:$Q,'0010'!$T:$T,$C183),"")</f>
        <v>0</v>
      </c>
      <c r="F183" s="177">
        <f>IFERROR(SUMIFS('สรุปยอดปัน 90%'!G:G,'สรุปยอดปัน 90%'!E:E,C183),"")</f>
        <v>0</v>
      </c>
      <c r="G183" s="178">
        <f>IFERROR(SUMIFS('สรุปยอดปัน 90%'!K:K,'สรุปยอดปัน 90%'!I:I,C183),"")</f>
        <v>0</v>
      </c>
    </row>
    <row r="184" spans="1:7" ht="23.25">
      <c r="A184" s="153">
        <f>_xlfn.XLOOKUP(D184,Master_สายพาน!D:D,Master_สายพาน!E:E,"")</f>
        <v>0</v>
      </c>
      <c r="B184" s="141">
        <f>_xlfn.XLOOKUP(D184,Master_สายพาน!D:D,Master_สายพาน!B:B,"")</f>
        <v>0</v>
      </c>
      <c r="C184" s="132">
        <f>_xlfn.XLOOKUP(D184,Master_สายพาน!D:D,Master_สายพาน!C:C,"")</f>
        <v>0</v>
      </c>
      <c r="D184" s="136"/>
      <c r="E184" s="134">
        <f>IFERROR(SUMIFS('0010'!$Q:$Q,'0010'!$T:$T,$C184),"")</f>
        <v>0</v>
      </c>
      <c r="F184" s="177">
        <f>IFERROR(SUMIFS('สรุปยอดปัน 90%'!G:G,'สรุปยอดปัน 90%'!E:E,C184),"")</f>
        <v>0</v>
      </c>
      <c r="G184" s="178">
        <f>IFERROR(SUMIFS('สรุปยอดปัน 90%'!K:K,'สรุปยอดปัน 90%'!I:I,C184),"")</f>
        <v>0</v>
      </c>
    </row>
    <row r="185" spans="1:7" ht="23.25">
      <c r="A185" s="153">
        <f>_xlfn.XLOOKUP(D185,Master_สายพาน!D:D,Master_สายพาน!E:E,"")</f>
        <v>0</v>
      </c>
      <c r="B185" s="141">
        <f>_xlfn.XLOOKUP(D185,Master_สายพาน!D:D,Master_สายพาน!B:B,"")</f>
        <v>0</v>
      </c>
      <c r="C185" s="132">
        <f>_xlfn.XLOOKUP(D185,Master_สายพาน!D:D,Master_สายพาน!C:C,"")</f>
        <v>0</v>
      </c>
      <c r="D185" s="136"/>
      <c r="E185" s="134">
        <f>IFERROR(SUMIFS('0010'!$Q:$Q,'0010'!$T:$T,$C185),"")</f>
        <v>0</v>
      </c>
      <c r="F185" s="177">
        <f>IFERROR(SUMIFS('สรุปยอดปัน 90%'!G:G,'สรุปยอดปัน 90%'!E:E,C185),"")</f>
        <v>0</v>
      </c>
      <c r="G185" s="178">
        <f>IFERROR(SUMIFS('สรุปยอดปัน 90%'!K:K,'สรุปยอดปัน 90%'!I:I,C185),"")</f>
        <v>0</v>
      </c>
    </row>
    <row r="186" spans="1:7" ht="23.25">
      <c r="A186" s="153">
        <f>_xlfn.XLOOKUP(D186,Master_สายพาน!D:D,Master_สายพาน!E:E,"")</f>
        <v>0</v>
      </c>
      <c r="B186" s="141">
        <f>_xlfn.XLOOKUP(D186,Master_สายพาน!D:D,Master_สายพาน!B:B,"")</f>
        <v>0</v>
      </c>
      <c r="C186" s="132">
        <f>_xlfn.XLOOKUP(D186,Master_สายพาน!D:D,Master_สายพาน!C:C,"")</f>
        <v>0</v>
      </c>
      <c r="D186" s="136"/>
      <c r="E186" s="134">
        <f>IFERROR(SUMIFS('0010'!$Q:$Q,'0010'!$T:$T,$C186),"")</f>
        <v>0</v>
      </c>
      <c r="F186" s="177">
        <f>IFERROR(SUMIFS('สรุปยอดปัน 90%'!G:G,'สรุปยอดปัน 90%'!E:E,C186),"")</f>
        <v>0</v>
      </c>
      <c r="G186" s="178">
        <f>IFERROR(SUMIFS('สรุปยอดปัน 90%'!K:K,'สรุปยอดปัน 90%'!I:I,C186),"")</f>
        <v>0</v>
      </c>
    </row>
    <row r="187" spans="1:7" ht="23.25">
      <c r="A187" s="153">
        <f>_xlfn.XLOOKUP(D187,Master_สายพาน!D:D,Master_สายพาน!E:E,"")</f>
        <v>0</v>
      </c>
      <c r="B187" s="141">
        <f>_xlfn.XLOOKUP(D187,Master_สายพาน!D:D,Master_สายพาน!B:B,"")</f>
        <v>0</v>
      </c>
      <c r="C187" s="132">
        <f>_xlfn.XLOOKUP(D187,Master_สายพาน!D:D,Master_สายพาน!C:C,"")</f>
        <v>0</v>
      </c>
      <c r="D187" s="136"/>
      <c r="E187" s="134">
        <f>IFERROR(SUMIFS('0010'!$Q:$Q,'0010'!$T:$T,$C187),"")</f>
        <v>0</v>
      </c>
      <c r="F187" s="177">
        <f>IFERROR(SUMIFS('สรุปยอดปัน 90%'!G:G,'สรุปยอดปัน 90%'!E:E,C187),"")</f>
        <v>0</v>
      </c>
      <c r="G187" s="178">
        <f>IFERROR(SUMIFS('สรุปยอดปัน 90%'!K:K,'สรุปยอดปัน 90%'!I:I,C187),"")</f>
        <v>0</v>
      </c>
    </row>
    <row r="188" spans="1:7" ht="23.25">
      <c r="A188" s="153">
        <f>_xlfn.XLOOKUP(D188,Master_สายพาน!D:D,Master_สายพาน!E:E,"")</f>
        <v>0</v>
      </c>
      <c r="B188" s="141">
        <f>_xlfn.XLOOKUP(D188,Master_สายพาน!D:D,Master_สายพาน!B:B,"")</f>
        <v>0</v>
      </c>
      <c r="C188" s="132">
        <f>_xlfn.XLOOKUP(D188,Master_สายพาน!D:D,Master_สายพาน!C:C,"")</f>
        <v>0</v>
      </c>
      <c r="D188" s="136"/>
      <c r="E188" s="134">
        <f>IFERROR(SUMIFS('0010'!$Q:$Q,'0010'!$T:$T,$C188),"")</f>
        <v>0</v>
      </c>
      <c r="F188" s="177">
        <f>IFERROR(SUMIFS('สรุปยอดปัน 90%'!G:G,'สรุปยอดปัน 90%'!E:E,C188),"")</f>
        <v>0</v>
      </c>
      <c r="G188" s="178">
        <f>IFERROR(SUMIFS('สรุปยอดปัน 90%'!K:K,'สรุปยอดปัน 90%'!I:I,C188),"")</f>
        <v>0</v>
      </c>
    </row>
    <row r="189" spans="1:7" ht="23.25">
      <c r="A189" s="153">
        <f>_xlfn.XLOOKUP(D189,Master_สายพาน!D:D,Master_สายพาน!E:E,"")</f>
        <v>0</v>
      </c>
      <c r="B189" s="141">
        <f>_xlfn.XLOOKUP(D189,Master_สายพาน!D:D,Master_สายพาน!B:B,"")</f>
        <v>0</v>
      </c>
      <c r="C189" s="132">
        <f>_xlfn.XLOOKUP(D189,Master_สายพาน!D:D,Master_สายพาน!C:C,"")</f>
        <v>0</v>
      </c>
      <c r="D189" s="136"/>
      <c r="E189" s="134">
        <f>IFERROR(SUMIFS('0010'!$Q:$Q,'0010'!$T:$T,$C189),"")</f>
        <v>0</v>
      </c>
      <c r="F189" s="177">
        <f>IFERROR(SUMIFS('สรุปยอดปัน 90%'!G:G,'สรุปยอดปัน 90%'!E:E,C189),"")</f>
        <v>0</v>
      </c>
      <c r="G189" s="178">
        <f>IFERROR(SUMIFS('สรุปยอดปัน 90%'!K:K,'สรุปยอดปัน 90%'!I:I,C189),"")</f>
        <v>0</v>
      </c>
    </row>
    <row r="190" spans="1:7" ht="23.25">
      <c r="A190" s="153">
        <f>_xlfn.XLOOKUP(D190,Master_สายพาน!D:D,Master_สายพาน!E:E,"")</f>
        <v>0</v>
      </c>
      <c r="B190" s="141">
        <f>_xlfn.XLOOKUP(D190,Master_สายพาน!D:D,Master_สายพาน!B:B,"")</f>
        <v>0</v>
      </c>
      <c r="C190" s="132">
        <f>_xlfn.XLOOKUP(D190,Master_สายพาน!D:D,Master_สายพาน!C:C,"")</f>
        <v>0</v>
      </c>
      <c r="D190" s="136"/>
      <c r="E190" s="134">
        <f>IFERROR(SUMIFS('0010'!$Q:$Q,'0010'!$T:$T,$C190),"")</f>
        <v>0</v>
      </c>
      <c r="F190" s="177">
        <f>IFERROR(SUMIFS('สรุปยอดปัน 90%'!G:G,'สรุปยอดปัน 90%'!E:E,C190),"")</f>
        <v>0</v>
      </c>
      <c r="G190" s="178">
        <f>IFERROR(SUMIFS('สรุปยอดปัน 90%'!K:K,'สรุปยอดปัน 90%'!I:I,C190),"")</f>
        <v>0</v>
      </c>
    </row>
    <row r="191" spans="1:7" ht="23.25">
      <c r="A191" s="153">
        <f>_xlfn.XLOOKUP(D191,Master_สายพาน!D:D,Master_สายพาน!E:E,"")</f>
        <v>0</v>
      </c>
      <c r="B191" s="141">
        <f>_xlfn.XLOOKUP(D191,Master_สายพาน!D:D,Master_สายพาน!B:B,"")</f>
        <v>0</v>
      </c>
      <c r="C191" s="132">
        <f>_xlfn.XLOOKUP(D191,Master_สายพาน!D:D,Master_สายพาน!C:C,"")</f>
        <v>0</v>
      </c>
      <c r="D191" s="136"/>
      <c r="E191" s="134">
        <f>IFERROR(SUMIFS('0010'!$Q:$Q,'0010'!$T:$T,$C191),"")</f>
        <v>0</v>
      </c>
      <c r="F191" s="177">
        <f>IFERROR(SUMIFS('สรุปยอดปัน 90%'!G:G,'สรุปยอดปัน 90%'!E:E,C191),"")</f>
        <v>0</v>
      </c>
      <c r="G191" s="178">
        <f>IFERROR(SUMIFS('สรุปยอดปัน 90%'!K:K,'สรุปยอดปัน 90%'!I:I,C191),"")</f>
        <v>0</v>
      </c>
    </row>
    <row r="192" spans="1:7" ht="23.25">
      <c r="A192" s="153">
        <f>_xlfn.XLOOKUP(D192,Master_สายพาน!D:D,Master_สายพาน!E:E,"")</f>
        <v>0</v>
      </c>
      <c r="B192" s="141">
        <f>_xlfn.XLOOKUP(D192,Master_สายพาน!D:D,Master_สายพาน!B:B,"")</f>
        <v>0</v>
      </c>
      <c r="C192" s="132">
        <f>_xlfn.XLOOKUP(D192,Master_สายพาน!D:D,Master_สายพาน!C:C,"")</f>
        <v>0</v>
      </c>
      <c r="D192" s="136"/>
      <c r="E192" s="134">
        <f>IFERROR(SUMIFS('0010'!$Q:$Q,'0010'!$T:$T,$C192),"")</f>
        <v>0</v>
      </c>
      <c r="F192" s="177">
        <f>IFERROR(SUMIFS('สรุปยอดปัน 90%'!G:G,'สรุปยอดปัน 90%'!E:E,C192),"")</f>
        <v>0</v>
      </c>
      <c r="G192" s="178">
        <f>IFERROR(SUMIFS('สรุปยอดปัน 90%'!K:K,'สรุปยอดปัน 90%'!I:I,C192),"")</f>
        <v>0</v>
      </c>
    </row>
    <row r="193" spans="1:7" ht="23.25">
      <c r="A193" s="153">
        <f>_xlfn.XLOOKUP(D193,Master_สายพาน!D:D,Master_สายพาน!E:E,"")</f>
        <v>0</v>
      </c>
      <c r="B193" s="141">
        <f>_xlfn.XLOOKUP(D193,Master_สายพาน!D:D,Master_สายพาน!B:B,"")</f>
        <v>0</v>
      </c>
      <c r="C193" s="132">
        <f>_xlfn.XLOOKUP(D193,Master_สายพาน!D:D,Master_สายพาน!C:C,"")</f>
        <v>0</v>
      </c>
      <c r="D193" s="136"/>
      <c r="E193" s="134">
        <f>IFERROR(SUMIFS('0010'!$Q:$Q,'0010'!$T:$T,$C193),"")</f>
        <v>0</v>
      </c>
      <c r="F193" s="177">
        <f>IFERROR(SUMIFS('สรุปยอดปัน 90%'!G:G,'สรุปยอดปัน 90%'!E:E,C193),"")</f>
        <v>0</v>
      </c>
      <c r="G193" s="178">
        <f>IFERROR(SUMIFS('สรุปยอดปัน 90%'!K:K,'สรุปยอดปัน 90%'!I:I,C193),"")</f>
        <v>0</v>
      </c>
    </row>
    <row r="194" spans="1:7" ht="23.25">
      <c r="A194" s="153">
        <f>_xlfn.XLOOKUP(D194,Master_สายพาน!D:D,Master_สายพาน!E:E,"")</f>
        <v>0</v>
      </c>
      <c r="B194" s="141">
        <f>_xlfn.XLOOKUP(D194,Master_สายพาน!D:D,Master_สายพาน!B:B,"")</f>
        <v>0</v>
      </c>
      <c r="C194" s="132">
        <f>_xlfn.XLOOKUP(D194,Master_สายพาน!D:D,Master_สายพาน!C:C,"")</f>
        <v>0</v>
      </c>
      <c r="D194" s="136"/>
      <c r="E194" s="134">
        <f>IFERROR(SUMIFS('0010'!$Q:$Q,'0010'!$T:$T,$C194),"")</f>
        <v>0</v>
      </c>
      <c r="F194" s="177">
        <f>IFERROR(SUMIFS('สรุปยอดปัน 90%'!G:G,'สรุปยอดปัน 90%'!E:E,C194),"")</f>
        <v>0</v>
      </c>
      <c r="G194" s="178">
        <f>IFERROR(SUMIFS('สรุปยอดปัน 90%'!K:K,'สรุปยอดปัน 90%'!I:I,C194),"")</f>
        <v>0</v>
      </c>
    </row>
    <row r="195" spans="1:7" ht="23.25">
      <c r="A195" s="153">
        <f>_xlfn.XLOOKUP(D195,Master_สายพาน!D:D,Master_สายพาน!E:E,"")</f>
        <v>0</v>
      </c>
      <c r="B195" s="141">
        <f>_xlfn.XLOOKUP(D195,Master_สายพาน!D:D,Master_สายพาน!B:B,"")</f>
        <v>0</v>
      </c>
      <c r="C195" s="132">
        <f>_xlfn.XLOOKUP(D195,Master_สายพาน!D:D,Master_สายพาน!C:C,"")</f>
        <v>0</v>
      </c>
      <c r="D195" s="136"/>
      <c r="E195" s="134">
        <f>IFERROR(SUMIFS('0010'!$Q:$Q,'0010'!$T:$T,$C195),"")</f>
        <v>0</v>
      </c>
      <c r="F195" s="177">
        <f>IFERROR(SUMIFS('สรุปยอดปัน 90%'!G:G,'สรุปยอดปัน 90%'!E:E,C195),"")</f>
        <v>0</v>
      </c>
      <c r="G195" s="178">
        <f>IFERROR(SUMIFS('สรุปยอดปัน 90%'!K:K,'สรุปยอดปัน 90%'!I:I,C195),"")</f>
        <v>0</v>
      </c>
    </row>
    <row r="196" spans="1:7" ht="23.25">
      <c r="A196" s="153">
        <f>_xlfn.XLOOKUP(D196,Master_สายพาน!D:D,Master_สายพาน!E:E,"")</f>
        <v>0</v>
      </c>
      <c r="B196" s="141">
        <f>_xlfn.XLOOKUP(D196,Master_สายพาน!D:D,Master_สายพาน!B:B,"")</f>
        <v>0</v>
      </c>
      <c r="C196" s="132">
        <f>_xlfn.XLOOKUP(D196,Master_สายพาน!D:D,Master_สายพาน!C:C,"")</f>
        <v>0</v>
      </c>
      <c r="D196" s="136"/>
      <c r="E196" s="134">
        <f>IFERROR(SUMIFS('0010'!$Q:$Q,'0010'!$T:$T,$C196),"")</f>
        <v>0</v>
      </c>
      <c r="F196" s="177">
        <f>IFERROR(SUMIFS('สรุปยอดปัน 90%'!G:G,'สรุปยอดปัน 90%'!E:E,C196),"")</f>
        <v>0</v>
      </c>
      <c r="G196" s="178">
        <f>IFERROR(SUMIFS('สรุปยอดปัน 90%'!K:K,'สรุปยอดปัน 90%'!I:I,C196),"")</f>
        <v>0</v>
      </c>
    </row>
    <row r="197" spans="1:7" ht="23.25">
      <c r="A197" s="153">
        <f>_xlfn.XLOOKUP(D197,Master_สายพาน!D:D,Master_สายพาน!E:E,"")</f>
        <v>0</v>
      </c>
      <c r="B197" s="141">
        <f>_xlfn.XLOOKUP(D197,Master_สายพาน!D:D,Master_สายพาน!B:B,"")</f>
        <v>0</v>
      </c>
      <c r="C197" s="132">
        <f>_xlfn.XLOOKUP(D197,Master_สายพาน!D:D,Master_สายพาน!C:C,"")</f>
        <v>0</v>
      </c>
      <c r="D197" s="136"/>
      <c r="E197" s="134">
        <f>IFERROR(SUMIFS('0010'!$Q:$Q,'0010'!$T:$T,$C197),"")</f>
        <v>0</v>
      </c>
      <c r="F197" s="177">
        <f>IFERROR(SUMIFS('สรุปยอดปัน 90%'!G:G,'สรุปยอดปัน 90%'!E:E,C197),"")</f>
        <v>0</v>
      </c>
      <c r="G197" s="178">
        <f>IFERROR(SUMIFS('สรุปยอดปัน 90%'!K:K,'สรุปยอดปัน 90%'!I:I,C197),"")</f>
        <v>0</v>
      </c>
    </row>
    <row r="198" spans="1:7" ht="23.25">
      <c r="A198" s="153">
        <f>_xlfn.XLOOKUP(D198,Master_สายพาน!D:D,Master_สายพาน!E:E,"")</f>
        <v>0</v>
      </c>
      <c r="B198" s="141">
        <f>_xlfn.XLOOKUP(D198,Master_สายพาน!D:D,Master_สายพาน!B:B,"")</f>
        <v>0</v>
      </c>
      <c r="C198" s="132">
        <f>_xlfn.XLOOKUP(D198,Master_สายพาน!D:D,Master_สายพาน!C:C,"")</f>
        <v>0</v>
      </c>
      <c r="D198" s="136"/>
      <c r="E198" s="134">
        <f>IFERROR(SUMIFS('0010'!$Q:$Q,'0010'!$T:$T,$C198),"")</f>
        <v>0</v>
      </c>
      <c r="F198" s="177">
        <f>IFERROR(SUMIFS('สรุปยอดปัน 90%'!G:G,'สรุปยอดปัน 90%'!E:E,C198),"")</f>
        <v>0</v>
      </c>
      <c r="G198" s="178">
        <f>IFERROR(SUMIFS('สรุปยอดปัน 90%'!K:K,'สรุปยอดปัน 90%'!I:I,C198),"")</f>
        <v>0</v>
      </c>
    </row>
    <row r="199" spans="1:7" ht="23.25">
      <c r="A199" s="153">
        <f>_xlfn.XLOOKUP(D199,Master_สายพาน!D:D,Master_สายพาน!E:E,"")</f>
        <v>0</v>
      </c>
      <c r="B199" s="141">
        <f>_xlfn.XLOOKUP(D199,Master_สายพาน!D:D,Master_สายพาน!B:B,"")</f>
        <v>0</v>
      </c>
      <c r="C199" s="132">
        <f>_xlfn.XLOOKUP(D199,Master_สายพาน!D:D,Master_สายพาน!C:C,"")</f>
        <v>0</v>
      </c>
      <c r="D199" s="136"/>
      <c r="E199" s="134">
        <f>IFERROR(SUMIFS('0010'!$Q:$Q,'0010'!$T:$T,$C199),"")</f>
        <v>0</v>
      </c>
      <c r="F199" s="177">
        <f>IFERROR(SUMIFS('สรุปยอดปัน 90%'!G:G,'สรุปยอดปัน 90%'!E:E,C199),"")</f>
        <v>0</v>
      </c>
      <c r="G199" s="178">
        <f>IFERROR(SUMIFS('สรุปยอดปัน 90%'!K:K,'สรุปยอดปัน 90%'!I:I,C199),"")</f>
        <v>0</v>
      </c>
    </row>
    <row r="200" spans="1:7" ht="23.25">
      <c r="A200" s="153">
        <f>_xlfn.XLOOKUP(D200,Master_สายพาน!D:D,Master_สายพาน!E:E,"")</f>
        <v>0</v>
      </c>
      <c r="B200" s="141">
        <f>_xlfn.XLOOKUP(D200,Master_สายพาน!D:D,Master_สายพาน!B:B,"")</f>
        <v>0</v>
      </c>
      <c r="C200" s="132">
        <f>_xlfn.XLOOKUP(D200,Master_สายพาน!D:D,Master_สายพาน!C:C,"")</f>
        <v>0</v>
      </c>
      <c r="D200" s="136"/>
      <c r="E200" s="134">
        <f>IFERROR(SUMIFS('0010'!$Q:$Q,'0010'!$T:$T,$C200),"")</f>
        <v>0</v>
      </c>
      <c r="F200" s="177">
        <f>IFERROR(SUMIFS('สรุปยอดปัน 90%'!G:G,'สรุปยอดปัน 90%'!E:E,C200),"")</f>
        <v>0</v>
      </c>
      <c r="G200" s="178">
        <f>IFERROR(SUMIFS('สรุปยอดปัน 90%'!K:K,'สรุปยอดปัน 90%'!I:I,C200),"")</f>
        <v>0</v>
      </c>
    </row>
    <row r="201" spans="1:7" ht="23.25">
      <c r="A201" s="153">
        <f>_xlfn.XLOOKUP(D201,Master_สายพาน!D:D,Master_สายพาน!E:E,"")</f>
        <v>0</v>
      </c>
      <c r="B201" s="141">
        <f>_xlfn.XLOOKUP(D201,Master_สายพาน!D:D,Master_สายพาน!B:B,"")</f>
        <v>0</v>
      </c>
      <c r="C201" s="132">
        <f>_xlfn.XLOOKUP(D201,Master_สายพาน!D:D,Master_สายพาน!C:C,"")</f>
        <v>0</v>
      </c>
      <c r="D201" s="136"/>
      <c r="E201" s="134">
        <f>IFERROR(SUMIFS('0010'!$Q:$Q,'0010'!$T:$T,$C201),"")</f>
        <v>0</v>
      </c>
      <c r="F201" s="177">
        <f>IFERROR(SUMIFS('สรุปยอดปัน 90%'!G:G,'สรุปยอดปัน 90%'!E:E,C201),"")</f>
        <v>0</v>
      </c>
      <c r="G201" s="178">
        <f>IFERROR(SUMIFS('สรุปยอดปัน 90%'!K:K,'สรุปยอดปัน 90%'!I:I,C201),"")</f>
        <v>0</v>
      </c>
    </row>
    <row r="202" spans="1:7" ht="23.25">
      <c r="A202" s="153">
        <f>_xlfn.XLOOKUP(D202,Master_สายพาน!D:D,Master_สายพาน!E:E,"")</f>
        <v>0</v>
      </c>
      <c r="B202" s="141">
        <f>_xlfn.XLOOKUP(D202,Master_สายพาน!D:D,Master_สายพาน!B:B,"")</f>
        <v>0</v>
      </c>
      <c r="C202" s="132">
        <f>_xlfn.XLOOKUP(D202,Master_สายพาน!D:D,Master_สายพาน!C:C,"")</f>
        <v>0</v>
      </c>
      <c r="D202" s="136"/>
      <c r="E202" s="134">
        <f>IFERROR(SUMIFS('0010'!$Q:$Q,'0010'!$T:$T,$C202),"")</f>
        <v>0</v>
      </c>
      <c r="F202" s="177">
        <f>IFERROR(SUMIFS('สรุปยอดปัน 90%'!G:G,'สรุปยอดปัน 90%'!E:E,C202),"")</f>
        <v>0</v>
      </c>
      <c r="G202" s="178">
        <f>IFERROR(SUMIFS('สรุปยอดปัน 90%'!K:K,'สรุปยอดปัน 90%'!I:I,C202),"")</f>
        <v>0</v>
      </c>
    </row>
    <row r="203" spans="1:7" ht="23.25">
      <c r="A203" s="153">
        <f>_xlfn.XLOOKUP(D203,Master_สายพาน!D:D,Master_สายพาน!E:E,"")</f>
        <v>0</v>
      </c>
      <c r="B203" s="141">
        <f>_xlfn.XLOOKUP(D203,Master_สายพาน!D:D,Master_สายพาน!B:B,"")</f>
        <v>0</v>
      </c>
      <c r="C203" s="132">
        <f>_xlfn.XLOOKUP(D203,Master_สายพาน!D:D,Master_สายพาน!C:C,"")</f>
        <v>0</v>
      </c>
      <c r="D203" s="136"/>
      <c r="E203" s="134">
        <f>IFERROR(SUMIFS('0010'!$Q:$Q,'0010'!$T:$T,$C203),"")</f>
        <v>0</v>
      </c>
      <c r="F203" s="177">
        <f>IFERROR(SUMIFS('สรุปยอดปัน 90%'!G:G,'สรุปยอดปัน 90%'!E:E,C203),"")</f>
        <v>0</v>
      </c>
      <c r="G203" s="178">
        <f>IFERROR(SUMIFS('สรุปยอดปัน 90%'!K:K,'สรุปยอดปัน 90%'!I:I,C203),"")</f>
        <v>0</v>
      </c>
    </row>
    <row r="204" spans="1:7" ht="23.25">
      <c r="A204" s="153">
        <f>_xlfn.XLOOKUP(D204,Master_สายพาน!D:D,Master_สายพาน!E:E,"")</f>
        <v>0</v>
      </c>
      <c r="B204" s="141">
        <f>_xlfn.XLOOKUP(D204,Master_สายพาน!D:D,Master_สายพาน!B:B,"")</f>
        <v>0</v>
      </c>
      <c r="C204" s="132">
        <f>_xlfn.XLOOKUP(D204,Master_สายพาน!D:D,Master_สายพาน!C:C,"")</f>
        <v>0</v>
      </c>
      <c r="D204" s="136"/>
      <c r="E204" s="134">
        <f>IFERROR(SUMIFS('0010'!$Q:$Q,'0010'!$T:$T,$C204),"")</f>
        <v>0</v>
      </c>
      <c r="F204" s="177">
        <f>IFERROR(SUMIFS('สรุปยอดปัน 90%'!G:G,'สรุปยอดปัน 90%'!E:E,C204),"")</f>
        <v>0</v>
      </c>
      <c r="G204" s="178">
        <f>IFERROR(SUMIFS('สรุปยอดปัน 90%'!K:K,'สรุปยอดปัน 90%'!I:I,C204),"")</f>
        <v>0</v>
      </c>
    </row>
    <row r="205" spans="1:7" ht="23.25">
      <c r="A205" s="153">
        <f>_xlfn.XLOOKUP(D205,Master_สายพาน!D:D,Master_สายพาน!E:E,"")</f>
        <v>0</v>
      </c>
      <c r="B205" s="141">
        <f>_xlfn.XLOOKUP(D205,Master_สายพาน!D:D,Master_สายพาน!B:B,"")</f>
        <v>0</v>
      </c>
      <c r="C205" s="132">
        <f>_xlfn.XLOOKUP(D205,Master_สายพาน!D:D,Master_สายพาน!C:C,"")</f>
        <v>0</v>
      </c>
      <c r="D205" s="136"/>
      <c r="E205" s="134">
        <f>IFERROR(SUMIFS('0010'!$Q:$Q,'0010'!$T:$T,$C205),"")</f>
        <v>0</v>
      </c>
      <c r="F205" s="177">
        <f>IFERROR(SUMIFS('สรุปยอดปัน 90%'!G:G,'สรุปยอดปัน 90%'!E:E,C205),"")</f>
        <v>0</v>
      </c>
      <c r="G205" s="178">
        <f>IFERROR(SUMIFS('สรุปยอดปัน 90%'!K:K,'สรุปยอดปัน 90%'!I:I,C205),"")</f>
        <v>0</v>
      </c>
    </row>
    <row r="206" spans="1:7" ht="23.25">
      <c r="A206" s="153">
        <f>_xlfn.XLOOKUP(D206,Master_สายพาน!D:D,Master_สายพาน!E:E,"")</f>
        <v>0</v>
      </c>
      <c r="B206" s="141">
        <f>_xlfn.XLOOKUP(D206,Master_สายพาน!D:D,Master_สายพาน!B:B,"")</f>
        <v>0</v>
      </c>
      <c r="C206" s="132">
        <f>_xlfn.XLOOKUP(D206,Master_สายพาน!D:D,Master_สายพาน!C:C,"")</f>
        <v>0</v>
      </c>
      <c r="D206" s="136"/>
      <c r="E206" s="134">
        <f>IFERROR(SUMIFS('0010'!$Q:$Q,'0010'!$T:$T,$C206),"")</f>
        <v>0</v>
      </c>
      <c r="F206" s="177">
        <f>IFERROR(SUMIFS('สรุปยอดปัน 90%'!G:G,'สรุปยอดปัน 90%'!E:E,C206),"")</f>
        <v>0</v>
      </c>
      <c r="G206" s="178">
        <f>IFERROR(SUMIFS('สรุปยอดปัน 90%'!K:K,'สรุปยอดปัน 90%'!I:I,C206),"")</f>
        <v>0</v>
      </c>
    </row>
    <row r="207" spans="1:7" ht="23.25">
      <c r="A207" s="153">
        <f>_xlfn.XLOOKUP(D207,Master_สายพาน!D:D,Master_สายพาน!E:E,"")</f>
        <v>0</v>
      </c>
      <c r="B207" s="141">
        <f>_xlfn.XLOOKUP(D207,Master_สายพาน!D:D,Master_สายพาน!B:B,"")</f>
        <v>0</v>
      </c>
      <c r="C207" s="132">
        <f>_xlfn.XLOOKUP(D207,Master_สายพาน!D:D,Master_สายพาน!C:C,"")</f>
        <v>0</v>
      </c>
      <c r="D207" s="136"/>
      <c r="E207" s="134">
        <f>IFERROR(SUMIFS('0010'!$Q:$Q,'0010'!$T:$T,$C207),"")</f>
        <v>0</v>
      </c>
      <c r="F207" s="177">
        <f>IFERROR(SUMIFS('สรุปยอดปัน 90%'!G:G,'สรุปยอดปัน 90%'!E:E,C207),"")</f>
        <v>0</v>
      </c>
      <c r="G207" s="178">
        <f>IFERROR(SUMIFS('สรุปยอดปัน 90%'!K:K,'สรุปยอดปัน 90%'!I:I,C207),"")</f>
        <v>0</v>
      </c>
    </row>
    <row r="208" spans="1:7" ht="23.25">
      <c r="A208" s="153">
        <f>_xlfn.XLOOKUP(D208,Master_สายพาน!D:D,Master_สายพาน!E:E,"")</f>
        <v>0</v>
      </c>
      <c r="B208" s="141">
        <f>_xlfn.XLOOKUP(D208,Master_สายพาน!D:D,Master_สายพาน!B:B,"")</f>
        <v>0</v>
      </c>
      <c r="C208" s="132">
        <f>_xlfn.XLOOKUP(D208,Master_สายพาน!D:D,Master_สายพาน!C:C,"")</f>
        <v>0</v>
      </c>
      <c r="D208" s="136"/>
      <c r="E208" s="134">
        <f>IFERROR(SUMIFS('0010'!$Q:$Q,'0010'!$T:$T,$C208),"")</f>
        <v>0</v>
      </c>
      <c r="F208" s="177">
        <f>IFERROR(SUMIFS('สรุปยอดปัน 90%'!G:G,'สรุปยอดปัน 90%'!E:E,C208),"")</f>
        <v>0</v>
      </c>
      <c r="G208" s="178">
        <f>IFERROR(SUMIFS('สรุปยอดปัน 90%'!K:K,'สรุปยอดปัน 90%'!I:I,C208),"")</f>
        <v>0</v>
      </c>
    </row>
    <row r="209" spans="1:7" ht="23.25">
      <c r="A209" s="153">
        <f>_xlfn.XLOOKUP(D209,Master_สายพาน!D:D,Master_สายพาน!E:E,"")</f>
        <v>0</v>
      </c>
      <c r="B209" s="141">
        <f>_xlfn.XLOOKUP(D209,Master_สายพาน!D:D,Master_สายพาน!B:B,"")</f>
        <v>0</v>
      </c>
      <c r="C209" s="132">
        <f>_xlfn.XLOOKUP(D209,Master_สายพาน!D:D,Master_สายพาน!C:C,"")</f>
        <v>0</v>
      </c>
      <c r="D209" s="136"/>
      <c r="E209" s="134">
        <f>IFERROR(SUMIFS('0010'!$Q:$Q,'0010'!$T:$T,$C209),"")</f>
        <v>0</v>
      </c>
      <c r="F209" s="177">
        <f>IFERROR(SUMIFS('สรุปยอดปัน 90%'!G:G,'สรุปยอดปัน 90%'!E:E,C209),"")</f>
        <v>0</v>
      </c>
      <c r="G209" s="178">
        <f>IFERROR(SUMIFS('สรุปยอดปัน 90%'!K:K,'สรุปยอดปัน 90%'!I:I,C209),"")</f>
        <v>0</v>
      </c>
    </row>
    <row r="210" spans="1:7" ht="23.25">
      <c r="A210" s="153">
        <f>_xlfn.XLOOKUP(D210,Master_สายพาน!D:D,Master_สายพาน!E:E,"")</f>
        <v>0</v>
      </c>
      <c r="B210" s="141">
        <f>_xlfn.XLOOKUP(D210,Master_สายพาน!D:D,Master_สายพาน!B:B,"")</f>
        <v>0</v>
      </c>
      <c r="C210" s="132">
        <f>_xlfn.XLOOKUP(D210,Master_สายพาน!D:D,Master_สายพาน!C:C,"")</f>
        <v>0</v>
      </c>
      <c r="D210" s="136"/>
      <c r="E210" s="134">
        <f>IFERROR(SUMIFS('0010'!$Q:$Q,'0010'!$T:$T,$C210),"")</f>
        <v>0</v>
      </c>
      <c r="F210" s="177">
        <f>IFERROR(SUMIFS('สรุปยอดปัน 90%'!G:G,'สรุปยอดปัน 90%'!E:E,C210),"")</f>
        <v>0</v>
      </c>
      <c r="G210" s="178">
        <f>IFERROR(SUMIFS('สรุปยอดปัน 90%'!K:K,'สรุปยอดปัน 90%'!I:I,C210),"")</f>
        <v>0</v>
      </c>
    </row>
    <row r="211" spans="1:7" ht="23.25">
      <c r="A211" s="153">
        <f>_xlfn.XLOOKUP(D211,Master_สายพาน!D:D,Master_สายพาน!E:E,"")</f>
        <v>0</v>
      </c>
      <c r="B211" s="141">
        <f>_xlfn.XLOOKUP(D211,Master_สายพาน!D:D,Master_สายพาน!B:B,"")</f>
        <v>0</v>
      </c>
      <c r="C211" s="132">
        <f>_xlfn.XLOOKUP(D211,Master_สายพาน!D:D,Master_สายพาน!C:C,"")</f>
        <v>0</v>
      </c>
      <c r="D211" s="136"/>
      <c r="E211" s="134">
        <f>IFERROR(SUMIFS('0010'!$Q:$Q,'0010'!$T:$T,$C211),"")</f>
        <v>0</v>
      </c>
      <c r="F211" s="177">
        <f>IFERROR(SUMIFS('สรุปยอดปัน 90%'!G:G,'สรุปยอดปัน 90%'!E:E,C211),"")</f>
        <v>0</v>
      </c>
      <c r="G211" s="178">
        <f>IFERROR(SUMIFS('สรุปยอดปัน 90%'!K:K,'สรุปยอดปัน 90%'!I:I,C211),"")</f>
        <v>0</v>
      </c>
    </row>
  </sheetData>
  <autoFilter ref="A5:G211" xr:uid="{955A10B9-EC3B-422F-B40A-91B6DF7F423A}"/>
  <mergeCells count="2">
    <mergeCell ref="F2:F3"/>
    <mergeCell ref="G2:G3"/>
  </mergeCells>
  <conditionalFormatting sqref="A1:A5">
    <cfRule type="containsText" dxfId="26" priority="1" operator="containsText" text="Step1">
      <formula>NOT(ISERROR(SEARCH("Step1",A1)))</formula>
    </cfRule>
    <cfRule type="containsText" dxfId="25" priority="2" operator="containsText" text="Step2">
      <formula>NOT(ISERROR(SEARCH("Step2",A1)))</formula>
    </cfRule>
    <cfRule type="containsText" dxfId="24" priority="3" operator="containsText" text="Step3">
      <formula>NOT(ISERROR(SEARCH("Step3",A1)))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65DBB912-BDF5-443E-B4D1-25650D028BFA}">
            <xm:f>NOT(ISERROR(SEARCH(Master_สายพาน!$B$193,A1)))</xm:f>
            <xm:f>Master_สายพาน!$B$193</xm:f>
            <x14:dxf>
              <fill>
                <patternFill>
                  <bgColor theme="3" tint="0.89996032593768116"/>
                </patternFill>
              </fill>
            </x14:dxf>
          </x14:cfRule>
          <xm:sqref>A5 B1:B211</xm:sqref>
        </x14:conditionalFormatting>
        <x14:conditionalFormatting xmlns:xm="http://schemas.microsoft.com/office/excel/2006/main">
          <x14:cfRule type="containsText" priority="5" operator="containsText" id="{3F86F70A-F405-44CD-A16B-3DEE200FFB99}">
            <xm:f>NOT(ISERROR(SEARCH(Master_สายพาน!$B$197,A1)))</xm:f>
            <xm:f>Master_สายพาน!$B$197</xm:f>
            <x14:dxf>
              <fill>
                <patternFill>
                  <bgColor theme="0" tint="-4.9989318521683403E-2"/>
                </patternFill>
              </fill>
            </x14:dxf>
          </x14:cfRule>
          <x14:cfRule type="containsText" priority="6" operator="containsText" id="{20858BBE-D791-4591-977F-628563694137}">
            <xm:f>NOT(ISERROR(SEARCH(Master_สายพาน!$B$139,A1)))</xm:f>
            <xm:f>Master_สายพาน!$B$139</xm:f>
            <x14:dxf>
              <fill>
                <patternFill>
                  <bgColor theme="3" tint="0.89996032593768116"/>
                </patternFill>
              </fill>
            </x14:dxf>
          </x14:cfRule>
          <x14:cfRule type="containsText" priority="7" operator="containsText" id="{2D0F0168-DF19-4D27-8AE1-19C12E375E63}">
            <xm:f>NOT(ISERROR(SEARCH(Master_สายพาน!$B$99,A1)))</xm:f>
            <xm:f>Master_สายพาน!$B$99</xm:f>
            <x14:dxf>
              <fill>
                <patternFill>
                  <bgColor theme="0" tint="-4.9989318521683403E-2"/>
                </patternFill>
              </fill>
            </x14:dxf>
          </x14:cfRule>
          <x14:cfRule type="containsText" priority="8" operator="containsText" id="{BD42B173-A8DF-49DE-AB09-E97C9372D1D9}">
            <xm:f>NOT(ISERROR(SEARCH(Master_สายพาน!$B$85,A1)))</xm:f>
            <xm:f>Master_สายพาน!$B$85</xm:f>
            <x14:dxf>
              <fill>
                <patternFill>
                  <bgColor theme="3" tint="0.89996032593768116"/>
                </patternFill>
              </fill>
            </x14:dxf>
          </x14:cfRule>
          <x14:cfRule type="containsText" priority="9" operator="containsText" id="{F3CD5991-CF97-4046-8ABA-9C21BC3D860E}">
            <xm:f>NOT(ISERROR(SEARCH(Master_สายพาน!$B$129,A1)))</xm:f>
            <xm:f>Master_สายพาน!$B$129</xm:f>
            <x14:dxf>
              <fill>
                <patternFill>
                  <bgColor theme="0" tint="-4.9989318521683403E-2"/>
                </patternFill>
              </fill>
            </x14:dxf>
          </x14:cfRule>
          <x14:cfRule type="containsText" priority="10" operator="containsText" id="{F645B684-C54D-4BF8-9607-B29AF96B83F3}">
            <xm:f>NOT(ISERROR(SEARCH(Master_สายพาน!$B$67,A1)))</xm:f>
            <xm:f>Master_สายพาน!$B$67</xm:f>
            <x14:dxf>
              <fill>
                <patternFill>
                  <bgColor theme="3" tint="0.89996032593768116"/>
                </patternFill>
              </fill>
            </x14:dxf>
          </x14:cfRule>
          <x14:cfRule type="containsText" priority="11" operator="containsText" id="{3919A3F4-6B23-4835-AA2A-B2F298657831}">
            <xm:f>NOT(ISERROR(SEARCH(Master_สายพาน!$B$10,A1)))</xm:f>
            <xm:f>Master_สายพาน!$B$10</xm:f>
            <x14:dxf>
              <fill>
                <patternFill>
                  <bgColor theme="0" tint="-4.9989318521683403E-2"/>
                </patternFill>
              </fill>
            </x14:dxf>
          </x14:cfRule>
          <x14:cfRule type="containsText" priority="12" operator="containsText" id="{2013F6BA-0432-4043-A514-3F7F58702981}">
            <xm:f>NOT(ISERROR(SEARCH(Master_สายพาน!$B$39,A1)))</xm:f>
            <xm:f>Master_สายพาน!$B$39</xm:f>
            <x14:dxf>
              <fill>
                <patternFill>
                  <bgColor theme="3" tint="0.89996032593768116"/>
                </patternFill>
              </fill>
            </x14:dxf>
          </x14:cfRule>
          <x14:cfRule type="containsText" priority="13" operator="containsText" id="{75133A9E-9DDF-4665-9902-A473E3373D7B}">
            <xm:f>NOT(ISERROR(SEARCH(Master_สายพาน!$B$183,A1)))</xm:f>
            <xm:f>Master_สายพาน!$B$183</xm:f>
            <x14:dxf>
              <fill>
                <patternFill>
                  <bgColor theme="0" tint="-4.9989318521683403E-2"/>
                </patternFill>
              </fill>
            </x14:dxf>
          </x14:cfRule>
          <x14:cfRule type="containsText" priority="14" operator="containsText" id="{0B9A2CDC-5497-428A-B2F4-F5084CA60F26}">
            <xm:f>NOT(ISERROR(SEARCH(Master_สายพาน!$B$39,A1)))</xm:f>
            <xm:f>Master_สายพาน!$B$39</xm:f>
            <x14:dxf>
              <fill>
                <patternFill>
                  <bgColor rgb="FFFFCC99"/>
                </patternFill>
              </fill>
            </x14:dxf>
          </x14:cfRule>
          <x14:cfRule type="containsText" priority="15" operator="containsText" id="{892DA514-CAC0-4008-A887-E9F7B193CF60}">
            <xm:f>NOT(ISERROR(SEARCH(Master_สายพาน!$B$183,A1)))</xm:f>
            <xm:f>Master_สายพาน!$B$183</xm:f>
            <x14:dxf>
              <fill>
                <patternFill>
                  <bgColor theme="3" tint="0.89996032593768116"/>
                </patternFill>
              </fill>
            </x14:dxf>
          </x14:cfRule>
          <x14:cfRule type="containsText" priority="16" operator="containsText" id="{32104536-A330-4E3A-93F4-25E477F8BC53}">
            <xm:f>NOT(ISERROR(SEARCH(Master_สายพาน!$B$67,A1)))</xm:f>
            <xm:f>Master_สายพาน!$B$67</xm:f>
            <x14:dxf>
              <font>
                <b/>
                <i val="0"/>
              </font>
              <fill>
                <patternFill patternType="solid">
                  <bgColor rgb="FFCEDFF0"/>
                </patternFill>
              </fill>
            </x14:dxf>
          </x14:cfRule>
          <x14:cfRule type="containsText" priority="17" operator="containsText" id="{42953ACB-2F8C-48B5-B162-6973A5DEC285}">
            <xm:f>NOT(ISERROR(SEARCH(Master_สายพาน!$B$39,A1)))</xm:f>
            <xm:f>Master_สายพาน!$B$39</xm:f>
            <x14:dxf>
              <font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8" operator="containsText" id="{2EC22972-8F11-4D56-942D-4C925493F382}">
            <xm:f>NOT(ISERROR(SEARCH(Master_สายพาน!$B$39,A1)))</xm:f>
            <xm:f>Master_สายพาน!$B$39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" operator="containsText" id="{B24538F7-ACE2-4820-A55F-FDF39C3ED95B}">
            <xm:f>NOT(ISERROR(SEARCH(Master_สายพาน!$B$183,A1)))</xm:f>
            <xm:f>Master_สายพาน!$B$183</xm:f>
            <x14:dxf>
              <fill>
                <patternFill>
                  <bgColor rgb="FFC00000"/>
                </patternFill>
              </fill>
            </x14:dxf>
          </x14:cfRule>
          <x14:cfRule type="containsText" priority="20" operator="containsText" id="{BA70058B-09AE-4EE8-BE95-D4CF85BBCCE7}">
            <xm:f>NOT(ISERROR(SEARCH(Master_สายพาน!$B$2,A1)))</xm:f>
            <xm:f>Master_สายพาน!$B$2</xm:f>
            <x14:dxf>
              <font>
                <b/>
                <i val="0"/>
              </font>
              <fill>
                <patternFill>
                  <bgColor rgb="FFCCECFF"/>
                </patternFill>
              </fill>
            </x14:dxf>
          </x14:cfRule>
          <xm:sqref>B1:B211 A5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D75-8114-47DA-8446-D4F5E2427DD7}">
  <sheetPr>
    <tabColor theme="5" tint="0.39997558519241921"/>
  </sheetPr>
  <dimension ref="A1:N217"/>
  <sheetViews>
    <sheetView tabSelected="1" topLeftCell="A87" zoomScaleNormal="100" workbookViewId="0">
      <selection activeCell="A93" sqref="A93:C105"/>
    </sheetView>
  </sheetViews>
  <sheetFormatPr defaultRowHeight="14.25"/>
  <cols>
    <col min="1" max="1" width="10.625" bestFit="1" customWidth="1"/>
    <col min="2" max="2" width="38.625" bestFit="1" customWidth="1"/>
    <col min="5" max="5" width="14.875" bestFit="1" customWidth="1"/>
    <col min="10" max="10" width="29.125" customWidth="1"/>
  </cols>
  <sheetData>
    <row r="1" spans="1:14">
      <c r="A1" s="125" t="s">
        <v>3171</v>
      </c>
      <c r="E1" s="123" t="s">
        <v>3172</v>
      </c>
      <c r="H1" s="1"/>
      <c r="I1" s="124" t="s">
        <v>3173</v>
      </c>
      <c r="N1" s="1"/>
    </row>
    <row r="2" spans="1:14">
      <c r="A2" t="s">
        <v>3174</v>
      </c>
      <c r="B2" t="s">
        <v>3175</v>
      </c>
      <c r="C2" t="s">
        <v>3159</v>
      </c>
      <c r="E2" t="s">
        <v>936</v>
      </c>
      <c r="F2" t="s">
        <v>937</v>
      </c>
      <c r="G2" t="s">
        <v>3159</v>
      </c>
      <c r="I2" t="s">
        <v>936</v>
      </c>
      <c r="J2" t="s">
        <v>937</v>
      </c>
      <c r="K2" t="s">
        <v>3159</v>
      </c>
      <c r="L2">
        <v>1000</v>
      </c>
      <c r="M2">
        <v>1300</v>
      </c>
    </row>
    <row r="3" spans="1:14">
      <c r="A3">
        <v>23000206</v>
      </c>
      <c r="B3" t="s">
        <v>284</v>
      </c>
      <c r="C3">
        <v>5</v>
      </c>
      <c r="E3">
        <v>23000172</v>
      </c>
      <c r="F3" t="s">
        <v>112</v>
      </c>
      <c r="G3">
        <v>0</v>
      </c>
      <c r="H3">
        <v>0</v>
      </c>
      <c r="I3">
        <v>23000127</v>
      </c>
      <c r="J3" t="s">
        <v>654</v>
      </c>
      <c r="K3" s="10">
        <v>80</v>
      </c>
      <c r="L3">
        <v>0</v>
      </c>
      <c r="M3">
        <v>80</v>
      </c>
      <c r="N3">
        <v>80</v>
      </c>
    </row>
    <row r="4" spans="1:14">
      <c r="A4">
        <v>23015265</v>
      </c>
      <c r="B4" t="s">
        <v>181</v>
      </c>
      <c r="C4">
        <v>40</v>
      </c>
      <c r="E4">
        <v>23000181</v>
      </c>
      <c r="F4" t="s">
        <v>38</v>
      </c>
      <c r="G4">
        <v>4</v>
      </c>
      <c r="H4">
        <v>4</v>
      </c>
      <c r="I4">
        <v>23000130</v>
      </c>
      <c r="J4" t="s">
        <v>146</v>
      </c>
      <c r="K4" s="10">
        <f>200+20</f>
        <v>220</v>
      </c>
      <c r="L4">
        <v>0</v>
      </c>
      <c r="M4">
        <v>200</v>
      </c>
      <c r="N4">
        <v>200</v>
      </c>
    </row>
    <row r="5" spans="1:14">
      <c r="A5">
        <v>23047038</v>
      </c>
      <c r="B5" t="s">
        <v>269</v>
      </c>
      <c r="C5">
        <v>180</v>
      </c>
      <c r="E5">
        <v>23000186</v>
      </c>
      <c r="F5" t="s">
        <v>69</v>
      </c>
      <c r="G5">
        <v>96</v>
      </c>
      <c r="H5">
        <v>96</v>
      </c>
      <c r="I5">
        <v>23000167</v>
      </c>
      <c r="J5" t="s">
        <v>54</v>
      </c>
      <c r="K5" s="10">
        <v>1075</v>
      </c>
      <c r="L5">
        <v>0</v>
      </c>
      <c r="M5">
        <v>1075</v>
      </c>
      <c r="N5">
        <v>1075</v>
      </c>
    </row>
    <row r="6" spans="1:14">
      <c r="A6">
        <v>23057809</v>
      </c>
      <c r="B6" t="s">
        <v>390</v>
      </c>
      <c r="C6">
        <v>140</v>
      </c>
      <c r="E6">
        <v>23000187</v>
      </c>
      <c r="F6" t="s">
        <v>102</v>
      </c>
      <c r="G6">
        <v>14</v>
      </c>
      <c r="H6">
        <v>14</v>
      </c>
      <c r="I6">
        <v>23000168</v>
      </c>
      <c r="J6" t="s">
        <v>71</v>
      </c>
      <c r="K6" s="10">
        <v>25</v>
      </c>
      <c r="L6">
        <v>0</v>
      </c>
      <c r="M6">
        <v>25</v>
      </c>
      <c r="N6">
        <v>25</v>
      </c>
    </row>
    <row r="7" spans="1:14">
      <c r="A7">
        <v>23057812</v>
      </c>
      <c r="B7" t="s">
        <v>408</v>
      </c>
      <c r="C7">
        <v>380</v>
      </c>
      <c r="E7">
        <v>23000188</v>
      </c>
      <c r="F7" t="s">
        <v>94</v>
      </c>
      <c r="G7">
        <v>92</v>
      </c>
      <c r="H7">
        <v>92</v>
      </c>
      <c r="I7">
        <v>23000175</v>
      </c>
      <c r="J7" t="s">
        <v>636</v>
      </c>
      <c r="K7" s="10">
        <v>5</v>
      </c>
      <c r="L7">
        <v>0</v>
      </c>
      <c r="M7">
        <v>5</v>
      </c>
      <c r="N7">
        <v>5</v>
      </c>
    </row>
    <row r="8" spans="1:14">
      <c r="A8">
        <v>23057815</v>
      </c>
      <c r="B8" t="s">
        <v>490</v>
      </c>
      <c r="C8">
        <v>280</v>
      </c>
      <c r="E8">
        <v>23000189</v>
      </c>
      <c r="F8" t="s">
        <v>46</v>
      </c>
      <c r="G8">
        <v>16</v>
      </c>
      <c r="H8">
        <v>16</v>
      </c>
      <c r="I8">
        <v>23000181</v>
      </c>
      <c r="J8" t="s">
        <v>38</v>
      </c>
      <c r="K8" s="10">
        <v>722</v>
      </c>
      <c r="L8">
        <v>0</v>
      </c>
      <c r="M8">
        <v>722</v>
      </c>
      <c r="N8">
        <v>722</v>
      </c>
    </row>
    <row r="9" spans="1:14">
      <c r="A9">
        <v>23057818</v>
      </c>
      <c r="B9" t="s">
        <v>462</v>
      </c>
      <c r="C9">
        <v>5</v>
      </c>
      <c r="E9">
        <v>23000190</v>
      </c>
      <c r="F9" t="s">
        <v>125</v>
      </c>
      <c r="G9">
        <v>28</v>
      </c>
      <c r="H9">
        <v>28</v>
      </c>
      <c r="I9">
        <v>23000186</v>
      </c>
      <c r="J9" t="s">
        <v>69</v>
      </c>
      <c r="K9" s="10">
        <v>80</v>
      </c>
      <c r="L9">
        <v>0</v>
      </c>
      <c r="M9">
        <v>80</v>
      </c>
      <c r="N9">
        <v>80</v>
      </c>
    </row>
    <row r="10" spans="1:14">
      <c r="A10">
        <v>23057821</v>
      </c>
      <c r="B10" t="s">
        <v>470</v>
      </c>
      <c r="C10">
        <v>50</v>
      </c>
      <c r="E10">
        <v>23000191</v>
      </c>
      <c r="F10" t="s">
        <v>44</v>
      </c>
      <c r="G10">
        <v>64</v>
      </c>
      <c r="H10">
        <v>64</v>
      </c>
      <c r="I10">
        <v>23000187</v>
      </c>
      <c r="J10" t="s">
        <v>102</v>
      </c>
      <c r="K10" s="10">
        <v>900</v>
      </c>
      <c r="L10">
        <v>0</v>
      </c>
      <c r="M10">
        <v>900</v>
      </c>
      <c r="N10">
        <v>900</v>
      </c>
    </row>
    <row r="11" spans="1:14">
      <c r="A11">
        <v>23057824</v>
      </c>
      <c r="B11" t="s">
        <v>516</v>
      </c>
      <c r="C11">
        <v>200</v>
      </c>
      <c r="E11">
        <v>23000192</v>
      </c>
      <c r="F11" t="s">
        <v>34</v>
      </c>
      <c r="G11">
        <v>28</v>
      </c>
      <c r="H11">
        <v>28</v>
      </c>
      <c r="I11">
        <v>23000188</v>
      </c>
      <c r="J11" t="s">
        <v>94</v>
      </c>
      <c r="K11" s="10">
        <v>338</v>
      </c>
      <c r="L11">
        <v>0</v>
      </c>
      <c r="M11">
        <v>338</v>
      </c>
      <c r="N11">
        <v>338</v>
      </c>
    </row>
    <row r="12" spans="1:14">
      <c r="A12">
        <v>23057827</v>
      </c>
      <c r="B12" t="s">
        <v>446</v>
      </c>
      <c r="C12">
        <v>110</v>
      </c>
      <c r="E12">
        <v>23000193</v>
      </c>
      <c r="F12" t="s">
        <v>110</v>
      </c>
      <c r="G12">
        <v>34</v>
      </c>
      <c r="H12">
        <v>34</v>
      </c>
      <c r="I12">
        <v>23000189</v>
      </c>
      <c r="J12" t="s">
        <v>46</v>
      </c>
      <c r="K12" s="10">
        <v>358</v>
      </c>
      <c r="L12">
        <v>0</v>
      </c>
      <c r="M12">
        <v>358</v>
      </c>
      <c r="N12">
        <v>358</v>
      </c>
    </row>
    <row r="13" spans="1:14">
      <c r="A13">
        <v>23058551</v>
      </c>
      <c r="B13" t="s">
        <v>436</v>
      </c>
      <c r="C13">
        <v>30</v>
      </c>
      <c r="E13">
        <v>23000194</v>
      </c>
      <c r="F13" t="s">
        <v>29</v>
      </c>
      <c r="G13">
        <v>8</v>
      </c>
      <c r="H13">
        <v>8</v>
      </c>
      <c r="I13">
        <v>23000190</v>
      </c>
      <c r="J13" t="s">
        <v>125</v>
      </c>
      <c r="K13" s="10">
        <v>100</v>
      </c>
      <c r="L13">
        <v>0</v>
      </c>
      <c r="M13">
        <v>100</v>
      </c>
      <c r="N13">
        <v>100</v>
      </c>
    </row>
    <row r="14" spans="1:14">
      <c r="A14">
        <v>23058552</v>
      </c>
      <c r="B14" t="s">
        <v>370</v>
      </c>
      <c r="C14">
        <v>25</v>
      </c>
      <c r="E14">
        <v>23014042</v>
      </c>
      <c r="F14" t="s">
        <v>40</v>
      </c>
      <c r="G14">
        <v>6</v>
      </c>
      <c r="H14">
        <v>6</v>
      </c>
      <c r="I14">
        <v>23000191</v>
      </c>
      <c r="J14" t="s">
        <v>44</v>
      </c>
      <c r="K14" s="10">
        <v>114</v>
      </c>
      <c r="L14">
        <v>0</v>
      </c>
      <c r="M14">
        <v>114</v>
      </c>
      <c r="N14">
        <v>114</v>
      </c>
    </row>
    <row r="15" spans="1:14">
      <c r="A15">
        <v>23058553</v>
      </c>
      <c r="B15" t="s">
        <v>378</v>
      </c>
      <c r="C15">
        <v>120</v>
      </c>
      <c r="E15">
        <v>23015189</v>
      </c>
      <c r="F15" t="s">
        <v>132</v>
      </c>
      <c r="G15">
        <v>40</v>
      </c>
      <c r="H15">
        <v>40</v>
      </c>
      <c r="I15">
        <v>23000192</v>
      </c>
      <c r="J15" t="s">
        <v>34</v>
      </c>
      <c r="K15" s="10">
        <v>60</v>
      </c>
      <c r="L15">
        <v>0</v>
      </c>
      <c r="M15">
        <v>60</v>
      </c>
      <c r="N15">
        <v>60</v>
      </c>
    </row>
    <row r="16" spans="1:14">
      <c r="A16">
        <v>23058555</v>
      </c>
      <c r="B16" t="s">
        <v>314</v>
      </c>
      <c r="C16">
        <v>250</v>
      </c>
      <c r="E16">
        <v>23015265</v>
      </c>
      <c r="F16" t="s">
        <v>181</v>
      </c>
      <c r="G16">
        <v>210</v>
      </c>
      <c r="H16">
        <v>210</v>
      </c>
      <c r="I16">
        <v>23000193</v>
      </c>
      <c r="J16" t="s">
        <v>110</v>
      </c>
      <c r="K16" s="10">
        <v>94</v>
      </c>
      <c r="L16">
        <v>0</v>
      </c>
      <c r="M16">
        <v>94</v>
      </c>
      <c r="N16">
        <v>94</v>
      </c>
    </row>
    <row r="17" spans="1:14">
      <c r="A17">
        <v>23058556</v>
      </c>
      <c r="B17" t="s">
        <v>304</v>
      </c>
      <c r="C17">
        <v>5</v>
      </c>
      <c r="E17">
        <v>23015267</v>
      </c>
      <c r="F17" t="s">
        <v>183</v>
      </c>
      <c r="G17">
        <v>90</v>
      </c>
      <c r="H17">
        <v>90</v>
      </c>
      <c r="I17">
        <v>23000194</v>
      </c>
      <c r="J17" t="s">
        <v>29</v>
      </c>
      <c r="K17" s="10">
        <v>204</v>
      </c>
      <c r="L17">
        <v>0</v>
      </c>
      <c r="M17">
        <v>204</v>
      </c>
      <c r="N17">
        <v>204</v>
      </c>
    </row>
    <row r="18" spans="1:14">
      <c r="A18">
        <v>23058584</v>
      </c>
      <c r="B18" t="s">
        <v>344</v>
      </c>
      <c r="C18">
        <v>35</v>
      </c>
      <c r="E18">
        <v>23015321</v>
      </c>
      <c r="F18" t="s">
        <v>128</v>
      </c>
      <c r="G18">
        <v>80</v>
      </c>
      <c r="H18">
        <v>80</v>
      </c>
      <c r="I18">
        <v>23000197</v>
      </c>
      <c r="J18" t="s">
        <v>12</v>
      </c>
      <c r="K18" s="10">
        <v>1540</v>
      </c>
      <c r="L18">
        <v>0</v>
      </c>
      <c r="M18">
        <v>1540</v>
      </c>
      <c r="N18">
        <v>1540</v>
      </c>
    </row>
    <row r="19" spans="1:14">
      <c r="A19">
        <v>23058585</v>
      </c>
      <c r="B19" t="s">
        <v>326</v>
      </c>
      <c r="C19">
        <v>0</v>
      </c>
      <c r="E19">
        <v>23015350</v>
      </c>
      <c r="F19" t="s">
        <v>36</v>
      </c>
      <c r="G19">
        <v>5</v>
      </c>
      <c r="H19">
        <v>5</v>
      </c>
      <c r="I19">
        <v>23000203</v>
      </c>
      <c r="J19" t="s">
        <v>622</v>
      </c>
      <c r="K19" s="10">
        <v>880</v>
      </c>
      <c r="L19">
        <v>0</v>
      </c>
      <c r="M19">
        <v>880</v>
      </c>
      <c r="N19">
        <v>880</v>
      </c>
    </row>
    <row r="20" spans="1:14">
      <c r="A20">
        <v>23058586</v>
      </c>
      <c r="B20" t="s">
        <v>286</v>
      </c>
      <c r="C20">
        <v>5</v>
      </c>
      <c r="E20">
        <v>23015378</v>
      </c>
      <c r="F20" t="s">
        <v>115</v>
      </c>
      <c r="G20">
        <v>20</v>
      </c>
      <c r="H20">
        <v>20</v>
      </c>
      <c r="I20">
        <v>23014036</v>
      </c>
      <c r="J20" t="s">
        <v>90</v>
      </c>
      <c r="K20" s="10">
        <f>345+310</f>
        <v>655</v>
      </c>
      <c r="L20">
        <v>0</v>
      </c>
      <c r="M20">
        <v>345</v>
      </c>
      <c r="N20">
        <v>345</v>
      </c>
    </row>
    <row r="21" spans="1:14">
      <c r="A21">
        <v>23058588</v>
      </c>
      <c r="B21" t="s">
        <v>372</v>
      </c>
      <c r="C21">
        <v>5</v>
      </c>
      <c r="E21">
        <v>23019173</v>
      </c>
      <c r="F21" t="s">
        <v>84</v>
      </c>
      <c r="G21">
        <v>20</v>
      </c>
      <c r="H21">
        <v>20</v>
      </c>
      <c r="I21">
        <v>23015177</v>
      </c>
      <c r="J21" t="s">
        <v>148</v>
      </c>
      <c r="K21" s="10">
        <v>490</v>
      </c>
      <c r="L21">
        <v>0</v>
      </c>
      <c r="M21">
        <v>490</v>
      </c>
      <c r="N21">
        <v>490</v>
      </c>
    </row>
    <row r="22" spans="1:14">
      <c r="A22">
        <v>23058589</v>
      </c>
      <c r="B22" t="s">
        <v>300</v>
      </c>
      <c r="C22">
        <v>20</v>
      </c>
      <c r="E22">
        <v>23025552</v>
      </c>
      <c r="F22" t="s">
        <v>265</v>
      </c>
      <c r="G22">
        <v>2</v>
      </c>
      <c r="H22">
        <v>2</v>
      </c>
      <c r="I22">
        <v>23015189</v>
      </c>
      <c r="J22" t="s">
        <v>132</v>
      </c>
      <c r="K22" s="10">
        <v>55</v>
      </c>
      <c r="L22">
        <v>0</v>
      </c>
      <c r="M22">
        <v>55</v>
      </c>
      <c r="N22">
        <v>55</v>
      </c>
    </row>
    <row r="23" spans="1:14">
      <c r="A23">
        <v>23058590</v>
      </c>
      <c r="B23" t="s">
        <v>290</v>
      </c>
      <c r="C23">
        <v>15</v>
      </c>
      <c r="E23">
        <v>23026834</v>
      </c>
      <c r="F23" t="s">
        <v>201</v>
      </c>
      <c r="G23">
        <v>5</v>
      </c>
      <c r="H23">
        <v>5</v>
      </c>
      <c r="I23">
        <v>23015265</v>
      </c>
      <c r="J23" t="s">
        <v>181</v>
      </c>
      <c r="K23" s="10">
        <v>10</v>
      </c>
      <c r="L23">
        <v>0</v>
      </c>
      <c r="M23">
        <v>10</v>
      </c>
      <c r="N23">
        <v>10</v>
      </c>
    </row>
    <row r="24" spans="1:14">
      <c r="A24">
        <v>23058591</v>
      </c>
      <c r="B24" t="s">
        <v>312</v>
      </c>
      <c r="C24">
        <v>80</v>
      </c>
      <c r="E24">
        <v>23028088</v>
      </c>
      <c r="F24" t="s">
        <v>203</v>
      </c>
      <c r="G24">
        <v>1.5</v>
      </c>
      <c r="H24">
        <v>1.5</v>
      </c>
      <c r="I24">
        <v>23015269</v>
      </c>
      <c r="J24" t="s">
        <v>566</v>
      </c>
      <c r="K24" s="10">
        <v>35</v>
      </c>
      <c r="L24">
        <v>0</v>
      </c>
      <c r="M24">
        <v>35</v>
      </c>
      <c r="N24">
        <v>35</v>
      </c>
    </row>
    <row r="25" spans="1:14">
      <c r="A25">
        <v>23062095</v>
      </c>
      <c r="B25" t="s">
        <v>380</v>
      </c>
      <c r="C25">
        <v>5</v>
      </c>
      <c r="E25">
        <v>23028090</v>
      </c>
      <c r="F25" t="s">
        <v>221</v>
      </c>
      <c r="G25">
        <v>1</v>
      </c>
      <c r="H25">
        <v>1</v>
      </c>
      <c r="I25">
        <v>23015290</v>
      </c>
      <c r="J25" t="s">
        <v>684</v>
      </c>
      <c r="K25" s="10">
        <v>10</v>
      </c>
      <c r="L25">
        <v>0</v>
      </c>
      <c r="M25">
        <v>10</v>
      </c>
      <c r="N25">
        <v>10</v>
      </c>
    </row>
    <row r="26" spans="1:14">
      <c r="A26">
        <v>23062097</v>
      </c>
      <c r="B26" t="s">
        <v>374</v>
      </c>
      <c r="C26">
        <v>5</v>
      </c>
      <c r="E26">
        <v>23028092</v>
      </c>
      <c r="F26" t="s">
        <v>241</v>
      </c>
      <c r="G26">
        <v>2</v>
      </c>
      <c r="H26">
        <v>2</v>
      </c>
      <c r="I26">
        <v>23015313</v>
      </c>
      <c r="J26" t="s">
        <v>92</v>
      </c>
      <c r="K26" s="10">
        <v>10</v>
      </c>
      <c r="L26">
        <v>0</v>
      </c>
      <c r="M26">
        <v>10</v>
      </c>
      <c r="N26">
        <v>10</v>
      </c>
    </row>
    <row r="27" spans="1:14">
      <c r="A27">
        <v>23062101</v>
      </c>
      <c r="B27" t="s">
        <v>388</v>
      </c>
      <c r="C27">
        <v>5</v>
      </c>
      <c r="E27">
        <v>23039556</v>
      </c>
      <c r="F27" t="s">
        <v>267</v>
      </c>
      <c r="G27">
        <v>1590</v>
      </c>
      <c r="H27">
        <v>1590</v>
      </c>
      <c r="I27">
        <v>23015321</v>
      </c>
      <c r="J27" t="s">
        <v>128</v>
      </c>
      <c r="K27" s="10">
        <v>413</v>
      </c>
      <c r="L27">
        <v>0</v>
      </c>
      <c r="M27">
        <v>413</v>
      </c>
      <c r="N27">
        <v>413</v>
      </c>
    </row>
    <row r="28" spans="1:14">
      <c r="A28">
        <v>23062103</v>
      </c>
      <c r="B28" t="s">
        <v>306</v>
      </c>
      <c r="C28">
        <v>5</v>
      </c>
      <c r="E28">
        <v>23057671</v>
      </c>
      <c r="F28" t="s">
        <v>177</v>
      </c>
      <c r="G28">
        <v>10</v>
      </c>
      <c r="H28">
        <v>10</v>
      </c>
      <c r="I28">
        <v>23015346</v>
      </c>
      <c r="J28" t="s">
        <v>42</v>
      </c>
      <c r="K28" s="10">
        <v>2</v>
      </c>
      <c r="L28">
        <v>0</v>
      </c>
      <c r="M28">
        <v>2</v>
      </c>
      <c r="N28">
        <v>2</v>
      </c>
    </row>
    <row r="29" spans="1:14">
      <c r="A29">
        <v>23062105</v>
      </c>
      <c r="B29" t="s">
        <v>296</v>
      </c>
      <c r="C29">
        <v>0</v>
      </c>
      <c r="E29">
        <v>23057672</v>
      </c>
      <c r="F29" t="s">
        <v>136</v>
      </c>
      <c r="G29">
        <v>5</v>
      </c>
      <c r="H29">
        <v>5</v>
      </c>
      <c r="I29">
        <v>23015350</v>
      </c>
      <c r="J29" t="s">
        <v>36</v>
      </c>
      <c r="K29" s="10">
        <v>595</v>
      </c>
      <c r="L29">
        <v>0</v>
      </c>
      <c r="M29">
        <v>595</v>
      </c>
      <c r="N29">
        <v>595</v>
      </c>
    </row>
    <row r="30" spans="1:14">
      <c r="A30">
        <v>23062107</v>
      </c>
      <c r="B30" t="s">
        <v>282</v>
      </c>
      <c r="C30">
        <v>50</v>
      </c>
      <c r="E30">
        <v>23057673</v>
      </c>
      <c r="F30" t="s">
        <v>152</v>
      </c>
      <c r="G30">
        <v>153</v>
      </c>
      <c r="H30">
        <v>153</v>
      </c>
      <c r="I30">
        <v>23015378</v>
      </c>
      <c r="J30" t="s">
        <v>115</v>
      </c>
      <c r="K30" s="10">
        <v>20</v>
      </c>
      <c r="L30">
        <v>0</v>
      </c>
      <c r="M30">
        <v>20</v>
      </c>
      <c r="N30">
        <v>20</v>
      </c>
    </row>
    <row r="31" spans="1:14">
      <c r="A31">
        <v>23062111</v>
      </c>
      <c r="B31" t="s">
        <v>354</v>
      </c>
      <c r="C31">
        <v>10</v>
      </c>
      <c r="E31">
        <v>23057674</v>
      </c>
      <c r="F31" t="s">
        <v>223</v>
      </c>
      <c r="G31">
        <v>95</v>
      </c>
      <c r="H31">
        <v>95</v>
      </c>
      <c r="I31">
        <v>23015390</v>
      </c>
      <c r="J31" t="s">
        <v>564</v>
      </c>
      <c r="K31" s="10">
        <v>332</v>
      </c>
      <c r="L31">
        <v>0</v>
      </c>
      <c r="M31">
        <v>332</v>
      </c>
      <c r="N31">
        <v>332</v>
      </c>
    </row>
    <row r="32" spans="1:14">
      <c r="A32">
        <v>23062967</v>
      </c>
      <c r="B32" t="s">
        <v>544</v>
      </c>
      <c r="C32">
        <v>20</v>
      </c>
      <c r="E32">
        <v>23057676</v>
      </c>
      <c r="F32" t="s">
        <v>205</v>
      </c>
      <c r="G32">
        <v>42</v>
      </c>
      <c r="H32">
        <v>42</v>
      </c>
      <c r="I32">
        <v>23019173</v>
      </c>
      <c r="J32" t="s">
        <v>84</v>
      </c>
      <c r="K32" s="10">
        <v>40</v>
      </c>
      <c r="L32">
        <v>0</v>
      </c>
      <c r="M32">
        <v>40</v>
      </c>
      <c r="N32">
        <v>40</v>
      </c>
    </row>
    <row r="33" spans="1:14">
      <c r="A33">
        <v>23063759</v>
      </c>
      <c r="B33" t="s">
        <v>342</v>
      </c>
      <c r="C33">
        <v>170</v>
      </c>
      <c r="E33">
        <v>23057677</v>
      </c>
      <c r="F33" t="s">
        <v>243</v>
      </c>
      <c r="G33">
        <v>56</v>
      </c>
      <c r="H33">
        <v>56</v>
      </c>
      <c r="I33">
        <v>23039556</v>
      </c>
      <c r="J33" t="s">
        <v>267</v>
      </c>
      <c r="K33" s="10">
        <v>50</v>
      </c>
      <c r="L33">
        <v>0</v>
      </c>
      <c r="M33">
        <v>50</v>
      </c>
      <c r="N33">
        <v>50</v>
      </c>
    </row>
    <row r="34" spans="1:14">
      <c r="A34">
        <v>23065140</v>
      </c>
      <c r="B34" t="s">
        <v>154</v>
      </c>
      <c r="C34">
        <v>530</v>
      </c>
      <c r="E34">
        <v>23057685</v>
      </c>
      <c r="F34" t="s">
        <v>104</v>
      </c>
      <c r="G34">
        <v>45</v>
      </c>
      <c r="H34">
        <v>45</v>
      </c>
      <c r="I34">
        <v>23045518</v>
      </c>
      <c r="J34" t="s">
        <v>609</v>
      </c>
      <c r="K34" s="10">
        <v>195</v>
      </c>
      <c r="L34">
        <v>0</v>
      </c>
      <c r="M34">
        <v>195</v>
      </c>
      <c r="N34">
        <v>195</v>
      </c>
    </row>
    <row r="35" spans="1:14">
      <c r="A35">
        <v>23065141</v>
      </c>
      <c r="B35" t="s">
        <v>492</v>
      </c>
      <c r="C35">
        <v>45</v>
      </c>
      <c r="E35">
        <v>23057688</v>
      </c>
      <c r="F35" t="s">
        <v>61</v>
      </c>
      <c r="G35">
        <v>275</v>
      </c>
      <c r="H35">
        <v>275</v>
      </c>
      <c r="I35">
        <v>23057671</v>
      </c>
      <c r="J35" t="s">
        <v>177</v>
      </c>
      <c r="K35" s="10">
        <v>5</v>
      </c>
      <c r="L35">
        <v>0</v>
      </c>
      <c r="M35">
        <v>5</v>
      </c>
      <c r="N35">
        <v>5</v>
      </c>
    </row>
    <row r="36" spans="1:14">
      <c r="A36">
        <v>23065142</v>
      </c>
      <c r="B36" t="s">
        <v>207</v>
      </c>
      <c r="C36">
        <v>20</v>
      </c>
      <c r="E36">
        <v>23057690</v>
      </c>
      <c r="F36" t="s">
        <v>65</v>
      </c>
      <c r="G36">
        <v>65</v>
      </c>
      <c r="H36">
        <v>65</v>
      </c>
      <c r="I36">
        <v>23057672</v>
      </c>
      <c r="J36" t="s">
        <v>136</v>
      </c>
      <c r="K36" s="10">
        <f>135+10</f>
        <v>145</v>
      </c>
      <c r="L36">
        <v>0</v>
      </c>
      <c r="M36">
        <v>135</v>
      </c>
      <c r="N36">
        <v>135</v>
      </c>
    </row>
    <row r="37" spans="1:14">
      <c r="A37">
        <v>23065143</v>
      </c>
      <c r="B37" t="s">
        <v>245</v>
      </c>
      <c r="C37">
        <v>480</v>
      </c>
      <c r="E37">
        <v>23057693</v>
      </c>
      <c r="F37" t="s">
        <v>51</v>
      </c>
      <c r="G37">
        <v>5</v>
      </c>
      <c r="H37">
        <v>5</v>
      </c>
      <c r="I37">
        <v>23057673</v>
      </c>
      <c r="J37" t="s">
        <v>152</v>
      </c>
      <c r="K37" s="10">
        <v>396</v>
      </c>
      <c r="L37">
        <v>0</v>
      </c>
      <c r="M37">
        <v>396</v>
      </c>
      <c r="N37">
        <v>396</v>
      </c>
    </row>
    <row r="38" spans="1:14">
      <c r="A38">
        <v>23066875</v>
      </c>
      <c r="B38" t="s">
        <v>294</v>
      </c>
      <c r="C38">
        <v>20</v>
      </c>
      <c r="E38">
        <v>23057697</v>
      </c>
      <c r="F38" t="s">
        <v>22</v>
      </c>
      <c r="G38">
        <v>25</v>
      </c>
      <c r="H38">
        <v>25</v>
      </c>
      <c r="I38">
        <v>23057674</v>
      </c>
      <c r="J38" t="s">
        <v>223</v>
      </c>
      <c r="K38" s="10">
        <v>225</v>
      </c>
      <c r="L38">
        <v>0</v>
      </c>
      <c r="M38">
        <v>225</v>
      </c>
      <c r="N38">
        <v>225</v>
      </c>
    </row>
    <row r="39" spans="1:14">
      <c r="A39">
        <v>23066879</v>
      </c>
      <c r="B39" t="s">
        <v>324</v>
      </c>
      <c r="C39">
        <v>15</v>
      </c>
      <c r="E39">
        <v>23057698</v>
      </c>
      <c r="F39" t="s">
        <v>271</v>
      </c>
      <c r="G39">
        <v>770</v>
      </c>
      <c r="H39">
        <v>770</v>
      </c>
      <c r="I39">
        <v>23057675</v>
      </c>
      <c r="J39" t="s">
        <v>197</v>
      </c>
      <c r="K39" s="10">
        <v>65</v>
      </c>
      <c r="L39">
        <v>0</v>
      </c>
      <c r="M39">
        <v>65</v>
      </c>
      <c r="N39">
        <v>65</v>
      </c>
    </row>
    <row r="40" spans="1:14">
      <c r="A40">
        <v>23067590</v>
      </c>
      <c r="B40" t="s">
        <v>330</v>
      </c>
      <c r="C40">
        <v>20</v>
      </c>
      <c r="E40">
        <v>23057700</v>
      </c>
      <c r="F40" t="s">
        <v>187</v>
      </c>
      <c r="G40">
        <v>40</v>
      </c>
      <c r="H40">
        <v>40</v>
      </c>
      <c r="I40">
        <v>23057676</v>
      </c>
      <c r="J40" t="s">
        <v>205</v>
      </c>
      <c r="K40" s="10">
        <f>60+6</f>
        <v>66</v>
      </c>
      <c r="L40">
        <v>0</v>
      </c>
      <c r="M40">
        <v>60</v>
      </c>
      <c r="N40">
        <v>60</v>
      </c>
    </row>
    <row r="41" spans="1:14">
      <c r="A41">
        <v>23068390</v>
      </c>
      <c r="B41" t="s">
        <v>316</v>
      </c>
      <c r="C41">
        <v>30</v>
      </c>
      <c r="E41">
        <v>23063197</v>
      </c>
      <c r="F41" t="s">
        <v>88</v>
      </c>
      <c r="G41">
        <v>60</v>
      </c>
      <c r="H41">
        <v>60</v>
      </c>
      <c r="I41">
        <v>23057677</v>
      </c>
      <c r="J41" t="s">
        <v>243</v>
      </c>
      <c r="K41" s="10">
        <f>357+21</f>
        <v>378</v>
      </c>
      <c r="L41">
        <v>0</v>
      </c>
      <c r="M41">
        <v>357</v>
      </c>
      <c r="N41">
        <v>357</v>
      </c>
    </row>
    <row r="42" spans="1:14">
      <c r="A42">
        <v>23070475</v>
      </c>
      <c r="B42" t="s">
        <v>518</v>
      </c>
      <c r="C42">
        <v>80</v>
      </c>
      <c r="E42">
        <v>23064091</v>
      </c>
      <c r="F42" t="s">
        <v>118</v>
      </c>
      <c r="G42">
        <v>380</v>
      </c>
      <c r="H42">
        <v>380</v>
      </c>
      <c r="I42">
        <v>23057678</v>
      </c>
      <c r="J42" t="s">
        <v>690</v>
      </c>
      <c r="K42" s="10">
        <f>60+5</f>
        <v>65</v>
      </c>
      <c r="L42">
        <v>0</v>
      </c>
      <c r="M42">
        <v>60</v>
      </c>
      <c r="N42">
        <v>60</v>
      </c>
    </row>
    <row r="43" spans="1:14">
      <c r="A43">
        <v>23071881</v>
      </c>
      <c r="B43" t="s">
        <v>546</v>
      </c>
      <c r="C43">
        <v>80</v>
      </c>
      <c r="E43">
        <v>23067919</v>
      </c>
      <c r="F43" t="s">
        <v>96</v>
      </c>
      <c r="G43">
        <v>15</v>
      </c>
      <c r="H43">
        <v>15</v>
      </c>
      <c r="I43">
        <v>23057679</v>
      </c>
      <c r="J43" t="s">
        <v>596</v>
      </c>
      <c r="K43" s="10">
        <f>50+5</f>
        <v>55</v>
      </c>
      <c r="L43">
        <v>0</v>
      </c>
      <c r="M43">
        <v>50</v>
      </c>
      <c r="N43">
        <v>50</v>
      </c>
    </row>
    <row r="44" spans="1:14">
      <c r="A44">
        <v>23071882</v>
      </c>
      <c r="B44" t="s">
        <v>448</v>
      </c>
      <c r="C44">
        <v>20</v>
      </c>
      <c r="E44">
        <v>23067920</v>
      </c>
      <c r="F44" t="s">
        <v>16</v>
      </c>
      <c r="G44">
        <v>5</v>
      </c>
      <c r="H44">
        <v>5</v>
      </c>
      <c r="I44">
        <v>23057680</v>
      </c>
      <c r="J44" t="s">
        <v>86</v>
      </c>
      <c r="K44" s="10">
        <v>210</v>
      </c>
      <c r="L44">
        <v>0</v>
      </c>
      <c r="M44">
        <v>210</v>
      </c>
      <c r="N44">
        <v>210</v>
      </c>
    </row>
    <row r="45" spans="1:14">
      <c r="A45">
        <v>23073188</v>
      </c>
      <c r="B45" t="s">
        <v>318</v>
      </c>
      <c r="C45">
        <v>10</v>
      </c>
      <c r="E45">
        <v>23067921</v>
      </c>
      <c r="F45" t="s">
        <v>25</v>
      </c>
      <c r="G45">
        <v>15</v>
      </c>
      <c r="H45">
        <v>15</v>
      </c>
      <c r="I45">
        <v>23057681</v>
      </c>
      <c r="J45" t="s">
        <v>130</v>
      </c>
      <c r="K45" s="10">
        <f>30+5</f>
        <v>35</v>
      </c>
      <c r="L45">
        <v>0</v>
      </c>
      <c r="M45">
        <v>30</v>
      </c>
      <c r="N45">
        <v>30</v>
      </c>
    </row>
    <row r="46" spans="1:14">
      <c r="A46">
        <v>23074624</v>
      </c>
      <c r="B46" t="s">
        <v>794</v>
      </c>
      <c r="C46">
        <v>40</v>
      </c>
      <c r="E46">
        <v>23069300</v>
      </c>
      <c r="F46" t="s">
        <v>171</v>
      </c>
      <c r="G46">
        <v>35</v>
      </c>
      <c r="H46">
        <v>35</v>
      </c>
      <c r="I46">
        <v>23057684</v>
      </c>
      <c r="J46" t="s">
        <v>620</v>
      </c>
      <c r="K46" s="10">
        <v>110</v>
      </c>
      <c r="L46">
        <v>0</v>
      </c>
      <c r="M46">
        <v>110</v>
      </c>
      <c r="N46">
        <v>110</v>
      </c>
    </row>
    <row r="47" spans="1:14">
      <c r="A47">
        <v>23074625</v>
      </c>
      <c r="B47" t="s">
        <v>3178</v>
      </c>
      <c r="C47">
        <v>50</v>
      </c>
      <c r="E47">
        <v>23072463</v>
      </c>
      <c r="F47" t="s">
        <v>76</v>
      </c>
      <c r="G47">
        <v>5</v>
      </c>
      <c r="H47">
        <v>5</v>
      </c>
      <c r="I47">
        <v>23057685</v>
      </c>
      <c r="J47" t="s">
        <v>104</v>
      </c>
      <c r="K47" s="10">
        <v>215</v>
      </c>
      <c r="L47">
        <v>0</v>
      </c>
      <c r="M47">
        <v>215</v>
      </c>
      <c r="N47">
        <v>215</v>
      </c>
    </row>
    <row r="48" spans="1:14">
      <c r="A48">
        <v>23074626</v>
      </c>
      <c r="B48" t="s">
        <v>819</v>
      </c>
      <c r="C48">
        <v>20</v>
      </c>
      <c r="E48">
        <v>23078867</v>
      </c>
      <c r="F48" t="s">
        <v>173</v>
      </c>
      <c r="G48">
        <v>10</v>
      </c>
      <c r="H48">
        <v>10</v>
      </c>
      <c r="I48">
        <v>23057686</v>
      </c>
      <c r="J48" t="s">
        <v>626</v>
      </c>
      <c r="K48" s="10">
        <v>10</v>
      </c>
      <c r="L48">
        <v>0</v>
      </c>
      <c r="M48">
        <v>10</v>
      </c>
      <c r="N48">
        <v>10</v>
      </c>
    </row>
    <row r="49" spans="1:14">
      <c r="A49">
        <v>23074627</v>
      </c>
      <c r="B49" t="s">
        <v>3179</v>
      </c>
      <c r="C49">
        <v>40</v>
      </c>
      <c r="E49">
        <v>23084674</v>
      </c>
      <c r="F49" t="s">
        <v>19</v>
      </c>
      <c r="G49">
        <v>55.999999999999993</v>
      </c>
      <c r="H49">
        <v>55.999999999999993</v>
      </c>
      <c r="I49">
        <v>23057687</v>
      </c>
      <c r="J49" t="s">
        <v>628</v>
      </c>
      <c r="K49" s="10">
        <v>1225</v>
      </c>
      <c r="L49">
        <v>0</v>
      </c>
      <c r="M49">
        <v>1225</v>
      </c>
      <c r="N49">
        <v>1225</v>
      </c>
    </row>
    <row r="50" spans="1:14">
      <c r="A50">
        <v>23075089</v>
      </c>
      <c r="B50" t="s">
        <v>358</v>
      </c>
      <c r="C50">
        <v>20</v>
      </c>
      <c r="E50">
        <v>23086658</v>
      </c>
      <c r="F50" t="s">
        <v>140</v>
      </c>
      <c r="G50">
        <v>65</v>
      </c>
      <c r="H50">
        <v>65</v>
      </c>
      <c r="I50">
        <v>23057688</v>
      </c>
      <c r="J50" t="s">
        <v>61</v>
      </c>
      <c r="K50" s="10">
        <f>610+20</f>
        <v>630</v>
      </c>
      <c r="L50">
        <v>0</v>
      </c>
      <c r="M50">
        <v>610</v>
      </c>
      <c r="N50">
        <v>610</v>
      </c>
    </row>
    <row r="51" spans="1:14">
      <c r="A51">
        <v>23084674</v>
      </c>
      <c r="B51" t="s">
        <v>19</v>
      </c>
      <c r="C51">
        <v>11.2</v>
      </c>
      <c r="E51">
        <v>23086962</v>
      </c>
      <c r="F51" t="s">
        <v>179</v>
      </c>
      <c r="G51">
        <v>108</v>
      </c>
      <c r="H51">
        <v>108</v>
      </c>
      <c r="I51">
        <v>23057689</v>
      </c>
      <c r="J51" t="s">
        <v>56</v>
      </c>
      <c r="K51" s="10">
        <v>535</v>
      </c>
      <c r="L51">
        <v>0</v>
      </c>
      <c r="M51">
        <v>535</v>
      </c>
      <c r="N51">
        <v>535</v>
      </c>
    </row>
    <row r="52" spans="1:14">
      <c r="A52">
        <v>23086658</v>
      </c>
      <c r="B52" t="s">
        <v>140</v>
      </c>
      <c r="C52">
        <v>45</v>
      </c>
      <c r="E52">
        <v>23086963</v>
      </c>
      <c r="F52" t="s">
        <v>142</v>
      </c>
      <c r="G52">
        <v>780</v>
      </c>
      <c r="H52">
        <v>780</v>
      </c>
      <c r="I52">
        <v>23057690</v>
      </c>
      <c r="J52" t="s">
        <v>65</v>
      </c>
      <c r="K52" s="10">
        <v>0</v>
      </c>
      <c r="L52">
        <v>0</v>
      </c>
      <c r="M52">
        <v>0</v>
      </c>
      <c r="N52">
        <v>0</v>
      </c>
    </row>
    <row r="53" spans="1:14">
      <c r="A53">
        <v>23087034</v>
      </c>
      <c r="B53" t="s">
        <v>158</v>
      </c>
      <c r="C53">
        <v>10</v>
      </c>
      <c r="E53">
        <v>23086964</v>
      </c>
      <c r="F53" t="s">
        <v>156</v>
      </c>
      <c r="G53">
        <v>1557</v>
      </c>
      <c r="H53">
        <v>1557</v>
      </c>
      <c r="I53">
        <v>23057691</v>
      </c>
      <c r="J53" t="s">
        <v>611</v>
      </c>
      <c r="K53" s="10">
        <v>495</v>
      </c>
      <c r="L53">
        <v>0</v>
      </c>
      <c r="M53">
        <v>495</v>
      </c>
      <c r="N53">
        <v>495</v>
      </c>
    </row>
    <row r="54" spans="1:14">
      <c r="A54">
        <v>23087679</v>
      </c>
      <c r="B54" t="s">
        <v>3180</v>
      </c>
      <c r="C54">
        <v>5</v>
      </c>
      <c r="E54">
        <v>23086965</v>
      </c>
      <c r="F54" t="s">
        <v>225</v>
      </c>
      <c r="G54">
        <v>411</v>
      </c>
      <c r="H54">
        <v>411</v>
      </c>
      <c r="I54">
        <v>23057693</v>
      </c>
      <c r="J54" t="s">
        <v>51</v>
      </c>
      <c r="K54" s="10">
        <v>490</v>
      </c>
      <c r="L54">
        <v>0</v>
      </c>
      <c r="M54">
        <v>490</v>
      </c>
      <c r="N54">
        <v>490</v>
      </c>
    </row>
    <row r="55" spans="1:14">
      <c r="A55">
        <v>23088036</v>
      </c>
      <c r="B55" t="s">
        <v>392</v>
      </c>
      <c r="C55">
        <v>10</v>
      </c>
      <c r="E55">
        <v>23086966</v>
      </c>
      <c r="F55" t="s">
        <v>199</v>
      </c>
      <c r="G55">
        <v>189</v>
      </c>
      <c r="H55">
        <v>189</v>
      </c>
      <c r="I55">
        <v>23057695</v>
      </c>
      <c r="J55" t="s">
        <v>108</v>
      </c>
      <c r="K55" s="10">
        <v>115</v>
      </c>
      <c r="L55">
        <v>0</v>
      </c>
      <c r="M55">
        <v>115</v>
      </c>
      <c r="N55">
        <v>115</v>
      </c>
    </row>
    <row r="56" spans="1:14">
      <c r="A56">
        <v>23088112</v>
      </c>
      <c r="B56" t="s">
        <v>280</v>
      </c>
      <c r="C56">
        <v>20</v>
      </c>
      <c r="E56">
        <v>23086967</v>
      </c>
      <c r="F56" t="s">
        <v>209</v>
      </c>
      <c r="G56">
        <v>192</v>
      </c>
      <c r="H56">
        <v>192</v>
      </c>
      <c r="I56">
        <v>23057696</v>
      </c>
      <c r="J56" t="s">
        <v>568</v>
      </c>
      <c r="K56" s="10">
        <v>85</v>
      </c>
      <c r="L56">
        <v>0</v>
      </c>
      <c r="M56">
        <v>85</v>
      </c>
      <c r="N56">
        <v>85</v>
      </c>
    </row>
    <row r="57" spans="1:14">
      <c r="A57">
        <v>23088348</v>
      </c>
      <c r="B57" t="s">
        <v>78</v>
      </c>
      <c r="C57">
        <v>60</v>
      </c>
      <c r="E57">
        <v>23086968</v>
      </c>
      <c r="F57" t="s">
        <v>247</v>
      </c>
      <c r="G57">
        <v>753</v>
      </c>
      <c r="H57">
        <v>753</v>
      </c>
      <c r="I57">
        <v>23057697</v>
      </c>
      <c r="J57" t="s">
        <v>22</v>
      </c>
      <c r="K57" s="10">
        <v>40</v>
      </c>
      <c r="L57">
        <v>0</v>
      </c>
      <c r="M57">
        <v>40</v>
      </c>
      <c r="N57">
        <v>40</v>
      </c>
    </row>
    <row r="58" spans="1:14">
      <c r="A58">
        <v>23097783</v>
      </c>
      <c r="B58" t="s">
        <v>548</v>
      </c>
      <c r="C58">
        <v>60</v>
      </c>
      <c r="E58">
        <v>23086969</v>
      </c>
      <c r="F58" t="s">
        <v>189</v>
      </c>
      <c r="G58">
        <v>540</v>
      </c>
      <c r="H58">
        <v>540</v>
      </c>
      <c r="I58">
        <v>23057698</v>
      </c>
      <c r="J58" t="s">
        <v>271</v>
      </c>
      <c r="K58" s="10">
        <f>420+20</f>
        <v>440</v>
      </c>
      <c r="L58">
        <v>0</v>
      </c>
      <c r="M58">
        <v>420</v>
      </c>
      <c r="N58">
        <v>420</v>
      </c>
    </row>
    <row r="59" spans="1:14">
      <c r="A59">
        <v>23097787</v>
      </c>
      <c r="B59" t="s">
        <v>348</v>
      </c>
      <c r="C59">
        <v>2</v>
      </c>
      <c r="E59">
        <v>23086970</v>
      </c>
      <c r="F59" t="s">
        <v>191</v>
      </c>
      <c r="G59">
        <v>84</v>
      </c>
      <c r="H59">
        <v>84</v>
      </c>
      <c r="I59">
        <v>23057700</v>
      </c>
      <c r="J59" t="s">
        <v>187</v>
      </c>
      <c r="K59" s="10">
        <v>170</v>
      </c>
      <c r="L59">
        <v>0</v>
      </c>
      <c r="M59">
        <v>170</v>
      </c>
      <c r="N59">
        <v>170</v>
      </c>
    </row>
    <row r="60" spans="1:14">
      <c r="A60">
        <v>23097788</v>
      </c>
      <c r="B60" t="s">
        <v>350</v>
      </c>
      <c r="C60">
        <v>2</v>
      </c>
      <c r="E60">
        <v>23087034</v>
      </c>
      <c r="F60" t="s">
        <v>158</v>
      </c>
      <c r="G60">
        <v>10</v>
      </c>
      <c r="H60">
        <v>10</v>
      </c>
      <c r="I60">
        <v>23057701</v>
      </c>
      <c r="J60" t="s">
        <v>692</v>
      </c>
      <c r="K60" s="10">
        <v>10</v>
      </c>
      <c r="L60">
        <v>0</v>
      </c>
      <c r="M60">
        <v>10</v>
      </c>
      <c r="N60">
        <v>10</v>
      </c>
    </row>
    <row r="61" spans="1:14">
      <c r="A61">
        <v>23097790</v>
      </c>
      <c r="B61" t="s">
        <v>412</v>
      </c>
      <c r="C61">
        <v>15</v>
      </c>
      <c r="E61">
        <v>23088348</v>
      </c>
      <c r="F61" t="s">
        <v>78</v>
      </c>
      <c r="G61">
        <v>610</v>
      </c>
      <c r="H61">
        <v>610</v>
      </c>
      <c r="I61">
        <v>23057702</v>
      </c>
      <c r="J61" t="s">
        <v>588</v>
      </c>
      <c r="K61" s="10">
        <f>85+20</f>
        <v>105</v>
      </c>
      <c r="L61">
        <v>0</v>
      </c>
      <c r="M61">
        <v>85</v>
      </c>
      <c r="N61">
        <v>85</v>
      </c>
    </row>
    <row r="62" spans="1:14">
      <c r="A62">
        <v>23097791</v>
      </c>
      <c r="B62" t="s">
        <v>464</v>
      </c>
      <c r="C62">
        <v>2</v>
      </c>
      <c r="E62">
        <v>23090967</v>
      </c>
      <c r="F62" t="s">
        <v>63</v>
      </c>
      <c r="G62">
        <v>294</v>
      </c>
      <c r="H62">
        <v>294</v>
      </c>
      <c r="I62">
        <v>23063196</v>
      </c>
      <c r="J62" t="s">
        <v>594</v>
      </c>
      <c r="K62" s="10">
        <v>15</v>
      </c>
      <c r="L62">
        <v>0</v>
      </c>
      <c r="M62">
        <v>15</v>
      </c>
      <c r="N62">
        <v>15</v>
      </c>
    </row>
    <row r="63" spans="1:14">
      <c r="A63">
        <v>23097793</v>
      </c>
      <c r="B63" t="s">
        <v>474</v>
      </c>
      <c r="C63">
        <v>15</v>
      </c>
      <c r="E63">
        <v>23090968</v>
      </c>
      <c r="F63" t="s">
        <v>58</v>
      </c>
      <c r="G63">
        <v>3</v>
      </c>
      <c r="H63">
        <v>3</v>
      </c>
      <c r="I63">
        <v>23063197</v>
      </c>
      <c r="J63" t="s">
        <v>88</v>
      </c>
      <c r="K63" s="10">
        <v>100</v>
      </c>
      <c r="L63">
        <v>0</v>
      </c>
      <c r="M63">
        <v>100</v>
      </c>
      <c r="N63">
        <v>100</v>
      </c>
    </row>
    <row r="64" spans="1:14">
      <c r="A64">
        <v>23097797</v>
      </c>
      <c r="B64" t="s">
        <v>524</v>
      </c>
      <c r="C64">
        <v>15</v>
      </c>
      <c r="E64">
        <v>23090969</v>
      </c>
      <c r="F64" t="s">
        <v>273</v>
      </c>
      <c r="G64">
        <v>78</v>
      </c>
      <c r="H64">
        <v>78</v>
      </c>
      <c r="I64">
        <v>23063344</v>
      </c>
      <c r="J64" t="s">
        <v>27</v>
      </c>
      <c r="K64" s="10">
        <v>65</v>
      </c>
      <c r="L64">
        <v>0</v>
      </c>
      <c r="M64">
        <v>65</v>
      </c>
      <c r="N64">
        <v>65</v>
      </c>
    </row>
    <row r="65" spans="1:14">
      <c r="A65">
        <v>23098989</v>
      </c>
      <c r="B65" t="s">
        <v>332</v>
      </c>
      <c r="C65">
        <v>15</v>
      </c>
      <c r="E65">
        <v>23090974</v>
      </c>
      <c r="F65" t="s">
        <v>211</v>
      </c>
      <c r="G65">
        <v>330</v>
      </c>
      <c r="H65">
        <v>330</v>
      </c>
      <c r="I65">
        <v>23064091</v>
      </c>
      <c r="J65" t="s">
        <v>118</v>
      </c>
      <c r="K65" s="10">
        <v>1675</v>
      </c>
      <c r="L65">
        <v>0</v>
      </c>
      <c r="M65">
        <v>1675</v>
      </c>
      <c r="N65">
        <v>1675</v>
      </c>
    </row>
    <row r="66" spans="1:14">
      <c r="A66">
        <v>23098991</v>
      </c>
      <c r="B66" t="s">
        <v>498</v>
      </c>
      <c r="C66">
        <v>5</v>
      </c>
      <c r="E66">
        <v>23090975</v>
      </c>
      <c r="F66" t="s">
        <v>249</v>
      </c>
      <c r="G66">
        <v>516</v>
      </c>
      <c r="H66">
        <v>516</v>
      </c>
      <c r="I66">
        <v>23065140</v>
      </c>
      <c r="J66" t="s">
        <v>154</v>
      </c>
      <c r="K66" s="10">
        <v>25</v>
      </c>
      <c r="L66">
        <v>0</v>
      </c>
      <c r="M66">
        <v>25</v>
      </c>
      <c r="N66">
        <v>25</v>
      </c>
    </row>
    <row r="67" spans="1:14">
      <c r="A67">
        <v>23098995</v>
      </c>
      <c r="B67" t="s">
        <v>360</v>
      </c>
      <c r="C67">
        <v>100</v>
      </c>
      <c r="E67">
        <v>23090977</v>
      </c>
      <c r="F67" t="s">
        <v>98</v>
      </c>
      <c r="G67">
        <v>111</v>
      </c>
      <c r="H67">
        <v>111</v>
      </c>
      <c r="I67">
        <v>23065141</v>
      </c>
      <c r="J67" t="s">
        <v>492</v>
      </c>
      <c r="K67" s="10">
        <v>20</v>
      </c>
      <c r="L67">
        <v>0</v>
      </c>
      <c r="M67">
        <v>20</v>
      </c>
      <c r="N67">
        <v>20</v>
      </c>
    </row>
    <row r="68" spans="1:14">
      <c r="A68">
        <v>23104868</v>
      </c>
      <c r="B68" t="s">
        <v>416</v>
      </c>
      <c r="C68">
        <v>110</v>
      </c>
      <c r="E68">
        <v>23090983</v>
      </c>
      <c r="F68" t="s">
        <v>160</v>
      </c>
      <c r="G68">
        <v>30</v>
      </c>
      <c r="H68">
        <v>30</v>
      </c>
      <c r="I68">
        <v>23065143</v>
      </c>
      <c r="J68" t="s">
        <v>245</v>
      </c>
      <c r="K68" s="10">
        <v>30</v>
      </c>
      <c r="L68">
        <v>0</v>
      </c>
      <c r="M68">
        <v>30</v>
      </c>
      <c r="N68">
        <v>30</v>
      </c>
    </row>
    <row r="69" spans="1:14">
      <c r="A69">
        <v>23105702</v>
      </c>
      <c r="B69" t="s">
        <v>550</v>
      </c>
      <c r="C69">
        <v>150</v>
      </c>
      <c r="E69">
        <v>23090984</v>
      </c>
      <c r="F69" t="s">
        <v>227</v>
      </c>
      <c r="G69">
        <v>333</v>
      </c>
      <c r="H69">
        <v>333</v>
      </c>
      <c r="I69">
        <v>23066316</v>
      </c>
      <c r="J69" t="s">
        <v>580</v>
      </c>
      <c r="K69" s="10">
        <v>0</v>
      </c>
      <c r="L69">
        <v>0</v>
      </c>
      <c r="M69">
        <v>0</v>
      </c>
      <c r="N69">
        <v>0</v>
      </c>
    </row>
    <row r="70" spans="1:14">
      <c r="A70">
        <v>23105751</v>
      </c>
      <c r="B70" t="s">
        <v>396</v>
      </c>
      <c r="C70">
        <v>5</v>
      </c>
      <c r="E70">
        <v>23092113</v>
      </c>
      <c r="F70" t="s">
        <v>3043</v>
      </c>
      <c r="G70">
        <v>0</v>
      </c>
      <c r="H70">
        <v>0</v>
      </c>
      <c r="I70">
        <v>23067917</v>
      </c>
      <c r="J70" t="s">
        <v>704</v>
      </c>
      <c r="K70" s="10">
        <v>0</v>
      </c>
      <c r="L70">
        <v>0</v>
      </c>
      <c r="M70">
        <v>0</v>
      </c>
      <c r="N70">
        <v>0</v>
      </c>
    </row>
    <row r="71" spans="1:14">
      <c r="A71">
        <v>23105752</v>
      </c>
      <c r="B71" t="s">
        <v>229</v>
      </c>
      <c r="C71">
        <v>20</v>
      </c>
      <c r="E71">
        <v>23092558</v>
      </c>
      <c r="F71" t="s">
        <v>251</v>
      </c>
      <c r="G71">
        <v>80</v>
      </c>
      <c r="H71">
        <v>80</v>
      </c>
      <c r="I71">
        <v>23067920</v>
      </c>
      <c r="J71" t="s">
        <v>16</v>
      </c>
      <c r="K71" s="10">
        <v>150</v>
      </c>
      <c r="L71">
        <v>0</v>
      </c>
      <c r="M71">
        <v>150</v>
      </c>
      <c r="N71">
        <v>150</v>
      </c>
    </row>
    <row r="72" spans="1:14">
      <c r="A72">
        <v>23105753</v>
      </c>
      <c r="B72" t="s">
        <v>162</v>
      </c>
      <c r="C72">
        <v>140</v>
      </c>
      <c r="E72">
        <v>23092652</v>
      </c>
      <c r="F72" t="s">
        <v>253</v>
      </c>
      <c r="G72">
        <v>5</v>
      </c>
      <c r="H72">
        <v>5</v>
      </c>
      <c r="I72">
        <v>23067921</v>
      </c>
      <c r="J72" t="s">
        <v>25</v>
      </c>
      <c r="K72" s="10">
        <v>180</v>
      </c>
      <c r="L72">
        <v>0</v>
      </c>
      <c r="M72">
        <v>180</v>
      </c>
      <c r="N72">
        <v>180</v>
      </c>
    </row>
    <row r="73" spans="1:14">
      <c r="A73">
        <v>23105754</v>
      </c>
      <c r="B73" t="s">
        <v>257</v>
      </c>
      <c r="C73">
        <v>60</v>
      </c>
      <c r="E73">
        <v>23095543</v>
      </c>
      <c r="F73" t="s">
        <v>80</v>
      </c>
      <c r="G73">
        <v>72</v>
      </c>
      <c r="H73">
        <v>72</v>
      </c>
      <c r="I73">
        <v>23068096</v>
      </c>
      <c r="J73" t="s">
        <v>706</v>
      </c>
      <c r="K73" s="10">
        <v>0</v>
      </c>
      <c r="L73">
        <v>0</v>
      </c>
      <c r="M73">
        <v>0</v>
      </c>
      <c r="N73">
        <v>0</v>
      </c>
    </row>
    <row r="74" spans="1:14">
      <c r="A74">
        <v>23108462</v>
      </c>
      <c r="B74" t="s">
        <v>552</v>
      </c>
      <c r="C74">
        <v>100</v>
      </c>
      <c r="E74">
        <v>23095547</v>
      </c>
      <c r="F74" t="s">
        <v>144</v>
      </c>
      <c r="G74">
        <v>342</v>
      </c>
      <c r="H74">
        <v>342</v>
      </c>
      <c r="I74">
        <v>23068097</v>
      </c>
      <c r="J74" t="s">
        <v>708</v>
      </c>
      <c r="K74" s="10">
        <v>0</v>
      </c>
      <c r="L74">
        <v>0</v>
      </c>
      <c r="M74">
        <v>0</v>
      </c>
      <c r="N74">
        <v>0</v>
      </c>
    </row>
    <row r="75" spans="1:14">
      <c r="A75">
        <v>23109326</v>
      </c>
      <c r="B75" t="s">
        <v>334</v>
      </c>
      <c r="C75">
        <v>60</v>
      </c>
      <c r="E75">
        <v>23095552</v>
      </c>
      <c r="F75" t="s">
        <v>123</v>
      </c>
      <c r="G75">
        <v>3</v>
      </c>
      <c r="H75">
        <v>3</v>
      </c>
      <c r="I75">
        <v>23068098</v>
      </c>
      <c r="J75" t="s">
        <v>710</v>
      </c>
      <c r="K75" s="10">
        <v>0</v>
      </c>
      <c r="L75">
        <v>0</v>
      </c>
      <c r="M75">
        <v>0</v>
      </c>
      <c r="N75">
        <v>0</v>
      </c>
    </row>
    <row r="76" spans="1:14">
      <c r="A76">
        <v>23109351</v>
      </c>
      <c r="B76" t="s">
        <v>259</v>
      </c>
      <c r="C76">
        <v>3</v>
      </c>
      <c r="E76">
        <v>23095553</v>
      </c>
      <c r="F76" t="s">
        <v>67</v>
      </c>
      <c r="G76">
        <v>60</v>
      </c>
      <c r="H76">
        <v>60</v>
      </c>
      <c r="I76">
        <v>23068099</v>
      </c>
      <c r="J76" t="s">
        <v>712</v>
      </c>
      <c r="K76" s="10">
        <v>0</v>
      </c>
      <c r="L76">
        <v>0</v>
      </c>
      <c r="M76">
        <v>0</v>
      </c>
      <c r="N76">
        <v>0</v>
      </c>
    </row>
    <row r="77" spans="1:14">
      <c r="A77">
        <v>23109352</v>
      </c>
      <c r="B77" t="s">
        <v>233</v>
      </c>
      <c r="C77">
        <v>3</v>
      </c>
      <c r="E77">
        <v>23095558</v>
      </c>
      <c r="F77" t="s">
        <v>31</v>
      </c>
      <c r="G77">
        <v>3</v>
      </c>
      <c r="H77">
        <v>3</v>
      </c>
      <c r="I77">
        <v>23068101</v>
      </c>
      <c r="J77" t="s">
        <v>716</v>
      </c>
      <c r="K77" s="10">
        <v>0</v>
      </c>
      <c r="L77">
        <v>0</v>
      </c>
      <c r="M77">
        <v>0</v>
      </c>
      <c r="N77">
        <v>0</v>
      </c>
    </row>
    <row r="78" spans="1:14">
      <c r="A78">
        <v>23109353</v>
      </c>
      <c r="B78" t="s">
        <v>215</v>
      </c>
      <c r="C78">
        <v>3</v>
      </c>
      <c r="E78">
        <v>23105755</v>
      </c>
      <c r="F78" t="s">
        <v>213</v>
      </c>
      <c r="G78">
        <v>20</v>
      </c>
      <c r="H78">
        <v>20</v>
      </c>
      <c r="I78">
        <v>23069300</v>
      </c>
      <c r="J78" t="s">
        <v>171</v>
      </c>
      <c r="K78" s="10">
        <v>50</v>
      </c>
      <c r="L78">
        <v>0</v>
      </c>
      <c r="M78">
        <v>50</v>
      </c>
      <c r="N78">
        <v>50</v>
      </c>
    </row>
    <row r="79" spans="1:14">
      <c r="A79">
        <v>23109359</v>
      </c>
      <c r="B79" t="s">
        <v>275</v>
      </c>
      <c r="C79">
        <v>4.8</v>
      </c>
      <c r="E79">
        <v>23105855</v>
      </c>
      <c r="F79" t="s">
        <v>164</v>
      </c>
      <c r="G79">
        <v>10</v>
      </c>
      <c r="H79">
        <v>10</v>
      </c>
      <c r="I79">
        <v>23071823</v>
      </c>
      <c r="J79" t="s">
        <v>632</v>
      </c>
      <c r="K79" s="10">
        <v>0</v>
      </c>
      <c r="L79">
        <v>0</v>
      </c>
      <c r="M79">
        <v>0</v>
      </c>
      <c r="N79">
        <v>0</v>
      </c>
    </row>
    <row r="80" spans="1:14">
      <c r="A80">
        <v>23109532</v>
      </c>
      <c r="B80" t="s">
        <v>100</v>
      </c>
      <c r="C80">
        <v>1.6</v>
      </c>
      <c r="E80">
        <v>23109351</v>
      </c>
      <c r="F80" t="s">
        <v>259</v>
      </c>
      <c r="G80">
        <v>1</v>
      </c>
      <c r="H80">
        <v>1</v>
      </c>
      <c r="I80">
        <v>23072463</v>
      </c>
      <c r="J80" t="s">
        <v>76</v>
      </c>
      <c r="K80" s="10">
        <v>115</v>
      </c>
      <c r="L80">
        <v>0</v>
      </c>
      <c r="M80">
        <v>115</v>
      </c>
      <c r="N80">
        <v>115</v>
      </c>
    </row>
    <row r="81" spans="1:14">
      <c r="A81">
        <v>23110584</v>
      </c>
      <c r="B81" t="s">
        <v>554</v>
      </c>
      <c r="C81">
        <v>4</v>
      </c>
      <c r="E81">
        <v>23109352</v>
      </c>
      <c r="F81" t="s">
        <v>233</v>
      </c>
      <c r="G81">
        <v>2</v>
      </c>
      <c r="H81">
        <v>2</v>
      </c>
      <c r="I81">
        <v>23075363</v>
      </c>
      <c r="J81" t="s">
        <v>618</v>
      </c>
      <c r="K81" s="10">
        <v>40</v>
      </c>
      <c r="L81">
        <v>0</v>
      </c>
      <c r="M81">
        <v>40</v>
      </c>
      <c r="N81">
        <v>40</v>
      </c>
    </row>
    <row r="82" spans="1:14">
      <c r="A82">
        <v>23110587</v>
      </c>
      <c r="B82" t="s">
        <v>426</v>
      </c>
      <c r="C82">
        <v>4</v>
      </c>
      <c r="E82">
        <v>23109353</v>
      </c>
      <c r="F82" t="s">
        <v>215</v>
      </c>
      <c r="G82">
        <v>2</v>
      </c>
      <c r="H82">
        <v>2</v>
      </c>
      <c r="I82">
        <v>23075371</v>
      </c>
      <c r="J82" t="s">
        <v>1337</v>
      </c>
      <c r="K82" s="10">
        <v>5</v>
      </c>
      <c r="L82">
        <v>0</v>
      </c>
      <c r="M82">
        <v>5</v>
      </c>
      <c r="N82">
        <v>5</v>
      </c>
    </row>
    <row r="83" spans="1:14">
      <c r="A83">
        <v>23110593</v>
      </c>
      <c r="B83" t="s">
        <v>506</v>
      </c>
      <c r="C83">
        <v>4</v>
      </c>
      <c r="E83">
        <v>23109359</v>
      </c>
      <c r="F83" t="s">
        <v>275</v>
      </c>
      <c r="G83">
        <v>4.8</v>
      </c>
      <c r="H83">
        <v>4.8</v>
      </c>
      <c r="I83">
        <v>23075372</v>
      </c>
      <c r="J83" t="s">
        <v>1339</v>
      </c>
      <c r="K83" s="10">
        <v>300</v>
      </c>
      <c r="L83">
        <v>0</v>
      </c>
      <c r="M83">
        <v>300</v>
      </c>
      <c r="N83">
        <v>300</v>
      </c>
    </row>
    <row r="84" spans="1:14">
      <c r="A84">
        <v>23110595</v>
      </c>
      <c r="B84" t="s">
        <v>530</v>
      </c>
      <c r="C84">
        <v>4</v>
      </c>
      <c r="E84">
        <v>0</v>
      </c>
      <c r="F84">
        <v>0</v>
      </c>
      <c r="G84">
        <v>0</v>
      </c>
      <c r="I84">
        <v>23075373</v>
      </c>
      <c r="J84" t="s">
        <v>1223</v>
      </c>
      <c r="K84" s="10">
        <v>110</v>
      </c>
      <c r="L84">
        <v>0</v>
      </c>
      <c r="M84">
        <v>110</v>
      </c>
      <c r="N84">
        <v>110</v>
      </c>
    </row>
    <row r="85" spans="1:14">
      <c r="A85">
        <v>23110600</v>
      </c>
      <c r="B85" t="s">
        <v>480</v>
      </c>
      <c r="C85">
        <v>4</v>
      </c>
      <c r="G85">
        <v>0</v>
      </c>
      <c r="I85">
        <v>23075374</v>
      </c>
      <c r="J85" t="s">
        <v>1591</v>
      </c>
      <c r="K85" s="10">
        <v>220</v>
      </c>
      <c r="L85">
        <v>0</v>
      </c>
      <c r="M85">
        <v>220</v>
      </c>
      <c r="N85">
        <v>220</v>
      </c>
    </row>
    <row r="86" spans="1:14">
      <c r="A86">
        <v>23111028</v>
      </c>
      <c r="B86" t="s">
        <v>558</v>
      </c>
      <c r="C86">
        <v>2</v>
      </c>
      <c r="G86">
        <v>0</v>
      </c>
      <c r="I86">
        <v>23075377</v>
      </c>
      <c r="J86" t="s">
        <v>1594</v>
      </c>
      <c r="K86" s="10">
        <v>10</v>
      </c>
      <c r="L86">
        <v>0</v>
      </c>
      <c r="M86">
        <v>10</v>
      </c>
      <c r="N86">
        <v>10</v>
      </c>
    </row>
    <row r="87" spans="1:14">
      <c r="A87">
        <v>23111033</v>
      </c>
      <c r="B87" t="s">
        <v>538</v>
      </c>
      <c r="C87">
        <v>4</v>
      </c>
      <c r="I87">
        <v>23075379</v>
      </c>
      <c r="J87" t="s">
        <v>1593</v>
      </c>
      <c r="K87" s="10">
        <v>50</v>
      </c>
      <c r="L87">
        <v>0</v>
      </c>
      <c r="M87">
        <v>50</v>
      </c>
      <c r="N87">
        <v>50</v>
      </c>
    </row>
    <row r="88" spans="1:14">
      <c r="A88">
        <v>23111034</v>
      </c>
      <c r="B88" t="s">
        <v>484</v>
      </c>
      <c r="C88">
        <v>4</v>
      </c>
      <c r="I88">
        <v>23075380</v>
      </c>
      <c r="J88" t="s">
        <v>1595</v>
      </c>
      <c r="K88" s="10">
        <v>150</v>
      </c>
      <c r="L88">
        <v>0</v>
      </c>
      <c r="M88">
        <v>150</v>
      </c>
      <c r="N88">
        <v>150</v>
      </c>
    </row>
    <row r="89" spans="1:14">
      <c r="A89">
        <v>23111035</v>
      </c>
      <c r="B89" t="s">
        <v>512</v>
      </c>
      <c r="C89">
        <v>2</v>
      </c>
      <c r="I89">
        <v>23078867</v>
      </c>
      <c r="J89" t="s">
        <v>173</v>
      </c>
      <c r="K89" s="10">
        <v>235</v>
      </c>
      <c r="L89">
        <v>0</v>
      </c>
      <c r="M89">
        <v>235</v>
      </c>
      <c r="N89">
        <v>235</v>
      </c>
    </row>
    <row r="90" spans="1:14">
      <c r="A90">
        <v>23111036</v>
      </c>
      <c r="B90" t="s">
        <v>434</v>
      </c>
      <c r="C90">
        <v>2</v>
      </c>
      <c r="I90">
        <v>23082162</v>
      </c>
      <c r="J90" t="s">
        <v>720</v>
      </c>
      <c r="K90" s="10">
        <v>0</v>
      </c>
      <c r="L90">
        <v>0</v>
      </c>
      <c r="M90">
        <v>0</v>
      </c>
      <c r="N90">
        <v>0</v>
      </c>
    </row>
    <row r="91" spans="1:14">
      <c r="A91">
        <v>0</v>
      </c>
      <c r="B91">
        <v>0</v>
      </c>
      <c r="C91">
        <v>0</v>
      </c>
      <c r="I91">
        <v>23082275</v>
      </c>
      <c r="J91" t="s">
        <v>722</v>
      </c>
      <c r="K91" s="10">
        <v>0</v>
      </c>
      <c r="L91">
        <v>0</v>
      </c>
      <c r="M91">
        <v>0</v>
      </c>
      <c r="N91">
        <v>0</v>
      </c>
    </row>
    <row r="92" spans="1:14">
      <c r="A92">
        <v>0</v>
      </c>
      <c r="B92" t="s">
        <v>3177</v>
      </c>
      <c r="C92">
        <v>0</v>
      </c>
      <c r="I92">
        <v>23082276</v>
      </c>
      <c r="J92" t="s">
        <v>724</v>
      </c>
      <c r="K92" s="10">
        <v>0</v>
      </c>
      <c r="L92">
        <v>0</v>
      </c>
      <c r="M92">
        <v>0</v>
      </c>
      <c r="N92">
        <v>0</v>
      </c>
    </row>
    <row r="93" spans="1:14">
      <c r="A93">
        <v>23074622</v>
      </c>
      <c r="B93" t="s">
        <v>450</v>
      </c>
      <c r="C93">
        <v>3</v>
      </c>
      <c r="I93">
        <v>23084674</v>
      </c>
      <c r="J93" t="s">
        <v>19</v>
      </c>
      <c r="K93" s="10">
        <v>52.8</v>
      </c>
      <c r="L93">
        <v>0</v>
      </c>
      <c r="M93">
        <v>52.8</v>
      </c>
      <c r="N93">
        <v>52.8</v>
      </c>
    </row>
    <row r="94" spans="1:14">
      <c r="A94">
        <v>23097783</v>
      </c>
      <c r="B94" t="s">
        <v>548</v>
      </c>
      <c r="C94">
        <v>10</v>
      </c>
      <c r="I94">
        <v>23086963</v>
      </c>
      <c r="J94" t="s">
        <v>142</v>
      </c>
      <c r="K94" s="10">
        <v>6</v>
      </c>
      <c r="L94">
        <v>0</v>
      </c>
      <c r="M94">
        <v>6</v>
      </c>
      <c r="N94">
        <v>6</v>
      </c>
    </row>
    <row r="95" spans="1:14">
      <c r="A95">
        <v>23097784</v>
      </c>
      <c r="B95" t="s">
        <v>394</v>
      </c>
      <c r="C95">
        <v>3</v>
      </c>
      <c r="I95">
        <v>23086964</v>
      </c>
      <c r="J95" t="s">
        <v>156</v>
      </c>
      <c r="K95" s="10">
        <v>3</v>
      </c>
      <c r="L95">
        <v>0</v>
      </c>
      <c r="M95">
        <v>3</v>
      </c>
      <c r="N95">
        <v>3</v>
      </c>
    </row>
    <row r="96" spans="1:14">
      <c r="A96">
        <v>23097785</v>
      </c>
      <c r="B96" t="s">
        <v>452</v>
      </c>
      <c r="C96">
        <v>3</v>
      </c>
      <c r="I96">
        <v>23086968</v>
      </c>
      <c r="J96" t="s">
        <v>247</v>
      </c>
      <c r="K96" s="10">
        <v>15</v>
      </c>
      <c r="L96">
        <v>0</v>
      </c>
      <c r="M96">
        <v>15</v>
      </c>
      <c r="N96">
        <v>15</v>
      </c>
    </row>
    <row r="97" spans="1:14">
      <c r="A97">
        <v>23097787</v>
      </c>
      <c r="B97" t="s">
        <v>348</v>
      </c>
      <c r="C97">
        <v>3</v>
      </c>
      <c r="I97">
        <v>23086969</v>
      </c>
      <c r="J97" t="s">
        <v>189</v>
      </c>
      <c r="K97" s="10">
        <v>12</v>
      </c>
      <c r="L97">
        <v>0</v>
      </c>
      <c r="M97">
        <v>12</v>
      </c>
      <c r="N97">
        <v>12</v>
      </c>
    </row>
    <row r="98" spans="1:14">
      <c r="A98">
        <v>23097789</v>
      </c>
      <c r="B98" t="s">
        <v>410</v>
      </c>
      <c r="C98">
        <v>3</v>
      </c>
      <c r="I98">
        <v>23086970</v>
      </c>
      <c r="J98" t="s">
        <v>191</v>
      </c>
      <c r="K98" s="10">
        <v>18</v>
      </c>
      <c r="L98">
        <v>0</v>
      </c>
      <c r="M98">
        <v>18</v>
      </c>
      <c r="N98">
        <v>18</v>
      </c>
    </row>
    <row r="99" spans="1:14">
      <c r="A99">
        <v>23097790</v>
      </c>
      <c r="B99" t="s">
        <v>412</v>
      </c>
      <c r="C99">
        <v>5</v>
      </c>
      <c r="I99">
        <v>23089787</v>
      </c>
      <c r="J99" t="s">
        <v>700</v>
      </c>
      <c r="K99" s="10">
        <v>15</v>
      </c>
      <c r="L99">
        <v>0</v>
      </c>
      <c r="M99">
        <v>15</v>
      </c>
      <c r="N99">
        <v>15</v>
      </c>
    </row>
    <row r="100" spans="1:14">
      <c r="A100">
        <v>23097792</v>
      </c>
      <c r="B100" t="s">
        <v>472</v>
      </c>
      <c r="C100">
        <v>3</v>
      </c>
      <c r="I100">
        <v>23089906</v>
      </c>
      <c r="J100" t="s">
        <v>663</v>
      </c>
      <c r="K100" s="10">
        <v>0</v>
      </c>
      <c r="L100">
        <v>0</v>
      </c>
      <c r="M100">
        <v>0</v>
      </c>
      <c r="N100">
        <v>0</v>
      </c>
    </row>
    <row r="101" spans="1:14">
      <c r="A101">
        <v>23097793</v>
      </c>
      <c r="B101" t="s">
        <v>474</v>
      </c>
      <c r="C101">
        <v>5</v>
      </c>
      <c r="I101">
        <v>23089913</v>
      </c>
      <c r="J101" t="s">
        <v>665</v>
      </c>
      <c r="K101" s="10">
        <v>30</v>
      </c>
      <c r="L101">
        <v>0</v>
      </c>
      <c r="M101">
        <v>30</v>
      </c>
      <c r="N101">
        <v>30</v>
      </c>
    </row>
    <row r="102" spans="1:14">
      <c r="A102">
        <v>23097794</v>
      </c>
      <c r="B102" t="s">
        <v>494</v>
      </c>
      <c r="C102">
        <v>3</v>
      </c>
      <c r="I102">
        <v>23089920</v>
      </c>
      <c r="J102" t="s">
        <v>667</v>
      </c>
      <c r="K102" s="10">
        <v>0</v>
      </c>
      <c r="L102">
        <v>0</v>
      </c>
      <c r="M102">
        <v>0</v>
      </c>
      <c r="N102">
        <v>0</v>
      </c>
    </row>
    <row r="103" spans="1:14">
      <c r="A103">
        <v>23097795</v>
      </c>
      <c r="B103" t="s">
        <v>496</v>
      </c>
      <c r="C103">
        <v>3</v>
      </c>
      <c r="I103">
        <v>23095309</v>
      </c>
      <c r="J103" t="s">
        <v>598</v>
      </c>
      <c r="K103" s="10">
        <v>3</v>
      </c>
      <c r="L103">
        <v>0</v>
      </c>
      <c r="M103">
        <v>3</v>
      </c>
      <c r="N103">
        <v>3</v>
      </c>
    </row>
    <row r="104" spans="1:14">
      <c r="A104">
        <v>23097796</v>
      </c>
      <c r="B104" t="s">
        <v>522</v>
      </c>
      <c r="C104">
        <v>5</v>
      </c>
      <c r="I104">
        <v>23096254</v>
      </c>
      <c r="J104" t="s">
        <v>255</v>
      </c>
      <c r="K104" s="10">
        <v>0</v>
      </c>
      <c r="L104">
        <v>0</v>
      </c>
      <c r="M104">
        <v>0</v>
      </c>
      <c r="N104">
        <v>0</v>
      </c>
    </row>
    <row r="105" spans="1:14">
      <c r="A105">
        <v>23097797</v>
      </c>
      <c r="B105" t="s">
        <v>524</v>
      </c>
      <c r="C105">
        <v>5</v>
      </c>
      <c r="I105">
        <v>23105854</v>
      </c>
      <c r="J105" t="s">
        <v>659</v>
      </c>
      <c r="K105" s="10">
        <v>157.00024999999999</v>
      </c>
      <c r="L105">
        <v>0</v>
      </c>
      <c r="M105">
        <v>157.00024999999999</v>
      </c>
      <c r="N105">
        <v>157.00024999999999</v>
      </c>
    </row>
    <row r="106" spans="1:14">
      <c r="C106">
        <v>0</v>
      </c>
      <c r="I106">
        <v>23105855</v>
      </c>
      <c r="J106" t="s">
        <v>164</v>
      </c>
      <c r="K106" s="10">
        <f>440+20</f>
        <v>460</v>
      </c>
      <c r="L106">
        <v>0</v>
      </c>
      <c r="M106">
        <v>440</v>
      </c>
      <c r="N106">
        <v>440</v>
      </c>
    </row>
    <row r="107" spans="1:14">
      <c r="C107">
        <v>0</v>
      </c>
      <c r="I107">
        <v>23105856</v>
      </c>
      <c r="J107" t="s">
        <v>231</v>
      </c>
      <c r="K107" s="10">
        <f>240+48</f>
        <v>288</v>
      </c>
      <c r="L107">
        <v>0</v>
      </c>
      <c r="M107">
        <v>240</v>
      </c>
      <c r="N107">
        <v>240</v>
      </c>
    </row>
    <row r="108" spans="1:14">
      <c r="C108">
        <v>0</v>
      </c>
      <c r="I108">
        <v>23106505</v>
      </c>
      <c r="J108" t="s">
        <v>726</v>
      </c>
      <c r="K108" s="10">
        <v>0</v>
      </c>
      <c r="L108">
        <v>0</v>
      </c>
      <c r="M108">
        <v>0</v>
      </c>
      <c r="N108">
        <v>0</v>
      </c>
    </row>
    <row r="109" spans="1:14">
      <c r="C109">
        <v>0</v>
      </c>
      <c r="I109">
        <v>23106506</v>
      </c>
      <c r="J109" t="s">
        <v>728</v>
      </c>
      <c r="K109" s="10">
        <v>0</v>
      </c>
      <c r="L109">
        <v>0</v>
      </c>
      <c r="M109">
        <v>0</v>
      </c>
      <c r="N109">
        <v>0</v>
      </c>
    </row>
    <row r="110" spans="1:14">
      <c r="C110">
        <v>0</v>
      </c>
      <c r="I110">
        <v>23106552</v>
      </c>
      <c r="J110" t="s">
        <v>730</v>
      </c>
      <c r="K110" s="10">
        <v>0</v>
      </c>
      <c r="L110">
        <v>0</v>
      </c>
      <c r="M110">
        <v>0</v>
      </c>
      <c r="N110">
        <v>0</v>
      </c>
    </row>
    <row r="111" spans="1:14">
      <c r="C111">
        <v>0</v>
      </c>
      <c r="I111">
        <v>23107176</v>
      </c>
      <c r="J111" t="s">
        <v>677</v>
      </c>
      <c r="K111" s="10">
        <v>20</v>
      </c>
      <c r="L111">
        <v>0</v>
      </c>
      <c r="M111">
        <v>20</v>
      </c>
      <c r="N111">
        <v>20</v>
      </c>
    </row>
    <row r="112" spans="1:14">
      <c r="C112">
        <v>0</v>
      </c>
      <c r="I112">
        <v>23107368</v>
      </c>
      <c r="J112" t="s">
        <v>562</v>
      </c>
      <c r="K112" s="10">
        <v>106</v>
      </c>
      <c r="L112">
        <v>0</v>
      </c>
      <c r="M112">
        <v>106</v>
      </c>
      <c r="N112">
        <v>106</v>
      </c>
    </row>
    <row r="113" spans="3:14">
      <c r="C113">
        <v>0</v>
      </c>
      <c r="I113">
        <v>23109455</v>
      </c>
      <c r="J113" t="s">
        <v>732</v>
      </c>
      <c r="K113" s="10">
        <v>0</v>
      </c>
      <c r="L113">
        <v>0</v>
      </c>
      <c r="M113">
        <v>0</v>
      </c>
      <c r="N113">
        <v>0</v>
      </c>
    </row>
    <row r="114" spans="3:14">
      <c r="C114">
        <v>0</v>
      </c>
      <c r="I114">
        <v>0</v>
      </c>
      <c r="J114">
        <v>0</v>
      </c>
      <c r="K114" s="10">
        <v>0</v>
      </c>
      <c r="L114">
        <v>0</v>
      </c>
      <c r="M114">
        <v>0</v>
      </c>
      <c r="N114">
        <v>0</v>
      </c>
    </row>
    <row r="115" spans="3:14">
      <c r="C115">
        <v>0</v>
      </c>
      <c r="K115" s="10"/>
      <c r="L115">
        <v>0</v>
      </c>
      <c r="M115">
        <v>0</v>
      </c>
      <c r="N115">
        <v>0</v>
      </c>
    </row>
    <row r="116" spans="3:14">
      <c r="K116" s="10"/>
      <c r="L116">
        <v>0</v>
      </c>
      <c r="M116">
        <v>0</v>
      </c>
      <c r="N116">
        <v>0</v>
      </c>
    </row>
    <row r="117" spans="3:14">
      <c r="K117" s="10"/>
      <c r="L117">
        <v>0</v>
      </c>
      <c r="M117">
        <v>0</v>
      </c>
      <c r="N117">
        <v>0</v>
      </c>
    </row>
    <row r="118" spans="3:14">
      <c r="K118" s="10"/>
      <c r="L118">
        <v>0</v>
      </c>
      <c r="M118">
        <v>0</v>
      </c>
      <c r="N118">
        <v>0</v>
      </c>
    </row>
    <row r="119" spans="3:14">
      <c r="K119" s="10"/>
      <c r="L119">
        <v>0</v>
      </c>
      <c r="M119">
        <v>0</v>
      </c>
      <c r="N119">
        <v>0</v>
      </c>
    </row>
    <row r="120" spans="3:14">
      <c r="K120" s="10"/>
      <c r="L120">
        <v>0</v>
      </c>
      <c r="M120">
        <v>0</v>
      </c>
      <c r="N120">
        <v>0</v>
      </c>
    </row>
    <row r="121" spans="3:14">
      <c r="K121" s="10"/>
      <c r="L121">
        <v>0</v>
      </c>
      <c r="M121">
        <v>0</v>
      </c>
      <c r="N121">
        <v>0</v>
      </c>
    </row>
    <row r="122" spans="3:14">
      <c r="K122" s="10"/>
      <c r="L122">
        <v>0</v>
      </c>
      <c r="M122">
        <v>0</v>
      </c>
      <c r="N122">
        <v>0</v>
      </c>
    </row>
    <row r="123" spans="3:14">
      <c r="K123" s="10"/>
      <c r="L123">
        <v>0</v>
      </c>
      <c r="M123">
        <v>0</v>
      </c>
      <c r="N123">
        <v>0</v>
      </c>
    </row>
    <row r="124" spans="3:14">
      <c r="K124" s="10"/>
      <c r="L124">
        <v>0</v>
      </c>
      <c r="M124">
        <v>0</v>
      </c>
      <c r="N124">
        <v>0</v>
      </c>
    </row>
    <row r="125" spans="3:14">
      <c r="K125" s="10"/>
      <c r="L125">
        <v>0</v>
      </c>
      <c r="M125">
        <v>0</v>
      </c>
      <c r="N125">
        <v>0</v>
      </c>
    </row>
    <row r="126" spans="3:14">
      <c r="K126" s="10"/>
      <c r="L126">
        <v>0</v>
      </c>
      <c r="M126">
        <v>0</v>
      </c>
      <c r="N126">
        <v>0</v>
      </c>
    </row>
    <row r="127" spans="3:14">
      <c r="K127" s="10"/>
      <c r="L127">
        <v>0</v>
      </c>
      <c r="M127">
        <v>0</v>
      </c>
      <c r="N127">
        <v>0</v>
      </c>
    </row>
    <row r="128" spans="3:14">
      <c r="K128" s="10"/>
      <c r="L128">
        <v>0</v>
      </c>
      <c r="M128">
        <v>0</v>
      </c>
      <c r="N128">
        <v>0</v>
      </c>
    </row>
    <row r="129" spans="11:14">
      <c r="K129" s="10"/>
      <c r="L129">
        <v>0</v>
      </c>
      <c r="M129">
        <v>0</v>
      </c>
      <c r="N129">
        <v>0</v>
      </c>
    </row>
    <row r="130" spans="11:14">
      <c r="K130" s="10"/>
      <c r="L130">
        <v>0</v>
      </c>
      <c r="M130">
        <v>0</v>
      </c>
      <c r="N130">
        <v>0</v>
      </c>
    </row>
    <row r="131" spans="11:14">
      <c r="K131" s="10"/>
      <c r="L131">
        <v>0</v>
      </c>
      <c r="M131">
        <v>0</v>
      </c>
      <c r="N131">
        <v>0</v>
      </c>
    </row>
    <row r="132" spans="11:14">
      <c r="K132" s="10"/>
      <c r="L132">
        <v>0</v>
      </c>
      <c r="M132">
        <v>0</v>
      </c>
      <c r="N132">
        <v>0</v>
      </c>
    </row>
    <row r="133" spans="11:14">
      <c r="K133" s="10"/>
      <c r="L133">
        <v>0</v>
      </c>
      <c r="M133">
        <v>0</v>
      </c>
      <c r="N133">
        <v>0</v>
      </c>
    </row>
    <row r="134" spans="11:14">
      <c r="K134" s="10"/>
      <c r="L134">
        <v>0</v>
      </c>
      <c r="M134">
        <v>0</v>
      </c>
      <c r="N134">
        <v>0</v>
      </c>
    </row>
    <row r="135" spans="11:14">
      <c r="K135" s="10"/>
      <c r="L135">
        <v>0</v>
      </c>
      <c r="M135">
        <v>0</v>
      </c>
      <c r="N135">
        <v>0</v>
      </c>
    </row>
    <row r="136" spans="11:14">
      <c r="K136" s="10"/>
      <c r="L136">
        <v>0</v>
      </c>
      <c r="M136">
        <v>0</v>
      </c>
      <c r="N136">
        <v>0</v>
      </c>
    </row>
    <row r="137" spans="11:14">
      <c r="K137" s="10"/>
      <c r="L137">
        <v>0</v>
      </c>
      <c r="M137">
        <v>0</v>
      </c>
      <c r="N137">
        <v>0</v>
      </c>
    </row>
    <row r="138" spans="11:14">
      <c r="K138" s="10"/>
      <c r="L138">
        <v>0</v>
      </c>
      <c r="M138">
        <v>0</v>
      </c>
      <c r="N138">
        <v>0</v>
      </c>
    </row>
    <row r="139" spans="11:14">
      <c r="K139" s="10"/>
      <c r="L139">
        <v>0</v>
      </c>
      <c r="M139">
        <v>0</v>
      </c>
      <c r="N139">
        <v>0</v>
      </c>
    </row>
    <row r="140" spans="11:14">
      <c r="K140" s="10"/>
      <c r="L140">
        <v>0</v>
      </c>
      <c r="M140">
        <v>0</v>
      </c>
      <c r="N140">
        <v>0</v>
      </c>
    </row>
    <row r="141" spans="11:14">
      <c r="K141" s="10"/>
      <c r="L141">
        <v>0</v>
      </c>
      <c r="M141">
        <v>0</v>
      </c>
      <c r="N141">
        <v>0</v>
      </c>
    </row>
    <row r="142" spans="11:14">
      <c r="K142" s="10"/>
      <c r="L142">
        <v>0</v>
      </c>
      <c r="M142">
        <v>0</v>
      </c>
      <c r="N142">
        <v>0</v>
      </c>
    </row>
    <row r="143" spans="11:14">
      <c r="K143" s="10"/>
      <c r="L143">
        <v>0</v>
      </c>
      <c r="M143">
        <v>0</v>
      </c>
      <c r="N143">
        <v>0</v>
      </c>
    </row>
    <row r="144" spans="11:14">
      <c r="K144" s="10"/>
      <c r="L144">
        <v>0</v>
      </c>
      <c r="M144">
        <v>0</v>
      </c>
      <c r="N144">
        <v>0</v>
      </c>
    </row>
    <row r="145" spans="11:14">
      <c r="K145" s="10"/>
      <c r="L145">
        <v>0</v>
      </c>
      <c r="M145">
        <v>0</v>
      </c>
      <c r="N145">
        <v>0</v>
      </c>
    </row>
    <row r="146" spans="11:14">
      <c r="K146" s="10"/>
      <c r="L146">
        <v>0</v>
      </c>
      <c r="M146">
        <v>0</v>
      </c>
      <c r="N146">
        <v>0</v>
      </c>
    </row>
    <row r="147" spans="11:14">
      <c r="K147" s="10"/>
      <c r="L147">
        <v>0</v>
      </c>
      <c r="M147">
        <v>0</v>
      </c>
      <c r="N147">
        <v>0</v>
      </c>
    </row>
    <row r="148" spans="11:14">
      <c r="K148" s="10"/>
      <c r="L148">
        <v>0</v>
      </c>
      <c r="M148">
        <v>0</v>
      </c>
      <c r="N148">
        <v>0</v>
      </c>
    </row>
    <row r="149" spans="11:14">
      <c r="K149" s="10"/>
      <c r="L149">
        <v>0</v>
      </c>
      <c r="M149">
        <v>0</v>
      </c>
      <c r="N149">
        <v>0</v>
      </c>
    </row>
    <row r="150" spans="11:14">
      <c r="K150" s="10"/>
      <c r="L150">
        <v>0</v>
      </c>
      <c r="M150">
        <v>0</v>
      </c>
      <c r="N150">
        <v>0</v>
      </c>
    </row>
    <row r="151" spans="11:14">
      <c r="K151" s="10"/>
      <c r="L151">
        <v>0</v>
      </c>
      <c r="M151">
        <v>0</v>
      </c>
      <c r="N151">
        <v>0</v>
      </c>
    </row>
    <row r="152" spans="11:14">
      <c r="K152" s="10"/>
      <c r="L152">
        <v>0</v>
      </c>
      <c r="M152">
        <v>0</v>
      </c>
      <c r="N152">
        <v>0</v>
      </c>
    </row>
    <row r="153" spans="11:14">
      <c r="K153" s="10"/>
      <c r="L153">
        <v>0</v>
      </c>
      <c r="M153">
        <v>0</v>
      </c>
      <c r="N153">
        <v>0</v>
      </c>
    </row>
    <row r="154" spans="11:14">
      <c r="K154" s="10"/>
      <c r="L154">
        <v>0</v>
      </c>
      <c r="M154">
        <v>0</v>
      </c>
      <c r="N154">
        <v>0</v>
      </c>
    </row>
    <row r="155" spans="11:14">
      <c r="K155" s="10"/>
      <c r="L155">
        <v>0</v>
      </c>
      <c r="M155">
        <v>0</v>
      </c>
      <c r="N155">
        <v>0</v>
      </c>
    </row>
    <row r="156" spans="11:14">
      <c r="K156" s="10"/>
      <c r="L156">
        <v>0</v>
      </c>
      <c r="M156">
        <v>0</v>
      </c>
      <c r="N156">
        <v>0</v>
      </c>
    </row>
    <row r="157" spans="11:14">
      <c r="K157" s="10"/>
      <c r="L157">
        <v>0</v>
      </c>
      <c r="M157">
        <v>0</v>
      </c>
      <c r="N157">
        <v>0</v>
      </c>
    </row>
    <row r="158" spans="11:14">
      <c r="K158" s="10"/>
      <c r="L158">
        <v>0</v>
      </c>
      <c r="M158">
        <v>0</v>
      </c>
      <c r="N158">
        <v>0</v>
      </c>
    </row>
    <row r="159" spans="11:14">
      <c r="K159" s="10"/>
      <c r="L159">
        <v>0</v>
      </c>
      <c r="M159">
        <v>0</v>
      </c>
      <c r="N159">
        <v>0</v>
      </c>
    </row>
    <row r="160" spans="11:14">
      <c r="K160" s="10"/>
      <c r="L160">
        <v>0</v>
      </c>
      <c r="M160">
        <v>0</v>
      </c>
      <c r="N160">
        <v>0</v>
      </c>
    </row>
    <row r="161" spans="11:14">
      <c r="K161" s="10"/>
      <c r="L161">
        <v>0</v>
      </c>
      <c r="M161">
        <v>0</v>
      </c>
      <c r="N161">
        <v>0</v>
      </c>
    </row>
    <row r="162" spans="11:14">
      <c r="K162" s="10"/>
      <c r="L162">
        <v>0</v>
      </c>
      <c r="M162">
        <v>0</v>
      </c>
      <c r="N162">
        <v>0</v>
      </c>
    </row>
    <row r="163" spans="11:14">
      <c r="K163" s="10"/>
      <c r="L163">
        <v>0</v>
      </c>
      <c r="M163">
        <v>0</v>
      </c>
      <c r="N163">
        <v>0</v>
      </c>
    </row>
    <row r="164" spans="11:14">
      <c r="K164" s="10"/>
      <c r="L164">
        <v>0</v>
      </c>
      <c r="M164">
        <v>0</v>
      </c>
      <c r="N164">
        <v>0</v>
      </c>
    </row>
    <row r="165" spans="11:14">
      <c r="K165" s="10"/>
      <c r="L165">
        <v>0</v>
      </c>
      <c r="M165">
        <v>0</v>
      </c>
      <c r="N165">
        <v>0</v>
      </c>
    </row>
    <row r="166" spans="11:14">
      <c r="K166" s="10"/>
      <c r="L166">
        <v>0</v>
      </c>
      <c r="M166">
        <v>0</v>
      </c>
      <c r="N166">
        <v>0</v>
      </c>
    </row>
    <row r="167" spans="11:14">
      <c r="K167" s="10"/>
      <c r="L167">
        <v>0</v>
      </c>
      <c r="M167">
        <v>0</v>
      </c>
      <c r="N167">
        <v>0</v>
      </c>
    </row>
    <row r="168" spans="11:14">
      <c r="K168" s="10"/>
      <c r="L168">
        <v>0</v>
      </c>
      <c r="M168">
        <v>0</v>
      </c>
      <c r="N168">
        <v>0</v>
      </c>
    </row>
    <row r="169" spans="11:14">
      <c r="K169" s="10"/>
      <c r="L169">
        <v>0</v>
      </c>
      <c r="M169">
        <v>0</v>
      </c>
      <c r="N169">
        <v>0</v>
      </c>
    </row>
    <row r="170" spans="11:14">
      <c r="K170" s="10"/>
      <c r="L170">
        <v>0</v>
      </c>
      <c r="M170">
        <v>0</v>
      </c>
      <c r="N170">
        <v>0</v>
      </c>
    </row>
    <row r="171" spans="11:14">
      <c r="K171" s="10"/>
      <c r="L171">
        <v>0</v>
      </c>
      <c r="M171">
        <v>0</v>
      </c>
      <c r="N171">
        <v>0</v>
      </c>
    </row>
    <row r="172" spans="11:14">
      <c r="K172" s="10"/>
      <c r="L172">
        <v>0</v>
      </c>
      <c r="M172">
        <v>0</v>
      </c>
      <c r="N172">
        <v>0</v>
      </c>
    </row>
    <row r="173" spans="11:14">
      <c r="K173" s="10"/>
      <c r="L173">
        <v>0</v>
      </c>
      <c r="M173">
        <v>0</v>
      </c>
      <c r="N173">
        <v>0</v>
      </c>
    </row>
    <row r="174" spans="11:14">
      <c r="K174" s="10"/>
      <c r="L174">
        <v>0</v>
      </c>
      <c r="M174">
        <v>0</v>
      </c>
      <c r="N174">
        <v>0</v>
      </c>
    </row>
    <row r="175" spans="11:14">
      <c r="K175" s="10"/>
      <c r="L175">
        <v>0</v>
      </c>
      <c r="M175">
        <v>0</v>
      </c>
      <c r="N175">
        <v>0</v>
      </c>
    </row>
    <row r="176" spans="11:14">
      <c r="K176" s="10"/>
      <c r="L176">
        <v>0</v>
      </c>
      <c r="M176">
        <v>0</v>
      </c>
      <c r="N176">
        <v>0</v>
      </c>
    </row>
    <row r="177" spans="11:14">
      <c r="K177" s="10"/>
      <c r="L177">
        <v>0</v>
      </c>
      <c r="M177">
        <v>0</v>
      </c>
      <c r="N177">
        <v>0</v>
      </c>
    </row>
    <row r="178" spans="11:14">
      <c r="K178" s="10"/>
      <c r="L178">
        <v>0</v>
      </c>
      <c r="M178">
        <v>0</v>
      </c>
      <c r="N178">
        <v>0</v>
      </c>
    </row>
    <row r="179" spans="11:14">
      <c r="K179" s="10"/>
      <c r="L179">
        <v>0</v>
      </c>
      <c r="M179">
        <v>0</v>
      </c>
      <c r="N179">
        <v>0</v>
      </c>
    </row>
    <row r="180" spans="11:14">
      <c r="K180" s="10"/>
      <c r="L180">
        <v>0</v>
      </c>
      <c r="M180">
        <v>0</v>
      </c>
      <c r="N180">
        <v>0</v>
      </c>
    </row>
    <row r="181" spans="11:14">
      <c r="K181" s="10"/>
      <c r="L181">
        <v>0</v>
      </c>
      <c r="M181">
        <v>0</v>
      </c>
      <c r="N181">
        <v>0</v>
      </c>
    </row>
    <row r="182" spans="11:14">
      <c r="K182" s="10"/>
      <c r="L182">
        <v>0</v>
      </c>
      <c r="M182">
        <v>0</v>
      </c>
      <c r="N182">
        <v>0</v>
      </c>
    </row>
    <row r="183" spans="11:14">
      <c r="K183" s="10"/>
      <c r="L183">
        <v>0</v>
      </c>
      <c r="M183">
        <v>0</v>
      </c>
      <c r="N183">
        <v>0</v>
      </c>
    </row>
    <row r="184" spans="11:14">
      <c r="K184" s="10"/>
      <c r="L184">
        <v>0</v>
      </c>
      <c r="M184">
        <v>0</v>
      </c>
      <c r="N184">
        <v>0</v>
      </c>
    </row>
    <row r="185" spans="11:14">
      <c r="K185" s="10"/>
      <c r="L185">
        <v>0</v>
      </c>
      <c r="M185">
        <v>0</v>
      </c>
      <c r="N185">
        <v>0</v>
      </c>
    </row>
    <row r="186" spans="11:14">
      <c r="K186" s="10"/>
      <c r="L186">
        <v>0</v>
      </c>
      <c r="M186">
        <v>0</v>
      </c>
      <c r="N186">
        <v>0</v>
      </c>
    </row>
    <row r="187" spans="11:14">
      <c r="K187" s="10"/>
      <c r="L187">
        <v>0</v>
      </c>
      <c r="M187">
        <v>0</v>
      </c>
      <c r="N187">
        <v>0</v>
      </c>
    </row>
    <row r="188" spans="11:14">
      <c r="K188" s="10"/>
      <c r="L188">
        <v>0</v>
      </c>
      <c r="M188">
        <v>0</v>
      </c>
      <c r="N188">
        <v>0</v>
      </c>
    </row>
    <row r="189" spans="11:14">
      <c r="K189" s="10"/>
      <c r="L189">
        <v>0</v>
      </c>
      <c r="M189">
        <v>0</v>
      </c>
      <c r="N189">
        <v>0</v>
      </c>
    </row>
    <row r="190" spans="11:14">
      <c r="K190" s="10"/>
      <c r="N190">
        <f t="shared" ref="N190:N196" si="0">+M190+L190</f>
        <v>0</v>
      </c>
    </row>
    <row r="191" spans="11:14">
      <c r="K191" s="10"/>
      <c r="N191">
        <f t="shared" si="0"/>
        <v>0</v>
      </c>
    </row>
    <row r="192" spans="11:14">
      <c r="K192" s="10"/>
      <c r="N192">
        <f t="shared" si="0"/>
        <v>0</v>
      </c>
    </row>
    <row r="193" spans="11:14">
      <c r="K193" s="10"/>
      <c r="N193">
        <f t="shared" si="0"/>
        <v>0</v>
      </c>
    </row>
    <row r="194" spans="11:14">
      <c r="K194" s="10"/>
      <c r="N194">
        <f t="shared" si="0"/>
        <v>0</v>
      </c>
    </row>
    <row r="195" spans="11:14">
      <c r="K195" s="10"/>
      <c r="N195">
        <f t="shared" si="0"/>
        <v>0</v>
      </c>
    </row>
    <row r="196" spans="11:14">
      <c r="K196" s="10"/>
      <c r="N196">
        <f t="shared" si="0"/>
        <v>0</v>
      </c>
    </row>
    <row r="197" spans="11:14">
      <c r="K197" s="10"/>
      <c r="N197">
        <f t="shared" ref="N197:N217" si="1">+M197+L197</f>
        <v>0</v>
      </c>
    </row>
    <row r="198" spans="11:14">
      <c r="K198" s="10"/>
      <c r="N198">
        <f t="shared" si="1"/>
        <v>0</v>
      </c>
    </row>
    <row r="199" spans="11:14">
      <c r="K199" s="10"/>
      <c r="N199">
        <f t="shared" si="1"/>
        <v>0</v>
      </c>
    </row>
    <row r="200" spans="11:14">
      <c r="K200" s="10"/>
      <c r="N200">
        <f t="shared" si="1"/>
        <v>0</v>
      </c>
    </row>
    <row r="201" spans="11:14">
      <c r="K201" s="10"/>
      <c r="N201">
        <f t="shared" si="1"/>
        <v>0</v>
      </c>
    </row>
    <row r="202" spans="11:14">
      <c r="K202" s="10"/>
      <c r="N202">
        <f t="shared" si="1"/>
        <v>0</v>
      </c>
    </row>
    <row r="203" spans="11:14">
      <c r="K203" s="10"/>
      <c r="N203">
        <f t="shared" si="1"/>
        <v>0</v>
      </c>
    </row>
    <row r="204" spans="11:14">
      <c r="K204" s="10"/>
      <c r="N204">
        <f t="shared" si="1"/>
        <v>0</v>
      </c>
    </row>
    <row r="205" spans="11:14">
      <c r="K205" s="10"/>
      <c r="N205">
        <f t="shared" si="1"/>
        <v>0</v>
      </c>
    </row>
    <row r="206" spans="11:14">
      <c r="K206" s="10"/>
      <c r="N206">
        <f t="shared" si="1"/>
        <v>0</v>
      </c>
    </row>
    <row r="207" spans="11:14">
      <c r="K207" s="10"/>
      <c r="N207">
        <f t="shared" si="1"/>
        <v>0</v>
      </c>
    </row>
    <row r="208" spans="11:14">
      <c r="K208" s="10"/>
      <c r="N208">
        <f t="shared" si="1"/>
        <v>0</v>
      </c>
    </row>
    <row r="209" spans="11:14">
      <c r="K209" s="10"/>
      <c r="N209">
        <f t="shared" si="1"/>
        <v>0</v>
      </c>
    </row>
    <row r="210" spans="11:14">
      <c r="K210" s="10"/>
      <c r="N210">
        <f t="shared" si="1"/>
        <v>0</v>
      </c>
    </row>
    <row r="211" spans="11:14">
      <c r="K211" s="10"/>
      <c r="N211">
        <f t="shared" si="1"/>
        <v>0</v>
      </c>
    </row>
    <row r="212" spans="11:14">
      <c r="K212" s="10"/>
      <c r="N212">
        <f t="shared" si="1"/>
        <v>0</v>
      </c>
    </row>
    <row r="213" spans="11:14">
      <c r="K213" s="10"/>
      <c r="N213">
        <f t="shared" si="1"/>
        <v>0</v>
      </c>
    </row>
    <row r="214" spans="11:14">
      <c r="N214">
        <f t="shared" si="1"/>
        <v>0</v>
      </c>
    </row>
    <row r="215" spans="11:14">
      <c r="N215">
        <f t="shared" si="1"/>
        <v>0</v>
      </c>
    </row>
    <row r="216" spans="11:14">
      <c r="N216">
        <f t="shared" si="1"/>
        <v>0</v>
      </c>
    </row>
    <row r="217" spans="11:14">
      <c r="N217">
        <f t="shared" si="1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C75C-8FBC-4527-A080-7819EC3BEAE7}">
  <sheetPr>
    <tabColor theme="8" tint="0.39997558519241921"/>
  </sheetPr>
  <dimension ref="A1:Y238"/>
  <sheetViews>
    <sheetView topLeftCell="K230" zoomScale="80" zoomScaleNormal="80" workbookViewId="0">
      <selection activeCell="P244" sqref="P244"/>
    </sheetView>
  </sheetViews>
  <sheetFormatPr defaultColWidth="7.625" defaultRowHeight="23.1" customHeight="1"/>
  <cols>
    <col min="1" max="1" width="11.375" style="112" customWidth="1"/>
    <col min="2" max="2" width="11.125" style="112" customWidth="1"/>
    <col min="3" max="3" width="16.75" style="112" customWidth="1"/>
    <col min="4" max="4" width="14.625" style="112" customWidth="1"/>
    <col min="5" max="5" width="49.875" style="112" customWidth="1"/>
    <col min="6" max="6" width="11.125" style="112" customWidth="1"/>
    <col min="7" max="7" width="13.625" style="112" customWidth="1"/>
    <col min="8" max="8" width="14.375" style="112" customWidth="1"/>
    <col min="9" max="14" width="12.875" style="112" customWidth="1"/>
    <col min="15" max="15" width="12.875" style="12" customWidth="1"/>
    <col min="16" max="16" width="52.875" style="111" customWidth="1"/>
    <col min="17" max="17" width="17.75" style="12" customWidth="1"/>
    <col min="18" max="24" width="7.625" style="12"/>
    <col min="25" max="25" width="8.875" style="12" bestFit="1" customWidth="1"/>
    <col min="26" max="16384" width="7.625" style="12"/>
  </cols>
  <sheetData>
    <row r="1" spans="1:17" s="11" customFormat="1" ht="45.95" customHeight="1">
      <c r="A1" s="192" t="s">
        <v>3181</v>
      </c>
      <c r="B1" s="193"/>
      <c r="C1" s="193"/>
      <c r="D1" s="194"/>
      <c r="E1" s="117" t="s">
        <v>3182</v>
      </c>
      <c r="F1" s="195">
        <f ca="1">TODAY()</f>
        <v>46154</v>
      </c>
      <c r="G1" s="196"/>
      <c r="H1" s="197"/>
      <c r="I1" s="198" t="s">
        <v>3183</v>
      </c>
      <c r="J1" s="199"/>
      <c r="K1" s="199"/>
      <c r="L1" s="199"/>
      <c r="M1" s="199"/>
      <c r="N1" s="200"/>
      <c r="P1" s="201" t="s">
        <v>3184</v>
      </c>
      <c r="Q1" s="202"/>
    </row>
    <row r="2" spans="1:17" ht="45.95" customHeight="1">
      <c r="A2" s="205" t="s">
        <v>3185</v>
      </c>
      <c r="B2" s="205" t="s">
        <v>3</v>
      </c>
      <c r="C2" s="205" t="s">
        <v>3186</v>
      </c>
      <c r="D2" s="205" t="s">
        <v>3174</v>
      </c>
      <c r="E2" s="205" t="s">
        <v>3175</v>
      </c>
      <c r="F2" s="207" t="s">
        <v>3187</v>
      </c>
      <c r="G2" s="208"/>
      <c r="H2" s="209"/>
      <c r="I2" s="210" t="s">
        <v>3188</v>
      </c>
      <c r="J2" s="211"/>
      <c r="K2" s="212" t="s">
        <v>3189</v>
      </c>
      <c r="L2" s="213"/>
      <c r="M2" s="214" t="s">
        <v>3171</v>
      </c>
      <c r="N2" s="215"/>
      <c r="P2" s="203"/>
      <c r="Q2" s="204"/>
    </row>
    <row r="3" spans="1:17" ht="45.95" customHeight="1">
      <c r="A3" s="206"/>
      <c r="B3" s="206"/>
      <c r="C3" s="206"/>
      <c r="D3" s="206"/>
      <c r="E3" s="206"/>
      <c r="F3" s="118" t="s">
        <v>3190</v>
      </c>
      <c r="G3" s="118" t="s">
        <v>3191</v>
      </c>
      <c r="H3" s="118" t="s">
        <v>3192</v>
      </c>
      <c r="I3" s="119" t="s">
        <v>3191</v>
      </c>
      <c r="J3" s="119" t="s">
        <v>3192</v>
      </c>
      <c r="K3" s="120" t="s">
        <v>3191</v>
      </c>
      <c r="L3" s="120" t="s">
        <v>3192</v>
      </c>
      <c r="M3" s="120" t="s">
        <v>3191</v>
      </c>
      <c r="N3" s="120" t="s">
        <v>3192</v>
      </c>
      <c r="P3" s="216" t="s">
        <v>3193</v>
      </c>
      <c r="Q3" s="217"/>
    </row>
    <row r="4" spans="1:17" ht="23.1" customHeight="1">
      <c r="A4" s="13">
        <v>1</v>
      </c>
      <c r="B4" s="13" t="s">
        <v>17</v>
      </c>
      <c r="C4" s="14">
        <v>91112145</v>
      </c>
      <c r="D4" s="18">
        <v>23105855</v>
      </c>
      <c r="E4" s="19" t="s">
        <v>164</v>
      </c>
      <c r="F4" s="20">
        <v>10</v>
      </c>
      <c r="G4" s="74">
        <f t="shared" ref="G4:G15" si="0">H4/F4</f>
        <v>11.8</v>
      </c>
      <c r="H4" s="74">
        <f t="shared" ref="H4:H15" si="1">IF(Q4&gt;=L4,J4,J4+L4+N4-Q4)</f>
        <v>118</v>
      </c>
      <c r="I4" s="16">
        <f t="shared" ref="I4:I31" si="2">J4/F4</f>
        <v>1</v>
      </c>
      <c r="J4" s="16">
        <f>SUMIFS(สรุปยอดปัน!G:G,สรุปยอดปัน!E:E,'แผน 100%'!D4)</f>
        <v>10</v>
      </c>
      <c r="K4" s="16">
        <f t="shared" ref="K4:K31" si="3">L4/F4</f>
        <v>46</v>
      </c>
      <c r="L4" s="16">
        <f>SUMIFS(สรุปยอดปัน!K:K,สรุปยอดปัน!I:I,'แผน 100%'!D4)</f>
        <v>460</v>
      </c>
      <c r="M4" s="17">
        <f t="shared" ref="M4:M31" si="4">N4/F4</f>
        <v>0</v>
      </c>
      <c r="N4" s="17">
        <f>IFERROR(VLOOKUP(D4,'[1]makro '!$C:$E,3,FALSE),0)</f>
        <v>0</v>
      </c>
      <c r="P4" s="145" t="str">
        <f t="shared" ref="P4:P71" si="5">E4</f>
        <v>สะโพกหมู B2B (Basic)</v>
      </c>
      <c r="Q4" s="146">
        <v>352</v>
      </c>
    </row>
    <row r="5" spans="1:17" ht="23.1" customHeight="1">
      <c r="A5" s="13">
        <v>2</v>
      </c>
      <c r="B5" s="13" t="s">
        <v>17</v>
      </c>
      <c r="C5" s="14">
        <v>91112049</v>
      </c>
      <c r="D5" s="21">
        <v>23057673</v>
      </c>
      <c r="E5" s="22" t="s">
        <v>152</v>
      </c>
      <c r="F5" s="20">
        <v>9</v>
      </c>
      <c r="G5" s="74">
        <f t="shared" si="0"/>
        <v>50.888888888888886</v>
      </c>
      <c r="H5" s="74">
        <f t="shared" si="1"/>
        <v>458</v>
      </c>
      <c r="I5" s="16">
        <f t="shared" si="2"/>
        <v>17</v>
      </c>
      <c r="J5" s="16">
        <f>SUMIFS(สรุปยอดปัน!G:G,สรุปยอดปัน!E:E,'แผน 100%'!D5)</f>
        <v>153</v>
      </c>
      <c r="K5" s="16">
        <f t="shared" si="3"/>
        <v>44</v>
      </c>
      <c r="L5" s="16">
        <f>SUMIFS(สรุปยอดปัน!K:K,สรุปยอดปัน!I:I,'แผน 100%'!D5)</f>
        <v>396</v>
      </c>
      <c r="M5" s="17">
        <f t="shared" si="4"/>
        <v>0</v>
      </c>
      <c r="N5" s="17">
        <f>IFERROR(VLOOKUP(D5,'[1]makro '!$C:$E,3,FALSE),0)</f>
        <v>0</v>
      </c>
      <c r="P5" s="145" t="str">
        <f t="shared" si="5"/>
        <v>สะโพกTT</v>
      </c>
      <c r="Q5" s="146">
        <v>91</v>
      </c>
    </row>
    <row r="6" spans="1:17" ht="23.1" customHeight="1">
      <c r="A6" s="13">
        <v>3</v>
      </c>
      <c r="B6" s="13" t="s">
        <v>17</v>
      </c>
      <c r="C6" s="14">
        <v>91126053</v>
      </c>
      <c r="D6" s="21">
        <v>23057688</v>
      </c>
      <c r="E6" s="22" t="s">
        <v>61</v>
      </c>
      <c r="F6" s="20">
        <v>5</v>
      </c>
      <c r="G6" s="74">
        <f t="shared" si="0"/>
        <v>144.80000000000001</v>
      </c>
      <c r="H6" s="74">
        <f t="shared" si="1"/>
        <v>724</v>
      </c>
      <c r="I6" s="16">
        <f t="shared" si="2"/>
        <v>55</v>
      </c>
      <c r="J6" s="16">
        <f>SUMIFS(สรุปยอดปัน!G:G,สรุปยอดปัน!E:E,'แผน 100%'!D6)</f>
        <v>275</v>
      </c>
      <c r="K6" s="16">
        <f t="shared" si="3"/>
        <v>126</v>
      </c>
      <c r="L6" s="16">
        <f>SUMIFS(สรุปยอดปัน!K:K,สรุปยอดปัน!I:I,'แผน 100%'!D6)</f>
        <v>630</v>
      </c>
      <c r="M6" s="17">
        <f t="shared" si="4"/>
        <v>0</v>
      </c>
      <c r="N6" s="17">
        <f>IFERROR(VLOOKUP(D6,'[1]makro '!$C:$E,3,FALSE),0)</f>
        <v>0</v>
      </c>
      <c r="P6" s="145" t="str">
        <f t="shared" si="5"/>
        <v>กระดูกซุปTT</v>
      </c>
      <c r="Q6" s="146">
        <f>93+88</f>
        <v>181</v>
      </c>
    </row>
    <row r="7" spans="1:17" ht="23.1" customHeight="1">
      <c r="A7" s="13">
        <v>4</v>
      </c>
      <c r="B7" s="13" t="s">
        <v>17</v>
      </c>
      <c r="C7" s="14">
        <v>91126056</v>
      </c>
      <c r="D7" s="18">
        <v>23057693</v>
      </c>
      <c r="E7" s="19" t="s">
        <v>51</v>
      </c>
      <c r="F7" s="20">
        <v>5</v>
      </c>
      <c r="G7" s="74">
        <f t="shared" si="0"/>
        <v>78.400000000000006</v>
      </c>
      <c r="H7" s="74">
        <f t="shared" si="1"/>
        <v>392</v>
      </c>
      <c r="I7" s="16">
        <f t="shared" si="2"/>
        <v>1</v>
      </c>
      <c r="J7" s="16">
        <f>SUMIFS(สรุปยอดปัน!G:G,สรุปยอดปัน!E:E,'แผน 100%'!D7)</f>
        <v>5</v>
      </c>
      <c r="K7" s="16">
        <f t="shared" si="3"/>
        <v>98</v>
      </c>
      <c r="L7" s="16">
        <f>SUMIFS(สรุปยอดปัน!K:K,สรุปยอดปัน!I:I,'แผน 100%'!D7)</f>
        <v>490</v>
      </c>
      <c r="M7" s="17">
        <f t="shared" si="4"/>
        <v>0</v>
      </c>
      <c r="N7" s="17">
        <f>IFERROR(VLOOKUP(D7,'[1]makro '!$C:$E,3,FALSE),0)</f>
        <v>0</v>
      </c>
      <c r="P7" s="145" t="str">
        <f t="shared" si="5"/>
        <v>กระดูกแว่นTT</v>
      </c>
      <c r="Q7" s="146">
        <f>43+60</f>
        <v>103</v>
      </c>
    </row>
    <row r="8" spans="1:17" ht="23.1" customHeight="1">
      <c r="A8" s="13">
        <v>5</v>
      </c>
      <c r="B8" s="13" t="s">
        <v>17</v>
      </c>
      <c r="C8" s="14">
        <v>91126057</v>
      </c>
      <c r="D8" s="18">
        <v>23057702</v>
      </c>
      <c r="E8" s="19" t="s">
        <v>588</v>
      </c>
      <c r="F8" s="20">
        <v>5</v>
      </c>
      <c r="G8" s="74">
        <f t="shared" si="0"/>
        <v>0</v>
      </c>
      <c r="H8" s="74">
        <f t="shared" si="1"/>
        <v>0</v>
      </c>
      <c r="I8" s="16">
        <f t="shared" si="2"/>
        <v>0</v>
      </c>
      <c r="J8" s="16">
        <f>SUMIFS(สรุปยอดปัน!G:G,สรุปยอดปัน!E:E,'แผน 100%'!D8)</f>
        <v>0</v>
      </c>
      <c r="K8" s="16">
        <f t="shared" si="3"/>
        <v>21</v>
      </c>
      <c r="L8" s="16">
        <f>SUMIFS(สรุปยอดปัน!K:K,สรุปยอดปัน!I:I,'แผน 100%'!D8)</f>
        <v>105</v>
      </c>
      <c r="M8" s="17">
        <f t="shared" si="4"/>
        <v>0</v>
      </c>
      <c r="N8" s="17">
        <f>IFERROR(VLOOKUP(D8,'[1]makro '!$C:$E,3,FALSE),0)</f>
        <v>0</v>
      </c>
      <c r="P8" s="145" t="str">
        <f t="shared" si="5"/>
        <v>กระดูกอกTT</v>
      </c>
      <c r="Q8" s="146">
        <f>25+166</f>
        <v>191</v>
      </c>
    </row>
    <row r="9" spans="1:17" ht="23.1" customHeight="1">
      <c r="A9" s="13">
        <v>6</v>
      </c>
      <c r="B9" s="13" t="s">
        <v>17</v>
      </c>
      <c r="C9" s="23">
        <v>91126055</v>
      </c>
      <c r="D9" s="24">
        <v>23057690</v>
      </c>
      <c r="E9" s="25" t="s">
        <v>65</v>
      </c>
      <c r="F9" s="15">
        <v>5</v>
      </c>
      <c r="G9" s="74">
        <f t="shared" si="0"/>
        <v>13</v>
      </c>
      <c r="H9" s="74">
        <f t="shared" si="1"/>
        <v>65</v>
      </c>
      <c r="I9" s="16">
        <f t="shared" si="2"/>
        <v>13</v>
      </c>
      <c r="J9" s="16">
        <f>SUMIFS(สรุปยอดปัน!G:G,สรุปยอดปัน!E:E,'แผน 100%'!D9)</f>
        <v>65</v>
      </c>
      <c r="K9" s="16">
        <f t="shared" si="3"/>
        <v>0</v>
      </c>
      <c r="L9" s="16">
        <f>SUMIFS(สรุปยอดปัน!K:K,สรุปยอดปัน!I:I,'แผน 100%'!D9)</f>
        <v>0</v>
      </c>
      <c r="M9" s="17">
        <f t="shared" si="4"/>
        <v>0</v>
      </c>
      <c r="N9" s="17">
        <f>IFERROR(VLOOKUP(D9,'[1]makro '!$C:$E,3,FALSE),0)</f>
        <v>0</v>
      </c>
      <c r="P9" s="145" t="str">
        <f t="shared" si="5"/>
        <v>กระดูกอ่อนTT</v>
      </c>
      <c r="Q9" s="146">
        <v>5</v>
      </c>
    </row>
    <row r="10" spans="1:17" ht="23.1" customHeight="1">
      <c r="A10" s="13">
        <v>7</v>
      </c>
      <c r="B10" s="13" t="s">
        <v>17</v>
      </c>
      <c r="C10" s="23">
        <v>91120137</v>
      </c>
      <c r="D10" s="24">
        <v>23057681</v>
      </c>
      <c r="E10" s="25" t="s">
        <v>130</v>
      </c>
      <c r="F10" s="15">
        <v>5</v>
      </c>
      <c r="G10" s="74">
        <f t="shared" si="0"/>
        <v>0</v>
      </c>
      <c r="H10" s="74">
        <f t="shared" si="1"/>
        <v>0</v>
      </c>
      <c r="I10" s="16">
        <f t="shared" ref="I10" si="6">J10/F10</f>
        <v>0</v>
      </c>
      <c r="J10" s="16">
        <f>SUMIFS(สรุปยอดปัน!G:G,สรุปยอดปัน!E:E,'แผน 100%'!D10)</f>
        <v>0</v>
      </c>
      <c r="K10" s="16">
        <f t="shared" ref="K10" si="7">L10/F10</f>
        <v>7</v>
      </c>
      <c r="L10" s="16">
        <f>SUMIFS(สรุปยอดปัน!K:K,สรุปยอดปัน!I:I,'แผน 100%'!D10)</f>
        <v>35</v>
      </c>
      <c r="M10" s="17">
        <f t="shared" ref="M10" si="8">N10/F10</f>
        <v>0</v>
      </c>
      <c r="N10" s="17">
        <f>IFERROR(VLOOKUP(D10,'[1]makro '!$C:$E,3,FALSE),0)</f>
        <v>0</v>
      </c>
      <c r="P10" s="145" t="str">
        <f t="shared" ref="P10" si="9">E10</f>
        <v>หางหมูTT</v>
      </c>
      <c r="Q10" s="146">
        <f>59+41</f>
        <v>100</v>
      </c>
    </row>
    <row r="11" spans="1:17" ht="23.1" customHeight="1">
      <c r="A11" s="13">
        <v>8</v>
      </c>
      <c r="B11" s="13" t="s">
        <v>17</v>
      </c>
      <c r="C11" s="23">
        <v>91120136</v>
      </c>
      <c r="D11" s="24">
        <v>23057680</v>
      </c>
      <c r="E11" s="25" t="s">
        <v>86</v>
      </c>
      <c r="F11" s="15">
        <v>5</v>
      </c>
      <c r="G11" s="74">
        <f t="shared" si="0"/>
        <v>37.4</v>
      </c>
      <c r="H11" s="74">
        <f t="shared" si="1"/>
        <v>187</v>
      </c>
      <c r="I11" s="16">
        <f t="shared" si="2"/>
        <v>0</v>
      </c>
      <c r="J11" s="16">
        <f>SUMIFS(สรุปยอดปัน!G:G,สรุปยอดปัน!E:E,'แผน 100%'!D11)</f>
        <v>0</v>
      </c>
      <c r="K11" s="16">
        <f t="shared" si="3"/>
        <v>42</v>
      </c>
      <c r="L11" s="16">
        <f>SUMIFS(สรุปยอดปัน!K:K,สรุปยอดปัน!I:I,'แผน 100%'!D11)</f>
        <v>210</v>
      </c>
      <c r="M11" s="17">
        <f t="shared" si="4"/>
        <v>0</v>
      </c>
      <c r="N11" s="17">
        <f>IFERROR(VLOOKUP(D11,'[1]makro '!$C:$E,3,FALSE),0)</f>
        <v>0</v>
      </c>
      <c r="P11" s="145" t="str">
        <f t="shared" si="5"/>
        <v>ขาหลังTT</v>
      </c>
      <c r="Q11" s="146">
        <v>23</v>
      </c>
    </row>
    <row r="12" spans="1:17" ht="23.1" customHeight="1">
      <c r="A12" s="142">
        <v>9</v>
      </c>
      <c r="B12" s="142" t="s">
        <v>17</v>
      </c>
      <c r="C12" s="23">
        <v>91127022</v>
      </c>
      <c r="D12" s="24">
        <v>23057695</v>
      </c>
      <c r="E12" s="25" t="s">
        <v>108</v>
      </c>
      <c r="F12" s="15">
        <v>5</v>
      </c>
      <c r="G12" s="74">
        <f t="shared" si="0"/>
        <v>19</v>
      </c>
      <c r="H12" s="74">
        <f t="shared" si="1"/>
        <v>95</v>
      </c>
      <c r="I12" s="16">
        <f t="shared" ref="I12" si="10">J12/F12</f>
        <v>0</v>
      </c>
      <c r="J12" s="16">
        <f>SUMIFS(สรุปยอดปัน!G:G,สรุปยอดปัน!E:E,'แผน 100%'!D12)</f>
        <v>0</v>
      </c>
      <c r="K12" s="16">
        <f t="shared" ref="K12" si="11">L12/F12</f>
        <v>23</v>
      </c>
      <c r="L12" s="16">
        <f>SUMIFS(สรุปยอดปัน!K:K,สรุปยอดปัน!I:I,'แผน 100%'!D12)</f>
        <v>115</v>
      </c>
      <c r="M12" s="17"/>
      <c r="N12" s="17">
        <f>IFERROR(VLOOKUP(D12,'[1]makro '!$C:$E,3,FALSE),0)</f>
        <v>0</v>
      </c>
      <c r="P12" s="145" t="str">
        <f t="shared" si="5"/>
        <v>มันท้องTT</v>
      </c>
      <c r="Q12" s="146">
        <v>20</v>
      </c>
    </row>
    <row r="13" spans="1:17" ht="23.1" customHeight="1">
      <c r="A13" s="142">
        <v>10</v>
      </c>
      <c r="B13" s="142" t="s">
        <v>17</v>
      </c>
      <c r="C13" s="23">
        <v>91127009</v>
      </c>
      <c r="D13" s="24">
        <v>23045518</v>
      </c>
      <c r="E13" s="27" t="s">
        <v>609</v>
      </c>
      <c r="F13" s="15">
        <v>5</v>
      </c>
      <c r="G13" s="74">
        <f t="shared" si="0"/>
        <v>0</v>
      </c>
      <c r="H13" s="74">
        <f t="shared" si="1"/>
        <v>0</v>
      </c>
      <c r="I13" s="16">
        <f t="shared" si="2"/>
        <v>0</v>
      </c>
      <c r="J13" s="16">
        <f>SUMIFS(สรุปยอดปัน!G:G,สรุปยอดปัน!E:E,'แผน 100%'!D13)</f>
        <v>0</v>
      </c>
      <c r="K13" s="16">
        <f t="shared" si="3"/>
        <v>39</v>
      </c>
      <c r="L13" s="16">
        <f>SUMIFS(สรุปยอดปัน!K:K,สรุปยอดปัน!I:I,'แผน 100%'!D13)</f>
        <v>195</v>
      </c>
      <c r="M13" s="17">
        <f t="shared" si="4"/>
        <v>0</v>
      </c>
      <c r="N13" s="17">
        <f>IFERROR(VLOOKUP(D13,'[1]makro '!$C:$E,3,FALSE),0)</f>
        <v>0</v>
      </c>
      <c r="P13" s="145" t="str">
        <f t="shared" si="5"/>
        <v>มันเปลว เบอร์ 1</v>
      </c>
      <c r="Q13" s="146">
        <f>87+135</f>
        <v>222</v>
      </c>
    </row>
    <row r="14" spans="1:17" ht="23.1" customHeight="1">
      <c r="A14" s="142">
        <v>11</v>
      </c>
      <c r="B14" s="142" t="s">
        <v>17</v>
      </c>
      <c r="C14" s="23">
        <v>91127021</v>
      </c>
      <c r="D14" s="24">
        <v>23057691</v>
      </c>
      <c r="E14" s="25" t="s">
        <v>611</v>
      </c>
      <c r="F14" s="15">
        <v>5</v>
      </c>
      <c r="G14" s="74">
        <f t="shared" si="0"/>
        <v>82.8</v>
      </c>
      <c r="H14" s="74">
        <f t="shared" si="1"/>
        <v>414</v>
      </c>
      <c r="I14" s="16">
        <f t="shared" si="2"/>
        <v>0</v>
      </c>
      <c r="J14" s="16">
        <f>SUMIFS(สรุปยอดปัน!G:G,สรุปยอดปัน!E:E,'แผน 100%'!D14)</f>
        <v>0</v>
      </c>
      <c r="K14" s="16">
        <f t="shared" si="3"/>
        <v>99</v>
      </c>
      <c r="L14" s="16">
        <f>SUMIFS(สรุปยอดปัน!K:K,สรุปยอดปัน!I:I,'แผน 100%'!D14)</f>
        <v>495</v>
      </c>
      <c r="M14" s="17">
        <f t="shared" si="4"/>
        <v>0</v>
      </c>
      <c r="N14" s="17">
        <f>IFERROR(VLOOKUP(D14,'[1]makro '!$C:$E,3,FALSE),0)</f>
        <v>0</v>
      </c>
      <c r="P14" s="145" t="str">
        <f t="shared" si="5"/>
        <v>มันเปลวTT</v>
      </c>
      <c r="Q14" s="146">
        <v>81</v>
      </c>
    </row>
    <row r="15" spans="1:17" ht="23.1" customHeight="1">
      <c r="A15" s="142">
        <v>12</v>
      </c>
      <c r="B15" s="142" t="s">
        <v>17</v>
      </c>
      <c r="C15" s="23">
        <v>91119003</v>
      </c>
      <c r="D15" s="24">
        <v>23000159</v>
      </c>
      <c r="E15" s="25" t="s">
        <v>3194</v>
      </c>
      <c r="F15" s="15">
        <v>5</v>
      </c>
      <c r="G15" s="74">
        <f t="shared" si="0"/>
        <v>0</v>
      </c>
      <c r="H15" s="74">
        <f t="shared" si="1"/>
        <v>0</v>
      </c>
      <c r="I15" s="16">
        <f t="shared" si="2"/>
        <v>0</v>
      </c>
      <c r="J15" s="16">
        <f>SUMIFS(สรุปยอดปัน!G:G,สรุปยอดปัน!E:E,'แผน 100%'!D15)</f>
        <v>0</v>
      </c>
      <c r="K15" s="16">
        <f t="shared" si="3"/>
        <v>0</v>
      </c>
      <c r="L15" s="16">
        <f>SUMIFS(สรุปยอดปัน!K:K,สรุปยอดปัน!I:I,'แผน 100%'!D15)</f>
        <v>0</v>
      </c>
      <c r="M15" s="17">
        <f t="shared" si="4"/>
        <v>0</v>
      </c>
      <c r="N15" s="17">
        <f>IFERROR(VLOOKUP(D15,'[1]makro '!$C:$E,3,FALSE),0)</f>
        <v>0</v>
      </c>
      <c r="P15" s="145" t="str">
        <f t="shared" si="5"/>
        <v>เศษเนื้อติดมัน</v>
      </c>
      <c r="Q15" s="146"/>
    </row>
    <row r="16" spans="1:17" ht="23.1" customHeight="1">
      <c r="A16" s="142"/>
      <c r="B16" s="142"/>
      <c r="C16" s="23"/>
      <c r="D16" s="24"/>
      <c r="E16" s="25"/>
      <c r="F16" s="15"/>
      <c r="G16" s="15"/>
      <c r="H16" s="15"/>
      <c r="I16" s="16"/>
      <c r="J16" s="16"/>
      <c r="K16" s="16"/>
      <c r="L16" s="16"/>
      <c r="M16" s="17"/>
      <c r="N16" s="17"/>
      <c r="P16" s="145"/>
      <c r="Q16" s="146"/>
    </row>
    <row r="17" spans="1:25" ht="23.1" customHeight="1">
      <c r="A17" s="142"/>
      <c r="B17" s="142"/>
      <c r="C17" s="23"/>
      <c r="D17" s="24"/>
      <c r="E17" s="25"/>
      <c r="F17" s="15"/>
      <c r="G17" s="15"/>
      <c r="H17" s="15"/>
      <c r="I17" s="16"/>
      <c r="J17" s="16"/>
      <c r="K17" s="16"/>
      <c r="L17" s="16"/>
      <c r="M17" s="17"/>
      <c r="N17" s="17"/>
      <c r="P17" s="145"/>
      <c r="Q17" s="146"/>
    </row>
    <row r="18" spans="1:25" ht="23.1" customHeight="1">
      <c r="A18" s="142">
        <v>13</v>
      </c>
      <c r="B18" s="142" t="s">
        <v>7</v>
      </c>
      <c r="C18" s="23">
        <v>91112436</v>
      </c>
      <c r="D18" s="24">
        <v>23086964</v>
      </c>
      <c r="E18" s="25" t="s">
        <v>156</v>
      </c>
      <c r="F18" s="28">
        <v>3</v>
      </c>
      <c r="G18" s="74">
        <f t="shared" ref="G18" si="12">H18/F18</f>
        <v>520</v>
      </c>
      <c r="H18" s="74">
        <f t="shared" ref="H18:H28" si="13">IF(Q18&gt;=L18,J18,J18+L18+N18-Q18)</f>
        <v>1560</v>
      </c>
      <c r="I18" s="16">
        <f t="shared" si="2"/>
        <v>519</v>
      </c>
      <c r="J18" s="16">
        <f>SUMIFS(สรุปยอดปัน!G:G,สรุปยอดปัน!E:E,'แผน 100%'!D18)</f>
        <v>1557</v>
      </c>
      <c r="K18" s="16">
        <f t="shared" si="3"/>
        <v>1</v>
      </c>
      <c r="L18" s="16">
        <f>SUMIFS(สรุปยอดปัน!K:K,สรุปยอดปัน!I:I,'แผน 100%'!D18)</f>
        <v>3</v>
      </c>
      <c r="M18" s="17">
        <f t="shared" si="4"/>
        <v>0</v>
      </c>
      <c r="N18" s="17">
        <f>IFERROR(VLOOKUP(D18,'[1]makro '!$C:$E,3,FALSE),0)</f>
        <v>0</v>
      </c>
      <c r="P18" s="145" t="str">
        <f t="shared" si="5"/>
        <v>สะโพกแต่งตัดชิ้น SIS กก.ละ</v>
      </c>
      <c r="Q18" s="146"/>
    </row>
    <row r="19" spans="1:25" ht="23.1" customHeight="1">
      <c r="A19" s="142">
        <v>14</v>
      </c>
      <c r="B19" s="142" t="s">
        <v>7</v>
      </c>
      <c r="C19" s="23">
        <v>91112437</v>
      </c>
      <c r="D19" s="24">
        <v>23087034</v>
      </c>
      <c r="E19" s="25" t="s">
        <v>158</v>
      </c>
      <c r="F19" s="28">
        <v>5</v>
      </c>
      <c r="G19" s="74">
        <f t="shared" ref="G19:G28" si="14">H19/F19</f>
        <v>2</v>
      </c>
      <c r="H19" s="74">
        <f t="shared" si="13"/>
        <v>10</v>
      </c>
      <c r="I19" s="16">
        <f t="shared" ref="I19" si="15">J19/F19</f>
        <v>2</v>
      </c>
      <c r="J19" s="16">
        <f>SUMIFS(สรุปยอดปัน!G:G,สรุปยอดปัน!E:E,'แผน 100%'!D19)</f>
        <v>10</v>
      </c>
      <c r="K19" s="16">
        <f t="shared" ref="K19" si="16">L19/F19</f>
        <v>0</v>
      </c>
      <c r="L19" s="16">
        <f>SUMIFS(สรุปยอดปัน!K:K,สรุปยอดปัน!I:I,'แผน 100%'!D19)</f>
        <v>0</v>
      </c>
      <c r="M19" s="17"/>
      <c r="N19" s="17"/>
      <c r="P19" s="145" t="str">
        <f t="shared" si="5"/>
        <v>สะโพกหมูตัดเส้น(M)</v>
      </c>
      <c r="Q19" s="146"/>
    </row>
    <row r="20" spans="1:25" ht="23.1" customHeight="1">
      <c r="A20" s="142">
        <v>15</v>
      </c>
      <c r="B20" s="142" t="s">
        <v>7</v>
      </c>
      <c r="C20" s="23">
        <v>91112149</v>
      </c>
      <c r="D20" s="24">
        <v>23106364</v>
      </c>
      <c r="E20" s="25" t="s">
        <v>3195</v>
      </c>
      <c r="F20" s="15">
        <v>10</v>
      </c>
      <c r="G20" s="74">
        <f t="shared" si="14"/>
        <v>0</v>
      </c>
      <c r="H20" s="74">
        <f t="shared" si="13"/>
        <v>0</v>
      </c>
      <c r="I20" s="16">
        <f t="shared" si="2"/>
        <v>0</v>
      </c>
      <c r="J20" s="16">
        <f>SUMIFS(สรุปยอดปัน!G:G,สรุปยอดปัน!E:E,'แผน 100%'!D20)</f>
        <v>0</v>
      </c>
      <c r="K20" s="16">
        <f t="shared" si="3"/>
        <v>0</v>
      </c>
      <c r="L20" s="16">
        <f>SUMIFS(สรุปยอดปัน!K:K,สรุปยอดปัน!I:I,'แผน 100%'!D20)</f>
        <v>0</v>
      </c>
      <c r="M20" s="17">
        <f t="shared" si="4"/>
        <v>0</v>
      </c>
      <c r="N20" s="17">
        <f>IFERROR(VLOOKUP(D20,'[1]makro '!$C:$E,3,FALSE),0)</f>
        <v>0</v>
      </c>
      <c r="P20" s="145" t="str">
        <f t="shared" si="5"/>
        <v>สะโพกหมูคุ้มค่า กก.ละ</v>
      </c>
      <c r="Q20" s="146"/>
      <c r="Y20" s="29"/>
    </row>
    <row r="21" spans="1:25" ht="20.25">
      <c r="A21" s="142">
        <v>16</v>
      </c>
      <c r="B21" s="142" t="s">
        <v>7</v>
      </c>
      <c r="C21" s="23">
        <v>91112484</v>
      </c>
      <c r="D21" s="24">
        <v>23104703</v>
      </c>
      <c r="E21" s="25" t="s">
        <v>3196</v>
      </c>
      <c r="F21" s="15">
        <v>5</v>
      </c>
      <c r="G21" s="74">
        <f t="shared" si="14"/>
        <v>0</v>
      </c>
      <c r="H21" s="74">
        <f t="shared" si="13"/>
        <v>0</v>
      </c>
      <c r="I21" s="16">
        <f t="shared" si="2"/>
        <v>0</v>
      </c>
      <c r="J21" s="16">
        <f>SUMIFS(สรุปยอดปัน!G:G,สรุปยอดปัน!E:E,'แผน 100%'!D21)</f>
        <v>0</v>
      </c>
      <c r="K21" s="16">
        <f t="shared" si="3"/>
        <v>0</v>
      </c>
      <c r="L21" s="16">
        <f>SUMIFS(สรุปยอดปัน!K:K,สรุปยอดปัน!I:I,'แผน 100%'!D21)</f>
        <v>0</v>
      </c>
      <c r="M21" s="17">
        <f t="shared" si="4"/>
        <v>0</v>
      </c>
      <c r="N21" s="17">
        <f>IFERROR(VLOOKUP(D21,'[1]makro '!$C:$E,3,FALSE),0)</f>
        <v>0</v>
      </c>
      <c r="P21" s="145" t="str">
        <f t="shared" si="5"/>
        <v>สะโพกแต่งพิเศษ(แยกกล้ามเนื้อ)-Spec6</v>
      </c>
      <c r="Q21" s="146"/>
    </row>
    <row r="22" spans="1:25" ht="23.1" customHeight="1">
      <c r="A22" s="142">
        <v>17</v>
      </c>
      <c r="B22" s="142" t="s">
        <v>7</v>
      </c>
      <c r="C22" s="23">
        <v>91112143</v>
      </c>
      <c r="D22" s="24">
        <v>23105753</v>
      </c>
      <c r="E22" s="25" t="s">
        <v>162</v>
      </c>
      <c r="F22" s="15">
        <v>5</v>
      </c>
      <c r="G22" s="74">
        <f t="shared" si="14"/>
        <v>0</v>
      </c>
      <c r="H22" s="74">
        <f t="shared" si="13"/>
        <v>0</v>
      </c>
      <c r="I22" s="16">
        <f t="shared" si="2"/>
        <v>0</v>
      </c>
      <c r="J22" s="16">
        <f>SUMIFS(สรุปยอดปัน!G:G,สรุปยอดปัน!E:E,'แผน 100%'!D22)</f>
        <v>0</v>
      </c>
      <c r="K22" s="16">
        <f t="shared" si="3"/>
        <v>0</v>
      </c>
      <c r="L22" s="16">
        <f>SUMIFS(สรุปยอดปัน!K:K,สรุปยอดปัน!I:I,'แผน 100%'!D22)</f>
        <v>0</v>
      </c>
      <c r="M22" s="17">
        <f t="shared" si="4"/>
        <v>0</v>
      </c>
      <c r="N22" s="17">
        <f>IFERROR(VLOOKUP(D22,'[1]makro '!$C:$E,3,FALSE),0)</f>
        <v>0</v>
      </c>
      <c r="P22" s="145" t="str">
        <f t="shared" si="5"/>
        <v>เซพแพ็ค สะโพกหมู กก.ละ</v>
      </c>
      <c r="Q22" s="146"/>
    </row>
    <row r="23" spans="1:25" ht="23.1" customHeight="1">
      <c r="A23" s="142">
        <v>18</v>
      </c>
      <c r="B23" s="142" t="s">
        <v>7</v>
      </c>
      <c r="C23" s="23">
        <v>91112105</v>
      </c>
      <c r="D23" s="24">
        <v>23090970</v>
      </c>
      <c r="E23" s="25" t="s">
        <v>3197</v>
      </c>
      <c r="F23" s="15">
        <v>3</v>
      </c>
      <c r="G23" s="74">
        <f t="shared" si="14"/>
        <v>0</v>
      </c>
      <c r="H23" s="74">
        <f t="shared" si="13"/>
        <v>0</v>
      </c>
      <c r="I23" s="16">
        <f t="shared" si="2"/>
        <v>0</v>
      </c>
      <c r="J23" s="16">
        <f>SUMIFS(สรุปยอดปัน!G:G,สรุปยอดปัน!E:E,'แผน 100%'!D23)</f>
        <v>0</v>
      </c>
      <c r="K23" s="16">
        <f t="shared" si="3"/>
        <v>0</v>
      </c>
      <c r="L23" s="16">
        <f>SUMIFS(สรุปยอดปัน!K:K,สรุปยอดปัน!I:I,'แผน 100%'!D23)</f>
        <v>0</v>
      </c>
      <c r="M23" s="17">
        <f t="shared" si="4"/>
        <v>0</v>
      </c>
      <c r="N23" s="17">
        <f>IFERROR(VLOOKUP(D23,'[1]makro '!$C:$E,3,FALSE),0)</f>
        <v>0</v>
      </c>
      <c r="P23" s="145" t="str">
        <f t="shared" si="5"/>
        <v>สะโพกหั่น SIS กก.ละ</v>
      </c>
      <c r="Q23" s="146"/>
    </row>
    <row r="24" spans="1:25" ht="23.1" customHeight="1">
      <c r="A24" s="142">
        <v>19</v>
      </c>
      <c r="B24" s="142" t="s">
        <v>7</v>
      </c>
      <c r="C24" s="23">
        <v>91112155</v>
      </c>
      <c r="D24" s="24">
        <v>23108599</v>
      </c>
      <c r="E24" s="25" t="s">
        <v>3198</v>
      </c>
      <c r="F24" s="15">
        <v>10</v>
      </c>
      <c r="G24" s="74">
        <f t="shared" si="14"/>
        <v>0</v>
      </c>
      <c r="H24" s="74">
        <f t="shared" si="13"/>
        <v>0</v>
      </c>
      <c r="I24" s="16">
        <f t="shared" si="2"/>
        <v>0</v>
      </c>
      <c r="J24" s="16">
        <f>SUMIFS(สรุปยอดปัน!G:G,สรุปยอดปัน!E:E,'แผน 100%'!D24)</f>
        <v>0</v>
      </c>
      <c r="K24" s="16">
        <f t="shared" si="3"/>
        <v>0</v>
      </c>
      <c r="L24" s="16">
        <f>SUMIFS(สรุปยอดปัน!K:K,สรุปยอดปัน!I:I,'แผน 100%'!D24)</f>
        <v>0</v>
      </c>
      <c r="M24" s="17">
        <f t="shared" si="4"/>
        <v>0</v>
      </c>
      <c r="N24" s="17">
        <f>IFERROR(VLOOKUP(D24,'[1]makro '!$C:$E,3,FALSE),0)</f>
        <v>0</v>
      </c>
      <c r="P24" s="145" t="str">
        <f t="shared" si="5"/>
        <v>สะโพกหมูติดหนังหั่นชิ้น LT</v>
      </c>
      <c r="Q24" s="146"/>
    </row>
    <row r="25" spans="1:25" ht="23.1" customHeight="1">
      <c r="A25" s="142">
        <v>20</v>
      </c>
      <c r="B25" s="142" t="s">
        <v>7</v>
      </c>
      <c r="C25" s="23">
        <v>91126117</v>
      </c>
      <c r="D25" s="30">
        <v>23090967</v>
      </c>
      <c r="E25" s="31" t="s">
        <v>63</v>
      </c>
      <c r="F25" s="15">
        <v>3</v>
      </c>
      <c r="G25" s="74">
        <f t="shared" si="14"/>
        <v>98</v>
      </c>
      <c r="H25" s="74">
        <f t="shared" si="13"/>
        <v>294</v>
      </c>
      <c r="I25" s="16">
        <f t="shared" si="2"/>
        <v>98</v>
      </c>
      <c r="J25" s="16">
        <f>SUMIFS(สรุปยอดปัน!G:G,สรุปยอดปัน!E:E,'แผน 100%'!D25)</f>
        <v>294</v>
      </c>
      <c r="K25" s="16">
        <f t="shared" si="3"/>
        <v>0</v>
      </c>
      <c r="L25" s="16">
        <f>SUMIFS(สรุปยอดปัน!K:K,สรุปยอดปัน!I:I,'แผน 100%'!D25)</f>
        <v>0</v>
      </c>
      <c r="M25" s="17">
        <f t="shared" si="4"/>
        <v>0</v>
      </c>
      <c r="N25" s="17">
        <f>IFERROR(VLOOKUP(D25,'[1]makro '!$C:$E,3,FALSE),0)</f>
        <v>0</v>
      </c>
      <c r="P25" s="145" t="str">
        <f t="shared" si="5"/>
        <v>กระดูกซุป SIS กก.ละ</v>
      </c>
      <c r="Q25" s="146"/>
    </row>
    <row r="26" spans="1:25" ht="23.1" customHeight="1">
      <c r="A26" s="142">
        <v>21</v>
      </c>
      <c r="B26" s="142" t="s">
        <v>7</v>
      </c>
      <c r="C26" s="23">
        <v>91112001</v>
      </c>
      <c r="D26" s="24">
        <v>23000130</v>
      </c>
      <c r="E26" s="25" t="s">
        <v>146</v>
      </c>
      <c r="F26" s="15">
        <v>10</v>
      </c>
      <c r="G26" s="74">
        <f t="shared" si="14"/>
        <v>22</v>
      </c>
      <c r="H26" s="74">
        <f t="shared" si="13"/>
        <v>220</v>
      </c>
      <c r="I26" s="16">
        <f t="shared" si="2"/>
        <v>0</v>
      </c>
      <c r="J26" s="16">
        <f>SUMIFS(สรุปยอดปัน!G:G,สรุปยอดปัน!E:E,'แผน 100%'!D26)</f>
        <v>0</v>
      </c>
      <c r="K26" s="16">
        <f t="shared" si="3"/>
        <v>22</v>
      </c>
      <c r="L26" s="16">
        <f>SUMIFS(สรุปยอดปัน!K:K,สรุปยอดปัน!I:I,'แผน 100%'!D26)</f>
        <v>220</v>
      </c>
      <c r="M26" s="17">
        <f t="shared" si="4"/>
        <v>0</v>
      </c>
      <c r="N26" s="17">
        <f>IFERROR(VLOOKUP(D26,'[1]makro '!$C:$E,3,FALSE),0)</f>
        <v>0</v>
      </c>
      <c r="P26" s="145" t="str">
        <f t="shared" si="5"/>
        <v>สะโพกติดหนัง</v>
      </c>
      <c r="Q26" s="146"/>
    </row>
    <row r="27" spans="1:25" ht="23.1" customHeight="1">
      <c r="A27" s="142">
        <v>22</v>
      </c>
      <c r="B27" s="142" t="s">
        <v>7</v>
      </c>
      <c r="C27" s="23">
        <v>91112004</v>
      </c>
      <c r="D27" s="24">
        <v>23015177</v>
      </c>
      <c r="E27" s="25" t="s">
        <v>148</v>
      </c>
      <c r="F27" s="15">
        <v>10</v>
      </c>
      <c r="G27" s="74">
        <f t="shared" si="14"/>
        <v>49</v>
      </c>
      <c r="H27" s="74">
        <f t="shared" si="13"/>
        <v>490</v>
      </c>
      <c r="I27" s="16">
        <f t="shared" si="2"/>
        <v>0</v>
      </c>
      <c r="J27" s="16">
        <f>SUMIFS(สรุปยอดปัน!G:G,สรุปยอดปัน!E:E,'แผน 100%'!D27)</f>
        <v>0</v>
      </c>
      <c r="K27" s="16">
        <f t="shared" si="3"/>
        <v>49</v>
      </c>
      <c r="L27" s="16">
        <f>SUMIFS(สรุปยอดปัน!K:K,สรุปยอดปัน!I:I,'แผน 100%'!D27)</f>
        <v>490</v>
      </c>
      <c r="M27" s="17">
        <f t="shared" si="4"/>
        <v>0</v>
      </c>
      <c r="N27" s="17">
        <f>IFERROR(VLOOKUP(D27,'[1]makro '!$C:$E,3,FALSE),0)</f>
        <v>0</v>
      </c>
      <c r="P27" s="145" t="str">
        <f t="shared" si="5"/>
        <v>สะโพกแต่ง</v>
      </c>
      <c r="Q27" s="146"/>
    </row>
    <row r="28" spans="1:25" ht="23.1" customHeight="1">
      <c r="A28" s="142">
        <v>23</v>
      </c>
      <c r="B28" s="142" t="s">
        <v>7</v>
      </c>
      <c r="C28" s="23">
        <v>91125004</v>
      </c>
      <c r="D28" s="24">
        <v>23015378</v>
      </c>
      <c r="E28" s="25" t="s">
        <v>115</v>
      </c>
      <c r="F28" s="15">
        <v>5</v>
      </c>
      <c r="G28" s="74">
        <f t="shared" si="14"/>
        <v>7</v>
      </c>
      <c r="H28" s="74">
        <f t="shared" si="13"/>
        <v>35</v>
      </c>
      <c r="I28" s="16">
        <f t="shared" si="2"/>
        <v>4</v>
      </c>
      <c r="J28" s="16">
        <f>SUMIFS(สรุปยอดปัน!G:G,สรุปยอดปัน!E:E,'แผน 100%'!D28)</f>
        <v>20</v>
      </c>
      <c r="K28" s="16">
        <f t="shared" si="3"/>
        <v>4</v>
      </c>
      <c r="L28" s="16">
        <f>SUMIFS(สรุปยอดปัน!K:K,สรุปยอดปัน!I:I,'แผน 100%'!D28)</f>
        <v>20</v>
      </c>
      <c r="M28" s="17">
        <f t="shared" si="4"/>
        <v>0</v>
      </c>
      <c r="N28" s="17">
        <f>IFERROR(VLOOKUP(D28,'[1]makro '!$C:$E,3,FALSE),0)</f>
        <v>0</v>
      </c>
      <c r="P28" s="145" t="str">
        <f t="shared" si="5"/>
        <v>หนังสะโพกติดมัน</v>
      </c>
      <c r="Q28" s="146">
        <v>5</v>
      </c>
    </row>
    <row r="29" spans="1:25" ht="23.1" customHeight="1">
      <c r="A29" s="142">
        <v>24</v>
      </c>
      <c r="B29" s="142" t="s">
        <v>7</v>
      </c>
      <c r="C29" s="32">
        <v>91112323</v>
      </c>
      <c r="D29" s="33">
        <v>23026133</v>
      </c>
      <c r="E29" s="34" t="s">
        <v>3199</v>
      </c>
      <c r="F29" s="35"/>
      <c r="G29" s="35"/>
      <c r="H29" s="35"/>
      <c r="I29" s="36" t="e">
        <f t="shared" si="2"/>
        <v>#DIV/0!</v>
      </c>
      <c r="J29" s="16">
        <f>SUMIFS(สรุปยอดปัน!G:G,สรุปยอดปัน!E:E,'แผน 100%'!D29)</f>
        <v>0</v>
      </c>
      <c r="K29" s="36" t="e">
        <f t="shared" si="3"/>
        <v>#DIV/0!</v>
      </c>
      <c r="L29" s="16">
        <f>SUMIFS(สรุปยอดปัน!K:K,สรุปยอดปัน!I:I,'แผน 100%'!D29)</f>
        <v>0</v>
      </c>
      <c r="M29" s="37" t="e">
        <f t="shared" si="4"/>
        <v>#DIV/0!</v>
      </c>
      <c r="N29" s="37">
        <f>IFERROR(VLOOKUP(D29,'[1]makro '!$C:$E,3,FALSE),0)</f>
        <v>0</v>
      </c>
      <c r="P29" s="145" t="str">
        <f t="shared" si="5"/>
        <v>สะโพกแยกกล้ามเนื้อ-Spec1</v>
      </c>
      <c r="Q29" s="146"/>
    </row>
    <row r="30" spans="1:25" ht="23.1" customHeight="1">
      <c r="A30" s="142">
        <v>25</v>
      </c>
      <c r="B30" s="142" t="s">
        <v>7</v>
      </c>
      <c r="C30" s="32">
        <v>91120268</v>
      </c>
      <c r="D30" s="33">
        <v>23106120</v>
      </c>
      <c r="E30" s="34" t="s">
        <v>3200</v>
      </c>
      <c r="F30" s="35">
        <v>5</v>
      </c>
      <c r="G30" s="74">
        <f t="shared" ref="G30:G31" si="17">H30/F30</f>
        <v>0</v>
      </c>
      <c r="H30" s="74">
        <f t="shared" ref="H30:H31" si="18">IF(Q30&gt;=L30,J30,J30+L30+N30-Q30)</f>
        <v>0</v>
      </c>
      <c r="I30" s="36">
        <f t="shared" si="2"/>
        <v>0</v>
      </c>
      <c r="J30" s="16">
        <f>SUMIFS(สรุปยอดปัน!G:G,สรุปยอดปัน!E:E,'แผน 100%'!D30)</f>
        <v>0</v>
      </c>
      <c r="K30" s="36">
        <f t="shared" si="3"/>
        <v>0</v>
      </c>
      <c r="L30" s="16">
        <f>SUMIFS(สรุปยอดปัน!K:K,สรุปยอดปัน!I:I,'แผน 100%'!D30)</f>
        <v>0</v>
      </c>
      <c r="M30" s="37">
        <f t="shared" si="4"/>
        <v>0</v>
      </c>
      <c r="N30" s="37">
        <f>IFERROR(VLOOKUP(D30,'[1]makro '!$C:$E,3,FALSE),0)</f>
        <v>0</v>
      </c>
      <c r="P30" s="145" t="str">
        <f t="shared" si="5"/>
        <v>หางหมู(ติดเนื้อพิเศษ)</v>
      </c>
      <c r="Q30" s="146"/>
    </row>
    <row r="31" spans="1:25" ht="23.1" customHeight="1">
      <c r="A31" s="142">
        <v>26</v>
      </c>
      <c r="B31" s="142" t="s">
        <v>7</v>
      </c>
      <c r="C31" s="32">
        <v>91120106</v>
      </c>
      <c r="D31" s="33">
        <v>23045512</v>
      </c>
      <c r="E31" s="34" t="s">
        <v>3201</v>
      </c>
      <c r="F31" s="35">
        <v>5</v>
      </c>
      <c r="G31" s="74">
        <f t="shared" si="17"/>
        <v>0</v>
      </c>
      <c r="H31" s="74">
        <f t="shared" si="18"/>
        <v>0</v>
      </c>
      <c r="I31" s="36">
        <f t="shared" si="2"/>
        <v>0</v>
      </c>
      <c r="J31" s="16">
        <f>SUMIFS(สรุปยอดปัน!G:G,สรุปยอดปัน!E:E,'แผน 100%'!D31)</f>
        <v>0</v>
      </c>
      <c r="K31" s="36">
        <f t="shared" si="3"/>
        <v>0</v>
      </c>
      <c r="L31" s="16">
        <f>SUMIFS(สรุปยอดปัน!K:K,สรุปยอดปัน!I:I,'แผน 100%'!D31)</f>
        <v>0</v>
      </c>
      <c r="M31" s="37">
        <f t="shared" si="4"/>
        <v>0</v>
      </c>
      <c r="N31" s="37">
        <f>IFERROR(VLOOKUP(D31,'[1]makro '!$C:$E,3,FALSE),0)</f>
        <v>0</v>
      </c>
      <c r="P31" s="145" t="str">
        <f t="shared" si="5"/>
        <v>เนื้ื้อติดหัวกระดูกข้อ</v>
      </c>
      <c r="Q31" s="146"/>
    </row>
    <row r="32" spans="1:25" ht="23.1" customHeight="1">
      <c r="A32" s="38"/>
      <c r="B32" s="38"/>
      <c r="C32" s="32"/>
      <c r="D32" s="39"/>
      <c r="E32" s="40"/>
      <c r="F32" s="41"/>
      <c r="G32" s="41"/>
      <c r="H32" s="41"/>
      <c r="I32" s="42"/>
      <c r="J32" s="16"/>
      <c r="K32" s="42"/>
      <c r="L32" s="42"/>
      <c r="M32" s="43"/>
      <c r="N32" s="43">
        <f>IFERROR(VLOOKUP(D32,'[1]makro '!$C:$E,3,FALSE),0)</f>
        <v>0</v>
      </c>
      <c r="P32" s="145"/>
      <c r="Q32" s="146"/>
    </row>
    <row r="33" spans="1:17" s="11" customFormat="1" ht="45.95" customHeight="1" thickBot="1">
      <c r="A33" s="192" t="s">
        <v>3181</v>
      </c>
      <c r="B33" s="193"/>
      <c r="C33" s="193"/>
      <c r="D33" s="194"/>
      <c r="E33" s="121" t="s">
        <v>3202</v>
      </c>
      <c r="F33" s="195">
        <f ca="1">TODAY()</f>
        <v>46154</v>
      </c>
      <c r="G33" s="196"/>
      <c r="H33" s="197"/>
      <c r="I33" s="198" t="s">
        <v>3203</v>
      </c>
      <c r="J33" s="199"/>
      <c r="K33" s="199"/>
      <c r="L33" s="199"/>
      <c r="M33" s="199"/>
      <c r="N33" s="199"/>
      <c r="P33" s="147"/>
      <c r="Q33" s="146"/>
    </row>
    <row r="34" spans="1:17" ht="45.95" customHeight="1" thickBot="1">
      <c r="A34" s="205" t="s">
        <v>3185</v>
      </c>
      <c r="B34" s="205" t="s">
        <v>3</v>
      </c>
      <c r="C34" s="205" t="s">
        <v>3186</v>
      </c>
      <c r="D34" s="205" t="s">
        <v>3174</v>
      </c>
      <c r="E34" s="205" t="s">
        <v>3175</v>
      </c>
      <c r="F34" s="207" t="s">
        <v>3187</v>
      </c>
      <c r="G34" s="208"/>
      <c r="H34" s="209"/>
      <c r="I34" s="210" t="s">
        <v>3188</v>
      </c>
      <c r="J34" s="211"/>
      <c r="K34" s="212" t="s">
        <v>3189</v>
      </c>
      <c r="L34" s="213"/>
      <c r="M34" s="214" t="s">
        <v>3171</v>
      </c>
      <c r="N34" s="215"/>
      <c r="P34" s="145"/>
      <c r="Q34" s="146"/>
    </row>
    <row r="35" spans="1:17" ht="45.95" customHeight="1" thickBot="1">
      <c r="A35" s="206"/>
      <c r="B35" s="206"/>
      <c r="C35" s="206"/>
      <c r="D35" s="206"/>
      <c r="E35" s="206"/>
      <c r="F35" s="118" t="s">
        <v>3190</v>
      </c>
      <c r="G35" s="118" t="s">
        <v>3191</v>
      </c>
      <c r="H35" s="118" t="s">
        <v>3192</v>
      </c>
      <c r="I35" s="119" t="s">
        <v>3191</v>
      </c>
      <c r="J35" s="119" t="s">
        <v>3192</v>
      </c>
      <c r="K35" s="120" t="s">
        <v>3191</v>
      </c>
      <c r="L35" s="120" t="s">
        <v>3192</v>
      </c>
      <c r="M35" s="120" t="s">
        <v>3191</v>
      </c>
      <c r="N35" s="120" t="s">
        <v>3192</v>
      </c>
      <c r="P35" s="145"/>
      <c r="Q35" s="146"/>
    </row>
    <row r="36" spans="1:17" ht="24.6" customHeight="1">
      <c r="A36" s="13">
        <v>1</v>
      </c>
      <c r="B36" s="13" t="s">
        <v>17</v>
      </c>
      <c r="C36" s="14">
        <v>91113200</v>
      </c>
      <c r="D36" s="47">
        <v>23105856</v>
      </c>
      <c r="E36" s="48" t="s">
        <v>231</v>
      </c>
      <c r="F36" s="45">
        <v>12</v>
      </c>
      <c r="G36" s="74">
        <f t="shared" ref="G36:G45" si="19">H36/F36</f>
        <v>9</v>
      </c>
      <c r="H36" s="74">
        <f t="shared" ref="H36:H45" si="20">IF(Q36&gt;=L36,J36,J36+L36+N36-Q36)</f>
        <v>108</v>
      </c>
      <c r="I36" s="50">
        <f t="shared" ref="I36:I71" si="21">J36/F36</f>
        <v>0</v>
      </c>
      <c r="J36" s="16">
        <f>SUMIFS(สรุปยอดปัน!G:G,สรุปยอดปัน!E:E,'แผน 100%'!D36)</f>
        <v>0</v>
      </c>
      <c r="K36" s="50">
        <f t="shared" ref="K36:K71" si="22">L36/F36</f>
        <v>24</v>
      </c>
      <c r="L36" s="16">
        <f>SUMIFS(สรุปยอดปัน!K:K,สรุปยอดปัน!I:I,'แผน 100%'!D36)</f>
        <v>288</v>
      </c>
      <c r="M36" s="51">
        <f t="shared" ref="M36:M71" si="23">N36/F36</f>
        <v>0</v>
      </c>
      <c r="N36" s="51">
        <f>IFERROR(VLOOKUP(D36,'[1]makro '!$C:$E,3,FALSE),0)</f>
        <v>0</v>
      </c>
      <c r="P36" s="145" t="str">
        <f t="shared" si="5"/>
        <v>สันนอกหมู B2B (Basic)</v>
      </c>
      <c r="Q36" s="146">
        <v>180</v>
      </c>
    </row>
    <row r="37" spans="1:17" ht="23.1" customHeight="1">
      <c r="A37" s="13">
        <v>2</v>
      </c>
      <c r="B37" s="13" t="s">
        <v>17</v>
      </c>
      <c r="C37" s="14">
        <v>91116045</v>
      </c>
      <c r="D37" s="47">
        <v>23057677</v>
      </c>
      <c r="E37" s="48" t="s">
        <v>243</v>
      </c>
      <c r="F37" s="45">
        <v>7</v>
      </c>
      <c r="G37" s="74">
        <f t="shared" si="19"/>
        <v>49.571428571428569</v>
      </c>
      <c r="H37" s="74">
        <f>IF(Q37&gt;=L37,J37,J37+L37+N37-Q37)</f>
        <v>347</v>
      </c>
      <c r="I37" s="50">
        <f t="shared" si="21"/>
        <v>8</v>
      </c>
      <c r="J37" s="16">
        <f>SUMIFS(สรุปยอดปัน!G:G,สรุปยอดปัน!E:E,'แผน 100%'!D37)</f>
        <v>56</v>
      </c>
      <c r="K37" s="50">
        <f t="shared" si="22"/>
        <v>54</v>
      </c>
      <c r="L37" s="16">
        <f>SUMIFS(สรุปยอดปัน!K:K,สรุปยอดปัน!I:I,'แผน 100%'!D37)</f>
        <v>378</v>
      </c>
      <c r="M37" s="51">
        <f t="shared" si="23"/>
        <v>0</v>
      </c>
      <c r="N37" s="51">
        <f>IFERROR(VLOOKUP(D37,'[1]makro '!$C:$E,3,FALSE),0)</f>
        <v>0</v>
      </c>
      <c r="P37" s="145" t="str">
        <f t="shared" si="5"/>
        <v>สามชั้นTT</v>
      </c>
      <c r="Q37" s="146">
        <f>3+84</f>
        <v>87</v>
      </c>
    </row>
    <row r="38" spans="1:17" ht="23.1" customHeight="1">
      <c r="A38" s="13">
        <v>3</v>
      </c>
      <c r="B38" s="13" t="s">
        <v>17</v>
      </c>
      <c r="C38" s="14">
        <v>91116118</v>
      </c>
      <c r="D38" s="47">
        <v>23096254</v>
      </c>
      <c r="E38" s="48" t="s">
        <v>255</v>
      </c>
      <c r="F38" s="45">
        <v>7</v>
      </c>
      <c r="G38" s="74">
        <f t="shared" si="19"/>
        <v>0</v>
      </c>
      <c r="H38" s="74">
        <f t="shared" si="20"/>
        <v>0</v>
      </c>
      <c r="I38" s="50">
        <f t="shared" ref="I38" si="24">J38/F38</f>
        <v>0</v>
      </c>
      <c r="J38" s="16">
        <f>SUMIFS(สรุปยอดปัน!G:G,สรุปยอดปัน!E:E,'แผน 100%'!D38)</f>
        <v>0</v>
      </c>
      <c r="K38" s="50">
        <f t="shared" ref="K38" si="25">L38/F38</f>
        <v>0</v>
      </c>
      <c r="L38" s="16">
        <f>SUMIFS(สรุปยอดปัน!K:K,สรุปยอดปัน!I:I,'แผน 100%'!D38)</f>
        <v>0</v>
      </c>
      <c r="M38" s="51">
        <f t="shared" ref="M38" si="26">N38/F38</f>
        <v>0</v>
      </c>
      <c r="N38" s="51">
        <f>IFERROR(VLOOKUP(D38,'[1]makro '!$C:$E,3,FALSE),0)</f>
        <v>0</v>
      </c>
      <c r="P38" s="145" t="str">
        <f t="shared" ref="P38" si="27">E38</f>
        <v>สามชั้นTT(XL)</v>
      </c>
      <c r="Q38" s="146"/>
    </row>
    <row r="39" spans="1:17" ht="23.1" customHeight="1">
      <c r="A39" s="13">
        <v>4</v>
      </c>
      <c r="B39" s="13" t="s">
        <v>17</v>
      </c>
      <c r="C39" s="23">
        <v>91116046</v>
      </c>
      <c r="D39" s="23">
        <v>23058183</v>
      </c>
      <c r="E39" s="52" t="s">
        <v>3204</v>
      </c>
      <c r="F39" s="49">
        <v>5</v>
      </c>
      <c r="G39" s="74">
        <f t="shared" si="19"/>
        <v>0</v>
      </c>
      <c r="H39" s="74">
        <f t="shared" si="20"/>
        <v>0</v>
      </c>
      <c r="I39" s="50">
        <f t="shared" si="21"/>
        <v>0</v>
      </c>
      <c r="J39" s="16">
        <f>SUMIFS(สรุปยอดปัน!G:G,สรุปยอดปัน!E:E,'แผน 100%'!D39)</f>
        <v>0</v>
      </c>
      <c r="K39" s="50">
        <f t="shared" si="22"/>
        <v>0</v>
      </c>
      <c r="L39" s="16">
        <f>SUMIFS(สรุปยอดปัน!K:K,สรุปยอดปัน!I:I,'แผน 100%'!D39)</f>
        <v>0</v>
      </c>
      <c r="M39" s="51">
        <f t="shared" si="23"/>
        <v>0</v>
      </c>
      <c r="N39" s="51">
        <f>IFERROR(VLOOKUP(D39,'[1]makro '!$C:$E,3,FALSE),0)</f>
        <v>0</v>
      </c>
      <c r="P39" s="145" t="str">
        <f t="shared" si="5"/>
        <v>เศษสามชั้นTT</v>
      </c>
      <c r="Q39" s="146"/>
    </row>
    <row r="40" spans="1:17" ht="23.1" customHeight="1">
      <c r="A40" s="13">
        <v>5</v>
      </c>
      <c r="B40" s="13" t="s">
        <v>17</v>
      </c>
      <c r="C40" s="23">
        <v>91114024</v>
      </c>
      <c r="D40" s="23">
        <v>23057675</v>
      </c>
      <c r="E40" s="52" t="s">
        <v>197</v>
      </c>
      <c r="F40" s="49">
        <v>5</v>
      </c>
      <c r="G40" s="74">
        <f t="shared" si="19"/>
        <v>0</v>
      </c>
      <c r="H40" s="74">
        <f t="shared" si="20"/>
        <v>0</v>
      </c>
      <c r="I40" s="50">
        <f t="shared" si="21"/>
        <v>0</v>
      </c>
      <c r="J40" s="16">
        <f>SUMIFS(สรุปยอดปัน!G:G,สรุปยอดปัน!E:E,'แผน 100%'!D40)</f>
        <v>0</v>
      </c>
      <c r="K40" s="50">
        <f t="shared" si="22"/>
        <v>13</v>
      </c>
      <c r="L40" s="16">
        <f>SUMIFS(สรุปยอดปัน!K:K,สรุปยอดปัน!I:I,'แผน 100%'!D40)</f>
        <v>65</v>
      </c>
      <c r="M40" s="51">
        <f t="shared" si="23"/>
        <v>0</v>
      </c>
      <c r="N40" s="51">
        <f>IFERROR(VLOOKUP(D40,'[1]makro '!$C:$E,3,FALSE),0)</f>
        <v>0</v>
      </c>
      <c r="P40" s="145" t="str">
        <f t="shared" si="5"/>
        <v>สันในTT</v>
      </c>
      <c r="Q40" s="146">
        <f>121+122</f>
        <v>243</v>
      </c>
    </row>
    <row r="41" spans="1:17" ht="23.1" customHeight="1">
      <c r="A41" s="13">
        <v>6</v>
      </c>
      <c r="B41" s="13" t="s">
        <v>17</v>
      </c>
      <c r="C41" s="23">
        <v>91117049</v>
      </c>
      <c r="D41" s="23">
        <v>23057678</v>
      </c>
      <c r="E41" s="52" t="s">
        <v>690</v>
      </c>
      <c r="F41" s="49">
        <v>5</v>
      </c>
      <c r="G41" s="74">
        <f t="shared" si="19"/>
        <v>8.1999999999999993</v>
      </c>
      <c r="H41" s="74">
        <f t="shared" si="20"/>
        <v>41</v>
      </c>
      <c r="I41" s="50">
        <f t="shared" si="21"/>
        <v>0</v>
      </c>
      <c r="J41" s="16">
        <f>SUMIFS(สรุปยอดปัน!G:G,สรุปยอดปัน!E:E,'แผน 100%'!D41)</f>
        <v>0</v>
      </c>
      <c r="K41" s="50">
        <f t="shared" si="22"/>
        <v>13</v>
      </c>
      <c r="L41" s="16">
        <f>SUMIFS(สรุปยอดปัน!K:K,สรุปยอดปัน!I:I,'แผน 100%'!D41)</f>
        <v>65</v>
      </c>
      <c r="M41" s="51">
        <f t="shared" si="23"/>
        <v>0</v>
      </c>
      <c r="N41" s="51">
        <f>IFERROR(VLOOKUP(D41,'[1]makro '!$C:$E,3,FALSE),0)</f>
        <v>0</v>
      </c>
      <c r="P41" s="145" t="str">
        <f t="shared" si="5"/>
        <v>ซี่โครงแผ่นTT</v>
      </c>
      <c r="Q41" s="146">
        <v>24</v>
      </c>
    </row>
    <row r="42" spans="1:17" ht="23.1" customHeight="1">
      <c r="A42" s="13">
        <v>7</v>
      </c>
      <c r="B42" s="13" t="s">
        <v>17</v>
      </c>
      <c r="C42" s="23">
        <v>91117055</v>
      </c>
      <c r="D42" s="53">
        <v>23057700</v>
      </c>
      <c r="E42" s="22" t="s">
        <v>187</v>
      </c>
      <c r="F42" s="49">
        <v>5</v>
      </c>
      <c r="G42" s="74">
        <f t="shared" si="19"/>
        <v>39</v>
      </c>
      <c r="H42" s="74">
        <f t="shared" si="20"/>
        <v>195</v>
      </c>
      <c r="I42" s="50">
        <f t="shared" si="21"/>
        <v>8</v>
      </c>
      <c r="J42" s="16">
        <f>SUMIFS(สรุปยอดปัน!G:G,สรุปยอดปัน!E:E,'แผน 100%'!D42)</f>
        <v>40</v>
      </c>
      <c r="K42" s="50">
        <f t="shared" si="22"/>
        <v>34</v>
      </c>
      <c r="L42" s="16">
        <f>SUMIFS(สรุปยอดปัน!K:K,สรุปยอดปัน!I:I,'แผน 100%'!D42)</f>
        <v>170</v>
      </c>
      <c r="M42" s="51">
        <f t="shared" si="23"/>
        <v>0</v>
      </c>
      <c r="N42" s="51">
        <f>IFERROR(VLOOKUP(D42,'[1]makro '!$C:$E,3,FALSE),0)</f>
        <v>0</v>
      </c>
      <c r="P42" s="145" t="str">
        <f t="shared" si="5"/>
        <v>ซี่โครงTT</v>
      </c>
      <c r="Q42" s="146">
        <v>15</v>
      </c>
    </row>
    <row r="43" spans="1:17" ht="23.1" customHeight="1">
      <c r="A43" s="13">
        <v>8</v>
      </c>
      <c r="B43" s="13" t="s">
        <v>17</v>
      </c>
      <c r="C43" s="23">
        <v>91117105</v>
      </c>
      <c r="D43" s="53">
        <v>23057701</v>
      </c>
      <c r="E43" s="22" t="s">
        <v>692</v>
      </c>
      <c r="F43" s="49">
        <v>6</v>
      </c>
      <c r="G43" s="74">
        <f t="shared" si="19"/>
        <v>2.5</v>
      </c>
      <c r="H43" s="74">
        <f t="shared" si="20"/>
        <v>15</v>
      </c>
      <c r="I43" s="50">
        <f t="shared" si="21"/>
        <v>0</v>
      </c>
      <c r="J43" s="16">
        <f>SUMIFS(สรุปยอดปัน!G:G,สรุปยอดปัน!E:E,'แผน 100%'!D43)</f>
        <v>0</v>
      </c>
      <c r="K43" s="50">
        <f t="shared" si="22"/>
        <v>1.6666666666666667</v>
      </c>
      <c r="L43" s="16">
        <f>SUMIFS(สรุปยอดปัน!K:K,สรุปยอดปัน!I:I,'แผน 100%'!D43)</f>
        <v>10</v>
      </c>
      <c r="M43" s="51">
        <f t="shared" si="23"/>
        <v>0.83333333333333337</v>
      </c>
      <c r="N43" s="51">
        <v>5</v>
      </c>
      <c r="P43" s="145" t="str">
        <f t="shared" si="5"/>
        <v>ซี่โครงอ่อนTT</v>
      </c>
      <c r="Q43" s="146"/>
    </row>
    <row r="44" spans="1:17" ht="23.1" customHeight="1">
      <c r="A44" s="13">
        <v>9</v>
      </c>
      <c r="B44" s="13" t="s">
        <v>17</v>
      </c>
      <c r="C44" s="23">
        <v>91113092</v>
      </c>
      <c r="D44" s="53">
        <v>23057674</v>
      </c>
      <c r="E44" s="22" t="s">
        <v>223</v>
      </c>
      <c r="F44" s="49">
        <v>8</v>
      </c>
      <c r="G44" s="74">
        <f t="shared" si="19"/>
        <v>33.5</v>
      </c>
      <c r="H44" s="74">
        <f t="shared" si="20"/>
        <v>268</v>
      </c>
      <c r="I44" s="50">
        <f t="shared" si="21"/>
        <v>11.875</v>
      </c>
      <c r="J44" s="16">
        <f>SUMIFS(สรุปยอดปัน!G:G,สรุปยอดปัน!E:E,'แผน 100%'!D44)</f>
        <v>95</v>
      </c>
      <c r="K44" s="50">
        <f t="shared" si="22"/>
        <v>28.125</v>
      </c>
      <c r="L44" s="16">
        <f>SUMIFS(สรุปยอดปัน!K:K,สรุปยอดปัน!I:I,'แผน 100%'!D44)</f>
        <v>225</v>
      </c>
      <c r="M44" s="51">
        <f t="shared" si="23"/>
        <v>0</v>
      </c>
      <c r="N44" s="51">
        <f>IFERROR(VLOOKUP(D44,'[1]makro '!$C:$E,3,FALSE),0)</f>
        <v>0</v>
      </c>
      <c r="P44" s="145" t="str">
        <f t="shared" si="5"/>
        <v>สันนอกTT</v>
      </c>
      <c r="Q44" s="146">
        <f>3+49</f>
        <v>52</v>
      </c>
    </row>
    <row r="45" spans="1:17" ht="23.1" customHeight="1">
      <c r="A45" s="13">
        <v>10</v>
      </c>
      <c r="B45" s="13" t="s">
        <v>17</v>
      </c>
      <c r="C45" s="23">
        <v>91125076</v>
      </c>
      <c r="D45" s="23">
        <v>23067922</v>
      </c>
      <c r="E45" s="54" t="s">
        <v>3205</v>
      </c>
      <c r="F45" s="49">
        <v>5</v>
      </c>
      <c r="G45" s="74">
        <f t="shared" si="19"/>
        <v>0</v>
      </c>
      <c r="H45" s="74">
        <f t="shared" si="20"/>
        <v>0</v>
      </c>
      <c r="I45" s="50">
        <f t="shared" si="21"/>
        <v>0</v>
      </c>
      <c r="J45" s="16">
        <f>SUMIFS(สรุปยอดปัน!G:G,สรุปยอดปัน!E:E,'แผน 100%'!D45)</f>
        <v>0</v>
      </c>
      <c r="K45" s="50">
        <f t="shared" si="22"/>
        <v>0</v>
      </c>
      <c r="L45" s="16">
        <f>SUMIFS(สรุปยอดปัน!K:K,สรุปยอดปัน!I:I,'แผน 100%'!D45)</f>
        <v>0</v>
      </c>
      <c r="M45" s="51">
        <f t="shared" si="23"/>
        <v>0</v>
      </c>
      <c r="N45" s="51">
        <f>IFERROR(VLOOKUP(D45,'[1]makro '!$C:$E,3,FALSE),0)</f>
        <v>0</v>
      </c>
      <c r="P45" s="145" t="str">
        <f t="shared" si="5"/>
        <v>หนังสันหลังติดมันTT</v>
      </c>
      <c r="Q45" s="146"/>
    </row>
    <row r="46" spans="1:17" ht="23.1" customHeight="1">
      <c r="A46" s="13"/>
      <c r="B46" s="13"/>
      <c r="C46" s="23"/>
      <c r="D46" s="23"/>
      <c r="E46" s="54"/>
      <c r="F46" s="49"/>
      <c r="G46" s="49"/>
      <c r="H46" s="49"/>
      <c r="I46" s="50"/>
      <c r="J46" s="16"/>
      <c r="K46" s="50"/>
      <c r="L46" s="16"/>
      <c r="M46" s="51"/>
      <c r="N46" s="51"/>
      <c r="P46" s="145"/>
      <c r="Q46" s="146"/>
    </row>
    <row r="47" spans="1:17" ht="23.1" customHeight="1">
      <c r="A47" s="13"/>
      <c r="B47" s="13"/>
      <c r="C47" s="23"/>
      <c r="D47" s="23"/>
      <c r="E47" s="54"/>
      <c r="F47" s="49"/>
      <c r="G47" s="49"/>
      <c r="H47" s="49"/>
      <c r="I47" s="50"/>
      <c r="J47" s="16"/>
      <c r="K47" s="50"/>
      <c r="L47" s="16"/>
      <c r="M47" s="51"/>
      <c r="N47" s="51"/>
      <c r="P47" s="145"/>
      <c r="Q47" s="146"/>
    </row>
    <row r="48" spans="1:17" ht="23.1" customHeight="1">
      <c r="A48" s="13">
        <v>11</v>
      </c>
      <c r="B48" s="13" t="s">
        <v>7</v>
      </c>
      <c r="C48" s="23">
        <v>91116447</v>
      </c>
      <c r="D48" s="23">
        <v>23086968</v>
      </c>
      <c r="E48" s="54" t="s">
        <v>247</v>
      </c>
      <c r="F48" s="49">
        <v>3</v>
      </c>
      <c r="G48" s="74">
        <f t="shared" ref="G48:G71" si="28">H48/F48</f>
        <v>256</v>
      </c>
      <c r="H48" s="74">
        <f t="shared" ref="H48:H71" si="29">IF(Q48&gt;=L48,J48,J48+L48+N48-Q48)</f>
        <v>768</v>
      </c>
      <c r="I48" s="50">
        <f t="shared" si="21"/>
        <v>251</v>
      </c>
      <c r="J48" s="16">
        <f>SUMIFS(สรุปยอดปัน!G:G,สรุปยอดปัน!E:E,'แผน 100%'!D48)</f>
        <v>753</v>
      </c>
      <c r="K48" s="50">
        <f t="shared" si="22"/>
        <v>5</v>
      </c>
      <c r="L48" s="16">
        <f>SUMIFS(สรุปยอดปัน!K:K,สรุปยอดปัน!I:I,'แผน 100%'!D48)</f>
        <v>15</v>
      </c>
      <c r="M48" s="51">
        <f t="shared" si="23"/>
        <v>0</v>
      </c>
      <c r="N48" s="51">
        <f>IFERROR(VLOOKUP(D48,'[1]makro '!$C:$E,3,FALSE),0)</f>
        <v>0</v>
      </c>
      <c r="P48" s="145" t="str">
        <f t="shared" si="5"/>
        <v>สามชั้นตัดเส้น SIS กก.ละ</v>
      </c>
      <c r="Q48" s="146"/>
    </row>
    <row r="49" spans="1:17" ht="23.1" customHeight="1">
      <c r="A49" s="13">
        <v>12</v>
      </c>
      <c r="B49" s="13" t="s">
        <v>7</v>
      </c>
      <c r="C49" s="23">
        <v>91116146</v>
      </c>
      <c r="D49" s="23">
        <v>23106362</v>
      </c>
      <c r="E49" s="54" t="s">
        <v>3206</v>
      </c>
      <c r="F49" s="49">
        <v>7</v>
      </c>
      <c r="G49" s="74">
        <f t="shared" si="28"/>
        <v>0</v>
      </c>
      <c r="H49" s="74">
        <f t="shared" si="29"/>
        <v>0</v>
      </c>
      <c r="I49" s="50">
        <f t="shared" si="21"/>
        <v>0</v>
      </c>
      <c r="J49" s="16">
        <f>SUMIFS(สรุปยอดปัน!G:G,สรุปยอดปัน!E:E,'แผน 100%'!D49)</f>
        <v>0</v>
      </c>
      <c r="K49" s="50">
        <f t="shared" si="22"/>
        <v>0</v>
      </c>
      <c r="L49" s="16">
        <f>SUMIFS(สรุปยอดปัน!K:K,สรุปยอดปัน!I:I,'แผน 100%'!D49)</f>
        <v>0</v>
      </c>
      <c r="M49" s="51">
        <f t="shared" si="23"/>
        <v>0</v>
      </c>
      <c r="N49" s="51">
        <f>IFERROR(VLOOKUP(D49,'[1]makro '!$C:$E,3,FALSE),0)</f>
        <v>0</v>
      </c>
      <c r="P49" s="145" t="str">
        <f t="shared" si="5"/>
        <v>สามชั้นหมูคุ้มค่า กก.ละ</v>
      </c>
      <c r="Q49" s="146"/>
    </row>
    <row r="50" spans="1:17" ht="23.1" customHeight="1">
      <c r="A50" s="13">
        <v>13</v>
      </c>
      <c r="B50" s="13" t="s">
        <v>7</v>
      </c>
      <c r="C50" s="23">
        <v>91116143</v>
      </c>
      <c r="D50" s="23">
        <v>23105754</v>
      </c>
      <c r="E50" s="54" t="s">
        <v>257</v>
      </c>
      <c r="F50" s="49">
        <v>5</v>
      </c>
      <c r="G50" s="74">
        <f t="shared" si="28"/>
        <v>0</v>
      </c>
      <c r="H50" s="74">
        <f t="shared" si="29"/>
        <v>0</v>
      </c>
      <c r="I50" s="50">
        <f t="shared" ref="I50" si="30">J50/F50</f>
        <v>0</v>
      </c>
      <c r="J50" s="16">
        <f>SUMIFS(สรุปยอดปัน!G:G,สรุปยอดปัน!E:E,'แผน 100%'!D50)</f>
        <v>0</v>
      </c>
      <c r="K50" s="50">
        <f t="shared" ref="K50" si="31">L50/F50</f>
        <v>0</v>
      </c>
      <c r="L50" s="16">
        <f>SUMIFS(สรุปยอดปัน!K:K,สรุปยอดปัน!I:I,'แผน 100%'!D50)</f>
        <v>0</v>
      </c>
      <c r="M50" s="51"/>
      <c r="N50" s="51">
        <f>IFERROR(VLOOKUP(D50,'[1]makro '!$C:$E,3,FALSE),0)</f>
        <v>0</v>
      </c>
      <c r="P50" s="145" t="str">
        <f t="shared" si="5"/>
        <v>เซพแพ็ค สามชั้นหมู กก.ละ</v>
      </c>
      <c r="Q50" s="146"/>
    </row>
    <row r="51" spans="1:17" ht="23.1" customHeight="1">
      <c r="A51" s="13">
        <v>14</v>
      </c>
      <c r="B51" s="13" t="s">
        <v>7</v>
      </c>
      <c r="C51" s="23">
        <v>91114327</v>
      </c>
      <c r="D51" s="23">
        <v>23086966</v>
      </c>
      <c r="E51" s="55" t="s">
        <v>199</v>
      </c>
      <c r="F51" s="49">
        <v>3</v>
      </c>
      <c r="G51" s="74">
        <f t="shared" si="28"/>
        <v>63</v>
      </c>
      <c r="H51" s="74">
        <f t="shared" si="29"/>
        <v>189</v>
      </c>
      <c r="I51" s="50">
        <f t="shared" si="21"/>
        <v>63</v>
      </c>
      <c r="J51" s="16">
        <f>SUMIFS(สรุปยอดปัน!G:G,สรุปยอดปัน!E:E,'แผน 100%'!D51)</f>
        <v>189</v>
      </c>
      <c r="K51" s="50">
        <f t="shared" si="22"/>
        <v>0</v>
      </c>
      <c r="L51" s="16">
        <f>SUMIFS(สรุปยอดปัน!K:K,สรุปยอดปัน!I:I,'แผน 100%'!D51)</f>
        <v>0</v>
      </c>
      <c r="M51" s="51">
        <f t="shared" si="23"/>
        <v>0</v>
      </c>
      <c r="N51" s="51">
        <f>IFERROR(VLOOKUP(D51,'[1]makro '!$C:$E,3,FALSE),0)</f>
        <v>0</v>
      </c>
      <c r="P51" s="145" t="str">
        <f t="shared" si="5"/>
        <v>สันในแต่ง SIS กก.ละ</v>
      </c>
      <c r="Q51" s="146"/>
    </row>
    <row r="52" spans="1:17" ht="23.1" customHeight="1">
      <c r="A52" s="13">
        <v>15</v>
      </c>
      <c r="B52" s="13" t="s">
        <v>7</v>
      </c>
      <c r="C52" s="23">
        <v>91117345</v>
      </c>
      <c r="D52" s="23">
        <v>23086969</v>
      </c>
      <c r="E52" s="54" t="s">
        <v>189</v>
      </c>
      <c r="F52" s="49">
        <v>3</v>
      </c>
      <c r="G52" s="74">
        <f t="shared" si="28"/>
        <v>184</v>
      </c>
      <c r="H52" s="74">
        <f t="shared" si="29"/>
        <v>552</v>
      </c>
      <c r="I52" s="50">
        <f t="shared" si="21"/>
        <v>180</v>
      </c>
      <c r="J52" s="16">
        <f>SUMIFS(สรุปยอดปัน!G:G,สรุปยอดปัน!E:E,'แผน 100%'!D52)</f>
        <v>540</v>
      </c>
      <c r="K52" s="50">
        <f t="shared" si="22"/>
        <v>4</v>
      </c>
      <c r="L52" s="16">
        <f>SUMIFS(สรุปยอดปัน!K:K,สรุปยอดปัน!I:I,'แผน 100%'!D52)</f>
        <v>12</v>
      </c>
      <c r="M52" s="51">
        <f t="shared" si="23"/>
        <v>0</v>
      </c>
      <c r="N52" s="51">
        <f>IFERROR(VLOOKUP(D52,'[1]makro '!$C:$E,3,FALSE),0)</f>
        <v>0</v>
      </c>
      <c r="P52" s="145" t="str">
        <f t="shared" si="5"/>
        <v>ซี่โครงแข็งตัดเส้น 2 นิ้ว SIS กก.ละ</v>
      </c>
      <c r="Q52" s="146"/>
    </row>
    <row r="53" spans="1:17" ht="23.1" customHeight="1">
      <c r="A53" s="13">
        <v>16</v>
      </c>
      <c r="B53" s="13" t="s">
        <v>7</v>
      </c>
      <c r="C53" s="23">
        <v>91117346</v>
      </c>
      <c r="D53" s="23">
        <v>23086970</v>
      </c>
      <c r="E53" s="54" t="s">
        <v>191</v>
      </c>
      <c r="F53" s="49">
        <v>3</v>
      </c>
      <c r="G53" s="74">
        <f t="shared" si="28"/>
        <v>34</v>
      </c>
      <c r="H53" s="74">
        <f t="shared" si="29"/>
        <v>102</v>
      </c>
      <c r="I53" s="50">
        <f t="shared" si="21"/>
        <v>28</v>
      </c>
      <c r="J53" s="16">
        <f>SUMIFS(สรุปยอดปัน!G:G,สรุปยอดปัน!E:E,'แผน 100%'!D53)</f>
        <v>84</v>
      </c>
      <c r="K53" s="50">
        <f t="shared" si="22"/>
        <v>6</v>
      </c>
      <c r="L53" s="16">
        <f>SUMIFS(สรุปยอดปัน!K:K,สรุปยอดปัน!I:I,'แผน 100%'!D53)</f>
        <v>18</v>
      </c>
      <c r="M53" s="51">
        <f t="shared" si="23"/>
        <v>0</v>
      </c>
      <c r="N53" s="51">
        <f>IFERROR(VLOOKUP(D53,'[1]makro '!$C:$E,3,FALSE),0)</f>
        <v>0</v>
      </c>
      <c r="P53" s="145" t="str">
        <f t="shared" si="5"/>
        <v>ซี่โครงอ่อนแผ่น 3 นิ้ว SIS กก.ละ</v>
      </c>
      <c r="Q53" s="146"/>
    </row>
    <row r="54" spans="1:17" ht="23.1" customHeight="1">
      <c r="A54" s="13">
        <v>17</v>
      </c>
      <c r="B54" s="13" t="s">
        <v>7</v>
      </c>
      <c r="C54" s="23">
        <v>91113488</v>
      </c>
      <c r="D54" s="23">
        <v>23086965</v>
      </c>
      <c r="E54" s="54" t="s">
        <v>225</v>
      </c>
      <c r="F54" s="49">
        <v>3</v>
      </c>
      <c r="G54" s="74">
        <f t="shared" si="28"/>
        <v>137</v>
      </c>
      <c r="H54" s="74">
        <f t="shared" si="29"/>
        <v>411</v>
      </c>
      <c r="I54" s="50">
        <f t="shared" si="21"/>
        <v>137</v>
      </c>
      <c r="J54" s="16">
        <f>SUMIFS(สรุปยอดปัน!G:G,สรุปยอดปัน!E:E,'แผน 100%'!D54)</f>
        <v>411</v>
      </c>
      <c r="K54" s="50">
        <f t="shared" si="22"/>
        <v>0</v>
      </c>
      <c r="L54" s="16">
        <f>SUMIFS(สรุปยอดปัน!K:K,สรุปยอดปัน!I:I,'แผน 100%'!D54)</f>
        <v>0</v>
      </c>
      <c r="M54" s="51">
        <f t="shared" si="23"/>
        <v>0</v>
      </c>
      <c r="N54" s="51">
        <f>IFERROR(VLOOKUP(D54,'[1]makro '!$C:$E,3,FALSE),0)</f>
        <v>0</v>
      </c>
      <c r="P54" s="145" t="str">
        <f t="shared" si="5"/>
        <v>สันนอกแต่งตัดชิ้น SIS กก.ละ</v>
      </c>
      <c r="Q54" s="146"/>
    </row>
    <row r="55" spans="1:17" ht="23.1" customHeight="1">
      <c r="A55" s="13">
        <v>18</v>
      </c>
      <c r="B55" s="13" t="s">
        <v>7</v>
      </c>
      <c r="C55" s="23">
        <v>91113203</v>
      </c>
      <c r="D55" s="23">
        <v>23106363</v>
      </c>
      <c r="E55" s="54" t="s">
        <v>3207</v>
      </c>
      <c r="F55" s="49">
        <v>12</v>
      </c>
      <c r="G55" s="74">
        <f t="shared" si="28"/>
        <v>0</v>
      </c>
      <c r="H55" s="74">
        <f t="shared" si="29"/>
        <v>0</v>
      </c>
      <c r="I55" s="50">
        <f t="shared" si="21"/>
        <v>0</v>
      </c>
      <c r="J55" s="16">
        <f>SUMIFS(สรุปยอดปัน!G:G,สรุปยอดปัน!E:E,'แผน 100%'!D55)</f>
        <v>0</v>
      </c>
      <c r="K55" s="50">
        <f t="shared" si="22"/>
        <v>0</v>
      </c>
      <c r="L55" s="16">
        <f>SUMIFS(สรุปยอดปัน!K:K,สรุปยอดปัน!I:I,'แผน 100%'!D55)</f>
        <v>0</v>
      </c>
      <c r="M55" s="51">
        <f t="shared" si="23"/>
        <v>0</v>
      </c>
      <c r="N55" s="51">
        <f>IFERROR(VLOOKUP(D55,'[1]makro '!$C:$E,3,FALSE),0)</f>
        <v>0</v>
      </c>
      <c r="P55" s="145" t="str">
        <f t="shared" si="5"/>
        <v>สันนอกหมูคุ้มค่า กก.ละ</v>
      </c>
      <c r="Q55" s="146"/>
    </row>
    <row r="56" spans="1:17" ht="23.1" customHeight="1">
      <c r="A56" s="13">
        <v>19</v>
      </c>
      <c r="B56" s="13" t="s">
        <v>7</v>
      </c>
      <c r="C56" s="23">
        <v>91113199</v>
      </c>
      <c r="D56" s="23">
        <v>23105752</v>
      </c>
      <c r="E56" s="54" t="s">
        <v>229</v>
      </c>
      <c r="F56" s="49">
        <v>12</v>
      </c>
      <c r="G56" s="74">
        <f t="shared" si="28"/>
        <v>0</v>
      </c>
      <c r="H56" s="74">
        <f t="shared" si="29"/>
        <v>0</v>
      </c>
      <c r="I56" s="50">
        <f t="shared" si="21"/>
        <v>0</v>
      </c>
      <c r="J56" s="16">
        <f>SUMIFS(สรุปยอดปัน!G:G,สรุปยอดปัน!E:E,'แผน 100%'!D56)</f>
        <v>0</v>
      </c>
      <c r="K56" s="50">
        <f t="shared" si="22"/>
        <v>0</v>
      </c>
      <c r="L56" s="16">
        <f>SUMIFS(สรุปยอดปัน!K:K,สรุปยอดปัน!I:I,'แผน 100%'!D56)</f>
        <v>0</v>
      </c>
      <c r="M56" s="51">
        <f t="shared" si="23"/>
        <v>0</v>
      </c>
      <c r="N56" s="51">
        <f>IFERROR(VLOOKUP(D56,'[1]makro '!$C:$E,3,FALSE),0)</f>
        <v>0</v>
      </c>
      <c r="P56" s="145" t="str">
        <f t="shared" si="5"/>
        <v>เซพแพ็ค สันนอกหมู กก. ละ</v>
      </c>
      <c r="Q56" s="146"/>
    </row>
    <row r="57" spans="1:17" ht="23.1" customHeight="1">
      <c r="A57" s="13">
        <v>20</v>
      </c>
      <c r="B57" s="13" t="s">
        <v>7</v>
      </c>
      <c r="C57" s="23">
        <v>91117004</v>
      </c>
      <c r="D57" s="23">
        <v>23015265</v>
      </c>
      <c r="E57" s="54" t="s">
        <v>181</v>
      </c>
      <c r="F57" s="49">
        <v>5</v>
      </c>
      <c r="G57" s="74">
        <f t="shared" si="28"/>
        <v>43</v>
      </c>
      <c r="H57" s="74">
        <f t="shared" si="29"/>
        <v>215</v>
      </c>
      <c r="I57" s="50">
        <f t="shared" si="21"/>
        <v>42</v>
      </c>
      <c r="J57" s="16">
        <f>SUMIFS(สรุปยอดปัน!G:G,สรุปยอดปัน!E:E,'แผน 100%'!D57)</f>
        <v>210</v>
      </c>
      <c r="K57" s="50">
        <f t="shared" si="22"/>
        <v>2</v>
      </c>
      <c r="L57" s="16">
        <f>SUMIFS(สรุปยอดปัน!K:K,สรุปยอดปัน!I:I,'แผน 100%'!D57)</f>
        <v>10</v>
      </c>
      <c r="M57" s="51">
        <f t="shared" si="23"/>
        <v>0</v>
      </c>
      <c r="N57" s="51">
        <f>IFERROR(VLOOKUP(D57,'[1]makro '!$C:$E,3,FALSE),0)</f>
        <v>0</v>
      </c>
      <c r="P57" s="145" t="str">
        <f t="shared" si="5"/>
        <v>ซี่โครงหั่นชิ้น</v>
      </c>
      <c r="Q57" s="146">
        <v>5</v>
      </c>
    </row>
    <row r="58" spans="1:17" ht="23.1" customHeight="1">
      <c r="A58" s="13">
        <v>21</v>
      </c>
      <c r="B58" s="13" t="s">
        <v>7</v>
      </c>
      <c r="C58" s="23">
        <v>91117006</v>
      </c>
      <c r="D58" s="23">
        <v>23015267</v>
      </c>
      <c r="E58" s="54" t="s">
        <v>183</v>
      </c>
      <c r="F58" s="49">
        <v>5</v>
      </c>
      <c r="G58" s="74">
        <f t="shared" si="28"/>
        <v>18</v>
      </c>
      <c r="H58" s="74">
        <f t="shared" si="29"/>
        <v>90</v>
      </c>
      <c r="I58" s="50">
        <f t="shared" si="21"/>
        <v>18</v>
      </c>
      <c r="J58" s="16">
        <f>SUMIFS(สรุปยอดปัน!G:G,สรุปยอดปัน!E:E,'แผน 100%'!D58)</f>
        <v>90</v>
      </c>
      <c r="K58" s="50">
        <f t="shared" si="22"/>
        <v>0</v>
      </c>
      <c r="L58" s="16">
        <f>SUMIFS(สรุปยอดปัน!K:K,สรุปยอดปัน!I:I,'แผน 100%'!D58)</f>
        <v>0</v>
      </c>
      <c r="M58" s="51">
        <f t="shared" si="23"/>
        <v>0</v>
      </c>
      <c r="N58" s="51">
        <f>IFERROR(VLOOKUP(D58,'[1]makro '!$C:$E,3,FALSE),0)</f>
        <v>0</v>
      </c>
      <c r="P58" s="145" t="str">
        <f t="shared" si="5"/>
        <v>ซี่โครงอ่อนหั่นชิ้น</v>
      </c>
      <c r="Q58" s="146">
        <v>5</v>
      </c>
    </row>
    <row r="59" spans="1:17" ht="23.1" customHeight="1">
      <c r="A59" s="13">
        <v>22</v>
      </c>
      <c r="B59" s="13" t="s">
        <v>7</v>
      </c>
      <c r="C59" s="23">
        <v>91117009</v>
      </c>
      <c r="D59" s="23">
        <v>23015269</v>
      </c>
      <c r="E59" s="54" t="s">
        <v>566</v>
      </c>
      <c r="F59" s="49">
        <v>5</v>
      </c>
      <c r="G59" s="74">
        <f t="shared" si="28"/>
        <v>0</v>
      </c>
      <c r="H59" s="74">
        <f t="shared" si="29"/>
        <v>0</v>
      </c>
      <c r="I59" s="50">
        <f t="shared" si="21"/>
        <v>0</v>
      </c>
      <c r="J59" s="16">
        <f>SUMIFS(สรุปยอดปัน!G:G,สรุปยอดปัน!E:E,'แผน 100%'!D59)</f>
        <v>0</v>
      </c>
      <c r="K59" s="50">
        <f t="shared" si="22"/>
        <v>7</v>
      </c>
      <c r="L59" s="16">
        <f>SUMIFS(สรุปยอดปัน!K:K,สรุปยอดปัน!I:I,'แผน 100%'!D59)</f>
        <v>35</v>
      </c>
      <c r="M59" s="51">
        <f t="shared" si="23"/>
        <v>0</v>
      </c>
      <c r="N59" s="51">
        <f>IFERROR(VLOOKUP(D59,'[1]makro '!$C:$E,3,FALSE),0)</f>
        <v>0</v>
      </c>
      <c r="P59" s="145" t="str">
        <f t="shared" si="5"/>
        <v>เศษซี่โครง</v>
      </c>
      <c r="Q59" s="146">
        <f>14+24</f>
        <v>38</v>
      </c>
    </row>
    <row r="60" spans="1:17" ht="23.1" customHeight="1">
      <c r="A60" s="13">
        <v>23</v>
      </c>
      <c r="B60" s="13" t="s">
        <v>7</v>
      </c>
      <c r="C60" s="23">
        <v>91116463</v>
      </c>
      <c r="D60" s="23">
        <v>23092652</v>
      </c>
      <c r="E60" s="54" t="s">
        <v>3208</v>
      </c>
      <c r="F60" s="49">
        <v>5</v>
      </c>
      <c r="G60" s="74">
        <f t="shared" si="28"/>
        <v>1</v>
      </c>
      <c r="H60" s="74">
        <f t="shared" si="29"/>
        <v>5</v>
      </c>
      <c r="I60" s="50">
        <f t="shared" si="21"/>
        <v>1</v>
      </c>
      <c r="J60" s="16">
        <f>SUMIFS(สรุปยอดปัน!G:G,สรุปยอดปัน!E:E,'แผน 100%'!D60)</f>
        <v>5</v>
      </c>
      <c r="K60" s="50">
        <f t="shared" si="22"/>
        <v>0</v>
      </c>
      <c r="L60" s="16">
        <f>SUMIFS(สรุปยอดปัน!K:K,สรุปยอดปัน!I:I,'แผน 100%'!D60)</f>
        <v>0</v>
      </c>
      <c r="M60" s="51">
        <f t="shared" si="23"/>
        <v>0</v>
      </c>
      <c r="N60" s="51">
        <f>IFERROR(VLOOKUP(D60,'[1]makro '!$C:$E,3,FALSE),0)</f>
        <v>0</v>
      </c>
      <c r="P60" s="145" t="str">
        <f t="shared" si="5"/>
        <v>สามชั่น TT Spec -1</v>
      </c>
      <c r="Q60" s="146"/>
    </row>
    <row r="61" spans="1:17" ht="23.1" customHeight="1">
      <c r="A61" s="13">
        <v>24</v>
      </c>
      <c r="B61" s="13" t="s">
        <v>7</v>
      </c>
      <c r="C61" s="23">
        <v>91116399</v>
      </c>
      <c r="D61" s="23">
        <v>23070475</v>
      </c>
      <c r="E61" s="54" t="s">
        <v>518</v>
      </c>
      <c r="F61" s="49">
        <v>5</v>
      </c>
      <c r="G61" s="74">
        <f t="shared" si="28"/>
        <v>0</v>
      </c>
      <c r="H61" s="74">
        <f t="shared" si="29"/>
        <v>0</v>
      </c>
      <c r="I61" s="50">
        <f t="shared" ref="I61" si="32">J61/F61</f>
        <v>0</v>
      </c>
      <c r="J61" s="16">
        <f>SUMIFS(สรุปยอดปัน!G:G,สรุปยอดปัน!E:E,'แผน 100%'!D61)</f>
        <v>0</v>
      </c>
      <c r="K61" s="50">
        <f t="shared" ref="K61" si="33">L61/F61</f>
        <v>0</v>
      </c>
      <c r="L61" s="16">
        <f>SUMIFS(สรุปยอดปัน!K:K,สรุปยอดปัน!I:I,'แผน 100%'!D61)</f>
        <v>0</v>
      </c>
      <c r="M61" s="51">
        <f t="shared" ref="M61" si="34">N61/F61</f>
        <v>0</v>
      </c>
      <c r="N61" s="51">
        <f>IFERROR(VLOOKUP(D61,'[1]makro '!$C:$E,3,FALSE),0)</f>
        <v>0</v>
      </c>
      <c r="P61" s="145" t="str">
        <f t="shared" ref="P61" si="35">E61</f>
        <v>สามชั้นหมูตัดเส้น 3-4 นิ้ว</v>
      </c>
      <c r="Q61" s="146"/>
    </row>
    <row r="62" spans="1:17" ht="23.1" customHeight="1">
      <c r="A62" s="13">
        <v>25</v>
      </c>
      <c r="B62" s="13" t="s">
        <v>7</v>
      </c>
      <c r="C62" s="23">
        <v>91116034</v>
      </c>
      <c r="D62" s="23">
        <v>23045011</v>
      </c>
      <c r="E62" s="54" t="s">
        <v>698</v>
      </c>
      <c r="F62" s="49">
        <v>5</v>
      </c>
      <c r="G62" s="74">
        <f t="shared" si="28"/>
        <v>0</v>
      </c>
      <c r="H62" s="74">
        <f t="shared" si="29"/>
        <v>0</v>
      </c>
      <c r="I62" s="50">
        <f t="shared" si="21"/>
        <v>0</v>
      </c>
      <c r="J62" s="16">
        <f>SUMIFS(สรุปยอดปัน!G:G,สรุปยอดปัน!E:E,'แผน 100%'!D62)</f>
        <v>0</v>
      </c>
      <c r="K62" s="50">
        <f t="shared" si="22"/>
        <v>0</v>
      </c>
      <c r="L62" s="16">
        <f>SUMIFS(สรุปยอดปัน!K:K,สรุปยอดปัน!I:I,'แผน 100%'!D62)</f>
        <v>0</v>
      </c>
      <c r="M62" s="51">
        <f t="shared" si="23"/>
        <v>0</v>
      </c>
      <c r="N62" s="51">
        <f>IFERROR(VLOOKUP(D62,'[1]makro '!$C:$E,3,FALSE),0)</f>
        <v>0</v>
      </c>
      <c r="P62" s="145" t="str">
        <f t="shared" si="5"/>
        <v>สามชั้นแต่ง(Size S)</v>
      </c>
      <c r="Q62" s="146"/>
    </row>
    <row r="63" spans="1:17" ht="23.1" customHeight="1">
      <c r="A63" s="13">
        <v>26</v>
      </c>
      <c r="B63" s="13" t="s">
        <v>7</v>
      </c>
      <c r="C63" s="23">
        <v>91116002</v>
      </c>
      <c r="D63" s="23">
        <v>23015248</v>
      </c>
      <c r="E63" s="54" t="s">
        <v>3209</v>
      </c>
      <c r="F63" s="49">
        <v>5</v>
      </c>
      <c r="G63" s="74">
        <f t="shared" si="28"/>
        <v>0</v>
      </c>
      <c r="H63" s="74">
        <f t="shared" si="29"/>
        <v>0</v>
      </c>
      <c r="I63" s="50">
        <f t="shared" si="21"/>
        <v>0</v>
      </c>
      <c r="J63" s="16">
        <f>SUMIFS(สรุปยอดปัน!G:G,สรุปยอดปัน!E:E,'แผน 100%'!D63)</f>
        <v>0</v>
      </c>
      <c r="K63" s="50">
        <f t="shared" si="22"/>
        <v>0</v>
      </c>
      <c r="L63" s="16">
        <f>SUMIFS(สรุปยอดปัน!K:K,สรุปยอดปัน!I:I,'แผน 100%'!D63)</f>
        <v>0</v>
      </c>
      <c r="M63" s="51">
        <f t="shared" si="23"/>
        <v>0</v>
      </c>
      <c r="N63" s="51">
        <f>IFERROR(VLOOKUP(D63,'[1]makro '!$C:$E,3,FALSE),0)</f>
        <v>0</v>
      </c>
      <c r="P63" s="145" t="str">
        <f t="shared" si="5"/>
        <v>สามชั้นแต่ง</v>
      </c>
      <c r="Q63" s="146"/>
    </row>
    <row r="64" spans="1:17" ht="23.1" customHeight="1">
      <c r="A64" s="13">
        <v>27</v>
      </c>
      <c r="B64" s="142" t="s">
        <v>7</v>
      </c>
      <c r="C64" s="32">
        <v>91116003</v>
      </c>
      <c r="D64" s="32">
        <v>23000146</v>
      </c>
      <c r="E64" s="60" t="s">
        <v>3210</v>
      </c>
      <c r="F64" s="49">
        <v>5</v>
      </c>
      <c r="G64" s="74">
        <f t="shared" si="28"/>
        <v>0</v>
      </c>
      <c r="H64" s="74">
        <f t="shared" si="29"/>
        <v>0</v>
      </c>
      <c r="I64" s="50">
        <f t="shared" ref="I64" si="36">J64/F64</f>
        <v>0</v>
      </c>
      <c r="J64" s="16">
        <f>SUMIFS(สรุปยอดปัน!G:G,สรุปยอดปัน!E:E,'แผน 100%'!D64)</f>
        <v>0</v>
      </c>
      <c r="K64" s="50">
        <f t="shared" ref="K64" si="37">L64/F64</f>
        <v>0</v>
      </c>
      <c r="L64" s="16">
        <f>SUMIFS(สรุปยอดปัน!K:K,สรุปยอดปัน!I:I,'แผน 100%'!D64)</f>
        <v>0</v>
      </c>
      <c r="M64" s="51">
        <f t="shared" ref="M64" si="38">N64/F64</f>
        <v>0</v>
      </c>
      <c r="N64" s="51">
        <f>IFERROR(VLOOKUP(D64,'[1]makro '!$C:$E,3,FALSE),0)</f>
        <v>0</v>
      </c>
      <c r="P64" s="145" t="str">
        <f t="shared" ref="P64" si="39">E64</f>
        <v>สามชั้นลอกหนัง</v>
      </c>
      <c r="Q64" s="146"/>
    </row>
    <row r="65" spans="1:17" ht="23.1" customHeight="1">
      <c r="A65" s="13">
        <v>28</v>
      </c>
      <c r="B65" s="142" t="s">
        <v>7</v>
      </c>
      <c r="C65" s="32">
        <v>91116447</v>
      </c>
      <c r="D65" s="32">
        <v>23089787</v>
      </c>
      <c r="E65" s="56" t="s">
        <v>700</v>
      </c>
      <c r="F65" s="57">
        <v>15</v>
      </c>
      <c r="G65" s="74">
        <f t="shared" si="28"/>
        <v>1</v>
      </c>
      <c r="H65" s="74">
        <f t="shared" si="29"/>
        <v>15</v>
      </c>
      <c r="I65" s="58">
        <f t="shared" si="21"/>
        <v>0</v>
      </c>
      <c r="J65" s="16">
        <f>SUMIFS(สรุปยอดปัน!G:G,สรุปยอดปัน!E:E,'แผน 100%'!D65)</f>
        <v>0</v>
      </c>
      <c r="K65" s="58">
        <f t="shared" si="22"/>
        <v>1</v>
      </c>
      <c r="L65" s="16">
        <f>SUMIFS(สรุปยอดปัน!K:K,สรุปยอดปัน!I:I,'แผน 100%'!D65)</f>
        <v>15</v>
      </c>
      <c r="M65" s="59">
        <f t="shared" si="23"/>
        <v>0</v>
      </c>
      <c r="N65" s="59">
        <f>IFERROR(VLOOKUP(D65,'[1]makro '!$C:$E,3,FALSE),0)</f>
        <v>0</v>
      </c>
      <c r="P65" s="145" t="str">
        <f t="shared" si="5"/>
        <v>สามชั้นติดสันนอกติดหนังเลาะซี่โครง</v>
      </c>
      <c r="Q65" s="146"/>
    </row>
    <row r="66" spans="1:17" ht="23.1" customHeight="1">
      <c r="A66" s="13">
        <v>29</v>
      </c>
      <c r="B66" s="142" t="s">
        <v>7</v>
      </c>
      <c r="C66" s="32">
        <v>91116340</v>
      </c>
      <c r="D66" s="32">
        <v>23039061</v>
      </c>
      <c r="E66" s="60" t="s">
        <v>3211</v>
      </c>
      <c r="F66" s="61">
        <v>5</v>
      </c>
      <c r="G66" s="74">
        <f t="shared" si="28"/>
        <v>0</v>
      </c>
      <c r="H66" s="74">
        <f t="shared" si="29"/>
        <v>0</v>
      </c>
      <c r="I66" s="58">
        <f t="shared" si="21"/>
        <v>0</v>
      </c>
      <c r="J66" s="16">
        <f>SUMIFS(สรุปยอดปัน!G:G,สรุปยอดปัน!E:E,'แผน 100%'!D66)</f>
        <v>0</v>
      </c>
      <c r="K66" s="58">
        <f t="shared" si="22"/>
        <v>0</v>
      </c>
      <c r="L66" s="16">
        <f>SUMIFS(สรุปยอดปัน!K:K,สรุปยอดปัน!I:I,'แผน 100%'!D66)</f>
        <v>0</v>
      </c>
      <c r="M66" s="59">
        <f t="shared" si="23"/>
        <v>0</v>
      </c>
      <c r="N66" s="59">
        <f>IFERROR(VLOOKUP(D66,'[1]makro '!$C:$E,3,FALSE),0)</f>
        <v>0</v>
      </c>
      <c r="P66" s="145" t="str">
        <f t="shared" si="5"/>
        <v>สามชั้นติดสัันนอกติดหนัง</v>
      </c>
      <c r="Q66" s="146"/>
    </row>
    <row r="67" spans="1:17" ht="23.1" customHeight="1">
      <c r="A67" s="13">
        <v>30</v>
      </c>
      <c r="B67" s="142" t="s">
        <v>7</v>
      </c>
      <c r="C67" s="32">
        <v>91113040</v>
      </c>
      <c r="D67" s="32">
        <v>23019139</v>
      </c>
      <c r="E67" s="60" t="s">
        <v>694</v>
      </c>
      <c r="F67" s="57">
        <v>5</v>
      </c>
      <c r="G67" s="74">
        <f t="shared" si="28"/>
        <v>0</v>
      </c>
      <c r="H67" s="74">
        <f t="shared" si="29"/>
        <v>0</v>
      </c>
      <c r="I67" s="58">
        <f t="shared" si="21"/>
        <v>0</v>
      </c>
      <c r="J67" s="16">
        <f>SUMIFS(สรุปยอดปัน!G:G,สรุปยอดปัน!E:E,'แผน 100%'!D67)</f>
        <v>0</v>
      </c>
      <c r="K67" s="58">
        <f t="shared" si="22"/>
        <v>0</v>
      </c>
      <c r="L67" s="16">
        <f>SUMIFS(สรุปยอดปัน!K:K,สรุปยอดปัน!I:I,'แผน 100%'!D67)</f>
        <v>0</v>
      </c>
      <c r="M67" s="59">
        <f t="shared" si="23"/>
        <v>0</v>
      </c>
      <c r="N67" s="59">
        <f>IFERROR(VLOOKUP(D67,'[1]makro '!$C:$E,3,FALSE),0)</f>
        <v>0</v>
      </c>
      <c r="P67" s="145" t="str">
        <f t="shared" si="5"/>
        <v>สันนอกติดหนัง</v>
      </c>
      <c r="Q67" s="146"/>
    </row>
    <row r="68" spans="1:17" ht="23.1" customHeight="1">
      <c r="A68" s="13">
        <v>31</v>
      </c>
      <c r="B68" s="142" t="s">
        <v>7</v>
      </c>
      <c r="C68" s="32">
        <v>91125007</v>
      </c>
      <c r="D68" s="32">
        <v>23000210</v>
      </c>
      <c r="E68" s="60" t="s">
        <v>634</v>
      </c>
      <c r="F68" s="61">
        <v>5</v>
      </c>
      <c r="G68" s="74">
        <f t="shared" si="28"/>
        <v>0</v>
      </c>
      <c r="H68" s="74">
        <f t="shared" si="29"/>
        <v>0</v>
      </c>
      <c r="I68" s="58">
        <f t="shared" si="21"/>
        <v>0</v>
      </c>
      <c r="J68" s="16">
        <f>SUMIFS(สรุปยอดปัน!G:G,สรุปยอดปัน!E:E,'แผน 100%'!D68)</f>
        <v>0</v>
      </c>
      <c r="K68" s="58">
        <f t="shared" si="22"/>
        <v>0</v>
      </c>
      <c r="L68" s="16">
        <f>SUMIFS(สรุปยอดปัน!K:K,สรุปยอดปัน!I:I,'แผน 100%'!D68)</f>
        <v>0</v>
      </c>
      <c r="M68" s="59">
        <f t="shared" si="23"/>
        <v>0</v>
      </c>
      <c r="N68" s="59">
        <f>IFERROR(VLOOKUP(D68,'[1]makro '!$C:$E,3,FALSE),0)</f>
        <v>0</v>
      </c>
      <c r="P68" s="145" t="str">
        <f t="shared" si="5"/>
        <v>หนังสามชั้น</v>
      </c>
      <c r="Q68" s="146">
        <f>13+9</f>
        <v>22</v>
      </c>
    </row>
    <row r="69" spans="1:17" ht="23.1" customHeight="1">
      <c r="A69" s="13">
        <v>32</v>
      </c>
      <c r="B69" s="142" t="s">
        <v>7</v>
      </c>
      <c r="C69" s="32">
        <v>91113001</v>
      </c>
      <c r="D69" s="32">
        <v>23015198</v>
      </c>
      <c r="E69" s="60" t="s">
        <v>486</v>
      </c>
      <c r="F69" s="61">
        <v>6</v>
      </c>
      <c r="G69" s="74">
        <f t="shared" si="28"/>
        <v>0</v>
      </c>
      <c r="H69" s="74">
        <f t="shared" si="29"/>
        <v>0</v>
      </c>
      <c r="I69" s="58">
        <f t="shared" si="21"/>
        <v>0</v>
      </c>
      <c r="J69" s="16">
        <f>SUMIFS(สรุปยอดปัน!G:G,สรุปยอดปัน!E:E,'แผน 100%'!D69)</f>
        <v>0</v>
      </c>
      <c r="K69" s="58">
        <f t="shared" si="22"/>
        <v>0</v>
      </c>
      <c r="L69" s="16">
        <f>SUMIFS(สรุปยอดปัน!K:K,สรุปยอดปัน!I:I,'แผน 100%'!D69)</f>
        <v>0</v>
      </c>
      <c r="M69" s="59">
        <f t="shared" si="23"/>
        <v>0</v>
      </c>
      <c r="N69" s="59">
        <f>IFERROR(VLOOKUP(D69,'[1]makro '!$C:$E,3,FALSE),0)</f>
        <v>0</v>
      </c>
      <c r="P69" s="145" t="str">
        <f t="shared" si="5"/>
        <v>พอร์คช็อป</v>
      </c>
      <c r="Q69" s="146"/>
    </row>
    <row r="70" spans="1:17" ht="23.1" customHeight="1">
      <c r="A70" s="13">
        <v>33</v>
      </c>
      <c r="B70" s="142" t="s">
        <v>7</v>
      </c>
      <c r="C70" s="32">
        <v>91113184</v>
      </c>
      <c r="D70" s="32">
        <v>23098991</v>
      </c>
      <c r="E70" s="60" t="s">
        <v>498</v>
      </c>
      <c r="F70" s="61">
        <v>5</v>
      </c>
      <c r="G70" s="74">
        <f t="shared" ref="G70" si="40">H70/F70</f>
        <v>0</v>
      </c>
      <c r="H70" s="74">
        <f t="shared" ref="H70" si="41">IF(Q70&gt;=L70,J70,J70+L70+N70-Q70)</f>
        <v>0</v>
      </c>
      <c r="I70" s="58">
        <f t="shared" ref="I70" si="42">J70/F70</f>
        <v>0</v>
      </c>
      <c r="J70" s="16">
        <f>SUMIFS(สรุปยอดปัน!G:G,สรุปยอดปัน!E:E,'แผน 100%'!D70)</f>
        <v>0</v>
      </c>
      <c r="K70" s="58">
        <f t="shared" ref="K70" si="43">L70/F70</f>
        <v>0</v>
      </c>
      <c r="L70" s="16">
        <f>SUMIFS(สรุปยอดปัน!K:K,สรุปยอดปัน!I:I,'แผน 100%'!D70)</f>
        <v>0</v>
      </c>
      <c r="M70" s="59">
        <f t="shared" ref="M70" si="44">N70/F70</f>
        <v>0</v>
      </c>
      <c r="N70" s="59">
        <f>IFERROR(VLOOKUP(D70,'[1]makro '!$C:$E,3,FALSE),0)</f>
        <v>0</v>
      </c>
      <c r="P70" s="145" t="str">
        <f t="shared" ref="P70" si="45">E70</f>
        <v>พอร์คชอพตัดสเต็ก กก.ละ</v>
      </c>
      <c r="Q70" s="146"/>
    </row>
    <row r="71" spans="1:17" ht="23.1" customHeight="1">
      <c r="A71" s="13">
        <v>34</v>
      </c>
      <c r="B71" s="142" t="s">
        <v>7</v>
      </c>
      <c r="C71" s="32">
        <v>91116461</v>
      </c>
      <c r="D71" s="32">
        <v>23092558</v>
      </c>
      <c r="E71" s="60" t="s">
        <v>251</v>
      </c>
      <c r="F71" s="61">
        <v>5</v>
      </c>
      <c r="G71" s="74">
        <f t="shared" si="28"/>
        <v>16</v>
      </c>
      <c r="H71" s="74">
        <f t="shared" si="29"/>
        <v>80</v>
      </c>
      <c r="I71" s="58">
        <f t="shared" si="21"/>
        <v>16</v>
      </c>
      <c r="J71" s="16">
        <f>SUMIFS(สรุปยอดปัน!G:G,สรุปยอดปัน!E:E,'แผน 100%'!D71)</f>
        <v>80</v>
      </c>
      <c r="K71" s="58">
        <f t="shared" si="22"/>
        <v>0</v>
      </c>
      <c r="L71" s="16">
        <f>SUMIFS(สรุปยอดปัน!K:K,สรุปยอดปัน!I:I,'แผน 100%'!D71)</f>
        <v>0</v>
      </c>
      <c r="M71" s="59">
        <f t="shared" si="23"/>
        <v>0</v>
      </c>
      <c r="N71" s="59">
        <f>IFERROR(VLOOKUP(D71,'[1]makro '!$C:$E,3,FALSE),0)</f>
        <v>0</v>
      </c>
      <c r="P71" s="145" t="str">
        <f t="shared" si="5"/>
        <v>สามชั้นหั่นชิ้น (M)</v>
      </c>
      <c r="Q71" s="146"/>
    </row>
    <row r="72" spans="1:17" ht="23.1" customHeight="1">
      <c r="A72" s="62"/>
      <c r="B72" s="62"/>
      <c r="C72" s="32"/>
      <c r="D72" s="32"/>
      <c r="E72" s="60"/>
      <c r="F72" s="57"/>
      <c r="G72" s="57"/>
      <c r="H72" s="57"/>
      <c r="I72" s="58"/>
      <c r="J72" s="58"/>
      <c r="K72" s="58"/>
      <c r="L72" s="58"/>
      <c r="M72" s="59"/>
      <c r="N72" s="59">
        <f>IFERROR(VLOOKUP(D72,'[1]makro '!$C:$E,3,FALSE),0)</f>
        <v>0</v>
      </c>
      <c r="P72" s="145"/>
      <c r="Q72" s="146"/>
    </row>
    <row r="73" spans="1:17" s="11" customFormat="1" ht="45.95" customHeight="1" thickBot="1">
      <c r="A73" s="192" t="s">
        <v>3181</v>
      </c>
      <c r="B73" s="193"/>
      <c r="C73" s="193"/>
      <c r="D73" s="194"/>
      <c r="E73" s="122" t="s">
        <v>3182</v>
      </c>
      <c r="F73" s="195">
        <f ca="1">TODAY()</f>
        <v>46154</v>
      </c>
      <c r="G73" s="196"/>
      <c r="H73" s="197"/>
      <c r="I73" s="198" t="s">
        <v>3212</v>
      </c>
      <c r="J73" s="199"/>
      <c r="K73" s="199"/>
      <c r="L73" s="199"/>
      <c r="M73" s="199"/>
      <c r="N73" s="200"/>
      <c r="P73" s="147"/>
      <c r="Q73" s="146"/>
    </row>
    <row r="74" spans="1:17" ht="45.95" customHeight="1" thickBot="1">
      <c r="A74" s="205" t="s">
        <v>3185</v>
      </c>
      <c r="B74" s="205" t="s">
        <v>3</v>
      </c>
      <c r="C74" s="205" t="s">
        <v>3186</v>
      </c>
      <c r="D74" s="205" t="s">
        <v>3174</v>
      </c>
      <c r="E74" s="205" t="s">
        <v>3175</v>
      </c>
      <c r="F74" s="207" t="s">
        <v>3187</v>
      </c>
      <c r="G74" s="208"/>
      <c r="H74" s="209"/>
      <c r="I74" s="210" t="s">
        <v>3188</v>
      </c>
      <c r="J74" s="211"/>
      <c r="K74" s="212" t="s">
        <v>3189</v>
      </c>
      <c r="L74" s="213"/>
      <c r="M74" s="214" t="s">
        <v>3171</v>
      </c>
      <c r="N74" s="215"/>
      <c r="P74" s="145"/>
      <c r="Q74" s="146"/>
    </row>
    <row r="75" spans="1:17" ht="45.95" customHeight="1" thickBot="1">
      <c r="A75" s="206"/>
      <c r="B75" s="206"/>
      <c r="C75" s="206"/>
      <c r="D75" s="206"/>
      <c r="E75" s="206"/>
      <c r="F75" s="118" t="s">
        <v>3190</v>
      </c>
      <c r="G75" s="118" t="s">
        <v>3191</v>
      </c>
      <c r="H75" s="118" t="s">
        <v>3192</v>
      </c>
      <c r="I75" s="119" t="s">
        <v>3191</v>
      </c>
      <c r="J75" s="119" t="s">
        <v>3192</v>
      </c>
      <c r="K75" s="120" t="s">
        <v>3191</v>
      </c>
      <c r="L75" s="120" t="s">
        <v>3192</v>
      </c>
      <c r="M75" s="120" t="s">
        <v>3191</v>
      </c>
      <c r="N75" s="120" t="s">
        <v>3192</v>
      </c>
      <c r="P75" s="145"/>
      <c r="Q75" s="146"/>
    </row>
    <row r="76" spans="1:17" ht="23.1" customHeight="1">
      <c r="A76" s="13">
        <v>1</v>
      </c>
      <c r="B76" s="13" t="s">
        <v>17</v>
      </c>
      <c r="C76" s="23">
        <v>91111079</v>
      </c>
      <c r="D76" s="23">
        <v>23105854</v>
      </c>
      <c r="E76" s="52" t="s">
        <v>659</v>
      </c>
      <c r="F76" s="63">
        <v>5.5</v>
      </c>
      <c r="G76" s="74">
        <f t="shared" ref="G76:G88" si="46">H76/F76</f>
        <v>17.454590909090907</v>
      </c>
      <c r="H76" s="74">
        <f t="shared" ref="H76:H88" si="47">IF(Q76&gt;=L76,J76,J76+L76+N76-Q76)</f>
        <v>96.000249999999994</v>
      </c>
      <c r="I76" s="64">
        <f t="shared" ref="I76:I103" si="48">J76/F76</f>
        <v>0</v>
      </c>
      <c r="J76" s="16">
        <f>SUMIFS(สรุปยอดปัน!G:G,สรุปยอดปัน!E:E,'แผน 100%'!D76)</f>
        <v>0</v>
      </c>
      <c r="K76" s="64">
        <f t="shared" ref="K76:K103" si="49">L76/F76</f>
        <v>28.545500000000001</v>
      </c>
      <c r="L76" s="16">
        <f>SUMIFS(สรุปยอดปัน!K:K,สรุปยอดปัน!I:I,'แผน 100%'!D76)</f>
        <v>157.00024999999999</v>
      </c>
      <c r="M76" s="65">
        <f t="shared" ref="M76:M103" si="50">N76/F76</f>
        <v>0</v>
      </c>
      <c r="N76" s="65">
        <f>IFERROR(VLOOKUP(D76,'[1]makro '!$C:$E,3,FALSE),0)</f>
        <v>0</v>
      </c>
      <c r="P76" s="145" t="str">
        <f t="shared" ref="P76:P136" si="51">E76</f>
        <v>ไหล่หมู B2B (Basic)</v>
      </c>
      <c r="Q76" s="146">
        <v>61</v>
      </c>
    </row>
    <row r="77" spans="1:17" ht="23.1" customHeight="1">
      <c r="A77" s="13">
        <v>2</v>
      </c>
      <c r="B77" s="13" t="s">
        <v>17</v>
      </c>
      <c r="C77" s="23">
        <v>91111031</v>
      </c>
      <c r="D77" s="23">
        <v>23057672</v>
      </c>
      <c r="E77" s="52" t="s">
        <v>136</v>
      </c>
      <c r="F77" s="63">
        <v>5</v>
      </c>
      <c r="G77" s="74">
        <f t="shared" si="46"/>
        <v>18.2</v>
      </c>
      <c r="H77" s="74">
        <f t="shared" si="47"/>
        <v>91</v>
      </c>
      <c r="I77" s="64">
        <f t="shared" si="48"/>
        <v>1</v>
      </c>
      <c r="J77" s="16">
        <f>SUMIFS(สรุปยอดปัน!G:G,สรุปยอดปัน!E:E,'แผน 100%'!D77)</f>
        <v>5</v>
      </c>
      <c r="K77" s="64">
        <f t="shared" si="49"/>
        <v>29</v>
      </c>
      <c r="L77" s="16">
        <f>SUMIFS(สรุปยอดปัน!K:K,สรุปยอดปัน!I:I,'แผน 100%'!D77)</f>
        <v>145</v>
      </c>
      <c r="M77" s="65">
        <f t="shared" si="50"/>
        <v>0</v>
      </c>
      <c r="N77" s="65">
        <f>IFERROR(VLOOKUP(D77,'[1]makro '!$C:$E,3,FALSE),0)</f>
        <v>0</v>
      </c>
      <c r="P77" s="145" t="str">
        <f t="shared" si="51"/>
        <v>ไหล่TT</v>
      </c>
      <c r="Q77" s="146">
        <v>59</v>
      </c>
    </row>
    <row r="78" spans="1:17" ht="23.1" customHeight="1">
      <c r="A78" s="13">
        <v>3</v>
      </c>
      <c r="B78" s="13" t="s">
        <v>17</v>
      </c>
      <c r="C78" s="23">
        <v>91110018</v>
      </c>
      <c r="D78" s="23">
        <v>23057671</v>
      </c>
      <c r="E78" s="52" t="s">
        <v>177</v>
      </c>
      <c r="F78" s="63">
        <v>5</v>
      </c>
      <c r="G78" s="74">
        <f t="shared" si="46"/>
        <v>2</v>
      </c>
      <c r="H78" s="74">
        <f t="shared" si="47"/>
        <v>10</v>
      </c>
      <c r="I78" s="64">
        <f t="shared" si="48"/>
        <v>2</v>
      </c>
      <c r="J78" s="16">
        <f>SUMIFS(สรุปยอดปัน!G:G,สรุปยอดปัน!E:E,'แผน 100%'!D78)</f>
        <v>10</v>
      </c>
      <c r="K78" s="64">
        <f t="shared" si="49"/>
        <v>1</v>
      </c>
      <c r="L78" s="16">
        <f>SUMIFS(สรุปยอดปัน!K:K,สรุปยอดปัน!I:I,'แผน 100%'!D78)</f>
        <v>5</v>
      </c>
      <c r="M78" s="65">
        <f t="shared" si="50"/>
        <v>0</v>
      </c>
      <c r="N78" s="65">
        <f>IFERROR(VLOOKUP(D78,'[1]makro '!$C:$E,3,FALSE),0)</f>
        <v>0</v>
      </c>
      <c r="P78" s="145" t="str">
        <f t="shared" si="51"/>
        <v>คอหมูย่างTT</v>
      </c>
      <c r="Q78" s="146">
        <v>10</v>
      </c>
    </row>
    <row r="79" spans="1:17" ht="24.75">
      <c r="A79" s="13">
        <v>4</v>
      </c>
      <c r="B79" s="13" t="s">
        <v>17</v>
      </c>
      <c r="C79" s="23">
        <v>91115031</v>
      </c>
      <c r="D79" s="23">
        <v>23057676</v>
      </c>
      <c r="E79" s="52" t="s">
        <v>205</v>
      </c>
      <c r="F79" s="63">
        <v>6</v>
      </c>
      <c r="G79" s="74">
        <f t="shared" si="46"/>
        <v>11.666666666666666</v>
      </c>
      <c r="H79" s="74">
        <f t="shared" si="47"/>
        <v>70</v>
      </c>
      <c r="I79" s="64">
        <f t="shared" si="48"/>
        <v>7</v>
      </c>
      <c r="J79" s="16">
        <f>SUMIFS(สรุปยอดปัน!G:G,สรุปยอดปัน!E:E,'แผน 100%'!D79)</f>
        <v>42</v>
      </c>
      <c r="K79" s="64">
        <f t="shared" si="49"/>
        <v>11</v>
      </c>
      <c r="L79" s="16">
        <f>SUMIFS(สรุปยอดปัน!K:K,สรุปยอดปัน!I:I,'แผน 100%'!D79)</f>
        <v>66</v>
      </c>
      <c r="M79" s="65">
        <f t="shared" si="50"/>
        <v>0</v>
      </c>
      <c r="N79" s="65">
        <f>IFERROR(VLOOKUP(D79,'[1]makro '!$C:$E,3,FALSE),0)</f>
        <v>0</v>
      </c>
      <c r="P79" s="145" t="str">
        <f t="shared" si="51"/>
        <v>สันคอTT</v>
      </c>
      <c r="Q79" s="146">
        <v>38</v>
      </c>
    </row>
    <row r="80" spans="1:17" ht="23.1" customHeight="1">
      <c r="A80" s="13">
        <v>5</v>
      </c>
      <c r="B80" s="13" t="s">
        <v>17</v>
      </c>
      <c r="C80" s="23">
        <v>91120135</v>
      </c>
      <c r="D80" s="23">
        <v>23057679</v>
      </c>
      <c r="E80" s="52" t="s">
        <v>596</v>
      </c>
      <c r="F80" s="63">
        <v>5</v>
      </c>
      <c r="G80" s="74">
        <f t="shared" si="46"/>
        <v>0</v>
      </c>
      <c r="H80" s="74">
        <f t="shared" si="47"/>
        <v>0</v>
      </c>
      <c r="I80" s="64">
        <f t="shared" si="48"/>
        <v>0</v>
      </c>
      <c r="J80" s="16">
        <f>SUMIFS(สรุปยอดปัน!G:G,สรุปยอดปัน!E:E,'แผน 100%'!D80)</f>
        <v>0</v>
      </c>
      <c r="K80" s="64">
        <f t="shared" si="49"/>
        <v>11</v>
      </c>
      <c r="L80" s="16">
        <f>SUMIFS(สรุปยอดปัน!K:K,สรุปยอดปัน!I:I,'แผน 100%'!D80)</f>
        <v>55</v>
      </c>
      <c r="M80" s="65">
        <f t="shared" si="50"/>
        <v>0</v>
      </c>
      <c r="N80" s="65">
        <f>IFERROR(VLOOKUP(D80,'[1]makro '!$C:$E,3,FALSE),0)</f>
        <v>0</v>
      </c>
      <c r="P80" s="145" t="str">
        <f t="shared" si="51"/>
        <v>ขาหน้าTT</v>
      </c>
      <c r="Q80" s="146">
        <f>70+77</f>
        <v>147</v>
      </c>
    </row>
    <row r="81" spans="1:17" ht="23.1" customHeight="1">
      <c r="A81" s="13">
        <v>6</v>
      </c>
      <c r="B81" s="13" t="s">
        <v>17</v>
      </c>
      <c r="C81" s="23">
        <v>91124028</v>
      </c>
      <c r="D81" s="23">
        <v>23057697</v>
      </c>
      <c r="E81" s="52" t="s">
        <v>22</v>
      </c>
      <c r="F81" s="63">
        <v>5</v>
      </c>
      <c r="G81" s="74">
        <f t="shared" si="46"/>
        <v>13</v>
      </c>
      <c r="H81" s="74">
        <f t="shared" si="47"/>
        <v>65</v>
      </c>
      <c r="I81" s="64">
        <f t="shared" si="48"/>
        <v>5</v>
      </c>
      <c r="J81" s="16">
        <f>SUMIFS(สรุปยอดปัน!G:G,สรุปยอดปัน!E:E,'แผน 100%'!D81)</f>
        <v>25</v>
      </c>
      <c r="K81" s="64">
        <f t="shared" si="49"/>
        <v>8</v>
      </c>
      <c r="L81" s="16">
        <f>SUMIFS(สรุปยอดปัน!K:K,สรุปยอดปัน!I:I,'แผน 100%'!D81)</f>
        <v>40</v>
      </c>
      <c r="M81" s="65">
        <f t="shared" si="50"/>
        <v>0</v>
      </c>
      <c r="N81" s="65">
        <f>IFERROR(VLOOKUP(D81,'[1]makro '!$C:$E,3,FALSE),0)</f>
        <v>0</v>
      </c>
      <c r="P81" s="145" t="str">
        <f t="shared" si="51"/>
        <v>ชิ้นมันคอTT</v>
      </c>
      <c r="Q81" s="146"/>
    </row>
    <row r="82" spans="1:17" ht="21.6" customHeight="1">
      <c r="A82" s="13">
        <v>7</v>
      </c>
      <c r="B82" s="13" t="s">
        <v>17</v>
      </c>
      <c r="C82" s="23">
        <v>91126054</v>
      </c>
      <c r="D82" s="23">
        <v>23057689</v>
      </c>
      <c r="E82" s="54" t="s">
        <v>56</v>
      </c>
      <c r="F82" s="63">
        <v>5</v>
      </c>
      <c r="G82" s="74">
        <f t="shared" si="46"/>
        <v>0</v>
      </c>
      <c r="H82" s="74">
        <f t="shared" si="47"/>
        <v>0</v>
      </c>
      <c r="I82" s="64">
        <f t="shared" ref="I82" si="52">J82/F82</f>
        <v>0</v>
      </c>
      <c r="J82" s="16">
        <f>SUMIFS(สรุปยอดปัน!G:G,สรุปยอดปัน!E:E,'แผน 100%'!D82)</f>
        <v>0</v>
      </c>
      <c r="K82" s="64">
        <f t="shared" ref="K82" si="53">L82/F82</f>
        <v>107</v>
      </c>
      <c r="L82" s="16">
        <f>SUMIFS(สรุปยอดปัน!K:K,สรุปยอดปัน!I:I,'แผน 100%'!D82)</f>
        <v>535</v>
      </c>
      <c r="M82" s="65"/>
      <c r="N82" s="65">
        <f>IFERROR(VLOOKUP(D82,'[1]makro '!$C:$E,3,FALSE),0)</f>
        <v>0</v>
      </c>
      <c r="P82" s="145" t="str">
        <f t="shared" si="51"/>
        <v>กระดูกข้อTT</v>
      </c>
      <c r="Q82" s="146">
        <f>71+541</f>
        <v>612</v>
      </c>
    </row>
    <row r="83" spans="1:17" ht="23.1" customHeight="1">
      <c r="A83" s="142">
        <v>8</v>
      </c>
      <c r="B83" s="142" t="s">
        <v>17</v>
      </c>
      <c r="C83" s="23">
        <v>91125009</v>
      </c>
      <c r="D83" s="23">
        <v>23063344</v>
      </c>
      <c r="E83" s="55" t="s">
        <v>27</v>
      </c>
      <c r="F83" s="63">
        <v>5</v>
      </c>
      <c r="G83" s="74">
        <f t="shared" si="46"/>
        <v>0.4</v>
      </c>
      <c r="H83" s="74">
        <f t="shared" si="47"/>
        <v>2</v>
      </c>
      <c r="I83" s="64">
        <f t="shared" si="48"/>
        <v>0</v>
      </c>
      <c r="J83" s="16">
        <f>SUMIFS(สรุปยอดปัน!G:G,สรุปยอดปัน!E:E,'แผน 100%'!D83)</f>
        <v>0</v>
      </c>
      <c r="K83" s="64">
        <f t="shared" si="49"/>
        <v>13</v>
      </c>
      <c r="L83" s="16">
        <f>SUMIFS(สรุปยอดปัน!K:K,สรุปยอดปัน!I:I,'แผน 100%'!D83)</f>
        <v>65</v>
      </c>
      <c r="M83" s="65">
        <f t="shared" si="50"/>
        <v>0</v>
      </c>
      <c r="N83" s="65">
        <f>IFERROR(VLOOKUP(D83,'[1]makro '!$C:$E,3,FALSE),0)</f>
        <v>0</v>
      </c>
      <c r="P83" s="145" t="str">
        <f t="shared" si="51"/>
        <v>เศษหนังTT</v>
      </c>
      <c r="Q83" s="146">
        <v>63</v>
      </c>
    </row>
    <row r="84" spans="1:17" ht="23.1" customHeight="1">
      <c r="A84" s="142">
        <v>9</v>
      </c>
      <c r="B84" s="142" t="s">
        <v>17</v>
      </c>
      <c r="C84" s="23">
        <v>91124033</v>
      </c>
      <c r="D84" s="23">
        <v>23067921</v>
      </c>
      <c r="E84" s="54" t="s">
        <v>25</v>
      </c>
      <c r="F84" s="66">
        <v>5</v>
      </c>
      <c r="G84" s="74">
        <f t="shared" si="46"/>
        <v>3</v>
      </c>
      <c r="H84" s="74">
        <f t="shared" si="47"/>
        <v>15</v>
      </c>
      <c r="I84" s="64">
        <f t="shared" si="48"/>
        <v>3</v>
      </c>
      <c r="J84" s="16">
        <f>SUMIFS(สรุปยอดปัน!G:G,สรุปยอดปัน!E:E,'แผน 100%'!D84)</f>
        <v>15</v>
      </c>
      <c r="K84" s="64">
        <f t="shared" si="49"/>
        <v>36</v>
      </c>
      <c r="L84" s="16">
        <f>SUMIFS(สรุปยอดปัน!K:K,สรุปยอดปัน!I:I,'แผน 100%'!D84)</f>
        <v>180</v>
      </c>
      <c r="M84" s="65">
        <f t="shared" si="50"/>
        <v>0</v>
      </c>
      <c r="N84" s="65">
        <f>IFERROR(VLOOKUP(D84,'[1]makro '!$C:$E,3,FALSE),0)</f>
        <v>0</v>
      </c>
      <c r="P84" s="145" t="str">
        <f t="shared" si="51"/>
        <v>เศษมันติดหนังTT</v>
      </c>
      <c r="Q84" s="146">
        <f>118+147</f>
        <v>265</v>
      </c>
    </row>
    <row r="85" spans="1:17" ht="23.1" customHeight="1">
      <c r="A85" s="142">
        <v>10</v>
      </c>
      <c r="B85" s="142" t="s">
        <v>17</v>
      </c>
      <c r="C85" s="23">
        <v>91123024</v>
      </c>
      <c r="D85" s="23">
        <v>23057685</v>
      </c>
      <c r="E85" s="54" t="s">
        <v>104</v>
      </c>
      <c r="F85" s="63">
        <v>5</v>
      </c>
      <c r="G85" s="74">
        <f t="shared" si="46"/>
        <v>42.8</v>
      </c>
      <c r="H85" s="74">
        <f t="shared" si="47"/>
        <v>214</v>
      </c>
      <c r="I85" s="64">
        <f t="shared" si="48"/>
        <v>9</v>
      </c>
      <c r="J85" s="16">
        <f>SUMIFS(สรุปยอดปัน!G:G,สรุปยอดปัน!E:E,'แผน 100%'!D85)</f>
        <v>45</v>
      </c>
      <c r="K85" s="64">
        <f t="shared" si="49"/>
        <v>43</v>
      </c>
      <c r="L85" s="16">
        <f>SUMIFS(สรุปยอดปัน!K:K,สรุปยอดปัน!I:I,'แผน 100%'!D85)</f>
        <v>215</v>
      </c>
      <c r="M85" s="65">
        <f t="shared" si="50"/>
        <v>0</v>
      </c>
      <c r="N85" s="65">
        <f>IFERROR(VLOOKUP(D85,'[1]makro '!$C:$E,3,FALSE),0)</f>
        <v>0</v>
      </c>
      <c r="P85" s="145" t="str">
        <f t="shared" si="51"/>
        <v>มันแข็งTT</v>
      </c>
      <c r="Q85" s="146">
        <v>46</v>
      </c>
    </row>
    <row r="86" spans="1:17" ht="23.1" customHeight="1">
      <c r="A86" s="142">
        <v>11</v>
      </c>
      <c r="B86" s="142" t="s">
        <v>17</v>
      </c>
      <c r="C86" s="23">
        <v>91123028</v>
      </c>
      <c r="D86" s="23">
        <v>23057684</v>
      </c>
      <c r="E86" s="54" t="s">
        <v>620</v>
      </c>
      <c r="F86" s="66">
        <v>5</v>
      </c>
      <c r="G86" s="74">
        <f t="shared" si="46"/>
        <v>20</v>
      </c>
      <c r="H86" s="74">
        <f t="shared" si="47"/>
        <v>100</v>
      </c>
      <c r="I86" s="64">
        <f t="shared" si="48"/>
        <v>0</v>
      </c>
      <c r="J86" s="16">
        <f>SUMIFS(สรุปยอดปัน!G:G,สรุปยอดปัน!E:E,'แผน 100%'!D86)</f>
        <v>0</v>
      </c>
      <c r="K86" s="64">
        <f t="shared" si="49"/>
        <v>22</v>
      </c>
      <c r="L86" s="16">
        <f>SUMIFS(สรุปยอดปัน!K:K,สรุปยอดปัน!I:I,'แผน 100%'!D86)</f>
        <v>110</v>
      </c>
      <c r="M86" s="65">
        <f t="shared" si="50"/>
        <v>0</v>
      </c>
      <c r="N86" s="65">
        <f>IFERROR(VLOOKUP(D86,'[1]makro '!$C:$E,3,FALSE),0)</f>
        <v>0</v>
      </c>
      <c r="P86" s="145" t="str">
        <f t="shared" si="51"/>
        <v>มันสันหลังTT</v>
      </c>
      <c r="Q86" s="146">
        <v>10</v>
      </c>
    </row>
    <row r="87" spans="1:17" ht="23.1" customHeight="1">
      <c r="A87" s="142">
        <v>12</v>
      </c>
      <c r="B87" s="142" t="s">
        <v>17</v>
      </c>
      <c r="C87" s="23">
        <v>91125056</v>
      </c>
      <c r="D87" s="23">
        <v>23057686</v>
      </c>
      <c r="E87" s="54" t="s">
        <v>626</v>
      </c>
      <c r="F87" s="63">
        <v>5</v>
      </c>
      <c r="G87" s="74">
        <f t="shared" si="46"/>
        <v>2</v>
      </c>
      <c r="H87" s="74">
        <f t="shared" si="47"/>
        <v>10</v>
      </c>
      <c r="I87" s="64">
        <f t="shared" si="48"/>
        <v>0</v>
      </c>
      <c r="J87" s="16">
        <f>SUMIFS(สรุปยอดปัน!G:G,สรุปยอดปัน!E:E,'แผน 100%'!D87)</f>
        <v>0</v>
      </c>
      <c r="K87" s="64">
        <f t="shared" si="49"/>
        <v>2</v>
      </c>
      <c r="L87" s="16">
        <f>SUMIFS(สรุปยอดปัน!K:K,สรุปยอดปัน!I:I,'แผน 100%'!D87)</f>
        <v>10</v>
      </c>
      <c r="M87" s="65">
        <f t="shared" si="50"/>
        <v>0</v>
      </c>
      <c r="N87" s="65">
        <f>IFERROR(VLOOKUP(D87,'[1]makro '!$C:$E,3,FALSE),0)</f>
        <v>0</v>
      </c>
      <c r="P87" s="145" t="str">
        <f t="shared" si="51"/>
        <v>หนังสันหลังTT</v>
      </c>
      <c r="Q87" s="146"/>
    </row>
    <row r="88" spans="1:17" ht="23.1" customHeight="1">
      <c r="A88" s="142">
        <v>13</v>
      </c>
      <c r="B88" s="142" t="s">
        <v>17</v>
      </c>
      <c r="C88" s="23">
        <v>91125055</v>
      </c>
      <c r="D88" s="23">
        <v>23057687</v>
      </c>
      <c r="E88" s="54" t="s">
        <v>628</v>
      </c>
      <c r="F88" s="63">
        <v>5</v>
      </c>
      <c r="G88" s="74">
        <f t="shared" si="46"/>
        <v>149.6</v>
      </c>
      <c r="H88" s="74">
        <f t="shared" si="47"/>
        <v>748</v>
      </c>
      <c r="I88" s="64">
        <f t="shared" si="48"/>
        <v>0</v>
      </c>
      <c r="J88" s="16">
        <f>SUMIFS(สรุปยอดปัน!G:G,สรุปยอดปัน!E:E,'แผน 100%'!D88)</f>
        <v>0</v>
      </c>
      <c r="K88" s="64">
        <f t="shared" si="49"/>
        <v>245</v>
      </c>
      <c r="L88" s="16">
        <f>SUMIFS(สรุปยอดปัน!K:K,สรุปยอดปัน!I:I,'แผน 100%'!D88)</f>
        <v>1225</v>
      </c>
      <c r="M88" s="65">
        <f t="shared" si="50"/>
        <v>0</v>
      </c>
      <c r="N88" s="65">
        <f>IFERROR(VLOOKUP(D88,'[1]makro '!$C:$E,3,FALSE),0)</f>
        <v>0</v>
      </c>
      <c r="P88" s="145" t="str">
        <f t="shared" si="51"/>
        <v>หนังหมูรวมTT</v>
      </c>
      <c r="Q88" s="146">
        <f>268+209</f>
        <v>477</v>
      </c>
    </row>
    <row r="89" spans="1:17" ht="23.1" customHeight="1">
      <c r="A89" s="142"/>
      <c r="B89" s="142"/>
      <c r="C89" s="23"/>
      <c r="D89" s="23"/>
      <c r="E89" s="54"/>
      <c r="F89" s="63"/>
      <c r="G89" s="63"/>
      <c r="H89" s="63"/>
      <c r="I89" s="64"/>
      <c r="J89" s="16"/>
      <c r="K89" s="64"/>
      <c r="L89" s="16"/>
      <c r="M89" s="65"/>
      <c r="N89" s="65"/>
      <c r="P89" s="145"/>
      <c r="Q89" s="146"/>
    </row>
    <row r="90" spans="1:17" ht="23.1" customHeight="1">
      <c r="A90" s="142"/>
      <c r="B90" s="142"/>
      <c r="C90" s="23"/>
      <c r="D90" s="23"/>
      <c r="E90" s="54"/>
      <c r="F90" s="63"/>
      <c r="G90" s="63"/>
      <c r="H90" s="63"/>
      <c r="I90" s="64"/>
      <c r="J90" s="16"/>
      <c r="K90" s="64"/>
      <c r="L90" s="16"/>
      <c r="M90" s="65"/>
      <c r="N90" s="65"/>
      <c r="P90" s="145"/>
      <c r="Q90" s="146"/>
    </row>
    <row r="91" spans="1:17" ht="23.1" customHeight="1">
      <c r="A91" s="142">
        <v>14</v>
      </c>
      <c r="B91" s="142" t="s">
        <v>7</v>
      </c>
      <c r="C91" s="23">
        <v>91111353</v>
      </c>
      <c r="D91" s="23">
        <v>23086963</v>
      </c>
      <c r="E91" s="55" t="s">
        <v>142</v>
      </c>
      <c r="F91" s="63">
        <v>3</v>
      </c>
      <c r="G91" s="74">
        <f t="shared" ref="G91:G103" si="54">H91/F91</f>
        <v>262</v>
      </c>
      <c r="H91" s="74">
        <f t="shared" ref="H91:H103" si="55">IF(Q91&gt;=L91,J91,J91+L91+N91-Q91)</f>
        <v>786</v>
      </c>
      <c r="I91" s="64">
        <f t="shared" si="48"/>
        <v>260</v>
      </c>
      <c r="J91" s="16">
        <f>SUMIFS(สรุปยอดปัน!G:G,สรุปยอดปัน!E:E,'แผน 100%'!D91)</f>
        <v>780</v>
      </c>
      <c r="K91" s="64">
        <f t="shared" si="49"/>
        <v>2</v>
      </c>
      <c r="L91" s="16">
        <f>SUMIFS(สรุปยอดปัน!K:K,สรุปยอดปัน!I:I,'แผน 100%'!D91)</f>
        <v>6</v>
      </c>
      <c r="M91" s="65">
        <f t="shared" si="50"/>
        <v>0</v>
      </c>
      <c r="N91" s="65">
        <f>IFERROR(VLOOKUP(D91,'[1]makro '!$C:$E,3,FALSE),0)</f>
        <v>0</v>
      </c>
      <c r="P91" s="145" t="str">
        <f t="shared" si="51"/>
        <v>เนื้อแดงแต่งตัดชิ้น SIS กก.ละ</v>
      </c>
      <c r="Q91" s="146"/>
    </row>
    <row r="92" spans="1:17" ht="23.1" customHeight="1">
      <c r="A92" s="142">
        <v>15</v>
      </c>
      <c r="B92" s="142" t="s">
        <v>7</v>
      </c>
      <c r="C92" s="23">
        <v>91112150</v>
      </c>
      <c r="D92" s="23">
        <v>23106365</v>
      </c>
      <c r="E92" s="54" t="s">
        <v>3213</v>
      </c>
      <c r="F92" s="63">
        <v>5.5</v>
      </c>
      <c r="G92" s="74">
        <f t="shared" si="54"/>
        <v>0</v>
      </c>
      <c r="H92" s="74">
        <f t="shared" si="55"/>
        <v>0</v>
      </c>
      <c r="I92" s="64">
        <f t="shared" si="48"/>
        <v>0</v>
      </c>
      <c r="J92" s="16">
        <f>SUMIFS(สรุปยอดปัน!G:G,สรุปยอดปัน!E:E,'แผน 100%'!D92)</f>
        <v>0</v>
      </c>
      <c r="K92" s="64">
        <f t="shared" si="49"/>
        <v>0</v>
      </c>
      <c r="L92" s="16">
        <f>SUMIFS(สรุปยอดปัน!K:K,สรุปยอดปัน!I:I,'แผน 100%'!D92)</f>
        <v>0</v>
      </c>
      <c r="M92" s="65">
        <f t="shared" si="50"/>
        <v>0</v>
      </c>
      <c r="N92" s="65">
        <f>IFERROR(VLOOKUP(D92,'[1]makro '!$C:$E,3,FALSE),0)</f>
        <v>0</v>
      </c>
      <c r="P92" s="145" t="str">
        <f t="shared" si="51"/>
        <v>หมูเนื้อแดงคุ้มค่า กก.ละ</v>
      </c>
      <c r="Q92" s="146"/>
    </row>
    <row r="93" spans="1:17" ht="23.1" customHeight="1">
      <c r="A93" s="142">
        <v>16</v>
      </c>
      <c r="B93" s="142" t="s">
        <v>7</v>
      </c>
      <c r="C93" s="23">
        <v>91110304</v>
      </c>
      <c r="D93" s="23">
        <v>23086962</v>
      </c>
      <c r="E93" s="54" t="s">
        <v>179</v>
      </c>
      <c r="F93" s="63">
        <v>3</v>
      </c>
      <c r="G93" s="74">
        <f t="shared" si="54"/>
        <v>36</v>
      </c>
      <c r="H93" s="74">
        <f t="shared" si="55"/>
        <v>108</v>
      </c>
      <c r="I93" s="64">
        <f t="shared" si="48"/>
        <v>36</v>
      </c>
      <c r="J93" s="16">
        <f>SUMIFS(สรุปยอดปัน!G:G,สรุปยอดปัน!E:E,'แผน 100%'!D93)</f>
        <v>108</v>
      </c>
      <c r="K93" s="64">
        <f t="shared" si="49"/>
        <v>0</v>
      </c>
      <c r="L93" s="16">
        <f>SUMIFS(สรุปยอดปัน!K:K,สรุปยอดปัน!I:I,'แผน 100%'!D93)</f>
        <v>0</v>
      </c>
      <c r="M93" s="65">
        <f t="shared" si="50"/>
        <v>0</v>
      </c>
      <c r="N93" s="65">
        <f>IFERROR(VLOOKUP(D93,'[1]makro '!$C:$E,3,FALSE),0)</f>
        <v>0</v>
      </c>
      <c r="P93" s="145" t="str">
        <f t="shared" si="51"/>
        <v>คอหมูย่างแต่ง SIS กก.ละ</v>
      </c>
      <c r="Q93" s="146"/>
    </row>
    <row r="94" spans="1:17" ht="23.1" customHeight="1">
      <c r="A94" s="142">
        <v>17</v>
      </c>
      <c r="B94" s="142" t="s">
        <v>7</v>
      </c>
      <c r="C94" s="23">
        <v>91115103</v>
      </c>
      <c r="D94" s="23">
        <v>23107097</v>
      </c>
      <c r="E94" s="54" t="s">
        <v>3214</v>
      </c>
      <c r="F94" s="63">
        <v>3</v>
      </c>
      <c r="G94" s="74">
        <f t="shared" si="54"/>
        <v>0</v>
      </c>
      <c r="H94" s="74">
        <f t="shared" si="55"/>
        <v>0</v>
      </c>
      <c r="I94" s="64">
        <f t="shared" si="48"/>
        <v>0</v>
      </c>
      <c r="J94" s="16">
        <f>SUMIFS(สรุปยอดปัน!G:G,สรุปยอดปัน!E:E,'แผน 100%'!D94)</f>
        <v>0</v>
      </c>
      <c r="K94" s="64">
        <f t="shared" si="49"/>
        <v>0</v>
      </c>
      <c r="L94" s="16">
        <f>SUMIFS(สรุปยอดปัน!K:K,สรุปยอดปัน!I:I,'แผน 100%'!D94)</f>
        <v>0</v>
      </c>
      <c r="M94" s="65">
        <f t="shared" si="50"/>
        <v>0</v>
      </c>
      <c r="N94" s="65">
        <f>IFERROR(VLOOKUP(D94,'[1]makro '!$C:$E,3,FALSE),0)</f>
        <v>0</v>
      </c>
      <c r="P94" s="145" t="str">
        <f t="shared" si="51"/>
        <v>สันคอหมูคุ้มค่า กก.ละ</v>
      </c>
      <c r="Q94" s="146"/>
    </row>
    <row r="95" spans="1:17" ht="23.1" customHeight="1">
      <c r="A95" s="142">
        <v>18</v>
      </c>
      <c r="B95" s="142" t="s">
        <v>7</v>
      </c>
      <c r="C95" s="23">
        <v>91115099</v>
      </c>
      <c r="D95" s="23">
        <v>23105755</v>
      </c>
      <c r="E95" s="54" t="s">
        <v>213</v>
      </c>
      <c r="F95" s="63">
        <v>5</v>
      </c>
      <c r="G95" s="74">
        <f t="shared" si="54"/>
        <v>4</v>
      </c>
      <c r="H95" s="74">
        <f t="shared" si="55"/>
        <v>20</v>
      </c>
      <c r="I95" s="64">
        <f t="shared" si="48"/>
        <v>4</v>
      </c>
      <c r="J95" s="16">
        <f>SUMIFS(สรุปยอดปัน!G:G,สรุปยอดปัน!E:E,'แผน 100%'!D95)</f>
        <v>20</v>
      </c>
      <c r="K95" s="64">
        <f t="shared" si="49"/>
        <v>0</v>
      </c>
      <c r="L95" s="16">
        <f>SUMIFS(สรุปยอดปัน!K:K,สรุปยอดปัน!I:I,'แผน 100%'!D95)</f>
        <v>0</v>
      </c>
      <c r="M95" s="65">
        <f t="shared" si="50"/>
        <v>0</v>
      </c>
      <c r="N95" s="65">
        <f>IFERROR(VLOOKUP(D95,'[1]makro '!$C:$E,3,FALSE),0)</f>
        <v>0</v>
      </c>
      <c r="P95" s="145" t="str">
        <f t="shared" si="51"/>
        <v>เซพแพ็ค สันคอหมู กก.ละ</v>
      </c>
      <c r="Q95" s="146"/>
    </row>
    <row r="96" spans="1:17" ht="23.1" customHeight="1">
      <c r="A96" s="142">
        <v>19</v>
      </c>
      <c r="B96" s="142" t="s">
        <v>7</v>
      </c>
      <c r="C96" s="23">
        <v>91115398</v>
      </c>
      <c r="D96" s="23">
        <v>23086967</v>
      </c>
      <c r="E96" s="54" t="s">
        <v>209</v>
      </c>
      <c r="F96" s="63">
        <v>3</v>
      </c>
      <c r="G96" s="74">
        <f t="shared" si="54"/>
        <v>64</v>
      </c>
      <c r="H96" s="74">
        <f t="shared" si="55"/>
        <v>192</v>
      </c>
      <c r="I96" s="64">
        <f t="shared" ref="I96" si="56">J96/F96</f>
        <v>64</v>
      </c>
      <c r="J96" s="16">
        <f>SUMIFS(สรุปยอดปัน!G:G,สรุปยอดปัน!E:E,'แผน 100%'!D96)</f>
        <v>192</v>
      </c>
      <c r="K96" s="64">
        <f t="shared" ref="K96" si="57">L96/F96</f>
        <v>0</v>
      </c>
      <c r="L96" s="16">
        <f>SUMIFS(สรุปยอดปัน!K:K,สรุปยอดปัน!I:I,'แผน 100%'!D96)</f>
        <v>0</v>
      </c>
      <c r="M96" s="65">
        <f t="shared" ref="M96" si="58">N96/F96</f>
        <v>0</v>
      </c>
      <c r="N96" s="65">
        <f>IFERROR(VLOOKUP(D96,'[1]makro '!$C:$E,3,FALSE),0)</f>
        <v>0</v>
      </c>
      <c r="P96" s="145" t="str">
        <f t="shared" ref="P96" si="59">E96</f>
        <v>สันคอแต่งตัดชิ้น SIS กก.ละ</v>
      </c>
      <c r="Q96" s="146"/>
    </row>
    <row r="97" spans="1:17" ht="23.1" customHeight="1">
      <c r="A97" s="142">
        <v>20</v>
      </c>
      <c r="B97" s="142" t="s">
        <v>7</v>
      </c>
      <c r="C97" s="23">
        <v>91122619</v>
      </c>
      <c r="D97" s="23">
        <v>23090971</v>
      </c>
      <c r="E97" s="54" t="s">
        <v>3215</v>
      </c>
      <c r="F97" s="63">
        <v>3</v>
      </c>
      <c r="G97" s="74">
        <f t="shared" si="54"/>
        <v>0</v>
      </c>
      <c r="H97" s="74">
        <f t="shared" si="55"/>
        <v>0</v>
      </c>
      <c r="I97" s="64">
        <f t="shared" ref="I97" si="60">J97/F97</f>
        <v>0</v>
      </c>
      <c r="J97" s="16">
        <f>SUMIFS(สรุปยอดปัน!G:G,สรุปยอดปัน!E:E,'แผน 100%'!D97)</f>
        <v>0</v>
      </c>
      <c r="K97" s="64">
        <f t="shared" ref="K97" si="61">L97/F97</f>
        <v>0</v>
      </c>
      <c r="L97" s="16">
        <f>SUMIFS(สรุปยอดปัน!K:K,สรุปยอดปัน!I:I,'แผน 100%'!D97)</f>
        <v>0</v>
      </c>
      <c r="M97" s="65"/>
      <c r="N97" s="65">
        <f>IFERROR(VLOOKUP(D97,'[1]makro '!$C:$E,3,FALSE),0)</f>
        <v>0</v>
      </c>
      <c r="P97" s="145" t="str">
        <f t="shared" si="51"/>
        <v>กระดูกอ่อน SIS กก.ละ</v>
      </c>
      <c r="Q97" s="146"/>
    </row>
    <row r="98" spans="1:17" ht="23.1" customHeight="1">
      <c r="A98" s="142">
        <v>21</v>
      </c>
      <c r="B98" s="142" t="s">
        <v>7</v>
      </c>
      <c r="C98" s="23">
        <v>91126130</v>
      </c>
      <c r="D98" s="23">
        <v>23095553</v>
      </c>
      <c r="E98" s="54" t="s">
        <v>67</v>
      </c>
      <c r="F98" s="63">
        <v>3</v>
      </c>
      <c r="G98" s="74">
        <f t="shared" si="54"/>
        <v>20</v>
      </c>
      <c r="H98" s="74">
        <f t="shared" si="55"/>
        <v>60</v>
      </c>
      <c r="I98" s="64">
        <f t="shared" si="48"/>
        <v>20</v>
      </c>
      <c r="J98" s="16">
        <f>SUMIFS(สรุปยอดปัน!G:G,สรุปยอดปัน!E:E,'แผน 100%'!D98)</f>
        <v>60</v>
      </c>
      <c r="K98" s="64">
        <f t="shared" si="49"/>
        <v>0</v>
      </c>
      <c r="L98" s="16">
        <f>SUMIFS(สรุปยอดปัน!K:K,สรุปยอดปัน!I:I,'แผน 100%'!D98)</f>
        <v>0</v>
      </c>
      <c r="M98" s="65">
        <f t="shared" si="50"/>
        <v>0</v>
      </c>
      <c r="N98" s="65">
        <f>IFERROR(VLOOKUP(D98,'[1]makro '!$C:$E,3,FALSE),0)</f>
        <v>0</v>
      </c>
      <c r="P98" s="145" t="str">
        <f t="shared" si="51"/>
        <v>กระดูกอ่อนใบพาย (SIS) กก. ละ</v>
      </c>
      <c r="Q98" s="146"/>
    </row>
    <row r="99" spans="1:17" ht="23.1" customHeight="1">
      <c r="A99" s="142">
        <v>22</v>
      </c>
      <c r="B99" s="142" t="s">
        <v>7</v>
      </c>
      <c r="C99" s="23">
        <v>91111001</v>
      </c>
      <c r="D99" s="23">
        <v>23000127</v>
      </c>
      <c r="E99" s="54" t="s">
        <v>654</v>
      </c>
      <c r="F99" s="63">
        <v>6</v>
      </c>
      <c r="G99" s="74">
        <f t="shared" si="54"/>
        <v>0</v>
      </c>
      <c r="H99" s="74">
        <f t="shared" si="55"/>
        <v>0</v>
      </c>
      <c r="I99" s="64">
        <f t="shared" si="48"/>
        <v>0</v>
      </c>
      <c r="J99" s="16">
        <f>SUMIFS(สรุปยอดปัน!G:G,สรุปยอดปัน!E:E,'แผน 100%'!D99)</f>
        <v>0</v>
      </c>
      <c r="K99" s="64">
        <f t="shared" si="49"/>
        <v>13.333333333333334</v>
      </c>
      <c r="L99" s="16">
        <f>SUMIFS(สรุปยอดปัน!K:K,สรุปยอดปัน!I:I,'แผน 100%'!D99)</f>
        <v>80</v>
      </c>
      <c r="M99" s="65">
        <f t="shared" si="50"/>
        <v>0</v>
      </c>
      <c r="N99" s="65">
        <f>IFERROR(VLOOKUP(D99,'[1]makro '!$C:$E,3,FALSE),0)</f>
        <v>0</v>
      </c>
      <c r="P99" s="145" t="str">
        <f t="shared" si="51"/>
        <v>เนื้อไหล่ติดหนัง</v>
      </c>
      <c r="Q99" s="146">
        <f>28+151</f>
        <v>179</v>
      </c>
    </row>
    <row r="100" spans="1:17" ht="23.1" customHeight="1">
      <c r="A100" s="142">
        <v>23</v>
      </c>
      <c r="B100" s="142" t="s">
        <v>7</v>
      </c>
      <c r="C100" s="23">
        <v>91111004</v>
      </c>
      <c r="D100" s="23">
        <v>23000126</v>
      </c>
      <c r="E100" s="54" t="s">
        <v>3216</v>
      </c>
      <c r="F100" s="63">
        <v>10</v>
      </c>
      <c r="G100" s="74">
        <f t="shared" si="54"/>
        <v>0</v>
      </c>
      <c r="H100" s="74">
        <f t="shared" si="55"/>
        <v>0</v>
      </c>
      <c r="I100" s="64">
        <f t="shared" si="48"/>
        <v>0</v>
      </c>
      <c r="J100" s="16">
        <f>SUMIFS(สรุปยอดปัน!G:G,สรุปยอดปัน!E:E,'แผน 100%'!D100)</f>
        <v>0</v>
      </c>
      <c r="K100" s="64">
        <f t="shared" si="49"/>
        <v>0</v>
      </c>
      <c r="L100" s="16">
        <f>SUMIFS(สรุปยอดปัน!K:K,สรุปยอดปัน!I:I,'แผน 100%'!D100)</f>
        <v>0</v>
      </c>
      <c r="M100" s="65">
        <f t="shared" si="50"/>
        <v>0</v>
      </c>
      <c r="N100" s="65">
        <f>IFERROR(VLOOKUP(D100,'[1]makro '!$C:$E,3,FALSE),0)</f>
        <v>0</v>
      </c>
      <c r="P100" s="145" t="str">
        <f t="shared" si="51"/>
        <v>เนื้อไหล่แต่ง</v>
      </c>
      <c r="Q100" s="146"/>
    </row>
    <row r="101" spans="1:17" ht="23.1" customHeight="1">
      <c r="A101" s="142">
        <v>24</v>
      </c>
      <c r="B101" s="142" t="s">
        <v>7</v>
      </c>
      <c r="C101" s="23">
        <v>91125002</v>
      </c>
      <c r="D101" s="23">
        <v>23015376</v>
      </c>
      <c r="E101" s="54" t="s">
        <v>630</v>
      </c>
      <c r="F101" s="63">
        <v>5</v>
      </c>
      <c r="G101" s="74">
        <f t="shared" si="54"/>
        <v>0</v>
      </c>
      <c r="H101" s="74">
        <f t="shared" si="55"/>
        <v>0</v>
      </c>
      <c r="I101" s="64">
        <f t="shared" si="48"/>
        <v>0</v>
      </c>
      <c r="J101" s="16">
        <f>SUMIFS(สรุปยอดปัน!G:G,สรุปยอดปัน!E:E,'แผน 100%'!D101)</f>
        <v>0</v>
      </c>
      <c r="K101" s="64">
        <f t="shared" si="49"/>
        <v>0</v>
      </c>
      <c r="L101" s="16">
        <f>SUMIFS(สรุปยอดปัน!K:K,สรุปยอดปัน!I:I,'แผน 100%'!D101)</f>
        <v>0</v>
      </c>
      <c r="M101" s="65">
        <f t="shared" si="50"/>
        <v>0</v>
      </c>
      <c r="N101" s="65">
        <f>IFERROR(VLOOKUP(D101,'[1]makro '!$C:$E,3,FALSE),0)</f>
        <v>0</v>
      </c>
      <c r="P101" s="145" t="str">
        <f t="shared" si="51"/>
        <v>หนังไหล่ติดมัน</v>
      </c>
      <c r="Q101" s="146"/>
    </row>
    <row r="102" spans="1:17" ht="23.1" customHeight="1">
      <c r="A102" s="142">
        <v>25</v>
      </c>
      <c r="B102" s="142" t="s">
        <v>7</v>
      </c>
      <c r="C102" s="32">
        <v>91110023</v>
      </c>
      <c r="D102" s="32">
        <v>23068102</v>
      </c>
      <c r="E102" s="60" t="s">
        <v>3217</v>
      </c>
      <c r="F102" s="67">
        <v>5</v>
      </c>
      <c r="G102" s="74">
        <f t="shared" si="54"/>
        <v>0</v>
      </c>
      <c r="H102" s="74">
        <f t="shared" si="55"/>
        <v>0</v>
      </c>
      <c r="I102" s="68">
        <f t="shared" si="48"/>
        <v>0</v>
      </c>
      <c r="J102" s="16">
        <f>SUMIFS(สรุปยอดปัน!G:G,สรุปยอดปัน!E:E,'แผน 100%'!D102)</f>
        <v>0</v>
      </c>
      <c r="K102" s="68">
        <f t="shared" si="49"/>
        <v>0</v>
      </c>
      <c r="L102" s="16">
        <f>SUMIFS(สรุปยอดปัน!K:K,สรุปยอดปัน!I:I,'แผน 100%'!D102)</f>
        <v>0</v>
      </c>
      <c r="M102" s="69">
        <f t="shared" si="50"/>
        <v>0</v>
      </c>
      <c r="N102" s="69">
        <f>IFERROR(VLOOKUP(D102,'[1]makro '!$C:$E,3,FALSE),0)</f>
        <v>0</v>
      </c>
      <c r="P102" s="145" t="str">
        <f t="shared" si="51"/>
        <v>คอหมูติดหนังติดมันคอTT(คอมัน)</v>
      </c>
      <c r="Q102" s="146"/>
    </row>
    <row r="103" spans="1:17" ht="23.1" customHeight="1">
      <c r="A103" s="142">
        <v>26</v>
      </c>
      <c r="B103" s="142" t="s">
        <v>7</v>
      </c>
      <c r="C103" s="32">
        <v>91126118</v>
      </c>
      <c r="D103" s="32">
        <v>23090968</v>
      </c>
      <c r="E103" s="60" t="s">
        <v>58</v>
      </c>
      <c r="F103" s="67">
        <v>5</v>
      </c>
      <c r="G103" s="74">
        <f t="shared" si="54"/>
        <v>0.6</v>
      </c>
      <c r="H103" s="74">
        <f t="shared" si="55"/>
        <v>3</v>
      </c>
      <c r="I103" s="68">
        <f t="shared" si="48"/>
        <v>0.6</v>
      </c>
      <c r="J103" s="16">
        <f>SUMIFS(สรุปยอดปัน!G:G,สรุปยอดปัน!E:E,'แผน 100%'!D103)</f>
        <v>3</v>
      </c>
      <c r="K103" s="68">
        <f t="shared" si="49"/>
        <v>0</v>
      </c>
      <c r="L103" s="16">
        <f>SUMIFS(สรุปยอดปัน!K:K,สรุปยอดปัน!I:I,'แผน 100%'!D103)</f>
        <v>0</v>
      </c>
      <c r="M103" s="69">
        <f t="shared" si="50"/>
        <v>0</v>
      </c>
      <c r="N103" s="69">
        <f>IFERROR(VLOOKUP(D103,'[1]makro '!$C:$E,3,FALSE),0)</f>
        <v>0</v>
      </c>
      <c r="P103" s="145" t="str">
        <f t="shared" si="51"/>
        <v>กระดูกข้อ SIS กก.ละ</v>
      </c>
      <c r="Q103" s="146"/>
    </row>
    <row r="104" spans="1:17" ht="23.1" customHeight="1">
      <c r="A104" s="38"/>
      <c r="B104" s="38"/>
      <c r="C104" s="32"/>
      <c r="D104" s="32"/>
      <c r="E104" s="60"/>
      <c r="F104" s="67"/>
      <c r="G104" s="67"/>
      <c r="H104" s="67"/>
      <c r="I104" s="68"/>
      <c r="J104" s="68"/>
      <c r="K104" s="68"/>
      <c r="L104" s="68"/>
      <c r="M104" s="69"/>
      <c r="N104" s="69">
        <f>IFERROR(VLOOKUP(D104,'[1]makro '!$C:$E,3,FALSE),0)</f>
        <v>0</v>
      </c>
      <c r="P104" s="145"/>
      <c r="Q104" s="146"/>
    </row>
    <row r="105" spans="1:17" s="11" customFormat="1" ht="45.95" customHeight="1" thickBot="1">
      <c r="A105" s="192" t="s">
        <v>3181</v>
      </c>
      <c r="B105" s="193"/>
      <c r="C105" s="193"/>
      <c r="D105" s="194"/>
      <c r="E105" s="122" t="s">
        <v>3218</v>
      </c>
      <c r="F105" s="195">
        <f ca="1">TODAY()</f>
        <v>46154</v>
      </c>
      <c r="G105" s="196"/>
      <c r="H105" s="197"/>
      <c r="I105" s="198" t="s">
        <v>3219</v>
      </c>
      <c r="J105" s="199"/>
      <c r="K105" s="199"/>
      <c r="L105" s="199"/>
      <c r="M105" s="199"/>
      <c r="N105" s="200"/>
      <c r="P105" s="147"/>
      <c r="Q105" s="146"/>
    </row>
    <row r="106" spans="1:17" ht="45.95" customHeight="1" thickBot="1">
      <c r="A106" s="205" t="s">
        <v>3185</v>
      </c>
      <c r="B106" s="205" t="s">
        <v>3</v>
      </c>
      <c r="C106" s="205" t="s">
        <v>3186</v>
      </c>
      <c r="D106" s="205" t="s">
        <v>3174</v>
      </c>
      <c r="E106" s="205" t="s">
        <v>3175</v>
      </c>
      <c r="F106" s="207" t="s">
        <v>3187</v>
      </c>
      <c r="G106" s="208"/>
      <c r="H106" s="209"/>
      <c r="I106" s="210" t="s">
        <v>3188</v>
      </c>
      <c r="J106" s="211"/>
      <c r="K106" s="212" t="s">
        <v>3189</v>
      </c>
      <c r="L106" s="213"/>
      <c r="M106" s="214" t="s">
        <v>3171</v>
      </c>
      <c r="N106" s="215"/>
      <c r="P106" s="145"/>
      <c r="Q106" s="146"/>
    </row>
    <row r="107" spans="1:17" ht="45.95" customHeight="1">
      <c r="A107" s="206"/>
      <c r="B107" s="206"/>
      <c r="C107" s="206"/>
      <c r="D107" s="206"/>
      <c r="E107" s="206"/>
      <c r="F107" s="118" t="s">
        <v>3190</v>
      </c>
      <c r="G107" s="118" t="s">
        <v>3191</v>
      </c>
      <c r="H107" s="118" t="s">
        <v>3192</v>
      </c>
      <c r="I107" s="119" t="s">
        <v>3191</v>
      </c>
      <c r="J107" s="119" t="s">
        <v>3192</v>
      </c>
      <c r="K107" s="120" t="s">
        <v>3191</v>
      </c>
      <c r="L107" s="120" t="s">
        <v>3192</v>
      </c>
      <c r="M107" s="120" t="s">
        <v>3191</v>
      </c>
      <c r="N107" s="120" t="s">
        <v>3192</v>
      </c>
      <c r="P107" s="145"/>
      <c r="Q107" s="146"/>
    </row>
    <row r="108" spans="1:17" ht="23.1" customHeight="1">
      <c r="A108" s="13">
        <v>1</v>
      </c>
      <c r="B108" s="13" t="s">
        <v>7</v>
      </c>
      <c r="C108" s="14">
        <v>91119096</v>
      </c>
      <c r="D108" s="14">
        <v>23090969</v>
      </c>
      <c r="E108" s="70" t="s">
        <v>273</v>
      </c>
      <c r="F108" s="71">
        <v>3</v>
      </c>
      <c r="G108" s="71">
        <f t="shared" ref="G108:G119" si="62">H108/F108</f>
        <v>26</v>
      </c>
      <c r="H108" s="74">
        <f t="shared" ref="H108:H109" si="63">IF(Q108&gt;=L108,J108,J108+L108+N108-Q108)</f>
        <v>78</v>
      </c>
      <c r="I108" s="72">
        <f t="shared" ref="I108:I119" si="64">J108/F108</f>
        <v>26</v>
      </c>
      <c r="J108" s="16">
        <f>SUMIFS(สรุปยอดปัน!G:G,สรุปยอดปัน!E:E,'แผน 100%'!D108)</f>
        <v>78</v>
      </c>
      <c r="K108" s="72">
        <f t="shared" ref="K108:K119" si="65">L108/F108</f>
        <v>0</v>
      </c>
      <c r="L108" s="16">
        <f>SUMIFS(สรุปยอดปัน!K:K,สรุปยอดปัน!I:I,'แผน 100%'!D108)</f>
        <v>0</v>
      </c>
      <c r="M108" s="73">
        <f t="shared" ref="M108:M119" si="66">N108/F108</f>
        <v>0</v>
      </c>
      <c r="N108" s="73">
        <f>IFERROR(VLOOKUP(D108,'[1]makro '!$C:$E,3,FALSE),0)</f>
        <v>0</v>
      </c>
      <c r="P108" s="145" t="str">
        <f t="shared" si="51"/>
        <v>หมูบด SIS กก.ละ</v>
      </c>
      <c r="Q108" s="146"/>
    </row>
    <row r="109" spans="1:17" ht="23.1" customHeight="1">
      <c r="A109" s="26">
        <v>2</v>
      </c>
      <c r="B109" s="142" t="s">
        <v>7</v>
      </c>
      <c r="C109" s="23">
        <v>91119053</v>
      </c>
      <c r="D109" s="23">
        <v>23057698</v>
      </c>
      <c r="E109" s="54" t="s">
        <v>271</v>
      </c>
      <c r="F109" s="74">
        <v>5</v>
      </c>
      <c r="G109" s="74">
        <f t="shared" si="62"/>
        <v>242</v>
      </c>
      <c r="H109" s="74">
        <f t="shared" si="63"/>
        <v>1210</v>
      </c>
      <c r="I109" s="75">
        <f t="shared" si="64"/>
        <v>154</v>
      </c>
      <c r="J109" s="16">
        <f>SUMIFS(สรุปยอดปัน!G:G,สรุปยอดปัน!E:E,'แผน 100%'!D109)</f>
        <v>770</v>
      </c>
      <c r="K109" s="75">
        <f t="shared" si="65"/>
        <v>88</v>
      </c>
      <c r="L109" s="16">
        <f>SUMIFS(สรุปยอดปัน!K:K,สรุปยอดปัน!I:I,'แผน 100%'!D109)</f>
        <v>440</v>
      </c>
      <c r="M109" s="76">
        <f t="shared" si="66"/>
        <v>0</v>
      </c>
      <c r="N109" s="76">
        <f>IFERROR(VLOOKUP(D109,'[1]makro '!$C:$E,3,FALSE),0)</f>
        <v>0</v>
      </c>
      <c r="P109" s="145" t="str">
        <f t="shared" si="51"/>
        <v>หมูบดTT</v>
      </c>
      <c r="Q109" s="146"/>
    </row>
    <row r="110" spans="1:17" ht="23.1" customHeight="1">
      <c r="A110" s="26">
        <v>3</v>
      </c>
      <c r="B110" s="142" t="s">
        <v>7</v>
      </c>
      <c r="C110" s="23">
        <v>91119304</v>
      </c>
      <c r="D110" s="23">
        <v>23039556</v>
      </c>
      <c r="E110" s="54" t="s">
        <v>844</v>
      </c>
      <c r="F110" s="74">
        <v>5</v>
      </c>
      <c r="G110" s="74">
        <f t="shared" si="62"/>
        <v>328</v>
      </c>
      <c r="H110" s="74">
        <f>IF(Q110&gt;=L110,J110,J110+L110+N110-Q110)</f>
        <v>1640</v>
      </c>
      <c r="I110" s="75">
        <f t="shared" si="64"/>
        <v>318</v>
      </c>
      <c r="J110" s="16">
        <f>SUMIFS(สรุปยอดปัน!G:G,สรุปยอดปัน!E:E,'แผน 100%'!D110)</f>
        <v>1590</v>
      </c>
      <c r="K110" s="75">
        <f t="shared" ref="K110" si="67">L110/F110</f>
        <v>10</v>
      </c>
      <c r="L110" s="16">
        <f>SUMIFS(สรุปยอดปัน!K:K,สรุปยอดปัน!I:I,'แผน 100%'!D110)</f>
        <v>50</v>
      </c>
      <c r="M110" s="76">
        <f t="shared" si="66"/>
        <v>0</v>
      </c>
      <c r="N110" s="76">
        <f>IFERROR(VLOOKUP(D110,'[1]makro '!$C:$E,3,FALSE),0)</f>
        <v>0</v>
      </c>
      <c r="P110" s="145" t="str">
        <f t="shared" si="51"/>
        <v>หมูบดปนมัน 30%</v>
      </c>
      <c r="Q110" s="146"/>
    </row>
    <row r="111" spans="1:17" ht="23.1" customHeight="1">
      <c r="A111" s="26">
        <v>4</v>
      </c>
      <c r="B111" s="142" t="s">
        <v>7</v>
      </c>
      <c r="C111" s="23">
        <v>91111035</v>
      </c>
      <c r="D111" s="23">
        <v>23063342</v>
      </c>
      <c r="E111" s="54" t="s">
        <v>656</v>
      </c>
      <c r="F111" s="74">
        <v>5</v>
      </c>
      <c r="G111" s="74">
        <f t="shared" si="62"/>
        <v>0</v>
      </c>
      <c r="H111" s="74">
        <f t="shared" ref="H111:H119" si="68">IF(Q111&gt;=L111,J111,J111+L111+N111-Q111)</f>
        <v>0</v>
      </c>
      <c r="I111" s="75">
        <f t="shared" si="64"/>
        <v>0</v>
      </c>
      <c r="J111" s="16">
        <f>SUMIFS(สรุปยอดปัน!G:G,สรุปยอดปัน!E:E,'แผน 100%'!D111)</f>
        <v>0</v>
      </c>
      <c r="K111" s="75">
        <f t="shared" si="65"/>
        <v>0</v>
      </c>
      <c r="L111" s="16">
        <f>SUMIFS(สรุปยอดปัน!K:K,สรุปยอดปัน!I:I,'แผน 100%'!D111)</f>
        <v>0</v>
      </c>
      <c r="M111" s="76">
        <f t="shared" si="66"/>
        <v>0</v>
      </c>
      <c r="N111" s="76">
        <f>IFERROR(VLOOKUP(D111,'[1]makro '!$C:$E,3,FALSE),0)</f>
        <v>0</v>
      </c>
      <c r="P111" s="145" t="str">
        <f t="shared" si="51"/>
        <v>ไหล่บดTT</v>
      </c>
      <c r="Q111" s="146"/>
    </row>
    <row r="112" spans="1:17" ht="23.1" customHeight="1">
      <c r="A112" s="13">
        <v>5</v>
      </c>
      <c r="B112" s="13" t="s">
        <v>7</v>
      </c>
      <c r="C112" s="23">
        <v>91112058</v>
      </c>
      <c r="D112" s="23">
        <v>23063343</v>
      </c>
      <c r="E112" s="54" t="s">
        <v>661</v>
      </c>
      <c r="F112" s="74">
        <v>5</v>
      </c>
      <c r="G112" s="74">
        <f t="shared" si="62"/>
        <v>0</v>
      </c>
      <c r="H112" s="74">
        <f t="shared" si="68"/>
        <v>0</v>
      </c>
      <c r="I112" s="75">
        <f t="shared" si="64"/>
        <v>0</v>
      </c>
      <c r="J112" s="16">
        <f>SUMIFS(สรุปยอดปัน!G:G,สรุปยอดปัน!E:E,'แผน 100%'!D112)</f>
        <v>0</v>
      </c>
      <c r="K112" s="75">
        <f t="shared" si="65"/>
        <v>0</v>
      </c>
      <c r="L112" s="16">
        <f>SUMIFS(สรุปยอดปัน!K:K,สรุปยอดปัน!I:I,'แผน 100%'!D112)</f>
        <v>0</v>
      </c>
      <c r="M112" s="76">
        <f t="shared" si="66"/>
        <v>0</v>
      </c>
      <c r="N112" s="76">
        <f>IFERROR(VLOOKUP(D112,'[1]makro '!$C:$E,3,FALSE),0)</f>
        <v>0</v>
      </c>
      <c r="P112" s="145" t="str">
        <f t="shared" si="51"/>
        <v>สะโพกบดTT</v>
      </c>
      <c r="Q112" s="146"/>
    </row>
    <row r="113" spans="1:17" ht="23.1" customHeight="1">
      <c r="A113" s="13">
        <v>6</v>
      </c>
      <c r="B113" s="13" t="s">
        <v>7</v>
      </c>
      <c r="C113" s="23">
        <v>91119022</v>
      </c>
      <c r="D113" s="23">
        <v>23047038</v>
      </c>
      <c r="E113" s="54" t="s">
        <v>3220</v>
      </c>
      <c r="F113" s="74">
        <v>5</v>
      </c>
      <c r="G113" s="74">
        <f t="shared" si="62"/>
        <v>0</v>
      </c>
      <c r="H113" s="74">
        <f t="shared" si="68"/>
        <v>0</v>
      </c>
      <c r="I113" s="75">
        <f t="shared" si="64"/>
        <v>0</v>
      </c>
      <c r="J113" s="16">
        <f>SUMIFS(สรุปยอดปัน!G:G,สรุปยอดปัน!E:E,'แผน 100%'!D113)</f>
        <v>0</v>
      </c>
      <c r="K113" s="75">
        <f t="shared" si="65"/>
        <v>0</v>
      </c>
      <c r="L113" s="16">
        <f>SUMIFS(สรุปยอดปัน!K:K,สรุปยอดปัน!I:I,'แผน 100%'!D113)</f>
        <v>0</v>
      </c>
      <c r="M113" s="76">
        <f t="shared" si="66"/>
        <v>0</v>
      </c>
      <c r="N113" s="76">
        <f>IFERROR(VLOOKUP(D113,'[1]makro '!$C:$E,3,FALSE),0)</f>
        <v>0</v>
      </c>
      <c r="P113" s="145" t="str">
        <f t="shared" si="51"/>
        <v>หมูบดเบอร์ 1</v>
      </c>
      <c r="Q113" s="146"/>
    </row>
    <row r="114" spans="1:17" ht="23.1" customHeight="1">
      <c r="A114" s="13">
        <v>7</v>
      </c>
      <c r="B114" s="13" t="s">
        <v>7</v>
      </c>
      <c r="C114" s="23">
        <v>91119072</v>
      </c>
      <c r="D114" s="23">
        <v>23067918</v>
      </c>
      <c r="E114" s="54" t="s">
        <v>3221</v>
      </c>
      <c r="F114" s="74">
        <v>5</v>
      </c>
      <c r="G114" s="74">
        <f t="shared" si="62"/>
        <v>0</v>
      </c>
      <c r="H114" s="74">
        <f t="shared" si="68"/>
        <v>0</v>
      </c>
      <c r="I114" s="75">
        <f t="shared" si="64"/>
        <v>0</v>
      </c>
      <c r="J114" s="16">
        <f>SUMIFS(สรุปยอดปัน!G:G,สรุปยอดปัน!E:E,'แผน 100%'!D114)</f>
        <v>0</v>
      </c>
      <c r="K114" s="75">
        <f t="shared" si="65"/>
        <v>0</v>
      </c>
      <c r="L114" s="16">
        <f>SUMIFS(สรุปยอดปัน!K:K,สรุปยอดปัน!I:I,'แผน 100%'!D114)</f>
        <v>0</v>
      </c>
      <c r="M114" s="76">
        <f t="shared" si="66"/>
        <v>0</v>
      </c>
      <c r="N114" s="76">
        <f>IFERROR(VLOOKUP(D114,'[1]makro '!$C:$E,3,FALSE),0)</f>
        <v>0</v>
      </c>
      <c r="P114" s="145" t="str">
        <f t="shared" si="51"/>
        <v>หมูบดเกรด C (TT)</v>
      </c>
      <c r="Q114" s="146"/>
    </row>
    <row r="115" spans="1:17" ht="23.1" customHeight="1">
      <c r="A115" s="13">
        <v>8</v>
      </c>
      <c r="B115" s="13" t="s">
        <v>7</v>
      </c>
      <c r="C115" s="23">
        <v>91119008</v>
      </c>
      <c r="D115" s="23">
        <v>23015292</v>
      </c>
      <c r="E115" s="54" t="s">
        <v>3222</v>
      </c>
      <c r="F115" s="74">
        <v>5</v>
      </c>
      <c r="G115" s="74">
        <f t="shared" si="62"/>
        <v>0</v>
      </c>
      <c r="H115" s="74">
        <f t="shared" si="68"/>
        <v>0</v>
      </c>
      <c r="I115" s="75">
        <f t="shared" si="64"/>
        <v>0</v>
      </c>
      <c r="J115" s="16">
        <f>SUMIFS(สรุปยอดปัน!G:G,สรุปยอดปัน!E:E,'แผน 100%'!D115)</f>
        <v>0</v>
      </c>
      <c r="K115" s="75">
        <f t="shared" si="65"/>
        <v>0</v>
      </c>
      <c r="L115" s="16">
        <f>SUMIFS(สรุปยอดปัน!K:K,สรุปยอดปัน!I:I,'แผน 100%'!D115)</f>
        <v>0</v>
      </c>
      <c r="M115" s="76">
        <f t="shared" si="66"/>
        <v>0</v>
      </c>
      <c r="N115" s="76">
        <f>IFERROR(VLOOKUP(D115,'[1]makro '!$C:$E,3,FALSE),0)</f>
        <v>0</v>
      </c>
      <c r="P115" s="145" t="str">
        <f t="shared" si="51"/>
        <v>หมูบดปนมัน 10%(ทั่วไป)</v>
      </c>
      <c r="Q115" s="146"/>
    </row>
    <row r="116" spans="1:17" ht="23.1" customHeight="1">
      <c r="A116" s="26">
        <v>9</v>
      </c>
      <c r="B116" s="142" t="s">
        <v>7</v>
      </c>
      <c r="C116" s="23">
        <v>91123021</v>
      </c>
      <c r="D116" s="23">
        <v>23058258</v>
      </c>
      <c r="E116" s="54" t="s">
        <v>3223</v>
      </c>
      <c r="F116" s="74">
        <v>5</v>
      </c>
      <c r="G116" s="74">
        <f t="shared" si="62"/>
        <v>0</v>
      </c>
      <c r="H116" s="74">
        <f t="shared" si="68"/>
        <v>0</v>
      </c>
      <c r="I116" s="75">
        <f t="shared" si="64"/>
        <v>0</v>
      </c>
      <c r="J116" s="16">
        <f>SUMIFS(สรุปยอดปัน!G:G,สรุปยอดปัน!E:E,'แผน 100%'!D116)</f>
        <v>0</v>
      </c>
      <c r="K116" s="75">
        <f t="shared" si="65"/>
        <v>0</v>
      </c>
      <c r="L116" s="16">
        <f>SUMIFS(สรุปยอดปัน!K:K,สรุปยอดปัน!I:I,'แผน 100%'!D116)</f>
        <v>0</v>
      </c>
      <c r="M116" s="76">
        <f t="shared" si="66"/>
        <v>0</v>
      </c>
      <c r="N116" s="76">
        <f>IFERROR(VLOOKUP(D116,'[1]makro '!$C:$E,3,FALSE),0)</f>
        <v>0</v>
      </c>
      <c r="P116" s="145" t="str">
        <f t="shared" si="51"/>
        <v>มันหมูบด-CP</v>
      </c>
      <c r="Q116" s="146"/>
    </row>
    <row r="117" spans="1:17" ht="23.1" customHeight="1">
      <c r="A117" s="13">
        <v>10</v>
      </c>
      <c r="B117" s="142" t="s">
        <v>7</v>
      </c>
      <c r="C117" s="32">
        <v>91112203</v>
      </c>
      <c r="D117" s="32">
        <v>23015189</v>
      </c>
      <c r="E117" s="60" t="s">
        <v>132</v>
      </c>
      <c r="F117" s="77">
        <v>5</v>
      </c>
      <c r="G117" s="77">
        <f t="shared" si="62"/>
        <v>19</v>
      </c>
      <c r="H117" s="74">
        <f t="shared" si="68"/>
        <v>95</v>
      </c>
      <c r="I117" s="78">
        <f t="shared" si="64"/>
        <v>8</v>
      </c>
      <c r="J117" s="16">
        <f>SUMIFS(สรุปยอดปัน!G:G,สรุปยอดปัน!E:E,'แผน 100%'!D117)</f>
        <v>40</v>
      </c>
      <c r="K117" s="78">
        <f t="shared" si="65"/>
        <v>11</v>
      </c>
      <c r="L117" s="16">
        <f>SUMIFS(สรุปยอดปัน!K:K,สรุปยอดปัน!I:I,'แผน 100%'!D117)</f>
        <v>55</v>
      </c>
      <c r="M117" s="79">
        <f t="shared" si="66"/>
        <v>0</v>
      </c>
      <c r="N117" s="79">
        <f>IFERROR(VLOOKUP(D117,'[1]makro '!$C:$E,3,FALSE),0)</f>
        <v>0</v>
      </c>
      <c r="P117" s="145" t="str">
        <f t="shared" si="51"/>
        <v>เนื้อแดงหั่นชิ้น</v>
      </c>
      <c r="Q117" s="146"/>
    </row>
    <row r="118" spans="1:17" ht="23.1" customHeight="1">
      <c r="A118" s="26">
        <v>11</v>
      </c>
      <c r="B118" s="142" t="s">
        <v>7</v>
      </c>
      <c r="C118" s="32">
        <v>91112056</v>
      </c>
      <c r="D118" s="32">
        <v>23057699</v>
      </c>
      <c r="E118" s="60" t="s">
        <v>138</v>
      </c>
      <c r="F118" s="77">
        <v>5</v>
      </c>
      <c r="G118" s="77">
        <f t="shared" si="62"/>
        <v>0</v>
      </c>
      <c r="H118" s="74">
        <f t="shared" si="68"/>
        <v>0</v>
      </c>
      <c r="I118" s="78">
        <f t="shared" si="64"/>
        <v>0</v>
      </c>
      <c r="J118" s="16">
        <f>SUMIFS(สรุปยอดปัน!G:G,สรุปยอดปัน!E:E,'แผน 100%'!D118)</f>
        <v>0</v>
      </c>
      <c r="K118" s="78">
        <f t="shared" si="65"/>
        <v>0</v>
      </c>
      <c r="L118" s="16">
        <f>SUMIFS(สรุปยอดปัน!K:K,สรุปยอดปัน!I:I,'แผน 100%'!D118)</f>
        <v>0</v>
      </c>
      <c r="M118" s="79">
        <f t="shared" si="66"/>
        <v>0</v>
      </c>
      <c r="N118" s="79">
        <f>IFERROR(VLOOKUP(D118,'[1]makro '!$C:$E,3,FALSE),0)</f>
        <v>0</v>
      </c>
      <c r="P118" s="145" t="str">
        <f t="shared" si="51"/>
        <v>เนื้อแดงหั่นชิ้นTT</v>
      </c>
      <c r="Q118" s="146"/>
    </row>
    <row r="119" spans="1:17" ht="23.1" customHeight="1">
      <c r="A119" s="38">
        <v>12</v>
      </c>
      <c r="B119" s="142" t="s">
        <v>7</v>
      </c>
      <c r="C119" s="32">
        <v>91112119</v>
      </c>
      <c r="D119" s="32">
        <v>23095547</v>
      </c>
      <c r="E119" s="60" t="s">
        <v>804</v>
      </c>
      <c r="F119" s="77">
        <v>3</v>
      </c>
      <c r="G119" s="77">
        <f t="shared" si="62"/>
        <v>114</v>
      </c>
      <c r="H119" s="74">
        <f t="shared" si="68"/>
        <v>342</v>
      </c>
      <c r="I119" s="78">
        <f t="shared" si="64"/>
        <v>114</v>
      </c>
      <c r="J119" s="16">
        <f>SUMIFS(สรุปยอดปัน!G:G,สรุปยอดปัน!E:E,'แผน 100%'!D119)</f>
        <v>342</v>
      </c>
      <c r="K119" s="78">
        <f t="shared" si="65"/>
        <v>0</v>
      </c>
      <c r="L119" s="16">
        <f>SUMIFS(สรุปยอดปัน!K:K,สรุปยอดปัน!I:I,'แผน 100%'!D119)</f>
        <v>0</v>
      </c>
      <c r="M119" s="79">
        <f t="shared" si="66"/>
        <v>0</v>
      </c>
      <c r="N119" s="79">
        <f>IFERROR(VLOOKUP(D119,'[1]makro '!$C:$E,3,FALSE),0)</f>
        <v>0</v>
      </c>
      <c r="P119" s="145" t="s">
        <v>144</v>
      </c>
      <c r="Q119" s="146"/>
    </row>
    <row r="120" spans="1:17" ht="23.1" customHeight="1">
      <c r="A120" s="38"/>
      <c r="B120" s="38"/>
      <c r="C120" s="32"/>
      <c r="D120" s="32"/>
      <c r="E120" s="60"/>
      <c r="F120" s="77"/>
      <c r="G120" s="77"/>
      <c r="H120" s="77"/>
      <c r="I120" s="78"/>
      <c r="J120" s="16">
        <f>SUMIFS(สรุปยอดปัน!G:G,สรุปยอดปัน!E:E,'แผน 100%'!D120)</f>
        <v>0</v>
      </c>
      <c r="K120" s="78"/>
      <c r="L120" s="78"/>
      <c r="M120" s="79"/>
      <c r="N120" s="79">
        <f>IFERROR(VLOOKUP(D120,'[1]makro '!$C:$E,3,FALSE),0)</f>
        <v>0</v>
      </c>
      <c r="P120" s="145"/>
      <c r="Q120" s="146"/>
    </row>
    <row r="121" spans="1:17" s="11" customFormat="1" ht="45.95" customHeight="1" thickBot="1">
      <c r="A121" s="192" t="s">
        <v>3181</v>
      </c>
      <c r="B121" s="193"/>
      <c r="C121" s="193"/>
      <c r="D121" s="194"/>
      <c r="E121" s="122" t="s">
        <v>3202</v>
      </c>
      <c r="F121" s="195">
        <f ca="1">TODAY()</f>
        <v>46154</v>
      </c>
      <c r="G121" s="196"/>
      <c r="H121" s="197"/>
      <c r="I121" s="198" t="s">
        <v>3224</v>
      </c>
      <c r="J121" s="199"/>
      <c r="K121" s="199"/>
      <c r="L121" s="199"/>
      <c r="M121" s="199"/>
      <c r="N121" s="200"/>
      <c r="P121" s="147"/>
      <c r="Q121" s="146"/>
    </row>
    <row r="122" spans="1:17" ht="45.95" customHeight="1" thickBot="1">
      <c r="A122" s="205" t="s">
        <v>3185</v>
      </c>
      <c r="B122" s="205" t="s">
        <v>3</v>
      </c>
      <c r="C122" s="205" t="s">
        <v>3186</v>
      </c>
      <c r="D122" s="205" t="s">
        <v>3174</v>
      </c>
      <c r="E122" s="205" t="s">
        <v>3175</v>
      </c>
      <c r="F122" s="207" t="s">
        <v>3187</v>
      </c>
      <c r="G122" s="208"/>
      <c r="H122" s="209"/>
      <c r="I122" s="210" t="s">
        <v>3188</v>
      </c>
      <c r="J122" s="211"/>
      <c r="K122" s="212" t="s">
        <v>3189</v>
      </c>
      <c r="L122" s="213"/>
      <c r="M122" s="214" t="s">
        <v>3171</v>
      </c>
      <c r="N122" s="215"/>
      <c r="P122" s="145"/>
      <c r="Q122" s="146"/>
    </row>
    <row r="123" spans="1:17" ht="45.95" customHeight="1">
      <c r="A123" s="206"/>
      <c r="B123" s="206"/>
      <c r="C123" s="206"/>
      <c r="D123" s="206"/>
      <c r="E123" s="206"/>
      <c r="F123" s="118" t="s">
        <v>3190</v>
      </c>
      <c r="G123" s="118" t="s">
        <v>3191</v>
      </c>
      <c r="H123" s="118" t="s">
        <v>3192</v>
      </c>
      <c r="I123" s="119" t="s">
        <v>3191</v>
      </c>
      <c r="J123" s="119" t="s">
        <v>3192</v>
      </c>
      <c r="K123" s="120" t="s">
        <v>3191</v>
      </c>
      <c r="L123" s="120" t="s">
        <v>3192</v>
      </c>
      <c r="M123" s="120" t="s">
        <v>3191</v>
      </c>
      <c r="N123" s="120" t="s">
        <v>3192</v>
      </c>
      <c r="P123" s="145"/>
      <c r="Q123" s="146"/>
    </row>
    <row r="124" spans="1:17" ht="23.1" customHeight="1">
      <c r="A124" s="13">
        <v>1</v>
      </c>
      <c r="B124" s="13" t="s">
        <v>7</v>
      </c>
      <c r="C124" s="14">
        <v>91120248</v>
      </c>
      <c r="D124" s="14">
        <v>23095309</v>
      </c>
      <c r="E124" s="44" t="s">
        <v>598</v>
      </c>
      <c r="F124" s="71">
        <v>3</v>
      </c>
      <c r="G124" s="71">
        <f t="shared" ref="G124:G154" si="69">H124/F124</f>
        <v>1</v>
      </c>
      <c r="H124" s="74">
        <f t="shared" ref="H124:H130" si="70">IF(Q124&gt;=L124,J124,J124+L124+N124-Q124)</f>
        <v>3</v>
      </c>
      <c r="I124" s="72">
        <f t="shared" ref="I124:I154" si="71">J124/F124</f>
        <v>0</v>
      </c>
      <c r="J124" s="16">
        <f>SUMIFS(สรุปยอดปัน!G:G,สรุปยอดปัน!E:E,'แผน 100%'!D124)</f>
        <v>0</v>
      </c>
      <c r="K124" s="72">
        <f t="shared" ref="K124:K154" si="72">L124/F124</f>
        <v>1</v>
      </c>
      <c r="L124" s="16">
        <f>SUMIFS(สรุปยอดปัน!K:K,สรุปยอดปัน!I:I,'แผน 100%'!D124)</f>
        <v>3</v>
      </c>
      <c r="M124" s="73">
        <f t="shared" ref="M124:M154" si="73">N124/F124</f>
        <v>0</v>
      </c>
      <c r="N124" s="73">
        <f>IFERROR(VLOOKUP(D124,'[1]makro '!$C:$E,3,FALSE),0)</f>
        <v>0</v>
      </c>
      <c r="P124" s="145" t="str">
        <f t="shared" si="51"/>
        <v>ขาหมูเผาสไลซ์ SIS กก.ละ</v>
      </c>
      <c r="Q124" s="146"/>
    </row>
    <row r="125" spans="1:17" ht="23.1" customHeight="1">
      <c r="A125" s="26">
        <v>2</v>
      </c>
      <c r="B125" s="142" t="s">
        <v>7</v>
      </c>
      <c r="C125" s="23">
        <v>91120249</v>
      </c>
      <c r="D125" s="23">
        <v>23095543</v>
      </c>
      <c r="E125" s="52" t="s">
        <v>80</v>
      </c>
      <c r="F125" s="74">
        <v>3</v>
      </c>
      <c r="G125" s="74">
        <f t="shared" si="69"/>
        <v>24</v>
      </c>
      <c r="H125" s="74">
        <f t="shared" si="70"/>
        <v>72</v>
      </c>
      <c r="I125" s="75">
        <f t="shared" si="71"/>
        <v>24</v>
      </c>
      <c r="J125" s="16">
        <f>SUMIFS(สรุปยอดปัน!G:G,สรุปยอดปัน!E:E,'แผน 100%'!D125)</f>
        <v>72</v>
      </c>
      <c r="K125" s="75">
        <f t="shared" si="72"/>
        <v>0</v>
      </c>
      <c r="L125" s="16">
        <f>SUMIFS(สรุปยอดปัน!K:K,สรุปยอดปัน!I:I,'แผน 100%'!D125)</f>
        <v>0</v>
      </c>
      <c r="M125" s="76">
        <f t="shared" si="73"/>
        <v>0</v>
      </c>
      <c r="N125" s="76">
        <f>IFERROR(VLOOKUP(D125,'[1]makro '!$C:$E,3,FALSE),0)</f>
        <v>0</v>
      </c>
      <c r="P125" s="145" t="str">
        <f t="shared" si="51"/>
        <v>ซีพี ขาหมูเผาหั่นท่อน กก.ละ</v>
      </c>
      <c r="Q125" s="146"/>
    </row>
    <row r="126" spans="1:17" ht="23.1" customHeight="1">
      <c r="A126" s="13">
        <v>3</v>
      </c>
      <c r="B126" s="13" t="s">
        <v>7</v>
      </c>
      <c r="C126" s="23">
        <v>91120012</v>
      </c>
      <c r="D126" s="23">
        <v>23015309</v>
      </c>
      <c r="E126" s="52" t="s">
        <v>3225</v>
      </c>
      <c r="F126" s="74">
        <v>10</v>
      </c>
      <c r="G126" s="74">
        <f t="shared" si="69"/>
        <v>0</v>
      </c>
      <c r="H126" s="74">
        <f t="shared" si="70"/>
        <v>0</v>
      </c>
      <c r="I126" s="75">
        <f t="shared" si="71"/>
        <v>0</v>
      </c>
      <c r="J126" s="16">
        <f>SUMIFS(สรุปยอดปัน!G:G,สรุปยอดปัน!E:E,'แผน 100%'!D126)</f>
        <v>0</v>
      </c>
      <c r="K126" s="75">
        <f t="shared" si="72"/>
        <v>0</v>
      </c>
      <c r="L126" s="16">
        <f>SUMIFS(สรุปยอดปัน!K:K,สรุปยอดปัน!I:I,'แผน 100%'!D126)</f>
        <v>0</v>
      </c>
      <c r="M126" s="76">
        <f t="shared" si="73"/>
        <v>0</v>
      </c>
      <c r="N126" s="76">
        <f>IFERROR(VLOOKUP(D126,'[1]makro '!$C:$E,3,FALSE),0)</f>
        <v>0</v>
      </c>
      <c r="P126" s="145" t="str">
        <f t="shared" si="51"/>
        <v>ขาหมูเผาสไลด์</v>
      </c>
      <c r="Q126" s="146"/>
    </row>
    <row r="127" spans="1:17" ht="23.1" customHeight="1">
      <c r="A127" s="26">
        <v>4</v>
      </c>
      <c r="B127" s="142" t="s">
        <v>7</v>
      </c>
      <c r="C127" s="23">
        <v>91120055</v>
      </c>
      <c r="D127" s="23">
        <v>23019173</v>
      </c>
      <c r="E127" s="52" t="s">
        <v>84</v>
      </c>
      <c r="F127" s="74">
        <v>10</v>
      </c>
      <c r="G127" s="74">
        <f t="shared" si="69"/>
        <v>5.2</v>
      </c>
      <c r="H127" s="74">
        <f t="shared" si="70"/>
        <v>52</v>
      </c>
      <c r="I127" s="75">
        <f t="shared" si="71"/>
        <v>2</v>
      </c>
      <c r="J127" s="16">
        <f>SUMIFS(สรุปยอดปัน!G:G,สรุปยอดปัน!E:E,'แผน 100%'!D127)</f>
        <v>20</v>
      </c>
      <c r="K127" s="75">
        <f t="shared" si="72"/>
        <v>4</v>
      </c>
      <c r="L127" s="16">
        <f>SUMIFS(สรุปยอดปัน!K:K,สรุปยอดปัน!I:I,'แผน 100%'!D127)</f>
        <v>40</v>
      </c>
      <c r="M127" s="76">
        <f t="shared" si="73"/>
        <v>0</v>
      </c>
      <c r="N127" s="76">
        <f>IFERROR(VLOOKUP(D127,'[1]makro '!$C:$E,3,FALSE),0)</f>
        <v>0</v>
      </c>
      <c r="P127" s="145" t="str">
        <f t="shared" si="51"/>
        <v>ขาหลังเผาแบ่งคากิ</v>
      </c>
      <c r="Q127" s="146">
        <v>8</v>
      </c>
    </row>
    <row r="128" spans="1:17" ht="23.1" customHeight="1">
      <c r="A128" s="13">
        <v>5</v>
      </c>
      <c r="B128" s="13" t="s">
        <v>7</v>
      </c>
      <c r="C128" s="23">
        <v>91120054</v>
      </c>
      <c r="D128" s="23">
        <v>23019171</v>
      </c>
      <c r="E128" s="52" t="s">
        <v>74</v>
      </c>
      <c r="F128" s="74">
        <v>10</v>
      </c>
      <c r="G128" s="74">
        <f t="shared" si="69"/>
        <v>0</v>
      </c>
      <c r="H128" s="74">
        <f t="shared" si="70"/>
        <v>0</v>
      </c>
      <c r="I128" s="75">
        <f t="shared" si="71"/>
        <v>0</v>
      </c>
      <c r="J128" s="16">
        <f>SUMIFS(สรุปยอดปัน!G:G,สรุปยอดปัน!E:E,'แผน 100%'!D128)</f>
        <v>0</v>
      </c>
      <c r="K128" s="75">
        <f t="shared" si="72"/>
        <v>0</v>
      </c>
      <c r="L128" s="16">
        <f>SUMIFS(สรุปยอดปัน!K:K,สรุปยอดปัน!I:I,'แผน 100%'!D128)</f>
        <v>0</v>
      </c>
      <c r="M128" s="76">
        <f t="shared" si="73"/>
        <v>0</v>
      </c>
      <c r="N128" s="76">
        <f>IFERROR(VLOOKUP(D128,'[1]makro '!$C:$E,3,FALSE),0)</f>
        <v>0</v>
      </c>
      <c r="P128" s="145" t="str">
        <f t="shared" si="51"/>
        <v>ขาหน้าเผาแบ่งคากิ</v>
      </c>
      <c r="Q128" s="146"/>
    </row>
    <row r="129" spans="1:17" ht="23.1" customHeight="1">
      <c r="A129" s="26">
        <v>6</v>
      </c>
      <c r="B129" s="142" t="s">
        <v>7</v>
      </c>
      <c r="C129" s="23">
        <v>91120007</v>
      </c>
      <c r="D129" s="23">
        <v>23015303</v>
      </c>
      <c r="E129" s="52" t="s">
        <v>82</v>
      </c>
      <c r="F129" s="74">
        <v>10</v>
      </c>
      <c r="G129" s="74">
        <f t="shared" si="69"/>
        <v>0</v>
      </c>
      <c r="H129" s="74">
        <f t="shared" si="70"/>
        <v>0</v>
      </c>
      <c r="I129" s="75">
        <f t="shared" si="71"/>
        <v>0</v>
      </c>
      <c r="J129" s="16">
        <f>SUMIFS(สรุปยอดปัน!G:G,สรุปยอดปัน!E:E,'แผน 100%'!D129)</f>
        <v>0</v>
      </c>
      <c r="K129" s="75">
        <f t="shared" si="72"/>
        <v>0</v>
      </c>
      <c r="L129" s="16">
        <f>SUMIFS(สรุปยอดปัน!K:K,สรุปยอดปัน!I:I,'แผน 100%'!D129)</f>
        <v>0</v>
      </c>
      <c r="M129" s="76">
        <f t="shared" si="73"/>
        <v>0</v>
      </c>
      <c r="N129" s="76">
        <f>IFERROR(VLOOKUP(D129,'[1]makro '!$C:$E,3,FALSE),0)</f>
        <v>0</v>
      </c>
      <c r="P129" s="145" t="str">
        <f t="shared" si="51"/>
        <v>ขาหลังเผา ตัดคากิ (Grilled Hock)</v>
      </c>
      <c r="Q129" s="146"/>
    </row>
    <row r="130" spans="1:17" ht="23.1" customHeight="1">
      <c r="A130" s="13">
        <v>7</v>
      </c>
      <c r="B130" s="13" t="s">
        <v>7</v>
      </c>
      <c r="C130" s="23">
        <v>91120223</v>
      </c>
      <c r="D130" s="23">
        <v>23082483</v>
      </c>
      <c r="E130" s="52" t="s">
        <v>3226</v>
      </c>
      <c r="F130" s="74">
        <v>13</v>
      </c>
      <c r="G130" s="74">
        <f t="shared" si="69"/>
        <v>0</v>
      </c>
      <c r="H130" s="74">
        <f t="shared" si="70"/>
        <v>0</v>
      </c>
      <c r="I130" s="75">
        <f t="shared" si="71"/>
        <v>0</v>
      </c>
      <c r="J130" s="16">
        <f>SUMIFS(สรุปยอดปัน!G:G,สรุปยอดปัน!E:E,'แผน 100%'!D130)</f>
        <v>0</v>
      </c>
      <c r="K130" s="75">
        <f t="shared" si="72"/>
        <v>0</v>
      </c>
      <c r="L130" s="16">
        <f>SUMIFS(สรุปยอดปัน!K:K,สรุปยอดปัน!I:I,'แผน 100%'!D130)</f>
        <v>0</v>
      </c>
      <c r="M130" s="76">
        <f t="shared" si="73"/>
        <v>0</v>
      </c>
      <c r="N130" s="76">
        <f>IFERROR(VLOOKUP(D130,'[1]makro '!$C:$E,3,FALSE),0)</f>
        <v>0</v>
      </c>
      <c r="P130" s="145" t="str">
        <f t="shared" si="51"/>
        <v>ขาหลังเผาแบ่ง 3 ท่อน</v>
      </c>
      <c r="Q130" s="146"/>
    </row>
    <row r="131" spans="1:17" ht="23.1" customHeight="1">
      <c r="A131" s="26">
        <v>8</v>
      </c>
      <c r="B131" s="142" t="s">
        <v>7</v>
      </c>
      <c r="C131" s="23">
        <v>91120018</v>
      </c>
      <c r="D131" s="23">
        <v>23000165</v>
      </c>
      <c r="E131" s="52" t="s">
        <v>3227</v>
      </c>
      <c r="F131" s="74">
        <v>5</v>
      </c>
      <c r="G131" s="74">
        <f t="shared" ref="G131:G134" si="74">H131/F131</f>
        <v>0</v>
      </c>
      <c r="H131" s="74">
        <f t="shared" ref="H131:H134" si="75">IF(Q131&gt;=L131,J131,J131+L131+N131-Q131)</f>
        <v>0</v>
      </c>
      <c r="I131" s="75">
        <f t="shared" ref="I131:I134" si="76">J131/F131</f>
        <v>0</v>
      </c>
      <c r="J131" s="16">
        <f>SUMIFS(สรุปยอดปัน!G:G,สรุปยอดปัน!E:E,'แผน 100%'!D131)</f>
        <v>0</v>
      </c>
      <c r="K131" s="75">
        <f t="shared" ref="K131:K134" si="77">L131/F131</f>
        <v>0</v>
      </c>
      <c r="L131" s="16">
        <f>SUMIFS(สรุปยอดปัน!K:K,สรุปยอดปัน!I:I,'แผน 100%'!D131)</f>
        <v>0</v>
      </c>
      <c r="M131" s="76"/>
      <c r="N131" s="76">
        <f>IFERROR(VLOOKUP(D131,'[1]makro '!$C:$E,3,FALSE),0)</f>
        <v>0</v>
      </c>
      <c r="P131" s="145" t="str">
        <f t="shared" si="51"/>
        <v>คากิ (ข้อสอง)</v>
      </c>
      <c r="Q131" s="146"/>
    </row>
    <row r="132" spans="1:17" ht="23.1" customHeight="1">
      <c r="A132" s="13">
        <v>9</v>
      </c>
      <c r="B132" s="13" t="s">
        <v>7</v>
      </c>
      <c r="C132" s="23">
        <v>91120017</v>
      </c>
      <c r="D132" s="23">
        <v>23014036</v>
      </c>
      <c r="E132" s="52" t="s">
        <v>90</v>
      </c>
      <c r="F132" s="74">
        <v>5</v>
      </c>
      <c r="G132" s="74">
        <f t="shared" si="74"/>
        <v>0</v>
      </c>
      <c r="H132" s="74">
        <f t="shared" si="75"/>
        <v>0</v>
      </c>
      <c r="I132" s="75">
        <f t="shared" si="76"/>
        <v>0</v>
      </c>
      <c r="J132" s="16">
        <f>SUMIFS(สรุปยอดปัน!G:G,สรุปยอดปัน!E:E,'แผน 100%'!D132)</f>
        <v>0</v>
      </c>
      <c r="K132" s="75">
        <f t="shared" si="77"/>
        <v>131</v>
      </c>
      <c r="L132" s="16">
        <f>SUMIFS(สรุปยอดปัน!K:K,สรุปยอดปัน!I:I,'แผน 100%'!D132)</f>
        <v>655</v>
      </c>
      <c r="M132" s="76">
        <f t="shared" si="73"/>
        <v>0</v>
      </c>
      <c r="N132" s="76">
        <f>IFERROR(VLOOKUP(D132,'[1]makro '!$C:$E,3,FALSE),0)</f>
        <v>0</v>
      </c>
      <c r="P132" s="145" t="str">
        <f t="shared" si="51"/>
        <v>คากิเผา</v>
      </c>
      <c r="Q132" s="146">
        <f>300+376</f>
        <v>676</v>
      </c>
    </row>
    <row r="133" spans="1:17" ht="23.1" customHeight="1">
      <c r="A133" s="26">
        <v>10</v>
      </c>
      <c r="B133" s="142" t="s">
        <v>7</v>
      </c>
      <c r="C133" s="23">
        <v>91121006</v>
      </c>
      <c r="D133" s="23">
        <v>23015327</v>
      </c>
      <c r="E133" s="52" t="s">
        <v>120</v>
      </c>
      <c r="F133" s="74">
        <v>5</v>
      </c>
      <c r="G133" s="74">
        <f t="shared" si="74"/>
        <v>0</v>
      </c>
      <c r="H133" s="74">
        <f t="shared" si="75"/>
        <v>0</v>
      </c>
      <c r="I133" s="75">
        <f t="shared" si="76"/>
        <v>0</v>
      </c>
      <c r="J133" s="16">
        <f>SUMIFS(สรุปยอดปัน!G:G,สรุปยอดปัน!E:E,'แผน 100%'!D133)</f>
        <v>0</v>
      </c>
      <c r="K133" s="75">
        <f t="shared" si="77"/>
        <v>0</v>
      </c>
      <c r="L133" s="16">
        <f>SUMIFS(สรุปยอดปัน!K:K,สรุปยอดปัน!I:I,'แผน 100%'!D133)</f>
        <v>0</v>
      </c>
      <c r="M133" s="76">
        <f t="shared" si="73"/>
        <v>0</v>
      </c>
      <c r="N133" s="76">
        <f>IFERROR(VLOOKUP(D133,'[1]makro '!$C:$E,3,FALSE),0)</f>
        <v>0</v>
      </c>
      <c r="P133" s="145" t="str">
        <f t="shared" si="51"/>
        <v>หน้ากากหมูเผา</v>
      </c>
      <c r="Q133" s="146"/>
    </row>
    <row r="134" spans="1:17" ht="23.1" customHeight="1">
      <c r="A134" s="13">
        <v>11</v>
      </c>
      <c r="B134" s="13" t="s">
        <v>7</v>
      </c>
      <c r="C134" s="23">
        <v>91121112</v>
      </c>
      <c r="D134" s="23">
        <v>23095552</v>
      </c>
      <c r="E134" s="52" t="s">
        <v>123</v>
      </c>
      <c r="F134" s="74">
        <v>3</v>
      </c>
      <c r="G134" s="74">
        <f t="shared" si="74"/>
        <v>1</v>
      </c>
      <c r="H134" s="74">
        <f t="shared" si="75"/>
        <v>3</v>
      </c>
      <c r="I134" s="75">
        <f t="shared" si="76"/>
        <v>1</v>
      </c>
      <c r="J134" s="16">
        <f>SUMIFS(สรุปยอดปัน!G:G,สรุปยอดปัน!E:E,'แผน 100%'!D134)</f>
        <v>3</v>
      </c>
      <c r="K134" s="75">
        <f t="shared" si="77"/>
        <v>0</v>
      </c>
      <c r="L134" s="16">
        <f>SUMIFS(สรุปยอดปัน!K:K,สรุปยอดปัน!I:I,'แผน 100%'!D134)</f>
        <v>0</v>
      </c>
      <c r="M134" s="76">
        <f t="shared" si="73"/>
        <v>0</v>
      </c>
      <c r="N134" s="76">
        <f>IFERROR(VLOOKUP(D134,'[1]makro '!$C:$E,3,FALSE),0)</f>
        <v>0</v>
      </c>
      <c r="P134" s="145" t="str">
        <f t="shared" si="51"/>
        <v>หน้ากากหมูสไลด์ (SIS) กก. ละ</v>
      </c>
      <c r="Q134" s="146"/>
    </row>
    <row r="135" spans="1:17" ht="23.1" customHeight="1">
      <c r="A135" s="26"/>
      <c r="B135" s="142"/>
      <c r="C135" s="23"/>
      <c r="D135" s="23"/>
      <c r="E135" s="54"/>
      <c r="F135" s="74"/>
      <c r="G135" s="74"/>
      <c r="H135" s="74"/>
      <c r="I135" s="75"/>
      <c r="J135" s="16">
        <f>SUMIFS(สรุปยอดปัน!G:G,สรุปยอดปัน!E:E,'แผน 100%'!D135)</f>
        <v>0</v>
      </c>
      <c r="K135" s="75"/>
      <c r="L135" s="16">
        <f>SUMIFS(สรุปยอดปัน!K:K,สรุปยอดปัน!I:I,'แผน 100%'!D135)</f>
        <v>0</v>
      </c>
      <c r="M135" s="76"/>
      <c r="N135" s="76">
        <f>IFERROR(VLOOKUP(D135,'[1]makro '!$C:$E,3,FALSE),0)</f>
        <v>0</v>
      </c>
      <c r="P135" s="145">
        <f t="shared" si="51"/>
        <v>0</v>
      </c>
      <c r="Q135" s="146"/>
    </row>
    <row r="136" spans="1:17" ht="23.1" customHeight="1">
      <c r="A136" s="26">
        <v>12</v>
      </c>
      <c r="B136" s="142" t="s">
        <v>7</v>
      </c>
      <c r="C136" s="26">
        <v>91120155</v>
      </c>
      <c r="D136" s="23">
        <v>23063196</v>
      </c>
      <c r="E136" s="54" t="s">
        <v>594</v>
      </c>
      <c r="F136" s="74">
        <v>5</v>
      </c>
      <c r="G136" s="80">
        <f t="shared" si="69"/>
        <v>3</v>
      </c>
      <c r="H136" s="74">
        <f t="shared" ref="H136:H137" si="78">IF(Q136&gt;=L136,J136,J136+L136+N136-Q136)</f>
        <v>15</v>
      </c>
      <c r="I136" s="75">
        <f t="shared" si="71"/>
        <v>0</v>
      </c>
      <c r="J136" s="16">
        <f>SUMIFS(สรุปยอดปัน!G:G,สรุปยอดปัน!E:E,'แผน 100%'!D136)</f>
        <v>0</v>
      </c>
      <c r="K136" s="75">
        <f t="shared" si="72"/>
        <v>3</v>
      </c>
      <c r="L136" s="16">
        <f>SUMIFS(สรุปยอดปัน!K:K,สรุปยอดปัน!I:I,'แผน 100%'!D136)</f>
        <v>15</v>
      </c>
      <c r="M136" s="76">
        <f t="shared" si="73"/>
        <v>0</v>
      </c>
      <c r="N136" s="76">
        <f>IFERROR(VLOOKUP(D136,'[1]makro '!$C:$E,3,FALSE),0)</f>
        <v>0</v>
      </c>
      <c r="P136" s="145" t="str">
        <f t="shared" si="51"/>
        <v>ขาหน้าเผาTT</v>
      </c>
      <c r="Q136" s="146"/>
    </row>
    <row r="137" spans="1:17" ht="23.1" customHeight="1">
      <c r="A137" s="26">
        <v>13</v>
      </c>
      <c r="B137" s="142" t="s">
        <v>7</v>
      </c>
      <c r="C137" s="26">
        <v>91120156</v>
      </c>
      <c r="D137" s="26">
        <v>23063197</v>
      </c>
      <c r="E137" s="81" t="s">
        <v>88</v>
      </c>
      <c r="F137" s="80">
        <v>5</v>
      </c>
      <c r="G137" s="80">
        <f t="shared" si="69"/>
        <v>17</v>
      </c>
      <c r="H137" s="74">
        <f t="shared" si="78"/>
        <v>85</v>
      </c>
      <c r="I137" s="75">
        <f t="shared" si="71"/>
        <v>12</v>
      </c>
      <c r="J137" s="16">
        <f>SUMIFS(สรุปยอดปัน!G:G,สรุปยอดปัน!E:E,'แผน 100%'!D137)</f>
        <v>60</v>
      </c>
      <c r="K137" s="75">
        <f t="shared" si="72"/>
        <v>20</v>
      </c>
      <c r="L137" s="16">
        <f>SUMIFS(สรุปยอดปัน!K:K,สรุปยอดปัน!I:I,'แผน 100%'!D137)</f>
        <v>100</v>
      </c>
      <c r="M137" s="76">
        <f t="shared" si="73"/>
        <v>0</v>
      </c>
      <c r="N137" s="76">
        <f>IFERROR(VLOOKUP(D137,'[1]makro '!$C:$E,3,FALSE),0)</f>
        <v>0</v>
      </c>
      <c r="P137" s="145" t="str">
        <f t="shared" ref="P137:P217" si="79">E137</f>
        <v>ขาหลังเผาTT</v>
      </c>
      <c r="Q137" s="146">
        <f>24+51</f>
        <v>75</v>
      </c>
    </row>
    <row r="138" spans="1:17" ht="23.1" customHeight="1">
      <c r="A138" s="26"/>
      <c r="B138" s="142"/>
      <c r="C138" s="23"/>
      <c r="D138" s="23"/>
      <c r="E138" s="54"/>
      <c r="F138" s="74"/>
      <c r="G138" s="74"/>
      <c r="H138" s="74"/>
      <c r="I138" s="75"/>
      <c r="J138" s="16">
        <f>SUMIFS(สรุปยอดปัน!G:G,สรุปยอดปัน!E:E,'แผน 100%'!D138)</f>
        <v>0</v>
      </c>
      <c r="K138" s="75"/>
      <c r="L138" s="16">
        <f>SUMIFS(สรุปยอดปัน!K:K,สรุปยอดปัน!I:I,'แผน 100%'!D138)</f>
        <v>0</v>
      </c>
      <c r="M138" s="76"/>
      <c r="N138" s="76">
        <f>IFERROR(VLOOKUP(D138,'[1]makro '!$C:$E,3,FALSE),0)</f>
        <v>0</v>
      </c>
      <c r="P138" s="145">
        <f t="shared" si="79"/>
        <v>0</v>
      </c>
      <c r="Q138" s="146"/>
    </row>
    <row r="139" spans="1:17" ht="23.1" customHeight="1">
      <c r="A139" s="26">
        <v>14</v>
      </c>
      <c r="B139" s="142" t="s">
        <v>7</v>
      </c>
      <c r="C139" s="23">
        <v>91121005</v>
      </c>
      <c r="D139" s="23">
        <v>23000175</v>
      </c>
      <c r="E139" s="54" t="s">
        <v>636</v>
      </c>
      <c r="F139" s="74">
        <v>5</v>
      </c>
      <c r="G139" s="74">
        <f t="shared" si="69"/>
        <v>1</v>
      </c>
      <c r="H139" s="74">
        <f t="shared" ref="H139:H146" si="80">IF(Q139&gt;=L139,J139,J139+L139+N139-Q139)</f>
        <v>5</v>
      </c>
      <c r="I139" s="75">
        <f t="shared" si="71"/>
        <v>0</v>
      </c>
      <c r="J139" s="16">
        <f>SUMIFS(สรุปยอดปัน!G:G,สรุปยอดปัน!E:E,'แผน 100%'!D139)</f>
        <v>0</v>
      </c>
      <c r="K139" s="75">
        <f t="shared" si="72"/>
        <v>1</v>
      </c>
      <c r="L139" s="16">
        <f>SUMIFS(สรุปยอดปัน!K:K,สรุปยอดปัน!I:I,'แผน 100%'!D139)</f>
        <v>5</v>
      </c>
      <c r="M139" s="76">
        <f t="shared" si="73"/>
        <v>0</v>
      </c>
      <c r="N139" s="76">
        <f>IFERROR(VLOOKUP(D139,'[1]makro '!$C:$E,3,FALSE),0)</f>
        <v>0</v>
      </c>
      <c r="P139" s="145" t="str">
        <f t="shared" si="79"/>
        <v>หน้ากากหมู</v>
      </c>
      <c r="Q139" s="146"/>
    </row>
    <row r="140" spans="1:17" ht="23.1" customHeight="1">
      <c r="A140" s="26">
        <v>15</v>
      </c>
      <c r="B140" s="142" t="s">
        <v>7</v>
      </c>
      <c r="C140" s="23">
        <v>91121008</v>
      </c>
      <c r="D140" s="23">
        <v>23000172</v>
      </c>
      <c r="E140" s="54" t="s">
        <v>112</v>
      </c>
      <c r="F140" s="74">
        <v>2</v>
      </c>
      <c r="G140" s="74">
        <f t="shared" si="69"/>
        <v>0</v>
      </c>
      <c r="H140" s="74">
        <f t="shared" si="80"/>
        <v>0</v>
      </c>
      <c r="I140" s="75">
        <f t="shared" si="71"/>
        <v>0</v>
      </c>
      <c r="J140" s="16">
        <f>SUMIFS(สรุปยอดปัน!G:G,สรุปยอดปัน!E:E,'แผน 100%'!D140)</f>
        <v>0</v>
      </c>
      <c r="K140" s="75">
        <f t="shared" si="72"/>
        <v>0</v>
      </c>
      <c r="L140" s="16">
        <f>SUMIFS(สรุปยอดปัน!K:K,สรุปยอดปัน!I:I,'แผน 100%'!D140)</f>
        <v>0</v>
      </c>
      <c r="M140" s="76">
        <f t="shared" si="73"/>
        <v>0</v>
      </c>
      <c r="N140" s="76">
        <f>IFERROR(VLOOKUP(D140,'[1]makro '!$C:$E,3,FALSE),0)</f>
        <v>0</v>
      </c>
      <c r="P140" s="145" t="str">
        <f t="shared" si="79"/>
        <v>ลิ้นหมู</v>
      </c>
      <c r="Q140" s="146"/>
    </row>
    <row r="141" spans="1:17" ht="23.1" customHeight="1">
      <c r="A141" s="26">
        <v>16</v>
      </c>
      <c r="B141" s="142" t="s">
        <v>7</v>
      </c>
      <c r="C141" s="26">
        <v>91121078</v>
      </c>
      <c r="D141" s="26">
        <v>23066316</v>
      </c>
      <c r="E141" s="81" t="s">
        <v>580</v>
      </c>
      <c r="F141" s="80">
        <v>3</v>
      </c>
      <c r="G141" s="80">
        <f t="shared" si="69"/>
        <v>0</v>
      </c>
      <c r="H141" s="74">
        <f t="shared" si="80"/>
        <v>0</v>
      </c>
      <c r="I141" s="75">
        <f t="shared" si="71"/>
        <v>0</v>
      </c>
      <c r="J141" s="16">
        <f>SUMIFS(สรุปยอดปัน!G:G,สรุปยอดปัน!E:E,'แผน 100%'!D141)</f>
        <v>0</v>
      </c>
      <c r="K141" s="75">
        <f t="shared" si="72"/>
        <v>0</v>
      </c>
      <c r="L141" s="16">
        <f>SUMIFS(สรุปยอดปัน!K:K,สรุปยอดปัน!I:I,'แผน 100%'!D141)</f>
        <v>0</v>
      </c>
      <c r="M141" s="76">
        <f t="shared" si="73"/>
        <v>0</v>
      </c>
      <c r="N141" s="76">
        <f>IFERROR(VLOOKUP(D141,'[1]makro '!$C:$E,3,FALSE),0)</f>
        <v>0</v>
      </c>
      <c r="P141" s="145" t="str">
        <f t="shared" si="79"/>
        <v>กระโหลกหมูเลาะ</v>
      </c>
      <c r="Q141" s="146"/>
    </row>
    <row r="142" spans="1:17" ht="23.1" customHeight="1">
      <c r="A142" s="26">
        <v>17</v>
      </c>
      <c r="B142" s="142" t="s">
        <v>7</v>
      </c>
      <c r="C142" s="26">
        <v>91120198</v>
      </c>
      <c r="D142" s="26">
        <v>23072463</v>
      </c>
      <c r="E142" s="81" t="s">
        <v>76</v>
      </c>
      <c r="F142" s="80">
        <v>5</v>
      </c>
      <c r="G142" s="80">
        <f t="shared" si="69"/>
        <v>3</v>
      </c>
      <c r="H142" s="74">
        <f t="shared" si="80"/>
        <v>15</v>
      </c>
      <c r="I142" s="75">
        <f t="shared" si="71"/>
        <v>1</v>
      </c>
      <c r="J142" s="16">
        <f>SUMIFS(สรุปยอดปัน!G:G,สรุปยอดปัน!E:E,'แผน 100%'!D142)</f>
        <v>5</v>
      </c>
      <c r="K142" s="75">
        <f t="shared" si="72"/>
        <v>23</v>
      </c>
      <c r="L142" s="16">
        <f>SUMIFS(สรุปยอดปัน!K:K,สรุปยอดปัน!I:I,'แผน 100%'!D142)</f>
        <v>115</v>
      </c>
      <c r="M142" s="76">
        <f t="shared" si="73"/>
        <v>0</v>
      </c>
      <c r="N142" s="76">
        <f>IFERROR(VLOOKUP(D142,'[1]makro '!$C:$E,3,FALSE),0)</f>
        <v>0</v>
      </c>
      <c r="P142" s="145" t="str">
        <f t="shared" si="79"/>
        <v>ขาหมูเลาะติดหนัง</v>
      </c>
      <c r="Q142" s="146">
        <v>105</v>
      </c>
    </row>
    <row r="143" spans="1:17" ht="23.1" customHeight="1">
      <c r="A143" s="26">
        <v>18</v>
      </c>
      <c r="B143" s="142" t="s">
        <v>7</v>
      </c>
      <c r="C143" s="26">
        <v>94097</v>
      </c>
      <c r="D143" s="26">
        <v>23000168</v>
      </c>
      <c r="E143" s="81" t="s">
        <v>71</v>
      </c>
      <c r="F143" s="80">
        <v>5</v>
      </c>
      <c r="G143" s="80">
        <f t="shared" si="69"/>
        <v>5</v>
      </c>
      <c r="H143" s="74">
        <f t="shared" si="80"/>
        <v>25</v>
      </c>
      <c r="I143" s="75">
        <f t="shared" si="71"/>
        <v>0</v>
      </c>
      <c r="J143" s="16">
        <f>SUMIFS(สรุปยอดปัน!G:G,สรุปยอดปัน!E:E,'แผน 100%'!D143)</f>
        <v>0</v>
      </c>
      <c r="K143" s="75">
        <f t="shared" si="72"/>
        <v>5</v>
      </c>
      <c r="L143" s="16">
        <f>SUMIFS(สรุปยอดปัน!K:K,สรุปยอดปัน!I:I,'แผน 100%'!D143)</f>
        <v>25</v>
      </c>
      <c r="M143" s="76">
        <f t="shared" si="73"/>
        <v>0</v>
      </c>
      <c r="N143" s="76">
        <f>IFERROR(VLOOKUP(D143,'[1]makro '!$C:$E,3,FALSE),0)</f>
        <v>0</v>
      </c>
      <c r="P143" s="145" t="str">
        <f t="shared" si="79"/>
        <v>เนื้อขาเลาะ</v>
      </c>
      <c r="Q143" s="146"/>
    </row>
    <row r="144" spans="1:17" ht="20.25">
      <c r="A144" s="26">
        <v>19</v>
      </c>
      <c r="B144" s="142" t="s">
        <v>7</v>
      </c>
      <c r="C144" s="26">
        <v>91120023</v>
      </c>
      <c r="D144" s="26">
        <v>23000167</v>
      </c>
      <c r="E144" s="81" t="s">
        <v>54</v>
      </c>
      <c r="F144" s="80">
        <v>5</v>
      </c>
      <c r="G144" s="80">
        <f t="shared" si="69"/>
        <v>48.8</v>
      </c>
      <c r="H144" s="74">
        <f t="shared" si="80"/>
        <v>244</v>
      </c>
      <c r="I144" s="75">
        <f t="shared" si="71"/>
        <v>0</v>
      </c>
      <c r="J144" s="16">
        <f>SUMIFS(สรุปยอดปัน!G:G,สรุปยอดปัน!E:E,'แผน 100%'!D144)</f>
        <v>0</v>
      </c>
      <c r="K144" s="75">
        <f t="shared" si="72"/>
        <v>215</v>
      </c>
      <c r="L144" s="16">
        <f>SUMIFS(สรุปยอดปัน!K:K,สรุปยอดปัน!I:I,'แผน 100%'!D144)</f>
        <v>1075</v>
      </c>
      <c r="M144" s="76">
        <f t="shared" si="73"/>
        <v>0</v>
      </c>
      <c r="N144" s="76">
        <f>IFERROR(VLOOKUP(D144,'[1]makro '!$C:$E,3,FALSE),0)</f>
        <v>0</v>
      </c>
      <c r="P144" s="145" t="str">
        <f t="shared" si="79"/>
        <v>กระดูกขาเลาะ</v>
      </c>
      <c r="Q144" s="146">
        <f>60+771</f>
        <v>831</v>
      </c>
    </row>
    <row r="145" spans="1:17" ht="23.1" customHeight="1">
      <c r="A145" s="26">
        <v>20</v>
      </c>
      <c r="B145" s="142" t="s">
        <v>7</v>
      </c>
      <c r="C145" s="23">
        <v>91125081</v>
      </c>
      <c r="D145" s="23">
        <v>23071823</v>
      </c>
      <c r="E145" s="54" t="s">
        <v>632</v>
      </c>
      <c r="F145" s="74">
        <v>5</v>
      </c>
      <c r="G145" s="74">
        <f t="shared" si="69"/>
        <v>0</v>
      </c>
      <c r="H145" s="74">
        <f t="shared" si="80"/>
        <v>0</v>
      </c>
      <c r="I145" s="75">
        <f t="shared" si="71"/>
        <v>0</v>
      </c>
      <c r="J145" s="16">
        <f>SUMIFS(สรุปยอดปัน!G:G,สรุปยอดปัน!E:E,'แผน 100%'!D145)</f>
        <v>0</v>
      </c>
      <c r="K145" s="75">
        <f t="shared" si="72"/>
        <v>0</v>
      </c>
      <c r="L145" s="16">
        <f>SUMIFS(สรุปยอดปัน!K:K,สรุปยอดปัน!I:I,'แผน 100%'!D145)</f>
        <v>0</v>
      </c>
      <c r="M145" s="76">
        <f t="shared" si="73"/>
        <v>0</v>
      </c>
      <c r="N145" s="76">
        <f>IFERROR(VLOOKUP(D145,'[1]makro '!$C:$E,3,FALSE),0)</f>
        <v>0</v>
      </c>
      <c r="P145" s="145" t="str">
        <f t="shared" si="79"/>
        <v>หนังขาหมู</v>
      </c>
      <c r="Q145" s="146"/>
    </row>
    <row r="146" spans="1:17" ht="23.1" customHeight="1">
      <c r="A146" s="26">
        <v>21</v>
      </c>
      <c r="B146" s="142" t="s">
        <v>7</v>
      </c>
      <c r="C146" s="23">
        <v>91120016</v>
      </c>
      <c r="D146" s="23">
        <v>23015313</v>
      </c>
      <c r="E146" s="54" t="s">
        <v>92</v>
      </c>
      <c r="F146" s="74">
        <v>5</v>
      </c>
      <c r="G146" s="74">
        <f t="shared" si="69"/>
        <v>0</v>
      </c>
      <c r="H146" s="74">
        <f t="shared" si="80"/>
        <v>0</v>
      </c>
      <c r="I146" s="75">
        <f t="shared" si="71"/>
        <v>0</v>
      </c>
      <c r="J146" s="16">
        <f>SUMIFS(สรุปยอดปัน!G:G,สรุปยอดปัน!E:E,'แผน 100%'!D146)</f>
        <v>0</v>
      </c>
      <c r="K146" s="75">
        <f t="shared" si="72"/>
        <v>2</v>
      </c>
      <c r="L146" s="16">
        <f>SUMIFS(สรุปยอดปัน!K:K,สรุปยอดปัน!I:I,'แผน 100%'!D146)</f>
        <v>10</v>
      </c>
      <c r="M146" s="76">
        <f t="shared" si="73"/>
        <v>0</v>
      </c>
      <c r="N146" s="76">
        <f>IFERROR(VLOOKUP(D146,'[1]makro '!$C:$E,3,FALSE),0)</f>
        <v>0</v>
      </c>
      <c r="P146" s="145" t="str">
        <f t="shared" si="79"/>
        <v>คากิ</v>
      </c>
      <c r="Q146" s="146">
        <f>23+60</f>
        <v>83</v>
      </c>
    </row>
    <row r="147" spans="1:17" ht="23.1" customHeight="1">
      <c r="A147" s="26"/>
      <c r="B147" s="142"/>
      <c r="C147" s="23"/>
      <c r="D147" s="23"/>
      <c r="E147" s="54"/>
      <c r="F147" s="74"/>
      <c r="G147" s="74"/>
      <c r="H147" s="74"/>
      <c r="I147" s="75"/>
      <c r="J147" s="16">
        <f>SUMIFS(สรุปยอดปัน!G:G,สรุปยอดปัน!E:E,'แผน 100%'!D147)</f>
        <v>0</v>
      </c>
      <c r="K147" s="75"/>
      <c r="L147" s="16">
        <f>SUMIFS(สรุปยอดปัน!K:K,สรุปยอดปัน!I:I,'แผน 100%'!D147)</f>
        <v>0</v>
      </c>
      <c r="M147" s="76"/>
      <c r="N147" s="76">
        <f>IFERROR(VLOOKUP(D147,'[1]makro '!$C:$E,3,FALSE),0)</f>
        <v>0</v>
      </c>
      <c r="P147" s="145">
        <f t="shared" si="79"/>
        <v>0</v>
      </c>
      <c r="Q147" s="146"/>
    </row>
    <row r="148" spans="1:17" ht="23.1" customHeight="1">
      <c r="A148" s="26">
        <v>22</v>
      </c>
      <c r="B148" s="142" t="s">
        <v>7</v>
      </c>
      <c r="C148" s="23">
        <v>91119077</v>
      </c>
      <c r="D148" s="23">
        <v>23069300</v>
      </c>
      <c r="E148" s="54" t="s">
        <v>171</v>
      </c>
      <c r="F148" s="74">
        <v>5</v>
      </c>
      <c r="G148" s="74">
        <f t="shared" si="69"/>
        <v>17</v>
      </c>
      <c r="H148" s="74">
        <f t="shared" ref="H148:H154" si="81">IF(Q148&gt;=L148,J148,J148+L148+N148-Q148)</f>
        <v>85</v>
      </c>
      <c r="I148" s="75">
        <f t="shared" si="71"/>
        <v>7</v>
      </c>
      <c r="J148" s="16">
        <f>SUMIFS(สรุปยอดปัน!G:G,สรุปยอดปัน!E:E,'แผน 100%'!D148)</f>
        <v>35</v>
      </c>
      <c r="K148" s="75">
        <f t="shared" si="72"/>
        <v>10</v>
      </c>
      <c r="L148" s="16">
        <f>SUMIFS(สรุปยอดปัน!K:K,สรุปยอดปัน!I:I,'แผน 100%'!D148)</f>
        <v>50</v>
      </c>
      <c r="M148" s="76">
        <f t="shared" si="73"/>
        <v>0</v>
      </c>
      <c r="N148" s="76">
        <f>IFERROR(VLOOKUP(D148,'[1]makro '!$C:$E,3,FALSE),0)</f>
        <v>0</v>
      </c>
      <c r="P148" s="145" t="str">
        <f t="shared" si="79"/>
        <v>ชิ้นเนื้อหมูบดTT</v>
      </c>
      <c r="Q148" s="146"/>
    </row>
    <row r="149" spans="1:17" ht="23.1" customHeight="1">
      <c r="A149" s="26">
        <v>23</v>
      </c>
      <c r="B149" s="142" t="s">
        <v>7</v>
      </c>
      <c r="C149" s="23">
        <v>91119002</v>
      </c>
      <c r="D149" s="23">
        <v>23000158</v>
      </c>
      <c r="E149" s="54" t="s">
        <v>682</v>
      </c>
      <c r="F149" s="74">
        <v>5</v>
      </c>
      <c r="G149" s="74">
        <f t="shared" si="69"/>
        <v>0</v>
      </c>
      <c r="H149" s="74">
        <f t="shared" si="81"/>
        <v>0</v>
      </c>
      <c r="I149" s="75">
        <f t="shared" si="71"/>
        <v>0</v>
      </c>
      <c r="J149" s="16">
        <f>SUMIFS(สรุปยอดปัน!G:G,สรุปยอดปัน!E:E,'แผน 100%'!D149)</f>
        <v>0</v>
      </c>
      <c r="K149" s="75">
        <f t="shared" si="72"/>
        <v>0</v>
      </c>
      <c r="L149" s="16">
        <f>SUMIFS(สรุปยอดปัน!K:K,สรุปยอดปัน!I:I,'แผน 100%'!D149)</f>
        <v>0</v>
      </c>
      <c r="M149" s="76">
        <f t="shared" si="73"/>
        <v>0</v>
      </c>
      <c r="N149" s="76">
        <f>IFERROR(VLOOKUP(D149,'[1]makro '!$C:$E,3,FALSE),0)</f>
        <v>0</v>
      </c>
      <c r="P149" s="145" t="str">
        <f t="shared" si="79"/>
        <v>ชิ้นเนื้อหมูดี</v>
      </c>
      <c r="Q149" s="146"/>
    </row>
    <row r="150" spans="1:17" ht="23.1" customHeight="1">
      <c r="A150" s="26">
        <v>24</v>
      </c>
      <c r="B150" s="142" t="s">
        <v>7</v>
      </c>
      <c r="C150" s="23">
        <v>91119007</v>
      </c>
      <c r="D150" s="23">
        <v>23015290</v>
      </c>
      <c r="E150" s="54" t="s">
        <v>684</v>
      </c>
      <c r="F150" s="74">
        <v>5</v>
      </c>
      <c r="G150" s="74">
        <f t="shared" si="69"/>
        <v>0.2</v>
      </c>
      <c r="H150" s="74">
        <f t="shared" si="81"/>
        <v>1</v>
      </c>
      <c r="I150" s="75">
        <f t="shared" si="71"/>
        <v>0</v>
      </c>
      <c r="J150" s="16">
        <f>SUMIFS(สรุปยอดปัน!G:G,สรุปยอดปัน!E:E,'แผน 100%'!D150)</f>
        <v>0</v>
      </c>
      <c r="K150" s="75">
        <f t="shared" si="72"/>
        <v>2</v>
      </c>
      <c r="L150" s="16">
        <f>SUMIFS(สรุปยอดปัน!K:K,สรุปยอดปัน!I:I,'แผน 100%'!D150)</f>
        <v>10</v>
      </c>
      <c r="M150" s="76">
        <f t="shared" si="73"/>
        <v>0</v>
      </c>
      <c r="N150" s="76">
        <f>IFERROR(VLOOKUP(D150,'[1]makro '!$C:$E,3,FALSE),0)</f>
        <v>0</v>
      </c>
      <c r="P150" s="145" t="str">
        <f t="shared" si="79"/>
        <v>ชิ้นเนื้อติดกระดูก</v>
      </c>
      <c r="Q150" s="146">
        <v>9</v>
      </c>
    </row>
    <row r="151" spans="1:17" ht="23.1" customHeight="1">
      <c r="A151" s="26">
        <v>25</v>
      </c>
      <c r="B151" s="142" t="s">
        <v>7</v>
      </c>
      <c r="C151" s="23">
        <v>91123027</v>
      </c>
      <c r="D151" s="23">
        <v>23064091</v>
      </c>
      <c r="E151" s="54" t="s">
        <v>118</v>
      </c>
      <c r="F151" s="74">
        <v>5</v>
      </c>
      <c r="G151" s="74">
        <f t="shared" si="69"/>
        <v>287</v>
      </c>
      <c r="H151" s="74">
        <f t="shared" si="81"/>
        <v>1435</v>
      </c>
      <c r="I151" s="75">
        <f t="shared" si="71"/>
        <v>76</v>
      </c>
      <c r="J151" s="16">
        <f>SUMIFS(สรุปยอดปัน!G:G,สรุปยอดปัน!E:E,'แผน 100%'!D151)</f>
        <v>380</v>
      </c>
      <c r="K151" s="75">
        <f t="shared" si="72"/>
        <v>335</v>
      </c>
      <c r="L151" s="16">
        <f>SUMIFS(สรุปยอดปัน!K:K,สรุปยอดปัน!I:I,'แผน 100%'!D151)</f>
        <v>1675</v>
      </c>
      <c r="M151" s="76">
        <f t="shared" si="73"/>
        <v>0</v>
      </c>
      <c r="N151" s="76">
        <f>IFERROR(VLOOKUP(D151,'[1]makro '!$C:$E,3,FALSE),0)</f>
        <v>0</v>
      </c>
      <c r="P151" s="145" t="str">
        <f t="shared" si="79"/>
        <v>มันแข็งติดหนัง TT</v>
      </c>
      <c r="Q151" s="146">
        <f>10+610</f>
        <v>620</v>
      </c>
    </row>
    <row r="152" spans="1:17" ht="23.1" customHeight="1">
      <c r="A152" s="26">
        <v>26</v>
      </c>
      <c r="B152" s="142" t="s">
        <v>7</v>
      </c>
      <c r="C152" s="32">
        <v>91124027</v>
      </c>
      <c r="D152" s="32">
        <v>23057696</v>
      </c>
      <c r="E152" s="60" t="s">
        <v>568</v>
      </c>
      <c r="F152" s="77">
        <v>5</v>
      </c>
      <c r="G152" s="77">
        <f t="shared" si="69"/>
        <v>17</v>
      </c>
      <c r="H152" s="74">
        <f t="shared" si="81"/>
        <v>85</v>
      </c>
      <c r="I152" s="78">
        <f t="shared" si="71"/>
        <v>0</v>
      </c>
      <c r="J152" s="16">
        <f>SUMIFS(สรุปยอดปัน!G:G,สรุปยอดปัน!E:E,'แผน 100%'!D152)</f>
        <v>0</v>
      </c>
      <c r="K152" s="78">
        <f t="shared" si="72"/>
        <v>17</v>
      </c>
      <c r="L152" s="16">
        <f>SUMIFS(สรุปยอดปัน!K:K,สรุปยอดปัน!I:I,'แผน 100%'!D152)</f>
        <v>85</v>
      </c>
      <c r="M152" s="79">
        <f t="shared" si="73"/>
        <v>0</v>
      </c>
      <c r="N152" s="79">
        <f>IFERROR(VLOOKUP(D152,'[1]makro '!$C:$E,3,FALSE),0)</f>
        <v>0</v>
      </c>
      <c r="P152" s="145" t="str">
        <f t="shared" si="79"/>
        <v>เศษมันTT</v>
      </c>
      <c r="Q152" s="146"/>
    </row>
    <row r="153" spans="1:17" ht="23.1" customHeight="1">
      <c r="A153" s="26">
        <v>27</v>
      </c>
      <c r="B153" s="142" t="s">
        <v>7</v>
      </c>
      <c r="C153" s="32">
        <v>91124008</v>
      </c>
      <c r="D153" s="32">
        <v>23025099</v>
      </c>
      <c r="E153" s="60" t="s">
        <v>3228</v>
      </c>
      <c r="F153" s="77">
        <v>5</v>
      </c>
      <c r="G153" s="77">
        <f t="shared" si="69"/>
        <v>0</v>
      </c>
      <c r="H153" s="74">
        <f t="shared" si="81"/>
        <v>0</v>
      </c>
      <c r="I153" s="78">
        <f t="shared" si="71"/>
        <v>0</v>
      </c>
      <c r="J153" s="16">
        <f>SUMIFS(สรุปยอดปัน!G:G,สรุปยอดปัน!E:E,'แผน 100%'!D153)</f>
        <v>0</v>
      </c>
      <c r="K153" s="78">
        <f t="shared" si="72"/>
        <v>0</v>
      </c>
      <c r="L153" s="16">
        <f>SUMIFS(สรุปยอดปัน!K:K,สรุปยอดปัน!I:I,'แผน 100%'!D153)</f>
        <v>0</v>
      </c>
      <c r="M153" s="79">
        <f t="shared" si="73"/>
        <v>0</v>
      </c>
      <c r="N153" s="79">
        <f>IFERROR(VLOOKUP(D153,'[1]makro '!$C:$E,3,FALSE),0)</f>
        <v>0</v>
      </c>
      <c r="P153" s="145" t="str">
        <f t="shared" si="79"/>
        <v>ชิ้นมันแข็ง1</v>
      </c>
      <c r="Q153" s="146"/>
    </row>
    <row r="154" spans="1:17" ht="23.1" customHeight="1">
      <c r="A154" s="26">
        <v>28</v>
      </c>
      <c r="B154" s="142" t="s">
        <v>7</v>
      </c>
      <c r="C154" s="32">
        <v>91124002</v>
      </c>
      <c r="D154" s="32">
        <v>23000203</v>
      </c>
      <c r="E154" s="60" t="s">
        <v>622</v>
      </c>
      <c r="F154" s="77">
        <v>5</v>
      </c>
      <c r="G154" s="77">
        <f t="shared" si="69"/>
        <v>73.400000000000006</v>
      </c>
      <c r="H154" s="74">
        <f t="shared" si="81"/>
        <v>367</v>
      </c>
      <c r="I154" s="78">
        <f t="shared" si="71"/>
        <v>0</v>
      </c>
      <c r="J154" s="16">
        <f>SUMIFS(สรุปยอดปัน!G:G,สรุปยอดปัน!E:E,'แผน 100%'!D154)</f>
        <v>0</v>
      </c>
      <c r="K154" s="78">
        <f t="shared" si="72"/>
        <v>176</v>
      </c>
      <c r="L154" s="16">
        <f>SUMIFS(สรุปยอดปัน!K:K,สรุปยอดปัน!I:I,'แผน 100%'!D154)</f>
        <v>880</v>
      </c>
      <c r="M154" s="79">
        <f t="shared" si="73"/>
        <v>0</v>
      </c>
      <c r="N154" s="79">
        <f>IFERROR(VLOOKUP(D154,'[1]makro '!$C:$E,3,FALSE),0)</f>
        <v>0</v>
      </c>
      <c r="P154" s="145" t="str">
        <f t="shared" si="79"/>
        <v>ชิ้นมันแข็ง</v>
      </c>
      <c r="Q154" s="146">
        <f>155+358</f>
        <v>513</v>
      </c>
    </row>
    <row r="155" spans="1:17" ht="23.1" customHeight="1">
      <c r="A155" s="38"/>
      <c r="B155" s="142"/>
      <c r="C155" s="32"/>
      <c r="D155" s="32"/>
      <c r="E155" s="60"/>
      <c r="F155" s="77"/>
      <c r="G155" s="77"/>
      <c r="H155" s="77"/>
      <c r="I155" s="78"/>
      <c r="J155" s="16">
        <f>SUMIFS(สรุปยอดปัน!G:G,สรุปยอดปัน!E:E,'แผน 100%'!D155)</f>
        <v>0</v>
      </c>
      <c r="K155" s="78"/>
      <c r="L155" s="16">
        <f>SUMIFS(สรุปยอดปัน!K:K,สรุปยอดปัน!I:I,'แผน 100%'!D155)</f>
        <v>0</v>
      </c>
      <c r="M155" s="79"/>
      <c r="N155" s="79"/>
      <c r="P155" s="145"/>
      <c r="Q155" s="146"/>
    </row>
    <row r="156" spans="1:17" ht="23.1" customHeight="1">
      <c r="A156" s="82">
        <v>29</v>
      </c>
      <c r="B156" s="142" t="s">
        <v>7</v>
      </c>
      <c r="C156" s="83">
        <v>91120379</v>
      </c>
      <c r="D156" s="83">
        <v>23088348</v>
      </c>
      <c r="E156" s="84" t="s">
        <v>78</v>
      </c>
      <c r="F156" s="85">
        <v>5</v>
      </c>
      <c r="G156" s="77">
        <f t="shared" ref="G156:G157" si="82">H156/F156</f>
        <v>122</v>
      </c>
      <c r="H156" s="74">
        <f t="shared" ref="H156:H157" si="83">IF(Q156&gt;=L156,J156,J156+L156+N156-Q156)</f>
        <v>610</v>
      </c>
      <c r="I156" s="78">
        <f t="shared" ref="I156:I157" si="84">J156/F156</f>
        <v>122</v>
      </c>
      <c r="J156" s="16">
        <f>SUMIFS(สรุปยอดปัน!G:G,สรุปยอดปัน!E:E,'แผน 100%'!D156)</f>
        <v>610</v>
      </c>
      <c r="K156" s="78">
        <f t="shared" ref="K156:K157" si="85">L156/F156</f>
        <v>0</v>
      </c>
      <c r="L156" s="16">
        <f>SUMIFS(สรุปยอดปัน!K:K,สรุปยอดปัน!I:I,'แผน 100%'!D156)</f>
        <v>0</v>
      </c>
      <c r="M156" s="79">
        <f t="shared" ref="M156:M157" si="86">N156/F156</f>
        <v>0</v>
      </c>
      <c r="N156" s="79">
        <f>IFERROR(VLOOKUP(D156,'[1]makro '!$C:$E,3,FALSE),0)</f>
        <v>0</v>
      </c>
      <c r="P156" s="145" t="str">
        <f t="shared" ref="P156:P157" si="87">E156</f>
        <v>ขาหมูเผาเลาะกระดูกหั่นชิ้นSpec-1(M)</v>
      </c>
      <c r="Q156" s="146"/>
    </row>
    <row r="157" spans="1:17" ht="23.1" customHeight="1">
      <c r="A157" s="82">
        <v>30</v>
      </c>
      <c r="B157" s="142" t="s">
        <v>7</v>
      </c>
      <c r="C157" s="83">
        <v>91120409</v>
      </c>
      <c r="D157" s="83">
        <v>23104981</v>
      </c>
      <c r="E157" s="84" t="s">
        <v>3229</v>
      </c>
      <c r="F157" s="85">
        <v>5</v>
      </c>
      <c r="G157" s="77">
        <f t="shared" si="82"/>
        <v>0</v>
      </c>
      <c r="H157" s="74">
        <f t="shared" si="83"/>
        <v>0</v>
      </c>
      <c r="I157" s="78">
        <f t="shared" si="84"/>
        <v>0</v>
      </c>
      <c r="J157" s="16">
        <f>SUMIFS(สรุปยอดปัน!G:G,สรุปยอดปัน!E:E,'แผน 100%'!D157)</f>
        <v>0</v>
      </c>
      <c r="K157" s="78">
        <f t="shared" si="85"/>
        <v>0</v>
      </c>
      <c r="L157" s="16">
        <f>SUMIFS(สรุปยอดปัน!K:K,สรุปยอดปัน!I:I,'แผน 100%'!D157)</f>
        <v>0</v>
      </c>
      <c r="M157" s="79">
        <f t="shared" si="86"/>
        <v>0</v>
      </c>
      <c r="N157" s="79">
        <f>IFERROR(VLOOKUP(D157,'[1]makro '!$C:$E,3,FALSE),0)</f>
        <v>0</v>
      </c>
      <c r="P157" s="145" t="str">
        <f t="shared" si="87"/>
        <v>ขาหลังหมูเผาตัดคากิ 1.4-2.0 กก./ชิ้น</v>
      </c>
      <c r="Q157" s="146"/>
    </row>
    <row r="158" spans="1:17" ht="23.1" customHeight="1">
      <c r="A158" s="38"/>
      <c r="B158" s="38"/>
      <c r="C158" s="32"/>
      <c r="D158" s="32"/>
      <c r="E158" s="60"/>
      <c r="F158" s="77"/>
      <c r="G158" s="77"/>
      <c r="H158" s="77"/>
      <c r="I158" s="78"/>
      <c r="J158" s="16">
        <f>SUMIFS(สรุปยอดปัน!G:G,สรุปยอดปัน!E:E,'แผน 100%'!D158)</f>
        <v>0</v>
      </c>
      <c r="K158" s="78"/>
      <c r="L158" s="78"/>
      <c r="M158" s="79"/>
      <c r="N158" s="79">
        <f>IFERROR(VLOOKUP(D158,'[1]makro '!$C:$E,3,FALSE),0)</f>
        <v>0</v>
      </c>
      <c r="P158" s="145"/>
      <c r="Q158" s="146"/>
    </row>
    <row r="159" spans="1:17" s="11" customFormat="1" ht="45.95" customHeight="1" thickBot="1">
      <c r="A159" s="192" t="s">
        <v>3181</v>
      </c>
      <c r="B159" s="193"/>
      <c r="C159" s="193"/>
      <c r="D159" s="194"/>
      <c r="E159" s="122" t="s">
        <v>3202</v>
      </c>
      <c r="F159" s="195">
        <f ca="1">TODAY()</f>
        <v>46154</v>
      </c>
      <c r="G159" s="196"/>
      <c r="H159" s="197"/>
      <c r="I159" s="198" t="s">
        <v>3230</v>
      </c>
      <c r="J159" s="199"/>
      <c r="K159" s="199"/>
      <c r="L159" s="199"/>
      <c r="M159" s="199"/>
      <c r="N159" s="200"/>
      <c r="P159" s="147"/>
      <c r="Q159" s="146"/>
    </row>
    <row r="160" spans="1:17" ht="45.95" customHeight="1" thickBot="1">
      <c r="A160" s="205" t="s">
        <v>3185</v>
      </c>
      <c r="B160" s="205" t="s">
        <v>3</v>
      </c>
      <c r="C160" s="205" t="s">
        <v>3186</v>
      </c>
      <c r="D160" s="205" t="s">
        <v>3174</v>
      </c>
      <c r="E160" s="205" t="s">
        <v>3175</v>
      </c>
      <c r="F160" s="207" t="s">
        <v>3187</v>
      </c>
      <c r="G160" s="208"/>
      <c r="H160" s="209"/>
      <c r="I160" s="210" t="s">
        <v>3188</v>
      </c>
      <c r="J160" s="211"/>
      <c r="K160" s="212" t="s">
        <v>3189</v>
      </c>
      <c r="L160" s="213"/>
      <c r="M160" s="214" t="s">
        <v>3171</v>
      </c>
      <c r="N160" s="215"/>
      <c r="P160" s="145"/>
      <c r="Q160" s="146"/>
    </row>
    <row r="161" spans="1:17" ht="45.95" customHeight="1">
      <c r="A161" s="206"/>
      <c r="B161" s="206"/>
      <c r="C161" s="206"/>
      <c r="D161" s="206"/>
      <c r="E161" s="206"/>
      <c r="F161" s="118" t="s">
        <v>3190</v>
      </c>
      <c r="G161" s="118" t="s">
        <v>3191</v>
      </c>
      <c r="H161" s="118" t="s">
        <v>3192</v>
      </c>
      <c r="I161" s="119" t="s">
        <v>3191</v>
      </c>
      <c r="J161" s="119" t="s">
        <v>3192</v>
      </c>
      <c r="K161" s="120" t="s">
        <v>3191</v>
      </c>
      <c r="L161" s="120" t="s">
        <v>3192</v>
      </c>
      <c r="M161" s="120" t="s">
        <v>3191</v>
      </c>
      <c r="N161" s="120" t="s">
        <v>3192</v>
      </c>
      <c r="P161" s="145"/>
      <c r="Q161" s="146"/>
    </row>
    <row r="162" spans="1:17" ht="23.1" customHeight="1">
      <c r="A162" s="13">
        <v>1</v>
      </c>
      <c r="B162" s="13" t="s">
        <v>7</v>
      </c>
      <c r="C162" s="14">
        <v>91112106</v>
      </c>
      <c r="D162" s="14">
        <v>23090983</v>
      </c>
      <c r="E162" s="70" t="s">
        <v>160</v>
      </c>
      <c r="F162" s="86">
        <v>3</v>
      </c>
      <c r="G162" s="86">
        <f t="shared" ref="G162:G173" si="88">H162/F162</f>
        <v>10</v>
      </c>
      <c r="H162" s="74">
        <f t="shared" ref="H162:H166" si="89">IF(Q162&gt;=L162,J162,J162+L162+N162-Q162)</f>
        <v>30</v>
      </c>
      <c r="I162" s="87">
        <f t="shared" ref="I162:I173" si="90">J162/F162</f>
        <v>10</v>
      </c>
      <c r="J162" s="16">
        <f>SUMIFS(สรุปยอดปัน!G:G,สรุปยอดปัน!E:E,'แผน 100%'!D162)</f>
        <v>30</v>
      </c>
      <c r="K162" s="87">
        <f t="shared" ref="K162:K173" si="91">L162/F162</f>
        <v>0</v>
      </c>
      <c r="L162" s="16">
        <f>SUMIFS(สรุปยอดปัน!K:K,สรุปยอดปัน!I:I,'แผน 100%'!D162)</f>
        <v>0</v>
      </c>
      <c r="M162" s="88">
        <f t="shared" ref="M162:M173" si="92">N162/F162</f>
        <v>0</v>
      </c>
      <c r="N162" s="88">
        <f>IFERROR(VLOOKUP(D162,'[1]makro '!$C:$E,3,FALSE),0)</f>
        <v>0</v>
      </c>
      <c r="P162" s="145" t="str">
        <f t="shared" si="79"/>
        <v>สะโพกสไลซ์ SIS กก.ละ</v>
      </c>
      <c r="Q162" s="146"/>
    </row>
    <row r="163" spans="1:17" ht="23.1" customHeight="1">
      <c r="A163" s="26">
        <v>2</v>
      </c>
      <c r="B163" s="142" t="s">
        <v>7</v>
      </c>
      <c r="C163" s="23">
        <v>91115071</v>
      </c>
      <c r="D163" s="23">
        <v>23090974</v>
      </c>
      <c r="E163" s="54" t="s">
        <v>211</v>
      </c>
      <c r="F163" s="89">
        <v>3</v>
      </c>
      <c r="G163" s="89">
        <f t="shared" si="88"/>
        <v>110</v>
      </c>
      <c r="H163" s="74">
        <f t="shared" si="89"/>
        <v>330</v>
      </c>
      <c r="I163" s="90">
        <f t="shared" si="90"/>
        <v>110</v>
      </c>
      <c r="J163" s="16">
        <f>SUMIFS(สรุปยอดปัน!G:G,สรุปยอดปัน!E:E,'แผน 100%'!D163)</f>
        <v>330</v>
      </c>
      <c r="K163" s="90">
        <f t="shared" si="91"/>
        <v>0</v>
      </c>
      <c r="L163" s="16">
        <f>SUMIFS(สรุปยอดปัน!K:K,สรุปยอดปัน!I:I,'แผน 100%'!D163)</f>
        <v>0</v>
      </c>
      <c r="M163" s="91">
        <f t="shared" si="92"/>
        <v>0</v>
      </c>
      <c r="N163" s="91">
        <f>IFERROR(VLOOKUP(D163,'[1]makro '!$C:$E,3,FALSE),0)</f>
        <v>0</v>
      </c>
      <c r="P163" s="145" t="str">
        <f t="shared" si="79"/>
        <v>สันคอสไลซ์ SIS กก.ละ</v>
      </c>
      <c r="Q163" s="146"/>
    </row>
    <row r="164" spans="1:17" ht="23.1" customHeight="1">
      <c r="A164" s="26">
        <v>3</v>
      </c>
      <c r="B164" s="142" t="s">
        <v>7</v>
      </c>
      <c r="C164" s="23">
        <v>91116103</v>
      </c>
      <c r="D164" s="23">
        <v>23090975</v>
      </c>
      <c r="E164" s="54" t="s">
        <v>249</v>
      </c>
      <c r="F164" s="89">
        <v>3</v>
      </c>
      <c r="G164" s="89">
        <f t="shared" si="88"/>
        <v>172</v>
      </c>
      <c r="H164" s="74">
        <f t="shared" si="89"/>
        <v>516</v>
      </c>
      <c r="I164" s="90">
        <f t="shared" si="90"/>
        <v>172</v>
      </c>
      <c r="J164" s="16">
        <f>SUMIFS(สรุปยอดปัน!G:G,สรุปยอดปัน!E:E,'แผน 100%'!D164)</f>
        <v>516</v>
      </c>
      <c r="K164" s="90">
        <f t="shared" si="91"/>
        <v>0</v>
      </c>
      <c r="L164" s="16">
        <f>SUMIFS(สรุปยอดปัน!K:K,สรุปยอดปัน!I:I,'แผน 100%'!D164)</f>
        <v>0</v>
      </c>
      <c r="M164" s="91">
        <f t="shared" si="92"/>
        <v>0</v>
      </c>
      <c r="N164" s="91">
        <f>IFERROR(VLOOKUP(D164,'[1]makro '!$C:$E,3,FALSE),0)</f>
        <v>0</v>
      </c>
      <c r="P164" s="145" t="str">
        <f t="shared" si="79"/>
        <v>สามชั้นสไลซ์ SIS กก.ละ</v>
      </c>
      <c r="Q164" s="146"/>
    </row>
    <row r="165" spans="1:17" ht="23.1" customHeight="1">
      <c r="A165" s="26">
        <v>4</v>
      </c>
      <c r="B165" s="142" t="s">
        <v>7</v>
      </c>
      <c r="C165" s="23">
        <v>91113165</v>
      </c>
      <c r="D165" s="23">
        <v>23090984</v>
      </c>
      <c r="E165" s="54" t="s">
        <v>227</v>
      </c>
      <c r="F165" s="89">
        <v>3</v>
      </c>
      <c r="G165" s="89">
        <f t="shared" si="88"/>
        <v>111</v>
      </c>
      <c r="H165" s="74">
        <f t="shared" si="89"/>
        <v>333</v>
      </c>
      <c r="I165" s="90">
        <f t="shared" si="90"/>
        <v>111</v>
      </c>
      <c r="J165" s="16">
        <f>SUMIFS(สรุปยอดปัน!G:G,สรุปยอดปัน!E:E,'แผน 100%'!D165)</f>
        <v>333</v>
      </c>
      <c r="K165" s="90">
        <f t="shared" si="91"/>
        <v>0</v>
      </c>
      <c r="L165" s="16">
        <f>SUMIFS(สรุปยอดปัน!K:K,สรุปยอดปัน!I:I,'แผน 100%'!D165)</f>
        <v>0</v>
      </c>
      <c r="M165" s="91">
        <f t="shared" si="92"/>
        <v>0</v>
      </c>
      <c r="N165" s="91">
        <f>IFERROR(VLOOKUP(D165,'[1]makro '!$C:$E,3,FALSE),0)</f>
        <v>0</v>
      </c>
      <c r="P165" s="145" t="str">
        <f t="shared" si="79"/>
        <v>สันนอกสไลซ์ SIS กก.ละ</v>
      </c>
      <c r="Q165" s="146"/>
    </row>
    <row r="166" spans="1:17" ht="23.1" customHeight="1">
      <c r="A166" s="92">
        <v>5</v>
      </c>
      <c r="B166" s="142" t="s">
        <v>7</v>
      </c>
      <c r="C166" s="93">
        <v>91111352</v>
      </c>
      <c r="D166" s="93">
        <v>23086658</v>
      </c>
      <c r="E166" s="94" t="s">
        <v>140</v>
      </c>
      <c r="F166" s="89">
        <v>5</v>
      </c>
      <c r="G166" s="89">
        <f t="shared" si="88"/>
        <v>13</v>
      </c>
      <c r="H166" s="74">
        <f t="shared" si="89"/>
        <v>65</v>
      </c>
      <c r="I166" s="90">
        <f t="shared" si="90"/>
        <v>13</v>
      </c>
      <c r="J166" s="16">
        <f>SUMIFS(สรุปยอดปัน!G:G,สรุปยอดปัน!E:E,'แผน 100%'!D166)</f>
        <v>65</v>
      </c>
      <c r="K166" s="90">
        <f t="shared" si="91"/>
        <v>0</v>
      </c>
      <c r="L166" s="16">
        <f>SUMIFS(สรุปยอดปัน!K:K,สรุปยอดปัน!I:I,'แผน 100%'!D166)</f>
        <v>0</v>
      </c>
      <c r="M166" s="91">
        <f t="shared" si="92"/>
        <v>0</v>
      </c>
      <c r="N166" s="91">
        <f>IFERROR(VLOOKUP(D166,'[1]makro '!$C:$E,3,FALSE),0)</f>
        <v>0</v>
      </c>
      <c r="P166" s="145" t="str">
        <f t="shared" si="79"/>
        <v>เนื้อไหล่ติดหนังสไลด์</v>
      </c>
      <c r="Q166" s="146"/>
    </row>
    <row r="167" spans="1:17" ht="23.1" customHeight="1">
      <c r="A167" s="26"/>
      <c r="B167" s="142"/>
      <c r="C167" s="23"/>
      <c r="D167" s="23"/>
      <c r="E167" s="54"/>
      <c r="F167" s="89"/>
      <c r="G167" s="89"/>
      <c r="H167" s="89"/>
      <c r="I167" s="90"/>
      <c r="J167" s="16">
        <f>SUMIFS(สรุปยอดปัน!G:G,สรุปยอดปัน!E:E,'แผน 100%'!D167)</f>
        <v>0</v>
      </c>
      <c r="K167" s="90"/>
      <c r="L167" s="16">
        <f>SUMIFS(สรุปยอดปัน!K:K,สรุปยอดปัน!I:I,'แผน 100%'!D167)</f>
        <v>0</v>
      </c>
      <c r="M167" s="91"/>
      <c r="N167" s="91">
        <f>IFERROR(VLOOKUP(D167,'[1]makro '!$C:$E,3,FALSE),0)</f>
        <v>0</v>
      </c>
      <c r="P167" s="145">
        <f t="shared" si="79"/>
        <v>0</v>
      </c>
      <c r="Q167" s="146"/>
    </row>
    <row r="168" spans="1:17" ht="23.1" customHeight="1">
      <c r="A168" s="26">
        <v>6</v>
      </c>
      <c r="B168" s="142" t="s">
        <v>7</v>
      </c>
      <c r="C168" s="23">
        <v>91112052</v>
      </c>
      <c r="D168" s="23">
        <v>23065140</v>
      </c>
      <c r="E168" s="54" t="s">
        <v>154</v>
      </c>
      <c r="F168" s="89">
        <v>5</v>
      </c>
      <c r="G168" s="89">
        <f t="shared" si="88"/>
        <v>5</v>
      </c>
      <c r="H168" s="74">
        <f t="shared" ref="H168:H171" si="93">IF(Q168&gt;=L168,J168,J168+L168+N168-Q168)</f>
        <v>25</v>
      </c>
      <c r="I168" s="90">
        <f t="shared" si="90"/>
        <v>0</v>
      </c>
      <c r="J168" s="16">
        <f>SUMIFS(สรุปยอดปัน!G:G,สรุปยอดปัน!E:E,'แผน 100%'!D168)</f>
        <v>0</v>
      </c>
      <c r="K168" s="90">
        <f t="shared" si="91"/>
        <v>5</v>
      </c>
      <c r="L168" s="16">
        <f>SUMIFS(สรุปยอดปัน!K:K,สรุปยอดปัน!I:I,'แผน 100%'!D168)</f>
        <v>25</v>
      </c>
      <c r="M168" s="91">
        <f t="shared" si="92"/>
        <v>0</v>
      </c>
      <c r="N168" s="91">
        <f>IFERROR(VLOOKUP(D168,'[1]makro '!$C:$E,3,FALSE),0)</f>
        <v>0</v>
      </c>
      <c r="P168" s="145" t="str">
        <f t="shared" si="79"/>
        <v>สะโพกสไลด์</v>
      </c>
      <c r="Q168" s="146"/>
    </row>
    <row r="169" spans="1:17" ht="23.1" customHeight="1">
      <c r="A169" s="26">
        <v>7</v>
      </c>
      <c r="B169" s="142" t="s">
        <v>7</v>
      </c>
      <c r="C169" s="23">
        <v>91115035</v>
      </c>
      <c r="D169" s="23">
        <v>23065142</v>
      </c>
      <c r="E169" s="54" t="s">
        <v>207</v>
      </c>
      <c r="F169" s="89">
        <v>5</v>
      </c>
      <c r="G169" s="89">
        <f t="shared" si="88"/>
        <v>0</v>
      </c>
      <c r="H169" s="74">
        <f t="shared" si="93"/>
        <v>0</v>
      </c>
      <c r="I169" s="90">
        <f t="shared" si="90"/>
        <v>0</v>
      </c>
      <c r="J169" s="16">
        <f>SUMIFS(สรุปยอดปัน!G:G,สรุปยอดปัน!E:E,'แผน 100%'!D169)</f>
        <v>0</v>
      </c>
      <c r="K169" s="90">
        <f t="shared" si="91"/>
        <v>0</v>
      </c>
      <c r="L169" s="16">
        <f>SUMIFS(สรุปยอดปัน!K:K,สรุปยอดปัน!I:I,'แผน 100%'!D169)</f>
        <v>0</v>
      </c>
      <c r="M169" s="91">
        <f t="shared" si="92"/>
        <v>0</v>
      </c>
      <c r="N169" s="91">
        <f>IFERROR(VLOOKUP(D169,'[1]makro '!$C:$E,3,FALSE),0)</f>
        <v>0</v>
      </c>
      <c r="P169" s="145" t="str">
        <f t="shared" si="79"/>
        <v>สันคอสไลด์</v>
      </c>
      <c r="Q169" s="146"/>
    </row>
    <row r="170" spans="1:17" ht="23.1" customHeight="1">
      <c r="A170" s="26">
        <v>8</v>
      </c>
      <c r="B170" s="142" t="s">
        <v>7</v>
      </c>
      <c r="C170" s="23">
        <v>91116053</v>
      </c>
      <c r="D170" s="23">
        <v>23065143</v>
      </c>
      <c r="E170" s="54" t="s">
        <v>245</v>
      </c>
      <c r="F170" s="89">
        <v>5</v>
      </c>
      <c r="G170" s="89">
        <f t="shared" si="88"/>
        <v>6</v>
      </c>
      <c r="H170" s="74">
        <f t="shared" si="93"/>
        <v>30</v>
      </c>
      <c r="I170" s="90">
        <f t="shared" si="90"/>
        <v>0</v>
      </c>
      <c r="J170" s="16">
        <f>SUMIFS(สรุปยอดปัน!G:G,สรุปยอดปัน!E:E,'แผน 100%'!D170)</f>
        <v>0</v>
      </c>
      <c r="K170" s="90">
        <f t="shared" si="91"/>
        <v>6</v>
      </c>
      <c r="L170" s="16">
        <f>SUMIFS(สรุปยอดปัน!K:K,สรุปยอดปัน!I:I,'แผน 100%'!D170)</f>
        <v>30</v>
      </c>
      <c r="M170" s="91">
        <f t="shared" si="92"/>
        <v>0</v>
      </c>
      <c r="N170" s="91">
        <f>IFERROR(VLOOKUP(D170,'[1]makro '!$C:$E,3,FALSE),0)</f>
        <v>0</v>
      </c>
      <c r="P170" s="145" t="str">
        <f t="shared" si="79"/>
        <v>สามชั้นสไลด์</v>
      </c>
      <c r="Q170" s="146"/>
    </row>
    <row r="171" spans="1:17" ht="23.1" customHeight="1">
      <c r="A171" s="26">
        <v>9</v>
      </c>
      <c r="B171" s="142" t="s">
        <v>7</v>
      </c>
      <c r="C171" s="23">
        <v>91113101</v>
      </c>
      <c r="D171" s="23">
        <v>23065141</v>
      </c>
      <c r="E171" s="54" t="s">
        <v>492</v>
      </c>
      <c r="F171" s="89">
        <v>5</v>
      </c>
      <c r="G171" s="89">
        <f t="shared" si="88"/>
        <v>4</v>
      </c>
      <c r="H171" s="74">
        <f t="shared" si="93"/>
        <v>20</v>
      </c>
      <c r="I171" s="90">
        <f t="shared" si="90"/>
        <v>0</v>
      </c>
      <c r="J171" s="16">
        <f>SUMIFS(สรุปยอดปัน!G:G,สรุปยอดปัน!E:E,'แผน 100%'!D171)</f>
        <v>0</v>
      </c>
      <c r="K171" s="90">
        <f t="shared" si="91"/>
        <v>4</v>
      </c>
      <c r="L171" s="16">
        <f>SUMIFS(สรุปยอดปัน!K:K,สรุปยอดปัน!I:I,'แผน 100%'!D171)</f>
        <v>20</v>
      </c>
      <c r="M171" s="91">
        <f t="shared" si="92"/>
        <v>0</v>
      </c>
      <c r="N171" s="91">
        <f>IFERROR(VLOOKUP(D171,'[1]makro '!$C:$E,3,FALSE),0)</f>
        <v>0</v>
      </c>
      <c r="P171" s="145" t="str">
        <f t="shared" si="79"/>
        <v>สันนอกสไลด์</v>
      </c>
      <c r="Q171" s="146"/>
    </row>
    <row r="172" spans="1:17" ht="23.1" customHeight="1">
      <c r="A172" s="26"/>
      <c r="B172" s="142"/>
      <c r="C172" s="32"/>
      <c r="D172" s="32"/>
      <c r="E172" s="60"/>
      <c r="F172" s="95"/>
      <c r="G172" s="95"/>
      <c r="H172" s="95"/>
      <c r="I172" s="96"/>
      <c r="J172" s="16">
        <f>SUMIFS(สรุปยอดปัน!G:G,สรุปยอดปัน!E:E,'แผน 100%'!D172)</f>
        <v>0</v>
      </c>
      <c r="K172" s="96"/>
      <c r="L172" s="16">
        <f>SUMIFS(สรุปยอดปัน!K:K,สรุปยอดปัน!I:I,'แผน 100%'!D172)</f>
        <v>0</v>
      </c>
      <c r="M172" s="97"/>
      <c r="N172" s="97">
        <f>IFERROR(VLOOKUP(D172,'[1]makro '!$C:$E,3,FALSE),0)</f>
        <v>0</v>
      </c>
      <c r="P172" s="145">
        <f t="shared" si="79"/>
        <v>0</v>
      </c>
      <c r="Q172" s="146"/>
    </row>
    <row r="173" spans="1:17" ht="23.1" customHeight="1">
      <c r="A173" s="26">
        <v>10</v>
      </c>
      <c r="B173" s="142" t="s">
        <v>7</v>
      </c>
      <c r="C173" s="32">
        <v>23078867</v>
      </c>
      <c r="D173" s="32">
        <v>23078867</v>
      </c>
      <c r="E173" s="60" t="s">
        <v>173</v>
      </c>
      <c r="F173" s="95">
        <v>5</v>
      </c>
      <c r="G173" s="95">
        <f t="shared" si="88"/>
        <v>49</v>
      </c>
      <c r="H173" s="74">
        <f>IF(Q173&gt;=L173,J173,J173+L173+N173-Q173)</f>
        <v>245</v>
      </c>
      <c r="I173" s="96">
        <f t="shared" si="90"/>
        <v>2</v>
      </c>
      <c r="J173" s="16">
        <f>SUMIFS(สรุปยอดปัน!G:G,สรุปยอดปัน!E:E,'แผน 100%'!D173)</f>
        <v>10</v>
      </c>
      <c r="K173" s="96">
        <f t="shared" si="91"/>
        <v>47</v>
      </c>
      <c r="L173" s="16">
        <f>SUMIFS(สรุปยอดปัน!K:K,สรุปยอดปัน!I:I,'แผน 100%'!D173)</f>
        <v>235</v>
      </c>
      <c r="M173" s="97">
        <f t="shared" si="92"/>
        <v>0</v>
      </c>
      <c r="N173" s="97">
        <f>IFERROR(VLOOKUP(D173,'[1]makro '!$C:$E,3,FALSE),0)</f>
        <v>0</v>
      </c>
      <c r="P173" s="145" t="str">
        <f t="shared" si="79"/>
        <v>เศษสามชั้นสไลด์</v>
      </c>
      <c r="Q173" s="146"/>
    </row>
    <row r="174" spans="1:17" ht="23.1" customHeight="1">
      <c r="A174" s="38"/>
      <c r="B174" s="38"/>
      <c r="C174" s="32"/>
      <c r="D174" s="32"/>
      <c r="E174" s="60"/>
      <c r="F174" s="95"/>
      <c r="G174" s="95"/>
      <c r="H174" s="95"/>
      <c r="I174" s="96"/>
      <c r="J174" s="16">
        <f>SUMIFS(สรุปยอดปัน!G:G,สรุปยอดปัน!E:E,'แผน 100%'!D174)</f>
        <v>0</v>
      </c>
      <c r="K174" s="96"/>
      <c r="L174" s="16">
        <f>SUMIFS(สรุปยอดปัน!K:K,สรุปยอดปัน!I:I,'แผน 100%'!D174)</f>
        <v>0</v>
      </c>
      <c r="M174" s="97"/>
      <c r="N174" s="97">
        <f>IFERROR(VLOOKUP(D174,'[1]makro '!$C:$E,3,FALSE),0)</f>
        <v>0</v>
      </c>
      <c r="P174" s="145">
        <f t="shared" si="79"/>
        <v>0</v>
      </c>
      <c r="Q174" s="146"/>
    </row>
    <row r="175" spans="1:17" s="11" customFormat="1" ht="45.95" customHeight="1" thickBot="1">
      <c r="A175" s="192" t="s">
        <v>3181</v>
      </c>
      <c r="B175" s="193"/>
      <c r="C175" s="193"/>
      <c r="D175" s="194"/>
      <c r="E175" s="122" t="s">
        <v>3218</v>
      </c>
      <c r="F175" s="195">
        <f ca="1">TODAY()</f>
        <v>46154</v>
      </c>
      <c r="G175" s="196"/>
      <c r="H175" s="197"/>
      <c r="I175" s="198" t="s">
        <v>3231</v>
      </c>
      <c r="J175" s="199"/>
      <c r="K175" s="199"/>
      <c r="L175" s="199"/>
      <c r="M175" s="199"/>
      <c r="N175" s="200"/>
      <c r="P175" s="147"/>
      <c r="Q175" s="146"/>
    </row>
    <row r="176" spans="1:17" ht="45.95" customHeight="1" thickBot="1">
      <c r="A176" s="205" t="s">
        <v>3185</v>
      </c>
      <c r="B176" s="205" t="s">
        <v>3</v>
      </c>
      <c r="C176" s="205" t="s">
        <v>3186</v>
      </c>
      <c r="D176" s="205" t="s">
        <v>3174</v>
      </c>
      <c r="E176" s="205" t="s">
        <v>3175</v>
      </c>
      <c r="F176" s="207" t="s">
        <v>3187</v>
      </c>
      <c r="G176" s="208"/>
      <c r="H176" s="209"/>
      <c r="I176" s="210" t="s">
        <v>3188</v>
      </c>
      <c r="J176" s="211"/>
      <c r="K176" s="212" t="s">
        <v>3189</v>
      </c>
      <c r="L176" s="213"/>
      <c r="M176" s="214" t="s">
        <v>3171</v>
      </c>
      <c r="N176" s="215"/>
      <c r="P176" s="145"/>
      <c r="Q176" s="146"/>
    </row>
    <row r="177" spans="1:17" ht="45.95" customHeight="1">
      <c r="A177" s="206"/>
      <c r="B177" s="206"/>
      <c r="C177" s="206"/>
      <c r="D177" s="206"/>
      <c r="E177" s="206"/>
      <c r="F177" s="118" t="s">
        <v>3190</v>
      </c>
      <c r="G177" s="118" t="s">
        <v>3191</v>
      </c>
      <c r="H177" s="118" t="s">
        <v>3192</v>
      </c>
      <c r="I177" s="119" t="s">
        <v>3191</v>
      </c>
      <c r="J177" s="119" t="s">
        <v>3192</v>
      </c>
      <c r="K177" s="120" t="s">
        <v>3191</v>
      </c>
      <c r="L177" s="120" t="s">
        <v>3192</v>
      </c>
      <c r="M177" s="120" t="s">
        <v>3191</v>
      </c>
      <c r="N177" s="120" t="s">
        <v>3192</v>
      </c>
      <c r="P177" s="145"/>
      <c r="Q177" s="146"/>
    </row>
    <row r="178" spans="1:17" ht="23.1" customHeight="1">
      <c r="A178" s="13">
        <v>1</v>
      </c>
      <c r="B178" s="13" t="s">
        <v>13</v>
      </c>
      <c r="C178" s="14">
        <v>91121002</v>
      </c>
      <c r="D178" s="14">
        <v>23015321</v>
      </c>
      <c r="E178" s="70" t="s">
        <v>128</v>
      </c>
      <c r="F178" s="98">
        <v>6</v>
      </c>
      <c r="G178" s="98">
        <f t="shared" ref="G178:G233" si="94">H178/F178</f>
        <v>70.5</v>
      </c>
      <c r="H178" s="74">
        <f t="shared" ref="H178:H184" si="95">IF(Q178&gt;=L178,J178,J178+L178+N178-Q178)</f>
        <v>423</v>
      </c>
      <c r="I178" s="99">
        <f>+J178</f>
        <v>10</v>
      </c>
      <c r="J178" s="16">
        <f>SUMIFS(สรุปยอดปัน!G:G,สรุปยอดปัน!E:E,'แผน 100%'!D178)/8</f>
        <v>10</v>
      </c>
      <c r="K178" s="99">
        <f t="shared" ref="K178:K184" si="96">+L178</f>
        <v>413</v>
      </c>
      <c r="L178" s="16">
        <f>SUMIFS(สรุปยอดปัน!K:K,สรุปยอดปัน!I:I,'แผน 100%'!D178)</f>
        <v>413</v>
      </c>
      <c r="M178" s="46">
        <f t="shared" ref="M178:M233" si="97">N178/F178</f>
        <v>0</v>
      </c>
      <c r="N178" s="46">
        <f>IFERROR(VLOOKUP(D178,'[1]makro '!$C:$E,3,FALSE),0)</f>
        <v>0</v>
      </c>
      <c r="P178" s="145" t="str">
        <f t="shared" si="79"/>
        <v>หัวติดลิ้น</v>
      </c>
      <c r="Q178" s="146"/>
    </row>
    <row r="179" spans="1:17" ht="23.1" customHeight="1">
      <c r="A179" s="13">
        <v>2</v>
      </c>
      <c r="B179" s="13" t="s">
        <v>13</v>
      </c>
      <c r="C179" s="14">
        <v>91121040</v>
      </c>
      <c r="D179" s="14">
        <v>23050485</v>
      </c>
      <c r="E179" s="70" t="s">
        <v>640</v>
      </c>
      <c r="F179" s="98">
        <v>6</v>
      </c>
      <c r="G179" s="98">
        <f t="shared" si="94"/>
        <v>0</v>
      </c>
      <c r="H179" s="74">
        <f t="shared" si="95"/>
        <v>0</v>
      </c>
      <c r="I179" s="99">
        <f t="shared" ref="I179:I180" si="98">+J179</f>
        <v>0</v>
      </c>
      <c r="J179" s="16">
        <f>SUMIFS(สรุปยอดปัน!G:G,สรุปยอดปัน!E:E,'แผน 100%'!D179)</f>
        <v>0</v>
      </c>
      <c r="K179" s="99">
        <f t="shared" si="96"/>
        <v>0</v>
      </c>
      <c r="L179" s="16">
        <f>SUMIFS(สรุปยอดปัน!K:K,สรุปยอดปัน!I:I,'แผน 100%'!D179)</f>
        <v>0</v>
      </c>
      <c r="M179" s="101">
        <f t="shared" si="97"/>
        <v>0</v>
      </c>
      <c r="N179" s="101">
        <f>IFERROR(VLOOKUP(D179,'[1]makro '!$C:$E,3,FALSE),0)</f>
        <v>0</v>
      </c>
      <c r="P179" s="145" t="str">
        <f t="shared" si="79"/>
        <v>หัวติดลิ้น-K</v>
      </c>
      <c r="Q179" s="146"/>
    </row>
    <row r="180" spans="1:17" ht="23.1" customHeight="1">
      <c r="A180" s="13">
        <v>3</v>
      </c>
      <c r="B180" s="13" t="s">
        <v>13</v>
      </c>
      <c r="C180" s="14">
        <v>91121103</v>
      </c>
      <c r="D180" s="14">
        <v>23081187</v>
      </c>
      <c r="E180" s="70" t="s">
        <v>642</v>
      </c>
      <c r="F180" s="98">
        <v>6</v>
      </c>
      <c r="G180" s="98">
        <f t="shared" si="94"/>
        <v>0</v>
      </c>
      <c r="H180" s="74">
        <f t="shared" si="95"/>
        <v>0</v>
      </c>
      <c r="I180" s="99">
        <f t="shared" si="98"/>
        <v>0</v>
      </c>
      <c r="J180" s="16">
        <f>SUMIFS(สรุปยอดปัน!G:G,สรุปยอดปัน!E:E,'แผน 100%'!D180)</f>
        <v>0</v>
      </c>
      <c r="K180" s="99">
        <f t="shared" si="96"/>
        <v>0</v>
      </c>
      <c r="L180" s="16">
        <f>SUMIFS(สรุปยอดปัน!K:K,สรุปยอดปัน!I:I,'แผน 100%'!D180)</f>
        <v>0</v>
      </c>
      <c r="M180" s="101">
        <f t="shared" si="97"/>
        <v>0</v>
      </c>
      <c r="N180" s="101">
        <f>IFERROR(VLOOKUP(D180,'[1]makro '!$C:$E,3,FALSE),0)</f>
        <v>0</v>
      </c>
      <c r="P180" s="145" t="str">
        <f t="shared" si="79"/>
        <v>หัวเบอร์ 1</v>
      </c>
      <c r="Q180" s="146"/>
    </row>
    <row r="181" spans="1:17" ht="23.1" customHeight="1">
      <c r="A181" s="13">
        <v>4</v>
      </c>
      <c r="B181" s="13" t="s">
        <v>13</v>
      </c>
      <c r="C181" s="23">
        <v>91122001</v>
      </c>
      <c r="D181" s="23">
        <v>23000197</v>
      </c>
      <c r="E181" s="54" t="s">
        <v>12</v>
      </c>
      <c r="F181" s="102">
        <v>10</v>
      </c>
      <c r="G181" s="98">
        <f t="shared" si="94"/>
        <v>154</v>
      </c>
      <c r="H181" s="74">
        <f t="shared" si="95"/>
        <v>1540</v>
      </c>
      <c r="I181" s="99">
        <f>+J181</f>
        <v>0</v>
      </c>
      <c r="J181" s="16">
        <f>SUMIFS(สรุปยอดปัน!G:G,สรุปยอดปัน!E:E,'แผน 100%'!D181)/10</f>
        <v>0</v>
      </c>
      <c r="K181" s="99">
        <f t="shared" si="96"/>
        <v>1540</v>
      </c>
      <c r="L181" s="16">
        <f>SUMIFS(สรุปยอดปัน!K:K,สรุปยอดปัน!I:I,'แผน 100%'!D181)</f>
        <v>1540</v>
      </c>
      <c r="M181" s="51">
        <f t="shared" si="97"/>
        <v>0</v>
      </c>
      <c r="N181" s="51">
        <f>IFERROR(VLOOKUP(D181,'[1]makro '!$C:$E,3,FALSE),0)</f>
        <v>0</v>
      </c>
      <c r="P181" s="145" t="str">
        <f t="shared" si="79"/>
        <v>เครื่องในชุด(หมู)</v>
      </c>
      <c r="Q181" s="146"/>
    </row>
    <row r="182" spans="1:17" ht="23.1" customHeight="1">
      <c r="A182" s="13">
        <v>5</v>
      </c>
      <c r="B182" s="13" t="s">
        <v>13</v>
      </c>
      <c r="C182" s="23">
        <v>91122096</v>
      </c>
      <c r="D182" s="23">
        <v>23034864</v>
      </c>
      <c r="E182" s="54" t="s">
        <v>3232</v>
      </c>
      <c r="F182" s="102">
        <v>8</v>
      </c>
      <c r="G182" s="98">
        <f t="shared" si="94"/>
        <v>0</v>
      </c>
      <c r="H182" s="74">
        <f t="shared" si="95"/>
        <v>0</v>
      </c>
      <c r="I182" s="99">
        <f t="shared" ref="I182:I233" si="99">J182/F182</f>
        <v>0</v>
      </c>
      <c r="J182" s="16">
        <f>SUMIFS(สรุปยอดปัน!G:G,สรุปยอดปัน!E:E,'แผน 100%'!D182)</f>
        <v>0</v>
      </c>
      <c r="K182" s="99">
        <f t="shared" si="96"/>
        <v>0</v>
      </c>
      <c r="L182" s="16">
        <f>SUMIFS(สรุปยอดปัน!K:K,สรุปยอดปัน!I:I,'แผน 100%'!D182)</f>
        <v>0</v>
      </c>
      <c r="M182" s="51">
        <f t="shared" si="97"/>
        <v>0</v>
      </c>
      <c r="N182" s="51">
        <f>IFERROR(VLOOKUP(D182,'[1]makro '!$C:$E,3,FALSE),0)</f>
        <v>0</v>
      </c>
      <c r="P182" s="145" t="str">
        <f t="shared" si="79"/>
        <v>เครื่องในชุด ไม่มีปอด</v>
      </c>
      <c r="Q182" s="146"/>
    </row>
    <row r="183" spans="1:17" ht="23.1" customHeight="1">
      <c r="A183" s="13">
        <v>6</v>
      </c>
      <c r="B183" s="13" t="s">
        <v>13</v>
      </c>
      <c r="C183" s="23">
        <v>91122002</v>
      </c>
      <c r="D183" s="23">
        <v>23000198</v>
      </c>
      <c r="E183" s="54" t="s">
        <v>3233</v>
      </c>
      <c r="F183" s="102">
        <v>7</v>
      </c>
      <c r="G183" s="98">
        <f t="shared" si="94"/>
        <v>0</v>
      </c>
      <c r="H183" s="74">
        <f t="shared" si="95"/>
        <v>0</v>
      </c>
      <c r="I183" s="99">
        <f t="shared" si="99"/>
        <v>0</v>
      </c>
      <c r="J183" s="16">
        <f>SUMIFS(สรุปยอดปัน!G:G,สรุปยอดปัน!E:E,'แผน 100%'!D183)</f>
        <v>0</v>
      </c>
      <c r="K183" s="99">
        <f t="shared" si="96"/>
        <v>0</v>
      </c>
      <c r="L183" s="16">
        <f>SUMIFS(สรุปยอดปัน!K:K,สรุปยอดปัน!I:I,'แผน 100%'!D183)</f>
        <v>0</v>
      </c>
      <c r="M183" s="51">
        <f t="shared" si="97"/>
        <v>0</v>
      </c>
      <c r="N183" s="51">
        <f>IFERROR(VLOOKUP(D183,'[1]makro '!$C:$E,3,FALSE),0)</f>
        <v>0</v>
      </c>
      <c r="P183" s="145" t="str">
        <f t="shared" si="79"/>
        <v>เครื่องในชุด (ไม่ตับรวมตับ)</v>
      </c>
      <c r="Q183" s="146"/>
    </row>
    <row r="184" spans="1:17" ht="23.1" customHeight="1">
      <c r="A184" s="13">
        <v>7</v>
      </c>
      <c r="B184" s="13" t="s">
        <v>13</v>
      </c>
      <c r="C184" s="23">
        <v>91122703</v>
      </c>
      <c r="D184" s="23">
        <v>23107368</v>
      </c>
      <c r="E184" s="54" t="s">
        <v>562</v>
      </c>
      <c r="F184" s="102">
        <v>13</v>
      </c>
      <c r="G184" s="98">
        <f t="shared" si="94"/>
        <v>8.1538461538461533</v>
      </c>
      <c r="H184" s="74">
        <f t="shared" si="95"/>
        <v>106</v>
      </c>
      <c r="I184" s="99">
        <f>J184</f>
        <v>0</v>
      </c>
      <c r="J184" s="16">
        <f>SUMIFS(สรุปยอดปัน!G:G,สรุปยอดปัน!E:E,'แผน 100%'!D184)</f>
        <v>0</v>
      </c>
      <c r="K184" s="99">
        <f t="shared" si="96"/>
        <v>106</v>
      </c>
      <c r="L184" s="16">
        <f>SUMIFS(สรุปยอดปัน!K:K,สรุปยอดปัน!I:I,'แผน 100%'!D184)</f>
        <v>106</v>
      </c>
      <c r="M184" s="51">
        <f t="shared" si="97"/>
        <v>0</v>
      </c>
      <c r="N184" s="51">
        <f>IFERROR(VLOOKUP(D184,'[1]makro '!$C:$E,3,FALSE),0)</f>
        <v>0</v>
      </c>
      <c r="P184" s="145" t="str">
        <f t="shared" si="79"/>
        <v>เครื่องในชุด(หมู)แต่ง</v>
      </c>
      <c r="Q184" s="146"/>
    </row>
    <row r="185" spans="1:17" ht="23.1" customHeight="1">
      <c r="A185" s="13"/>
      <c r="B185" s="13"/>
      <c r="C185" s="23"/>
      <c r="D185" s="23"/>
      <c r="E185" s="54"/>
      <c r="F185" s="102"/>
      <c r="G185" s="98"/>
      <c r="H185" s="98"/>
      <c r="I185" s="99"/>
      <c r="J185" s="16">
        <f>SUMIFS(สรุปยอดปัน!G:G,สรุปยอดปัน!E:E,'แผน 100%'!D185)</f>
        <v>0</v>
      </c>
      <c r="K185" s="99"/>
      <c r="L185" s="16">
        <f>SUMIFS(สรุปยอดปัน!K:K,สรุปยอดปัน!I:I,'แผน 100%'!D185)</f>
        <v>0</v>
      </c>
      <c r="M185" s="51"/>
      <c r="N185" s="51">
        <f>IFERROR(VLOOKUP(D185,'[1]makro '!$C:$E,3,FALSE),0)</f>
        <v>0</v>
      </c>
      <c r="P185" s="145">
        <f t="shared" si="79"/>
        <v>0</v>
      </c>
      <c r="Q185" s="146"/>
    </row>
    <row r="186" spans="1:17" ht="23.1" customHeight="1">
      <c r="A186" s="13">
        <v>8</v>
      </c>
      <c r="B186" s="13" t="s">
        <v>13</v>
      </c>
      <c r="C186" s="23">
        <v>91122215</v>
      </c>
      <c r="D186" s="23">
        <v>23062103</v>
      </c>
      <c r="E186" s="54" t="s">
        <v>306</v>
      </c>
      <c r="F186" s="102">
        <v>5</v>
      </c>
      <c r="G186" s="98">
        <f t="shared" si="94"/>
        <v>0</v>
      </c>
      <c r="H186" s="74">
        <f t="shared" ref="H186:H193" si="100">IF(Q186&gt;=L186,J186,J186+L186+N186-Q186)</f>
        <v>0</v>
      </c>
      <c r="I186" s="99">
        <f t="shared" si="99"/>
        <v>0</v>
      </c>
      <c r="J186" s="16">
        <f>SUMIFS(สรุปยอดปัน!G:G,สรุปยอดปัน!E:E,'แผน 100%'!D186)</f>
        <v>0</v>
      </c>
      <c r="K186" s="99">
        <f t="shared" ref="K186:K233" si="101">L186/F186</f>
        <v>0</v>
      </c>
      <c r="L186" s="16">
        <f>SUMIFS(สรุปยอดปัน!K:K,สรุปยอดปัน!I:I,'แผน 100%'!D186)</f>
        <v>0</v>
      </c>
      <c r="M186" s="51">
        <f t="shared" si="97"/>
        <v>0</v>
      </c>
      <c r="N186" s="51">
        <f>IFERROR(VLOOKUP(D186,'[1]makro '!$C:$E,3,FALSE),0)</f>
        <v>0</v>
      </c>
      <c r="P186" s="145" t="str">
        <f t="shared" si="79"/>
        <v>กระเพาะหมู(M)</v>
      </c>
      <c r="Q186" s="146"/>
    </row>
    <row r="187" spans="1:17" ht="23.1" customHeight="1">
      <c r="A187" s="13">
        <v>9</v>
      </c>
      <c r="B187" s="13" t="s">
        <v>13</v>
      </c>
      <c r="C187" s="23">
        <v>91122199</v>
      </c>
      <c r="D187" s="23">
        <v>23058585</v>
      </c>
      <c r="E187" s="54" t="s">
        <v>326</v>
      </c>
      <c r="F187" s="102">
        <v>2</v>
      </c>
      <c r="G187" s="98">
        <f t="shared" si="94"/>
        <v>0</v>
      </c>
      <c r="H187" s="74">
        <f t="shared" si="100"/>
        <v>0</v>
      </c>
      <c r="I187" s="99">
        <f t="shared" si="99"/>
        <v>0</v>
      </c>
      <c r="J187" s="16">
        <f>SUMIFS(สรุปยอดปัน!G:G,สรุปยอดปัน!E:E,'แผน 100%'!D187)</f>
        <v>0</v>
      </c>
      <c r="K187" s="99">
        <f t="shared" si="101"/>
        <v>0</v>
      </c>
      <c r="L187" s="16">
        <f>SUMIFS(สรุปยอดปัน!K:K,สรุปยอดปัน!I:I,'แผน 100%'!D187)</f>
        <v>0</v>
      </c>
      <c r="M187" s="51">
        <f t="shared" si="97"/>
        <v>0</v>
      </c>
      <c r="N187" s="51">
        <f>IFERROR(VLOOKUP(D187,'[1]makro '!$C:$E,3,FALSE),0)</f>
        <v>0</v>
      </c>
      <c r="P187" s="145" t="str">
        <f t="shared" si="79"/>
        <v>ขั้วตับ (M)</v>
      </c>
      <c r="Q187" s="146"/>
    </row>
    <row r="188" spans="1:17" ht="23.1" customHeight="1">
      <c r="A188" s="13">
        <v>10</v>
      </c>
      <c r="B188" s="13" t="s">
        <v>13</v>
      </c>
      <c r="C188" s="23">
        <v>91122198</v>
      </c>
      <c r="D188" s="23">
        <v>23058584</v>
      </c>
      <c r="E188" s="54" t="s">
        <v>344</v>
      </c>
      <c r="F188" s="102">
        <v>5</v>
      </c>
      <c r="G188" s="98">
        <f t="shared" si="94"/>
        <v>0</v>
      </c>
      <c r="H188" s="74">
        <f t="shared" si="100"/>
        <v>0</v>
      </c>
      <c r="I188" s="99">
        <f t="shared" si="99"/>
        <v>0</v>
      </c>
      <c r="J188" s="16">
        <f>SUMIFS(สรุปยอดปัน!G:G,สรุปยอดปัน!E:E,'แผน 100%'!D188)</f>
        <v>0</v>
      </c>
      <c r="K188" s="99">
        <f t="shared" si="101"/>
        <v>0</v>
      </c>
      <c r="L188" s="16">
        <f>SUMIFS(สรุปยอดปัน!K:K,สรุปยอดปัน!I:I,'แผน 100%'!D188)</f>
        <v>0</v>
      </c>
      <c r="M188" s="51">
        <f t="shared" si="97"/>
        <v>0</v>
      </c>
      <c r="N188" s="51">
        <f>IFERROR(VLOOKUP(D188,'[1]makro '!$C:$E,3,FALSE),0)</f>
        <v>0</v>
      </c>
      <c r="P188" s="145" t="str">
        <f t="shared" si="79"/>
        <v>ตับหมู (M)</v>
      </c>
      <c r="Q188" s="146"/>
    </row>
    <row r="189" spans="1:17" ht="23.1" customHeight="1">
      <c r="A189" s="13">
        <v>11</v>
      </c>
      <c r="B189" s="13" t="s">
        <v>13</v>
      </c>
      <c r="C189" s="23">
        <v>91122200</v>
      </c>
      <c r="D189" s="23">
        <v>23058586</v>
      </c>
      <c r="E189" s="54" t="s">
        <v>3234</v>
      </c>
      <c r="F189" s="102">
        <v>5</v>
      </c>
      <c r="G189" s="98">
        <f t="shared" si="94"/>
        <v>0</v>
      </c>
      <c r="H189" s="74">
        <f t="shared" si="100"/>
        <v>0</v>
      </c>
      <c r="I189" s="99">
        <f t="shared" si="99"/>
        <v>0</v>
      </c>
      <c r="J189" s="16">
        <f>SUMIFS(สรุปยอดปัน!G:G,สรุปยอดปัน!E:E,'แผน 100%'!D189)</f>
        <v>0</v>
      </c>
      <c r="K189" s="99">
        <f t="shared" si="101"/>
        <v>0</v>
      </c>
      <c r="L189" s="16">
        <f>SUMIFS(สรุปยอดปัน!K:K,สรุปยอดปัน!I:I,'แผน 100%'!D189)</f>
        <v>0</v>
      </c>
      <c r="M189" s="51">
        <f t="shared" si="97"/>
        <v>0</v>
      </c>
      <c r="N189" s="51">
        <f>IFERROR(VLOOKUP(D189,'[1]makro '!$C:$E,3,FALSE),0)</f>
        <v>0</v>
      </c>
      <c r="P189" s="145" t="str">
        <f t="shared" si="79"/>
        <v>ไต(M)</v>
      </c>
      <c r="Q189" s="146"/>
    </row>
    <row r="190" spans="1:17" ht="23.1" customHeight="1">
      <c r="A190" s="13">
        <v>12</v>
      </c>
      <c r="B190" s="13" t="s">
        <v>13</v>
      </c>
      <c r="C190" s="23">
        <v>91122219</v>
      </c>
      <c r="D190" s="23">
        <v>23062111</v>
      </c>
      <c r="E190" s="54" t="s">
        <v>354</v>
      </c>
      <c r="F190" s="102">
        <v>5</v>
      </c>
      <c r="G190" s="98">
        <f t="shared" si="94"/>
        <v>0</v>
      </c>
      <c r="H190" s="74">
        <f t="shared" si="100"/>
        <v>0</v>
      </c>
      <c r="I190" s="99">
        <f t="shared" si="99"/>
        <v>0</v>
      </c>
      <c r="J190" s="16">
        <f>SUMIFS(สรุปยอดปัน!G:G,สรุปยอดปัน!E:E,'แผน 100%'!D190)</f>
        <v>0</v>
      </c>
      <c r="K190" s="99">
        <f t="shared" si="101"/>
        <v>0</v>
      </c>
      <c r="L190" s="16">
        <f>SUMIFS(สรุปยอดปัน!K:K,สรุปยอดปัน!I:I,'แผน 100%'!D190)</f>
        <v>0</v>
      </c>
      <c r="M190" s="51">
        <f t="shared" si="97"/>
        <v>0</v>
      </c>
      <c r="N190" s="51">
        <f>IFERROR(VLOOKUP(D190,'[1]makro '!$C:$E,3,FALSE),0)</f>
        <v>0</v>
      </c>
      <c r="P190" s="145" t="str">
        <f t="shared" si="79"/>
        <v>ปอด(M)</v>
      </c>
      <c r="Q190" s="146"/>
    </row>
    <row r="191" spans="1:17" ht="23.1" customHeight="1">
      <c r="A191" s="13">
        <v>13</v>
      </c>
      <c r="B191" s="13" t="s">
        <v>13</v>
      </c>
      <c r="C191" s="23">
        <v>91122202</v>
      </c>
      <c r="D191" s="23">
        <v>23058588</v>
      </c>
      <c r="E191" s="54" t="s">
        <v>372</v>
      </c>
      <c r="F191" s="102">
        <v>2</v>
      </c>
      <c r="G191" s="98">
        <f t="shared" si="94"/>
        <v>0</v>
      </c>
      <c r="H191" s="74">
        <f t="shared" si="100"/>
        <v>0</v>
      </c>
      <c r="I191" s="99">
        <f t="shared" si="99"/>
        <v>0</v>
      </c>
      <c r="J191" s="16">
        <f>SUMIFS(สรุปยอดปัน!G:G,สรุปยอดปัน!E:E,'แผน 100%'!D191)</f>
        <v>0</v>
      </c>
      <c r="K191" s="99">
        <f t="shared" si="101"/>
        <v>0</v>
      </c>
      <c r="L191" s="16">
        <f>SUMIFS(สรุปยอดปัน!K:K,สรุปยอดปัน!I:I,'แผน 100%'!D191)</f>
        <v>0</v>
      </c>
      <c r="M191" s="51">
        <f t="shared" si="97"/>
        <v>0</v>
      </c>
      <c r="N191" s="51">
        <f>IFERROR(VLOOKUP(D191,'[1]makro '!$C:$E,3,FALSE),0)</f>
        <v>0</v>
      </c>
      <c r="P191" s="145" t="str">
        <f t="shared" si="79"/>
        <v>ม้าม (M)</v>
      </c>
      <c r="Q191" s="146"/>
    </row>
    <row r="192" spans="1:17" ht="23.1" customHeight="1">
      <c r="A192" s="13">
        <v>14</v>
      </c>
      <c r="B192" s="13" t="s">
        <v>13</v>
      </c>
      <c r="C192" s="23">
        <v>91122203</v>
      </c>
      <c r="D192" s="23">
        <v>23058589</v>
      </c>
      <c r="E192" s="54" t="s">
        <v>300</v>
      </c>
      <c r="F192" s="102">
        <v>2</v>
      </c>
      <c r="G192" s="98">
        <f t="shared" si="94"/>
        <v>0</v>
      </c>
      <c r="H192" s="74">
        <f t="shared" si="100"/>
        <v>0</v>
      </c>
      <c r="I192" s="99">
        <f t="shared" si="99"/>
        <v>0</v>
      </c>
      <c r="J192" s="16">
        <f>SUMIFS(สรุปยอดปัน!G:G,สรุปยอดปัน!E:E,'แผน 100%'!D192)</f>
        <v>0</v>
      </c>
      <c r="K192" s="99">
        <f t="shared" si="101"/>
        <v>0</v>
      </c>
      <c r="L192" s="16">
        <f>SUMIFS(สรุปยอดปัน!K:K,สรุปยอดปัน!I:I,'แผน 100%'!D192)</f>
        <v>0</v>
      </c>
      <c r="M192" s="51">
        <f t="shared" si="97"/>
        <v>0</v>
      </c>
      <c r="N192" s="51">
        <f>IFERROR(VLOOKUP(D192,'[1]makro '!$C:$E,3,FALSE),0)</f>
        <v>0</v>
      </c>
      <c r="P192" s="145" t="str">
        <f t="shared" si="79"/>
        <v>ไส้อ่อน (M)</v>
      </c>
      <c r="Q192" s="146"/>
    </row>
    <row r="193" spans="1:17" ht="23.1" customHeight="1">
      <c r="A193" s="13">
        <v>15</v>
      </c>
      <c r="B193" s="13" t="s">
        <v>13</v>
      </c>
      <c r="C193" s="23">
        <v>91122201</v>
      </c>
      <c r="D193" s="23">
        <v>23058587</v>
      </c>
      <c r="E193" s="54" t="s">
        <v>382</v>
      </c>
      <c r="F193" s="102">
        <v>5</v>
      </c>
      <c r="G193" s="98">
        <f t="shared" si="94"/>
        <v>0</v>
      </c>
      <c r="H193" s="74">
        <f t="shared" si="100"/>
        <v>0</v>
      </c>
      <c r="I193" s="99">
        <f t="shared" si="99"/>
        <v>0</v>
      </c>
      <c r="J193" s="16">
        <f>SUMIFS(สรุปยอดปัน!G:G,สรุปยอดปัน!E:E,'แผน 100%'!D193)</f>
        <v>0</v>
      </c>
      <c r="K193" s="99">
        <f t="shared" si="101"/>
        <v>0</v>
      </c>
      <c r="L193" s="16">
        <f>SUMIFS(สรุปยอดปัน!K:K,สรุปยอดปัน!I:I,'แผน 100%'!D193)</f>
        <v>0</v>
      </c>
      <c r="M193" s="51">
        <f t="shared" si="97"/>
        <v>0</v>
      </c>
      <c r="N193" s="51">
        <f>IFERROR(VLOOKUP(D193,'[1]makro '!$C:$E,3,FALSE),0)</f>
        <v>0</v>
      </c>
      <c r="P193" s="145" t="str">
        <f t="shared" si="79"/>
        <v>หัวใจหมู (M)</v>
      </c>
      <c r="Q193" s="146"/>
    </row>
    <row r="194" spans="1:17" ht="21.95" customHeight="1">
      <c r="A194" s="13"/>
      <c r="B194" s="13"/>
      <c r="C194" s="23"/>
      <c r="D194" s="23"/>
      <c r="E194" s="54"/>
      <c r="F194" s="102"/>
      <c r="G194" s="98"/>
      <c r="H194" s="98"/>
      <c r="I194" s="99"/>
      <c r="J194" s="16">
        <f>SUMIFS(สรุปยอดปัน!G:G,สรุปยอดปัน!E:E,'แผน 100%'!D194)</f>
        <v>0</v>
      </c>
      <c r="K194" s="99"/>
      <c r="L194" s="16">
        <f>SUMIFS(สรุปยอดปัน!K:K,สรุปยอดปัน!I:I,'แผน 100%'!D194)</f>
        <v>0</v>
      </c>
      <c r="M194" s="51"/>
      <c r="N194" s="51">
        <f>IFERROR(VLOOKUP(D194,'[1]makro '!$C:$E,3,FALSE),0)</f>
        <v>0</v>
      </c>
      <c r="P194" s="145">
        <f t="shared" si="79"/>
        <v>0</v>
      </c>
      <c r="Q194" s="146"/>
    </row>
    <row r="195" spans="1:17" ht="23.1" customHeight="1">
      <c r="A195" s="13">
        <v>16</v>
      </c>
      <c r="B195" s="13" t="s">
        <v>13</v>
      </c>
      <c r="C195" s="23">
        <v>91122013</v>
      </c>
      <c r="D195" s="23">
        <v>23000189</v>
      </c>
      <c r="E195" s="54" t="s">
        <v>46</v>
      </c>
      <c r="F195" s="102">
        <v>2</v>
      </c>
      <c r="G195" s="98">
        <f t="shared" si="94"/>
        <v>187</v>
      </c>
      <c r="H195" s="74">
        <f t="shared" ref="H195:H206" si="102">IF(Q195&gt;=L195,J195,J195+L195+N195-Q195)</f>
        <v>374</v>
      </c>
      <c r="I195" s="99">
        <f t="shared" si="99"/>
        <v>8</v>
      </c>
      <c r="J195" s="16">
        <f>SUMIFS(สรุปยอดปัน!G:G,สรุปยอดปัน!E:E,'แผน 100%'!D195)</f>
        <v>16</v>
      </c>
      <c r="K195" s="99">
        <f t="shared" si="101"/>
        <v>179</v>
      </c>
      <c r="L195" s="16">
        <f>SUMIFS(สรุปยอดปัน!K:K,สรุปยอดปัน!I:I,'แผน 100%'!D195)</f>
        <v>358</v>
      </c>
      <c r="M195" s="51">
        <f t="shared" si="97"/>
        <v>0</v>
      </c>
      <c r="N195" s="51">
        <f>IFERROR(VLOOKUP(D195,'[1]makro '!$C:$E,3,FALSE),0)</f>
        <v>0</v>
      </c>
      <c r="P195" s="145" t="str">
        <f t="shared" si="79"/>
        <v>กระเพาะ</v>
      </c>
      <c r="Q195" s="146"/>
    </row>
    <row r="196" spans="1:17" ht="23.1" customHeight="1">
      <c r="A196" s="13">
        <v>17</v>
      </c>
      <c r="B196" s="13" t="s">
        <v>13</v>
      </c>
      <c r="C196" s="23">
        <v>91122006</v>
      </c>
      <c r="D196" s="23">
        <v>23000186</v>
      </c>
      <c r="E196" s="54" t="s">
        <v>3235</v>
      </c>
      <c r="F196" s="102">
        <v>2</v>
      </c>
      <c r="G196" s="98">
        <f t="shared" si="94"/>
        <v>88</v>
      </c>
      <c r="H196" s="74">
        <f t="shared" si="102"/>
        <v>176</v>
      </c>
      <c r="I196" s="99">
        <f t="shared" si="99"/>
        <v>48</v>
      </c>
      <c r="J196" s="16">
        <f>SUMIFS(สรุปยอดปัน!G:G,สรุปยอดปัน!E:E,'แผน 100%'!D196)</f>
        <v>96</v>
      </c>
      <c r="K196" s="99">
        <f t="shared" si="101"/>
        <v>40</v>
      </c>
      <c r="L196" s="16">
        <f>SUMIFS(สรุปยอดปัน!K:K,สรุปยอดปัน!I:I,'แผน 100%'!D196)</f>
        <v>80</v>
      </c>
      <c r="M196" s="51">
        <f t="shared" si="97"/>
        <v>0</v>
      </c>
      <c r="N196" s="51">
        <f>IFERROR(VLOOKUP(D196,'[1]makro '!$C:$E,3,FALSE),0)</f>
        <v>0</v>
      </c>
      <c r="P196" s="145" t="str">
        <f t="shared" si="79"/>
        <v>ขั้วตับ</v>
      </c>
      <c r="Q196" s="146"/>
    </row>
    <row r="197" spans="1:17" ht="23.1" customHeight="1">
      <c r="A197" s="13">
        <v>18</v>
      </c>
      <c r="B197" s="13" t="s">
        <v>13</v>
      </c>
      <c r="C197" s="23">
        <v>91122004</v>
      </c>
      <c r="D197" s="23">
        <v>23000188</v>
      </c>
      <c r="E197" s="54" t="s">
        <v>94</v>
      </c>
      <c r="F197" s="102">
        <v>2</v>
      </c>
      <c r="G197" s="98">
        <f t="shared" si="94"/>
        <v>215</v>
      </c>
      <c r="H197" s="74">
        <f t="shared" si="102"/>
        <v>430</v>
      </c>
      <c r="I197" s="99">
        <f t="shared" si="99"/>
        <v>46</v>
      </c>
      <c r="J197" s="16">
        <f>SUMIFS(สรุปยอดปัน!G:G,สรุปยอดปัน!E:E,'แผน 100%'!D197)</f>
        <v>92</v>
      </c>
      <c r="K197" s="99">
        <f t="shared" si="101"/>
        <v>169</v>
      </c>
      <c r="L197" s="16">
        <f>SUMIFS(สรุปยอดปัน!K:K,สรุปยอดปัน!I:I,'แผน 100%'!D197)</f>
        <v>338</v>
      </c>
      <c r="M197" s="51">
        <f t="shared" si="97"/>
        <v>0</v>
      </c>
      <c r="N197" s="51">
        <f>IFERROR(VLOOKUP(D197,'[1]makro '!$C:$E,3,FALSE),0)</f>
        <v>0</v>
      </c>
      <c r="P197" s="145" t="str">
        <f t="shared" si="79"/>
        <v>ตับหมู</v>
      </c>
      <c r="Q197" s="146"/>
    </row>
    <row r="198" spans="1:17" ht="23.1" customHeight="1">
      <c r="A198" s="13">
        <v>19</v>
      </c>
      <c r="B198" s="13" t="s">
        <v>13</v>
      </c>
      <c r="C198" s="23">
        <v>91122008</v>
      </c>
      <c r="D198" s="23">
        <v>23000194</v>
      </c>
      <c r="E198" s="54" t="s">
        <v>3236</v>
      </c>
      <c r="F198" s="102">
        <v>2</v>
      </c>
      <c r="G198" s="98">
        <f t="shared" si="94"/>
        <v>106</v>
      </c>
      <c r="H198" s="74">
        <f t="shared" si="102"/>
        <v>212</v>
      </c>
      <c r="I198" s="99">
        <f t="shared" si="99"/>
        <v>4</v>
      </c>
      <c r="J198" s="16">
        <f>SUMIFS(สรุปยอดปัน!G:G,สรุปยอดปัน!E:E,'แผน 100%'!D198)</f>
        <v>8</v>
      </c>
      <c r="K198" s="99">
        <f t="shared" si="101"/>
        <v>102</v>
      </c>
      <c r="L198" s="16">
        <f>SUMIFS(สรุปยอดปัน!K:K,สรุปยอดปัน!I:I,'แผน 100%'!D198)</f>
        <v>204</v>
      </c>
      <c r="M198" s="51">
        <f t="shared" si="97"/>
        <v>0</v>
      </c>
      <c r="N198" s="51">
        <f>IFERROR(VLOOKUP(D198,'[1]makro '!$C:$E,3,FALSE),0)</f>
        <v>0</v>
      </c>
      <c r="P198" s="145" t="str">
        <f t="shared" si="79"/>
        <v>ไต</v>
      </c>
      <c r="Q198" s="146"/>
    </row>
    <row r="199" spans="1:17" ht="23.1" customHeight="1">
      <c r="A199" s="13">
        <v>20</v>
      </c>
      <c r="B199" s="13" t="s">
        <v>13</v>
      </c>
      <c r="C199" s="23">
        <v>91122012</v>
      </c>
      <c r="D199" s="23">
        <v>23000187</v>
      </c>
      <c r="E199" s="54" t="s">
        <v>102</v>
      </c>
      <c r="F199" s="102">
        <v>2</v>
      </c>
      <c r="G199" s="98">
        <f t="shared" si="94"/>
        <v>457</v>
      </c>
      <c r="H199" s="74">
        <f t="shared" si="102"/>
        <v>914</v>
      </c>
      <c r="I199" s="99">
        <f t="shared" si="99"/>
        <v>7</v>
      </c>
      <c r="J199" s="16">
        <f>SUMIFS(สรุปยอดปัน!G:G,สรุปยอดปัน!E:E,'แผน 100%'!D199)</f>
        <v>14</v>
      </c>
      <c r="K199" s="99">
        <f t="shared" si="101"/>
        <v>450</v>
      </c>
      <c r="L199" s="16">
        <f>SUMIFS(สรุปยอดปัน!K:K,สรุปยอดปัน!I:I,'แผน 100%'!D199)</f>
        <v>900</v>
      </c>
      <c r="M199" s="51">
        <f t="shared" si="97"/>
        <v>0</v>
      </c>
      <c r="N199" s="51">
        <f>IFERROR(VLOOKUP(D199,'[1]makro '!$C:$E,3,FALSE),0)</f>
        <v>0</v>
      </c>
      <c r="P199" s="145" t="str">
        <f t="shared" si="79"/>
        <v>ปอด</v>
      </c>
      <c r="Q199" s="146"/>
    </row>
    <row r="200" spans="1:17" ht="23.1" customHeight="1">
      <c r="A200" s="13">
        <v>21</v>
      </c>
      <c r="B200" s="13" t="s">
        <v>13</v>
      </c>
      <c r="C200" s="23">
        <v>91122016</v>
      </c>
      <c r="D200" s="23">
        <v>23000193</v>
      </c>
      <c r="E200" s="54" t="s">
        <v>110</v>
      </c>
      <c r="F200" s="102">
        <v>2</v>
      </c>
      <c r="G200" s="98">
        <f t="shared" si="94"/>
        <v>64</v>
      </c>
      <c r="H200" s="74">
        <f t="shared" si="102"/>
        <v>128</v>
      </c>
      <c r="I200" s="99">
        <f t="shared" si="99"/>
        <v>17</v>
      </c>
      <c r="J200" s="16">
        <f>SUMIFS(สรุปยอดปัน!G:G,สรุปยอดปัน!E:E,'แผน 100%'!D200)</f>
        <v>34</v>
      </c>
      <c r="K200" s="99">
        <f t="shared" si="101"/>
        <v>47</v>
      </c>
      <c r="L200" s="16">
        <f>SUMIFS(สรุปยอดปัน!K:K,สรุปยอดปัน!I:I,'แผน 100%'!D200)</f>
        <v>94</v>
      </c>
      <c r="M200" s="51">
        <f t="shared" si="97"/>
        <v>0</v>
      </c>
      <c r="N200" s="51">
        <f>IFERROR(VLOOKUP(D200,'[1]makro '!$C:$E,3,FALSE),0)</f>
        <v>0</v>
      </c>
      <c r="P200" s="145" t="str">
        <f t="shared" si="79"/>
        <v>ม้าม</v>
      </c>
      <c r="Q200" s="146"/>
    </row>
    <row r="201" spans="1:17" ht="23.1" customHeight="1">
      <c r="A201" s="13">
        <v>22</v>
      </c>
      <c r="B201" s="13" t="s">
        <v>13</v>
      </c>
      <c r="C201" s="23">
        <v>91122020</v>
      </c>
      <c r="D201" s="23">
        <v>23000181</v>
      </c>
      <c r="E201" s="54" t="s">
        <v>38</v>
      </c>
      <c r="F201" s="102">
        <v>2</v>
      </c>
      <c r="G201" s="98">
        <f t="shared" si="94"/>
        <v>363</v>
      </c>
      <c r="H201" s="74">
        <f t="shared" si="102"/>
        <v>726</v>
      </c>
      <c r="I201" s="99">
        <f t="shared" si="99"/>
        <v>2</v>
      </c>
      <c r="J201" s="16">
        <f>SUMIFS(สรุปยอดปัน!G:G,สรุปยอดปัน!E:E,'แผน 100%'!D201)</f>
        <v>4</v>
      </c>
      <c r="K201" s="99">
        <f t="shared" si="101"/>
        <v>361</v>
      </c>
      <c r="L201" s="16">
        <f>SUMIFS(สรุปยอดปัน!K:K,สรุปยอดปัน!I:I,'แผน 100%'!D201)</f>
        <v>722</v>
      </c>
      <c r="M201" s="51">
        <f t="shared" si="97"/>
        <v>0</v>
      </c>
      <c r="N201" s="51">
        <f>IFERROR(VLOOKUP(D201,'[1]makro '!$C:$E,3,FALSE),0)</f>
        <v>0</v>
      </c>
      <c r="P201" s="145" t="str">
        <f t="shared" si="79"/>
        <v>ไส้ขม</v>
      </c>
      <c r="Q201" s="146"/>
    </row>
    <row r="202" spans="1:17" ht="23.1" customHeight="1">
      <c r="A202" s="13">
        <v>23</v>
      </c>
      <c r="B202" s="13" t="s">
        <v>13</v>
      </c>
      <c r="C202" s="23">
        <v>91122017</v>
      </c>
      <c r="D202" s="23">
        <v>23015346</v>
      </c>
      <c r="E202" s="54" t="s">
        <v>42</v>
      </c>
      <c r="F202" s="102">
        <v>2</v>
      </c>
      <c r="G202" s="98">
        <f t="shared" si="94"/>
        <v>1</v>
      </c>
      <c r="H202" s="74">
        <f t="shared" si="102"/>
        <v>2</v>
      </c>
      <c r="I202" s="99">
        <f t="shared" si="99"/>
        <v>0</v>
      </c>
      <c r="J202" s="16">
        <f>SUMIFS(สรุปยอดปัน!G:G,สรุปยอดปัน!E:E,'แผน 100%'!D202)</f>
        <v>0</v>
      </c>
      <c r="K202" s="99">
        <f t="shared" si="101"/>
        <v>1</v>
      </c>
      <c r="L202" s="16">
        <f>SUMIFS(สรุปยอดปัน!K:K,สรุปยอดปัน!I:I,'แผน 100%'!D202)</f>
        <v>2</v>
      </c>
      <c r="M202" s="51">
        <f t="shared" si="97"/>
        <v>0</v>
      </c>
      <c r="N202" s="51">
        <f>IFERROR(VLOOKUP(D202,'[1]makro '!$C:$E,3,FALSE),0)</f>
        <v>0</v>
      </c>
      <c r="P202" s="145" t="str">
        <f t="shared" si="79"/>
        <v>ไส้ตัน</v>
      </c>
      <c r="Q202" s="146"/>
    </row>
    <row r="203" spans="1:17" ht="23.1" customHeight="1">
      <c r="A203" s="13">
        <v>24</v>
      </c>
      <c r="B203" s="13" t="s">
        <v>13</v>
      </c>
      <c r="C203" s="23">
        <v>91122021</v>
      </c>
      <c r="D203" s="23">
        <v>23015350</v>
      </c>
      <c r="E203" s="54" t="s">
        <v>36</v>
      </c>
      <c r="F203" s="102">
        <v>5</v>
      </c>
      <c r="G203" s="98">
        <f t="shared" si="94"/>
        <v>120</v>
      </c>
      <c r="H203" s="74">
        <f t="shared" si="102"/>
        <v>600</v>
      </c>
      <c r="I203" s="99">
        <f t="shared" si="99"/>
        <v>1</v>
      </c>
      <c r="J203" s="16">
        <f>SUMIFS(สรุปยอดปัน!G:G,สรุปยอดปัน!E:E,'แผน 100%'!D203)</f>
        <v>5</v>
      </c>
      <c r="K203" s="99">
        <f t="shared" si="101"/>
        <v>119</v>
      </c>
      <c r="L203" s="16">
        <f>SUMIFS(สรุปยอดปัน!K:K,สรุปยอดปัน!I:I,'แผน 100%'!D203)</f>
        <v>595</v>
      </c>
      <c r="M203" s="51">
        <f t="shared" si="97"/>
        <v>0</v>
      </c>
      <c r="N203" s="51">
        <f>IFERROR(VLOOKUP(D203,'[1]makro '!$C:$E,3,FALSE),0)</f>
        <v>0</v>
      </c>
      <c r="P203" s="145" t="str">
        <f t="shared" si="79"/>
        <v>ไส้ใหญ่</v>
      </c>
      <c r="Q203" s="146"/>
    </row>
    <row r="204" spans="1:17" ht="23.1" customHeight="1">
      <c r="A204" s="13">
        <v>25</v>
      </c>
      <c r="B204" s="13" t="s">
        <v>13</v>
      </c>
      <c r="C204" s="23">
        <v>91122019</v>
      </c>
      <c r="D204" s="23">
        <v>23000191</v>
      </c>
      <c r="E204" s="54" t="s">
        <v>44</v>
      </c>
      <c r="F204" s="102">
        <v>2</v>
      </c>
      <c r="G204" s="98">
        <f t="shared" si="94"/>
        <v>89</v>
      </c>
      <c r="H204" s="74">
        <f t="shared" si="102"/>
        <v>178</v>
      </c>
      <c r="I204" s="99">
        <f t="shared" si="99"/>
        <v>32</v>
      </c>
      <c r="J204" s="16">
        <f>SUMIFS(สรุปยอดปัน!G:G,สรุปยอดปัน!E:E,'แผน 100%'!D204)</f>
        <v>64</v>
      </c>
      <c r="K204" s="99">
        <f t="shared" si="101"/>
        <v>57</v>
      </c>
      <c r="L204" s="16">
        <f>SUMIFS(สรุปยอดปัน!K:K,สรุปยอดปัน!I:I,'แผน 100%'!D204)</f>
        <v>114</v>
      </c>
      <c r="M204" s="51">
        <f t="shared" si="97"/>
        <v>0</v>
      </c>
      <c r="N204" s="51">
        <f>IFERROR(VLOOKUP(D204,'[1]makro '!$C:$E,3,FALSE),0)</f>
        <v>0</v>
      </c>
      <c r="P204" s="145" t="str">
        <f t="shared" si="79"/>
        <v>ไส้อ่อน</v>
      </c>
      <c r="Q204" s="146"/>
    </row>
    <row r="205" spans="1:17" ht="23.1" customHeight="1">
      <c r="A205" s="13">
        <v>26</v>
      </c>
      <c r="B205" s="13" t="s">
        <v>13</v>
      </c>
      <c r="C205" s="23">
        <v>91122010</v>
      </c>
      <c r="D205" s="23">
        <v>23000190</v>
      </c>
      <c r="E205" s="54" t="s">
        <v>125</v>
      </c>
      <c r="F205" s="102">
        <v>2</v>
      </c>
      <c r="G205" s="98">
        <f t="shared" si="94"/>
        <v>64</v>
      </c>
      <c r="H205" s="74">
        <f t="shared" si="102"/>
        <v>128</v>
      </c>
      <c r="I205" s="99">
        <f t="shared" si="99"/>
        <v>14</v>
      </c>
      <c r="J205" s="16">
        <f>SUMIFS(สรุปยอดปัน!G:G,สรุปยอดปัน!E:E,'แผน 100%'!D205)</f>
        <v>28</v>
      </c>
      <c r="K205" s="99">
        <f t="shared" si="101"/>
        <v>50</v>
      </c>
      <c r="L205" s="16">
        <f>SUMIFS(สรุปยอดปัน!K:K,สรุปยอดปัน!I:I,'แผน 100%'!D205)</f>
        <v>100</v>
      </c>
      <c r="M205" s="51">
        <f t="shared" si="97"/>
        <v>0</v>
      </c>
      <c r="N205" s="51">
        <f>IFERROR(VLOOKUP(D205,'[1]makro '!$C:$E,3,FALSE),0)</f>
        <v>0</v>
      </c>
      <c r="P205" s="145" t="str">
        <f t="shared" si="79"/>
        <v>หัวใจหมู</v>
      </c>
      <c r="Q205" s="146"/>
    </row>
    <row r="206" spans="1:17" ht="23.1" customHeight="1">
      <c r="A206" s="13">
        <v>27</v>
      </c>
      <c r="B206" s="13" t="s">
        <v>13</v>
      </c>
      <c r="C206" s="93">
        <v>91122255</v>
      </c>
      <c r="D206" s="93">
        <v>23067919</v>
      </c>
      <c r="E206" s="94" t="s">
        <v>96</v>
      </c>
      <c r="F206" s="103">
        <v>5</v>
      </c>
      <c r="G206" s="98">
        <f t="shared" si="94"/>
        <v>3</v>
      </c>
      <c r="H206" s="74">
        <f t="shared" si="102"/>
        <v>15</v>
      </c>
      <c r="I206" s="99">
        <f t="shared" si="99"/>
        <v>3</v>
      </c>
      <c r="J206" s="16">
        <f>SUMIFS(สรุปยอดปัน!G:G,สรุปยอดปัน!E:E,'แผน 100%'!D206)</f>
        <v>15</v>
      </c>
      <c r="K206" s="99">
        <f t="shared" si="101"/>
        <v>0</v>
      </c>
      <c r="L206" s="16">
        <f>SUMIFS(สรุปยอดปัน!K:K,สรุปยอดปัน!I:I,'แผน 100%'!D206)</f>
        <v>0</v>
      </c>
      <c r="M206" s="51">
        <f t="shared" si="97"/>
        <v>0</v>
      </c>
      <c r="N206" s="51">
        <f>IFERROR(VLOOKUP(D206,'[1]makro '!$C:$E,3,FALSE),0)</f>
        <v>0</v>
      </c>
      <c r="P206" s="145" t="str">
        <f t="shared" si="79"/>
        <v>ตับหั่นชิ้นTT</v>
      </c>
      <c r="Q206" s="146"/>
    </row>
    <row r="207" spans="1:17" ht="23.1" customHeight="1">
      <c r="A207" s="13"/>
      <c r="B207" s="13">
        <v>0</v>
      </c>
      <c r="C207" s="23"/>
      <c r="D207" s="23"/>
      <c r="E207" s="54"/>
      <c r="F207" s="102"/>
      <c r="G207" s="98"/>
      <c r="H207" s="98"/>
      <c r="I207" s="99"/>
      <c r="J207" s="16">
        <f>SUMIFS(สรุปยอดปัน!G:G,สรุปยอดปัน!E:E,'แผน 100%'!D207)</f>
        <v>0</v>
      </c>
      <c r="K207" s="99"/>
      <c r="L207" s="16">
        <f>SUMIFS(สรุปยอดปัน!K:K,สรุปยอดปัน!I:I,'แผน 100%'!D207)</f>
        <v>0</v>
      </c>
      <c r="M207" s="51"/>
      <c r="N207" s="51">
        <f>IFERROR(VLOOKUP(D207,'[1]makro '!$C:$E,3,FALSE),0)</f>
        <v>0</v>
      </c>
      <c r="P207" s="145"/>
      <c r="Q207" s="146"/>
    </row>
    <row r="208" spans="1:17" ht="23.1" customHeight="1">
      <c r="A208" s="13">
        <v>28</v>
      </c>
      <c r="B208" s="13" t="s">
        <v>13</v>
      </c>
      <c r="C208" s="23">
        <v>91122611</v>
      </c>
      <c r="D208" s="23">
        <v>23090978</v>
      </c>
      <c r="E208" s="54" t="s">
        <v>3237</v>
      </c>
      <c r="F208" s="102">
        <v>3</v>
      </c>
      <c r="G208" s="98">
        <f t="shared" si="94"/>
        <v>0</v>
      </c>
      <c r="H208" s="74">
        <f t="shared" ref="H208:H214" si="103">IF(Q208&gt;=L208,J208,J208+L208+N208-Q208)</f>
        <v>0</v>
      </c>
      <c r="I208" s="99">
        <f t="shared" si="99"/>
        <v>0</v>
      </c>
      <c r="J208" s="16">
        <f>SUMIFS(สรุปยอดปัน!G:G,สรุปยอดปัน!E:E,'แผน 100%'!D208)</f>
        <v>0</v>
      </c>
      <c r="K208" s="99">
        <f t="shared" si="101"/>
        <v>0</v>
      </c>
      <c r="L208" s="16">
        <f>SUMIFS(สรุปยอดปัน!K:K,สรุปยอดปัน!I:I,'แผน 100%'!D208)</f>
        <v>0</v>
      </c>
      <c r="M208" s="51">
        <f t="shared" si="97"/>
        <v>0</v>
      </c>
      <c r="N208" s="51">
        <f>IFERROR(VLOOKUP(D208,'[1]makro '!$C:$E,3,FALSE),0)</f>
        <v>0</v>
      </c>
      <c r="P208" s="145" t="str">
        <f t="shared" si="79"/>
        <v>กระเพาะหมู SIS กก.ละ</v>
      </c>
      <c r="Q208" s="146"/>
    </row>
    <row r="209" spans="1:17" ht="23.1" customHeight="1">
      <c r="A209" s="13">
        <v>29</v>
      </c>
      <c r="B209" s="13" t="s">
        <v>13</v>
      </c>
      <c r="C209" s="23">
        <v>91122609</v>
      </c>
      <c r="D209" s="23">
        <v>23090966</v>
      </c>
      <c r="E209" s="54" t="s">
        <v>3238</v>
      </c>
      <c r="F209" s="102">
        <v>3</v>
      </c>
      <c r="G209" s="98">
        <f t="shared" si="94"/>
        <v>0</v>
      </c>
      <c r="H209" s="74">
        <f t="shared" si="103"/>
        <v>0</v>
      </c>
      <c r="I209" s="99">
        <f t="shared" si="99"/>
        <v>0</v>
      </c>
      <c r="J209" s="16">
        <f>SUMIFS(สรุปยอดปัน!G:G,สรุปยอดปัน!E:E,'แผน 100%'!D209)</f>
        <v>0</v>
      </c>
      <c r="K209" s="99">
        <f t="shared" si="101"/>
        <v>0</v>
      </c>
      <c r="L209" s="16">
        <f>SUMIFS(สรุปยอดปัน!K:K,สรุปยอดปัน!I:I,'แผน 100%'!D209)</f>
        <v>0</v>
      </c>
      <c r="M209" s="51">
        <f t="shared" si="97"/>
        <v>0</v>
      </c>
      <c r="N209" s="51">
        <f>IFERROR(VLOOKUP(D209,'[1]makro '!$C:$E,3,FALSE),0)</f>
        <v>0</v>
      </c>
      <c r="P209" s="145" t="str">
        <f t="shared" si="79"/>
        <v>ขั้วตับหมู SIS กก.ละ</v>
      </c>
      <c r="Q209" s="146"/>
    </row>
    <row r="210" spans="1:17" ht="23.1" customHeight="1">
      <c r="A210" s="13">
        <v>30</v>
      </c>
      <c r="B210" s="13" t="s">
        <v>13</v>
      </c>
      <c r="C210" s="23">
        <v>91122610</v>
      </c>
      <c r="D210" s="23">
        <v>23090977</v>
      </c>
      <c r="E210" s="54" t="s">
        <v>98</v>
      </c>
      <c r="F210" s="102">
        <v>1</v>
      </c>
      <c r="G210" s="98">
        <f t="shared" si="94"/>
        <v>111</v>
      </c>
      <c r="H210" s="74">
        <f t="shared" si="103"/>
        <v>111</v>
      </c>
      <c r="I210" s="99">
        <f t="shared" si="99"/>
        <v>111</v>
      </c>
      <c r="J210" s="16">
        <f>SUMIFS(สรุปยอดปัน!G:G,สรุปยอดปัน!E:E,'แผน 100%'!D210)</f>
        <v>111</v>
      </c>
      <c r="K210" s="99">
        <f t="shared" si="101"/>
        <v>0</v>
      </c>
      <c r="L210" s="16">
        <f>SUMIFS(สรุปยอดปัน!K:K,สรุปยอดปัน!I:I,'แผน 100%'!D210)</f>
        <v>0</v>
      </c>
      <c r="M210" s="51">
        <f t="shared" si="97"/>
        <v>0</v>
      </c>
      <c r="N210" s="51">
        <f>IFERROR(VLOOKUP(D210,'[1]makro '!$C:$E,3,FALSE),0)</f>
        <v>0</v>
      </c>
      <c r="P210" s="145" t="str">
        <f t="shared" si="79"/>
        <v>ตับหมู SIS กก.ละ</v>
      </c>
      <c r="Q210" s="146"/>
    </row>
    <row r="211" spans="1:17" ht="23.1" customHeight="1">
      <c r="A211" s="13">
        <v>31</v>
      </c>
      <c r="B211" s="13" t="s">
        <v>13</v>
      </c>
      <c r="C211" s="23">
        <v>91122615</v>
      </c>
      <c r="D211" s="23">
        <v>23090982</v>
      </c>
      <c r="E211" s="54" t="s">
        <v>3239</v>
      </c>
      <c r="F211" s="102">
        <v>3</v>
      </c>
      <c r="G211" s="98">
        <f t="shared" si="94"/>
        <v>0</v>
      </c>
      <c r="H211" s="74">
        <f t="shared" si="103"/>
        <v>0</v>
      </c>
      <c r="I211" s="99">
        <f t="shared" si="99"/>
        <v>0</v>
      </c>
      <c r="J211" s="16">
        <f>SUMIFS(สรุปยอดปัน!G:G,สรุปยอดปัน!E:E,'แผน 100%'!D211)</f>
        <v>0</v>
      </c>
      <c r="K211" s="99">
        <f t="shared" si="101"/>
        <v>0</v>
      </c>
      <c r="L211" s="16">
        <f>SUMIFS(สรุปยอดปัน!K:K,สรุปยอดปัน!I:I,'แผน 100%'!D211)</f>
        <v>0</v>
      </c>
      <c r="M211" s="51">
        <f t="shared" si="97"/>
        <v>0</v>
      </c>
      <c r="N211" s="51">
        <f>IFERROR(VLOOKUP(D211,'[1]makro '!$C:$E,3,FALSE),0)</f>
        <v>0</v>
      </c>
      <c r="P211" s="145" t="str">
        <f t="shared" si="79"/>
        <v>ไตหมู SIS กก.ละ</v>
      </c>
      <c r="Q211" s="146"/>
    </row>
    <row r="212" spans="1:17" ht="23.1" customHeight="1">
      <c r="A212" s="13">
        <v>32</v>
      </c>
      <c r="B212" s="13" t="s">
        <v>13</v>
      </c>
      <c r="C212" s="23">
        <v>91122613</v>
      </c>
      <c r="D212" s="23">
        <v>23090980</v>
      </c>
      <c r="E212" s="54" t="s">
        <v>3240</v>
      </c>
      <c r="F212" s="102">
        <v>3</v>
      </c>
      <c r="G212" s="98">
        <f t="shared" si="94"/>
        <v>0</v>
      </c>
      <c r="H212" s="74">
        <f t="shared" si="103"/>
        <v>0</v>
      </c>
      <c r="I212" s="99">
        <f t="shared" si="99"/>
        <v>0</v>
      </c>
      <c r="J212" s="16">
        <f>SUMIFS(สรุปยอดปัน!G:G,สรุปยอดปัน!E:E,'แผน 100%'!D212)</f>
        <v>0</v>
      </c>
      <c r="K212" s="99">
        <f t="shared" si="101"/>
        <v>0</v>
      </c>
      <c r="L212" s="16">
        <f>SUMIFS(สรุปยอดปัน!K:K,สรุปยอดปัน!I:I,'แผน 100%'!D212)</f>
        <v>0</v>
      </c>
      <c r="M212" s="51">
        <f t="shared" si="97"/>
        <v>0</v>
      </c>
      <c r="N212" s="51">
        <f>IFERROR(VLOOKUP(D212,'[1]makro '!$C:$E,3,FALSE),0)</f>
        <v>0</v>
      </c>
      <c r="P212" s="145" t="str">
        <f t="shared" si="79"/>
        <v>ไส้อ่อนหมู SIS กก.ละ</v>
      </c>
      <c r="Q212" s="146"/>
    </row>
    <row r="213" spans="1:17" ht="23.1" customHeight="1">
      <c r="A213" s="13">
        <v>33</v>
      </c>
      <c r="B213" s="13" t="s">
        <v>13</v>
      </c>
      <c r="C213" s="23">
        <v>91122612</v>
      </c>
      <c r="D213" s="23">
        <v>23090979</v>
      </c>
      <c r="E213" s="54" t="s">
        <v>3241</v>
      </c>
      <c r="F213" s="102">
        <v>3</v>
      </c>
      <c r="G213" s="98">
        <f t="shared" si="94"/>
        <v>0</v>
      </c>
      <c r="H213" s="74">
        <f t="shared" si="103"/>
        <v>0</v>
      </c>
      <c r="I213" s="99">
        <f t="shared" si="99"/>
        <v>0</v>
      </c>
      <c r="J213" s="16">
        <f>SUMIFS(สรุปยอดปัน!G:G,สรุปยอดปัน!E:E,'แผน 100%'!D213)</f>
        <v>0</v>
      </c>
      <c r="K213" s="99">
        <f t="shared" si="101"/>
        <v>0</v>
      </c>
      <c r="L213" s="16">
        <f>SUMIFS(สรุปยอดปัน!K:K,สรุปยอดปัน!I:I,'แผน 100%'!D213)</f>
        <v>0</v>
      </c>
      <c r="M213" s="51">
        <f t="shared" si="97"/>
        <v>0</v>
      </c>
      <c r="N213" s="51">
        <f>IFERROR(VLOOKUP(D213,'[1]makro '!$C:$E,3,FALSE),0)</f>
        <v>0</v>
      </c>
      <c r="P213" s="145" t="str">
        <f t="shared" si="79"/>
        <v>หัวใจหมู SIS กก.ละ</v>
      </c>
      <c r="Q213" s="146"/>
    </row>
    <row r="214" spans="1:17" ht="23.1" customHeight="1">
      <c r="A214" s="13">
        <v>34</v>
      </c>
      <c r="B214" s="13" t="s">
        <v>13</v>
      </c>
      <c r="C214" s="23">
        <v>91122628</v>
      </c>
      <c r="D214" s="23">
        <v>23095558</v>
      </c>
      <c r="E214" s="54" t="s">
        <v>31</v>
      </c>
      <c r="F214" s="102">
        <v>3</v>
      </c>
      <c r="G214" s="98">
        <f t="shared" si="94"/>
        <v>1</v>
      </c>
      <c r="H214" s="74">
        <f t="shared" si="103"/>
        <v>3</v>
      </c>
      <c r="I214" s="99">
        <f t="shared" si="99"/>
        <v>1</v>
      </c>
      <c r="J214" s="16">
        <f>SUMIFS(สรุปยอดปัน!G:G,สรุปยอดปัน!E:E,'แผน 100%'!D214)</f>
        <v>3</v>
      </c>
      <c r="K214" s="99">
        <f t="shared" si="101"/>
        <v>0</v>
      </c>
      <c r="L214" s="16">
        <f>SUMIFS(สรุปยอดปัน!K:K,สรุปยอดปัน!I:I,'แผน 100%'!D214)</f>
        <v>0</v>
      </c>
      <c r="M214" s="51">
        <f t="shared" si="97"/>
        <v>0</v>
      </c>
      <c r="N214" s="51">
        <f>IFERROR(VLOOKUP(D214,'[1]makro '!$C:$E,3,FALSE),0)</f>
        <v>0</v>
      </c>
      <c r="P214" s="145" t="str">
        <f t="shared" si="79"/>
        <v>ไตหมู (SIS) กก. ละ</v>
      </c>
      <c r="Q214" s="146"/>
    </row>
    <row r="215" spans="1:17" ht="23.1" customHeight="1">
      <c r="A215" s="13"/>
      <c r="B215" s="13">
        <v>0</v>
      </c>
      <c r="C215" s="23"/>
      <c r="D215" s="23"/>
      <c r="E215" s="54"/>
      <c r="F215" s="102"/>
      <c r="G215" s="98"/>
      <c r="H215" s="98"/>
      <c r="I215" s="99"/>
      <c r="J215" s="16">
        <f>SUMIFS(สรุปยอดปัน!G:G,สรุปยอดปัน!E:E,'แผน 100%'!D215)</f>
        <v>0</v>
      </c>
      <c r="K215" s="99"/>
      <c r="L215" s="16">
        <f>SUMIFS(สรุปยอดปัน!K:K,สรุปยอดปัน!I:I,'แผน 100%'!D215)</f>
        <v>0</v>
      </c>
      <c r="M215" s="51"/>
      <c r="N215" s="51">
        <f>IFERROR(VLOOKUP(D215,'[1]makro '!$C:$E,3,FALSE),0)</f>
        <v>0</v>
      </c>
      <c r="P215" s="145"/>
      <c r="Q215" s="146"/>
    </row>
    <row r="216" spans="1:17" ht="23.1" customHeight="1">
      <c r="A216" s="13"/>
      <c r="B216" s="13">
        <v>0</v>
      </c>
      <c r="C216" s="23"/>
      <c r="D216" s="23"/>
      <c r="E216" s="54"/>
      <c r="F216" s="102"/>
      <c r="G216" s="98"/>
      <c r="H216" s="98"/>
      <c r="I216" s="99"/>
      <c r="J216" s="16">
        <f>SUMIFS(สรุปยอดปัน!G:G,สรุปยอดปัน!E:E,'แผน 100%'!D216)</f>
        <v>0</v>
      </c>
      <c r="K216" s="99"/>
      <c r="L216" s="16">
        <f>SUMIFS(สรุปยอดปัน!K:K,สรุปยอดปัน!I:I,'แผน 100%'!D216)</f>
        <v>0</v>
      </c>
      <c r="M216" s="51"/>
      <c r="N216" s="51">
        <f>IFERROR(VLOOKUP(D216,'[1]makro '!$C:$E,3,FALSE),0)</f>
        <v>0</v>
      </c>
      <c r="P216" s="145">
        <f t="shared" si="79"/>
        <v>0</v>
      </c>
      <c r="Q216" s="146"/>
    </row>
    <row r="217" spans="1:17" ht="23.1" customHeight="1">
      <c r="A217" s="13">
        <v>35</v>
      </c>
      <c r="B217" s="13" t="s">
        <v>13</v>
      </c>
      <c r="C217" s="23">
        <v>91122197</v>
      </c>
      <c r="D217" s="23">
        <v>23058556</v>
      </c>
      <c r="E217" s="54" t="s">
        <v>304</v>
      </c>
      <c r="F217" s="102">
        <v>5</v>
      </c>
      <c r="G217" s="98">
        <f t="shared" si="94"/>
        <v>0</v>
      </c>
      <c r="H217" s="74">
        <f t="shared" ref="H217:H219" si="104">IF(Q217&gt;=L217,J217,J217+L217+N217-Q217)</f>
        <v>0</v>
      </c>
      <c r="I217" s="99">
        <f t="shared" si="99"/>
        <v>0</v>
      </c>
      <c r="J217" s="16">
        <f>SUMIFS(สรุปยอดปัน!G:G,สรุปยอดปัน!E:E,'แผน 100%'!D217)</f>
        <v>0</v>
      </c>
      <c r="K217" s="99">
        <f t="shared" si="101"/>
        <v>0</v>
      </c>
      <c r="L217" s="16">
        <f>SUMIFS(สรุปยอดปัน!K:K,สรุปยอดปัน!I:I,'แผน 100%'!D217)</f>
        <v>0</v>
      </c>
      <c r="M217" s="51">
        <f t="shared" si="97"/>
        <v>0</v>
      </c>
      <c r="N217" s="51">
        <f>IFERROR(VLOOKUP(D217,'[1]makro '!$C:$E,3,FALSE),0)</f>
        <v>0</v>
      </c>
      <c r="P217" s="145" t="str">
        <f t="shared" si="79"/>
        <v>กระเพาะลวก (M)</v>
      </c>
      <c r="Q217" s="146"/>
    </row>
    <row r="218" spans="1:17" ht="23.1" customHeight="1">
      <c r="A218" s="13">
        <v>36</v>
      </c>
      <c r="B218" s="142" t="s">
        <v>13</v>
      </c>
      <c r="C218" s="32">
        <v>91122217</v>
      </c>
      <c r="D218" s="32">
        <v>23062105</v>
      </c>
      <c r="E218" s="60" t="s">
        <v>296</v>
      </c>
      <c r="F218" s="102">
        <v>2</v>
      </c>
      <c r="G218" s="98">
        <f t="shared" si="94"/>
        <v>0</v>
      </c>
      <c r="H218" s="74">
        <f t="shared" si="104"/>
        <v>0</v>
      </c>
      <c r="I218" s="99">
        <f t="shared" si="99"/>
        <v>0</v>
      </c>
      <c r="J218" s="16">
        <f>SUMIFS(สรุปยอดปัน!G:G,สรุปยอดปัน!E:E,'แผน 100%'!D218)</f>
        <v>0</v>
      </c>
      <c r="K218" s="99">
        <f t="shared" si="101"/>
        <v>0</v>
      </c>
      <c r="L218" s="16">
        <f>SUMIFS(สรุปยอดปัน!K:K,สรุปยอดปัน!I:I,'แผน 100%'!D218)</f>
        <v>0</v>
      </c>
      <c r="M218" s="51">
        <f t="shared" si="97"/>
        <v>0</v>
      </c>
      <c r="N218" s="51">
        <f>IFERROR(VLOOKUP(D218,'[1]makro '!$C:$E,3,FALSE),0)</f>
        <v>0</v>
      </c>
      <c r="P218" s="145" t="str">
        <f t="shared" ref="P218:R235" si="105">E218</f>
        <v>ไส้ตันลวก(M)</v>
      </c>
      <c r="Q218" s="146"/>
    </row>
    <row r="219" spans="1:17" ht="23.1" customHeight="1">
      <c r="A219" s="13">
        <v>37</v>
      </c>
      <c r="B219" s="13" t="s">
        <v>13</v>
      </c>
      <c r="C219" s="23">
        <v>91122204</v>
      </c>
      <c r="D219" s="23">
        <v>23058590</v>
      </c>
      <c r="E219" s="54" t="s">
        <v>290</v>
      </c>
      <c r="F219" s="102">
        <v>5</v>
      </c>
      <c r="G219" s="98">
        <f t="shared" si="94"/>
        <v>0</v>
      </c>
      <c r="H219" s="74">
        <f t="shared" si="104"/>
        <v>0</v>
      </c>
      <c r="I219" s="99">
        <f t="shared" si="99"/>
        <v>0</v>
      </c>
      <c r="J219" s="16">
        <f>SUMIFS(สรุปยอดปัน!G:G,สรุปยอดปัน!E:E,'แผน 100%'!D219)</f>
        <v>0</v>
      </c>
      <c r="K219" s="99">
        <f t="shared" si="101"/>
        <v>0</v>
      </c>
      <c r="L219" s="16">
        <f>SUMIFS(สรุปยอดปัน!K:K,สรุปยอดปัน!I:I,'แผน 100%'!D219)</f>
        <v>0</v>
      </c>
      <c r="M219" s="51">
        <f t="shared" si="97"/>
        <v>0</v>
      </c>
      <c r="N219" s="51">
        <f>IFERROR(VLOOKUP(D219,'[1]makro '!$C:$E,3,FALSE),0)</f>
        <v>0</v>
      </c>
      <c r="P219" s="145" t="str">
        <f t="shared" si="105"/>
        <v>ไส้ใหญ่(ลวก) (M)</v>
      </c>
      <c r="Q219" s="146"/>
    </row>
    <row r="220" spans="1:17" ht="23.1" customHeight="1">
      <c r="A220" s="13"/>
      <c r="B220" s="13">
        <v>0</v>
      </c>
      <c r="C220" s="23"/>
      <c r="D220" s="23"/>
      <c r="E220" s="54"/>
      <c r="F220" s="102"/>
      <c r="G220" s="98"/>
      <c r="H220" s="98"/>
      <c r="I220" s="99"/>
      <c r="J220" s="16">
        <f>SUMIFS(สรุปยอดปัน!G:G,สรุปยอดปัน!E:E,'แผน 100%'!D220)</f>
        <v>0</v>
      </c>
      <c r="K220" s="99"/>
      <c r="L220" s="16">
        <f>SUMIFS(สรุปยอดปัน!K:K,สรุปยอดปัน!I:I,'แผน 100%'!D220)</f>
        <v>0</v>
      </c>
      <c r="M220" s="51"/>
      <c r="N220" s="51">
        <f>IFERROR(VLOOKUP(D220,'[1]makro '!$C:$E,3,FALSE),0)</f>
        <v>0</v>
      </c>
      <c r="P220" s="145">
        <f t="shared" si="105"/>
        <v>0</v>
      </c>
      <c r="Q220" s="146"/>
    </row>
    <row r="221" spans="1:17" ht="23.1" customHeight="1">
      <c r="A221" s="13">
        <v>38</v>
      </c>
      <c r="B221" s="13" t="s">
        <v>13</v>
      </c>
      <c r="C221" s="23">
        <v>91122023</v>
      </c>
      <c r="D221" s="104">
        <v>23000192</v>
      </c>
      <c r="E221" s="105" t="s">
        <v>34</v>
      </c>
      <c r="F221" s="102">
        <v>2</v>
      </c>
      <c r="G221" s="98">
        <f t="shared" si="94"/>
        <v>44</v>
      </c>
      <c r="H221" s="74">
        <f t="shared" ref="H221:H223" si="106">IF(Q221&gt;=L221,J221,J221+L221+N221-Q221)</f>
        <v>88</v>
      </c>
      <c r="I221" s="99">
        <f t="shared" si="99"/>
        <v>14</v>
      </c>
      <c r="J221" s="16">
        <f>SUMIFS(สรุปยอดปัน!G:G,สรุปยอดปัน!E:E,'แผน 100%'!D221)</f>
        <v>28</v>
      </c>
      <c r="K221" s="99">
        <f t="shared" si="101"/>
        <v>30</v>
      </c>
      <c r="L221" s="16">
        <f>SUMIFS(สรุปยอดปัน!K:K,สรุปยอดปัน!I:I,'แผน 100%'!D221)</f>
        <v>60</v>
      </c>
      <c r="M221" s="51">
        <f t="shared" si="97"/>
        <v>0</v>
      </c>
      <c r="N221" s="51">
        <f>IFERROR(VLOOKUP(D221,'[1]makro '!$C:$E,3,FALSE),0)</f>
        <v>0</v>
      </c>
      <c r="P221" s="145" t="str">
        <f t="shared" si="105"/>
        <v>ไส้ใหญ่(ลวก)</v>
      </c>
      <c r="Q221" s="146"/>
    </row>
    <row r="222" spans="1:17" ht="23.1" customHeight="1">
      <c r="A222" s="13">
        <v>39</v>
      </c>
      <c r="B222" s="13" t="s">
        <v>13</v>
      </c>
      <c r="C222" s="23">
        <v>91122014</v>
      </c>
      <c r="D222" s="104">
        <v>23015342</v>
      </c>
      <c r="E222" s="105" t="s">
        <v>48</v>
      </c>
      <c r="F222" s="102">
        <v>2</v>
      </c>
      <c r="G222" s="98">
        <f t="shared" si="94"/>
        <v>0</v>
      </c>
      <c r="H222" s="74">
        <f t="shared" si="106"/>
        <v>0</v>
      </c>
      <c r="I222" s="99">
        <f t="shared" si="99"/>
        <v>0</v>
      </c>
      <c r="J222" s="16">
        <f>SUMIFS(สรุปยอดปัน!G:G,สรุปยอดปัน!E:E,'แผน 100%'!D222)</f>
        <v>0</v>
      </c>
      <c r="K222" s="99">
        <f t="shared" si="101"/>
        <v>0</v>
      </c>
      <c r="L222" s="16">
        <f>SUMIFS(สรุปยอดปัน!K:K,สรุปยอดปัน!I:I,'แผน 100%'!D222)</f>
        <v>0</v>
      </c>
      <c r="M222" s="51">
        <f t="shared" si="97"/>
        <v>0</v>
      </c>
      <c r="N222" s="51">
        <f>IFERROR(VLOOKUP(D222,'[1]makro '!$C:$E,3,FALSE),0)</f>
        <v>0</v>
      </c>
      <c r="P222" s="145" t="str">
        <f t="shared" si="105"/>
        <v>กระเพาะลวก</v>
      </c>
      <c r="Q222" s="146"/>
    </row>
    <row r="223" spans="1:17" ht="23.1" customHeight="1">
      <c r="A223" s="13">
        <v>40</v>
      </c>
      <c r="B223" s="13" t="s">
        <v>13</v>
      </c>
      <c r="C223" s="23">
        <v>91122018</v>
      </c>
      <c r="D223" s="104">
        <v>23014042</v>
      </c>
      <c r="E223" s="105" t="s">
        <v>40</v>
      </c>
      <c r="F223" s="102">
        <v>2</v>
      </c>
      <c r="G223" s="98">
        <f t="shared" si="94"/>
        <v>3</v>
      </c>
      <c r="H223" s="74">
        <f t="shared" si="106"/>
        <v>6</v>
      </c>
      <c r="I223" s="99">
        <f t="shared" si="99"/>
        <v>3</v>
      </c>
      <c r="J223" s="16">
        <f>SUMIFS(สรุปยอดปัน!G:G,สรุปยอดปัน!E:E,'แผน 100%'!D223)</f>
        <v>6</v>
      </c>
      <c r="K223" s="99">
        <f t="shared" si="101"/>
        <v>0</v>
      </c>
      <c r="L223" s="16">
        <f>SUMIFS(สรุปยอดปัน!K:K,สรุปยอดปัน!I:I,'แผน 100%'!D223)</f>
        <v>0</v>
      </c>
      <c r="M223" s="51">
        <f t="shared" si="97"/>
        <v>0</v>
      </c>
      <c r="N223" s="51">
        <f>IFERROR(VLOOKUP(D223,'[1]makro '!$C:$E,3,FALSE),0)</f>
        <v>0</v>
      </c>
      <c r="P223" s="145" t="str">
        <f t="shared" si="105"/>
        <v>ไส้ตันลวก</v>
      </c>
      <c r="Q223" s="146"/>
    </row>
    <row r="224" spans="1:17" ht="23.1" customHeight="1">
      <c r="A224" s="13"/>
      <c r="B224" s="13">
        <v>0</v>
      </c>
      <c r="C224" s="23"/>
      <c r="D224" s="23"/>
      <c r="E224" s="54"/>
      <c r="F224" s="102"/>
      <c r="G224" s="98"/>
      <c r="H224" s="98"/>
      <c r="I224" s="99"/>
      <c r="J224" s="16">
        <f>SUMIFS(สรุปยอดปัน!G:G,สรุปยอดปัน!E:E,'แผน 100%'!D224)</f>
        <v>0</v>
      </c>
      <c r="K224" s="99"/>
      <c r="L224" s="16">
        <f>SUMIFS(สรุปยอดปัน!K:K,สรุปยอดปัน!I:I,'แผน 100%'!D224)</f>
        <v>0</v>
      </c>
      <c r="M224" s="51"/>
      <c r="N224" s="51">
        <f>IFERROR(VLOOKUP(D224,'[1]makro '!$C:$E,3,FALSE),0)</f>
        <v>0</v>
      </c>
      <c r="P224" s="145">
        <f t="shared" si="105"/>
        <v>0</v>
      </c>
      <c r="Q224" s="146"/>
    </row>
    <row r="225" spans="1:18" ht="23.1" customHeight="1">
      <c r="A225" s="13">
        <v>41</v>
      </c>
      <c r="B225" s="13" t="s">
        <v>13</v>
      </c>
      <c r="C225" s="23">
        <v>91122614</v>
      </c>
      <c r="D225" s="23">
        <v>23090981</v>
      </c>
      <c r="E225" s="54" t="s">
        <v>3242</v>
      </c>
      <c r="F225" s="102">
        <v>3</v>
      </c>
      <c r="G225" s="98">
        <f t="shared" si="94"/>
        <v>0</v>
      </c>
      <c r="H225" s="74">
        <f>IF(Q225&gt;=L225,J225,J225+L225+N225-Q225)</f>
        <v>0</v>
      </c>
      <c r="I225" s="99">
        <f t="shared" si="99"/>
        <v>0</v>
      </c>
      <c r="J225" s="16">
        <f>SUMIFS(สรุปยอดปัน!G:G,สรุปยอดปัน!E:E,'แผน 100%'!D225)</f>
        <v>0</v>
      </c>
      <c r="K225" s="99">
        <f t="shared" si="101"/>
        <v>0</v>
      </c>
      <c r="L225" s="16">
        <f>SUMIFS(สรุปยอดปัน!K:K,สรุปยอดปัน!I:I,'แผน 100%'!D225)</f>
        <v>0</v>
      </c>
      <c r="M225" s="51">
        <f t="shared" si="97"/>
        <v>0</v>
      </c>
      <c r="N225" s="51">
        <f>IFERROR(VLOOKUP(D225,'[1]makro '!$C:$E,3,FALSE),0)</f>
        <v>0</v>
      </c>
      <c r="P225" s="145" t="str">
        <f t="shared" si="105"/>
        <v>ไส้ใหญ่(ลวก) SIS กก.ละ</v>
      </c>
      <c r="Q225" s="146"/>
    </row>
    <row r="226" spans="1:18" ht="23.1" customHeight="1">
      <c r="A226" s="13"/>
      <c r="B226" s="13">
        <v>0</v>
      </c>
      <c r="C226" s="23"/>
      <c r="D226" s="23"/>
      <c r="E226" s="54"/>
      <c r="F226" s="102"/>
      <c r="G226" s="98"/>
      <c r="H226" s="98"/>
      <c r="I226" s="99"/>
      <c r="J226" s="16">
        <f>SUMIFS(สรุปยอดปัน!G:G,สรุปยอดปัน!E:E,'แผน 100%'!D226)</f>
        <v>0</v>
      </c>
      <c r="K226" s="99"/>
      <c r="L226" s="16">
        <f>SUMIFS(สรุปยอดปัน!K:K,สรุปยอดปัน!I:I,'แผน 100%'!D226)</f>
        <v>0</v>
      </c>
      <c r="M226" s="51"/>
      <c r="N226" s="51">
        <f>IFERROR(VLOOKUP(D226,'[1]makro '!$C:$E,3,FALSE),0)</f>
        <v>0</v>
      </c>
      <c r="P226" s="145">
        <f t="shared" si="105"/>
        <v>0</v>
      </c>
      <c r="Q226" s="146"/>
    </row>
    <row r="227" spans="1:18" ht="23.1" customHeight="1">
      <c r="A227" s="13">
        <v>42</v>
      </c>
      <c r="B227" s="13" t="s">
        <v>13</v>
      </c>
      <c r="C227" s="23">
        <v>91122262</v>
      </c>
      <c r="D227" s="23">
        <v>23071884</v>
      </c>
      <c r="E227" s="60" t="s">
        <v>346</v>
      </c>
      <c r="F227" s="102">
        <v>5</v>
      </c>
      <c r="G227" s="98">
        <f t="shared" si="94"/>
        <v>0</v>
      </c>
      <c r="H227" s="74">
        <f t="shared" ref="H227:H229" si="107">IF(Q227&gt;=L227,J227,J227+L227+N227-Q227)</f>
        <v>0</v>
      </c>
      <c r="I227" s="99">
        <f t="shared" si="99"/>
        <v>0</v>
      </c>
      <c r="J227" s="16">
        <f>SUMIFS(สรุปยอดปัน!G:G,สรุปยอดปัน!E:E,'แผน 100%'!D227)</f>
        <v>0</v>
      </c>
      <c r="K227" s="99">
        <f t="shared" si="101"/>
        <v>0</v>
      </c>
      <c r="L227" s="16">
        <f>SUMIFS(สรุปยอดปัน!K:K,สรุปยอดปัน!I:I,'แผน 100%'!D227)</f>
        <v>0</v>
      </c>
      <c r="M227" s="51">
        <f t="shared" si="97"/>
        <v>0</v>
      </c>
      <c r="N227" s="51">
        <f>IFERROR(VLOOKUP(D227,'[1]makro '!$C:$E,3,FALSE),0)</f>
        <v>0</v>
      </c>
      <c r="P227" s="145" t="str">
        <f t="shared" si="105"/>
        <v>ตับหมูสไลด์ (M)</v>
      </c>
      <c r="Q227" s="146"/>
    </row>
    <row r="228" spans="1:18" ht="23.1" customHeight="1">
      <c r="A228" s="13">
        <v>43</v>
      </c>
      <c r="B228" s="13" t="s">
        <v>13</v>
      </c>
      <c r="C228" s="23">
        <v>91122263</v>
      </c>
      <c r="D228" s="23">
        <v>23072364</v>
      </c>
      <c r="E228" s="60" t="s">
        <v>3243</v>
      </c>
      <c r="F228" s="102">
        <v>5</v>
      </c>
      <c r="G228" s="98">
        <f t="shared" si="94"/>
        <v>0</v>
      </c>
      <c r="H228" s="74">
        <f t="shared" si="107"/>
        <v>0</v>
      </c>
      <c r="I228" s="99">
        <f t="shared" si="99"/>
        <v>0</v>
      </c>
      <c r="J228" s="16">
        <f>SUMIFS(สรุปยอดปัน!G:G,สรุปยอดปัน!E:E,'แผน 100%'!D228)</f>
        <v>0</v>
      </c>
      <c r="K228" s="99">
        <f t="shared" si="101"/>
        <v>0</v>
      </c>
      <c r="L228" s="16">
        <f>SUMIFS(สรุปยอดปัน!K:K,สรุปยอดปัน!I:I,'แผน 100%'!D228)</f>
        <v>0</v>
      </c>
      <c r="M228" s="51">
        <f t="shared" si="97"/>
        <v>0</v>
      </c>
      <c r="N228" s="51">
        <f>IFERROR(VLOOKUP(D228,'[1]makro '!$C:$E,3,FALSE),0)</f>
        <v>0</v>
      </c>
      <c r="P228" s="145" t="str">
        <f t="shared" si="105"/>
        <v>หัวใจหมูสไลซ์ (M)</v>
      </c>
      <c r="Q228" s="146"/>
    </row>
    <row r="229" spans="1:18" ht="23.1" customHeight="1">
      <c r="A229" s="13">
        <v>44</v>
      </c>
      <c r="B229" s="13" t="s">
        <v>13</v>
      </c>
      <c r="C229" s="23">
        <v>91122261</v>
      </c>
      <c r="D229" s="23">
        <v>23071883</v>
      </c>
      <c r="E229" s="60" t="s">
        <v>3244</v>
      </c>
      <c r="F229" s="102">
        <v>5.2</v>
      </c>
      <c r="G229" s="98">
        <f t="shared" si="94"/>
        <v>0</v>
      </c>
      <c r="H229" s="74">
        <f t="shared" si="107"/>
        <v>0</v>
      </c>
      <c r="I229" s="99">
        <f t="shared" si="99"/>
        <v>0</v>
      </c>
      <c r="J229" s="16">
        <f>SUMIFS(สรุปยอดปัน!G:G,สรุปยอดปัน!E:E,'แผน 100%'!D229)</f>
        <v>0</v>
      </c>
      <c r="K229" s="99">
        <f t="shared" si="101"/>
        <v>0</v>
      </c>
      <c r="L229" s="16">
        <f>SUMIFS(สรุปยอดปัน!K:K,สรุปยอดปัน!I:I,'แผน 100%'!D229)</f>
        <v>0</v>
      </c>
      <c r="M229" s="51">
        <f t="shared" si="97"/>
        <v>0</v>
      </c>
      <c r="N229" s="51">
        <f>IFERROR(VLOOKUP(D229,'[1]makro '!$C:$E,3,FALSE),0)</f>
        <v>0</v>
      </c>
      <c r="P229" s="145" t="str">
        <f t="shared" si="105"/>
        <v>เซ่งจี้หมูสไลด์ (M)</v>
      </c>
      <c r="Q229" s="146"/>
    </row>
    <row r="230" spans="1:18" ht="23.1" customHeight="1">
      <c r="A230" s="13"/>
      <c r="B230" s="13">
        <v>0</v>
      </c>
      <c r="C230" s="23"/>
      <c r="D230" s="23"/>
      <c r="E230" s="60"/>
      <c r="F230" s="102"/>
      <c r="G230" s="98"/>
      <c r="H230" s="98"/>
      <c r="I230" s="99"/>
      <c r="J230" s="16">
        <f>SUMIFS(สรุปยอดปัน!G:G,สรุปยอดปัน!E:E,'แผน 100%'!D230)</f>
        <v>0</v>
      </c>
      <c r="K230" s="99"/>
      <c r="L230" s="16">
        <f>SUMIFS(สรุปยอดปัน!K:K,สรุปยอดปัน!I:I,'แผน 100%'!D230)</f>
        <v>0</v>
      </c>
      <c r="M230" s="51"/>
      <c r="N230" s="51">
        <f>IFERROR(VLOOKUP(D230,'[1]makro '!$C:$E,3,FALSE),0)</f>
        <v>0</v>
      </c>
      <c r="P230" s="145">
        <f t="shared" si="105"/>
        <v>0</v>
      </c>
      <c r="Q230" s="146"/>
    </row>
    <row r="231" spans="1:18" ht="23.1" customHeight="1">
      <c r="A231" s="13">
        <v>45</v>
      </c>
      <c r="B231" s="13" t="s">
        <v>17</v>
      </c>
      <c r="C231" s="23">
        <v>91128001</v>
      </c>
      <c r="D231" s="23">
        <v>23015390</v>
      </c>
      <c r="E231" s="60" t="s">
        <v>564</v>
      </c>
      <c r="F231" s="102">
        <v>2</v>
      </c>
      <c r="G231" s="98">
        <f t="shared" si="94"/>
        <v>166</v>
      </c>
      <c r="H231" s="74">
        <f t="shared" ref="H231:H233" si="108">IF(Q231&gt;=L231,J231,J231+L231+N231-Q231)</f>
        <v>332</v>
      </c>
      <c r="I231" s="99">
        <f t="shared" si="99"/>
        <v>0</v>
      </c>
      <c r="J231" s="16">
        <f>SUMIFS(สรุปยอดปัน!G:G,สรุปยอดปัน!E:E,'แผน 100%'!D231)</f>
        <v>0</v>
      </c>
      <c r="K231" s="99">
        <f t="shared" si="101"/>
        <v>166</v>
      </c>
      <c r="L231" s="16">
        <f>SUMIFS(สรุปยอดปัน!K:K,สรุปยอดปัน!I:I,'แผน 100%'!D231)</f>
        <v>332</v>
      </c>
      <c r="M231" s="51">
        <f t="shared" si="97"/>
        <v>0</v>
      </c>
      <c r="N231" s="51">
        <f>IFERROR(VLOOKUP(D231,'[1]makro '!$C:$E,3,FALSE),0)</f>
        <v>0</v>
      </c>
      <c r="P231" s="145" t="str">
        <f t="shared" si="105"/>
        <v>เลือดหมูสด</v>
      </c>
      <c r="Q231" s="146"/>
    </row>
    <row r="232" spans="1:18" ht="23.1" customHeight="1">
      <c r="A232" s="13">
        <v>46</v>
      </c>
      <c r="B232" s="13" t="s">
        <v>17</v>
      </c>
      <c r="C232" s="23">
        <v>91128011</v>
      </c>
      <c r="D232" s="23">
        <v>23067920</v>
      </c>
      <c r="E232" s="60" t="s">
        <v>16</v>
      </c>
      <c r="F232" s="102">
        <v>1</v>
      </c>
      <c r="G232" s="98">
        <f t="shared" si="94"/>
        <v>155</v>
      </c>
      <c r="H232" s="74">
        <f t="shared" si="108"/>
        <v>155</v>
      </c>
      <c r="I232" s="99">
        <f t="shared" si="99"/>
        <v>5</v>
      </c>
      <c r="J232" s="16">
        <f>SUMIFS(สรุปยอดปัน!G:G,สรุปยอดปัน!E:E,'แผน 100%'!D232)</f>
        <v>5</v>
      </c>
      <c r="K232" s="99">
        <f t="shared" si="101"/>
        <v>150</v>
      </c>
      <c r="L232" s="16">
        <f>SUMIFS(สรุปยอดปัน!K:K,สรุปยอดปัน!I:I,'แผน 100%'!D232)</f>
        <v>150</v>
      </c>
      <c r="M232" s="51">
        <f t="shared" si="97"/>
        <v>0</v>
      </c>
      <c r="N232" s="51">
        <f>IFERROR(VLOOKUP(D232,'[1]makro '!$C:$E,3,FALSE),0)</f>
        <v>0</v>
      </c>
      <c r="P232" s="145" t="str">
        <f t="shared" si="105"/>
        <v>เลือดก้อนTT</v>
      </c>
      <c r="Q232" s="146"/>
    </row>
    <row r="233" spans="1:18" ht="23.1" customHeight="1">
      <c r="A233" s="13">
        <v>47</v>
      </c>
      <c r="B233" s="13" t="s">
        <v>7</v>
      </c>
      <c r="C233" s="23">
        <v>94128011</v>
      </c>
      <c r="D233" s="23">
        <v>23084674</v>
      </c>
      <c r="E233" s="60" t="s">
        <v>19</v>
      </c>
      <c r="F233" s="106">
        <v>0.4</v>
      </c>
      <c r="G233" s="98">
        <f t="shared" si="94"/>
        <v>139.99999999999997</v>
      </c>
      <c r="H233" s="74">
        <f t="shared" si="108"/>
        <v>55.999999999999993</v>
      </c>
      <c r="I233" s="99">
        <f t="shared" si="99"/>
        <v>139.99999999999997</v>
      </c>
      <c r="J233" s="16">
        <f>SUMIFS(สรุปยอดปัน!G:G,สรุปยอดปัน!E:E,'แผน 100%'!D233)</f>
        <v>55.999999999999993</v>
      </c>
      <c r="K233" s="99">
        <f t="shared" si="101"/>
        <v>131.99999999999997</v>
      </c>
      <c r="L233" s="16">
        <f>SUMIFS(สรุปยอดปัน!K:K,สรุปยอดปัน!I:I,'แผน 100%'!D233)</f>
        <v>52.8</v>
      </c>
      <c r="M233" s="51">
        <f t="shared" si="97"/>
        <v>0</v>
      </c>
      <c r="N233" s="107">
        <f>IFERROR(VLOOKUP(D233,'[1]makro '!$C:$E,3,FALSE),0)</f>
        <v>0</v>
      </c>
      <c r="P233" s="145" t="str">
        <f t="shared" si="105"/>
        <v>เลือดหมูก้อนปรุงรสพาสเจอร์ไรซ์400กรัม-C</v>
      </c>
      <c r="Q233" s="148">
        <v>104</v>
      </c>
    </row>
    <row r="234" spans="1:18" ht="23.1" customHeight="1">
      <c r="A234" s="26"/>
      <c r="B234" s="26"/>
      <c r="C234" s="23"/>
      <c r="D234" s="23"/>
      <c r="E234" s="54"/>
      <c r="F234" s="102"/>
      <c r="G234" s="98"/>
      <c r="H234" s="98"/>
      <c r="I234" s="99"/>
      <c r="J234" s="100"/>
      <c r="K234" s="99"/>
      <c r="L234" s="99"/>
      <c r="M234" s="51"/>
      <c r="N234" s="51">
        <f>IFERROR(VLOOKUP(D234,'[1]makro '!$C:$E,3,FALSE),0)</f>
        <v>0</v>
      </c>
      <c r="P234" s="145">
        <f t="shared" si="105"/>
        <v>0</v>
      </c>
      <c r="Q234" s="146"/>
    </row>
    <row r="235" spans="1:18" ht="23.1" customHeight="1" thickBot="1">
      <c r="A235" s="219" t="s">
        <v>3245</v>
      </c>
      <c r="B235" s="220"/>
      <c r="C235" s="220"/>
      <c r="D235" s="220"/>
      <c r="E235" s="221"/>
      <c r="F235" s="108"/>
      <c r="G235" s="109"/>
      <c r="H235" s="108"/>
      <c r="I235" s="109"/>
      <c r="J235" s="108"/>
      <c r="K235" s="108"/>
      <c r="L235" s="108"/>
      <c r="M235" s="110"/>
      <c r="N235" s="110"/>
      <c r="P235" s="111">
        <f t="shared" si="105"/>
        <v>0</v>
      </c>
      <c r="Q235" s="111"/>
      <c r="R235" s="111">
        <f t="shared" si="105"/>
        <v>0</v>
      </c>
    </row>
    <row r="236" spans="1:18" ht="12" customHeight="1">
      <c r="M236" s="113"/>
    </row>
    <row r="237" spans="1:18" ht="56.1" customHeight="1">
      <c r="C237" s="222" t="s">
        <v>3246</v>
      </c>
      <c r="D237" s="222"/>
      <c r="E237" s="114" t="s">
        <v>3247</v>
      </c>
    </row>
    <row r="238" spans="1:18" ht="56.1" customHeight="1">
      <c r="C238" s="218" t="s">
        <v>3248</v>
      </c>
      <c r="D238" s="218"/>
      <c r="E238" s="115" t="s">
        <v>3249</v>
      </c>
      <c r="I238" s="116"/>
    </row>
  </sheetData>
  <mergeCells count="89">
    <mergeCell ref="I176:J176"/>
    <mergeCell ref="K176:L176"/>
    <mergeCell ref="M176:N176"/>
    <mergeCell ref="A235:E235"/>
    <mergeCell ref="C237:D237"/>
    <mergeCell ref="B176:B177"/>
    <mergeCell ref="C238:D238"/>
    <mergeCell ref="K160:L160"/>
    <mergeCell ref="M160:N160"/>
    <mergeCell ref="A175:D175"/>
    <mergeCell ref="F175:H175"/>
    <mergeCell ref="I175:N175"/>
    <mergeCell ref="A176:A177"/>
    <mergeCell ref="C176:C177"/>
    <mergeCell ref="D176:D177"/>
    <mergeCell ref="E176:E177"/>
    <mergeCell ref="F176:H176"/>
    <mergeCell ref="A160:A161"/>
    <mergeCell ref="C160:C161"/>
    <mergeCell ref="D160:D161"/>
    <mergeCell ref="E160:E161"/>
    <mergeCell ref="F160:H160"/>
    <mergeCell ref="I160:J160"/>
    <mergeCell ref="I122:J122"/>
    <mergeCell ref="K122:L122"/>
    <mergeCell ref="M122:N122"/>
    <mergeCell ref="A159:D159"/>
    <mergeCell ref="F159:H159"/>
    <mergeCell ref="I159:N159"/>
    <mergeCell ref="A122:A123"/>
    <mergeCell ref="C122:C123"/>
    <mergeCell ref="D122:D123"/>
    <mergeCell ref="E122:E123"/>
    <mergeCell ref="F122:H122"/>
    <mergeCell ref="B122:B123"/>
    <mergeCell ref="B160:B161"/>
    <mergeCell ref="K106:L106"/>
    <mergeCell ref="M106:N106"/>
    <mergeCell ref="A121:D121"/>
    <mergeCell ref="F121:H121"/>
    <mergeCell ref="I121:N121"/>
    <mergeCell ref="A106:A107"/>
    <mergeCell ref="C106:C107"/>
    <mergeCell ref="D106:D107"/>
    <mergeCell ref="E106:E107"/>
    <mergeCell ref="F106:H106"/>
    <mergeCell ref="I106:J106"/>
    <mergeCell ref="B106:B107"/>
    <mergeCell ref="I74:J74"/>
    <mergeCell ref="K74:L74"/>
    <mergeCell ref="M74:N74"/>
    <mergeCell ref="A105:D105"/>
    <mergeCell ref="F105:H105"/>
    <mergeCell ref="I105:N105"/>
    <mergeCell ref="A74:A75"/>
    <mergeCell ref="C74:C75"/>
    <mergeCell ref="D74:D75"/>
    <mergeCell ref="E74:E75"/>
    <mergeCell ref="F74:H74"/>
    <mergeCell ref="B74:B75"/>
    <mergeCell ref="A73:D73"/>
    <mergeCell ref="F73:H73"/>
    <mergeCell ref="I73:N73"/>
    <mergeCell ref="A34:A35"/>
    <mergeCell ref="C34:C35"/>
    <mergeCell ref="D34:D35"/>
    <mergeCell ref="E34:E35"/>
    <mergeCell ref="F34:H34"/>
    <mergeCell ref="I34:J34"/>
    <mergeCell ref="B34:B35"/>
    <mergeCell ref="A33:D33"/>
    <mergeCell ref="F33:H33"/>
    <mergeCell ref="I33:N33"/>
    <mergeCell ref="K34:L34"/>
    <mergeCell ref="M34:N34"/>
    <mergeCell ref="A1:D1"/>
    <mergeCell ref="F1:H1"/>
    <mergeCell ref="I1:N1"/>
    <mergeCell ref="P1:Q2"/>
    <mergeCell ref="A2:A3"/>
    <mergeCell ref="C2:C3"/>
    <mergeCell ref="D2:D3"/>
    <mergeCell ref="E2:E3"/>
    <mergeCell ref="F2:H2"/>
    <mergeCell ref="I2:J2"/>
    <mergeCell ref="K2:L2"/>
    <mergeCell ref="M2:N2"/>
    <mergeCell ref="P3:Q3"/>
    <mergeCell ref="B2:B3"/>
  </mergeCells>
  <conditionalFormatting sqref="F4:N32">
    <cfRule type="cellIs" dxfId="6" priority="23" operator="lessThan">
      <formula>0</formula>
    </cfRule>
  </conditionalFormatting>
  <conditionalFormatting sqref="F36:N72">
    <cfRule type="cellIs" dxfId="5" priority="21" operator="lessThan">
      <formula>0</formula>
    </cfRule>
  </conditionalFormatting>
  <conditionalFormatting sqref="F76:N104">
    <cfRule type="cellIs" dxfId="4" priority="19" operator="lessThan">
      <formula>0</formula>
    </cfRule>
  </conditionalFormatting>
  <conditionalFormatting sqref="F108:N120">
    <cfRule type="cellIs" dxfId="3" priority="40" operator="lessThan">
      <formula>0</formula>
    </cfRule>
  </conditionalFormatting>
  <conditionalFormatting sqref="F124:N158">
    <cfRule type="cellIs" dxfId="2" priority="13" operator="lessThan">
      <formula>0</formula>
    </cfRule>
  </conditionalFormatting>
  <conditionalFormatting sqref="F162:N174">
    <cfRule type="cellIs" dxfId="1" priority="10" operator="lessThan">
      <formula>0</formula>
    </cfRule>
  </conditionalFormatting>
  <conditionalFormatting sqref="F178:N23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/>
  <cp:revision/>
  <dcterms:created xsi:type="dcterms:W3CDTF">2025-06-09T06:51:39Z</dcterms:created>
  <dcterms:modified xsi:type="dcterms:W3CDTF">2026-05-12T09:40:35Z</dcterms:modified>
  <cp:category/>
  <cp:contentStatus/>
</cp:coreProperties>
</file>